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autoCompressPictures="0"/>
  <mc:AlternateContent xmlns:mc="http://schemas.openxmlformats.org/markup-compatibility/2006">
    <mc:Choice Requires="x15">
      <x15ac:absPath xmlns:x15ac="http://schemas.microsoft.com/office/spreadsheetml/2010/11/ac" url="C:\Users\kosto\Downloads\"/>
    </mc:Choice>
  </mc:AlternateContent>
  <xr:revisionPtr revIDLastSave="0" documentId="8_{619C6707-81AC-41F6-B737-84C2B8A26422}" xr6:coauthVersionLast="47" xr6:coauthVersionMax="47" xr10:uidLastSave="{00000000-0000-0000-0000-000000000000}"/>
  <bookViews>
    <workbookView xWindow="-110" yWindow="-110" windowWidth="19420" windowHeight="10420" firstSheet="1" activeTab="1" xr2:uid="{00000000-000D-0000-FFFF-FFFF00000000}"/>
  </bookViews>
  <sheets>
    <sheet name="Maternal outcomes per study" sheetId="1" r:id="rId1"/>
    <sheet name="Child outcomes per study" sheetId="2" r:id="rId2"/>
    <sheet name="Child outcomes per child" sheetId="3" r:id="rId3"/>
    <sheet name="Baby RT-PCR" sheetId="4" r:id="rId4"/>
    <sheet name="Links to publication" sheetId="5" r:id="rId5"/>
    <sheet name="Outdated 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777" i="2" l="1"/>
  <c r="H777" i="2"/>
  <c r="I777" i="2"/>
  <c r="J777" i="2"/>
  <c r="K777" i="2"/>
  <c r="L777" i="2"/>
  <c r="M777" i="2"/>
  <c r="O777" i="2"/>
  <c r="P777" i="2"/>
  <c r="Q777" i="2"/>
  <c r="R777" i="2"/>
  <c r="S777" i="2"/>
  <c r="E777" i="2"/>
  <c r="C777" i="2"/>
  <c r="D777" i="2"/>
  <c r="F777" i="1"/>
  <c r="G777" i="1"/>
  <c r="H777" i="1"/>
  <c r="J777" i="1"/>
  <c r="K777" i="1"/>
  <c r="L777" i="1"/>
  <c r="M777" i="1"/>
  <c r="N777" i="1"/>
  <c r="O777" i="1"/>
  <c r="P777" i="1"/>
  <c r="Q777" i="1"/>
  <c r="R777" i="1"/>
  <c r="S777" i="1"/>
  <c r="T777" i="1"/>
  <c r="U777" i="1"/>
  <c r="V777" i="1"/>
  <c r="W777" i="1"/>
  <c r="J683" i="2" l="1"/>
  <c r="U676" i="1"/>
  <c r="J669" i="2"/>
  <c r="P669" i="1"/>
  <c r="K759" i="4"/>
  <c r="C667" i="1"/>
  <c r="C777" i="1" s="1"/>
  <c r="D662" i="1"/>
  <c r="I654" i="1"/>
  <c r="C644" i="2"/>
  <c r="H629" i="1" l="1"/>
  <c r="C618" i="2" l="1"/>
  <c r="U618" i="1"/>
  <c r="E1462" i="3" l="1"/>
  <c r="E1461" i="3"/>
  <c r="R52" i="6" l="1"/>
  <c r="I52" i="6"/>
  <c r="D52" i="6"/>
  <c r="C52" i="6"/>
  <c r="Q49" i="6"/>
  <c r="P49" i="6"/>
  <c r="O49" i="6"/>
  <c r="L49" i="6"/>
  <c r="C49" i="6"/>
  <c r="G47" i="6"/>
  <c r="E1429" i="3"/>
  <c r="E1428" i="3"/>
  <c r="U560" i="1" l="1"/>
  <c r="D40" i="6"/>
  <c r="C40" i="6"/>
  <c r="Q43" i="6"/>
  <c r="R43" i="6" s="1"/>
  <c r="P43" i="6"/>
  <c r="O559" i="2"/>
  <c r="C559" i="2"/>
  <c r="J559" i="2"/>
  <c r="P559" i="1"/>
  <c r="N554" i="2"/>
  <c r="P547" i="1"/>
  <c r="Q547" i="1"/>
  <c r="U544" i="1"/>
  <c r="U531" i="1" l="1"/>
  <c r="Q523" i="1"/>
  <c r="Q519" i="1"/>
  <c r="N527" i="2"/>
  <c r="D1342" i="3"/>
  <c r="Q497" i="1" l="1"/>
  <c r="U506" i="1" l="1"/>
  <c r="E506" i="2"/>
  <c r="E1294" i="3" l="1"/>
  <c r="E1293" i="3"/>
  <c r="E1282" i="3"/>
  <c r="D492" i="2"/>
  <c r="Q492" i="1"/>
  <c r="H475" i="1" l="1"/>
  <c r="D471" i="2" l="1"/>
  <c r="C471" i="2"/>
  <c r="Q471" i="1"/>
  <c r="P471" i="1"/>
  <c r="P467" i="1"/>
  <c r="E1209" i="3" l="1"/>
  <c r="E1208" i="3"/>
  <c r="E1206" i="3"/>
  <c r="E1205" i="3"/>
  <c r="N447" i="2" l="1"/>
  <c r="D443" i="1"/>
  <c r="G1164" i="3" l="1"/>
  <c r="F430" i="2"/>
  <c r="D430" i="1"/>
  <c r="E1160" i="3"/>
  <c r="E1158" i="3"/>
  <c r="C406" i="2" l="1"/>
  <c r="N390" i="2"/>
  <c r="N388" i="2"/>
  <c r="U406" i="1"/>
  <c r="E1059" i="3" l="1"/>
  <c r="E1058" i="3"/>
  <c r="E1057" i="3"/>
  <c r="E1056" i="3"/>
  <c r="E1055" i="3"/>
  <c r="E1054" i="3"/>
  <c r="E1053" i="3"/>
  <c r="E1044" i="3" l="1"/>
  <c r="J376" i="2"/>
  <c r="U372" i="1"/>
  <c r="U352" i="1" l="1"/>
  <c r="XFD777" i="1" l="1"/>
  <c r="J282" i="2"/>
  <c r="XFD388" i="1" l="1"/>
</calcChain>
</file>

<file path=xl/sharedStrings.xml><?xml version="1.0" encoding="utf-8"?>
<sst xmlns="http://schemas.openxmlformats.org/spreadsheetml/2006/main" count="19047" uniqueCount="7679">
  <si>
    <t xml:space="preserve">Maternal characteristics </t>
  </si>
  <si>
    <t>Date of publication</t>
  </si>
  <si>
    <t>No of pregnant patients</t>
  </si>
  <si>
    <t>Mean maternal age (range or mean)</t>
  </si>
  <si>
    <t>Gestational age at infection/symptoms (n)</t>
  </si>
  <si>
    <t>first trimester</t>
  </si>
  <si>
    <t>second trimester</t>
  </si>
  <si>
    <t>third trimester</t>
  </si>
  <si>
    <t>Days of infection/symptoms until delivery (range)</t>
  </si>
  <si>
    <t>Pneumonia</t>
  </si>
  <si>
    <t>Pre-eclampsia</t>
  </si>
  <si>
    <t>Gestational diabetes</t>
  </si>
  <si>
    <t>Comorbidities other</t>
  </si>
  <si>
    <t>ICU admission</t>
  </si>
  <si>
    <t>Maternal mortality</t>
  </si>
  <si>
    <t>C-section</t>
  </si>
  <si>
    <t>Delivered</t>
  </si>
  <si>
    <t>Pregnancy loss before 20 weeks</t>
  </si>
  <si>
    <t>Pregnancy loss after 20 weeks</t>
  </si>
  <si>
    <t>PROM</t>
  </si>
  <si>
    <t>Ongoing pregnancy at end of study</t>
  </si>
  <si>
    <t>Termination of pregnancy</t>
  </si>
  <si>
    <t>intrauterine distress</t>
  </si>
  <si>
    <t>seroconversion</t>
  </si>
  <si>
    <t>Vaginal swab</t>
  </si>
  <si>
    <t>Amniotic fluid</t>
  </si>
  <si>
    <t>Nasopharyngeal swabs</t>
  </si>
  <si>
    <t>sputum</t>
  </si>
  <si>
    <t>blood</t>
  </si>
  <si>
    <t>feces</t>
  </si>
  <si>
    <t>breast milk</t>
  </si>
  <si>
    <t>placenta</t>
  </si>
  <si>
    <t>serum</t>
  </si>
  <si>
    <t>urine</t>
  </si>
  <si>
    <t>umbilical cord blood</t>
  </si>
  <si>
    <t>throat swab</t>
  </si>
  <si>
    <t>Test not specified</t>
  </si>
  <si>
    <t>BMI</t>
  </si>
  <si>
    <t>details pregnancy loss</t>
  </si>
  <si>
    <t>Other information</t>
  </si>
  <si>
    <t>Wang X</t>
  </si>
  <si>
    <t>negative</t>
  </si>
  <si>
    <t>Chen Sh</t>
  </si>
  <si>
    <t>3-mrt-20</t>
  </si>
  <si>
    <t>23-34</t>
  </si>
  <si>
    <t>3 negative</t>
  </si>
  <si>
    <t>2 positive</t>
  </si>
  <si>
    <t>Liu Y</t>
  </si>
  <si>
    <t>5-mrt-20</t>
  </si>
  <si>
    <t>22-36</t>
  </si>
  <si>
    <t>All lab confirmed SARS-CoV-2</t>
  </si>
  <si>
    <t>Patients from outside Wuhan</t>
  </si>
  <si>
    <t>Li Y</t>
  </si>
  <si>
    <t>6-mrt-20</t>
  </si>
  <si>
    <t>not tested</t>
  </si>
  <si>
    <t>positive</t>
  </si>
  <si>
    <t>Not tested</t>
  </si>
  <si>
    <t>negetive</t>
  </si>
  <si>
    <t>Chen H</t>
  </si>
  <si>
    <t>7-mrt-20</t>
  </si>
  <si>
    <t>26-40</t>
  </si>
  <si>
    <t>1 to 7</t>
  </si>
  <si>
    <t>6 negative (from 6 tested)</t>
  </si>
  <si>
    <t>Zhu H</t>
  </si>
  <si>
    <t>11-mrt-20</t>
  </si>
  <si>
    <t>0 to 6</t>
  </si>
  <si>
    <t>8 positive</t>
  </si>
  <si>
    <t>Fan C</t>
  </si>
  <si>
    <t>17-mrt-20</t>
  </si>
  <si>
    <t>29-34</t>
  </si>
  <si>
    <t>1 positive; 1 negative</t>
  </si>
  <si>
    <t>Liu D</t>
  </si>
  <si>
    <t>19-mrt-20</t>
  </si>
  <si>
    <t>23- 40</t>
  </si>
  <si>
    <t>10 (+4?)</t>
  </si>
  <si>
    <t>14 negative after treatment</t>
  </si>
  <si>
    <t>Wen R</t>
  </si>
  <si>
    <t>negative after treatment</t>
  </si>
  <si>
    <t>Li N</t>
  </si>
  <si>
    <t>13-mrt-20</t>
  </si>
  <si>
    <t>30,9</t>
  </si>
  <si>
    <t>Yu N</t>
  </si>
  <si>
    <t>24-mrt-20</t>
  </si>
  <si>
    <t>all negative at discharge</t>
  </si>
  <si>
    <t>all positive at admission; all negative at discharge</t>
  </si>
  <si>
    <t>Dong L</t>
  </si>
  <si>
    <t>26-mrt-20</t>
  </si>
  <si>
    <t>Zeng L</t>
  </si>
  <si>
    <t>33 positive</t>
  </si>
  <si>
    <t>Wang S</t>
  </si>
  <si>
    <t>12-mrt-20</t>
  </si>
  <si>
    <t>Chen R</t>
  </si>
  <si>
    <t>16-mrt-20</t>
  </si>
  <si>
    <t>29,4</t>
  </si>
  <si>
    <t>Chen Si</t>
  </si>
  <si>
    <t>28-mrt-20</t>
  </si>
  <si>
    <t>25-31</t>
  </si>
  <si>
    <t>positive (not stated whether sample tested was nasopharengeal swab)</t>
  </si>
  <si>
    <t>Lee DH</t>
  </si>
  <si>
    <t>31-mrt-20</t>
  </si>
  <si>
    <t>negative on day of delivery and 2 days later</t>
  </si>
  <si>
    <t>Zambrano LI</t>
  </si>
  <si>
    <t>25-mrt-20</t>
  </si>
  <si>
    <t>positive on admission and at delivery</t>
  </si>
  <si>
    <t>Liao X</t>
  </si>
  <si>
    <t>positive on admission (not specified if swab was throat) and negative throat swab 11 days after delivery</t>
  </si>
  <si>
    <t>Zeng H</t>
  </si>
  <si>
    <t>positive (antibodies)</t>
  </si>
  <si>
    <t>Alonso Diaz S</t>
  </si>
  <si>
    <t>positive (tested 5 days after delivery; not specified what sample collected)</t>
  </si>
  <si>
    <t>pregnant after IVF treatment; The mother remains in intensive care with mechanical ventilation at the end of the study; article in Spanish; translated with google</t>
  </si>
  <si>
    <t>Iqbal SN</t>
  </si>
  <si>
    <t>Kalafat E</t>
  </si>
  <si>
    <t>positive (initially (4 days ago) test was negative)</t>
  </si>
  <si>
    <t>positive (initially (4 days ago)test was negative</t>
  </si>
  <si>
    <t>Gidlof S</t>
  </si>
  <si>
    <t>negative (on 5th day)</t>
  </si>
  <si>
    <t>Chen Y</t>
  </si>
  <si>
    <t>Ferrazzi E</t>
  </si>
  <si>
    <t>32.9 (21-44)</t>
  </si>
  <si>
    <t>.</t>
  </si>
  <si>
    <t>positive?</t>
  </si>
  <si>
    <t>Liu H</t>
  </si>
  <si>
    <t>Wu X</t>
  </si>
  <si>
    <t>Khan S</t>
  </si>
  <si>
    <t>27-38</t>
  </si>
  <si>
    <t>3 positive</t>
  </si>
  <si>
    <t>Song L</t>
  </si>
  <si>
    <t>Liu W</t>
  </si>
  <si>
    <t>30-34</t>
  </si>
  <si>
    <t xml:space="preserve">1, </t>
  </si>
  <si>
    <t>2 negative</t>
  </si>
  <si>
    <t>1 positive, 1 negative</t>
  </si>
  <si>
    <t>1 negative</t>
  </si>
  <si>
    <t>Peng Z</t>
  </si>
  <si>
    <t>Alzamora MC</t>
  </si>
  <si>
    <t>Positive</t>
  </si>
  <si>
    <t>Yang H</t>
  </si>
  <si>
    <t>30,2</t>
  </si>
  <si>
    <t>Zamaniyan M</t>
  </si>
  <si>
    <t>Negative</t>
  </si>
  <si>
    <t>Vlachodimitropoulou E</t>
  </si>
  <si>
    <t>23-40</t>
  </si>
  <si>
    <t>1 neutropenia, mild respiratory symptoms, fever, HELLP 2) cough, fever</t>
  </si>
  <si>
    <t>2 Positive</t>
  </si>
  <si>
    <t>Yang P</t>
  </si>
  <si>
    <t>1 - 6</t>
  </si>
  <si>
    <t>Chen L</t>
  </si>
  <si>
    <t>6 asymptomatic, 112 symptomatic</t>
  </si>
  <si>
    <t>84 positive PCR's</t>
  </si>
  <si>
    <t>Breslin N</t>
  </si>
  <si>
    <t>26,9</t>
  </si>
  <si>
    <t>37.0 (32.6 - 38.9)</t>
  </si>
  <si>
    <t>14 asymptomatic at first, of which 2 became symptomatic</t>
  </si>
  <si>
    <t>4 (1-10)</t>
  </si>
  <si>
    <t>10 tested, all negative</t>
  </si>
  <si>
    <t>10 positive, 9 negative</t>
  </si>
  <si>
    <t>Lowe B</t>
  </si>
  <si>
    <t>First asymptomatic, at 40+2 respiratory symptoms and proven COVID-19</t>
  </si>
  <si>
    <t>Karami P</t>
  </si>
  <si>
    <t>Fever, cough, myalgia</t>
  </si>
  <si>
    <t>Xiong X</t>
  </si>
  <si>
    <t>negative N protein</t>
  </si>
  <si>
    <t>Yao L</t>
  </si>
  <si>
    <t>2-mrt-20</t>
  </si>
  <si>
    <t>Zhou R</t>
  </si>
  <si>
    <t>Lei D</t>
  </si>
  <si>
    <t>Zhuang S</t>
  </si>
  <si>
    <t>1 positive 2 negative</t>
  </si>
  <si>
    <t>27-mrt-20</t>
  </si>
  <si>
    <t>29,29</t>
  </si>
  <si>
    <t>4.2 (1-26), 2 had more than 10 days</t>
  </si>
  <si>
    <t>17 positive</t>
  </si>
  <si>
    <t>Wu C</t>
  </si>
  <si>
    <t>26 - 35</t>
  </si>
  <si>
    <t>Gonzalez Romero D</t>
  </si>
  <si>
    <t>Khassawneh M</t>
  </si>
  <si>
    <t>Zhang L</t>
  </si>
  <si>
    <t>9 unilateral, 6 bilateral, 2 with pleural effusion</t>
  </si>
  <si>
    <t>Chen X</t>
  </si>
  <si>
    <t>Liu F</t>
  </si>
  <si>
    <t>3 gestational hypertension</t>
  </si>
  <si>
    <t>Nie R</t>
  </si>
  <si>
    <t>24 to 36</t>
  </si>
  <si>
    <t>13 bilateral, 14 unilateral</t>
  </si>
  <si>
    <t>1 hypertension</t>
  </si>
  <si>
    <t>Kleinwechter H</t>
  </si>
  <si>
    <t>Sharma KA</t>
  </si>
  <si>
    <t>positive test, not specified which test</t>
  </si>
  <si>
    <t>Lu D</t>
  </si>
  <si>
    <t>1 lung abnormality CT</t>
  </si>
  <si>
    <t>positive and 2 negative after 12 days</t>
  </si>
  <si>
    <t>Cao D</t>
  </si>
  <si>
    <t>29 to 35</t>
  </si>
  <si>
    <t>10 lung abnormalities CT, 6 bilateral, 4 unilateral</t>
  </si>
  <si>
    <t>1 placental abruption, 1 hypothyroidism, 1 anemia</t>
  </si>
  <si>
    <t>10 positive</t>
  </si>
  <si>
    <t>Xia H</t>
  </si>
  <si>
    <t>Carosso A</t>
  </si>
  <si>
    <t>Post-delivery negative</t>
  </si>
  <si>
    <t>Post-delivery positive</t>
  </si>
  <si>
    <t>Colostrum negative</t>
  </si>
  <si>
    <t>Maternal and fetal side negative</t>
  </si>
  <si>
    <t>IgG positive, IgM negative</t>
  </si>
  <si>
    <t>Juusela A</t>
  </si>
  <si>
    <t>2 cardiomyopathy</t>
  </si>
  <si>
    <t>Hu X</t>
  </si>
  <si>
    <t>1 liver dysfunction</t>
  </si>
  <si>
    <t>All negative</t>
  </si>
  <si>
    <t>7 positive</t>
  </si>
  <si>
    <t>Yan J</t>
  </si>
  <si>
    <t>30.8 (3.8)</t>
  </si>
  <si>
    <t>2.5 (1.0-6.7)</t>
  </si>
  <si>
    <t>Buonsenso D</t>
  </si>
  <si>
    <t>all positive</t>
  </si>
  <si>
    <t>Xu L</t>
  </si>
  <si>
    <t>5 positive</t>
  </si>
  <si>
    <t>Browne PC</t>
  </si>
  <si>
    <t>Symptoms 23 weeks</t>
  </si>
  <si>
    <t>2 positive day 1,3 2 negative day 21,22</t>
  </si>
  <si>
    <t>27 and 34</t>
  </si>
  <si>
    <t>feb12 positive, feb28 2 negative</t>
  </si>
  <si>
    <t>negative, but positive seroconversion</t>
  </si>
  <si>
    <t>Vintzileos WS</t>
  </si>
  <si>
    <t>32 positive</t>
  </si>
  <si>
    <t>Lyra J</t>
  </si>
  <si>
    <t>Qiancheng X</t>
  </si>
  <si>
    <t>1 (1-6)</t>
  </si>
  <si>
    <t>1 gest. hypertension</t>
  </si>
  <si>
    <t>All positive PCR or positive IgM</t>
  </si>
  <si>
    <t>Liao J</t>
  </si>
  <si>
    <t>27-36</t>
  </si>
  <si>
    <t>Clinical diagnosis</t>
  </si>
  <si>
    <t>de Socio GV</t>
  </si>
  <si>
    <t>pos IgG and weakly positive IgM</t>
  </si>
  <si>
    <t>Hantoushzadeh S</t>
  </si>
  <si>
    <t>25-49</t>
  </si>
  <si>
    <t>9 positive</t>
  </si>
  <si>
    <t>Kelly JC</t>
  </si>
  <si>
    <t>3x negative (test from BAL positive)</t>
  </si>
  <si>
    <t>Baud D</t>
  </si>
  <si>
    <t>1 (stillborn infant)</t>
  </si>
  <si>
    <t>Schnettler WT</t>
  </si>
  <si>
    <t>ARDS, myotonic dystrophy, bicuspid aortic valve, mild CVA</t>
  </si>
  <si>
    <t>Li J</t>
  </si>
  <si>
    <t>MODS</t>
  </si>
  <si>
    <t>Wu Y</t>
  </si>
  <si>
    <t>13 negative</t>
  </si>
  <si>
    <t>1 positive</t>
  </si>
  <si>
    <t>Hirshberg A</t>
  </si>
  <si>
    <t>29-39</t>
  </si>
  <si>
    <t>Martinelli I</t>
  </si>
  <si>
    <t>Pulmonary embolism</t>
  </si>
  <si>
    <t>Blauvelt CA</t>
  </si>
  <si>
    <t xml:space="preserve"> </t>
  </si>
  <si>
    <t>Collin J</t>
  </si>
  <si>
    <t>20-35</t>
  </si>
  <si>
    <t>Pierce-Williams</t>
  </si>
  <si>
    <t>29.9±5.8</t>
  </si>
  <si>
    <t>63 positive</t>
  </si>
  <si>
    <t>1 bronchoalveolar lavage positive</t>
  </si>
  <si>
    <t>Penfield CA</t>
  </si>
  <si>
    <t>22-40</t>
  </si>
  <si>
    <t>3 swabs positive</t>
  </si>
  <si>
    <t>Vallejo V</t>
  </si>
  <si>
    <t>positive after death</t>
  </si>
  <si>
    <t>Hong L</t>
  </si>
  <si>
    <t>Hypothyroidism, obesity, hyperlipidemia</t>
  </si>
  <si>
    <t>An P</t>
  </si>
  <si>
    <t>25-33</t>
  </si>
  <si>
    <t>Piersigilli F</t>
  </si>
  <si>
    <t>HELLP syndrome</t>
  </si>
  <si>
    <t>positive and negative after 21 days</t>
  </si>
  <si>
    <t>Sun M</t>
  </si>
  <si>
    <t>28-30</t>
  </si>
  <si>
    <t>0-6</t>
  </si>
  <si>
    <t>Kuhrt K</t>
  </si>
  <si>
    <t>placental abruption</t>
  </si>
  <si>
    <t>1 negative 2 weeks prior</t>
  </si>
  <si>
    <t>Govind A</t>
  </si>
  <si>
    <t>Taghizadieh A</t>
  </si>
  <si>
    <t>approximately 1 week</t>
  </si>
  <si>
    <t>Li M</t>
  </si>
  <si>
    <t>Baergen R</t>
  </si>
  <si>
    <t>16-40</t>
  </si>
  <si>
    <t>20 positive</t>
  </si>
  <si>
    <t>Lorenz N</t>
  </si>
  <si>
    <t>Algarobba GN</t>
  </si>
  <si>
    <t>SARS-CoV-2 virions in placenta</t>
  </si>
  <si>
    <t>Maksim Kirtsman MDCM</t>
  </si>
  <si>
    <t>Huang W</t>
  </si>
  <si>
    <t>27-33</t>
  </si>
  <si>
    <t>Anderson</t>
  </si>
  <si>
    <t>ARDS, T2D, asthma, obesity</t>
  </si>
  <si>
    <t>Yang H, Hu B</t>
  </si>
  <si>
    <t>22-39</t>
  </si>
  <si>
    <t>1 - 20</t>
  </si>
  <si>
    <t>2 HepB, 1 schistosomiasis, 2 gestational hypertension, 3 dysfunction of blood coagulation, 2 hypothyroidism, 1 hypoproteinemia, 3 PROM</t>
  </si>
  <si>
    <t>Ahmed I</t>
  </si>
  <si>
    <t>T2D, obesity, renal tubular acidosis, asthma, vitamin D deficiency, pulmonary embolism</t>
  </si>
  <si>
    <t>Rosen MH</t>
  </si>
  <si>
    <t>Metha H</t>
  </si>
  <si>
    <t>Panichaya p</t>
  </si>
  <si>
    <t>Doria M</t>
  </si>
  <si>
    <t>22-41</t>
  </si>
  <si>
    <t>30-41</t>
  </si>
  <si>
    <t>UC, psoriasis, scoliosis, Behcet syndrome, asthma, raynaud syndrome, chronic hypertension</t>
  </si>
  <si>
    <t>12 positive</t>
  </si>
  <si>
    <t>Cooke WR</t>
  </si>
  <si>
    <t>28-39</t>
  </si>
  <si>
    <t>2 cases positive</t>
  </si>
  <si>
    <t>Lang G</t>
  </si>
  <si>
    <t>London V</t>
  </si>
  <si>
    <t>68 positive</t>
  </si>
  <si>
    <t>Savasi M</t>
  </si>
  <si>
    <t>77 positive</t>
  </si>
  <si>
    <t>Du Y</t>
  </si>
  <si>
    <t>Yu Y</t>
  </si>
  <si>
    <t>Patane L</t>
  </si>
  <si>
    <t>Bianco A</t>
  </si>
  <si>
    <t>24 positive</t>
  </si>
  <si>
    <t>Qadri F</t>
  </si>
  <si>
    <t>20-40</t>
  </si>
  <si>
    <t>16 positive</t>
  </si>
  <si>
    <t>Liu P</t>
  </si>
  <si>
    <t>Fox N</t>
  </si>
  <si>
    <t>Zeng Y</t>
  </si>
  <si>
    <t>Perlman J</t>
  </si>
  <si>
    <t>31 positive</t>
  </si>
  <si>
    <t>Pereira A</t>
  </si>
  <si>
    <t>Median 32</t>
  </si>
  <si>
    <t>60 positive</t>
  </si>
  <si>
    <t>Tang MW</t>
  </si>
  <si>
    <t>Shanes ED</t>
  </si>
  <si>
    <t>23-39</t>
  </si>
  <si>
    <t>1-38</t>
  </si>
  <si>
    <t>Polónia-Valente R</t>
  </si>
  <si>
    <t>Goldfarb IT</t>
  </si>
  <si>
    <t>Chhabra A</t>
  </si>
  <si>
    <t>McLaren</t>
  </si>
  <si>
    <t>24-44</t>
  </si>
  <si>
    <t>0-20</t>
  </si>
  <si>
    <t>7 respiratory distress, 1 HepB, 1 chronic hypertension</t>
  </si>
  <si>
    <t>Gordon M</t>
  </si>
  <si>
    <t>Lumbreras-Marquez MI</t>
  </si>
  <si>
    <t>26-39</t>
  </si>
  <si>
    <t>Mendoza M</t>
  </si>
  <si>
    <t>Yassa M</t>
  </si>
  <si>
    <t>19-41</t>
  </si>
  <si>
    <t>Yilmaz R</t>
  </si>
  <si>
    <t>Ochiai D</t>
  </si>
  <si>
    <t>32-33</t>
  </si>
  <si>
    <t>Abasse S</t>
  </si>
  <si>
    <t>Jain P</t>
  </si>
  <si>
    <t>Gregorio-Hernández R</t>
  </si>
  <si>
    <t>2 positive, 1 negative</t>
  </si>
  <si>
    <t>Romagano MP</t>
  </si>
  <si>
    <t>30.5±9.0</t>
  </si>
  <si>
    <t>Fontanella F</t>
  </si>
  <si>
    <t>29 and 38</t>
  </si>
  <si>
    <t>1 week</t>
  </si>
  <si>
    <t>Kayem G</t>
  </si>
  <si>
    <t>37 asthma, 139 obese (BMI &gt;30), 6 chronic respiratory disease, 14 diabetes (type 1 and 2), 18 chronic hypertension</t>
  </si>
  <si>
    <t>597 positive</t>
  </si>
  <si>
    <t>51 chest CT typical features</t>
  </si>
  <si>
    <t>14-21 wk</t>
  </si>
  <si>
    <t>&gt;22 wk</t>
  </si>
  <si>
    <t>Silverstein J</t>
  </si>
  <si>
    <t>17 and 34</t>
  </si>
  <si>
    <t>5 and 1</t>
  </si>
  <si>
    <t>Wang Z</t>
  </si>
  <si>
    <t>1.1 days</t>
  </si>
  <si>
    <t>13 positive, 17 typical features CT</t>
  </si>
  <si>
    <t>Martinez-Perez O</t>
  </si>
  <si>
    <t>19-48</t>
  </si>
  <si>
    <t>0-14days</t>
  </si>
  <si>
    <t>AlZaghal L</t>
  </si>
  <si>
    <t>Ronnje L</t>
  </si>
  <si>
    <t>Zeng QL</t>
  </si>
  <si>
    <t>3rd unknown</t>
  </si>
  <si>
    <t>Griffin I</t>
  </si>
  <si>
    <t>25 positive, 2 presumed positive (but unknown)</t>
  </si>
  <si>
    <t>Sentilhes L</t>
  </si>
  <si>
    <t>31.1 ± 6.4</t>
  </si>
  <si>
    <t>29.3 ± 8.5</t>
  </si>
  <si>
    <t>3.6 ± 2.8</t>
  </si>
  <si>
    <t xml:space="preserve">38 positive, 16 negative but suspected </t>
  </si>
  <si>
    <t>Blitz MJ</t>
  </si>
  <si>
    <t>33.8 ± 5.2</t>
  </si>
  <si>
    <t>33.3±5.3</t>
  </si>
  <si>
    <t>462 positive</t>
  </si>
  <si>
    <t>Liao S</t>
  </si>
  <si>
    <t>92 positive</t>
  </si>
  <si>
    <t>7 induced abortion, 1 stillbirth</t>
  </si>
  <si>
    <t>Rabiei M</t>
  </si>
  <si>
    <t>Ahmadi M</t>
  </si>
  <si>
    <t>Typical CT features</t>
  </si>
  <si>
    <t>Rabice SR</t>
  </si>
  <si>
    <t>Pancreatitis, T1D, mild sthma, obesity, previous pre-eclampsia</t>
  </si>
  <si>
    <t>Cohen J</t>
  </si>
  <si>
    <t>7 DM</t>
  </si>
  <si>
    <t>Hijona Elósegui J</t>
  </si>
  <si>
    <t>5-June-20</t>
  </si>
  <si>
    <t>27 - 40</t>
  </si>
  <si>
    <t>4 negative</t>
  </si>
  <si>
    <t>Dong Y</t>
  </si>
  <si>
    <t>18-June-20</t>
  </si>
  <si>
    <t>2 weeks</t>
  </si>
  <si>
    <t>high IgG</t>
  </si>
  <si>
    <t>negative, positive IgG and IgA</t>
  </si>
  <si>
    <t>Khoury R</t>
  </si>
  <si>
    <t>16-June-20</t>
  </si>
  <si>
    <t>241 positive</t>
  </si>
  <si>
    <t>Futterman I</t>
  </si>
  <si>
    <t>31-41</t>
  </si>
  <si>
    <t>ARDS, acute renal failure, sepsis</t>
  </si>
  <si>
    <t>Schoenmakers S</t>
  </si>
  <si>
    <t>9-June-20</t>
  </si>
  <si>
    <t>Deng G</t>
  </si>
  <si>
    <t>11 cases confirmed by RT-PCR</t>
  </si>
  <si>
    <t>Nawsherman K</t>
  </si>
  <si>
    <t>27-34</t>
  </si>
  <si>
    <t>Hosier H</t>
  </si>
  <si>
    <t>saliva positive</t>
  </si>
  <si>
    <t>Ferraiolo A</t>
  </si>
  <si>
    <t>positive IgG</t>
  </si>
  <si>
    <t>Moeindarbary S</t>
  </si>
  <si>
    <t>31-35</t>
  </si>
  <si>
    <t>Slayton-Milam S</t>
  </si>
  <si>
    <t>Bani Hani DA</t>
  </si>
  <si>
    <t>Yin M</t>
  </si>
  <si>
    <t>1 gestational hypertension, 1 diabetes, 1 cardiovascular disease</t>
  </si>
  <si>
    <t>14 negative</t>
  </si>
  <si>
    <t>Tutiya CT</t>
  </si>
  <si>
    <t>29&amp;44</t>
  </si>
  <si>
    <t>7&amp;15</t>
  </si>
  <si>
    <t>Forero-Pena DA</t>
  </si>
  <si>
    <t>Xiong Y</t>
  </si>
  <si>
    <t>Grimminck K</t>
  </si>
  <si>
    <t>Bastug A</t>
  </si>
  <si>
    <t>Fassett MJ</t>
  </si>
  <si>
    <t>Barile L</t>
  </si>
  <si>
    <t>Naqvi M</t>
  </si>
  <si>
    <t>Yue L</t>
  </si>
  <si>
    <t>Khalil A</t>
  </si>
  <si>
    <t>Wang CY</t>
  </si>
  <si>
    <t>San-Juan R</t>
  </si>
  <si>
    <t>4 asthma, 1 obesity, 1 MS, 8 ARDS</t>
  </si>
  <si>
    <t>Vivanti AJ</t>
  </si>
  <si>
    <t>9 asthma, 7 DM, 6 hypertension</t>
  </si>
  <si>
    <t>99 positive, 1 CT confirmed pt</t>
  </si>
  <si>
    <t>Diouf AA</t>
  </si>
  <si>
    <t>Perrone S</t>
  </si>
  <si>
    <t>26-36</t>
  </si>
  <si>
    <t>2 hypothyroidism</t>
  </si>
  <si>
    <t>Makwe CC</t>
  </si>
  <si>
    <t>Marin Gabriel MA</t>
  </si>
  <si>
    <t>31-37</t>
  </si>
  <si>
    <t>0-60</t>
  </si>
  <si>
    <t>7 negative</t>
  </si>
  <si>
    <t>Garcia-Manau P</t>
  </si>
  <si>
    <t>30-50</t>
  </si>
  <si>
    <t>Masmejan S</t>
  </si>
  <si>
    <t>1 ARDS, 1 sickle cell disease/TBC/stroke, 1 HBV, 1 Kawasaki, 1 hypothyroidism</t>
  </si>
  <si>
    <t>37.6 (3.2)</t>
  </si>
  <si>
    <t>4.5 (1-8)</t>
  </si>
  <si>
    <t>Demirjian A</t>
  </si>
  <si>
    <t>Sisman J</t>
  </si>
  <si>
    <t>Prabhu M</t>
  </si>
  <si>
    <t>70 positive</t>
  </si>
  <si>
    <t>Kolkova Z</t>
  </si>
  <si>
    <t>Konstantinidou A</t>
  </si>
  <si>
    <t>24&amp;31</t>
  </si>
  <si>
    <t>Pullinx B</t>
  </si>
  <si>
    <t>Richtmann R</t>
  </si>
  <si>
    <t>30-40</t>
  </si>
  <si>
    <t>21-38</t>
  </si>
  <si>
    <t>Barroso Dos Reis HL</t>
  </si>
  <si>
    <t>25-34</t>
  </si>
  <si>
    <t>Algeri P</t>
  </si>
  <si>
    <t>24-39</t>
  </si>
  <si>
    <t>4 positive</t>
  </si>
  <si>
    <t>Oliva M</t>
  </si>
  <si>
    <t>Dap M</t>
  </si>
  <si>
    <t>Cribiu FM</t>
  </si>
  <si>
    <t>21-40</t>
  </si>
  <si>
    <t>de Montalvao Franca APF</t>
  </si>
  <si>
    <t>Rosado Santos R</t>
  </si>
  <si>
    <t>Le Gouez A</t>
  </si>
  <si>
    <t>Trombocytopenia</t>
  </si>
  <si>
    <t>Typical chest CT imaging</t>
  </si>
  <si>
    <t>Aslan MM</t>
  </si>
  <si>
    <t>32 ± 7.9</t>
  </si>
  <si>
    <t>26.0 ± 10.3</t>
  </si>
  <si>
    <t>12 negative</t>
  </si>
  <si>
    <t>Takemoto M</t>
  </si>
  <si>
    <t>31,5</t>
  </si>
  <si>
    <t>Lee E</t>
  </si>
  <si>
    <t>Zheng T</t>
  </si>
  <si>
    <t>29&amp;33</t>
  </si>
  <si>
    <t>Sahin D</t>
  </si>
  <si>
    <t>26.38±5.52 (17–40)</t>
  </si>
  <si>
    <t>26.93±1.96 (5–39)</t>
  </si>
  <si>
    <t>3.66±2.51 (1–6)</t>
  </si>
  <si>
    <t>Farhat A</t>
  </si>
  <si>
    <t>5 suspicious</t>
  </si>
  <si>
    <t>Amiraskari R</t>
  </si>
  <si>
    <t>positive after delivery</t>
  </si>
  <si>
    <t>clinical presentation and exposure</t>
  </si>
  <si>
    <t>Nayak AH</t>
  </si>
  <si>
    <t>Antoun L</t>
  </si>
  <si>
    <t>Varies from 29 weeks 3 days up to 40 weeks 2 days with mean of 38.7 ± 1.4</t>
  </si>
  <si>
    <t>23 positive</t>
  </si>
  <si>
    <t>Lumba R</t>
  </si>
  <si>
    <t>Barbero P</t>
  </si>
  <si>
    <t>*</t>
  </si>
  <si>
    <t>83 positive</t>
  </si>
  <si>
    <t>6 neg and 2 radiological findings suspicious of COVID-19</t>
  </si>
  <si>
    <t>*4 puerperium</t>
  </si>
  <si>
    <t>Smithgall MC</t>
  </si>
  <si>
    <t>29.2+6.1</t>
  </si>
  <si>
    <t>51 positive</t>
  </si>
  <si>
    <t>21 positive</t>
  </si>
  <si>
    <t>Hachem R</t>
  </si>
  <si>
    <t>Pissarra S</t>
  </si>
  <si>
    <t>19-40</t>
  </si>
  <si>
    <t>Emeruwa U</t>
  </si>
  <si>
    <t>37 (15–40)</t>
  </si>
  <si>
    <t>5 hypertension, 10 pre-eclampsia, 10 gestational diabetes, 10 asthma, 2 other cardiac disease, 3 other pulmonary disease</t>
  </si>
  <si>
    <t>100 positive</t>
  </si>
  <si>
    <t>Molina L</t>
  </si>
  <si>
    <t>IgG positive serum</t>
  </si>
  <si>
    <t>negative, pos IgG</t>
  </si>
  <si>
    <t>Salvatore CM</t>
  </si>
  <si>
    <t>* Median 38&amp;39</t>
  </si>
  <si>
    <t>116 positive</t>
  </si>
  <si>
    <t>*38 for follow up group, 39 for neonates without follow up</t>
  </si>
  <si>
    <t>Walczak A</t>
  </si>
  <si>
    <t>IgG and IgM in breast milk, IgG in serum</t>
  </si>
  <si>
    <t>Tang J</t>
  </si>
  <si>
    <t>28-34</t>
  </si>
  <si>
    <t>1 positive, 1 negative but IgG/IgM antibodies</t>
  </si>
  <si>
    <t>Wu YT</t>
  </si>
  <si>
    <t>Easterlin M</t>
  </si>
  <si>
    <t>Acute pancreatitis</t>
  </si>
  <si>
    <t>Douedi S</t>
  </si>
  <si>
    <t>19, 26, 27</t>
  </si>
  <si>
    <t>Soleimani Z</t>
  </si>
  <si>
    <t>Onwuzurike C</t>
  </si>
  <si>
    <t>median 30 (19-35.5)</t>
  </si>
  <si>
    <t>44 positive</t>
  </si>
  <si>
    <t>Wang J</t>
  </si>
  <si>
    <t>Verma S</t>
  </si>
  <si>
    <t>31.4 ± 6.5</t>
  </si>
  <si>
    <t>149 positive</t>
  </si>
  <si>
    <t>&lt;34 wk</t>
  </si>
  <si>
    <t>Marzollo R</t>
  </si>
  <si>
    <t>idiopathic thrombocytopenia</t>
  </si>
  <si>
    <t>Abourida Y</t>
  </si>
  <si>
    <t>Hecht J</t>
  </si>
  <si>
    <t>22-42</t>
  </si>
  <si>
    <t>19 positive</t>
  </si>
  <si>
    <t>Xu S</t>
  </si>
  <si>
    <t>34 positive</t>
  </si>
  <si>
    <t>Kulkarni R</t>
  </si>
  <si>
    <t>pos D10</t>
  </si>
  <si>
    <t>Hsu A</t>
  </si>
  <si>
    <t>Mohakud NK</t>
  </si>
  <si>
    <t>Franchi M</t>
  </si>
  <si>
    <t>Cheng B</t>
  </si>
  <si>
    <t>Chong J</t>
  </si>
  <si>
    <t>ARDS, placenta previa</t>
  </si>
  <si>
    <t>Sola A</t>
  </si>
  <si>
    <t>86 positive</t>
  </si>
  <si>
    <t>Tanacan A</t>
  </si>
  <si>
    <t>19-24</t>
  </si>
  <si>
    <t>1 Chiari malformation</t>
  </si>
  <si>
    <t>8-Aug-20</t>
  </si>
  <si>
    <t>1 HELLP</t>
  </si>
  <si>
    <t>Gao J</t>
  </si>
  <si>
    <t>6-Aug-20</t>
  </si>
  <si>
    <t>IgM and IgG high on day of delivery</t>
  </si>
  <si>
    <t>Wei L</t>
  </si>
  <si>
    <t>26-July-20</t>
  </si>
  <si>
    <t>Patil UP</t>
  </si>
  <si>
    <t>median 34</t>
  </si>
  <si>
    <t>45 positive</t>
  </si>
  <si>
    <t>Oncel MY</t>
  </si>
  <si>
    <t>37 for neg new-borns, 35 for pos new-borns</t>
  </si>
  <si>
    <t>125 positive</t>
  </si>
  <si>
    <t>Schwartz DA</t>
  </si>
  <si>
    <t>Federici L</t>
  </si>
  <si>
    <t>Popofsky S</t>
  </si>
  <si>
    <t>160 positive</t>
  </si>
  <si>
    <t>Figueiredo R</t>
  </si>
  <si>
    <t>Toner LE</t>
  </si>
  <si>
    <t>IgG positive</t>
  </si>
  <si>
    <t>Peng J</t>
  </si>
  <si>
    <t>4 tests negative</t>
  </si>
  <si>
    <t>clinically confirmed</t>
  </si>
  <si>
    <t>Kalane S</t>
  </si>
  <si>
    <t>1 IgG positive, 0 IgM positive (before delivery) --&gt; 6 IgG positive, 1 IgM pos (follow-up of 6 mothers)</t>
  </si>
  <si>
    <t>41 positive</t>
  </si>
  <si>
    <t>6 negative</t>
  </si>
  <si>
    <t>Wong TZ</t>
  </si>
  <si>
    <t>34-38 (two 1st trimester miscarriage cases)</t>
  </si>
  <si>
    <t>1 IgG positive, IgM negative; 1 IgG / IgM negative</t>
  </si>
  <si>
    <t>24-37</t>
  </si>
  <si>
    <t>Syed S</t>
  </si>
  <si>
    <t>14 positive</t>
  </si>
  <si>
    <t>Lugli L</t>
  </si>
  <si>
    <t>positive postpartum</t>
  </si>
  <si>
    <t>AlOmran A</t>
  </si>
  <si>
    <t>Hinojosa-Velasco A</t>
  </si>
  <si>
    <t>Facchetti F</t>
  </si>
  <si>
    <t>26-44</t>
  </si>
  <si>
    <t>15 positive</t>
  </si>
  <si>
    <t>Mukhopadhyay K</t>
  </si>
  <si>
    <t>negative (8 days after birth)</t>
  </si>
  <si>
    <t>Dorgalaleh A</t>
  </si>
  <si>
    <t>36+</t>
  </si>
  <si>
    <t xml:space="preserve">positive </t>
  </si>
  <si>
    <t>Goldshtrom N</t>
  </si>
  <si>
    <t>Fakhr S</t>
  </si>
  <si>
    <t>1 remained positive 28 days after hospitalization; the rest negative</t>
  </si>
  <si>
    <t>Lv Y</t>
  </si>
  <si>
    <t>Gulersen M</t>
  </si>
  <si>
    <t>Sakowicz A</t>
  </si>
  <si>
    <t>30.6 (median)</t>
  </si>
  <si>
    <t>Grisolia G</t>
  </si>
  <si>
    <t>24+2</t>
  </si>
  <si>
    <t>Kinsey KE</t>
  </si>
  <si>
    <t>37+6</t>
  </si>
  <si>
    <t>Mongula JE</t>
  </si>
  <si>
    <t>31+4</t>
  </si>
  <si>
    <t>positive (fetal side)</t>
  </si>
  <si>
    <t>Jafari R</t>
  </si>
  <si>
    <t>Rubio Lorente</t>
  </si>
  <si>
    <t>26-31</t>
  </si>
  <si>
    <t>12 and 20</t>
  </si>
  <si>
    <t>case 1 positive; case 2 negative</t>
  </si>
  <si>
    <t>case 2 IgG and IgM positive</t>
  </si>
  <si>
    <t>Annes A</t>
  </si>
  <si>
    <t>28+3</t>
  </si>
  <si>
    <t>Fiore A</t>
  </si>
  <si>
    <t>negative at admission but positive 3 days later</t>
  </si>
  <si>
    <t>Pirjani  R</t>
  </si>
  <si>
    <t>not examined</t>
  </si>
  <si>
    <t>Anand P</t>
  </si>
  <si>
    <t>26.7 (±4.54)</t>
  </si>
  <si>
    <t>39 postpartum</t>
  </si>
  <si>
    <t>presumably positive</t>
  </si>
  <si>
    <t>Gao X</t>
  </si>
  <si>
    <t>31 (27-35)</t>
  </si>
  <si>
    <t>alle 14 ct afwijkingen</t>
  </si>
  <si>
    <t>ICP, Thyroid, Congenital heart disease, Chronische HBV, TVC</t>
  </si>
  <si>
    <t>G</t>
  </si>
  <si>
    <t>IgM on day 8 of disease onset, IgG on day 28</t>
  </si>
  <si>
    <t>Ozer E</t>
  </si>
  <si>
    <t>38+4</t>
  </si>
  <si>
    <t>Rana M</t>
  </si>
  <si>
    <t>10+6</t>
  </si>
  <si>
    <t>32±2.67</t>
  </si>
  <si>
    <t>29.59±3.14</t>
  </si>
  <si>
    <t>CT</t>
  </si>
  <si>
    <t>Di Mascio D</t>
  </si>
  <si>
    <t>30.6±9.5</t>
  </si>
  <si>
    <t>Neih C</t>
  </si>
  <si>
    <t>Elkafrawi</t>
  </si>
  <si>
    <t>36+2</t>
  </si>
  <si>
    <t>Type 2 diabetes, latent tb, hypertension, chronic hep B</t>
  </si>
  <si>
    <t>postivie</t>
  </si>
  <si>
    <t>Gao W</t>
  </si>
  <si>
    <t>IgM weak IgG strong</t>
  </si>
  <si>
    <t>Chan J L</t>
  </si>
  <si>
    <t>Pituitary tumor</t>
  </si>
  <si>
    <t>Maldarelli G</t>
  </si>
  <si>
    <t>33+3</t>
  </si>
  <si>
    <t>Noooznezhad A H</t>
  </si>
  <si>
    <t>31.4±5.8</t>
  </si>
  <si>
    <t>positive or CT sings of COVID pneumonia</t>
  </si>
  <si>
    <t>Flaherman V J</t>
  </si>
  <si>
    <t>31.5±5.4</t>
  </si>
  <si>
    <t>Hou L</t>
  </si>
  <si>
    <t>Menter T</t>
  </si>
  <si>
    <t>27-39</t>
  </si>
  <si>
    <t>37+2-40+</t>
  </si>
  <si>
    <t>35- -1</t>
  </si>
  <si>
    <t>amniotic fluid negative</t>
  </si>
  <si>
    <t>32.1±6.3</t>
  </si>
  <si>
    <t>37.3±3.1</t>
  </si>
  <si>
    <t>3 (0-18)</t>
  </si>
  <si>
    <t>222 positive</t>
  </si>
  <si>
    <t>Singh M V</t>
  </si>
  <si>
    <t>unknown</t>
  </si>
  <si>
    <t>Panagiotakopoulos L</t>
  </si>
  <si>
    <t>30 (17-54)</t>
  </si>
  <si>
    <t>38 (12-41)</t>
  </si>
  <si>
    <t>20 (0-103)</t>
  </si>
  <si>
    <t>104 positive + 1 clinical diagnosis</t>
  </si>
  <si>
    <t>Delahoy M J</t>
  </si>
  <si>
    <t>49 astma, 6 cardiovascular, 6 chronic lung disease, 44 metabolic disease, 26 hypertension, 10 liver disease, 12 neurological, 7 other</t>
  </si>
  <si>
    <t>Sagheb S</t>
  </si>
  <si>
    <t>36-?</t>
  </si>
  <si>
    <t>1 positive, 1 negative but with CT</t>
  </si>
  <si>
    <t>Alay I</t>
  </si>
  <si>
    <t>30±5.7</t>
  </si>
  <si>
    <t>26±8w6d</t>
  </si>
  <si>
    <t>1 dm, 2 hypothyroidism, 1 ankylosing sponylitis, 2 astma, 1 ascending aortic aneurysm</t>
  </si>
  <si>
    <t>27 positive, rest CT + symptoms --&gt; clinical diagnosis</t>
  </si>
  <si>
    <t>Keklik E S K</t>
  </si>
  <si>
    <t>Remaeus K</t>
  </si>
  <si>
    <t>32 (19-42)</t>
  </si>
  <si>
    <t>19 obese, 6 asthma, 10 diabetes</t>
  </si>
  <si>
    <t>Lebrao C W</t>
  </si>
  <si>
    <t>37+3</t>
  </si>
  <si>
    <t>IgA positive</t>
  </si>
  <si>
    <t>IgM and IgG positive</t>
  </si>
  <si>
    <t>Brandt J S</t>
  </si>
  <si>
    <t>30.3±6.4</t>
  </si>
  <si>
    <t>38.8±2.8 (mild cases), 33.6±5.8 (severe cases)</t>
  </si>
  <si>
    <t>7 diabetes, 2 chronisc hypertension, 1 renal disorder, 2 immuno-compromised, 2 astma, 2 anemia</t>
  </si>
  <si>
    <t>Diaz-Corvillon P</t>
  </si>
  <si>
    <t>17-41</t>
  </si>
  <si>
    <t>Wang M J</t>
  </si>
  <si>
    <t>29.8±5.9</t>
  </si>
  <si>
    <t>Zhou J</t>
  </si>
  <si>
    <t>24-34</t>
  </si>
  <si>
    <t>35-39</t>
  </si>
  <si>
    <t>33-35</t>
  </si>
  <si>
    <t>37+2-37+6</t>
  </si>
  <si>
    <t>Hansen J N</t>
  </si>
  <si>
    <t>33+4</t>
  </si>
  <si>
    <t>Hypertension</t>
  </si>
  <si>
    <t>Bae J</t>
  </si>
  <si>
    <t>35+5</t>
  </si>
  <si>
    <t>Calderon J M</t>
  </si>
  <si>
    <t>25.5±4.6</t>
  </si>
  <si>
    <t>Burwick R M</t>
  </si>
  <si>
    <t>33 (21-43)</t>
  </si>
  <si>
    <t>28 (14-39)</t>
  </si>
  <si>
    <t>11 obese, 9 astma, 6 chronic hypertension, 7 diabetes mellitus</t>
  </si>
  <si>
    <t>Ozcelik N</t>
  </si>
  <si>
    <t>rapid antibody test positive</t>
  </si>
  <si>
    <t>Zanardini C</t>
  </si>
  <si>
    <t>24-32</t>
  </si>
  <si>
    <t>positive (at 24-32 weeks, and again at 41 weeks)</t>
  </si>
  <si>
    <t>Rodriguez A G</t>
  </si>
  <si>
    <t>40+6</t>
  </si>
  <si>
    <t>hypothyroidism</t>
  </si>
  <si>
    <t>immunoglobulin rapid test positive</t>
  </si>
  <si>
    <t>Rashidian T</t>
  </si>
  <si>
    <t>Easter S R</t>
  </si>
  <si>
    <t>32 (27-35)</t>
  </si>
  <si>
    <t>30.4 (25.8-33.5) (at ICU admission)</t>
  </si>
  <si>
    <t>4 diabetes, 3 hypertension, 9 asthma, 1 CKD</t>
  </si>
  <si>
    <t>laboratory confirmed'</t>
  </si>
  <si>
    <t>Fernandez-Garcia C</t>
  </si>
  <si>
    <t>34-40</t>
  </si>
  <si>
    <t>no data</t>
  </si>
  <si>
    <t>Larson S B</t>
  </si>
  <si>
    <t>23+6</t>
  </si>
  <si>
    <t>Fenizia C</t>
  </si>
  <si>
    <t>30 (15-45)</t>
  </si>
  <si>
    <t>30 positive 1 negative</t>
  </si>
  <si>
    <t>1 positive for SARS-CoV-2 genome, 1 positive IgM</t>
  </si>
  <si>
    <t>2 positive for SARS-CoV-2 genome, 32% IgM positive, 63% IgG positive</t>
  </si>
  <si>
    <t>1 positive for SARS-CoV-2 genome, 1 positive for IgM, 40% positive for IgG</t>
  </si>
  <si>
    <t>Grechukhina O</t>
  </si>
  <si>
    <t>30 (25-34)</t>
  </si>
  <si>
    <t>35 wks for antepartum diagnoses (22–38.5), 39 wks (38–39) for asymptomatic women, and 27.5 (17–36), 35 (30–36), and 26 wks (22–31) for patients with mild, moderate, and severe or critical diseases, respectively</t>
  </si>
  <si>
    <t>1 positive for SARS-CoV-2 RNA</t>
  </si>
  <si>
    <t>Cosma S</t>
  </si>
  <si>
    <t>7 positive 16 negative</t>
  </si>
  <si>
    <t>12 positive IgG 6 positive IgM</t>
  </si>
  <si>
    <t>Mercedes BR</t>
  </si>
  <si>
    <t>29.87 ± 5.83</t>
  </si>
  <si>
    <t>32.31 ± 3.68</t>
  </si>
  <si>
    <t>All patients had reactive COVID ELISA IgM</t>
  </si>
  <si>
    <t>Patberg ET</t>
  </si>
  <si>
    <t>Algadeeb KB</t>
  </si>
  <si>
    <t>Santhosh J</t>
  </si>
  <si>
    <t>32 +-6</t>
  </si>
  <si>
    <t>Douglass KM</t>
  </si>
  <si>
    <t>27-43</t>
  </si>
  <si>
    <t>29 + 6</t>
  </si>
  <si>
    <t>Mochizuki J</t>
  </si>
  <si>
    <t>Yang R</t>
  </si>
  <si>
    <t>Gheysarzadeh A</t>
  </si>
  <si>
    <t>27-42</t>
  </si>
  <si>
    <t>Tug N</t>
  </si>
  <si>
    <t>26±20</t>
  </si>
  <si>
    <t>11 positive</t>
  </si>
  <si>
    <t>Hascoet J M</t>
  </si>
  <si>
    <t>33-37+4</t>
  </si>
  <si>
    <t>12-42</t>
  </si>
  <si>
    <t>baby's stool positive</t>
  </si>
  <si>
    <t>1 mother IgM positive</t>
  </si>
  <si>
    <t>Reddy A</t>
  </si>
  <si>
    <t>28-37</t>
  </si>
  <si>
    <t>27+5-28</t>
  </si>
  <si>
    <t>10-12</t>
  </si>
  <si>
    <t>4.76+-2.73</t>
  </si>
  <si>
    <t>Rottenstreich A</t>
  </si>
  <si>
    <t>28 (24-35)</t>
  </si>
  <si>
    <t>Rios-Silva M</t>
  </si>
  <si>
    <t>29 (25-33)</t>
  </si>
  <si>
    <t>17 DM, 1 COPD, 11 Asthma, 7 Immunosuppression, 17 Hypertension, 59 Obesity, 2 Cardiovascular disease, 2 CKD, 32 other</t>
  </si>
  <si>
    <t>Takayama W</t>
  </si>
  <si>
    <t>35+4</t>
  </si>
  <si>
    <t>8</t>
  </si>
  <si>
    <t>Yazihan N</t>
  </si>
  <si>
    <t>24 (7 obese, 6 hypothyroidism, 2 hypertension, 2 asthma, 1 epilepsy, 1 DM, 1 UC, 1 ankylosing spondylitis, 1 thalassemia trait, 1 TTP, 1 mitral valve stenosis)</t>
  </si>
  <si>
    <t>Majachani N</t>
  </si>
  <si>
    <t>33+5</t>
  </si>
  <si>
    <t>HIV</t>
  </si>
  <si>
    <t>Ahlberg M</t>
  </si>
  <si>
    <t>32.1±4.9</t>
  </si>
  <si>
    <t>Coronado-Arroyo J C</t>
  </si>
  <si>
    <t>17-45</t>
  </si>
  <si>
    <t>20 positve</t>
  </si>
  <si>
    <t>Cubo A M</t>
  </si>
  <si>
    <t>2 negative rest postive</t>
  </si>
  <si>
    <t>2 IgM pos</t>
  </si>
  <si>
    <t>Egerup P</t>
  </si>
  <si>
    <t>31.4 (28.0-33.3)</t>
  </si>
  <si>
    <t>2 asthma, 7 other</t>
  </si>
  <si>
    <t>Farghaly M A A</t>
  </si>
  <si>
    <t>33.4±7.2</t>
  </si>
  <si>
    <t>Hassan N</t>
  </si>
  <si>
    <t>sep 2020</t>
  </si>
  <si>
    <t>27.3±4</t>
  </si>
  <si>
    <t>He M</t>
  </si>
  <si>
    <t>12-08-2020</t>
  </si>
  <si>
    <t>30 (17-37)</t>
  </si>
  <si>
    <t>Hossain I</t>
  </si>
  <si>
    <t>Cunarro-Lopez Y</t>
  </si>
  <si>
    <t>33.5 (32-35)</t>
  </si>
  <si>
    <t>28.6 (25.8-31.4)</t>
  </si>
  <si>
    <t>du Fosse N A</t>
  </si>
  <si>
    <t>Woodworth K R</t>
  </si>
  <si>
    <t>28.9 (24.4-34.0)</t>
  </si>
  <si>
    <t>17.5</t>
  </si>
  <si>
    <t>Daniel K</t>
  </si>
  <si>
    <t>22-10-200</t>
  </si>
  <si>
    <t xml:space="preserve">Leon-Abarca JA </t>
  </si>
  <si>
    <t xml:space="preserve">Martinez-Perez O </t>
  </si>
  <si>
    <t>Mattern J</t>
  </si>
  <si>
    <t>Omrani AS</t>
  </si>
  <si>
    <t>25 (19–32)</t>
  </si>
  <si>
    <t>Pace MR</t>
  </si>
  <si>
    <t>34.2 ± 4.7</t>
  </si>
  <si>
    <t>Pineles BL</t>
  </si>
  <si>
    <t>Shah PT</t>
  </si>
  <si>
    <t>Zaharie G</t>
  </si>
  <si>
    <t>Sattari M</t>
  </si>
  <si>
    <t>29.2 (18-38)</t>
  </si>
  <si>
    <t>28.42</t>
  </si>
  <si>
    <t>Biasucci G</t>
  </si>
  <si>
    <t>24-41</t>
  </si>
  <si>
    <t>Stonoga E T S</t>
  </si>
  <si>
    <t>26+5</t>
  </si>
  <si>
    <t>Rhinovirus PCR positive</t>
  </si>
  <si>
    <t>Jimenez I M</t>
  </si>
  <si>
    <t>18-48</t>
  </si>
  <si>
    <t>0-78.8</t>
  </si>
  <si>
    <t>Birindwa E K</t>
  </si>
  <si>
    <t>31</t>
  </si>
  <si>
    <t>Corebima B I R V</t>
  </si>
  <si>
    <t>28-40</t>
  </si>
  <si>
    <t>1 HBsAg antibody positive</t>
  </si>
  <si>
    <t>Barrantes J H</t>
  </si>
  <si>
    <t>30 (22-43)</t>
  </si>
  <si>
    <t>5 obesity, 1SLE, 1 hypothyroidism, 1 asthma, 1 diverticulitis, 1 CAD 1 HTN</t>
  </si>
  <si>
    <t>Bandyopadhyay T</t>
  </si>
  <si>
    <t>34+1</t>
  </si>
  <si>
    <t>HBsAg antibody positive</t>
  </si>
  <si>
    <t>Dotters-Katz S</t>
  </si>
  <si>
    <t>28.7 (18.6-36.1)</t>
  </si>
  <si>
    <t>4 hypertension, 1 DM2</t>
  </si>
  <si>
    <t>DeBolt C A</t>
  </si>
  <si>
    <t>34.7±4.3</t>
  </si>
  <si>
    <t>4 pulmonary disease, 4 cardiac disease, 4 diabetes</t>
  </si>
  <si>
    <t>Lopian M</t>
  </si>
  <si>
    <t>30 (21-44)</t>
  </si>
  <si>
    <t>Banerjee A</t>
  </si>
  <si>
    <t>26+3</t>
  </si>
  <si>
    <t>11</t>
  </si>
  <si>
    <t>Adhikari E H</t>
  </si>
  <si>
    <t>27.0±6.6</t>
  </si>
  <si>
    <t>12 chronic hypertension, 1 diabetes</t>
  </si>
  <si>
    <t>Lamazou F</t>
  </si>
  <si>
    <t>7</t>
  </si>
  <si>
    <t>Magallanes-Garza G I</t>
  </si>
  <si>
    <t>26+4</t>
  </si>
  <si>
    <t>IgG undetectable before plasma transfusion</t>
  </si>
  <si>
    <t>Zhong Y</t>
  </si>
  <si>
    <t>36.3</t>
  </si>
  <si>
    <t>RT-PCR on respiratory samples</t>
  </si>
  <si>
    <t>Di Martino D</t>
  </si>
  <si>
    <t>Mahajan N N</t>
  </si>
  <si>
    <t>22-32</t>
  </si>
  <si>
    <t>Dengue/malaria</t>
  </si>
  <si>
    <t>Sun G</t>
  </si>
  <si>
    <t>10 diabetes, 8 hypertension, 2 hypothyroidism, 1 hepatic disease</t>
  </si>
  <si>
    <t>Shmakov R G</t>
  </si>
  <si>
    <t>30.3±6.25</t>
  </si>
  <si>
    <t>31.3±10.4</t>
  </si>
  <si>
    <t>rectal swabs 11 positive, colostrum negative</t>
  </si>
  <si>
    <t>Sileo F G</t>
  </si>
  <si>
    <t>34+5</t>
  </si>
  <si>
    <t>28</t>
  </si>
  <si>
    <t>29.6±3.2</t>
  </si>
  <si>
    <t>5 tested, negative</t>
  </si>
  <si>
    <t>5 tested: negative</t>
  </si>
  <si>
    <t>Motlagh A J</t>
  </si>
  <si>
    <t>34+6</t>
  </si>
  <si>
    <t>Asthma</t>
  </si>
  <si>
    <t>result not mentioned</t>
  </si>
  <si>
    <t>Alsayyed F</t>
  </si>
  <si>
    <t>25+2</t>
  </si>
  <si>
    <t>96</t>
  </si>
  <si>
    <t>chronic hepatitis B</t>
  </si>
  <si>
    <t>negative 5 times</t>
  </si>
  <si>
    <t>Mascarenhas D</t>
  </si>
  <si>
    <t>Post partum day 1-7</t>
  </si>
  <si>
    <t>Okar L</t>
  </si>
  <si>
    <t>22+4</t>
  </si>
  <si>
    <t>Saha M M</t>
  </si>
  <si>
    <t>23-11-2020</t>
  </si>
  <si>
    <t>20-31</t>
  </si>
  <si>
    <t>35+5-39+2</t>
  </si>
  <si>
    <t>Belokrinitskaya T E</t>
  </si>
  <si>
    <t>Molina E O</t>
  </si>
  <si>
    <t>11 positive out of 13 tested</t>
  </si>
  <si>
    <t>12 positive out of 15 tested</t>
  </si>
  <si>
    <t>Moreno S C</t>
  </si>
  <si>
    <t>31.7±6.7</t>
  </si>
  <si>
    <t>2 hypertensive disorders, 3 diabetes, 2 asthma</t>
  </si>
  <si>
    <t>5 IgG positive</t>
  </si>
  <si>
    <t>Parsa Y</t>
  </si>
  <si>
    <t>32</t>
  </si>
  <si>
    <t xml:space="preserve">dos Santos Beozzo G P N </t>
  </si>
  <si>
    <t>4-10</t>
  </si>
  <si>
    <t>Gao L</t>
  </si>
  <si>
    <t>25-40</t>
  </si>
  <si>
    <t>33-40+1</t>
  </si>
  <si>
    <t>0-5</t>
  </si>
  <si>
    <t>Sajjan G R</t>
  </si>
  <si>
    <t>Hypothyroidism</t>
  </si>
  <si>
    <t>Zhao Y</t>
  </si>
  <si>
    <t>26-33</t>
  </si>
  <si>
    <t>6-27</t>
  </si>
  <si>
    <t>52-121</t>
  </si>
  <si>
    <t>2 IgG positive</t>
  </si>
  <si>
    <t>Lima A R O</t>
  </si>
  <si>
    <t>29</t>
  </si>
  <si>
    <t>IgG and IgM positive</t>
  </si>
  <si>
    <t>Martenot A</t>
  </si>
  <si>
    <t>30.6±7.9</t>
  </si>
  <si>
    <t>4±8.75</t>
  </si>
  <si>
    <t>Dhuyvetter A</t>
  </si>
  <si>
    <t>33.2</t>
  </si>
  <si>
    <t>Wang Y</t>
  </si>
  <si>
    <t>17 positive, 15 negative</t>
  </si>
  <si>
    <t>Villalain C</t>
  </si>
  <si>
    <t>31.5/30/29.5</t>
  </si>
  <si>
    <t>22 positive</t>
  </si>
  <si>
    <t>All IgG+</t>
  </si>
  <si>
    <t>Palalioglu R M</t>
  </si>
  <si>
    <t>35</t>
  </si>
  <si>
    <t>14</t>
  </si>
  <si>
    <t>egative</t>
  </si>
  <si>
    <t>58 thyroid, 357 anemia</t>
  </si>
  <si>
    <t>Pourdowlat</t>
  </si>
  <si>
    <t>nov-2020</t>
  </si>
  <si>
    <t>24</t>
  </si>
  <si>
    <t>RT-PCR tracheal tube secretions</t>
  </si>
  <si>
    <t>Jacobson J</t>
  </si>
  <si>
    <t>25</t>
  </si>
  <si>
    <t>Ayed A</t>
  </si>
  <si>
    <t>7 hypothyroidism, 4 asthma, 1 diabetes, 5 others</t>
  </si>
  <si>
    <t>24+4</t>
  </si>
  <si>
    <t>asthma</t>
  </si>
  <si>
    <t>Olivini N</t>
  </si>
  <si>
    <t>0-19</t>
  </si>
  <si>
    <t>2 tested negative</t>
  </si>
  <si>
    <t>Hernandez O B</t>
  </si>
  <si>
    <t>34.6</t>
  </si>
  <si>
    <t>22 diabetes, 31 chronic hypertension</t>
  </si>
  <si>
    <t>655 positive</t>
  </si>
  <si>
    <t>5 CT compatible</t>
  </si>
  <si>
    <t>Serfaty de Holanda L</t>
  </si>
  <si>
    <t>36+5</t>
  </si>
  <si>
    <t>rheumatic mitral valve disease</t>
  </si>
  <si>
    <t>Moghadam S A</t>
  </si>
  <si>
    <t>30.0±5</t>
  </si>
  <si>
    <t>3 diabetes mellitus, 1 cardiovascular disease</t>
  </si>
  <si>
    <t>Ashaq A</t>
  </si>
  <si>
    <t>24-36</t>
  </si>
  <si>
    <t>Erol S A</t>
  </si>
  <si>
    <t>4 hypothyroidism, 2 hypertension, 3 obesity, 1 asthma, 1 epilepsy, 1 diabetes mellitus, 1 ulcerative colits, 1 ankylosing spondylitis, 1 immune thrombocytopenic purpura, 1 mitral valve stenosis</t>
  </si>
  <si>
    <t>Hcini N</t>
  </si>
  <si>
    <t>2 chronic hypertension, 1 cardiovascular disease, 2 homozygote drepanocytosis, 5 anemia</t>
  </si>
  <si>
    <t>5 tested and negative</t>
  </si>
  <si>
    <t>46 positive</t>
  </si>
  <si>
    <t>He Z</t>
  </si>
  <si>
    <t>26+6-41+1</t>
  </si>
  <si>
    <t>ElHalik M</t>
  </si>
  <si>
    <t>6</t>
  </si>
  <si>
    <t>Tsatsaris V</t>
  </si>
  <si>
    <t>Hopwood A J</t>
  </si>
  <si>
    <t>Nambiar S S</t>
  </si>
  <si>
    <t>positive or rapid antigen test</t>
  </si>
  <si>
    <t>Sarastry R</t>
  </si>
  <si>
    <t>10-12-2020</t>
  </si>
  <si>
    <t>35+3</t>
  </si>
  <si>
    <t>Martinez-Portilla R J</t>
  </si>
  <si>
    <t>10 COPD, 112 Asthma, 150 hypertension, 24 cardiovascular disease, 174 diabetes, 52 immunosuppression</t>
  </si>
  <si>
    <t>Rebello C M</t>
  </si>
  <si>
    <t>32+4</t>
  </si>
  <si>
    <t>10</t>
  </si>
  <si>
    <t>skin swabs positive</t>
  </si>
  <si>
    <t>Batistaki C</t>
  </si>
  <si>
    <t>39+2</t>
  </si>
  <si>
    <t>5</t>
  </si>
  <si>
    <t>D'Ambosi F</t>
  </si>
  <si>
    <t>27+1-39</t>
  </si>
  <si>
    <t>Rivera-Hernandez P</t>
  </si>
  <si>
    <t>3</t>
  </si>
  <si>
    <t>Diabetes mellitus type 2, asthma, hypertension</t>
  </si>
  <si>
    <t>Pelayo J</t>
  </si>
  <si>
    <t>Asthma, Heptatitis C, Gastric carcinoid tumor, ileal malignant carcinoma, bipolar</t>
  </si>
  <si>
    <t>Jenabi E</t>
  </si>
  <si>
    <t>Patel P</t>
  </si>
  <si>
    <t>Endometriosis</t>
  </si>
  <si>
    <t>Wang R Y</t>
  </si>
  <si>
    <t>Martinez Portilla R J</t>
  </si>
  <si>
    <t>15-45</t>
  </si>
  <si>
    <t>Shende P</t>
  </si>
  <si>
    <t>fetal membrane also positive</t>
  </si>
  <si>
    <t>Pessoa F S</t>
  </si>
  <si>
    <t>32+6</t>
  </si>
  <si>
    <t>Hansra R</t>
  </si>
  <si>
    <t>Jan 2021</t>
  </si>
  <si>
    <t>Dumitriu D</t>
  </si>
  <si>
    <t>12-10-2020</t>
  </si>
  <si>
    <t>11 asthma, 3 diabetes, 2 chronic hypertension</t>
  </si>
  <si>
    <t>99 postive 1 negative but with radiographic findings consistent with COVID-19</t>
  </si>
  <si>
    <t>Bandara S</t>
  </si>
  <si>
    <t>29-11-2020</t>
  </si>
  <si>
    <t>Maru S</t>
  </si>
  <si>
    <t>Narang K</t>
  </si>
  <si>
    <t>22-12-2020</t>
  </si>
  <si>
    <t>32+5</t>
  </si>
  <si>
    <t>obesity, developed pancreatitis secondary to covid</t>
  </si>
  <si>
    <t>Edlow A G</t>
  </si>
  <si>
    <t>31.6±5.6</t>
  </si>
  <si>
    <t>3 chronic hypertension, 11 diabetes, 26 obesity, 7 asthma, 2 other preexisting pulmonary condition, 13 thyroid disease, 2 cancer</t>
  </si>
  <si>
    <t>26 IgG, 16 IgM</t>
  </si>
  <si>
    <t>Bachani S</t>
  </si>
  <si>
    <t>28-10-2020</t>
  </si>
  <si>
    <t>26.7±4.5</t>
  </si>
  <si>
    <t>7 anaemia, 1 CKD, 1 heart disease, 1 ICHP, 4 hypothyroidism, 1 DVT, 7 trombocytopenia</t>
  </si>
  <si>
    <t>Cubas J A C</t>
  </si>
  <si>
    <t>1 obesity, 2 HELLP, 1 cerebrovascular disease</t>
  </si>
  <si>
    <t>3 IgG/IgM +</t>
  </si>
  <si>
    <t>Afshar Y</t>
  </si>
  <si>
    <t>07-10-2020</t>
  </si>
  <si>
    <t>31.3±5.1</t>
  </si>
  <si>
    <t>24.1±9.2</t>
  </si>
  <si>
    <t>22 chronic hypertension, 10 pregestational diabetes, 67 asthma, 5 cardiac disease, 47 thyroid disease, 4 thrombotic and thromboembolic disease, 3 bleeding disorder, 6 autoimmune disease</t>
  </si>
  <si>
    <t>Kest H</t>
  </si>
  <si>
    <t>05-11-2020</t>
  </si>
  <si>
    <t>Menezes M O</t>
  </si>
  <si>
    <t>04-10-2020</t>
  </si>
  <si>
    <t>87 asthma, 271 cardiovascular, 198 diabetes, 116 obesity</t>
  </si>
  <si>
    <t>Alwardi T H</t>
  </si>
  <si>
    <t>gestational hrombocytopenia, hypothyroidism</t>
  </si>
  <si>
    <t>Malhotra Y</t>
  </si>
  <si>
    <t>10/06/2020</t>
  </si>
  <si>
    <t>03-05-2020</t>
  </si>
  <si>
    <t>Campbell K H</t>
  </si>
  <si>
    <t>26-05-2020</t>
  </si>
  <si>
    <t>Ceulemans D</t>
  </si>
  <si>
    <t>25-05-2020</t>
  </si>
  <si>
    <t>Vigil-De Gracia</t>
  </si>
  <si>
    <t>30/09/2020</t>
  </si>
  <si>
    <t>Correia C R</t>
  </si>
  <si>
    <t>Dec-2020</t>
  </si>
  <si>
    <t>Mattar C N</t>
  </si>
  <si>
    <t>Nov-2020</t>
  </si>
  <si>
    <t>23-36</t>
  </si>
  <si>
    <t>1 gallstone disease, 1 hep C, 2 asthma</t>
  </si>
  <si>
    <t>5 negative</t>
  </si>
  <si>
    <t>5 rectal swab negative</t>
  </si>
  <si>
    <t>Ali A</t>
  </si>
  <si>
    <t>02-12-2020</t>
  </si>
  <si>
    <t>26-12-2020</t>
  </si>
  <si>
    <t>30+6</t>
  </si>
  <si>
    <t>Donzelli M</t>
  </si>
  <si>
    <t>26-10-2020</t>
  </si>
  <si>
    <t>27.4</t>
  </si>
  <si>
    <t>oropharyngeal swab positive</t>
  </si>
  <si>
    <t>11-12-2020</t>
  </si>
  <si>
    <t>30</t>
  </si>
  <si>
    <t>Anemia</t>
  </si>
  <si>
    <t>Donadieu D</t>
  </si>
  <si>
    <t>Sep 2020</t>
  </si>
  <si>
    <t>24 (20 obesity and 4 asthma)</t>
  </si>
  <si>
    <t>Nambiar SS 2</t>
  </si>
  <si>
    <t>20-30</t>
  </si>
  <si>
    <t>18-08-20</t>
  </si>
  <si>
    <t>31+6 to 41+1 wks</t>
  </si>
  <si>
    <t>14 both IgG and IgM; 7 IgG only</t>
  </si>
  <si>
    <t>13-08-20</t>
  </si>
  <si>
    <t>Zhang P</t>
  </si>
  <si>
    <t>01-11-20</t>
  </si>
  <si>
    <t>2 (ISH)</t>
  </si>
  <si>
    <t>Azarkish F</t>
  </si>
  <si>
    <t>31-10-2020</t>
  </si>
  <si>
    <t>pp +2</t>
  </si>
  <si>
    <t>Mark A</t>
  </si>
  <si>
    <t>04-01-2021</t>
  </si>
  <si>
    <t>23+2</t>
  </si>
  <si>
    <t>Di Guardo F</t>
  </si>
  <si>
    <t>03-01-2021</t>
  </si>
  <si>
    <t>31.5±5.63</t>
  </si>
  <si>
    <t>8.5</t>
  </si>
  <si>
    <t>111 respiratory disease</t>
  </si>
  <si>
    <t>Davila-Aliaga C</t>
  </si>
  <si>
    <t>21-12-2020</t>
  </si>
  <si>
    <t>Madhurantakam S R</t>
  </si>
  <si>
    <t>18-12-2020</t>
  </si>
  <si>
    <t>37</t>
  </si>
  <si>
    <t>acute fatty liver of pregnancy, acute kidney injury</t>
  </si>
  <si>
    <t>Rahman R</t>
  </si>
  <si>
    <t>27-12-2020</t>
  </si>
  <si>
    <t>29.25±4.42</t>
  </si>
  <si>
    <t>28.10±9.84</t>
  </si>
  <si>
    <t>Al Harbi M</t>
  </si>
  <si>
    <t>05-01-2021</t>
  </si>
  <si>
    <t>39+3</t>
  </si>
  <si>
    <t>Vousden N (UKOSS)</t>
  </si>
  <si>
    <t>asthma, hypertension, cardiac disease, diabetes</t>
  </si>
  <si>
    <t>Alhamoud A H</t>
  </si>
  <si>
    <t>38</t>
  </si>
  <si>
    <t>Trahan M</t>
  </si>
  <si>
    <t>11-04-2020</t>
  </si>
  <si>
    <t>4 obesty, 3 asthma, 2 hypertension, 1 diabetes</t>
  </si>
  <si>
    <t>Kazemi Aski, S</t>
  </si>
  <si>
    <t>01-12-2020</t>
  </si>
  <si>
    <t>28.5±6.7</t>
  </si>
  <si>
    <t>4</t>
  </si>
  <si>
    <t>5 diabetes, 11 hypothyroidism, 2 hypertension, 2 renal disease, 1 migraine, 1 history of cholecystectomy, 1 ulcerative colitis, 7 history of influenza, 3 history of influenza vaccination</t>
  </si>
  <si>
    <t>Andrikopoulou M</t>
  </si>
  <si>
    <t>18 asthma, 8 chronic hypertension, 4 pregestational diabetes, 3 anemia, 7 hypothyroidism, 11 other</t>
  </si>
  <si>
    <t>Bender WR</t>
  </si>
  <si>
    <t>5/8/2020</t>
  </si>
  <si>
    <t>Semeshkin AA</t>
  </si>
  <si>
    <t>19-39</t>
  </si>
  <si>
    <t>Peng S</t>
  </si>
  <si>
    <t>10/11/2020</t>
  </si>
  <si>
    <t>29.8 ± 3.7</t>
  </si>
  <si>
    <t>all 24 positive</t>
  </si>
  <si>
    <t>all tested (16) negative; IgM in some positive; IgG negative</t>
  </si>
  <si>
    <t>Huerta Saenz IH</t>
  </si>
  <si>
    <t>Jun 2020</t>
  </si>
  <si>
    <t>18 IgG and IgM positive</t>
  </si>
  <si>
    <t xml:space="preserve">Gobierno de Mexico </t>
  </si>
  <si>
    <t xml:space="preserve">Cerbulo-Vazquez A </t>
  </si>
  <si>
    <t>17/07/2020</t>
  </si>
  <si>
    <t>37-40</t>
  </si>
  <si>
    <t>4 obesity</t>
  </si>
  <si>
    <t>NethOSS (NVOG 01/21)</t>
  </si>
  <si>
    <t>06/01/2021</t>
  </si>
  <si>
    <t>3 negative (intrauterine fetal death)</t>
  </si>
  <si>
    <t>Fashner J</t>
  </si>
  <si>
    <t>07-12-2020</t>
  </si>
  <si>
    <t>28.2±7</t>
  </si>
  <si>
    <t>Kouas S</t>
  </si>
  <si>
    <t>14-10-2020</t>
  </si>
  <si>
    <t>29+6</t>
  </si>
  <si>
    <t>placenta previa</t>
  </si>
  <si>
    <t>Machado S S F</t>
  </si>
  <si>
    <t>06-01-2021</t>
  </si>
  <si>
    <t>Short cervix, pyelonephritis</t>
  </si>
  <si>
    <t>fetus negative</t>
  </si>
  <si>
    <t>Akram E G</t>
  </si>
  <si>
    <t>10 hypertension, 13 diabetes, 35 uti</t>
  </si>
  <si>
    <t>Romano-Keeler J</t>
  </si>
  <si>
    <t>08-01-2021</t>
  </si>
  <si>
    <t>19 posiive antigen detection</t>
  </si>
  <si>
    <t>9</t>
  </si>
  <si>
    <t>colostrum swab negative</t>
  </si>
  <si>
    <t>Yaqoub S</t>
  </si>
  <si>
    <t>11-11-2020</t>
  </si>
  <si>
    <t>Tilve A</t>
  </si>
  <si>
    <t>17-01-2021</t>
  </si>
  <si>
    <t>21-31</t>
  </si>
  <si>
    <t>36+5-39</t>
  </si>
  <si>
    <t>heart disease</t>
  </si>
  <si>
    <t>Komiazyk M</t>
  </si>
  <si>
    <t>25-01-2021</t>
  </si>
  <si>
    <t>Cruz-Lemini M</t>
  </si>
  <si>
    <t>15-01-2021</t>
  </si>
  <si>
    <t>1 cardiac disease, 1 lung disease, 2 asthma, 2 trombophilia, 5 anemia, 2 pregestational hypertension</t>
  </si>
  <si>
    <t>Guo Y</t>
  </si>
  <si>
    <t>18-01-2021</t>
  </si>
  <si>
    <t>24-40</t>
  </si>
  <si>
    <t>5+3-pp day 2</t>
  </si>
  <si>
    <t>1 chronic nephritis</t>
  </si>
  <si>
    <t>Linehan L</t>
  </si>
  <si>
    <t>11-01-2021</t>
  </si>
  <si>
    <t>Saoud M K</t>
  </si>
  <si>
    <t>22-10-2020</t>
  </si>
  <si>
    <t>pp +3</t>
  </si>
  <si>
    <t>Michel A S</t>
  </si>
  <si>
    <t>13-01-2021</t>
  </si>
  <si>
    <t>16+4</t>
  </si>
  <si>
    <t>fetal RT-PCR negative</t>
  </si>
  <si>
    <t>Solis-Garcia G</t>
  </si>
  <si>
    <t>19-12-2020</t>
  </si>
  <si>
    <t>2 respiratory disease, 8 obesity, 1 heart disease, 1 autoimmune disease, 1 primary thrombophilia, 1 thyroiditis</t>
  </si>
  <si>
    <t>de Carvalho J F</t>
  </si>
  <si>
    <t>ASIA syndrome</t>
  </si>
  <si>
    <t>Ozsurmeli M</t>
  </si>
  <si>
    <t>26.9±5.38</t>
  </si>
  <si>
    <t>24.1±10.61</t>
  </si>
  <si>
    <t>16±16.5</t>
  </si>
  <si>
    <t>1 hypothyroidism, 1 asthma, 1 epilepsy</t>
  </si>
  <si>
    <t>Radu M C</t>
  </si>
  <si>
    <t>20-01-2021</t>
  </si>
  <si>
    <t>Reale S C</t>
  </si>
  <si>
    <t>26-01-2021</t>
  </si>
  <si>
    <t>29.6±6.5</t>
  </si>
  <si>
    <t>56 obese, 1 diabetes, 11 asthma, 2 tobacco exposure</t>
  </si>
  <si>
    <t>Cribiu F M</t>
  </si>
  <si>
    <t>1 asthma, 1 hypothyroidism, 1 anemia, 1 AGS</t>
  </si>
  <si>
    <t>Sisti G</t>
  </si>
  <si>
    <t>16-07-2020</t>
  </si>
  <si>
    <t>Giavoli C</t>
  </si>
  <si>
    <t>35+6</t>
  </si>
  <si>
    <t>late onset congenital adrenal hyperplasia</t>
  </si>
  <si>
    <t>Lokken E M</t>
  </si>
  <si>
    <t>19-01-2021</t>
  </si>
  <si>
    <t>20 asthma, 13 type 2 diabetes, 11 hypertension, 6 cardiovascular disease, 4 autoimmune disease, 4 hypothyroidism, 102 obesity</t>
  </si>
  <si>
    <t>38+5</t>
  </si>
  <si>
    <t>21</t>
  </si>
  <si>
    <t>Rehana R</t>
  </si>
  <si>
    <t>Kalyanshettar S S</t>
  </si>
  <si>
    <t>10-01-2021</t>
  </si>
  <si>
    <t>Pandey A K</t>
  </si>
  <si>
    <t>Gajbhiye R K</t>
  </si>
  <si>
    <t>09-01-2021</t>
  </si>
  <si>
    <t>11-39</t>
  </si>
  <si>
    <t>tuberculosis</t>
  </si>
  <si>
    <t>Giannini A</t>
  </si>
  <si>
    <t>29-05-2020</t>
  </si>
  <si>
    <t>Goldfarb I T</t>
  </si>
  <si>
    <t>01-08-2020</t>
  </si>
  <si>
    <t>25.1-38.9</t>
  </si>
  <si>
    <t>14.1-29.7</t>
  </si>
  <si>
    <t>26 obesity, 5 diabetes, 6 asthma</t>
  </si>
  <si>
    <t>SIVEP-Gripe</t>
  </si>
  <si>
    <t>23-05-2020</t>
  </si>
  <si>
    <t>Yuan L</t>
  </si>
  <si>
    <t>Crovetto F</t>
  </si>
  <si>
    <t>19-06-2020</t>
  </si>
  <si>
    <t>Mohr-Sasson A</t>
  </si>
  <si>
    <t>22-06-2020</t>
  </si>
  <si>
    <t>36.4</t>
  </si>
  <si>
    <t>Marachini A</t>
  </si>
  <si>
    <t>22 obisty, 4 autoimmune disease, 6 diabetes, 5 hypertension, 3 other</t>
  </si>
  <si>
    <t>142 positive</t>
  </si>
  <si>
    <t>4 confirmed through X-ray</t>
  </si>
  <si>
    <t>Servei Catala</t>
  </si>
  <si>
    <t>02-02-2021</t>
  </si>
  <si>
    <t>12</t>
  </si>
  <si>
    <t>Tekin A B</t>
  </si>
  <si>
    <t>37+4</t>
  </si>
  <si>
    <t>1</t>
  </si>
  <si>
    <t>01-02-2021</t>
  </si>
  <si>
    <t>12 chronic hypertension, 6 cardiac disease, 5 pregestational diabetes, 32 asthma, 16 other pulmonary disease</t>
  </si>
  <si>
    <t>Trahan M J</t>
  </si>
  <si>
    <t>19+2-31+1</t>
  </si>
  <si>
    <t>2 obesity, 1 diabetes, 2 asthma, 1 hyperthyroidism, 2 chronic HTN</t>
  </si>
  <si>
    <t>Buckley A B</t>
  </si>
  <si>
    <t>38.89</t>
  </si>
  <si>
    <t>Glynn S M</t>
  </si>
  <si>
    <t>2 chronic HTN, 2 diabetes</t>
  </si>
  <si>
    <t>Zarudskaya O</t>
  </si>
  <si>
    <t xml:space="preserve">Flannery D D </t>
  </si>
  <si>
    <t>29-01-2021</t>
  </si>
  <si>
    <t>22-33</t>
  </si>
  <si>
    <t>0-72</t>
  </si>
  <si>
    <t>6 diabetes, 17 hypertension</t>
  </si>
  <si>
    <t>Poisson T M</t>
  </si>
  <si>
    <t>28-01-2021</t>
  </si>
  <si>
    <t>Artymuk N V</t>
  </si>
  <si>
    <t>Hazari K S</t>
  </si>
  <si>
    <t>27-01-2021</t>
  </si>
  <si>
    <t>32.7±5.5</t>
  </si>
  <si>
    <t>26</t>
  </si>
  <si>
    <t>3 obese, 4 asthma, 3 chronic lung disease, 14 diabetes, 3 hypertension, 3 hypothyroidism, 5 other</t>
  </si>
  <si>
    <t>Sanchez J</t>
  </si>
  <si>
    <t>27-0-2021</t>
  </si>
  <si>
    <t>21-23</t>
  </si>
  <si>
    <t>36-37</t>
  </si>
  <si>
    <t>1-2</t>
  </si>
  <si>
    <t>Kamali A</t>
  </si>
  <si>
    <t>32.4</t>
  </si>
  <si>
    <t>Khushdil A</t>
  </si>
  <si>
    <t>22-01-2021</t>
  </si>
  <si>
    <t>5 yes</t>
  </si>
  <si>
    <t>Saimin J</t>
  </si>
  <si>
    <t>Quigley N</t>
  </si>
  <si>
    <t>Milln J</t>
  </si>
  <si>
    <t>21-01-2021</t>
  </si>
  <si>
    <t>30.1±4.5</t>
  </si>
  <si>
    <t>8 obestiy, 7 diabetes</t>
  </si>
  <si>
    <t>30  positive</t>
  </si>
  <si>
    <t>Elenga N</t>
  </si>
  <si>
    <t>1 diabetes, 1 hypertension, 4 obesity, 7 sickle cell</t>
  </si>
  <si>
    <t>Nanavati R</t>
  </si>
  <si>
    <t>05-02-2021</t>
  </si>
  <si>
    <t>Harahap A</t>
  </si>
  <si>
    <t>04-02-2021</t>
  </si>
  <si>
    <t>Saviron-Cornudella R</t>
  </si>
  <si>
    <t>09-02-2021</t>
  </si>
  <si>
    <t>24.4-36.7</t>
  </si>
  <si>
    <t>1 diabetes</t>
  </si>
  <si>
    <t>43 positive</t>
  </si>
  <si>
    <t>Singh N</t>
  </si>
  <si>
    <t>Ajith S</t>
  </si>
  <si>
    <t>Dande R</t>
  </si>
  <si>
    <t>28+4</t>
  </si>
  <si>
    <t>Sjogren's syndrome, rheumatoid arthritis, non-hodgkin's lymphoma</t>
  </si>
  <si>
    <t>Mrazguia C</t>
  </si>
  <si>
    <t>6 chronic disease, 4 high blood pressure</t>
  </si>
  <si>
    <t>Berry M</t>
  </si>
  <si>
    <t>64 obese, 2 asthma, 3 chronic hypertension, 3 pregestational diabetes, 7 other</t>
  </si>
  <si>
    <t>83 positive</t>
  </si>
  <si>
    <t>13 positive</t>
  </si>
  <si>
    <t>Hall M</t>
  </si>
  <si>
    <t>Jani S</t>
  </si>
  <si>
    <t>0-2</t>
  </si>
  <si>
    <t>3 diabetes, 5 hypertension</t>
  </si>
  <si>
    <t>Tambawala Z Y</t>
  </si>
  <si>
    <t>25+3</t>
  </si>
  <si>
    <t>Lu-Culligan A</t>
  </si>
  <si>
    <t>38+6</t>
  </si>
  <si>
    <t>12 hypertension, 10 diabetes</t>
  </si>
  <si>
    <t>Gunduz Z B</t>
  </si>
  <si>
    <t>venous sinus thrombosis</t>
  </si>
  <si>
    <t>Li Q Y</t>
  </si>
  <si>
    <t>chronic hpatitis B</t>
  </si>
  <si>
    <t>hypothyroidism, triplet pregnancy</t>
  </si>
  <si>
    <t>Mokhtari N B</t>
  </si>
  <si>
    <t>35+1</t>
  </si>
  <si>
    <t>Rawat S K</t>
  </si>
  <si>
    <t>Waratani M</t>
  </si>
  <si>
    <t>obesity, bronchial asthma</t>
  </si>
  <si>
    <t>Ravn A</t>
  </si>
  <si>
    <t>32+3</t>
  </si>
  <si>
    <t>Metz T D</t>
  </si>
  <si>
    <t>28-30±6.3</t>
  </si>
  <si>
    <t>0-47</t>
  </si>
  <si>
    <t>561 obese, 18 immunocompromising condition, 165 asthma, 49 pregestational diabetes, 7 thrombophilia, 80 chronic hypertension, 14 chronic cardiovascular disease, 3 chronic renal disease, 6 chronic liver disease, 54 thryoid disease, 35 neurocognitive disorder, 4 neuromuscular disorder, 14 seizure disorder</t>
  </si>
  <si>
    <t>18 smokers, 11 chronic hypertension, 6 diabetes mellitus, 42 obesity, 22 asthma</t>
  </si>
  <si>
    <t>36 positive</t>
  </si>
  <si>
    <t>414 positive</t>
  </si>
  <si>
    <t>Tutiya C</t>
  </si>
  <si>
    <t>20-44</t>
  </si>
  <si>
    <t>6-40</t>
  </si>
  <si>
    <t>13 arterial hypertension, 12 diabetes, 7 asthma, 11 hypothyroidism</t>
  </si>
  <si>
    <t>Moses M L</t>
  </si>
  <si>
    <t>SLE</t>
  </si>
  <si>
    <t>rapid antigen screening positive</t>
  </si>
  <si>
    <t>32.1±4.0</t>
  </si>
  <si>
    <t>1 previous abortions, 1 smoking, 1 thyroid disease, 1 trombophillia</t>
  </si>
  <si>
    <t>6 IgM positive, 12 IgG positive</t>
  </si>
  <si>
    <t>Anuk A T</t>
  </si>
  <si>
    <t>30(10)</t>
  </si>
  <si>
    <t>31.5(6.75)</t>
  </si>
  <si>
    <t>Aminimoghaddam S</t>
  </si>
  <si>
    <t>TTP, smoking, meth addiction</t>
  </si>
  <si>
    <t>Kuzan T Y</t>
  </si>
  <si>
    <t>29.7±6.4</t>
  </si>
  <si>
    <t>53 positive, others radiology confirmed</t>
  </si>
  <si>
    <t>Jimenez-Lozano I</t>
  </si>
  <si>
    <t>37 (23-50)</t>
  </si>
  <si>
    <t>27.7 (18-36.4)</t>
  </si>
  <si>
    <t>1 increased uterine artery resistance</t>
  </si>
  <si>
    <t>Woodard</t>
  </si>
  <si>
    <t>28 (23–32)</t>
  </si>
  <si>
    <t>30.5 (28.0-37.9)</t>
  </si>
  <si>
    <t>31.1 ± 6.0</t>
  </si>
  <si>
    <t>Llorca J</t>
  </si>
  <si>
    <t>32.9±5.1</t>
  </si>
  <si>
    <t>Zaigham M</t>
  </si>
  <si>
    <t>positve (histochemistry; genetic seq)</t>
  </si>
  <si>
    <t>weakly IgM positive, IgG negative</t>
  </si>
  <si>
    <t>Rosenbloom J</t>
  </si>
  <si>
    <t>26 (23-31)</t>
  </si>
  <si>
    <t>39 (37-39)</t>
  </si>
  <si>
    <t>10 hypertension, 4 pre-gest diabetes</t>
  </si>
  <si>
    <t>32.5 ± 7.6</t>
  </si>
  <si>
    <t>Polcer R El-ahmad</t>
  </si>
  <si>
    <t>Mullins E (PAN COVID)</t>
  </si>
  <si>
    <t>32 (+- 5.4)</t>
  </si>
  <si>
    <t>43 chronic hypertension, 128 asthma or COPD</t>
  </si>
  <si>
    <t>Mullins E (AAP SONPM)</t>
  </si>
  <si>
    <t>28.6 (+- 8.9)</t>
  </si>
  <si>
    <t xml:space="preserve"> BMI of 27.8
(SD 6.4).</t>
  </si>
  <si>
    <t>Celik T</t>
  </si>
  <si>
    <t>29,54 ± 3,98</t>
  </si>
  <si>
    <t>Halici-Ozturk F</t>
  </si>
  <si>
    <t>16-43</t>
  </si>
  <si>
    <t>21 tested all negative</t>
  </si>
  <si>
    <t>Jak B</t>
  </si>
  <si>
    <t>subclinical hypothyroidism, PAI-1 4G/G polymorphism</t>
  </si>
  <si>
    <t>positive IgG negative IgM</t>
  </si>
  <si>
    <t>live,r heart, lung and brain samples of deceased new born positive</t>
  </si>
  <si>
    <t>Dubelbeiss E</t>
  </si>
  <si>
    <t>Zhao S</t>
  </si>
  <si>
    <t>28-43</t>
  </si>
  <si>
    <t>16-39</t>
  </si>
  <si>
    <t>Steffen H A</t>
  </si>
  <si>
    <t>8 diabetes, 4 chronic hypertension, 4 gestational hypertension, 4 asthma</t>
  </si>
  <si>
    <t>58 positive</t>
  </si>
  <si>
    <t>Vila-Candel R</t>
  </si>
  <si>
    <t>35.31±4.2</t>
  </si>
  <si>
    <t>Rizzo G</t>
  </si>
  <si>
    <t>30.4 (29.6-32.1)</t>
  </si>
  <si>
    <t>30.2 (26.2-34.1)</t>
  </si>
  <si>
    <t>Askary E</t>
  </si>
  <si>
    <t>30.06 (19-37)</t>
  </si>
  <si>
    <t>10-39</t>
  </si>
  <si>
    <t>2 obesity, 6 hypothyroidism, 1 ovarian dysgerminoma</t>
  </si>
  <si>
    <t>rest confirmed with radiology</t>
  </si>
  <si>
    <t>Singh V</t>
  </si>
  <si>
    <t>32 deranged liver enzymes, 18 HTN/GHTN/PE, 14 DM/GDM, 13 anemia, 10 trombocytopenia, 8 hypothyroidism, 1 morbid obesity</t>
  </si>
  <si>
    <t>Smeele H T W</t>
  </si>
  <si>
    <t>31-39</t>
  </si>
  <si>
    <t>19- 38+2</t>
  </si>
  <si>
    <t>SLE, 1 hypertension</t>
  </si>
  <si>
    <t>Minkobame U</t>
  </si>
  <si>
    <t>20-38</t>
  </si>
  <si>
    <t>20-31+2</t>
  </si>
  <si>
    <t>1 malaria</t>
  </si>
  <si>
    <t>Reindorf M</t>
  </si>
  <si>
    <t>latent tuberculosis</t>
  </si>
  <si>
    <t>Paramanathan S</t>
  </si>
  <si>
    <t>34+2</t>
  </si>
  <si>
    <t>obesity only</t>
  </si>
  <si>
    <t>Hoang Thi Tran</t>
  </si>
  <si>
    <t>32 +4</t>
  </si>
  <si>
    <t>Gill L</t>
  </si>
  <si>
    <t>IgG positive (immunization)</t>
  </si>
  <si>
    <t>32 weeks of gestation. She received her first dose of the BNT162b2 mRNA vaccine at 32 6/7 weeks of gestation and her second dose at 35 2/7 weeks.</t>
  </si>
  <si>
    <t>Kappanayil M</t>
  </si>
  <si>
    <t>positive at 31 weeks; negative at delivery</t>
  </si>
  <si>
    <t>positive after birth</t>
  </si>
  <si>
    <t>Murthy S</t>
  </si>
  <si>
    <t>Abedzadeh‐Kalahroudi</t>
  </si>
  <si>
    <t xml:space="preserve">31.6±6.1 </t>
  </si>
  <si>
    <t>31.9±8.22</t>
  </si>
  <si>
    <t>9 diabetes, 6 hypertension</t>
  </si>
  <si>
    <t>D'Antonio F</t>
  </si>
  <si>
    <t>32.03 ± 5.944</t>
  </si>
  <si>
    <t>29.8±9.6</t>
  </si>
  <si>
    <t>Sharma R</t>
  </si>
  <si>
    <t>22 tested negative</t>
  </si>
  <si>
    <t>Carbayo-Jiménez T</t>
  </si>
  <si>
    <t>March</t>
  </si>
  <si>
    <t>IgG negative before delivery, positive 6 weeks after delivery</t>
  </si>
  <si>
    <t>Chavez L O</t>
  </si>
  <si>
    <t>29.5</t>
  </si>
  <si>
    <t>uterine fibroids, dichorionic ciamniotic twin pregnancy</t>
  </si>
  <si>
    <t>Roddy J T</t>
  </si>
  <si>
    <t>Martinez-Varea A</t>
  </si>
  <si>
    <t>Ibrahim M</t>
  </si>
  <si>
    <t>Sukhikh G</t>
  </si>
  <si>
    <t>2 obesity, 1 DM2, 2 asthma, 1 hypothyroidism, 1 chornic hypertension</t>
  </si>
  <si>
    <t>Nejadrahim R</t>
  </si>
  <si>
    <t>positive (postpartum)</t>
  </si>
  <si>
    <t>Paul G &amp; Chad R</t>
  </si>
  <si>
    <t>N/A (vaccination study)</t>
  </si>
  <si>
    <t>Moderna mRNA COVID-19 vaccine, at gestational age of 36 weeks 3 days</t>
  </si>
  <si>
    <t>Wen JL</t>
  </si>
  <si>
    <t>Zgutka K</t>
  </si>
  <si>
    <t>29.6 (5.8)</t>
  </si>
  <si>
    <t>29 obesity, 8 hypertension, 10 diabetes</t>
  </si>
  <si>
    <t>Fick TA</t>
  </si>
  <si>
    <t>33+2</t>
  </si>
  <si>
    <t>Valdespino-Vazquez M Y</t>
  </si>
  <si>
    <t>13</t>
  </si>
  <si>
    <t>diamniotic twin pregnancy</t>
  </si>
  <si>
    <t>fetus RT-qPCR positive</t>
  </si>
  <si>
    <t>Isikalan M M</t>
  </si>
  <si>
    <t xml:space="preserve">positive NAAT test at most 7 days before birth </t>
  </si>
  <si>
    <t>Kumar V</t>
  </si>
  <si>
    <t>36</t>
  </si>
  <si>
    <t>pcos</t>
  </si>
  <si>
    <t>Saberi H</t>
  </si>
  <si>
    <t>34+4</t>
  </si>
  <si>
    <t>hydrocephalus due to cerebral cavernous malformation</t>
  </si>
  <si>
    <t>Chinen Y</t>
  </si>
  <si>
    <t>Abedzadeh‐Kalahroudi M</t>
  </si>
  <si>
    <t>30.6±6.5</t>
  </si>
  <si>
    <t>31.8±5.2</t>
  </si>
  <si>
    <t>3 hypertension</t>
  </si>
  <si>
    <t>18 diagnosed based on laboratory or CT scan</t>
  </si>
  <si>
    <t>Hidajati Z</t>
  </si>
  <si>
    <t>Akbarian-Rad Z</t>
  </si>
  <si>
    <t>Ghema K</t>
  </si>
  <si>
    <t>Kumari K</t>
  </si>
  <si>
    <t>27.43±4.94</t>
  </si>
  <si>
    <t>Deng Q</t>
  </si>
  <si>
    <t>30 (27–32)</t>
  </si>
  <si>
    <t>Khatib M</t>
  </si>
  <si>
    <t>Hernández-Cruz RG</t>
  </si>
  <si>
    <t>28 (11)</t>
  </si>
  <si>
    <t>37.1 (10.7)</t>
  </si>
  <si>
    <t>29.4 (6.3)</t>
  </si>
  <si>
    <t>National Neonatology Forum (NNF) India</t>
  </si>
  <si>
    <t>Pecks U</t>
  </si>
  <si>
    <t>Goudarzi S</t>
  </si>
  <si>
    <t>30+5</t>
  </si>
  <si>
    <t>pulmonary embolism</t>
  </si>
  <si>
    <t>Porpora M G</t>
  </si>
  <si>
    <t>Trombetta A</t>
  </si>
  <si>
    <t>34</t>
  </si>
  <si>
    <t>congenital hypothyroidism, cholestasis of pregnancy, twin pregnancy</t>
  </si>
  <si>
    <t>rectal swab negative</t>
  </si>
  <si>
    <t>Gray KJ</t>
  </si>
  <si>
    <t>34.1 (3.3)</t>
  </si>
  <si>
    <t>10 diabetes, 3 chronic hypertension, 3 asthma</t>
  </si>
  <si>
    <t>2 were infected prior to vaccination</t>
  </si>
  <si>
    <t>10 collected RBD-specific IgG positive</t>
  </si>
  <si>
    <t>Soto-Torres E</t>
  </si>
  <si>
    <t>28 (15-42)</t>
  </si>
  <si>
    <t>33+1(11+3-38+4)</t>
  </si>
  <si>
    <t>26 diabetes, 8 asthma, 34 all hypertenstive disorders</t>
  </si>
  <si>
    <t xml:space="preserve">32.6; 8.1 (18-54.6) </t>
  </si>
  <si>
    <t>Yao R</t>
  </si>
  <si>
    <t>7 hypertensio, 5 diabetes, 5 asthma</t>
  </si>
  <si>
    <t>Aasfara J</t>
  </si>
  <si>
    <t>6 weeks after infection IgM negative and IgG positive</t>
  </si>
  <si>
    <t>negative (positive at 31 weeks)</t>
  </si>
  <si>
    <t>de Vasconcelos Gaspar A</t>
  </si>
  <si>
    <t>40</t>
  </si>
  <si>
    <t>1 hypothyroidism, 1 depression</t>
  </si>
  <si>
    <t>Santana L B</t>
  </si>
  <si>
    <t>0-44</t>
  </si>
  <si>
    <t>1 metabolic syndrome, 1 stroke, 1 tbc, 1 pharmacological hepatiti, 1 migraine, 3 obesity, 2 weight gain in pregnancy, 1 teratoma, 1 graves disease with total tyroidectomie, 1 neurogenic bladder, 1 hip replacement and liver reconstruction, 1 abdominal desmoid, 1 myoma, 1 hypothyroidism, 1 toxoplasmosis, 1 thalassemia minor, 1 triple negative breast cancer</t>
  </si>
  <si>
    <t>Bordt E A</t>
  </si>
  <si>
    <t>38.7</t>
  </si>
  <si>
    <t xml:space="preserve">4 diabetes, 15 obese, </t>
  </si>
  <si>
    <t>Garcia-Flores V</t>
  </si>
  <si>
    <t>IM and IgG positive</t>
  </si>
  <si>
    <t>IgG  positive IgM negative</t>
  </si>
  <si>
    <t>Poon L C</t>
  </si>
  <si>
    <t>32.7</t>
  </si>
  <si>
    <t>15 positive at delivery</t>
  </si>
  <si>
    <t>3 asthma, 2 chronic hypertension, 3 cardiac condition, 4 obesity</t>
  </si>
  <si>
    <t>Samadi P</t>
  </si>
  <si>
    <t>29.5±6.03</t>
  </si>
  <si>
    <t>28.4±9.2</t>
  </si>
  <si>
    <t>33 obese, 2 asthma, 18 hypertension, 3 diabetes, 2 liver disease, 4 anemia, 1 renal disease, 5 heart disease</t>
  </si>
  <si>
    <t>positive or by lung CT scan</t>
  </si>
  <si>
    <t>22-38</t>
  </si>
  <si>
    <t>16-38</t>
  </si>
  <si>
    <t>Vizheh M</t>
  </si>
  <si>
    <t>32.02±6.1</t>
  </si>
  <si>
    <t>32+1 (6-41+1)</t>
  </si>
  <si>
    <t>57 any, 4 hypertension, 9 diabetes, 30 hypothyroidism</t>
  </si>
  <si>
    <t>Qeadan F</t>
  </si>
  <si>
    <t>9 congestive heart failure, 22 cardiac arrhythmias, 22 valvular disease, 12 pulmonary circulation disorders, 2 peripheral vascular disorders, 104 hypertension, 7 complicated hypertension, 35 neurological disorders, 203 chronic pulmonary disease, 48 diabetes, 17 complicated diabetes, 81 hypothyroidism, 2 renal failure, 26 liver disease, 3 peptic ulcer disease, 4 AIDS/HIV, 1 metastatic cancer, 9 solid tumor without metastasis, 16 rheumatoid arthritis/collagen vascular diseases, 71 coagulopathy, 331 obesity, 265 fluid and electrolyte disorders, 103 anemia, 15 alcohol abusus, 85 drug abuse, 14 psychoses, 42 depression</t>
  </si>
  <si>
    <t>Liu C</t>
  </si>
  <si>
    <t>6 chronic hypertension, 2 pregestationl diabetes, 3 astma, 30 obese, 1 HIV, 1 autoimmune</t>
  </si>
  <si>
    <t>31+6-41+1</t>
  </si>
  <si>
    <t>10.5 (1-107)</t>
  </si>
  <si>
    <t>viral nucleic acid test 9 positive</t>
  </si>
  <si>
    <t>Olivares F</t>
  </si>
  <si>
    <t>Zeng L K</t>
  </si>
  <si>
    <t>Mo H</t>
  </si>
  <si>
    <t>nucleic acid test positive</t>
  </si>
  <si>
    <t>Kiappe O P</t>
  </si>
  <si>
    <t>Nasrallah S</t>
  </si>
  <si>
    <t>32 (16-44)</t>
  </si>
  <si>
    <t>29+2 (6+4-40+0)</t>
  </si>
  <si>
    <t>4 asthma/hypertension, 18 obese</t>
  </si>
  <si>
    <t>Haye M T</t>
  </si>
  <si>
    <t>29.04±6.38</t>
  </si>
  <si>
    <t>26.1±9.5</t>
  </si>
  <si>
    <t>16 chronic hypertension, 11 type 2 diabetes, 7 asthma, 22 hypothyroidism, 4 HIV, 154 obese, 17 severe obese</t>
  </si>
  <si>
    <t>Koc E M E</t>
  </si>
  <si>
    <t>27.5±4.9 (18-42)</t>
  </si>
  <si>
    <t>26+2-40+2</t>
  </si>
  <si>
    <t>Nakamura-Pereira M</t>
  </si>
  <si>
    <t>Shah B</t>
  </si>
  <si>
    <t>9 positive, other mothers negative with positive neonate</t>
  </si>
  <si>
    <t>Sanchez-Luna M</t>
  </si>
  <si>
    <t>36 obesity, 17 infertility, 13 hypothyroidism, 13 autoimmune disease, 13 respiratory disease, 11 coagulation disorder, 7 heart disease, 4 hypertension, 3 diabetes mellitus</t>
  </si>
  <si>
    <t>vaginal exudate 2 negative</t>
  </si>
  <si>
    <t>10 negative</t>
  </si>
  <si>
    <t>464 positive</t>
  </si>
  <si>
    <t>1 positive, 3 negative</t>
  </si>
  <si>
    <t>29 positive</t>
  </si>
  <si>
    <t>Shlomai N O</t>
  </si>
  <si>
    <t>29.7±7.3 (20-44)</t>
  </si>
  <si>
    <t>Khound G S</t>
  </si>
  <si>
    <t>positve</t>
  </si>
  <si>
    <t>Tumangger D</t>
  </si>
  <si>
    <t>30+5-37+6</t>
  </si>
  <si>
    <t>1 obesity, 1 hypertension</t>
  </si>
  <si>
    <t>Kowalczyk D</t>
  </si>
  <si>
    <t>30-36</t>
  </si>
  <si>
    <t>7-29</t>
  </si>
  <si>
    <t>Mithal L B</t>
  </si>
  <si>
    <t>33±3</t>
  </si>
  <si>
    <t>33±2</t>
  </si>
  <si>
    <t>15 positive IgM, 2 psotive IgG</t>
  </si>
  <si>
    <t>Ozdemir A A</t>
  </si>
  <si>
    <t>Gamarra-Manrique RR</t>
  </si>
  <si>
    <t>diabetes mellitus type 2</t>
  </si>
  <si>
    <t>Omar Masoud A M</t>
  </si>
  <si>
    <t>27.81±4.6 (20-38)</t>
  </si>
  <si>
    <t>33.71±4.18 (20-39)</t>
  </si>
  <si>
    <t>3 DM, 4 HTN, 10 cardiovascular disease, 1 respiratory disease, 5 obesity, 2 psychological disease, 7 anemia, 1 multiple pregnancy</t>
  </si>
  <si>
    <t xml:space="preserve">Chavan N N </t>
  </si>
  <si>
    <t>all ectopic pregnancy</t>
  </si>
  <si>
    <t>Al-Matary A</t>
  </si>
  <si>
    <t>30 (26-35)</t>
  </si>
  <si>
    <t>38 (33-39)</t>
  </si>
  <si>
    <t>78 obese, 13 anemia, 9 hypothyroidism, 7 diabetes mellitus/chronic hypertension/asthma, 1 cardiac and chronic lung disease</t>
  </si>
  <si>
    <t>Ito A</t>
  </si>
  <si>
    <t>Farhadi R</t>
  </si>
  <si>
    <t>Cardona-Perez J A</t>
  </si>
  <si>
    <t>26 (13-45)</t>
  </si>
  <si>
    <t>38 (16-41)</t>
  </si>
  <si>
    <t>26 obese, 2 hypertension, 1 cardiac disease, 2 arthritis, 2 DM, 3 hypothyroidism, 1 lupus, 3 multiple pregnancy</t>
  </si>
  <si>
    <t>30.6 (24-39)</t>
  </si>
  <si>
    <t>7+4(29+6-40)</t>
  </si>
  <si>
    <t>1 twin pregnancy</t>
  </si>
  <si>
    <t>SARS-CoV-2 nucleic acid test 5 positive, 3 negative</t>
  </si>
  <si>
    <t>Villar J</t>
  </si>
  <si>
    <t>30±6.1</t>
  </si>
  <si>
    <t xml:space="preserve">33 diabetes, 343 obese, 75 thyroid and other endocrine, 9 cardiac disease, 26 hypertension, 24 chronic respiratory disease, 5 kidney disease, 11 malaria, 3 tuberculosis, </t>
  </si>
  <si>
    <t>640 positive</t>
  </si>
  <si>
    <t>656 laboratory confirmed</t>
  </si>
  <si>
    <t>25.8±5.8</t>
  </si>
  <si>
    <t>Engjom H</t>
  </si>
  <si>
    <t>29.9-33.9</t>
  </si>
  <si>
    <t>25+5-35+2</t>
  </si>
  <si>
    <t>31-97</t>
  </si>
  <si>
    <t>16 yes</t>
  </si>
  <si>
    <t>Shimabukuro T T</t>
  </si>
  <si>
    <t>25-44</t>
  </si>
  <si>
    <t>van Amesfoort J E</t>
  </si>
  <si>
    <t>asthma, anemia</t>
  </si>
  <si>
    <t>Li B S</t>
  </si>
  <si>
    <t>32 (19-46)</t>
  </si>
  <si>
    <t xml:space="preserve">37 </t>
  </si>
  <si>
    <t>5 HTN, 2 DM, 3 asthma, 3 anemia, 9 obesity, 1 autoimmune conditions</t>
  </si>
  <si>
    <t>Lozano Z R</t>
  </si>
  <si>
    <t>28.53±7.59</t>
  </si>
  <si>
    <t>34.06±4.86</t>
  </si>
  <si>
    <t>Abdulghani S H</t>
  </si>
  <si>
    <t>31.9±6.3</t>
  </si>
  <si>
    <t>37.67±4.78</t>
  </si>
  <si>
    <t>32.5±5.5</t>
  </si>
  <si>
    <t>Chen S</t>
  </si>
  <si>
    <t>30 (19-42)</t>
  </si>
  <si>
    <t>38 (19-41)</t>
  </si>
  <si>
    <t>14 hypertension, 11diabetes, 10 asthma, 3 kidney disease, 1 cancer, 4 thyroid disease</t>
  </si>
  <si>
    <t>32 (21-56)</t>
  </si>
  <si>
    <t>Donati S</t>
  </si>
  <si>
    <t>31.8±5.69</t>
  </si>
  <si>
    <t>17 multiple pregnancy</t>
  </si>
  <si>
    <t>Norman M</t>
  </si>
  <si>
    <t>31.4±5</t>
  </si>
  <si>
    <t>76 multiple pregnancy</t>
  </si>
  <si>
    <t>26.0±5.2</t>
  </si>
  <si>
    <t>Carrasco I</t>
  </si>
  <si>
    <t>36.9 (33.4-39.2)</t>
  </si>
  <si>
    <t>36 yes (obesity, hypertension, asthma, gestational hypothyroidism, immunosupresion, others)</t>
  </si>
  <si>
    <t>Beharier O</t>
  </si>
  <si>
    <t>31.7±5.8</t>
  </si>
  <si>
    <t>39.3±1.3</t>
  </si>
  <si>
    <t>1 hypertension; 8 diabetes or gestational diabetes, 2 asthma, 8 thyroid disease</t>
  </si>
  <si>
    <t>24.2±5.2</t>
  </si>
  <si>
    <t>28.8±5.8</t>
  </si>
  <si>
    <t>39±1.6</t>
  </si>
  <si>
    <t>1 hypertension, 4 diabetes or gestational diabetes, 2 asthma, 1 thyroid disease</t>
  </si>
  <si>
    <t>26.4±9.2</t>
  </si>
  <si>
    <t>Calvo, VE (spontaneous)</t>
  </si>
  <si>
    <t>31.7 (18–46)</t>
  </si>
  <si>
    <t>232 obese, 24 diabetes, 18 hypertension, 50 asthma</t>
  </si>
  <si>
    <t>Calvo, VE (IVF)</t>
  </si>
  <si>
    <t>39.6 (31–49)</t>
  </si>
  <si>
    <t>13 obese, 2 diabetes 1 hypertension, 2 asthma</t>
  </si>
  <si>
    <t>Ko J</t>
  </si>
  <si>
    <t>28.0 (13-49)</t>
  </si>
  <si>
    <t>1066 obese, 149 chronic hypertension, 332 asthma; 126 diabetes</t>
  </si>
  <si>
    <t>Galang RR</t>
  </si>
  <si>
    <t>1974 obese, 247 chronic hypertension, 161 diabetes</t>
  </si>
  <si>
    <t>Morerira LMO</t>
  </si>
  <si>
    <t>6 IgM positive</t>
  </si>
  <si>
    <t>Vaezi M</t>
  </si>
  <si>
    <t>26.5 (17-37)</t>
  </si>
  <si>
    <t>1 HTN, 2 hypothyroidism, 1 history of open heart surgery in childhood, 1 history of cirrhosis and colitis, 1 liver enzyme disorder</t>
  </si>
  <si>
    <t>Nayak MK</t>
  </si>
  <si>
    <t>31(19-41)</t>
  </si>
  <si>
    <t>Clemente MJQ</t>
  </si>
  <si>
    <t>30.05(±6.13)</t>
  </si>
  <si>
    <t>Chronic hypertension, gravidocardia, post-partum cardiomyopathie</t>
  </si>
  <si>
    <t>28.16(5.8)</t>
  </si>
  <si>
    <t>fetal death in utero 2; ectopic pregnancy 2, Spontaneous expulsion of abortus 3</t>
  </si>
  <si>
    <t>Luo Q (Asymptomatic)</t>
  </si>
  <si>
    <t>29.1±3.7</t>
  </si>
  <si>
    <t>1 chronic disease cardiovascular system</t>
  </si>
  <si>
    <t>By admission 3 IgM and 3 IgG positive, by follow-up 2 IgM and 4 IgG positive.</t>
  </si>
  <si>
    <t>28.5±3.6</t>
  </si>
  <si>
    <t>Luo Q (Symptomatic)</t>
  </si>
  <si>
    <t>29.5±3.9</t>
  </si>
  <si>
    <t>4 chronic disease cardiovascular system, 2 chronic disease endocrine system, 1 chronic disease blood system, 1 chronic disease digestive system</t>
  </si>
  <si>
    <t>By admission 8 IgM and 8 IgG positive, by follow-up 14 IgM and 14 IgG positive.</t>
  </si>
  <si>
    <t>27.4±3.2</t>
  </si>
  <si>
    <t>Angelidou A</t>
  </si>
  <si>
    <t>30.4(6.3)</t>
  </si>
  <si>
    <t>4.0(5.2)</t>
  </si>
  <si>
    <t>In 52/113 cesarean deliveries, rupture of membranes occured at birth.</t>
  </si>
  <si>
    <t>Mendoza-Hernández M</t>
  </si>
  <si>
    <t>None</t>
  </si>
  <si>
    <t>Shaiba LA</t>
  </si>
  <si>
    <t>31.5</t>
  </si>
  <si>
    <t>1 maternal infection with SARS-CoV-2 occured in the second trimester followed by recurrent infection in the third trimester right before the delivery. </t>
  </si>
  <si>
    <t>Long R</t>
  </si>
  <si>
    <t>At discharge IgM and IgG positive</t>
  </si>
  <si>
    <t>Ngaha JY</t>
  </si>
  <si>
    <t>33+6</t>
  </si>
  <si>
    <t>Gupta P (SARS-Cov-2 positive)</t>
  </si>
  <si>
    <t>24.7±2.4</t>
  </si>
  <si>
    <t>Gupta P (SARS-Cov-2 negative)</t>
  </si>
  <si>
    <t>25.1±2.6</t>
  </si>
  <si>
    <t>Sinaci S</t>
  </si>
  <si>
    <t>28.1±5.5</t>
  </si>
  <si>
    <t>2 positive IgG-M antibodies</t>
  </si>
  <si>
    <t>2 positive vaginal secretion samples</t>
  </si>
  <si>
    <t>1 positive placental sample</t>
  </si>
  <si>
    <t>Thagavi SA (Case)</t>
  </si>
  <si>
    <t>30.45±4.22</t>
  </si>
  <si>
    <t>3 hypertension, 5 diabetes, 3 asthma</t>
  </si>
  <si>
    <t>26.05±3.42</t>
  </si>
  <si>
    <t>Clinical manifestestations: 38 fever, 32 cough, 22 shortness of breath, 5 diarrhea, 10 sore throat, 15 headache, 18 fatigue, 20 myalgia</t>
  </si>
  <si>
    <t>Thagavi SA (Control</t>
  </si>
  <si>
    <t>31.02±3.63</t>
  </si>
  <si>
    <t>2 hypertension, 2 diabetes</t>
  </si>
  <si>
    <t>24.3±2.39</t>
  </si>
  <si>
    <t>Harding BR</t>
  </si>
  <si>
    <t>Garcia-Ruiz I</t>
  </si>
  <si>
    <t>33.5(18-46)</t>
  </si>
  <si>
    <t>34.7(14-41.3)</t>
  </si>
  <si>
    <t>21.5 days</t>
  </si>
  <si>
    <t>4 autoimmune disease, 1 asthma, 1 diabetes, 1 thrombophilia, 1 acquired heart disease</t>
  </si>
  <si>
    <t>All positive</t>
  </si>
  <si>
    <t>26.6(16.7-47.0)</t>
  </si>
  <si>
    <t>Jang WK</t>
  </si>
  <si>
    <t>14.5</t>
  </si>
  <si>
    <t>57 to 203 days</t>
  </si>
  <si>
    <t>Conti MG</t>
  </si>
  <si>
    <t>31 (17-45)</t>
  </si>
  <si>
    <t>39 (32-42)</t>
  </si>
  <si>
    <t>4 urogenital tract infection, 4 thyroid disfuction</t>
  </si>
  <si>
    <t>Melguizo SC (positive)</t>
  </si>
  <si>
    <t>33 (28-37)</t>
  </si>
  <si>
    <t>Melguizo SC (negative cntrs)</t>
  </si>
  <si>
    <t>33 (29-36)</t>
  </si>
  <si>
    <t>Yaman A</t>
  </si>
  <si>
    <t>Maeda MFY</t>
  </si>
  <si>
    <t>29.5 (7.3)</t>
  </si>
  <si>
    <t>31.2 (5–40.6)</t>
  </si>
  <si>
    <t>14 hypertension, 4 diabetes, 31 other</t>
  </si>
  <si>
    <t>30.5 (18.7–48.3)</t>
  </si>
  <si>
    <t xml:space="preserve">Colson A </t>
  </si>
  <si>
    <t>31 (4.28)</t>
  </si>
  <si>
    <t xml:space="preserve">	25.18 (5.53)</t>
  </si>
  <si>
    <t>IUFD at 25 weeks</t>
  </si>
  <si>
    <t>Rathberger K</t>
  </si>
  <si>
    <t>Riviello C, Pontello V</t>
  </si>
  <si>
    <t>vaccinated at 31 and 34 wks</t>
  </si>
  <si>
    <t>Malik S</t>
  </si>
  <si>
    <t>Antsaklis P</t>
  </si>
  <si>
    <t>28(6.3)</t>
  </si>
  <si>
    <t>Dávila-Aliaga C</t>
  </si>
  <si>
    <t>Prasad A</t>
  </si>
  <si>
    <t>all 49 negative</t>
  </si>
  <si>
    <t>Bookstein Peretz S</t>
  </si>
  <si>
    <t>2 chronic hypertension,13 diabetes</t>
  </si>
  <si>
    <t>24.4 ± 5.2</t>
  </si>
  <si>
    <t>Engert V</t>
  </si>
  <si>
    <t>Bozkurt F (asymptomatic)</t>
  </si>
  <si>
    <t>28(17-45)</t>
  </si>
  <si>
    <t>Women with comorbid diseases were excluded</t>
  </si>
  <si>
    <t>CT Thorax</t>
  </si>
  <si>
    <t>All pregnant women were diagnosed with COVID-19 in a tertiary medical centre</t>
  </si>
  <si>
    <t>Bozkurt F (non-severe)</t>
  </si>
  <si>
    <t>30(16-41)</t>
  </si>
  <si>
    <t>Bozkurt F (severe)</t>
  </si>
  <si>
    <t>30(18-44)</t>
  </si>
  <si>
    <t>Malshe N (SARS-Cov-2 positive)</t>
  </si>
  <si>
    <t>28.1±4.9</t>
  </si>
  <si>
    <t>Malshe N (SARS-Cov-2 negative)</t>
  </si>
  <si>
    <t>27.4±4.1</t>
  </si>
  <si>
    <t>Song D</t>
  </si>
  <si>
    <t>27(16, 42)</t>
  </si>
  <si>
    <t>30 maternal hypertension, 33 maternal obesity</t>
  </si>
  <si>
    <t>Goldshtein I</t>
  </si>
  <si>
    <t>Hosseini MS</t>
  </si>
  <si>
    <t>30 (17–48)</t>
  </si>
  <si>
    <t>25–40</t>
  </si>
  <si>
    <t xml:space="preserve">Bagli I </t>
  </si>
  <si>
    <t>33-39</t>
  </si>
  <si>
    <t>Basu JK</t>
  </si>
  <si>
    <t xml:space="preserve">30 (+ 5.67) </t>
  </si>
  <si>
    <t>24 hypertension, 5 diabetes, 1 morbid obesity</t>
  </si>
  <si>
    <t>1 miscarriage; 2 IUFD</t>
  </si>
  <si>
    <t>Agarwal N</t>
  </si>
  <si>
    <t>Çakirca TD</t>
  </si>
  <si>
    <t>29(18-45)</t>
  </si>
  <si>
    <t>28(6-38)</t>
  </si>
  <si>
    <t>1 Hypothyroidism, 1 Asthma, 1 Rheumatoid Arthritis</t>
  </si>
  <si>
    <t>Chest X-ray, Chest CT scan</t>
  </si>
  <si>
    <t>1 stillbirth occured at the 38th week of gestation</t>
  </si>
  <si>
    <t>31.5 (22-39 )</t>
  </si>
  <si>
    <t>30 (16-39)</t>
  </si>
  <si>
    <t>Vouga M</t>
  </si>
  <si>
    <t>fetal loss &gt; 14 weeks</t>
  </si>
  <si>
    <t>Mourad M</t>
  </si>
  <si>
    <t>4 hypertension, 11 asthma</t>
  </si>
  <si>
    <t>Ruggiero M</t>
  </si>
  <si>
    <t>31.6 ± 7.0</t>
  </si>
  <si>
    <t xml:space="preserve">	38.8 ± 1.4</t>
  </si>
  <si>
    <t>2 hypertensive disorders</t>
  </si>
  <si>
    <t>Katz D</t>
  </si>
  <si>
    <t>30.4 (6.2)</t>
  </si>
  <si>
    <t>31.4 (6.1)</t>
  </si>
  <si>
    <t>IUFD at 23 weeks</t>
  </si>
  <si>
    <t>Bouachba A</t>
  </si>
  <si>
    <t>26–43</t>
  </si>
  <si>
    <t>IUFD at 34 W G, 30 W G, and 22 W G</t>
  </si>
  <si>
    <t>Chaichian S</t>
  </si>
  <si>
    <t>26-43</t>
  </si>
  <si>
    <t>Zlochiver V</t>
  </si>
  <si>
    <t>27 [23–31]</t>
  </si>
  <si>
    <t>9 asthma, 6 hypertension, 2 diabetes</t>
  </si>
  <si>
    <t>Mand N</t>
  </si>
  <si>
    <t xml:space="preserve">	30.9±5.8</t>
  </si>
  <si>
    <t>Karade S</t>
  </si>
  <si>
    <t>Arora D</t>
  </si>
  <si>
    <t>Hill J</t>
  </si>
  <si>
    <t>29.7(5.9)</t>
  </si>
  <si>
    <t>3 Chronic hypertension, 4 immuno-compromised, 7 asthma, 10 anemia</t>
  </si>
  <si>
    <t>30.3(5.6) at delivery</t>
  </si>
  <si>
    <t>Marin Gabriel MA (BFHI)</t>
  </si>
  <si>
    <t>31.7(6.2)</t>
  </si>
  <si>
    <t xml:space="preserve">Baby-Friendly Hospital Initiative (BFHI) centers applied skin-to-skin contact with greater probability and separated the newborns from their morthers less frequently. </t>
  </si>
  <si>
    <t>Marin Gabriel MA (non-BFHI)</t>
  </si>
  <si>
    <t>32.5(6.2)</t>
  </si>
  <si>
    <t>Kaur P</t>
  </si>
  <si>
    <t>30.8[21-38]</t>
  </si>
  <si>
    <t>Total</t>
  </si>
  <si>
    <t>On placental pathology, maternal vascular malperfusion was found in only one case, fetal vascular malperfusion in four cases, and inflammatory changes were found in two cases. </t>
  </si>
  <si>
    <t>All admitted for COVID-19 related symptoms</t>
  </si>
  <si>
    <t xml:space="preserve">Data missing from 1 patient </t>
  </si>
  <si>
    <t>Updated from study 354 onwards</t>
  </si>
  <si>
    <t>Only 18 born to infected mother</t>
  </si>
  <si>
    <t>women at first trimester of pregnancy only</t>
  </si>
  <si>
    <t>&lt;22 weeks</t>
  </si>
  <si>
    <t>22-27+6</t>
  </si>
  <si>
    <t>Data missing from 65 patients</t>
  </si>
  <si>
    <t xml:space="preserve">Population selected for first trimester </t>
  </si>
  <si>
    <t>Of which 5 postpartum</t>
  </si>
  <si>
    <t>out of 10 imaged</t>
  </si>
  <si>
    <t>artificial</t>
  </si>
  <si>
    <t>not explicitly mentioned</t>
  </si>
  <si>
    <t>PROM premature rupture of membranes</t>
  </si>
  <si>
    <t>Early pregnancy</t>
  </si>
  <si>
    <t>late pregnancy</t>
  </si>
  <si>
    <t>Gestational age not specified</t>
  </si>
  <si>
    <t>Multiple organ dysfunction syndrome (MODS)</t>
  </si>
  <si>
    <t>2 months post partum of unkown causes</t>
  </si>
  <si>
    <t>Lost one twin</t>
  </si>
  <si>
    <t>Days of infection until delivery (range) - defined as onset to delivery</t>
  </si>
  <si>
    <t>Confirmed</t>
  </si>
  <si>
    <t>PAN COVID cohort includes confirmed and suspected (5 cases of missing data)</t>
  </si>
  <si>
    <t>two 1st trimester and two 2nd trimester</t>
  </si>
  <si>
    <t>Suspected with CT typical for covid pneumonia</t>
  </si>
  <si>
    <t>ectopic pregnancy</t>
  </si>
  <si>
    <t>no pregnancy outcomes reported</t>
  </si>
  <si>
    <t>6 weeks</t>
  </si>
  <si>
    <t>termination at 28 weeks</t>
  </si>
  <si>
    <t>Vaccinated during pregnancy</t>
  </si>
  <si>
    <t>10 still births of 1347 deliveries</t>
  </si>
  <si>
    <t>cutoff 22 weeks</t>
  </si>
  <si>
    <t>fetal demise at 24+5 and 37</t>
  </si>
  <si>
    <t>includes induced abortion and spontaneous abortion</t>
  </si>
  <si>
    <t>fetal loss 14–24 weeks</t>
  </si>
  <si>
    <t>Child characteristic</t>
  </si>
  <si>
    <t>Number of children</t>
  </si>
  <si>
    <t>Number of deliveries</t>
  </si>
  <si>
    <t>Pregnancy ongoing</t>
  </si>
  <si>
    <t>Gestational age at delivery</t>
  </si>
  <si>
    <t>&lt;28 weeks</t>
  </si>
  <si>
    <t>28-32</t>
  </si>
  <si>
    <t>32-36</t>
  </si>
  <si>
    <t>&gt;36</t>
  </si>
  <si>
    <t>Comorbidity</t>
  </si>
  <si>
    <t>Fetal distress</t>
  </si>
  <si>
    <t>Average birthweight (g)</t>
  </si>
  <si>
    <t>NICU admission</t>
  </si>
  <si>
    <t>Vertical transmission</t>
  </si>
  <si>
    <t>Stillbirth</t>
  </si>
  <si>
    <t>Low birth weight</t>
  </si>
  <si>
    <t>Neonatal death</t>
  </si>
  <si>
    <t>Wang</t>
  </si>
  <si>
    <t>NO</t>
  </si>
  <si>
    <t>*Stillbirth at 34 weeks of gestation, mother deteriorated during hospitalization, prompting intensive care unit (ICU) admission with multiple organ dysfunction syndrome (MODS) including acute respiratory distress syndrome (ARDS) requiring intubation and mechanical ventilation, acute hepatic failure, acute renal failure and septic shock.</t>
  </si>
  <si>
    <t>Li</t>
  </si>
  <si>
    <t>ᵻ one patient was delivered at a gestational age of 34+5 weeks and was admitted 30 minutes after delivery due to shortness of breath and moaning. Eight days later, he developed refractory shock, multiple organ failure, and disseminated intravascular coagulation (DIC), which were treated by the transfusion of platelets, suspended red blood cells, and plasma; he died on the 9th day.</t>
  </si>
  <si>
    <t>10-mrt-20</t>
  </si>
  <si>
    <t>N/A</t>
  </si>
  <si>
    <t>3066.7 ± 560.2</t>
  </si>
  <si>
    <t>26th Mar 20</t>
  </si>
  <si>
    <t>possible</t>
  </si>
  <si>
    <t>26-mrt</t>
  </si>
  <si>
    <t>Reported as &lt;37</t>
  </si>
  <si>
    <t>No</t>
  </si>
  <si>
    <t>At the sixth day of life, the newborn presented mild respiratory difficulty and sporadic cough requiring supplemental oxygen with nasal cannula. Imaging and laboratory testing remain normal</t>
  </si>
  <si>
    <t>Possible</t>
  </si>
  <si>
    <t>Fever at birth</t>
  </si>
  <si>
    <t>2 mild respiratory symptoms</t>
  </si>
  <si>
    <t>14 premature</t>
  </si>
  <si>
    <t>1 respiratory distress</t>
  </si>
  <si>
    <t>3293 (425)</t>
  </si>
  <si>
    <t>Cyanotic at birth, Apgar 0</t>
  </si>
  <si>
    <t>13-4-2020</t>
  </si>
  <si>
    <t>38.1 (35+5 - 41), 3 premature</t>
  </si>
  <si>
    <t>3104.4 (2300-3750)</t>
  </si>
  <si>
    <t>from 35+5 to 41, 3 premature</t>
  </si>
  <si>
    <t>10 preterm</t>
  </si>
  <si>
    <t>5 low birth weight</t>
  </si>
  <si>
    <t>38 weeks</t>
  </si>
  <si>
    <t>33+6 to 40+5</t>
  </si>
  <si>
    <t>1 Neonatal asphyxia</t>
  </si>
  <si>
    <t>1 fetal bradycardia</t>
  </si>
  <si>
    <t>28-4-2020</t>
  </si>
  <si>
    <t>22-4-2020</t>
  </si>
  <si>
    <t>no</t>
  </si>
  <si>
    <t>hyaline membrane disease</t>
  </si>
  <si>
    <t>3283+449</t>
  </si>
  <si>
    <t>34.5±4.2</t>
  </si>
  <si>
    <t>defined &lt;37</t>
  </si>
  <si>
    <t>*number of children not reported; no twins reported so we assume all deliveries were singleton</t>
  </si>
  <si>
    <t>probably horizontal</t>
  </si>
  <si>
    <t>Kurht K</t>
  </si>
  <si>
    <t>1 possibly</t>
  </si>
  <si>
    <t>possibly</t>
  </si>
  <si>
    <t>2812,25</t>
  </si>
  <si>
    <t>4 neonatal asfyxia</t>
  </si>
  <si>
    <t>Dória M</t>
  </si>
  <si>
    <t>&lt;34 weeks</t>
  </si>
  <si>
    <t>&lt;37 weeks</t>
  </si>
  <si>
    <t>12 preterm</t>
  </si>
  <si>
    <t>?</t>
  </si>
  <si>
    <t>12 premature infants (&lt;35 weeks) excluded from study</t>
  </si>
  <si>
    <t>6 ≥35w and &lt;37w</t>
  </si>
  <si>
    <t>3175.37 ± 478.58</t>
  </si>
  <si>
    <t>3 preterm</t>
  </si>
  <si>
    <t>38.9 (+/-1.5)</t>
  </si>
  <si>
    <t>36.9 ± 5.2</t>
  </si>
  <si>
    <t>2810+982</t>
  </si>
  <si>
    <t>36.9 ± 2.0</t>
  </si>
  <si>
    <t>2,994 ± 569</t>
  </si>
  <si>
    <t>28-41</t>
  </si>
  <si>
    <t>5-June-2020</t>
  </si>
  <si>
    <t>39.0 (37.6–40.0)</t>
  </si>
  <si>
    <t>PPHN, ARDS, MOD, bilateral inttraventricular hemorrhage</t>
  </si>
  <si>
    <t>Premature</t>
  </si>
  <si>
    <t>&gt;3000 and 3400</t>
  </si>
  <si>
    <t>Preterm</t>
  </si>
  <si>
    <t>2 Fetal skin edema</t>
  </si>
  <si>
    <t>38 (3.1)</t>
  </si>
  <si>
    <t>6 transient tachypnoea, 1 polimarfomation syndrome with oesophagus and duodenal atresia, 1 haemolytic disease of the newborn</t>
  </si>
  <si>
    <t>median 39</t>
  </si>
  <si>
    <t>3149.6 and 3060.9</t>
  </si>
  <si>
    <t>2875,5</t>
  </si>
  <si>
    <t>defined &lt;37wk</t>
  </si>
  <si>
    <t>Miscarriage</t>
  </si>
  <si>
    <t>38 (15–41)</t>
  </si>
  <si>
    <t>3,290 (212–4,210)</t>
  </si>
  <si>
    <t>Median 38&amp;39</t>
  </si>
  <si>
    <t>47&amp;48</t>
  </si>
  <si>
    <t>3198 ± 618</t>
  </si>
  <si>
    <t>-28+0 to 33+6</t>
  </si>
  <si>
    <t>-34+0 to 36+6</t>
  </si>
  <si>
    <t>-37+0 to 38+6 and &gt;39</t>
  </si>
  <si>
    <t>2-Aug-20</t>
  </si>
  <si>
    <t>Mean 35+3</t>
  </si>
  <si>
    <t>5-July-20</t>
  </si>
  <si>
    <t>14-July-20</t>
  </si>
  <si>
    <t>17-July-20</t>
  </si>
  <si>
    <t>28-July-20</t>
  </si>
  <si>
    <t>11-July-20</t>
  </si>
  <si>
    <t>22-July-20</t>
  </si>
  <si>
    <t>1 pulmonary cystic adenomatoid malformation (PCR -)</t>
  </si>
  <si>
    <t>Preterm &lt;37</t>
  </si>
  <si>
    <t>27-Jylu-20</t>
  </si>
  <si>
    <t>1 (lost one twin)</t>
  </si>
  <si>
    <t>2 preterm</t>
  </si>
  <si>
    <t>38 for neg new-borns, 36 for pos new-borns</t>
  </si>
  <si>
    <t>Wong TZ*</t>
  </si>
  <si>
    <t>Takemoto M *</t>
  </si>
  <si>
    <t>3075 </t>
  </si>
  <si>
    <t>31+2</t>
  </si>
  <si>
    <t>3213 (2771–3435)</t>
  </si>
  <si>
    <t>Sakowicz A*</t>
  </si>
  <si>
    <t>32+1</t>
  </si>
  <si>
    <t>39+1</t>
  </si>
  <si>
    <t>36.47 (±2.65)</t>
  </si>
  <si>
    <t>2523  (±722.12)</t>
  </si>
  <si>
    <t>VUE</t>
  </si>
  <si>
    <t>37.41±1.80</t>
  </si>
  <si>
    <t>3001±321</t>
  </si>
  <si>
    <t>Gastric lavage fluid, serum, throat swab and feces all negative</t>
  </si>
  <si>
    <t>38.78±0.89</t>
  </si>
  <si>
    <t>3452±339</t>
  </si>
  <si>
    <t>38+3</t>
  </si>
  <si>
    <t>37+2</t>
  </si>
  <si>
    <t>29+2</t>
  </si>
  <si>
    <t>term</t>
  </si>
  <si>
    <t>36.8±2.1</t>
  </si>
  <si>
    <t>38.2±2.6</t>
  </si>
  <si>
    <t>3211±738</t>
  </si>
  <si>
    <t>39-40+5</t>
  </si>
  <si>
    <t>2790-3500</t>
  </si>
  <si>
    <t>3084±605</t>
  </si>
  <si>
    <t>39 (31-41)</t>
  </si>
  <si>
    <t>31-33+4</t>
  </si>
  <si>
    <t>1550-1930</t>
  </si>
  <si>
    <t>26+5-40+2</t>
  </si>
  <si>
    <t>665-3635</t>
  </si>
  <si>
    <t>39±2.7 (mild cases), 34±5.8 (severe cases</t>
  </si>
  <si>
    <t>3230±54 ( mild cases), 2293±1104 (severe cases)</t>
  </si>
  <si>
    <t>38.6±1.9</t>
  </si>
  <si>
    <t>3344±506</t>
  </si>
  <si>
    <t>38.1±2.9</t>
  </si>
  <si>
    <t>37-39</t>
  </si>
  <si>
    <t>37+6-38+2</t>
  </si>
  <si>
    <t>2950-3180</t>
  </si>
  <si>
    <t>41-41+4</t>
  </si>
  <si>
    <t>3185-3470</t>
  </si>
  <si>
    <t>28+2-30+5</t>
  </si>
  <si>
    <t>990-1465</t>
  </si>
  <si>
    <t>39 (34.4-41.4)</t>
  </si>
  <si>
    <t>3200 (2180-4165)</t>
  </si>
  <si>
    <t>39 (38-40) (for 77 women)</t>
  </si>
  <si>
    <t>Merceds BR</t>
  </si>
  <si>
    <t xml:space="preserve">34.2 ± 4 </t>
  </si>
  <si>
    <t>39.1±1.0</t>
  </si>
  <si>
    <t>3280 ±402</t>
  </si>
  <si>
    <t>38+- 2 wks</t>
  </si>
  <si>
    <t>2740-3170</t>
  </si>
  <si>
    <t>1220-1490</t>
  </si>
  <si>
    <t>37.39+-4.23</t>
  </si>
  <si>
    <t>3100.80+-626.62</t>
  </si>
  <si>
    <t>40+1</t>
  </si>
  <si>
    <t>37.4±3.8</t>
  </si>
  <si>
    <t>37.5 (33-40)</t>
  </si>
  <si>
    <t>39+5</t>
  </si>
  <si>
    <t>6lbs2oz</t>
  </si>
  <si>
    <t>39.7</t>
  </si>
  <si>
    <t>3213 [2853-3471]</t>
  </si>
  <si>
    <t>38.6 ± 1.7</t>
  </si>
  <si>
    <t>3372 ± 560</t>
  </si>
  <si>
    <t>3265 (2920-3609)</t>
  </si>
  <si>
    <t>37.8</t>
  </si>
  <si>
    <t>39+6±8.4</t>
  </si>
  <si>
    <t>3245±482.38</t>
  </si>
  <si>
    <t>27+6</t>
  </si>
  <si>
    <t>23-42</t>
  </si>
  <si>
    <t>680-5190</t>
  </si>
  <si>
    <t>2100-3300</t>
  </si>
  <si>
    <t>25+2-37+3</t>
  </si>
  <si>
    <t>30.4-37.3</t>
  </si>
  <si>
    <t>1705-3230</t>
  </si>
  <si>
    <t>39 (32-41)</t>
  </si>
  <si>
    <t>3353 (1920-4070)</t>
  </si>
  <si>
    <t>37+2-40+1</t>
  </si>
  <si>
    <t>3220±622</t>
  </si>
  <si>
    <t>3283±477</t>
  </si>
  <si>
    <t>36-39+2</t>
  </si>
  <si>
    <t>37.2±2.8</t>
  </si>
  <si>
    <t>2972.8±817.3</t>
  </si>
  <si>
    <t>33+4-38+4</t>
  </si>
  <si>
    <t>2130-2980</t>
  </si>
  <si>
    <t>2170-3550</t>
  </si>
  <si>
    <t>35-40</t>
  </si>
  <si>
    <t>2800-3750</t>
  </si>
  <si>
    <t>3255±845</t>
  </si>
  <si>
    <t>39.6/39.5/38.5</t>
  </si>
  <si>
    <t>3200/3430/3270</t>
  </si>
  <si>
    <t>29+1</t>
  </si>
  <si>
    <t>29+5</t>
  </si>
  <si>
    <t>36-41+2</t>
  </si>
  <si>
    <t>2750-4440</t>
  </si>
  <si>
    <t>36+1-40+4</t>
  </si>
  <si>
    <t>2270-3410</t>
  </si>
  <si>
    <t>28+5-41+2</t>
  </si>
  <si>
    <t>37+2-39+2</t>
  </si>
  <si>
    <t>2095-3755</t>
  </si>
  <si>
    <t>33</t>
  </si>
  <si>
    <t>36+1</t>
  </si>
  <si>
    <t>39</t>
  </si>
  <si>
    <t>36.72±2.15</t>
  </si>
  <si>
    <t>2910±663.12</t>
  </si>
  <si>
    <t>36+3-40+4</t>
  </si>
  <si>
    <t>30.1</t>
  </si>
  <si>
    <t>2880 (1490-3850)</t>
  </si>
  <si>
    <t>4-1-2021</t>
  </si>
  <si>
    <t>41+6</t>
  </si>
  <si>
    <t>04-11-2020</t>
  </si>
  <si>
    <t>5/08/2020</t>
  </si>
  <si>
    <t>3.0 ± 0.5</t>
  </si>
  <si>
    <t>3119±570</t>
  </si>
  <si>
    <t>38-42</t>
  </si>
  <si>
    <t>1790-2470</t>
  </si>
  <si>
    <t>34-40+4</t>
  </si>
  <si>
    <t>2170-3650</t>
  </si>
  <si>
    <t>37.72±2.51</t>
  </si>
  <si>
    <t>3088±564.3</t>
  </si>
  <si>
    <t>3386±438</t>
  </si>
  <si>
    <t>38.8±2.0</t>
  </si>
  <si>
    <t>39.1</t>
  </si>
  <si>
    <t>41+5</t>
  </si>
  <si>
    <t>38-39</t>
  </si>
  <si>
    <t>33-38</t>
  </si>
  <si>
    <t>Maraschini A</t>
  </si>
  <si>
    <t>38.8</t>
  </si>
  <si>
    <t>37+5</t>
  </si>
  <si>
    <t>38-40</t>
  </si>
  <si>
    <t>3133.3±672.5</t>
  </si>
  <si>
    <t>38.98</t>
  </si>
  <si>
    <t>39.2±0.9</t>
  </si>
  <si>
    <t>3413±513</t>
  </si>
  <si>
    <t>37.3-40</t>
  </si>
  <si>
    <t>2500-3625</t>
  </si>
  <si>
    <t>2800±700</t>
  </si>
  <si>
    <t>38.22±1.57</t>
  </si>
  <si>
    <t>3056±508</t>
  </si>
  <si>
    <t>2940±668</t>
  </si>
  <si>
    <t>1500-1800</t>
  </si>
  <si>
    <t>38.6-40.7</t>
  </si>
  <si>
    <t>2959-3700</t>
  </si>
  <si>
    <t>40.3</t>
  </si>
  <si>
    <t>570-4410</t>
  </si>
  <si>
    <t>2979±96</t>
  </si>
  <si>
    <t>40+2</t>
  </si>
  <si>
    <t>2841-3205 ±600.1-726.1</t>
  </si>
  <si>
    <t>38(3)</t>
  </si>
  <si>
    <t>3280(788)</t>
  </si>
  <si>
    <t>2830 (1720–3275)</t>
  </si>
  <si>
    <t>39.0 [38.0; 40.0]</t>
  </si>
  <si>
    <t>3275.0 [3000.0; 3580.0]</t>
  </si>
  <si>
    <t>2500-4000</t>
  </si>
  <si>
    <t>3090 (2750-3740)</t>
  </si>
  <si>
    <t>3167,84 ± 364,8</t>
  </si>
  <si>
    <t>31+2-39+1</t>
  </si>
  <si>
    <t>1500-3800</t>
  </si>
  <si>
    <t>38.6±1.5</t>
  </si>
  <si>
    <t>39.9 (38.0-409)</t>
  </si>
  <si>
    <t>3322(2830-3590)</t>
  </si>
  <si>
    <t>38+2</t>
  </si>
  <si>
    <t>2880-4205</t>
  </si>
  <si>
    <t>33+5-40</t>
  </si>
  <si>
    <t>41+3</t>
  </si>
  <si>
    <t>35 +0</t>
  </si>
  <si>
    <t>37 (2) and 38 (3)</t>
  </si>
  <si>
    <t>3100 (390) and 2950 (880)</t>
  </si>
  <si>
    <t>38 +6</t>
  </si>
  <si>
    <t>38.2 (1.35)</t>
  </si>
  <si>
    <t>3084 (512)</t>
  </si>
  <si>
    <t>2600 (570)</t>
  </si>
  <si>
    <t>2395-2100</t>
  </si>
  <si>
    <t>39+4</t>
  </si>
  <si>
    <t>1650-3970</t>
  </si>
  <si>
    <t>37 + 2</t>
  </si>
  <si>
    <t>3237 (435)</t>
  </si>
  <si>
    <t>36.3±3.4</t>
  </si>
  <si>
    <t>2821±817</t>
  </si>
  <si>
    <t>37±3.19</t>
  </si>
  <si>
    <t>3077.50±697.64</t>
  </si>
  <si>
    <t>37.9±3,75</t>
  </si>
  <si>
    <t>2570±670</t>
  </si>
  <si>
    <t>neonates National Neonatology Forum (NNF) India (see next tabblad for more information</t>
  </si>
  <si>
    <t>see next tabs</t>
  </si>
  <si>
    <t>3341.8±311.3</t>
  </si>
  <si>
    <t>39.3 (39, 40.3)</t>
  </si>
  <si>
    <t>37 (24-40)</t>
  </si>
  <si>
    <t xml:space="preserve">2896 (490-4300) </t>
  </si>
  <si>
    <t>38.9 ± 2.2</t>
  </si>
  <si>
    <t>3250 (2780-3530)</t>
  </si>
  <si>
    <t>37+2 (33+1-41+3)</t>
  </si>
  <si>
    <t>35.3-40.3</t>
  </si>
  <si>
    <t>2615-3590</t>
  </si>
  <si>
    <t>2970 (1300-4020)</t>
  </si>
  <si>
    <t>3138.9±636.9</t>
  </si>
  <si>
    <t>38 (37-39)</t>
  </si>
  <si>
    <t>37+5-40+5</t>
  </si>
  <si>
    <t>2921±702 (745-4335)</t>
  </si>
  <si>
    <t>37+5 (31+6-40+5)</t>
  </si>
  <si>
    <t>3172 (2702-3508)</t>
  </si>
  <si>
    <t>35.6±3.6</t>
  </si>
  <si>
    <t>2987±727</t>
  </si>
  <si>
    <t>39±1 (31+1-41+1)</t>
  </si>
  <si>
    <t>3136 (1290-4000)</t>
  </si>
  <si>
    <t>1250-2500</t>
  </si>
  <si>
    <t>32+5-37+6</t>
  </si>
  <si>
    <t>3590-3760</t>
  </si>
  <si>
    <t>39 (35-40)</t>
  </si>
  <si>
    <t>38.1 (19-41.5)</t>
  </si>
  <si>
    <t>1050-4038</t>
  </si>
  <si>
    <t>29+6-40</t>
  </si>
  <si>
    <t>37.9±3.3</t>
  </si>
  <si>
    <t>2960±700</t>
  </si>
  <si>
    <t>35+4-40+1</t>
  </si>
  <si>
    <t>39.2</t>
  </si>
  <si>
    <t>3436±628</t>
  </si>
  <si>
    <t>39.0 (37.6-40.0)</t>
  </si>
  <si>
    <t>3050 (2780-3455)</t>
  </si>
  <si>
    <t>3324.1±536.2</t>
  </si>
  <si>
    <t>3281.8±420.2</t>
  </si>
  <si>
    <t>38+5 (23–42)</t>
  </si>
  <si>
    <t>38 + 1 (26–41)</t>
  </si>
  <si>
    <t>37.4(25-41)</t>
  </si>
  <si>
    <t>38.39±1.64</t>
  </si>
  <si>
    <t>2927.96±496.31</t>
  </si>
  <si>
    <t>COVID-19 protocol to admitt all infants to NICU</t>
  </si>
  <si>
    <t>3105.0±123.5</t>
  </si>
  <si>
    <t>3044.8±481.3</t>
  </si>
  <si>
    <t>37.9(2.6)</t>
  </si>
  <si>
    <t>33 respiratory distress, 1 fever (&gt;37.8 C), 1 vomiting or diarrhea, 5 hypotonia</t>
  </si>
  <si>
    <t>3116.3(655.6)</t>
  </si>
  <si>
    <t>respiratory distress , multi-system inflammatory syndrome in children (MIS-C)</t>
  </si>
  <si>
    <t>36.6±3.3</t>
  </si>
  <si>
    <t>2600±600</t>
  </si>
  <si>
    <t>37.5±2.2</t>
  </si>
  <si>
    <t>2840±450</t>
  </si>
  <si>
    <t>37.2±2.6</t>
  </si>
  <si>
    <t>3007.8±657.5</t>
  </si>
  <si>
    <t>3251.04±4.32</t>
  </si>
  <si>
    <t>3271.59±5.30</t>
  </si>
  <si>
    <t>Mild respiratory distress</t>
  </si>
  <si>
    <t>SARS+ at 24hrs of life</t>
  </si>
  <si>
    <t>39(28.4-41.4)</t>
  </si>
  <si>
    <t>3440(1000-4425)</t>
  </si>
  <si>
    <t>38.4 (range 36.4 - 40)</t>
  </si>
  <si>
    <t>transient tachypnea</t>
  </si>
  <si>
    <t>range 2500 to 3670</t>
  </si>
  <si>
    <t>not infected</t>
  </si>
  <si>
    <t>3 neonatal haemolytic disease and 1 mild respiratory distress</t>
  </si>
  <si>
    <t>3235 (1880-4075)</t>
  </si>
  <si>
    <t>1 possible</t>
  </si>
  <si>
    <t>5 small for gestational age</t>
  </si>
  <si>
    <t>35 (33.6-35.6)</t>
  </si>
  <si>
    <t>3240 (2890-3550)</t>
  </si>
  <si>
    <t>35.1 (34.6-36.3)</t>
  </si>
  <si>
    <t>3290 (2970-3600)</t>
  </si>
  <si>
    <t>38.6 ± 1.4</t>
  </si>
  <si>
    <t>3466 ± 443</t>
  </si>
  <si>
    <t>37.9 (27.1–41.1)</t>
  </si>
  <si>
    <t xml:space="preserve">	3040 (680–3040)</t>
  </si>
  <si>
    <t xml:space="preserve">	38.1</t>
  </si>
  <si>
    <t>3190 (851.72)</t>
  </si>
  <si>
    <t>38+3 (34–41+4)</t>
  </si>
  <si>
    <t xml:space="preserve">3,153.7 ± 590.74 </t>
  </si>
  <si>
    <t>39.5</t>
  </si>
  <si>
    <t>3269±410</t>
  </si>
  <si>
    <t>Transitory tachypnea, petechial bleedings and pale hematomas</t>
  </si>
  <si>
    <t>MRI performed on day 14 of life confirmed bilateral intracranial bleedings in and outside the brain parenchyma with frontal accentuation</t>
  </si>
  <si>
    <t>3450(2780-3200)</t>
  </si>
  <si>
    <t>3240(1700-4300)</t>
  </si>
  <si>
    <t>3120(1650-3200)</t>
  </si>
  <si>
    <t>37.5±2.1</t>
  </si>
  <si>
    <t>20 Respiratory distress at birth</t>
  </si>
  <si>
    <t>2699±530</t>
  </si>
  <si>
    <t>2/59 SARS+</t>
  </si>
  <si>
    <t>38.3±1.6</t>
  </si>
  <si>
    <t>3 Respiratory distress at birth</t>
  </si>
  <si>
    <t>2995±92</t>
  </si>
  <si>
    <t>0/39 SARS+</t>
  </si>
  <si>
    <t>39.1(27.4, 41.6)</t>
  </si>
  <si>
    <t>3285(990, 4670)</t>
  </si>
  <si>
    <t>39  (38-40)</t>
  </si>
  <si>
    <t>3200 (2900 -3600)</t>
  </si>
  <si>
    <t>3,060 (+ 566.59)</t>
  </si>
  <si>
    <t>2800±386</t>
  </si>
  <si>
    <t>4 respiratory distress</t>
  </si>
  <si>
    <t>2787.6±837.3</t>
  </si>
  <si>
    <t>39 (38-39)</t>
  </si>
  <si>
    <t>o</t>
  </si>
  <si>
    <t>38.1 (2.6)</t>
  </si>
  <si>
    <t>39 [37.3–40.0]</t>
  </si>
  <si>
    <t>39.4±2.0</t>
  </si>
  <si>
    <t>38.9(2.5)</t>
  </si>
  <si>
    <t>8 respiratory distress syndrome, 1 intraventricular hemorrhage, 1 necrotizing enterocolitis</t>
  </si>
  <si>
    <t>3249(568)</t>
  </si>
  <si>
    <t>39(38-40)</t>
  </si>
  <si>
    <t>3061.9</t>
  </si>
  <si>
    <t>3104.8</t>
  </si>
  <si>
    <t>37+2[33+4 - 39+6]</t>
  </si>
  <si>
    <t>2 hypothyroid</t>
  </si>
  <si>
    <t>Data from 3912 reported infants</t>
  </si>
  <si>
    <t>Data missing from 3 patients</t>
  </si>
  <si>
    <t>&lt;32</t>
  </si>
  <si>
    <t>&gt;37 weeks</t>
  </si>
  <si>
    <t>perinatal death</t>
  </si>
  <si>
    <t>&lt;34</t>
  </si>
  <si>
    <t>&lt;37</t>
  </si>
  <si>
    <t>&gt;38 weeks</t>
  </si>
  <si>
    <t>27 to 32+6</t>
  </si>
  <si>
    <t>33 to 36+6</t>
  </si>
  <si>
    <t>&gt;35</t>
  </si>
  <si>
    <t>pregnancy loss &gt;20wks</t>
  </si>
  <si>
    <t>28 to 34</t>
  </si>
  <si>
    <t>28-33+6</t>
  </si>
  <si>
    <t>intrauterine death</t>
  </si>
  <si>
    <t>24 to 33+6</t>
  </si>
  <si>
    <t>includes IUFD</t>
  </si>
  <si>
    <t>32 to &lt;35</t>
  </si>
  <si>
    <t>Child characteristics for children delivered at a gestational age &gt;20 weeks</t>
  </si>
  <si>
    <t>27 to 32</t>
  </si>
  <si>
    <t>*no data available</t>
  </si>
  <si>
    <t>Mother Vaccinated during pregnancy</t>
  </si>
  <si>
    <t>Study</t>
  </si>
  <si>
    <t>child nr study</t>
  </si>
  <si>
    <t>Child no database</t>
  </si>
  <si>
    <t>Birthweight</t>
  </si>
  <si>
    <t>Days detection infection-birth</t>
  </si>
  <si>
    <t>Gestational age at infection/symptoms</t>
  </si>
  <si>
    <t>Gestational age at birth</t>
  </si>
  <si>
    <t>early delivery due to illness of mother</t>
  </si>
  <si>
    <t>Sectio other reasons</t>
  </si>
  <si>
    <t>Sectio in neg pressure room</t>
  </si>
  <si>
    <t>Other observations</t>
  </si>
  <si>
    <t>yes</t>
  </si>
  <si>
    <t>mother at IC in negative pressure isolation room</t>
  </si>
  <si>
    <t>placenta praevia</t>
  </si>
  <si>
    <t>placenta previa; scarred uterus</t>
  </si>
  <si>
    <t>34 +</t>
  </si>
  <si>
    <t>MODS Stillbirth</t>
  </si>
  <si>
    <t>fetal distress</t>
  </si>
  <si>
    <t>36+4</t>
  </si>
  <si>
    <t>influenza</t>
  </si>
  <si>
    <t>not stated</t>
  </si>
  <si>
    <t>mature</t>
  </si>
  <si>
    <t>hypertension; hystory of C section</t>
  </si>
  <si>
    <t>PE</t>
  </si>
  <si>
    <t>38+1</t>
  </si>
  <si>
    <t>36+3</t>
  </si>
  <si>
    <t>history of stillbirth</t>
  </si>
  <si>
    <t>umbilical cord torsion</t>
  </si>
  <si>
    <t>33 +6</t>
  </si>
  <si>
    <t>8 (twin)</t>
  </si>
  <si>
    <t>9 (twin)</t>
  </si>
  <si>
    <t>not stated; probably no</t>
  </si>
  <si>
    <t>36 + 5</t>
  </si>
  <si>
    <t>persistant fever</t>
  </si>
  <si>
    <t>recovered</t>
  </si>
  <si>
    <t>ongoing</t>
  </si>
  <si>
    <t>no; pregnancy was ongoing</t>
  </si>
  <si>
    <t>12 had emergency C-sections</t>
  </si>
  <si>
    <t>16 (twin)</t>
  </si>
  <si>
    <t>17 (twin)</t>
  </si>
  <si>
    <t>meconium-stained amniotic fluid</t>
  </si>
  <si>
    <t>39+</t>
  </si>
  <si>
    <t>40+4</t>
  </si>
  <si>
    <t>32+</t>
  </si>
  <si>
    <t>fetal distress; PROM</t>
  </si>
  <si>
    <t>emergency delivery</t>
  </si>
  <si>
    <t>emergency C-section due to fetal tachycardia</t>
  </si>
  <si>
    <t>39+6</t>
  </si>
  <si>
    <t>gestational diabetes</t>
  </si>
  <si>
    <t>cephalopelvic disproportion (emergency C section)</t>
  </si>
  <si>
    <t>severe pre-eclampsia</t>
  </si>
  <si>
    <t>36 +1</t>
  </si>
  <si>
    <t>1 (twin)</t>
  </si>
  <si>
    <t>pre-eclampsia</t>
  </si>
  <si>
    <t>2 (twin)</t>
  </si>
  <si>
    <t>placenta pervia</t>
  </si>
  <si>
    <t>1-42</t>
  </si>
  <si>
    <t>151-192</t>
  </si>
  <si>
    <t>8 cases unrelated to covid, 10 cases worsening dyspnoea or other COVID-19 related symptoms.</t>
  </si>
  <si>
    <t>193-208</t>
  </si>
  <si>
    <t>209-229</t>
  </si>
  <si>
    <t>34+3</t>
  </si>
  <si>
    <t>1 to14</t>
  </si>
  <si>
    <t>239-252</t>
  </si>
  <si>
    <t>3063,2</t>
  </si>
  <si>
    <t>38.2+2.3</t>
  </si>
  <si>
    <t>30+2</t>
  </si>
  <si>
    <t>35+2</t>
  </si>
  <si>
    <t>1 to 70</t>
  </si>
  <si>
    <t>263-332</t>
  </si>
  <si>
    <t>24 for obstetrical reason, 38 due to covid19</t>
  </si>
  <si>
    <t>1 - 18</t>
  </si>
  <si>
    <t>333-350</t>
  </si>
  <si>
    <t>non-reassuring fetal heart tones (n=3), repeat cesarean (n=2), arrest of descent (n=1), arrest of dilation (n=1) and failed labor induction (n=1)</t>
  </si>
  <si>
    <t>41+2</t>
  </si>
  <si>
    <t>40+3</t>
  </si>
  <si>
    <t>30+4</t>
  </si>
  <si>
    <t>33+1</t>
  </si>
  <si>
    <t>Irregular heart contractions</t>
  </si>
  <si>
    <t>Possibility fetal distress</t>
  </si>
  <si>
    <t>375-378</t>
  </si>
  <si>
    <t>5 in third trimester and 4 in second</t>
  </si>
  <si>
    <t>380-396</t>
  </si>
  <si>
    <t>2300 - 3750</t>
  </si>
  <si>
    <t>4.2 (1-26)</t>
  </si>
  <si>
    <t>38,1</t>
  </si>
  <si>
    <t>1 to 8</t>
  </si>
  <si>
    <t>397-404</t>
  </si>
  <si>
    <t>29+3</t>
  </si>
  <si>
    <t>Previous uterine scars</t>
  </si>
  <si>
    <t>407-424</t>
  </si>
  <si>
    <t>3 premature</t>
  </si>
  <si>
    <t>425-426</t>
  </si>
  <si>
    <t>1 second 1 third trimester</t>
  </si>
  <si>
    <t>427-443</t>
  </si>
  <si>
    <t>1&lt;16 weeks, 20 third trimester</t>
  </si>
  <si>
    <t>444-471</t>
  </si>
  <si>
    <t>25+5</t>
  </si>
  <si>
    <t>irregular contractions</t>
  </si>
  <si>
    <t>40+0</t>
  </si>
  <si>
    <t>35+0</t>
  </si>
  <si>
    <t>To aid maternal resuscitation</t>
  </si>
  <si>
    <t>As precaution before mother becomes critically ill</t>
  </si>
  <si>
    <t>To reduce risk of vertical transmission</t>
  </si>
  <si>
    <t>Previous CS, pneumonia, septic shock</t>
  </si>
  <si>
    <t>Previous CS, pneumonia</t>
  </si>
  <si>
    <t>Pre-eclampsia, pneumonia</t>
  </si>
  <si>
    <t>28+1</t>
  </si>
  <si>
    <t>9 - 100</t>
  </si>
  <si>
    <t>504-595</t>
  </si>
  <si>
    <t>38.4 (37.3-39.4)</t>
  </si>
  <si>
    <t>Fetal bradycardia</t>
  </si>
  <si>
    <t>abdominal pain</t>
  </si>
  <si>
    <t>physiologically ready</t>
  </si>
  <si>
    <t>1 - 32</t>
  </si>
  <si>
    <t>603-634</t>
  </si>
  <si>
    <t>History of CS, Bishop score &lt;4</t>
  </si>
  <si>
    <t>636-658</t>
  </si>
  <si>
    <t>1 &lt;38, 22&gt;38</t>
  </si>
  <si>
    <t>30+3</t>
  </si>
  <si>
    <t>fetal heart rate</t>
  </si>
  <si>
    <t>decreased fetal movement</t>
  </si>
  <si>
    <t>18+5</t>
  </si>
  <si>
    <t>19+2</t>
  </si>
  <si>
    <t>Also history of CS</t>
  </si>
  <si>
    <t>684-696</t>
  </si>
  <si>
    <t>31+3</t>
  </si>
  <si>
    <t>28+5</t>
  </si>
  <si>
    <t>28+6</t>
  </si>
  <si>
    <t>702-708</t>
  </si>
  <si>
    <t>2 obstetric, 2 due to SARS-COV-2, 1 unknown</t>
  </si>
  <si>
    <t>1-33</t>
  </si>
  <si>
    <t>709-741</t>
  </si>
  <si>
    <t>2403.3±858.0</t>
  </si>
  <si>
    <t>36+6</t>
  </si>
  <si>
    <t>37+1</t>
  </si>
  <si>
    <t>40+5</t>
  </si>
  <si>
    <t>12-32</t>
  </si>
  <si>
    <t>753-773</t>
  </si>
  <si>
    <t>Failed induction of labour</t>
  </si>
  <si>
    <t>39+0</t>
  </si>
  <si>
    <t>pre eclampsia, cholecystitis, HELLP syndrome</t>
  </si>
  <si>
    <t>36+0</t>
  </si>
  <si>
    <t>vaginal bleed</t>
  </si>
  <si>
    <t>obstetric indication --&gt; emergency C-section</t>
  </si>
  <si>
    <t>vaginal delivery</t>
  </si>
  <si>
    <t>obstetric indication</t>
  </si>
  <si>
    <t>32+2</t>
  </si>
  <si>
    <t>worsening coagulopathy</t>
  </si>
  <si>
    <t>emergency sectio</t>
  </si>
  <si>
    <t>stillbirth</t>
  </si>
  <si>
    <t>28+2</t>
  </si>
  <si>
    <t xml:space="preserve">1 - 24 </t>
  </si>
  <si>
    <t>1065-1088</t>
  </si>
  <si>
    <t>termination of pregnancy</t>
  </si>
  <si>
    <t>to facilitate invasive ventilation of the woman</t>
  </si>
  <si>
    <t>Decreased fetal heart rate</t>
  </si>
  <si>
    <t>1-55</t>
  </si>
  <si>
    <t>1113-1167</t>
  </si>
  <si>
    <t>1-57</t>
  </si>
  <si>
    <t>1168-1224</t>
  </si>
  <si>
    <t>272,5 days</t>
  </si>
  <si>
    <t>non-reassuring fetal status</t>
  </si>
  <si>
    <t>1229-1252</t>
  </si>
  <si>
    <t>1253-1264</t>
  </si>
  <si>
    <t>2830-4215</t>
  </si>
  <si>
    <t>1-51</t>
  </si>
  <si>
    <t>1265-1315</t>
  </si>
  <si>
    <t>1316-1336</t>
  </si>
  <si>
    <t>1337-1352</t>
  </si>
  <si>
    <t>1355-1383</t>
  </si>
  <si>
    <t>maternal respiratory failure</t>
  </si>
  <si>
    <t>non progression of labour</t>
  </si>
  <si>
    <t>induction failure</t>
  </si>
  <si>
    <t>hemolysis, elevated liver enzymes, low platelets (HELLP) syndrome</t>
  </si>
  <si>
    <t>1389-1406</t>
  </si>
  <si>
    <t>hypotension after epidural anesthesia</t>
  </si>
  <si>
    <t>1424-1443</t>
  </si>
  <si>
    <t>29+4</t>
  </si>
  <si>
    <t>31+0</t>
  </si>
  <si>
    <t>twins</t>
  </si>
  <si>
    <t>31+5</t>
  </si>
  <si>
    <t>31+6</t>
  </si>
  <si>
    <t>33+0</t>
  </si>
  <si>
    <t>1-308</t>
  </si>
  <si>
    <t>Mendoza</t>
  </si>
  <si>
    <t>30+0</t>
  </si>
  <si>
    <t>30+1</t>
  </si>
  <si>
    <t>HELLP</t>
  </si>
  <si>
    <t>27+4</t>
  </si>
  <si>
    <t>COVID-19 positive</t>
  </si>
  <si>
    <t>respiratory failure</t>
  </si>
  <si>
    <t>31+1</t>
  </si>
  <si>
    <t>maternal fever, fetal tachycardia and previous cesarean section</t>
  </si>
  <si>
    <t>1-190</t>
  </si>
  <si>
    <t>1787-1976</t>
  </si>
  <si>
    <t>21 at 22-31wk</t>
  </si>
  <si>
    <t>45/181 for COVID-19</t>
  </si>
  <si>
    <t>29 at 32-36wk</t>
  </si>
  <si>
    <t>50 at 22-36wk Overall preterm</t>
  </si>
  <si>
    <t>1979-2009</t>
  </si>
  <si>
    <t>1-82</t>
  </si>
  <si>
    <t>2009-2091</t>
  </si>
  <si>
    <t>29 obstetrical reasons, 8 COVID-19</t>
  </si>
  <si>
    <t>maternal indications&amp;request</t>
  </si>
  <si>
    <t>liver and coagulation impairment</t>
  </si>
  <si>
    <t>2097-2123</t>
  </si>
  <si>
    <t>2124-2140</t>
  </si>
  <si>
    <t>2141-2147</t>
  </si>
  <si>
    <t>1-78</t>
  </si>
  <si>
    <t>2148-2225</t>
  </si>
  <si>
    <t>3110.74±492.82 male</t>
  </si>
  <si>
    <t>36+1 in preterms</t>
  </si>
  <si>
    <t>2976.67±543.99 female</t>
  </si>
  <si>
    <t>38+4 in full terms</t>
  </si>
  <si>
    <t>38 in vaginal deliveries</t>
  </si>
  <si>
    <t>39+6 in C-sections</t>
  </si>
  <si>
    <t>29+7</t>
  </si>
  <si>
    <t>29+8</t>
  </si>
  <si>
    <t>Pre-eclampsia and previous CS</t>
  </si>
  <si>
    <t>2231-2244</t>
  </si>
  <si>
    <t>delivery in negative pressure room</t>
  </si>
  <si>
    <t>1-245</t>
  </si>
  <si>
    <t>2246-2490</t>
  </si>
  <si>
    <t>mean 3135</t>
  </si>
  <si>
    <t>10 for worsening maternal respiratory status, 33 women for severe covid19, 11 for critical covid19</t>
  </si>
  <si>
    <t>fetal heart rate non-reassuring</t>
  </si>
  <si>
    <t>2493-2498</t>
  </si>
  <si>
    <t>voluntarily chosen by 4 mothers</t>
  </si>
  <si>
    <t>2504-2505</t>
  </si>
  <si>
    <t>NR</t>
  </si>
  <si>
    <t>&gt;3000</t>
  </si>
  <si>
    <t>uterine contractions and history of c-section</t>
  </si>
  <si>
    <t>2511-2527</t>
  </si>
  <si>
    <t>cardiovascular instability</t>
  </si>
  <si>
    <t>2534-2550</t>
  </si>
  <si>
    <t>Ongoing pregnancy</t>
  </si>
  <si>
    <t>2551-2565</t>
  </si>
  <si>
    <t>All scheduled or emergency CS</t>
  </si>
  <si>
    <t>2566-2573</t>
  </si>
  <si>
    <t>2574-2582</t>
  </si>
  <si>
    <t>1-40</t>
  </si>
  <si>
    <t>2583-2622</t>
  </si>
  <si>
    <t>At term</t>
  </si>
  <si>
    <t>Term delivery</t>
  </si>
  <si>
    <t>1-36</t>
  </si>
  <si>
    <t>2629-2664</t>
  </si>
  <si>
    <t>3 (IQR 1-9)</t>
  </si>
  <si>
    <t>1 major coagulopathy</t>
  </si>
  <si>
    <t>Ongoing pregnancies</t>
  </si>
  <si>
    <t>maternal request</t>
  </si>
  <si>
    <t>Previous C-sections</t>
  </si>
  <si>
    <t>41+1</t>
  </si>
  <si>
    <t>2678-2689</t>
  </si>
  <si>
    <t>1 failure to progress</t>
  </si>
  <si>
    <t>2690-2731</t>
  </si>
  <si>
    <t>deterioration mother (n=4), failure to progress (20.0%), abnormal presentation (15.0%), failure to progress (20.0%), abnormal presentation (15.0%), repeated C-sections (15.0%), and presumed fetal compromise, 3 not recorded</t>
  </si>
  <si>
    <t>1-69</t>
  </si>
  <si>
    <t>2734-2802</t>
  </si>
  <si>
    <t>3149.6 symptomatic</t>
  </si>
  <si>
    <t>3060.9 asymptomatic</t>
  </si>
  <si>
    <t>Pulinx B</t>
  </si>
  <si>
    <t>fetal demise</t>
  </si>
  <si>
    <t>21+1</t>
  </si>
  <si>
    <t>23+4</t>
  </si>
  <si>
    <t>fetal compromise</t>
  </si>
  <si>
    <t>PROM and not-reassuring cardiotocography</t>
  </si>
  <si>
    <t>Arrested labor</t>
  </si>
  <si>
    <t>Emergency C-section</t>
  </si>
  <si>
    <t>2826-2827</t>
  </si>
  <si>
    <t>2828-2830</t>
  </si>
  <si>
    <t>2831-2846</t>
  </si>
  <si>
    <t>Yes</t>
  </si>
  <si>
    <t>Severe COVID-19</t>
  </si>
  <si>
    <t>2850-2859</t>
  </si>
  <si>
    <t>3127.00±720.20 (1630–4010)</t>
  </si>
  <si>
    <t>37.70±2.66 (31–40)</t>
  </si>
  <si>
    <t>2860-2884</t>
  </si>
  <si>
    <t>1-134</t>
  </si>
  <si>
    <t>2886-3019</t>
  </si>
  <si>
    <t>38 &gt;3000</t>
  </si>
  <si>
    <t>54 2500-2900</t>
  </si>
  <si>
    <t>25 2000-2400</t>
  </si>
  <si>
    <t>12 1500-1900</t>
  </si>
  <si>
    <t>2 &lt;1500</t>
  </si>
  <si>
    <t>3020-3039</t>
  </si>
  <si>
    <t>Varies from 2240 to 4450 grams with mean of 3139 g ± 437</t>
  </si>
  <si>
    <t>3 cases yes</t>
  </si>
  <si>
    <t>3041-3064</t>
  </si>
  <si>
    <t>2698 ± 274 for women admitted to hospital because of COVID-19</t>
  </si>
  <si>
    <t>2876 ± 998 for women admitted for obstetrical reasons</t>
  </si>
  <si>
    <t>3065-3115</t>
  </si>
  <si>
    <t>25 C-sections</t>
  </si>
  <si>
    <t>3116-3136</t>
  </si>
  <si>
    <t>Obstetrical indication</t>
  </si>
  <si>
    <t>Severity respiratory symptoms</t>
  </si>
  <si>
    <t>1-99</t>
  </si>
  <si>
    <t>3147-3245</t>
  </si>
  <si>
    <t>1-120</t>
  </si>
  <si>
    <t>3247-3366</t>
  </si>
  <si>
    <t>3110 (840–4115) for neonates with follow up</t>
  </si>
  <si>
    <t>3410 (2020–4250) for neonates without follow up</t>
  </si>
  <si>
    <t>24+3</t>
  </si>
  <si>
    <t>27+3</t>
  </si>
  <si>
    <t>3375-3399</t>
  </si>
  <si>
    <t>Ongoing</t>
  </si>
  <si>
    <t>3404-3416</t>
  </si>
  <si>
    <t>3 preterm deliveries</t>
  </si>
  <si>
    <t>1-149</t>
  </si>
  <si>
    <t>3417-3565</t>
  </si>
  <si>
    <t>16 premature</t>
  </si>
  <si>
    <t>yes, trombocytopenia</t>
  </si>
  <si>
    <t>premature</t>
  </si>
  <si>
    <t xml:space="preserve">stillbirth </t>
  </si>
  <si>
    <t>3590-3612</t>
  </si>
  <si>
    <t xml:space="preserve">5 preterm </t>
  </si>
  <si>
    <t>1-86</t>
  </si>
  <si>
    <t>3635-3720</t>
  </si>
  <si>
    <t>previous CS, continuous contractions</t>
  </si>
  <si>
    <t>mild preeclampsia</t>
  </si>
  <si>
    <t>3724-3745</t>
  </si>
  <si>
    <t>38+5 (mean)</t>
  </si>
  <si>
    <t>previous CS</t>
  </si>
  <si>
    <t>3747-3757</t>
  </si>
  <si>
    <t>1-45</t>
  </si>
  <si>
    <t>3758-3802</t>
  </si>
  <si>
    <t>Median 34</t>
  </si>
  <si>
    <t>1-125</t>
  </si>
  <si>
    <t>3803-3927</t>
  </si>
  <si>
    <t>3140 neg new-borns, 2465 pos new-borns</t>
  </si>
  <si>
    <t>2 for neg new-borns, 6 for pos new-borns</t>
  </si>
  <si>
    <t>died</t>
  </si>
  <si>
    <t>1-159</t>
  </si>
  <si>
    <t>3941-4099</t>
  </si>
  <si>
    <t>3300+0,5</t>
  </si>
  <si>
    <t>previous cardiac surgery</t>
  </si>
  <si>
    <t>PPROM</t>
  </si>
  <si>
    <t>26+6</t>
  </si>
  <si>
    <t>7-42</t>
  </si>
  <si>
    <t>1 to 11</t>
  </si>
  <si>
    <t>na</t>
  </si>
  <si>
    <t>Mukhopadhyay</t>
  </si>
  <si>
    <t>36 +4</t>
  </si>
  <si>
    <t>3 (twin)</t>
  </si>
  <si>
    <t>1 to 50</t>
  </si>
  <si>
    <t>39.3 (3  pre term births)</t>
  </si>
  <si>
    <t>Grisolia</t>
  </si>
  <si>
    <t>ongoing pregnancy</t>
  </si>
  <si>
    <t>Kinsey</t>
  </si>
  <si>
    <t>Jafari</t>
  </si>
  <si>
    <t>31 + 4</t>
  </si>
  <si>
    <t>Pirjani  R *</t>
  </si>
  <si>
    <t>24hrs</t>
  </si>
  <si>
    <t>14 dagen</t>
  </si>
  <si>
    <t>4 dagen</t>
  </si>
  <si>
    <t>dag 1</t>
  </si>
  <si>
    <t>12 dagen</t>
  </si>
  <si>
    <t>8-64</t>
  </si>
  <si>
    <t>46 dagys before delivery</t>
  </si>
  <si>
    <t>15 days before delivery</t>
  </si>
  <si>
    <t xml:space="preserve"> days beore delivery</t>
  </si>
  <si>
    <t>43 days before delivery</t>
  </si>
  <si>
    <t>1-15</t>
  </si>
  <si>
    <t>16-33</t>
  </si>
  <si>
    <t>1-257</t>
  </si>
  <si>
    <t>2919±772</t>
  </si>
  <si>
    <t>37.2±3.9</t>
  </si>
  <si>
    <t>data on live born babies only (251)</t>
  </si>
  <si>
    <t>1-248</t>
  </si>
  <si>
    <t>384±605</t>
  </si>
  <si>
    <t>35w6d</t>
  </si>
  <si>
    <t>40w2d</t>
  </si>
  <si>
    <t>37w2d</t>
  </si>
  <si>
    <t>34w2d</t>
  </si>
  <si>
    <t>26w5d</t>
  </si>
  <si>
    <t>38w4d</t>
  </si>
  <si>
    <t>33w5d</t>
  </si>
  <si>
    <t>39w1d</t>
  </si>
  <si>
    <t>40w1d</t>
  </si>
  <si>
    <t>30w3d</t>
  </si>
  <si>
    <t>36w4d</t>
  </si>
  <si>
    <t>27w</t>
  </si>
  <si>
    <t>1-54</t>
  </si>
  <si>
    <t>(mild COVID)</t>
  </si>
  <si>
    <t>3230±549</t>
  </si>
  <si>
    <t>38.8±2.8</t>
  </si>
  <si>
    <t>39±2.7</t>
  </si>
  <si>
    <t>55-61</t>
  </si>
  <si>
    <t>(severe COVID)</t>
  </si>
  <si>
    <t>2293±1104</t>
  </si>
  <si>
    <t>33.6±5.8</t>
  </si>
  <si>
    <t>34.0±5.8</t>
  </si>
  <si>
    <t>53</t>
  </si>
  <si>
    <t>1-16</t>
  </si>
  <si>
    <t>2</t>
  </si>
  <si>
    <t>17weeks</t>
  </si>
  <si>
    <t>9weeks4days</t>
  </si>
  <si>
    <t>41+4</t>
  </si>
  <si>
    <t>15</t>
  </si>
  <si>
    <t>16</t>
  </si>
  <si>
    <t>17</t>
  </si>
  <si>
    <t>18</t>
  </si>
  <si>
    <t>19</t>
  </si>
  <si>
    <t>1-31</t>
  </si>
  <si>
    <t>1-76</t>
  </si>
  <si>
    <t>1-77</t>
  </si>
  <si>
    <t>1 to 48</t>
  </si>
  <si>
    <t xml:space="preserve">Douglass KM </t>
  </si>
  <si>
    <t>31 +6</t>
  </si>
  <si>
    <t>27+5</t>
  </si>
  <si>
    <t>1-58</t>
  </si>
  <si>
    <t>9 pre-term</t>
  </si>
  <si>
    <t xml:space="preserve">1 </t>
  </si>
  <si>
    <t>3 ongoing</t>
  </si>
  <si>
    <t>Tug N *</t>
  </si>
  <si>
    <t>1-60</t>
  </si>
  <si>
    <t>1-11</t>
  </si>
  <si>
    <t>2 pre-term</t>
  </si>
  <si>
    <t>yes, together with preeclampsia</t>
  </si>
  <si>
    <t>1-133</t>
  </si>
  <si>
    <t>1-52</t>
  </si>
  <si>
    <t>20</t>
  </si>
  <si>
    <t>1-29</t>
  </si>
  <si>
    <t>1-39</t>
  </si>
  <si>
    <t>Leon-Abarca JA</t>
  </si>
  <si>
    <t>1-252</t>
  </si>
  <si>
    <t>1-20</t>
  </si>
  <si>
    <t>1-10</t>
  </si>
  <si>
    <t>1-18</t>
  </si>
  <si>
    <t>1-96</t>
  </si>
  <si>
    <t>1-25</t>
  </si>
  <si>
    <t>5 obstetrical reasons 1 SARS-CoV-2 related</t>
  </si>
  <si>
    <t>1 (stillbirth)</t>
  </si>
  <si>
    <t>1-403</t>
  </si>
  <si>
    <t>33 (estimated accordig to Finnstrom score)</t>
  </si>
  <si>
    <t>34-36</t>
  </si>
  <si>
    <t>39-40</t>
  </si>
  <si>
    <t>1-28</t>
  </si>
  <si>
    <t>severe cases</t>
  </si>
  <si>
    <t>2307.7±889.7</t>
  </si>
  <si>
    <t>33.8±5.5</t>
  </si>
  <si>
    <t>16-22</t>
  </si>
  <si>
    <t>critica cases</t>
  </si>
  <si>
    <t>2495±774.2</t>
  </si>
  <si>
    <t>35±3.5</t>
  </si>
  <si>
    <t>1-251</t>
  </si>
  <si>
    <t>1-61</t>
  </si>
  <si>
    <t>17+1</t>
  </si>
  <si>
    <t>37+0</t>
  </si>
  <si>
    <t>17+3</t>
  </si>
  <si>
    <t>20+4</t>
  </si>
  <si>
    <t>28+0</t>
  </si>
  <si>
    <t>41+0</t>
  </si>
  <si>
    <t>post partum day 3</t>
  </si>
  <si>
    <t>post partum day 7</t>
  </si>
  <si>
    <t>post partum day 1</t>
  </si>
  <si>
    <t>1-8</t>
  </si>
  <si>
    <t>1-21</t>
  </si>
  <si>
    <t>24+1</t>
  </si>
  <si>
    <t>1-26</t>
  </si>
  <si>
    <t>1-22</t>
  </si>
  <si>
    <t>Mother asymptomatic</t>
  </si>
  <si>
    <t>17-40</t>
  </si>
  <si>
    <t>Mother symptomatic + RT-PCR negative</t>
  </si>
  <si>
    <t>41-54</t>
  </si>
  <si>
    <t>Mother symptomatic + RT-PCR postive</t>
  </si>
  <si>
    <t>1-632</t>
  </si>
  <si>
    <t>1-67</t>
  </si>
  <si>
    <t>1-389</t>
  </si>
  <si>
    <t>1-127</t>
  </si>
  <si>
    <t>22</t>
  </si>
  <si>
    <t>1-24</t>
  </si>
  <si>
    <t>27+1</t>
  </si>
  <si>
    <t>1-101</t>
  </si>
  <si>
    <t>1-56</t>
  </si>
  <si>
    <t>no children, only stillbirths</t>
  </si>
  <si>
    <t>Malhotra</t>
  </si>
  <si>
    <t>1-30</t>
  </si>
  <si>
    <t>20 + 6</t>
  </si>
  <si>
    <t>28 + 0</t>
  </si>
  <si>
    <t>Premature delivery 26 days after PROM, both twins died at 3 weeks</t>
  </si>
  <si>
    <t>23 + 4</t>
  </si>
  <si>
    <t>34 + 3</t>
  </si>
  <si>
    <t>SOL</t>
  </si>
  <si>
    <t>28 + 6</t>
  </si>
  <si>
    <t>37 + 1</t>
  </si>
  <si>
    <t>26 + 4</t>
  </si>
  <si>
    <t>37 + 6</t>
  </si>
  <si>
    <t>FGR, mother admitted to ICU for 10 days</t>
  </si>
  <si>
    <t>34 + 0</t>
  </si>
  <si>
    <t>Premature delivery 50 days after PROM</t>
  </si>
  <si>
    <t>33 + 0</t>
  </si>
  <si>
    <t>39 + 5</t>
  </si>
  <si>
    <t>—</t>
  </si>
  <si>
    <t>27 + 3</t>
  </si>
  <si>
    <t>Mother admitted to ICU for 10 days, SOL</t>
  </si>
  <si>
    <t>25 + 2</t>
  </si>
  <si>
    <t>37 + 3</t>
  </si>
  <si>
    <t>34 + 2</t>
  </si>
  <si>
    <t>40 + 2</t>
  </si>
  <si>
    <t>31 + 1</t>
  </si>
  <si>
    <t>36 + 1</t>
  </si>
  <si>
    <t>22 + 3</t>
  </si>
  <si>
    <t>28 + 1</t>
  </si>
  <si>
    <t>Died in‐utero with no apparent cause</t>
  </si>
  <si>
    <t>18 + 2</t>
  </si>
  <si>
    <t>30 + 5</t>
  </si>
  <si>
    <t>40 + 5</t>
  </si>
  <si>
    <t>22 + 5</t>
  </si>
  <si>
    <t>28 + 5</t>
  </si>
  <si>
    <t>25 + 0</t>
  </si>
  <si>
    <t>40 + 0</t>
  </si>
  <si>
    <t>24+5</t>
  </si>
  <si>
    <t>22+1</t>
  </si>
  <si>
    <t>1-6</t>
  </si>
  <si>
    <t>5-27</t>
  </si>
  <si>
    <t>1-13</t>
  </si>
  <si>
    <t>1-74</t>
  </si>
  <si>
    <t>1-145</t>
  </si>
  <si>
    <t>1-1008</t>
  </si>
  <si>
    <t>1 to 21</t>
  </si>
  <si>
    <t>1- to 25</t>
  </si>
  <si>
    <t>1 to 35</t>
  </si>
  <si>
    <t>1 -709 (9 twins)</t>
  </si>
  <si>
    <t>pregnancy ongoing</t>
  </si>
  <si>
    <t>1-7</t>
  </si>
  <si>
    <t>36-42</t>
  </si>
  <si>
    <t>Multiple congenital abnormalities, neonatal death</t>
  </si>
  <si>
    <t>1-170</t>
  </si>
  <si>
    <t>pp day 1</t>
  </si>
  <si>
    <t>polyhydramnios</t>
  </si>
  <si>
    <t>pp day 2</t>
  </si>
  <si>
    <t>Threatened Labor</t>
  </si>
  <si>
    <t>scarred uterus</t>
  </si>
  <si>
    <t>Breech, Threatened labor</t>
  </si>
  <si>
    <t>Threatened labor</t>
  </si>
  <si>
    <t>Fetal distress?</t>
  </si>
  <si>
    <t>threatened preterm labor</t>
  </si>
  <si>
    <t>covid only</t>
  </si>
  <si>
    <t>5+3</t>
  </si>
  <si>
    <t>8+2</t>
  </si>
  <si>
    <t>induced abortion</t>
  </si>
  <si>
    <t>4+2</t>
  </si>
  <si>
    <t>15+6</t>
  </si>
  <si>
    <t>26+2 (medical termination due to severe fetal abnormalities)</t>
  </si>
  <si>
    <t>1-75</t>
  </si>
  <si>
    <t>1-93</t>
  </si>
  <si>
    <t>1-156</t>
  </si>
  <si>
    <t>Sivep-Gripe</t>
  </si>
  <si>
    <t>1 yes</t>
  </si>
  <si>
    <t>1-147</t>
  </si>
  <si>
    <t>1-17</t>
  </si>
  <si>
    <t>1-273</t>
  </si>
  <si>
    <t>1-90</t>
  </si>
  <si>
    <t>1-83</t>
  </si>
  <si>
    <t>1-106</t>
  </si>
  <si>
    <t>1-130</t>
  </si>
  <si>
    <t>1-65</t>
  </si>
  <si>
    <t>1-34</t>
  </si>
  <si>
    <t>Died 3 days after birth</t>
  </si>
  <si>
    <t>Died 13 days after birth</t>
  </si>
  <si>
    <t>1-1196</t>
  </si>
  <si>
    <t>1-178</t>
  </si>
  <si>
    <t>31.5(6.57)</t>
  </si>
  <si>
    <t>1-12</t>
  </si>
  <si>
    <t>1-142</t>
  </si>
  <si>
    <t>1-14</t>
  </si>
  <si>
    <t xml:space="preserve">2500-4000 </t>
  </si>
  <si>
    <t xml:space="preserve">≥37 weeks </t>
  </si>
  <si>
    <t>1 twin</t>
  </si>
  <si>
    <t>22+5</t>
  </si>
  <si>
    <t>2 twin</t>
  </si>
  <si>
    <t>2 days postpartu</t>
  </si>
  <si>
    <t>symptoms mother postpartum</t>
  </si>
  <si>
    <t>Mullins E PAN COVID</t>
  </si>
  <si>
    <t>1-1601</t>
  </si>
  <si>
    <t>includes 8 stillbirths/IUFD; does not include miscarriages</t>
  </si>
  <si>
    <t>Mullins E AAP SONPM</t>
  </si>
  <si>
    <t>includes 10 stillbirths/IUFD; does not include miscarriages</t>
  </si>
  <si>
    <t>1-37</t>
  </si>
  <si>
    <t>deceased</t>
  </si>
  <si>
    <t>1-62</t>
  </si>
  <si>
    <t>1-49</t>
  </si>
  <si>
    <t>1-121</t>
  </si>
  <si>
    <t>3 neonatal deaths were of extremely low birth weight with severe sepsis</t>
  </si>
  <si>
    <t>malaria co-infection</t>
  </si>
  <si>
    <t>emergency C section</t>
  </si>
  <si>
    <t>Group 1 (Higher Ct values mother)</t>
  </si>
  <si>
    <t>1 to 12</t>
  </si>
  <si>
    <t>3100 (390)</t>
  </si>
  <si>
    <t>26 (16.5)</t>
  </si>
  <si>
    <t>37 (2)</t>
  </si>
  <si>
    <t>Group 2 (lower Ct values mother)</t>
  </si>
  <si>
    <t>1 to 18</t>
  </si>
  <si>
    <t>2950 (880)</t>
  </si>
  <si>
    <t>29 (16)</t>
  </si>
  <si>
    <t>38 (3)</t>
  </si>
  <si>
    <t>3000 5 days after birth</t>
  </si>
  <si>
    <t>at term</t>
  </si>
  <si>
    <t>hyperinflammatory response to prenatal exposure to
COVID-19</t>
  </si>
  <si>
    <t>1 termination at 28 weeks</t>
  </si>
  <si>
    <t>1-887</t>
  </si>
  <si>
    <t>1-44</t>
  </si>
  <si>
    <t>2.60(+0.57)</t>
  </si>
  <si>
    <t>7.97 (+8.45)</t>
  </si>
  <si>
    <t>32 +3</t>
  </si>
  <si>
    <t>23+5</t>
  </si>
  <si>
    <t>emergency c section</t>
  </si>
  <si>
    <t>1to 62</t>
  </si>
  <si>
    <t>positive for enterovirus and diagnosed with enteroviral myocarditis</t>
  </si>
  <si>
    <t>high blood pressure</t>
  </si>
  <si>
    <t>positive PCR</t>
  </si>
  <si>
    <t>3-30</t>
  </si>
  <si>
    <t>1-23</t>
  </si>
  <si>
    <t>mother diagnosed with intracranial space-occupying lesion and cavernous hemangioma.</t>
  </si>
  <si>
    <t>Kleinwechselter H</t>
  </si>
  <si>
    <t>prematurity:</t>
  </si>
  <si>
    <t>143 intramural positive</t>
  </si>
  <si>
    <t>2746 (618)</t>
  </si>
  <si>
    <t>37.5 (2.1)</t>
  </si>
  <si>
    <t>39 positive extramural</t>
  </si>
  <si>
    <t xml:space="preserve">2572 (600) </t>
  </si>
  <si>
    <t xml:space="preserve">36.9 (2.2) </t>
  </si>
  <si>
    <t>1187 negative intramural</t>
  </si>
  <si>
    <t>3024 (170)</t>
  </si>
  <si>
    <t>37.7 (1.5)</t>
  </si>
  <si>
    <t>65 negative extramural</t>
  </si>
  <si>
    <t xml:space="preserve">2822 (582) </t>
  </si>
  <si>
    <t>37.3 (1.7)</t>
  </si>
  <si>
    <t>1-183</t>
  </si>
  <si>
    <t xml:space="preserve">3452 (563) </t>
  </si>
  <si>
    <t xml:space="preserve">from 2nd vaccine dose to delivery 14 (11, 16) </t>
  </si>
  <si>
    <t>1 pre-term birth</t>
  </si>
  <si>
    <t>1-112</t>
  </si>
  <si>
    <t>37+5 (23+5+2-40+1)</t>
  </si>
  <si>
    <t>6 twin births</t>
  </si>
  <si>
    <t>1-47</t>
  </si>
  <si>
    <t>31 infection; 37 symptoms ( facial palsy)</t>
  </si>
  <si>
    <t>mother presented with vertigo, vomiting, facial palsy 6 weeks after infection</t>
  </si>
  <si>
    <t>1-32</t>
  </si>
  <si>
    <t>1-27</t>
  </si>
  <si>
    <t>1-72</t>
  </si>
  <si>
    <t>17+5</t>
  </si>
  <si>
    <t>newborn positive for COVID19</t>
  </si>
  <si>
    <t>18days postpartum</t>
  </si>
  <si>
    <t>7-165</t>
  </si>
  <si>
    <t>1-221</t>
  </si>
  <si>
    <t>1-503</t>
  </si>
  <si>
    <t>infected post partum</t>
  </si>
  <si>
    <t>1-53</t>
  </si>
  <si>
    <t>1-200</t>
  </si>
  <si>
    <t>1-63</t>
  </si>
  <si>
    <t>1-9</t>
  </si>
  <si>
    <t>38,2 (28-39.5)</t>
  </si>
  <si>
    <t>neonates tested positive</t>
  </si>
  <si>
    <t>10-30</t>
  </si>
  <si>
    <t>38.2 (29-41.6)</t>
  </si>
  <si>
    <t>neonates tested negative</t>
  </si>
  <si>
    <t>twin pregnancy</t>
  </si>
  <si>
    <t>1-729</t>
  </si>
  <si>
    <t>1-2323</t>
  </si>
  <si>
    <t>1-107</t>
  </si>
  <si>
    <t>1-92</t>
  </si>
  <si>
    <t>mother vaccinated</t>
  </si>
  <si>
    <t>mother post sars-cov-2</t>
  </si>
  <si>
    <t xml:space="preserve">Calvo, Virginia Engels </t>
  </si>
  <si>
    <t>38 + 1 (26–41) spontaneous ; 38 + 1 (26–41) IVF</t>
  </si>
  <si>
    <t>1830 en 2030</t>
  </si>
  <si>
    <t>Twin pregnancy</t>
  </si>
  <si>
    <t>11-22</t>
  </si>
  <si>
    <t>Case 1</t>
  </si>
  <si>
    <t>Preterm (25 weeks)</t>
  </si>
  <si>
    <t>SARS+, Respiratory distress syndrome and Shock</t>
  </si>
  <si>
    <t>Case 2</t>
  </si>
  <si>
    <t xml:space="preserve">Term </t>
  </si>
  <si>
    <t>SARS +, Hyperbillirubinemia</t>
  </si>
  <si>
    <t>Case 3</t>
  </si>
  <si>
    <t>SARS+, Hyperbillirubinemia</t>
  </si>
  <si>
    <t>Case 4</t>
  </si>
  <si>
    <t>SARS+, Asymptomatic</t>
  </si>
  <si>
    <t>Neonates cases 4-9 are included from external centers</t>
  </si>
  <si>
    <t>Case 5</t>
  </si>
  <si>
    <t>Case 6</t>
  </si>
  <si>
    <t>SARS+, Sepsis</t>
  </si>
  <si>
    <t>Case 7</t>
  </si>
  <si>
    <t>SARS+, Hypoxic-ischemic encephalopathy, Seizure and Sepsis</t>
  </si>
  <si>
    <t>Case 8</t>
  </si>
  <si>
    <t>Case 9</t>
  </si>
  <si>
    <t>Preterm (30 weeks)</t>
  </si>
  <si>
    <t>SARS+, Shock, Pulmonary hemorrhage, Sepsis, Necrotizing enterocolitis, Death</t>
  </si>
  <si>
    <t>Neonate 1</t>
  </si>
  <si>
    <t>Preterm (31 weeks)</t>
  </si>
  <si>
    <t>SARS+, Respiratory distress syndrome, patent ductus arteriosus, necrotizing enterocolitis, ileus, anemia , thrombocytopenia</t>
  </si>
  <si>
    <t>Cause of death was septic shock</t>
  </si>
  <si>
    <t>Neonate 2</t>
  </si>
  <si>
    <t>Term (37 weeks)</t>
  </si>
  <si>
    <t>Luo Q</t>
  </si>
  <si>
    <t>No data</t>
  </si>
  <si>
    <t>Respiratory distress, feeding immaturity</t>
  </si>
  <si>
    <t>Respiratory distress</t>
  </si>
  <si>
    <t>Nasal congestion, rhinorrhea, sneezing</t>
  </si>
  <si>
    <t>7-255</t>
  </si>
  <si>
    <t>60 preterm (&lt;37 weeks)</t>
  </si>
  <si>
    <t>Worsening COVID-19 illness prompted delivery in 23 mothers</t>
  </si>
  <si>
    <t>Third pregnancy of the mother, with two prior cesarean sections</t>
  </si>
  <si>
    <t>Preeclampsia</t>
  </si>
  <si>
    <t>Placental abruption</t>
  </si>
  <si>
    <t>SARS+ at 24h of life, respiratory distress shortly after birth, multi-system inflammatory syndrome in children (MIS-C) on the 4th day of life.</t>
  </si>
  <si>
    <t>History of scarred uterus</t>
  </si>
  <si>
    <t>Gupta P</t>
  </si>
  <si>
    <t>185 en 2150</t>
  </si>
  <si>
    <t>RDS</t>
  </si>
  <si>
    <t>NICU</t>
  </si>
  <si>
    <t>Worsening COVID-19 illness (sectio)</t>
  </si>
  <si>
    <t>SARS+, RDSLBW</t>
  </si>
  <si>
    <t>Died on 11th day due to pulmonary hemorrhage</t>
  </si>
  <si>
    <t>Positive IgG-IgM antibodies</t>
  </si>
  <si>
    <t>7-49</t>
  </si>
  <si>
    <t>Thagavi SA</t>
  </si>
  <si>
    <t>SARS+ at 24hrs of life, mild respiratory distress shortly after birth</t>
  </si>
  <si>
    <t>38+9</t>
  </si>
  <si>
    <t>tachypnea</t>
  </si>
  <si>
    <t>32-42</t>
  </si>
  <si>
    <t>1 nasophar swab positive</t>
  </si>
  <si>
    <t>see previous tab</t>
  </si>
  <si>
    <t>COVID-19, PPROM, pre-eclamsia</t>
  </si>
  <si>
    <t>20 induced due to PPROM</t>
  </si>
  <si>
    <t>1-109</t>
  </si>
  <si>
    <t>23.5 (2–242)</t>
  </si>
  <si>
    <t>zero separation policy</t>
  </si>
  <si>
    <t>1-35</t>
  </si>
  <si>
    <t>37+3 (10–41+4)</t>
  </si>
  <si>
    <t>1-43</t>
  </si>
  <si>
    <t>Pathological cardiotocography and maternal signs of inflammation</t>
  </si>
  <si>
    <t>Swab and CFS were SARS negative</t>
  </si>
  <si>
    <t>The infant recovered and was discharged at 36 days of life</t>
  </si>
  <si>
    <t>Bozkurt F</t>
  </si>
  <si>
    <t>Malshe N</t>
  </si>
  <si>
    <t>mothers vaccinated during pregnancy</t>
  </si>
  <si>
    <t>Apgar scores 1min</t>
  </si>
  <si>
    <t>5 min</t>
  </si>
  <si>
    <t>first symptom</t>
  </si>
  <si>
    <t>37 weeks</t>
  </si>
  <si>
    <t>Singleton</t>
  </si>
  <si>
    <t>Cured</t>
  </si>
  <si>
    <t>39 weeks</t>
  </si>
  <si>
    <t>RDS/grunting</t>
  </si>
  <si>
    <t>36 weeks</t>
  </si>
  <si>
    <t>33 weeks</t>
  </si>
  <si>
    <t>28 weeks, 1 day</t>
  </si>
  <si>
    <t>Died</t>
  </si>
  <si>
    <t>36 weeks, 6 days</t>
  </si>
  <si>
    <t>Grunting</t>
  </si>
  <si>
    <t>34 weeks, 6 days</t>
  </si>
  <si>
    <t>RDS/acrocyanosis</t>
  </si>
  <si>
    <t>39 weeks, 6 days</t>
  </si>
  <si>
    <t>40 weeks, 1 days</t>
  </si>
  <si>
    <t>27 weeks, 6 days</t>
  </si>
  <si>
    <t>RDS/shortness of breath</t>
  </si>
  <si>
    <t>28 weeks, 2 days</t>
  </si>
  <si>
    <t>Twin</t>
  </si>
  <si>
    <t>37 weeks, 5 days</t>
  </si>
  <si>
    <t>Acrocyanosis</t>
  </si>
  <si>
    <t>40 weeks</t>
  </si>
  <si>
    <t>34 weeks</t>
  </si>
  <si>
    <t>32 weeks</t>
  </si>
  <si>
    <t>40 weeks, 6 days</t>
  </si>
  <si>
    <t>41 weeks</t>
  </si>
  <si>
    <t>25 weeks</t>
  </si>
  <si>
    <t>32 weeks, 3 days</t>
  </si>
  <si>
    <t>38 weeks, 4 days</t>
  </si>
  <si>
    <t>38 weeks, 5 days</t>
  </si>
  <si>
    <t>40 weeks, 4 days</t>
  </si>
  <si>
    <t>Bagli I</t>
  </si>
  <si>
    <t>1 to 69</t>
  </si>
  <si>
    <t>1 to 49</t>
  </si>
  <si>
    <t>23-year-old mother with severe COVID-19 infection, admission to ICU and CPAP therapy. The patient was discharged with no complication.</t>
  </si>
  <si>
    <t>Obstetric complication of gestational diabetes</t>
  </si>
  <si>
    <t>3 to 37</t>
  </si>
  <si>
    <t>apgar score</t>
  </si>
  <si>
    <t>n/a</t>
  </si>
  <si>
    <t>1-431</t>
  </si>
  <si>
    <t>2150/1900</t>
  </si>
  <si>
    <t>Maternal death in ICU (ARDS)</t>
  </si>
  <si>
    <t>2470/2280</t>
  </si>
  <si>
    <t>23</t>
  </si>
  <si>
    <t>27</t>
  </si>
  <si>
    <t>Baby RT-PCR</t>
  </si>
  <si>
    <t>1st pharyngeal swab</t>
  </si>
  <si>
    <t>Time 1st swab</t>
  </si>
  <si>
    <t>2nd swab</t>
  </si>
  <si>
    <t>Time 2nd swab</t>
  </si>
  <si>
    <t>IgM</t>
  </si>
  <si>
    <t>IgG</t>
  </si>
  <si>
    <t>Repeat</t>
  </si>
  <si>
    <t>Cord blood</t>
  </si>
  <si>
    <t>Quarantine from birth</t>
  </si>
  <si>
    <t>Breastfeeding</t>
  </si>
  <si>
    <t>Symptoms</t>
  </si>
  <si>
    <t>Other tests</t>
  </si>
  <si>
    <t>neg</t>
  </si>
  <si>
    <t>D1</t>
  </si>
  <si>
    <t xml:space="preserve">D3, D7, D9, </t>
  </si>
  <si>
    <t>NA</t>
  </si>
  <si>
    <t>neg gastric juice, placenta, amniotic fluid</t>
  </si>
  <si>
    <t>3 cases neg</t>
  </si>
  <si>
    <t>Liu</t>
  </si>
  <si>
    <t>All neg</t>
  </si>
  <si>
    <t>0h</t>
  </si>
  <si>
    <t>D1,D2 7</t>
  </si>
  <si>
    <t>neg blood feces urine</t>
  </si>
  <si>
    <t>6 cases neg</t>
  </si>
  <si>
    <t xml:space="preserve"> 6 neg</t>
  </si>
  <si>
    <t>7 cases neg</t>
  </si>
  <si>
    <t>72h</t>
  </si>
  <si>
    <t>6 shortness breath, 3 with cyanosis. 1 vomiting, 1 increased heart rate, 1 rash</t>
  </si>
  <si>
    <t>2 cases neg</t>
  </si>
  <si>
    <t>D7-9</t>
  </si>
  <si>
    <t>probably no, artificial feeding</t>
  </si>
  <si>
    <t>D3: low grade fever and abdominal distention with lymphopenia</t>
  </si>
  <si>
    <t>mild pneumonia and lymphopenia, gone in 3 days</t>
  </si>
  <si>
    <t>D4</t>
  </si>
  <si>
    <t>3 neg</t>
  </si>
  <si>
    <t>D14</t>
  </si>
  <si>
    <t>Mothers in quarantine, baby's with family members</t>
  </si>
  <si>
    <t>1 case pos</t>
  </si>
  <si>
    <t>36h</t>
  </si>
  <si>
    <t>&lt;2wk</t>
  </si>
  <si>
    <t>mild shortness of breath</t>
  </si>
  <si>
    <t>D2</t>
  </si>
  <si>
    <t>D5,D8,D13,D16</t>
  </si>
  <si>
    <t>Pos</t>
  </si>
  <si>
    <t>Pos IgG and IgM D13</t>
  </si>
  <si>
    <t>pos</t>
  </si>
  <si>
    <t>D2 and D4</t>
  </si>
  <si>
    <t xml:space="preserve">neg </t>
  </si>
  <si>
    <t>D6</t>
  </si>
  <si>
    <t>lethargy and fever</t>
  </si>
  <si>
    <t>neg anal</t>
  </si>
  <si>
    <t xml:space="preserve">pos </t>
  </si>
  <si>
    <t>lethargy, vomiting and fever</t>
  </si>
  <si>
    <t>D7</t>
  </si>
  <si>
    <t>D17</t>
  </si>
  <si>
    <t>neg anal D15</t>
  </si>
  <si>
    <t>17 cases neg</t>
  </si>
  <si>
    <t>5 cases neg</t>
  </si>
  <si>
    <t>neg, 2 consecutive tests</t>
  </si>
  <si>
    <t>Blood neg</t>
  </si>
  <si>
    <t>neg amniotic fluid, placenta, neonatalserum and anal swab</t>
  </si>
  <si>
    <t>pos/high</t>
  </si>
  <si>
    <t>neg blood</t>
  </si>
  <si>
    <t>neg/low</t>
  </si>
  <si>
    <t>Diaz SA</t>
  </si>
  <si>
    <t>D8, D13</t>
  </si>
  <si>
    <t>After D3</t>
  </si>
  <si>
    <t>Till D3</t>
  </si>
  <si>
    <t>D9 for 24h</t>
  </si>
  <si>
    <t>24h</t>
  </si>
  <si>
    <t>pending</t>
  </si>
  <si>
    <t>48h</t>
  </si>
  <si>
    <t>yes, 6 days</t>
  </si>
  <si>
    <t>no, formula</t>
  </si>
  <si>
    <t>pending: oropharynx, oral mucosa, skin surface and rectum</t>
  </si>
  <si>
    <t>no (expressed milk)</t>
  </si>
  <si>
    <t>neg anal, placenta</t>
  </si>
  <si>
    <t>34h</t>
  </si>
  <si>
    <t>D4½</t>
  </si>
  <si>
    <t>roomed-in with their mother after 10 minutes.</t>
  </si>
  <si>
    <t>yes; Because of maternal gestational diabetes, both twins were formula fed from the start and breastfeeding was initiated simultaneously</t>
  </si>
  <si>
    <t>2 cases pos</t>
  </si>
  <si>
    <t>D3</t>
  </si>
  <si>
    <t>1 case doubtful</t>
  </si>
  <si>
    <t>few hours after delivery</t>
  </si>
  <si>
    <t>D1 gastro intestinal symptoms and D3 respiratory symptoms</t>
  </si>
  <si>
    <t>4 cases neg</t>
  </si>
  <si>
    <t>17 negative according to clinical diagnostic criteria</t>
  </si>
  <si>
    <t>5 neonatal pneumonia</t>
  </si>
  <si>
    <t>neg plasma serum and whole blood: 34min</t>
  </si>
  <si>
    <t>27min</t>
  </si>
  <si>
    <t>D1-D6</t>
  </si>
  <si>
    <t>slightly decreased responsiveness and muscle tone</t>
  </si>
  <si>
    <t>neg serum, whole blood, urine, faeces</t>
  </si>
  <si>
    <t>2h</t>
  </si>
  <si>
    <t>D1,2,3,7,14</t>
  </si>
  <si>
    <t>tachypnea, moaning, and periodicbreath</t>
  </si>
  <si>
    <t>anal swab, serum, sputum and urine samples</t>
  </si>
  <si>
    <t>16h</t>
  </si>
  <si>
    <t>12h ventilation and from D6</t>
  </si>
  <si>
    <t>20 cases neg (also from non-infected pregnant women)</t>
  </si>
  <si>
    <t>24h, 1wk</t>
  </si>
  <si>
    <t>no, powdered milk</t>
  </si>
  <si>
    <t>Fever on birth</t>
  </si>
  <si>
    <t>1 case yes</t>
  </si>
  <si>
    <t>D2-5</t>
  </si>
  <si>
    <t>5min</t>
  </si>
  <si>
    <t>neg amniotic fluid</t>
  </si>
  <si>
    <t>mild respiratory distress manifestation of grunting</t>
  </si>
  <si>
    <t>8 cases negative</t>
  </si>
  <si>
    <t>3 cases neg breast milk</t>
  </si>
  <si>
    <t>15 cases neg</t>
  </si>
  <si>
    <t>D0</t>
  </si>
  <si>
    <t>D1-2</t>
  </si>
  <si>
    <t>NICU if mother is positive</t>
  </si>
  <si>
    <t>yes with protection</t>
  </si>
  <si>
    <t>2 cases unclear</t>
  </si>
  <si>
    <t>1 indeterminant</t>
  </si>
  <si>
    <t>19 negative</t>
  </si>
  <si>
    <t>yes 14 days</t>
  </si>
  <si>
    <t>neg gastric fluid right after birth, urine and feces, amniotic fluid</t>
  </si>
  <si>
    <t>neg amniotic fluid, rectal swab</t>
  </si>
  <si>
    <t>D1, D9</t>
  </si>
  <si>
    <t>NT</t>
  </si>
  <si>
    <t>neg blood and anal swabs</t>
  </si>
  <si>
    <t>D4,D7</t>
  </si>
  <si>
    <t xml:space="preserve">neg blood </t>
  </si>
  <si>
    <t>neg amniotic fluid, breast milk</t>
  </si>
  <si>
    <t>no, standard formula</t>
  </si>
  <si>
    <t>mild tachypnea</t>
  </si>
  <si>
    <t>18 cases neg</t>
  </si>
  <si>
    <t>11 cases neg</t>
  </si>
  <si>
    <t>2/3 tests</t>
  </si>
  <si>
    <t>25 neg</t>
  </si>
  <si>
    <t>1 pos</t>
  </si>
  <si>
    <t>D4,D8,D14</t>
  </si>
  <si>
    <t>neg placenta</t>
  </si>
  <si>
    <t>no, artificially</t>
  </si>
  <si>
    <t>neg blood, nasopharyngeal swab 0h and 24h, nasopharyngeal neg after 1 month</t>
  </si>
  <si>
    <t>D5</t>
  </si>
  <si>
    <t>neg, same swab</t>
  </si>
  <si>
    <t>37h</t>
  </si>
  <si>
    <t>pos cord blood</t>
  </si>
  <si>
    <t>IgG pos</t>
  </si>
  <si>
    <t>7 cases neg amniotic fluid, blood, feces and urine</t>
  </si>
  <si>
    <t>24-36h</t>
  </si>
  <si>
    <t>86 cases neg of 100</t>
  </si>
  <si>
    <t xml:space="preserve">10 cases neg </t>
  </si>
  <si>
    <t>2 cases neg blood on D1 and D4</t>
  </si>
  <si>
    <t>D8</t>
  </si>
  <si>
    <t>rash</t>
  </si>
  <si>
    <t>pregancy ongoing</t>
  </si>
  <si>
    <t>29 neg</t>
  </si>
  <si>
    <t>48h, D7</t>
  </si>
  <si>
    <t>yes, till D7</t>
  </si>
  <si>
    <t>neg nasal swabs</t>
  </si>
  <si>
    <t>23 neg</t>
  </si>
  <si>
    <t>Not testd</t>
  </si>
  <si>
    <t>7 neg</t>
  </si>
  <si>
    <t>7 yes</t>
  </si>
  <si>
    <t>Probably no</t>
  </si>
  <si>
    <t>D7, D14</t>
  </si>
  <si>
    <t>neg rectal swabs</t>
  </si>
  <si>
    <t>1 case neg</t>
  </si>
  <si>
    <t>pneumonia D2</t>
  </si>
  <si>
    <t>2 cases neg (twin)</t>
  </si>
  <si>
    <t>neanatal death on D3</t>
  </si>
  <si>
    <t>neg, pos</t>
  </si>
  <si>
    <t>D5, D15</t>
  </si>
  <si>
    <t>neg 4 anal swabs</t>
  </si>
  <si>
    <t>second test 24h</t>
  </si>
  <si>
    <t xml:space="preserve">Not tested </t>
  </si>
  <si>
    <t>48h, D14</t>
  </si>
  <si>
    <t>neg D5</t>
  </si>
  <si>
    <t>neg rectal swab 48h</t>
  </si>
  <si>
    <t>32 cases NR</t>
  </si>
  <si>
    <t>D4, D5</t>
  </si>
  <si>
    <t>21 cases NR</t>
  </si>
  <si>
    <t>neg anal swabs</t>
  </si>
  <si>
    <t>yes until D6 and again on D7 (mother positive PCR)</t>
  </si>
  <si>
    <t>Expressed milk</t>
  </si>
  <si>
    <t>D20</t>
  </si>
  <si>
    <t>covid-19 symptoms on day 6</t>
  </si>
  <si>
    <t>8 cases neg</t>
  </si>
  <si>
    <t>1 case neg amniotic fluid and placental swab</t>
  </si>
  <si>
    <t>20 cases neg</t>
  </si>
  <si>
    <t>54h</t>
  </si>
  <si>
    <t>respiratory distress and encephalitic symptoms</t>
  </si>
  <si>
    <t>pos rectal swab</t>
  </si>
  <si>
    <t>DOL</t>
  </si>
  <si>
    <t>D2, D7</t>
  </si>
  <si>
    <t>yes 2 m, except breastfeeding</t>
  </si>
  <si>
    <t>pos plasma D4, pos stool D7, pos placenta fetal side</t>
  </si>
  <si>
    <t>23 neg, 1 not tested</t>
  </si>
  <si>
    <t>1 elevated, 23 not tested</t>
  </si>
  <si>
    <t>neg throatswab</t>
  </si>
  <si>
    <t>neg amniotic fluid, placenta, blood, stool and urine</t>
  </si>
  <si>
    <t>48 cases neg</t>
  </si>
  <si>
    <t>4 cases pos</t>
  </si>
  <si>
    <t>early postpartum period</t>
  </si>
  <si>
    <t>24h and D7</t>
  </si>
  <si>
    <t>no skin-skin contact and surgical mask</t>
  </si>
  <si>
    <t>24 neg</t>
  </si>
  <si>
    <t>none</t>
  </si>
  <si>
    <t>12 cases neg</t>
  </si>
  <si>
    <t>51 neg</t>
  </si>
  <si>
    <t>30min after birth</t>
  </si>
  <si>
    <t>D1, D5</t>
  </si>
  <si>
    <t>yes to NICU</t>
  </si>
  <si>
    <t>16 cases neg</t>
  </si>
  <si>
    <t>12 to children hospital, 9 for preventive isolation, 3 for preterm birth</t>
  </si>
  <si>
    <t>29 cases neg</t>
  </si>
  <si>
    <t>yes until neg PCR mother</t>
  </si>
  <si>
    <t>24 h</t>
  </si>
  <si>
    <t>48h, D7, D14</t>
  </si>
  <si>
    <t>23 cases neg</t>
  </si>
  <si>
    <t>21 cases breastfed</t>
  </si>
  <si>
    <t>no symptoms</t>
  </si>
  <si>
    <t>9 cases neg</t>
  </si>
  <si>
    <t>D10</t>
  </si>
  <si>
    <t>D4, D14, D21, D28</t>
  </si>
  <si>
    <t>after birth</t>
  </si>
  <si>
    <t>24h, D14</t>
  </si>
  <si>
    <t>D21</t>
  </si>
  <si>
    <t>18h</t>
  </si>
  <si>
    <t>no roomed-in</t>
  </si>
  <si>
    <t>yes with mask</t>
  </si>
  <si>
    <t>D3, D5, D8</t>
  </si>
  <si>
    <t>D78</t>
  </si>
  <si>
    <t>D84</t>
  </si>
  <si>
    <t>D13</t>
  </si>
  <si>
    <t>formula and donor breast milk</t>
  </si>
  <si>
    <t>31 cases neg</t>
  </si>
  <si>
    <t>3 cases pos</t>
  </si>
  <si>
    <t>&lt;6h of life</t>
  </si>
  <si>
    <t>69 cases NR</t>
  </si>
  <si>
    <t>yes within 10 days</t>
  </si>
  <si>
    <t>72h, D6</t>
  </si>
  <si>
    <t xml:space="preserve">neg breastmilk </t>
  </si>
  <si>
    <t>96h</t>
  </si>
  <si>
    <t>preterm formula/donated breast milk</t>
  </si>
  <si>
    <t>neg rectal swab</t>
  </si>
  <si>
    <t>Preterm Sentilhes L</t>
  </si>
  <si>
    <t>D3, D7, D14</t>
  </si>
  <si>
    <t>54 artificial, 1 breast, 6 mix</t>
  </si>
  <si>
    <t>3 case neg</t>
  </si>
  <si>
    <t>died D3</t>
  </si>
  <si>
    <t>died D13</t>
  </si>
  <si>
    <t>No signs of COVID-19</t>
  </si>
  <si>
    <t>230 cases neg</t>
  </si>
  <si>
    <t>24-96h</t>
  </si>
  <si>
    <t>6 cases pos</t>
  </si>
  <si>
    <t>D2, D9</t>
  </si>
  <si>
    <t>1 case inconclusive</t>
  </si>
  <si>
    <t>2 tests negative</t>
  </si>
  <si>
    <t>1 case positive</t>
  </si>
  <si>
    <t>respiratory distress and baby died</t>
  </si>
  <si>
    <t>1 case negative</t>
  </si>
  <si>
    <t>Intubated 24 hours</t>
  </si>
  <si>
    <t>17 negative</t>
  </si>
  <si>
    <t>5 anal swabs negative</t>
  </si>
  <si>
    <t>contact with protection (mask)</t>
  </si>
  <si>
    <t>8-10h</t>
  </si>
  <si>
    <t>expressed breast milk</t>
  </si>
  <si>
    <t>pos stool, pos blood on D4</t>
  </si>
  <si>
    <t>17 neg</t>
  </si>
  <si>
    <t>8 neg</t>
  </si>
  <si>
    <t>6 neg</t>
  </si>
  <si>
    <t>3/3 neg</t>
  </si>
  <si>
    <t>1 pos, 35 neg</t>
  </si>
  <si>
    <t>breast milk substitute</t>
  </si>
  <si>
    <t>13 neg</t>
  </si>
  <si>
    <t>3 pos, 34 neg</t>
  </si>
  <si>
    <t>1-15H</t>
  </si>
  <si>
    <t>26 neg</t>
  </si>
  <si>
    <t>42-48H</t>
  </si>
  <si>
    <t>neg meconium, neg blood, neg cerebrospinal fluid at 24 h, neg stool and neg blood D3</t>
  </si>
  <si>
    <t>fever+respiratory distress</t>
  </si>
  <si>
    <t>69 neg</t>
  </si>
  <si>
    <t>yes 6 ft away</t>
  </si>
  <si>
    <t>watery diarrhea</t>
  </si>
  <si>
    <t>neg anal sample</t>
  </si>
  <si>
    <t>d2, D7</t>
  </si>
  <si>
    <t>at birth</t>
  </si>
  <si>
    <t>1 month</t>
  </si>
  <si>
    <t>1H</t>
  </si>
  <si>
    <t>D3, D18</t>
  </si>
  <si>
    <t>On the third day of life, the neonate suddenly presented with irritability, poor feeding, axial hypertonia and opisthotonos: cerebrospinal fluid (CSF) was negative for SARS-CoV-2</t>
  </si>
  <si>
    <t>Rectal swabs positive</t>
  </si>
  <si>
    <t>neg gastric lavage, neg blood, neg urine, neg skin, neg stool</t>
  </si>
  <si>
    <t>5 tests neg</t>
  </si>
  <si>
    <t>within first 10 days</t>
  </si>
  <si>
    <t>delayed</t>
  </si>
  <si>
    <t>neg anal swab, neg urine swab, neg throatswab</t>
  </si>
  <si>
    <t>6 tests neg</t>
  </si>
  <si>
    <t>within first 11 days</t>
  </si>
  <si>
    <t>vomiting and breathlessness</t>
  </si>
  <si>
    <t>10 cases neg</t>
  </si>
  <si>
    <t>neg breast milk</t>
  </si>
  <si>
    <t>15 cases breastfeeding</t>
  </si>
  <si>
    <t>18 cases respiratory symptoms</t>
  </si>
  <si>
    <t>respiratory symptoms</t>
  </si>
  <si>
    <t>7 cases neg nasal swabs on D0 and D3</t>
  </si>
  <si>
    <t>At birth</t>
  </si>
  <si>
    <t>day before discharge</t>
  </si>
  <si>
    <t>24 cases neg</t>
  </si>
  <si>
    <t xml:space="preserve">2h </t>
  </si>
  <si>
    <t>51 cases neg</t>
  </si>
  <si>
    <t>21 cases neg</t>
  </si>
  <si>
    <t>9 mothers milk extraction</t>
  </si>
  <si>
    <t>neg placenta, neg cord, neg meconium, neg breast milk, pos IgG in cord blood</t>
  </si>
  <si>
    <t>120 cases neg</t>
  </si>
  <si>
    <t>79 cases neg</t>
  </si>
  <si>
    <t>D5-D7</t>
  </si>
  <si>
    <t>72 cases neg NP swab D14</t>
  </si>
  <si>
    <t>68 roomed in, 14 quarantined, 10 directly to NICU</t>
  </si>
  <si>
    <t xml:space="preserve">D1 </t>
  </si>
  <si>
    <t>pos in milk</t>
  </si>
  <si>
    <t>pos in milk, serum</t>
  </si>
  <si>
    <t>neg placenta, neg meconium, neg breast milk</t>
  </si>
  <si>
    <t>2 neg</t>
  </si>
  <si>
    <t>2 pos</t>
  </si>
  <si>
    <t>2 anal swabs negative</t>
  </si>
  <si>
    <t xml:space="preserve">1 case neg </t>
  </si>
  <si>
    <t xml:space="preserve">2 cases neg </t>
  </si>
  <si>
    <t>9 cases separation</t>
  </si>
  <si>
    <t>2 cases yes</t>
  </si>
  <si>
    <t>55+26h</t>
  </si>
  <si>
    <t>140 cases neg</t>
  </si>
  <si>
    <t xml:space="preserve">20 +10h </t>
  </si>
  <si>
    <t>86 cases neg</t>
  </si>
  <si>
    <t>98 separation</t>
  </si>
  <si>
    <t>inconclusive</t>
  </si>
  <si>
    <t>positive, positive, negative</t>
  </si>
  <si>
    <t>36H, D17, 1month</t>
  </si>
  <si>
    <t>Anal swab at D19 positive</t>
  </si>
  <si>
    <t>1h</t>
  </si>
  <si>
    <t>19 cases neg</t>
  </si>
  <si>
    <t xml:space="preserve">1 case pos </t>
  </si>
  <si>
    <t>12h</t>
  </si>
  <si>
    <t>D5, D10</t>
  </si>
  <si>
    <t>neg D10, pos D21</t>
  </si>
  <si>
    <t>infant formula</t>
  </si>
  <si>
    <t>pos cord stump, pos placenta</t>
  </si>
  <si>
    <t>2 pos, 15 neg</t>
  </si>
  <si>
    <t>1 fever, viral pneumonia</t>
  </si>
  <si>
    <t>24H</t>
  </si>
  <si>
    <t>48H</t>
  </si>
  <si>
    <t>6 pos, 80 neg</t>
  </si>
  <si>
    <t>16-36H</t>
  </si>
  <si>
    <t>Mild symptoms, transient respiratory distress</t>
  </si>
  <si>
    <t>4 neg</t>
  </si>
  <si>
    <t>22 neg</t>
  </si>
  <si>
    <t>20 yes, 2 no</t>
  </si>
  <si>
    <t>D0-D14</t>
  </si>
  <si>
    <t>pos (One-Step RT-ddPCR)</t>
  </si>
  <si>
    <t>Igm elevated at D0, gradually declined to neg on D28</t>
  </si>
  <si>
    <t>IgG declined gradually but maintained high from D0 to D50</t>
  </si>
  <si>
    <t>Anal swabs negative</t>
  </si>
  <si>
    <t>42 cases neg</t>
  </si>
  <si>
    <t>33 roomed in, isolation 5</t>
  </si>
  <si>
    <t>71 formula, 45 expressed breast milk, 9 breastfed</t>
  </si>
  <si>
    <t xml:space="preserve">4 infants with COVID-19 fed with formula. </t>
  </si>
  <si>
    <t>116 cases neg</t>
  </si>
  <si>
    <t>After birth</t>
  </si>
  <si>
    <t>3h</t>
  </si>
  <si>
    <t>febrile, lymfopenia</t>
  </si>
  <si>
    <t>4h</t>
  </si>
  <si>
    <t>D24</t>
  </si>
  <si>
    <t>Not Tested</t>
  </si>
  <si>
    <t>158 cases neg</t>
  </si>
  <si>
    <t>Chest X-ray suggestive for pneumonia, Endotracheal secretions positive E and N genes SARS-CoV-2</t>
  </si>
  <si>
    <t>1 neg</t>
  </si>
  <si>
    <t>6 anal swabs, urine/stool samples neg</t>
  </si>
  <si>
    <t>Syed D</t>
  </si>
  <si>
    <t>neg (day 8)</t>
  </si>
  <si>
    <t>neg (day 18)</t>
  </si>
  <si>
    <t>neg  (day 25)</t>
  </si>
  <si>
    <t>neg (day 25)</t>
  </si>
  <si>
    <t>stool neg</t>
  </si>
  <si>
    <t>13 days</t>
  </si>
  <si>
    <t>post mortem (3 days after birth)</t>
  </si>
  <si>
    <t>3 days after birth</t>
  </si>
  <si>
    <t>all negative (multiple time points)</t>
  </si>
  <si>
    <t xml:space="preserve">yes </t>
  </si>
  <si>
    <t>after delivery</t>
  </si>
  <si>
    <t xml:space="preserve">negative </t>
  </si>
  <si>
    <t>anal swab neg</t>
  </si>
  <si>
    <t>neonatal gastric fluid neg</t>
  </si>
  <si>
    <t>24 hrs of life</t>
  </si>
  <si>
    <t>Sakowicz A *</t>
  </si>
  <si>
    <t>Kinsey*</t>
  </si>
  <si>
    <t>day 4</t>
  </si>
  <si>
    <t>day 7</t>
  </si>
  <si>
    <t>Annes A *</t>
  </si>
  <si>
    <t>negative; 3rd swab 1 week also negative</t>
  </si>
  <si>
    <t xml:space="preserve">48 hrs </t>
  </si>
  <si>
    <t>1 positive, the rest negative</t>
  </si>
  <si>
    <t>Asymptomatic</t>
  </si>
  <si>
    <t>Cycle threshold (E gene assay): mean 26.5; RdRp gene assay: mean 25.97</t>
  </si>
  <si>
    <t>24hrs later</t>
  </si>
  <si>
    <t>1 igG</t>
  </si>
  <si>
    <t>Meconium neg</t>
  </si>
  <si>
    <t>negatvie</t>
  </si>
  <si>
    <t>1 postive, rest negative</t>
  </si>
  <si>
    <t>Negtavie</t>
  </si>
  <si>
    <t>3 days</t>
  </si>
  <si>
    <t>11 days</t>
  </si>
  <si>
    <t>Normal</t>
  </si>
  <si>
    <t>Strong postive</t>
  </si>
  <si>
    <t>At day 11 IgM negative:; At day 100 IgG also negative</t>
  </si>
  <si>
    <t>dag 2</t>
  </si>
  <si>
    <t>2 postive rest negative</t>
  </si>
  <si>
    <t>within 48hrs</t>
  </si>
  <si>
    <t>Gabriel M A M</t>
  </si>
  <si>
    <t>11 posiive</t>
  </si>
  <si>
    <t>18 hours</t>
  </si>
  <si>
    <t>0 positive</t>
  </si>
  <si>
    <t>47.5 hours</t>
  </si>
  <si>
    <t>10 days</t>
  </si>
  <si>
    <t>At NICU admission</t>
  </si>
  <si>
    <t>day 7-12</t>
  </si>
  <si>
    <t>48hrs</t>
  </si>
  <si>
    <t>2 positive 35 negatieve</t>
  </si>
  <si>
    <t>6hours after delivery</t>
  </si>
  <si>
    <t>same 2 positive</t>
  </si>
  <si>
    <t>72 hours</t>
  </si>
  <si>
    <t>Yes for all</t>
  </si>
  <si>
    <t>1 positive, 15 negative</t>
  </si>
  <si>
    <t>1 negative, no other data</t>
  </si>
  <si>
    <t>2hr after birth</t>
  </si>
  <si>
    <t>suspended</t>
  </si>
  <si>
    <t>not mentioned</t>
  </si>
  <si>
    <t>placental tissue, amniotic fluid, umbilical blood all negative</t>
  </si>
  <si>
    <t>Grunting and respiratory distress</t>
  </si>
  <si>
    <t>day 5</t>
  </si>
  <si>
    <t>day 14</t>
  </si>
  <si>
    <t>RT-PCR of tracheal aspirates negative at birth and 24h of life</t>
  </si>
  <si>
    <t xml:space="preserve">1 negative </t>
  </si>
  <si>
    <t>All but 2 cases</t>
  </si>
  <si>
    <t>No symptoms</t>
  </si>
  <si>
    <t>60 negative</t>
  </si>
  <si>
    <t>24-48hrs after birth</t>
  </si>
  <si>
    <t>all negative</t>
  </si>
  <si>
    <t>positive at day 5</t>
  </si>
  <si>
    <t>infant 1 - at birth 24 hrs, 48 hrs 7 days all negative</t>
  </si>
  <si>
    <t>infant 2 - at birth 24 hrs, 48 hrs 7 days all negative</t>
  </si>
  <si>
    <t>negative (nasal and oral discharges, anal swabs and blood samples of the neonate at 9 h, 30 h and 4 days after birth)</t>
  </si>
  <si>
    <t>no; formula milk</t>
  </si>
  <si>
    <t>Jang R</t>
  </si>
  <si>
    <t>38 newborns tested - all negative</t>
  </si>
  <si>
    <t>10hrs after birth</t>
  </si>
  <si>
    <t>Day 3</t>
  </si>
  <si>
    <t>Day 1/3: positive for baby's stool</t>
  </si>
  <si>
    <t>24-36hrs</t>
  </si>
  <si>
    <t>60-72hrs</t>
  </si>
  <si>
    <t>Tracheal aspirate negative</t>
  </si>
  <si>
    <t>Day 1</t>
  </si>
  <si>
    <t>Day 14 all negative for 3rd swab</t>
  </si>
  <si>
    <t>Day 7 3rd swab positive</t>
  </si>
  <si>
    <t>25hrs</t>
  </si>
  <si>
    <t>17th day of life</t>
  </si>
  <si>
    <t>16 positive (of 610 tested)</t>
  </si>
  <si>
    <t>birth</t>
  </si>
  <si>
    <t>healthy babies with negative SARS-CoV-2 tests</t>
  </si>
  <si>
    <t>4 out of 6 tested were negative</t>
  </si>
  <si>
    <t>1 Neonatal positive SARS-CoV-2 test among 71 tested</t>
  </si>
  <si>
    <t>16 tested positive</t>
  </si>
  <si>
    <t>all 5 negative</t>
  </si>
  <si>
    <t>1st day</t>
  </si>
  <si>
    <t>5th day</t>
  </si>
  <si>
    <t>7 infections of newborn (test not specified)</t>
  </si>
  <si>
    <t>day3/day 7</t>
  </si>
  <si>
    <t>1 immediately isolated</t>
  </si>
  <si>
    <t>13/15</t>
  </si>
  <si>
    <t>within 12 hrs</t>
  </si>
  <si>
    <t>all 5 previously tested positive now negative, 1 new positive</t>
  </si>
  <si>
    <t>between 12 and 48hrs</t>
  </si>
  <si>
    <t>7 negative, rest not reported</t>
  </si>
  <si>
    <t>3rd swab on day 3 negative</t>
  </si>
  <si>
    <t>16hrs after birth</t>
  </si>
  <si>
    <t>2nd day</t>
  </si>
  <si>
    <t>1 positive, 20 negative</t>
  </si>
  <si>
    <t>Day 2</t>
  </si>
  <si>
    <t>Day 4</t>
  </si>
  <si>
    <t>6 positive (out of 188 tested)</t>
  </si>
  <si>
    <t>24/48hrs</t>
  </si>
  <si>
    <t>3 positive (out of 3 tested)</t>
  </si>
  <si>
    <t>3rd</t>
  </si>
  <si>
    <t>yes untill 2 negative PCRs</t>
  </si>
  <si>
    <t>3rd swab at day 10</t>
  </si>
  <si>
    <t>6 positive</t>
  </si>
  <si>
    <t>Day 2/7/9</t>
  </si>
  <si>
    <t>Day 6/12, 16/19 and 22</t>
  </si>
  <si>
    <t>1 reported positive</t>
  </si>
  <si>
    <t>1 reported negative</t>
  </si>
  <si>
    <t>1 tested negative</t>
  </si>
  <si>
    <t>23 positive of unknown total neonates tested</t>
  </si>
  <si>
    <t>day 11+14</t>
  </si>
  <si>
    <t>24hrs after 1st swab</t>
  </si>
  <si>
    <t>day 2</t>
  </si>
  <si>
    <t>day 3/17</t>
  </si>
  <si>
    <t>3rd swab on day 6/22 negative</t>
  </si>
  <si>
    <t>Gangrene</t>
  </si>
  <si>
    <t>Day 5</t>
  </si>
  <si>
    <t>Swabs on day 13/14 negative</t>
  </si>
  <si>
    <t>day 0/1</t>
  </si>
  <si>
    <t>Day 1+4</t>
  </si>
  <si>
    <t>1 reported positve</t>
  </si>
  <si>
    <t>all tested neonates were negative</t>
  </si>
  <si>
    <t>day 3</t>
  </si>
  <si>
    <t>Day 4-16</t>
  </si>
  <si>
    <t>day 20</t>
  </si>
  <si>
    <t>4 yes</t>
  </si>
  <si>
    <t>1 positive on 4th swab at day 26</t>
  </si>
  <si>
    <t>1 positive rectal swabs 4 times</t>
  </si>
  <si>
    <t>21 positive out of 316 tested</t>
  </si>
  <si>
    <t>108 tested and negative</t>
  </si>
  <si>
    <t>4 positive of 29 tested</t>
  </si>
  <si>
    <t>Feces, urine, blood, gastric juices all negative</t>
  </si>
  <si>
    <t>32 yes</t>
  </si>
  <si>
    <t>2 yes</t>
  </si>
  <si>
    <t>24rs</t>
  </si>
  <si>
    <t>72 and 96 hours</t>
  </si>
  <si>
    <t>From day 15</t>
  </si>
  <si>
    <t>Day 4 and 6</t>
  </si>
  <si>
    <t>6hrs after birth</t>
  </si>
  <si>
    <t>101 performed 2 positive</t>
  </si>
  <si>
    <t>0-38hrs after birth</t>
  </si>
  <si>
    <t>40 performed 0 positive</t>
  </si>
  <si>
    <t>91 yes</t>
  </si>
  <si>
    <t>48 tested and negative</t>
  </si>
  <si>
    <t>56 tested 5 positive</t>
  </si>
  <si>
    <t>3 yes</t>
  </si>
  <si>
    <t>1 positive, 48 negative</t>
  </si>
  <si>
    <t>all 3 positive</t>
  </si>
  <si>
    <t>20 hours</t>
  </si>
  <si>
    <t>30 min after birth</t>
  </si>
  <si>
    <t>negative before day 15, positive on day 15</t>
  </si>
  <si>
    <t>Day 50: positive nasopharyngeal and oropharyngeal swabs</t>
  </si>
  <si>
    <t>serum pos and oropharyngeal swab positive, feces positive on day 6</t>
  </si>
  <si>
    <t>Total immunoglobulins were elevated</t>
  </si>
  <si>
    <t>Bronchial aspirate negative</t>
  </si>
  <si>
    <t xml:space="preserve">12 positive </t>
  </si>
  <si>
    <t>yes all</t>
  </si>
  <si>
    <t>42 positive</t>
  </si>
  <si>
    <t>64 negative serological test</t>
  </si>
  <si>
    <t>no data (prob negative)</t>
  </si>
  <si>
    <t>no data (prob negative</t>
  </si>
  <si>
    <t>discharge</t>
  </si>
  <si>
    <t>yes (pumped breastmilk; with masks after discharge)</t>
  </si>
  <si>
    <t>1 exclusive breastfeeding; 14 combined with formula</t>
  </si>
  <si>
    <t>1 tested positive (all were tested)</t>
  </si>
  <si>
    <t>8 days</t>
  </si>
  <si>
    <t>7 tested negative</t>
  </si>
  <si>
    <t>Day 1-3</t>
  </si>
  <si>
    <t>Rapid antigen test all negative</t>
  </si>
  <si>
    <t>24hrs and 48hrs</t>
  </si>
  <si>
    <t>Twice negative</t>
  </si>
  <si>
    <t>day of delivery</t>
  </si>
  <si>
    <t>day 5 and 10</t>
  </si>
  <si>
    <t>2 out of 17 (after mothers recovered from covid)</t>
  </si>
  <si>
    <t>8 hours after birth</t>
  </si>
  <si>
    <t>1 positive out of 54 tested</t>
  </si>
  <si>
    <t>14 days</t>
  </si>
  <si>
    <t>48 exclusive, 12 donated, 7 mixed, 8 artificial</t>
  </si>
  <si>
    <t>45 tested and negative</t>
  </si>
  <si>
    <t>gangrene</t>
  </si>
  <si>
    <t>positive serology</t>
  </si>
  <si>
    <t>before discharge</t>
  </si>
  <si>
    <t>Expresed breast milk fed by nurse</t>
  </si>
  <si>
    <t>in total 9 positive within 9 days from birth</t>
  </si>
  <si>
    <t>Neutralizing antibiodies</t>
  </si>
  <si>
    <t>20 tested negative</t>
  </si>
  <si>
    <t>72 positive</t>
  </si>
  <si>
    <t>148 positive</t>
  </si>
  <si>
    <t>24hrs after birth</t>
  </si>
  <si>
    <t>7 tested 1 positive</t>
  </si>
  <si>
    <t>32 tested, 3 positive</t>
  </si>
  <si>
    <t>day 2-7</t>
  </si>
  <si>
    <t>16hrs-25days</t>
  </si>
  <si>
    <t>22 negative</t>
  </si>
  <si>
    <t>31 negative</t>
  </si>
  <si>
    <t>24 yes, 10 no</t>
  </si>
  <si>
    <t>12 yes</t>
  </si>
  <si>
    <t>day 1</t>
  </si>
  <si>
    <t>day 3,7,10,11</t>
  </si>
  <si>
    <t>312 yes</t>
  </si>
  <si>
    <t>900 yes</t>
  </si>
  <si>
    <t>61 positive</t>
  </si>
  <si>
    <t>160 yes</t>
  </si>
  <si>
    <t>12  negative</t>
  </si>
  <si>
    <t>1 positive; 138 negative; 3 not tested</t>
  </si>
  <si>
    <t>24 hrs</t>
  </si>
  <si>
    <t>all 14 negative</t>
  </si>
  <si>
    <t>1 day later</t>
  </si>
  <si>
    <t>10 (4 exclusive, 6 mixed)</t>
  </si>
  <si>
    <t>48hrs after delivery</t>
  </si>
  <si>
    <t>positive day 14</t>
  </si>
  <si>
    <t>yes after 60hrs after birth</t>
  </si>
  <si>
    <t>no data; ongoing</t>
  </si>
  <si>
    <t>17 tested and negative</t>
  </si>
  <si>
    <t>13 tested and negative</t>
  </si>
  <si>
    <t>3 tested and negative</t>
  </si>
  <si>
    <t>24-48 hrs after delivery</t>
  </si>
  <si>
    <t>10 yes</t>
  </si>
  <si>
    <t>8 yes</t>
  </si>
  <si>
    <t>121 tested 2 positive</t>
  </si>
  <si>
    <t>within 24hrs</t>
  </si>
  <si>
    <t>1 tested and negative</t>
  </si>
  <si>
    <t>day 4 after birth</t>
  </si>
  <si>
    <t>day 6 after birth</t>
  </si>
  <si>
    <t>The neonate's tracheal aspirate and urine were tested for COVID-19and the results were negative. Blood culture for bacteria was negative. Ablood test for COVID-19 antibodies and a faeces test were also negative</t>
  </si>
  <si>
    <t>all neonates were negative for SARS-CoV-2</t>
  </si>
  <si>
    <t>7 other time points</t>
  </si>
  <si>
    <t>yes (mother vaccinated)</t>
  </si>
  <si>
    <t>neonatal umbilical blood IgG positive</t>
  </si>
  <si>
    <t>serum positive</t>
  </si>
  <si>
    <t>negative rectal swab</t>
  </si>
  <si>
    <t>12-24 hrs</t>
  </si>
  <si>
    <t>case 1 at 24 hrs; case 2 at day 4</t>
  </si>
  <si>
    <t>5 hrs</t>
  </si>
  <si>
    <t>28 hrs</t>
  </si>
  <si>
    <t>positive at 23 days</t>
  </si>
  <si>
    <t>Patil UP 1</t>
  </si>
  <si>
    <t>1 hrs</t>
  </si>
  <si>
    <t>negative (3rd swab)</t>
  </si>
  <si>
    <t>64 hrs</t>
  </si>
  <si>
    <t>Patil UP 2</t>
  </si>
  <si>
    <t>83  hrs</t>
  </si>
  <si>
    <t>Patil UP 3</t>
  </si>
  <si>
    <t>58  hrs</t>
  </si>
  <si>
    <t>Patil UP 4</t>
  </si>
  <si>
    <t>3 hrs</t>
  </si>
  <si>
    <t>146  hrs</t>
  </si>
  <si>
    <t>Patil UP 5</t>
  </si>
  <si>
    <t>48  hrs</t>
  </si>
  <si>
    <t>cord blood positive (mother vaccinated)</t>
  </si>
  <si>
    <t>all negative (neonates with symptoms tested)</t>
  </si>
  <si>
    <t>48 hrs</t>
  </si>
  <si>
    <t>24hrs?</t>
  </si>
  <si>
    <t xml:space="preserve">day 7 </t>
  </si>
  <si>
    <t>separated from mother</t>
  </si>
  <si>
    <t>72hrs</t>
  </si>
  <si>
    <t>60hrs</t>
  </si>
  <si>
    <t>6 tested (NICU admission) and negative</t>
  </si>
  <si>
    <t>5 positive of 20 tested</t>
  </si>
  <si>
    <t>6 yes</t>
  </si>
  <si>
    <t>2 positive of 30 tested</t>
  </si>
  <si>
    <t>all negativ</t>
  </si>
  <si>
    <t>1330 tested neonates</t>
  </si>
  <si>
    <t>143 positive intramural</t>
  </si>
  <si>
    <t>1st or 2nd day of life</t>
  </si>
  <si>
    <t>all negtive</t>
  </si>
  <si>
    <t>both negative</t>
  </si>
  <si>
    <t>31 negative, 1 inconclusive</t>
  </si>
  <si>
    <t>SARS-CoV-2 nucleic acid test all negative at birth</t>
  </si>
  <si>
    <t>5 on day 1, 1 on day 18</t>
  </si>
  <si>
    <t>1 COVID 19 encephalitis</t>
  </si>
  <si>
    <t>10/107 positive</t>
  </si>
  <si>
    <t>after 24hrs</t>
  </si>
  <si>
    <t>18 positive</t>
  </si>
  <si>
    <t>third retest</t>
  </si>
  <si>
    <t xml:space="preserve">14 positive of 469 </t>
  </si>
  <si>
    <t>4hrs</t>
  </si>
  <si>
    <t>17 of 157 tested (4 previously negative)</t>
  </si>
  <si>
    <t>272 yes</t>
  </si>
  <si>
    <t>feces, urine, peripheral blood, bronchoalveolar lavage fluid all negative if tested</t>
  </si>
  <si>
    <t>0 positive of 33 tested</t>
  </si>
  <si>
    <t>day 14 to 21 postdischarge</t>
  </si>
  <si>
    <t>47 yes</t>
  </si>
  <si>
    <t>41 breast milk during seperation</t>
  </si>
  <si>
    <t>25 positive</t>
  </si>
  <si>
    <t>Day 15/30</t>
  </si>
  <si>
    <t>21 tested and negative</t>
  </si>
  <si>
    <t>12-24hrs</t>
  </si>
  <si>
    <t>36-48hrs</t>
  </si>
  <si>
    <t>2hrs after birth</t>
  </si>
  <si>
    <t>3rd swab on day 14 positive, repeats on day 16 and 18 negative</t>
  </si>
  <si>
    <t>9 positive of 30 reported</t>
  </si>
  <si>
    <t>5 yes 4 no</t>
  </si>
  <si>
    <t>nucleic acid test all negative</t>
  </si>
  <si>
    <t>416 tested, 54 positive</t>
  </si>
  <si>
    <t>1 positive,56 negative</t>
  </si>
  <si>
    <t>50 negative (5 not tested earlier, positive neonate included)</t>
  </si>
  <si>
    <t>day 2-5</t>
  </si>
  <si>
    <t>negative for positive tested neonate</t>
  </si>
  <si>
    <t>205 yes</t>
  </si>
  <si>
    <t>418 yes</t>
  </si>
  <si>
    <t>0-6d</t>
  </si>
  <si>
    <t>7-28d (1 positive &gt;28 days, so 22 in total)</t>
  </si>
  <si>
    <t>1888 yes</t>
  </si>
  <si>
    <t>101 tested and negative</t>
  </si>
  <si>
    <t>24-48hrs</t>
  </si>
  <si>
    <t>1 positive of 61 tested</t>
  </si>
  <si>
    <t>day 15</t>
  </si>
  <si>
    <t>Beharier O (post vaccination)</t>
  </si>
  <si>
    <t>Beharier O (post sars-cov-2 infection)</t>
  </si>
  <si>
    <t>2 positive, 26 negative</t>
  </si>
  <si>
    <t>21 negative, 1 not assesed</t>
  </si>
  <si>
    <t>3 positive of 32 tested</t>
  </si>
  <si>
    <t>6 SARS+ neonates are included from external centers</t>
  </si>
  <si>
    <t>2 positive of 191 tested</t>
  </si>
  <si>
    <t>After 24hrs</t>
  </si>
  <si>
    <t>Infants with positive tests had repeat nasopharyngeal and anal swabs on the 7th and 14th day of life. A repeat swab was done on the 21ste day of life for neonates with persistent positive results.</t>
  </si>
  <si>
    <t>Gastrointestinal symptoms</t>
  </si>
  <si>
    <t xml:space="preserve">Complete blood count with platelet count and blood culture. On the 24th hour of life C-reactive protein, procalcitonin, liver function and creatinine kinase. Chest radiographs. </t>
  </si>
  <si>
    <t>1 positive in the symptomatic group</t>
  </si>
  <si>
    <t>One month after birth</t>
  </si>
  <si>
    <t>1 positive by follow-up</t>
  </si>
  <si>
    <t>No respiratory symptoms</t>
  </si>
  <si>
    <t>5 neonates dit not receave PCR test at birth</t>
  </si>
  <si>
    <t>5 positive of 225 tested</t>
  </si>
  <si>
    <t>152 yes</t>
  </si>
  <si>
    <t>1 SARS+ neonate on day 5 of life during an emergency department visit for nasal congestion</t>
  </si>
  <si>
    <t>At minute 30 of life</t>
  </si>
  <si>
    <t>Chest x-ray, blood sample and thransthoracic echocardiogram</t>
  </si>
  <si>
    <t>1 positive, 2 tested</t>
  </si>
  <si>
    <t>Within 24hrs</t>
  </si>
  <si>
    <t>A total of six to seven swabs were done</t>
  </si>
  <si>
    <t>2 no</t>
  </si>
  <si>
    <t>Chest x-ray, blood sample, echocardiograph</t>
  </si>
  <si>
    <t>three times</t>
  </si>
  <si>
    <t>No neonate from SARS-CoV-2 positive showed positive test for SARS-CoV-2 infection</t>
  </si>
  <si>
    <t>1 positive of 49 tested</t>
  </si>
  <si>
    <t>Placental, umbilical cord, amniotic fluid, vaginal secretion</t>
  </si>
  <si>
    <t>At 24hrs of life</t>
  </si>
  <si>
    <t>Day 4 of life</t>
  </si>
  <si>
    <t>No because of respiratory distress</t>
  </si>
  <si>
    <t>Chest x-ray showedhazy lung fields, complete blood count was normal</t>
  </si>
  <si>
    <t>Parents both RT-PCR + antigen negative</t>
  </si>
  <si>
    <t>All 38 tested were negative</t>
  </si>
  <si>
    <t>1 positive, 11 tested</t>
  </si>
  <si>
    <t>24-48hrs of life</t>
  </si>
  <si>
    <t>no swap done, children healthy, cord blood and amniotic fluid PCR negative</t>
  </si>
  <si>
    <t>1 of 37 positive</t>
  </si>
  <si>
    <t>3 dol pos</t>
  </si>
  <si>
    <t>7 dol and 10 dol pos</t>
  </si>
  <si>
    <t xml:space="preserve">1 negative for COVID-19 of 37 </t>
  </si>
  <si>
    <t>Not reported</t>
  </si>
  <si>
    <t>7 days after birth</t>
  </si>
  <si>
    <t xml:space="preserve">4 IgG positive; 6 RBD </t>
  </si>
  <si>
    <t>11 S RBD, 1 IgG</t>
  </si>
  <si>
    <t>positive (vaccination)</t>
  </si>
  <si>
    <t>24 hrs / 12 hrs</t>
  </si>
  <si>
    <t>72 hrs</t>
  </si>
  <si>
    <t>the two positive neonates were formula-fed</t>
  </si>
  <si>
    <t xml:space="preserve"> all expressed breast milk samples from 49 mothers within 4 days of delivery were tested negative for SARS-CoV</t>
  </si>
  <si>
    <t>decreased vaccine-induced antibody levels in pregnant vs non-pregnant</t>
  </si>
  <si>
    <t>CSF</t>
  </si>
  <si>
    <t>Maternal serology testing revealed IgG antibodies</t>
  </si>
  <si>
    <t>1 of 92 positive</t>
  </si>
  <si>
    <t>Within 24-48 hours</t>
  </si>
  <si>
    <t>1 of 56 positive</t>
  </si>
  <si>
    <t>within a day of birth</t>
  </si>
  <si>
    <t>11 of 51 positive</t>
  </si>
  <si>
    <t>1 of 51 positive</t>
  </si>
  <si>
    <t>Neonates of SARS+ women were separated immediately after birth</t>
  </si>
  <si>
    <t>Pumped breastmilk</t>
  </si>
  <si>
    <t>2 neonates born to mothers with COVID-19 60 days before delivery were positive in IgG ELISA and PRNT</t>
  </si>
  <si>
    <t>1 of 89 positive</t>
  </si>
  <si>
    <t>Between 48-72 hours of life if they were in the NICU</t>
  </si>
  <si>
    <t>143 yes</t>
  </si>
  <si>
    <t xml:space="preserve">mothers vaccinated during pregnancy </t>
  </si>
  <si>
    <t xml:space="preserve">Basu JK </t>
  </si>
  <si>
    <t>0 of 8 positive</t>
  </si>
  <si>
    <t>A nasopharangeal swab test was performed on 8 neonates and al results were negative</t>
  </si>
  <si>
    <t>not detected (65 tested)</t>
  </si>
  <si>
    <t>1 negative; 1 not performed</t>
  </si>
  <si>
    <t>right after birth</t>
  </si>
  <si>
    <t>after 5 days</t>
  </si>
  <si>
    <t>7 of which within 48hrs</t>
  </si>
  <si>
    <t>29 Ab positive</t>
  </si>
  <si>
    <t>1 positive COVID-19 PCR</t>
  </si>
  <si>
    <t>Reported PCR per case (=child)</t>
  </si>
  <si>
    <t>NA: Not Applicable</t>
  </si>
  <si>
    <t>NR: Not reported</t>
  </si>
  <si>
    <t>Study ID</t>
  </si>
  <si>
    <t>First author</t>
  </si>
  <si>
    <t>Journal</t>
  </si>
  <si>
    <t>Country</t>
  </si>
  <si>
    <t>City</t>
  </si>
  <si>
    <t>Data source</t>
  </si>
  <si>
    <t>Number of women</t>
  </si>
  <si>
    <t>Period of admission ("recruitment")</t>
  </si>
  <si>
    <t>Title of publication</t>
  </si>
  <si>
    <t>Link</t>
  </si>
  <si>
    <t>Clin Infect Dis</t>
  </si>
  <si>
    <t>China</t>
  </si>
  <si>
    <t>Suzhou</t>
  </si>
  <si>
    <t>The Affiliated Infectious Hospital of Soochow University</t>
  </si>
  <si>
    <t>28-2-2020</t>
  </si>
  <si>
    <t>A case of 2019 Novel Coronavirus in a pregnant woman with preterm delivery</t>
  </si>
  <si>
    <t>https://www.ncbi.nlm.nih.gov/pubmed/32119083</t>
  </si>
  <si>
    <t>Zhonghua Bing Li Xue Za Zhi [in Chinese]</t>
  </si>
  <si>
    <t>Wuhan</t>
  </si>
  <si>
    <t>Union Hospital, Tongji Medical College, Huazhong University of Science and Technology</t>
  </si>
  <si>
    <t>21/01/2020 to 04/02/2020</t>
  </si>
  <si>
    <t>[Pregnant women with new coronavirus infection: a clinical characteristics and placental pathological analysis of three cases]</t>
  </si>
  <si>
    <t>https://www.ncbi.nlm.nih.gov/research/coronavirus/publication/32114744</t>
  </si>
  <si>
    <t>J Infect</t>
  </si>
  <si>
    <t>multi cities</t>
  </si>
  <si>
    <t>Official report from the central government in areas outside Wuhan (3 from Zhejiang, 3 from other cities of Hubei and 1 each from Fujian, Shanxi, Beijing, Guangdong, Jiangxi, Heilongjiang and Anhui)</t>
  </si>
  <si>
    <t>08/12/2019 to 25/02/2020</t>
  </si>
  <si>
    <t>Clinical manifestations and outcome of SARS-CoV-2 infection during pregnancy</t>
  </si>
  <si>
    <t>https://www.sciencedirect.com/science/article/pii/S0163445320301092?via%3Dihub#bib0004</t>
  </si>
  <si>
    <t>Emerg Infect Dis</t>
  </si>
  <si>
    <t>Hangzhou</t>
  </si>
  <si>
    <t>The First Affiliated Hospital, College of Medicine, Zhejiang University</t>
  </si>
  <si>
    <t>Lack of Vertical Transmission of Severe Acute Respiratory Syndrome Coronavirus 2, China</t>
  </si>
  <si>
    <t>https://wwwnc.cdc.gov/eid/article/26/6/20-0287_article</t>
  </si>
  <si>
    <t>Lancet</t>
  </si>
  <si>
    <t>Zhongnan Hospital of Wuhan University</t>
  </si>
  <si>
    <t>20/01/2020 to 31/01/2020</t>
  </si>
  <si>
    <t>Clinical characteristics and intrauterine vertical transmission potential of COVID-19 infection in nine pregnant women: a retrospective review of medical records</t>
  </si>
  <si>
    <t>https://www.sciencedirect.com/science/article/pii/S0140673620303603?via%3Dihub</t>
  </si>
  <si>
    <t>Transl Pediatr</t>
  </si>
  <si>
    <t>Wuhan, Tianmen, Jingzhou</t>
  </si>
  <si>
    <t>5 sites (3 sites in Wuhan: Maternal and Child Health Hospital of Hubei; Union Hospital, Tongji Medical College, Huazhong University of Science and Technology; Renmin Hospital of Wuhan University;; 1 site in Tianmen:Tianmen First People’s Hospital; 1 site in Jingzhou: Jingzhou Municipal Maternal and Child Health Hospital)</t>
  </si>
  <si>
    <t>20/01/2020 to 5/02/2020</t>
  </si>
  <si>
    <t>Clinical analysis of 10 neonates born to mothers with 2019-nCoV pneumonia</t>
  </si>
  <si>
    <t>http://tp.amegroups.com/article/view/35919/28274</t>
  </si>
  <si>
    <t>Renmin Hospital of Wuhan University</t>
  </si>
  <si>
    <t>25/1/2020 and 26/01/2020</t>
  </si>
  <si>
    <t>17-3-2020</t>
  </si>
  <si>
    <t>Perinatal Transmission of COVID-19 Associated SARS-CoV-2: Should We Worry?</t>
  </si>
  <si>
    <t>https://academic.oup.com/cid/advance-article/doi/10.1093/cid/ciaa226/5809260</t>
  </si>
  <si>
    <t>AJR Am J Roentgenol</t>
  </si>
  <si>
    <t>Union Hospital, Tongji Medical College</t>
  </si>
  <si>
    <t>20/01/2020 - 10/02/2020</t>
  </si>
  <si>
    <t>19-3-2020</t>
  </si>
  <si>
    <t>Pregnancy and Perinatal Outcomes of Women With Coronavirus Disease (COVID-19) Pneumonia: A Preliminary Analysis</t>
  </si>
  <si>
    <t>https://www.ajronline.org/doi/full/10.2214/AJR.20.23072 &amp; https://www.ajronline.org/doi/10.2214/AJR.20.23247</t>
  </si>
  <si>
    <t>J Microbiol Immunol Infect</t>
  </si>
  <si>
    <t>Qingdao</t>
  </si>
  <si>
    <t>Qingdao Women and Children’s Hospital</t>
  </si>
  <si>
    <t>A patient with SARS-CoV-2 infection during pregnancy in Qingdao, China</t>
  </si>
  <si>
    <t>https://www.sciencedirect.com/science/article/pii/S168411822030061X?via%3Dihub</t>
  </si>
  <si>
    <t>Maternal and Child Health Hospital</t>
  </si>
  <si>
    <t>24/01/2020 - 29/02/2020</t>
  </si>
  <si>
    <t>13-3-2020</t>
  </si>
  <si>
    <t>Maternal and neonatal outcomes of pregnant women with COVID-19 pneumonia: a case-control study</t>
  </si>
  <si>
    <t>https://academic.oup.com/cid/advance-article/doi/10.1093/cid/ciaa352/5813589</t>
  </si>
  <si>
    <t>Lancet Infect Dis</t>
  </si>
  <si>
    <t>Department of Obstetrics and Gynecology, Tongji Hospital, Tongji Medical College, Huazhong University of Science and Technology, Wuhan, Hubei, China</t>
  </si>
  <si>
    <t>01/01/2020 - 08/02/2020</t>
  </si>
  <si>
    <t>24-3-2020</t>
  </si>
  <si>
    <t>Clinical features and obstetric and neonatal outcomes of pregnant patients with COVID-19 in Wuhan, China: a retrospective, single-centre, descriptive study</t>
  </si>
  <si>
    <t>https://www.thelancet.com/journals/laninf/article/PIIS1473-3099(20)30176-6/fulltext</t>
  </si>
  <si>
    <t>JAMA</t>
  </si>
  <si>
    <t>26-3-2020</t>
  </si>
  <si>
    <t>Possible Vertical Transmission of SARS-CoV-2 From an Infected Mother to Her Newborn</t>
  </si>
  <si>
    <t>https://jamanetwork.com/journals/jama/fullarticle/2763853</t>
  </si>
  <si>
    <t>JAMA Pediatrics</t>
  </si>
  <si>
    <t>Department of Neonatology, Institute of Maternal and Child Health, Wuhan Children's Hospital, Tongji Medical College, Huazhong University of Science and Technology, Wuhan, China</t>
  </si>
  <si>
    <t>January 2020 to February 2020</t>
  </si>
  <si>
    <t>Neonatal Early-Onset Infection With SARS-CoV-2 in 33 Neonates Born to Mothers With COVID-19 in Wuhan, China</t>
  </si>
  <si>
    <t>https://jamanetwork.com/journals/jamapediatrics/fullarticle/2763787</t>
  </si>
  <si>
    <t>Department of Obstetrics and Gynecology, Tongji Hospital, Tongji Medical College, Huazhong University of Science and Technology, Wuhan, China</t>
  </si>
  <si>
    <t>A Case Report of Neonatal 2019 Coronavirus Disease in China</t>
  </si>
  <si>
    <t>https://academic.oup.com/cid/advance-article/doi/10.1093/cid/ciaa225/5803274</t>
  </si>
  <si>
    <t>Canadian Journal of Anesthesia</t>
  </si>
  <si>
    <t>Department of Anesthesiology, Renmin Hospital, of Wuhan University, Wuhan</t>
  </si>
  <si>
    <t>30/01/2020 - 23/02 2020</t>
  </si>
  <si>
    <t>16-3-2020</t>
  </si>
  <si>
    <t>Safety and efficacy of different anesthetic regimens for parturients with COVID-19 undergoing Cesarean delivery: a case series of 17 patients</t>
  </si>
  <si>
    <t>https://link.springer.com/article/10.1007%2Fs12630-020-01630-7#Bib1</t>
  </si>
  <si>
    <t>Journal of Medical Virology</t>
  </si>
  <si>
    <t>Department of Obstetrics and Gynecology, Maternal and Child Hospital of Hubei Province, Tongji Medical College, Huazhong University of Science and Technology, Wuhan,</t>
  </si>
  <si>
    <t>20/01/2020 to 10/02/2020</t>
  </si>
  <si>
    <t>28-3-2020</t>
  </si>
  <si>
    <t>Clinical analysis of pregnant women with 2019 novel coronavirus pneumonia</t>
  </si>
  <si>
    <t>https://onlinelibrary.wiley.com/doi/abs/10.1002/jmv.25789</t>
  </si>
  <si>
    <t>Korean J of Anesthesiol</t>
  </si>
  <si>
    <t>South Korea</t>
  </si>
  <si>
    <t>Daegu</t>
  </si>
  <si>
    <t>Daegu Fatimal Hospital, Daegu, South Korea</t>
  </si>
  <si>
    <t>6-mrt</t>
  </si>
  <si>
    <t>31-3-2020</t>
  </si>
  <si>
    <t>Emergency cesarean section on severe acute respiratory syndrome coronavirus 2 (SARS- CoV-2) confirmed patient</t>
  </si>
  <si>
    <t>https://ekja.org/journal/view.php?doi=10.4097/kja.20116</t>
  </si>
  <si>
    <t>Travel Medicine and Infectious Disease</t>
  </si>
  <si>
    <t>Honduras</t>
  </si>
  <si>
    <t>Tegucigalpa</t>
  </si>
  <si>
    <t>Hospital Escuela of Tegucigalpa, Tegucigalpa, Honduras</t>
  </si>
  <si>
    <t>19-mrt</t>
  </si>
  <si>
    <t>25-3-2020</t>
  </si>
  <si>
    <t>A pregnant woman with COVID-19 in Central America</t>
  </si>
  <si>
    <t>https://www.sciencedirect.com/science/article/pii/S1477893920301071?via%3Dihub</t>
  </si>
  <si>
    <t>Balkan Medical Journal</t>
  </si>
  <si>
    <t>Chongqing,</t>
  </si>
  <si>
    <t>Departments of Obstetrics and Gynecology, Chongqing Three Gorges Central Hospital, Chongqing, China</t>
  </si>
  <si>
    <t>Chest CT Findings in a Pregnant Patient with 2019 Novel Coronavirus Disease</t>
  </si>
  <si>
    <t>http://balkanmedicaljournal.org/uploads/pdf/pdf_BMJ_2196.pdf</t>
  </si>
  <si>
    <t>16/02/2020 to 06/03/2020</t>
  </si>
  <si>
    <t>Antibodies in Infants Born to Mothers With COVID-19 Pneumonia</t>
  </si>
  <si>
    <t>https://jamanetwork.com/journals/jama/fullarticle/2763854</t>
  </si>
  <si>
    <t>Annals of Pediatrics</t>
  </si>
  <si>
    <t>Spain</t>
  </si>
  <si>
    <t>Madrid</t>
  </si>
  <si>
    <t>Hospital Universitario 12 de Octubre, Madrid</t>
  </si>
  <si>
    <t>Neonatal first case of SARS-CoV-2 in SpainFirst case of neonatal infection due to SARS-CoV-2 in Spain</t>
  </si>
  <si>
    <t>https://www.sciencedirect.com/science/article/pii/S1695403320301302?via%3Dihub</t>
  </si>
  <si>
    <t>NEJM</t>
  </si>
  <si>
    <t>USA</t>
  </si>
  <si>
    <t>Washington DC</t>
  </si>
  <si>
    <t>MedStar Washington Hospital Center
  Washington, DC</t>
  </si>
  <si>
    <t>An Uncomplicated Delivery in a Patient with Covid-19 in the United States</t>
  </si>
  <si>
    <t>https://www.nejm.org/doi/full/10.1056/NEJMc2007605</t>
  </si>
  <si>
    <t>Ultrasound Obstet Gynecol</t>
  </si>
  <si>
    <t>Turkey</t>
  </si>
  <si>
    <t>Ankara</t>
  </si>
  <si>
    <t>Ankara University, Faculty of Medicine, Ankara, Turkey</t>
  </si>
  <si>
    <t>20-mrt-20</t>
  </si>
  <si>
    <t>Lung ultrasound and computed tomographic findings in pregnant woman with COVID-19</t>
  </si>
  <si>
    <t>https://obgyn.onlinelibrary.wiley.com/doi/abs/10.1002/uog.22034</t>
  </si>
  <si>
    <t>Acta Obstet Gynecol Scand</t>
  </si>
  <si>
    <t>Sweden</t>
  </si>
  <si>
    <t>Stockholm</t>
  </si>
  <si>
    <t>Stockholm South General Hospital, Stockholm</t>
  </si>
  <si>
    <t>COVID‐19 in pregnancy with comorbidities: More liberal testing strategy is needed</t>
  </si>
  <si>
    <t>https://obgyn.onlinelibrary.wiley.com/doi/10.1111/aogs.13862</t>
  </si>
  <si>
    <t>Front Pediatr</t>
  </si>
  <si>
    <t>Union Hospital, Tongji Medical College, Huazhong University of Science and Technology, W</t>
  </si>
  <si>
    <t>Infants Born to Mothers With a New Coronavirus (COVID-19)</t>
  </si>
  <si>
    <t>https://www.frontiersin.org/articles/10.3389/fped.2020.00104/full</t>
  </si>
  <si>
    <t>Pre Print SSRN</t>
  </si>
  <si>
    <t>Italy</t>
  </si>
  <si>
    <t>12 centres in Lombardia</t>
  </si>
  <si>
    <t>1-20 march 2020</t>
  </si>
  <si>
    <t>Mode of Delivery and Clinical Findings in COVID-19 Infected Pregnant Women in Northern Italy</t>
  </si>
  <si>
    <t>https://papers.ssrn.com/sol3/papers.cfm?abstract_id=3562464</t>
  </si>
  <si>
    <t>Journal of Infection</t>
  </si>
  <si>
    <t>Maternal and Child Health Hospital of Hubei Province</t>
  </si>
  <si>
    <t>January 27 to February 14, 2020</t>
  </si>
  <si>
    <t>Clinical and CT imaging features of the COVID-19 pneumonia: Focus on pregnant women and children</t>
  </si>
  <si>
    <t>https://www.journalofinfection.com/article/S0163-4453(20)30118-3/fulltext</t>
  </si>
  <si>
    <t>Central Hospital of Wuhan, Tongji Medical College, Huazhong University of Science and Technology.</t>
  </si>
  <si>
    <t>December 31, 2019 and March 7, 2020</t>
  </si>
  <si>
    <t>Radiological Findings and Clinical Characteristics of Pregnant Women With COVID-19 Pneumonia</t>
  </si>
  <si>
    <t>https://obgyn.onlinelibrary.wiley.com/doi/abs/10.1002/ijgo.13165</t>
  </si>
  <si>
    <t>Infection Control &amp; Hospital Epidemiology</t>
  </si>
  <si>
    <t>Renmin Hospital</t>
  </si>
  <si>
    <t>Jan 28 to March 1, 2020</t>
  </si>
  <si>
    <t>Impact of COVID-19 infection on pregnancy outcomes and the risk of maternal-toneonatal intrapartum transmission of COVID-19 during natural birth</t>
  </si>
  <si>
    <t>https://doi.org/10.1017/ice.2020.84</t>
  </si>
  <si>
    <t>Translational Perioperative and Pain Medicine</t>
  </si>
  <si>
    <t>Department of Anesthesiology,Tongji Medical College of Huazhong
  University of Science and Technology, China.</t>
  </si>
  <si>
    <t>26-2-2020</t>
  </si>
  <si>
    <t>Anesthetic Management for Emergency Cesarean Delivery in a Parturient with Recent Diagnosis of Coronavirus Disease 2019 (COVID-19): A Case Report</t>
  </si>
  <si>
    <t>http://www.transpopmed.org/articles/tppm/tppm-2020-7-118.pdf</t>
  </si>
  <si>
    <t>http://www.transpopmed.org/articles/tppm/tppm-2020-7-118.php</t>
  </si>
  <si>
    <t>Pre Print</t>
  </si>
  <si>
    <t>Tongji hospital</t>
  </si>
  <si>
    <t>25-2-2020</t>
  </si>
  <si>
    <t>Coronavirus disease 2019 (COVID-19) during pregnancy: a case series</t>
  </si>
  <si>
    <t>https://www.preprints.org/manuscript/202002.0373/v1</t>
  </si>
  <si>
    <t>Am J Perinatol</t>
  </si>
  <si>
    <t>Chongqin</t>
  </si>
  <si>
    <t>Chongqin University Three Georges hospital</t>
  </si>
  <si>
    <t>March 5 till April 6</t>
  </si>
  <si>
    <t>Unlikely SARS-CoV-2 vertical transmission from mother to child:A case report</t>
  </si>
  <si>
    <t>https://reader.elsevier.com/reader/sd/pii/S1876034120304391?token=78CED194190EC69F81EDB150170E0F470BFE2EE2003E729B1225D3F069A14D7FD2D490D8B21B323D26EFD52548F98BF7</t>
  </si>
  <si>
    <t>Peru</t>
  </si>
  <si>
    <t>Lima</t>
  </si>
  <si>
    <t>British American hospital Lima</t>
  </si>
  <si>
    <t>Online ahead of print</t>
  </si>
  <si>
    <t>18-4-2020</t>
  </si>
  <si>
    <t>Severe COVID-19 during Pregnancy and Possible Vertical Transmission</t>
  </si>
  <si>
    <t>https://www.thieme-connect.com/products/ejournals/pdf/10.1055/s-0040-1710050.pdf</t>
  </si>
  <si>
    <t>Hospital, University of Toronto, Toronto, Canada.</t>
  </si>
  <si>
    <t>Jan 20 to March 5</t>
  </si>
  <si>
    <t>Clinical Features and Outcomes of Pregnant Women Suspected of Coronavirus Disease 2019</t>
  </si>
  <si>
    <t>https://www.ncbi.nlm.nih.gov/pmc/articles/PMC7152867/pdf/main.pdf</t>
  </si>
  <si>
    <t>Prenat Diagn</t>
  </si>
  <si>
    <t>Iran</t>
  </si>
  <si>
    <t>Sari</t>
  </si>
  <si>
    <t>Imam Khomeini Hospital, Sari, Iran</t>
  </si>
  <si>
    <t>17-4-2020</t>
  </si>
  <si>
    <t>Preterm delivery in pregnant woman with critical COVID-19 pneumonia and vertical transmission</t>
  </si>
  <si>
    <t>https://obgyn.onlinelibrary.wiley.com/doi/epdf/10.1002/pd.5713</t>
  </si>
  <si>
    <t>J Thromb Haemost</t>
  </si>
  <si>
    <t>Canada</t>
  </si>
  <si>
    <t>Toronto</t>
  </si>
  <si>
    <t>Department of Obstetrics and Gynaecology, Division of Maternal-Fetal Medicine, Mount Sinai</t>
  </si>
  <si>
    <t>COVID19 and acute coagulopathy in pregnancy</t>
  </si>
  <si>
    <t>https://onlinelibrary.wiley.com/doi/epdf/10.1111/jth.14856</t>
  </si>
  <si>
    <t>Maternal and Child Health Hospital of Hubei Province, Tongji Medical College, Huazhong University of Science and Technology</t>
  </si>
  <si>
    <t>20-4-2020</t>
  </si>
  <si>
    <t>Clinical characteristics and risk assessment of newborns born to motherswith COVID-19</t>
  </si>
  <si>
    <t>https://reader.elsevier.com/reader/sd/pii/S1386653220300986?token=02C6BD256D3FC40DFD8A7816F2787F85C3360036454319C9868DB14722860470A785C423689FB63DCC974766771BE7AD</t>
  </si>
  <si>
    <t>N Engl J Med</t>
  </si>
  <si>
    <t>National Health Commission of China; data of 50 hospitals in Wuhan</t>
  </si>
  <si>
    <t>Dec 8 to March 20</t>
  </si>
  <si>
    <t>Clinical Characteristics of Pregnant Women with Covid-19 in Wuhan, China</t>
  </si>
  <si>
    <t>https://www.nejm.org/doi/pdf/10.1056/NEJMc2009226?articleTools=true</t>
  </si>
  <si>
    <t>American Journal of Obstetrics &amp; Gynecology MFM</t>
  </si>
  <si>
    <t>U.S.</t>
  </si>
  <si>
    <t>New York</t>
  </si>
  <si>
    <t>New York City hospitals</t>
  </si>
  <si>
    <t>March 13 to 27</t>
  </si>
  <si>
    <t>COVID-19 infection among asymptomatic and symptomatic pregnant women: Two weeks of confirmed presentations to an affiliated pair of New York City hospitals</t>
  </si>
  <si>
    <t>https://www.ncbi.nlm.nih.gov/pmc/articles/PMC7144599/pdf/main.pdf</t>
  </si>
  <si>
    <t>Front. Med.</t>
  </si>
  <si>
    <t>Jan 21 to Feb 29</t>
  </si>
  <si>
    <t>Clinical characteristics of 19 neonates born to mothers with COVID-19</t>
  </si>
  <si>
    <t>https://link.springer.com/content/pdf/10.1007/s11684-020-0772-y.pdf</t>
  </si>
  <si>
    <t>Australian and New Zealand Journal of Obstetrics and Gynaecology</t>
  </si>
  <si>
    <t>Australia</t>
  </si>
  <si>
    <t>Gold Coast</t>
  </si>
  <si>
    <t>Gold Coast University Hospital</t>
  </si>
  <si>
    <t>15-4-2020</t>
  </si>
  <si>
    <t>COVID-19 vaginal delivery - a case report</t>
  </si>
  <si>
    <t>https://obgyn.onlinelibrary.wiley.com/doi/epdf/10.1111/ajo.13173</t>
  </si>
  <si>
    <t>Zanjan</t>
  </si>
  <si>
    <t>Vali-e-asr hospital</t>
  </si>
  <si>
    <t>March 31 - April 6</t>
  </si>
  <si>
    <t>Mortality of a pregnant patient diagnosed with COVID-19: A case report with clinical, radiological, and histopathological findings</t>
  </si>
  <si>
    <t>https://www.ncbi.nlm.nih.gov/pmc/articles/PMC7151464/pdf/main.pdf</t>
  </si>
  <si>
    <t>J Med Virol</t>
  </si>
  <si>
    <t>Beijng</t>
  </si>
  <si>
    <t>Beijng YouAn hospital, Capital Medical University</t>
  </si>
  <si>
    <t>Vaginal delivery report of a healthy neonate born to a convalescent mother with COVID-19.</t>
  </si>
  <si>
    <t>https://onlinelibrary.wiley.com/doi/epdf/10.1002/jmv.25857</t>
  </si>
  <si>
    <t>Chin Journal of Perinatal Medicine</t>
  </si>
  <si>
    <t>Hefei</t>
  </si>
  <si>
    <t>Hospital of Hefei</t>
  </si>
  <si>
    <t>Asymptomatic COVID-19 infection in pregnant woman in the third trimester: a case report</t>
  </si>
  <si>
    <t>http://rs.yiigle.com/yufabiao/1183315.htm</t>
  </si>
  <si>
    <t>Yichun</t>
  </si>
  <si>
    <t>Yichun City People's hospital</t>
  </si>
  <si>
    <t>Asymptomatic COVID-19 in pregnant woman with typical chest CT manifestation: a case report</t>
  </si>
  <si>
    <t>http://rs.yiigle.com/yufabiao/1183751.htm</t>
  </si>
  <si>
    <t>Renmin hospital of Wuhan</t>
  </si>
  <si>
    <t>Jan 22 to Feb 1</t>
  </si>
  <si>
    <t>Clinical characteristics of COVID-19 in pregnancy: analysis of nine cases</t>
  </si>
  <si>
    <t>https://search.bvsalud.org/global-literature-on-novel-coronavirus-2019-ncov/resource/en/covidwho-6177</t>
  </si>
  <si>
    <t>Abstract only</t>
  </si>
  <si>
    <t>Perinatal novel coronavirus infection: a case report</t>
  </si>
  <si>
    <t>https://search.bvsalud.org/global-literature-on-novel-coronavirus-2019-ncov/resource/en/covidwho-2038</t>
  </si>
  <si>
    <t>Clinical microbiology and infection</t>
  </si>
  <si>
    <t>Renmin hospital</t>
  </si>
  <si>
    <t>Jan 25 to Feb 15</t>
  </si>
  <si>
    <t>27-3-2020</t>
  </si>
  <si>
    <t>Association of COVID-19 infection with pregnancy outcomes in healthcare workers and general women</t>
  </si>
  <si>
    <t>https://www.ncbi.nlm.nih.gov/pmc/articles/PMC7141623/pdf/main.pdf</t>
  </si>
  <si>
    <t>Virologica sinica</t>
  </si>
  <si>
    <t>Maternal and Child Health Hospital of Hubei Province, Wuhan, China</t>
  </si>
  <si>
    <t>Jan 23 to Feb 10</t>
  </si>
  <si>
    <t>Clinical Manifestation and Laboratory Characteristics of SARS-CoV-2 Infection in Pregnant Women</t>
  </si>
  <si>
    <t>https://link.springer.com/content/pdf/10.1007/s12250-020-00227-0.pdf</t>
  </si>
  <si>
    <t>Revista Clinica Espanola</t>
  </si>
  <si>
    <t>Las Palmas de Gran Canaria</t>
  </si>
  <si>
    <t>Servicio de Medicina Intensiva del Complejo Hospitalario Universitario Insular Materno Infantil de Las Palmas de Gran Canaria</t>
  </si>
  <si>
    <t>[Pregnancy and Perinatal Outcome of a Woman With COVID-19 Infection]</t>
  </si>
  <si>
    <t>https://www.ncbi.nlm.nih.gov/pmc/articles/PMC7164884/pdf/main.pdf</t>
  </si>
  <si>
    <t>PrePrint</t>
  </si>
  <si>
    <t>Jordan</t>
  </si>
  <si>
    <t>Ar Ramtha</t>
  </si>
  <si>
    <t>King Abdullah University Hospital</t>
  </si>
  <si>
    <t>maart 23</t>
  </si>
  <si>
    <t>14-4-2020</t>
  </si>
  <si>
    <t>The first Jordanian newborn delivered to COVID-19 infected mother with no evidence of vertical transmission: A case report.</t>
  </si>
  <si>
    <t>https://www.researchsquare.com/article/rs-22938/v1</t>
  </si>
  <si>
    <t>Jan 30 to March1</t>
  </si>
  <si>
    <t>Severe Acute Respiratory Syndrome Coronavirus 2(SARS-CoV-2) infection during late pregnancy: A Report of 18 patients from Wuhan, China</t>
  </si>
  <si>
    <t>https://www.researchsquare.com/article/rs-18247/v1</t>
  </si>
  <si>
    <t>Journal of ZheJiang University</t>
  </si>
  <si>
    <t>The First Affiliated hospital, Zheijiang university</t>
  </si>
  <si>
    <t>Jan 19 to Feb 10</t>
  </si>
  <si>
    <t>Pregnant women complicated with corona virus disease 2019 (COVID-19): a clinical analysis of 3 cases</t>
  </si>
  <si>
    <t>http://www.zjujournals.com/med/EN/10.3785/j.issn.1008-9292.2020.03.08</t>
  </si>
  <si>
    <t>Wuhan and Shanghai</t>
  </si>
  <si>
    <t>Xinhua Hospital affiliated to Shanghai Jiao Tong University School of medicine Maternal and Child Health Hospital of Hubei Province</t>
  </si>
  <si>
    <t>Jan 23 to March 4</t>
  </si>
  <si>
    <t>Clinico-radiological features and outcomes in pregnant women with COVID-19: compared with age-matched non-pregnant women</t>
  </si>
  <si>
    <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t>
  </si>
  <si>
    <t>Published in Infection and Drug Resisistance</t>
  </si>
  <si>
    <t>https://www.dovepress.com/clinico-radiological-features-and-outcomes-in-pregnant-women-with-covi-peer-reviewed-fulltext-article-IDR</t>
  </si>
  <si>
    <t>Tongji Hospital of Huazhong University of Science and Technology, Renmin Hospital of Wuhan University, Maternal and Child Health Hospital of Hubei Province, Yichang Central People’s Hospital, and Jinmen Second People’s Hospital</t>
  </si>
  <si>
    <t>Jan 1 to Jan 20</t>
  </si>
  <si>
    <t>Clinical features and the maternal and neonatal outcomes of pregnant women with coronavirus disease 2019</t>
  </si>
  <si>
    <t>https://www.medrxiv.org/content/10.1101/2020.03.22.20041061v1.full.pdf</t>
  </si>
  <si>
    <t>Diabetologe</t>
  </si>
  <si>
    <t>Germany</t>
  </si>
  <si>
    <t>Freiburg</t>
  </si>
  <si>
    <t>Freiburg University Clinic</t>
  </si>
  <si>
    <t>Mid March 20</t>
  </si>
  <si>
    <t>Coronavirus disease 2019 (COVID-19) and pregnancy</t>
  </si>
  <si>
    <t>https://link.springer.com/content/pdf/10.1007/s11428-020-00611-0.pdf</t>
  </si>
  <si>
    <t>Obstetrics and Gynaecology</t>
  </si>
  <si>
    <t>India</t>
  </si>
  <si>
    <t>New Delhi</t>
  </si>
  <si>
    <t>All India Institute of Medical Sciences</t>
  </si>
  <si>
    <t>23-4-2020</t>
  </si>
  <si>
    <t>Management of the first patient with confirmed COVID-19 in pregnancy in India: From guidelines to frontlines</t>
  </si>
  <si>
    <t>https://obgyn.onlinelibrary.wiley.com/doi/epdf/10.1002/ijgo.13179</t>
  </si>
  <si>
    <t>Chengde</t>
  </si>
  <si>
    <t>School of basic medical science, chengde medical university</t>
  </si>
  <si>
    <t>24-4-2020</t>
  </si>
  <si>
    <t>Asymptomatic COVID-19 infection in late pregnancy indicated no vertical transmission</t>
  </si>
  <si>
    <t>https://onlinelibrary.wiley.com/doi/abs/10.1002/jmv.25927</t>
  </si>
  <si>
    <t>International Journal of Infectious Diseases</t>
  </si>
  <si>
    <t>Jan 23 to Feb 23</t>
  </si>
  <si>
    <t>Clinical analysis of ten pregnant women with COVID-19 in Wuhan, China: a retrospective study</t>
  </si>
  <si>
    <t>https://www.ijidonline.com/article/S1201-9712(20)30263-0/fulltext</t>
  </si>
  <si>
    <t>British Journal of Anaesthesia</t>
  </si>
  <si>
    <t>Wuhan Red Cross Hospital</t>
  </si>
  <si>
    <t>Emergency Caesarean delivery in a patient with confirmed COVID-19 under spinal anaesthesia</t>
  </si>
  <si>
    <t>https://bjanaesthesia.org/article/S0007-0912(20)30131-8/pdf</t>
  </si>
  <si>
    <t>European Journal of Obstetrics &amp; Gynaecology and Reproductive Biology</t>
  </si>
  <si>
    <t>Turin</t>
  </si>
  <si>
    <t>Department of Surgical Sciences, Sant Anna Hospital, University of Turin</t>
  </si>
  <si>
    <t>Apr 7 to April 14</t>
  </si>
  <si>
    <t>Pre-labor anorectal swab for SARS-CoV-2 in COVID-19 pregnant patients: is it time to think about it?</t>
  </si>
  <si>
    <t>https://www.ejog.org/article/S0301-2115(20)30202-5/pdf</t>
  </si>
  <si>
    <t>Am J Obstet Gynecol</t>
  </si>
  <si>
    <t>Newark</t>
  </si>
  <si>
    <t>Division of Maternal-Fetal Medicine, Depart-ment of Obstetrics and Gynecology, Newark Beth IsraelMedical Center, Newark, New Jersey</t>
  </si>
  <si>
    <t>Two cases of coronavirus 2019 related cardiomyopathy in pregnancy</t>
  </si>
  <si>
    <t>https://reader.elsevier.com/reader/sd/pii/S2589933320300434?token=8DF6A5A58D60E7056091D1917F5D3B106265A47EB65F013078A673D9800397165A7FC3B8B7C7CB787897BCA917B1E51F</t>
  </si>
  <si>
    <t>Obstet Gynecol.</t>
  </si>
  <si>
    <t>Departments of Pediatrics, Obstetrics and Gynecology, and Clinical Laboratory, Tongji Hospital, and the Department of Biochemistry and Molecular Biology, Basic Medicine School, Tongji Medical College, Huazhong University of Science and Technology &amp; Divisions of Obstetrics and Gynecology and Pediatrics and Neonatal Critical Care, “A. Béclère” Medical Centre, Paris Saclay University Hospitals APHP and Paris Saclay University, Paris, France</t>
  </si>
  <si>
    <t>Mar 10 to April 17</t>
  </si>
  <si>
    <t>Severe Acute Respiratory Syndrome Coronavirus 2 (SARS-CoV-2) Vertical Transmission in Neonates Born to Mothers With Coronavirus Disease 2019 (COVID-19) Pneumonia</t>
  </si>
  <si>
    <t>https://journals.lww.com/greenjournal/Citation/9000/Severe_Acute_Respiratory_Syndrome_Coronavirus_2.97384.aspx</t>
  </si>
  <si>
    <t>Beijng, Wuhan, Suizhou, Yichang, Hanchuan, Guangzhou, Hong Kong</t>
  </si>
  <si>
    <t>25 hospitals in China: 1) Department of Obstetrics and Gynaecology, Peking University First Hospital, Beijing, China.</t>
  </si>
  <si>
    <t>Apr 9 to Apr 17</t>
  </si>
  <si>
    <t>Coronavirus Disease 2019 (COVID-19) in Pregnant Women: A Report Based on 116 Cases</t>
  </si>
  <si>
    <t>https://www.ajog.org/article/S0002-9378(20)30462-2/pdf</t>
  </si>
  <si>
    <t>Rome</t>
  </si>
  <si>
    <t>Dipartimento Scienze della Salute della Donna, del Bambino e di Sanità Pubblica</t>
  </si>
  <si>
    <t>Apr 1 to Apr 26</t>
  </si>
  <si>
    <t>26-4-2020</t>
  </si>
  <si>
    <t>Clinical role of lung ultrasound for the diagnosis and monitoring of COVID-19 pneumonia in in pregnant women</t>
  </si>
  <si>
    <t>https://obgyn.onlinelibrary.wiley.com/doi/abs/10.1002/uog.22055</t>
  </si>
  <si>
    <t>Science Bulletin</t>
  </si>
  <si>
    <t>Wuhan Union Hospital</t>
  </si>
  <si>
    <t>Jan 21 to Feb 9</t>
  </si>
  <si>
    <t>Clinical presentations and outcomes of SARS-CoV-2 infected pneumonia in pregnant women and health status of their neonates</t>
  </si>
  <si>
    <t>https://www.sciencedirect.com/science/article/pii/S2095927320302656</t>
  </si>
  <si>
    <t>West Columbia</t>
  </si>
  <si>
    <t>Lexinton Medical Center</t>
  </si>
  <si>
    <t>Successful Treatment of Preterm Labor in Association with Acute COVID-19 Infection.</t>
  </si>
  <si>
    <t>https://www.thieme-connect.de/products/ejournals/pdf/10.1055/s-0040-1709993.pdf</t>
  </si>
  <si>
    <t>Wuhan Tongji Hospital</t>
  </si>
  <si>
    <t>No SARS-CoV-2 detected in amniotic fluid in mid-pregnancy.</t>
  </si>
  <si>
    <t>https://www.thelancet.com/pdfs/journals/laninf/PIIS1473-3099(20)30320-0.pdf</t>
  </si>
  <si>
    <t>Department of Obstetrics and Gynecology, NYU Winthrop Hospital</t>
  </si>
  <si>
    <t>Apr 13 to Apr 16</t>
  </si>
  <si>
    <t>26-04-2020</t>
  </si>
  <si>
    <t>Screening all pregnant women admitted to Labor and Delivery for the virus responsible for COVID-19</t>
  </si>
  <si>
    <t>https://www.ajog.org/article/S0002-9378(20)30472-5/pdf</t>
  </si>
  <si>
    <t>Acta Med Port</t>
  </si>
  <si>
    <t>Portugal</t>
  </si>
  <si>
    <t>Porto</t>
  </si>
  <si>
    <t>Department of Obstetrics. Centro Hospitalar Universitário de São João.</t>
  </si>
  <si>
    <t>Apr 8 to Apr 20</t>
  </si>
  <si>
    <t>20-04-2020</t>
  </si>
  <si>
    <t>Cesarean Section in a Pregnant Woman with COVID-19: First Case in Portugal</t>
  </si>
  <si>
    <t>https://pubmed.ncbi.nlm.nih.gov/32352913/?from_term=%28covid-19+OR+SARS-CoV-2%29+AND+%28pregnant%2Fpregnancy+OR+maternal+OR+perinatal+OR+neonate%2Fneonatal+OR+newborn+OR+obstetric%29&amp;from_sort=date&amp;from_pos=2</t>
  </si>
  <si>
    <t>The Central Hospital of Wuhan</t>
  </si>
  <si>
    <t>Jan 15 to March 15</t>
  </si>
  <si>
    <t>Coronavirus disease 2019 in pregnancy</t>
  </si>
  <si>
    <t>https://www.ijidonline.com/article/S1201-9712(20)30280-0/pdf</t>
  </si>
  <si>
    <t>International Journal of Obstetrics and Gynaecology</t>
  </si>
  <si>
    <t>Zhongnan Hospital</t>
  </si>
  <si>
    <t>Jan 20 to March 2</t>
  </si>
  <si>
    <t>29-4-2020</t>
  </si>
  <si>
    <t>Analysis of Vaginal Delivery Outcomes Among Pregnant Women in Wuhan, China During the COVID-19 Pandemic</t>
  </si>
  <si>
    <t>https://pubmed.ncbi.nlm.nih.gov/32350871/?from_term=Analysis+of+vaginal+delivery+outcomes+among+pregnant+women+in+Wuhan%2C+China+during+the+COVID%E2%80%9019+pandemic&amp;from_sort=date&amp;from_size=50&amp;from_pos=1</t>
  </si>
  <si>
    <t>Meditteranean Journal of Hematology and Infectious Diseases</t>
  </si>
  <si>
    <t>Perugia</t>
  </si>
  <si>
    <t>Santa Maria della Misericordia Hospital</t>
  </si>
  <si>
    <t>Apr 17 to Apr 18</t>
  </si>
  <si>
    <t>Delivery in asymptomatic Italian woman with SARS-CoV-2 infection</t>
  </si>
  <si>
    <t>http://www.mjhid.org/index.php/mjhid/article/view/2020.033/3773</t>
  </si>
  <si>
    <t>American Journal of Obstetrics &amp; Gynecology</t>
  </si>
  <si>
    <t>Tehren</t>
  </si>
  <si>
    <t>Shariati Hospital and Imam Khomeini Hospital at Tehran University of Medical Sciences, Tehran, Iran; Shohada Hospital, Shahid Beheshti University of Medical Sciences, Tehran, Iran; Baqiyatallah Hospital, Baqiyatallah University of Medical Sciences, Tehran, Iran; Mousavi Hospital, Zanjan University of Medical Sciences, Zanjan, Iran; Kamkar-Arabnia Hospital, Qom University of Medical Science, Qom, Iran; Alzahra Hospital, Guilan University of Medical Sciences, Rasht, Iran.</t>
  </si>
  <si>
    <t>Apr 14 to Apr 23</t>
  </si>
  <si>
    <t>Maternal Death Due to COVID-19 Disease</t>
  </si>
  <si>
    <t>https://www.ajog.org/article/S0002-9378(20)30516-0/pdf</t>
  </si>
  <si>
    <t xml:space="preserve">U.S. </t>
  </si>
  <si>
    <t>St. Louis</t>
  </si>
  <si>
    <t xml:space="preserve">Division of Maternal-Fetal Medicine, Washington University in St. Louis, St. Louis, Missouri </t>
  </si>
  <si>
    <t>Apr 17 to Apr 23</t>
  </si>
  <si>
    <t>False-Negative COVID-19 Testing: Considerations in Obstetrical Care</t>
  </si>
  <si>
    <t>https://reader.elsevier.com/reader/sd/pii/S2589933320300732?token=7267A334BBD0DF01CB6B61B138082979E7B5E7EB6C941B18239EA69B31E959406D3CC325B7DE4D0D2581093A506542F9</t>
  </si>
  <si>
    <t>Switzerland</t>
  </si>
  <si>
    <t>Lausanne</t>
  </si>
  <si>
    <t>Department Woman-Mother-Child, Lausanne University Hospital</t>
  </si>
  <si>
    <t>Apr 20 to Apr 30</t>
  </si>
  <si>
    <t>30-4-2020</t>
  </si>
  <si>
    <t>Second-Trimester Miscarriage in a Pregnant Woman With SARS-CoV-2 Infection</t>
  </si>
  <si>
    <t>https://jamanetwork.com/journals/jama/fullarticle/2765616</t>
  </si>
  <si>
    <t>Department of Woman and Child Health and Public Health, Fondazione Policlinico Universitario A. Gemelli IRCCS</t>
  </si>
  <si>
    <t>Apr 21 to Apr 21</t>
  </si>
  <si>
    <t>Neonatal Late Onset Infection with Severe Acute Respiratory Syndrome Coronavirus 2.</t>
  </si>
  <si>
    <t>https://www.thieme-connect.de/products/ejournals/html/10.1055/s-0040-1710541</t>
  </si>
  <si>
    <t>Cincinnati</t>
  </si>
  <si>
    <t>Division of Maternal-Fetal Medicine, TriHealth-Good Samaritan Hospital</t>
  </si>
  <si>
    <t>Apr 7 to Apr 14</t>
  </si>
  <si>
    <t>Severe ARDS in COVID-19-infected Pregnancy: Obstetric and Intensive Care Considerations</t>
  </si>
  <si>
    <t>https://reader.elsevier.com/reader/sd/pii/S2589933320300501?token=37F2247302E208819FF7DF479642110A5508DE9E23ED229FCF99B92D79D131B5DF81F026C63E8ECEBC846409260FB7A8</t>
  </si>
  <si>
    <t>Int J Gynaecol Obstet</t>
  </si>
  <si>
    <t>Zhongshan</t>
  </si>
  <si>
    <t>Research Institute of Gynecology and Obstetrics, The Third Affiliated Hospital of Guangzhou Medical University</t>
  </si>
  <si>
    <t>Critically ill pregnant patient with COVID‐19 and neonatal death within two hours of birth</t>
  </si>
  <si>
    <t>https://obgyn.onlinelibrary.wiley.com/doi/abs/10.1002/ijgo.13189</t>
  </si>
  <si>
    <t xml:space="preserve">Online ahead of print. Only abstract available. </t>
  </si>
  <si>
    <t>Coronavirus Disease 2019 Among Pregnant Chinese Women: Case Series Data on the Safety of Vaginal Birth and Breastfeeding</t>
  </si>
  <si>
    <t>https://pubmed.ncbi.nlm.nih.gov/32369656/?from_term=%28covid-19+OR+SARS-CoV-2%29+AND+%28pregnant%2Fpregnancy+OR+maternal+OR+perinatal+OR+neonate%2Fneonatal+OR+newborn+OR+obstetric%29&amp;from_sort=date&amp;from_size=50&amp;from_pos=2</t>
  </si>
  <si>
    <t>American Journal of Obstetrics and Gynecology</t>
  </si>
  <si>
    <t>U.S</t>
  </si>
  <si>
    <t>Philadelphia</t>
  </si>
  <si>
    <t>Hospital of the University of Pennsylvania Division of Maternal-Fetal Medicine</t>
  </si>
  <si>
    <t>Apr 23 to Apr 24</t>
  </si>
  <si>
    <t>Care of critically ill pregnant patients with COVID-19: a case series</t>
  </si>
  <si>
    <t>https://www.ajog.org/article/S0002-9378(20)30515-9/pdf</t>
  </si>
  <si>
    <t>Thrombosis research</t>
  </si>
  <si>
    <t>Milan</t>
  </si>
  <si>
    <t>Fondazione IRCCS Ca' Granda Ospedale Maggiore Policlinico, Unit of Obstetrics, Department of Mother Neonate and Child, Mangiagalli Centre, Milan, Italy</t>
  </si>
  <si>
    <t>Apr 16 to Apr 17</t>
  </si>
  <si>
    <t>Pulmonary embolism in a young pregnant woman with COVID-19</t>
  </si>
  <si>
    <t>https://www.thrombosisresearch.com/article/S0049-3848(20)30138-9/pdf</t>
  </si>
  <si>
    <t>Obstetrics &amp; Gynecology</t>
  </si>
  <si>
    <t>San Francisco</t>
  </si>
  <si>
    <t>Department of Obstetrics, Gynecology and Reproductive Sciences, University of California, San Francisco</t>
  </si>
  <si>
    <t>Apr 16 to Apr 29</t>
  </si>
  <si>
    <t>Acute Respiratory Distress Syndrome in a Preterm Pregnant Patient With Coronavirus Disease 2019 (COVID-19)</t>
  </si>
  <si>
    <t>https://journals.lww.com/greenjournal/Abstract/9000/Acute_Respiratory_Distress_Syndrome_in_a_Preterm.97348.aspx#</t>
  </si>
  <si>
    <t>Solna</t>
  </si>
  <si>
    <t>Public Health Agency of Sweden</t>
  </si>
  <si>
    <t>Pregnant and postpartum women with SARS‐CoV‐2 infection in intensive care in Sweden</t>
  </si>
  <si>
    <t>https://obgyn.onlinelibrary.wiley.com/doi/abs/10.1111/aogs.13901</t>
  </si>
  <si>
    <t>Pierce-Williams RAM</t>
  </si>
  <si>
    <t>Thomas  Jefferson  University</t>
  </si>
  <si>
    <t>Apr 27 to May 4</t>
  </si>
  <si>
    <t>Clinical course of severe and critical COVID-19 in hospitalized pregnancies: a US cohort study</t>
  </si>
  <si>
    <t>https://pdf.sciencedirectassets.com/320199/AIP/1-s2.0-S258993332030077X/main.pdf?X-Amz-Security-Token=IQoJb3JpZ2luX2VjEOH%2F%2F%2F%2F%2F%2F%2F%2F%2F%2FwEaCXVzLWVhc3QtMSJIMEYCIQCJ3XyUQ8jE3FjiPlIFlRXYg8BhkrYbxCYajBSlhOIvcgIhAMtDTfpB1wB%2BKO9y4iCG67XqKJifyZWQCLhEbNjaEW3XKrQDCCkQAxoMMDU5MDAzNTQ2ODY1IgyLPnVKPXZsYRSCe2gqkQOUkuS3qGG7RPW%2Bmza974R1v1VrUQ9yxDJMmstO15DLmgNTjggl%2BxX%2FgKZGb8p%2FeUXj3Dr%2BvT1UjFAjwOOtTCyEP0YxfQYVpllt0cblA%2FAfRJn2VR77L7LdsMBCrHfcQsUqDzk2zWFFaW%2Bu8XSrdAbFpque0ZChysTRI1Urkx6u3IZaT0vdYe%2FJa05sXoOhva3JnOts0o%2FiFZBkXaX81faT4SDWYHApt%2BpF1GvF88%2FX2%2Bj9Omh28oDp75iTR%2FXIh1vtyxzMQG%2FyfdaDfgFsQTyBiyV5gXuDtDgbiqSgSzD7GV%2BY32%2Br2QLVhZqDlOYf05lV9LIk7yUpw%2BUJ%2FNmr3D%2Fbs6DlaiazIA6RGqt1yyL%2BGW2NKxXVi4QZl6cY4x%2BxKZNNoV3IXGv7EPT9A1GBzCMH%2FDpx%2BshhHxV48BkLsL4ZaLqIXaA7EhCxZtHnl%2BeGP4AHxjjSU7vvcw6nXlLUA%2F7JFs1WA8P27DCGLr5lht4CSUrGzxPJwMoY4CZX%2FPQrzF3AsUukNMoDyUmP9JY2uNozjzDSlOT1BTrqAd3pZipcB%2BrlNCqgDtpHhb81GWcozAW8yM%2FB5V7u3z92VkDhvWGdujG3PDfViJn8LXIXQ0fMIBGoo549UVNQU3u9sFDZCtwW5HcqfSgYByHzamPH6ulvdskYF257Mv5LUr9psAKbDH4T0vwVhmuRbTe4M1gigAt7pzgmYi4DzkAtztUBuf6cg5LaM5zm2dTJEK9MOE7cGiePsCcGztbCmOrurEV7gLjjfo1my0WjKRjWUExiMI9aunzfRp8AiJ0%2BkbaRMD4MRPLEguTt5405Hn8tt%2BT6CGcT7UaUgHoSX%2Bk208LnxewtY%2F6SEg%3D%3D&amp;X-Amz-Algorithm=AWS4-HMAC-SHA256&amp;X-Amz-Date=20200511T093741Z&amp;X-Amz-SignedHeaders=host&amp;X-Amz-Expires=300&amp;X-Amz-Credential=ASIAQ3PHCVTYZIJV5KGJ%2F20200511%2Fus-east-1%2Fs3%2Faws4_request&amp;X-Amz-Signature=771537bc853d8794d0305f8b66d9d8f2965b17750622f5ebec3ccb870411756b&amp;hash=2e2788dc0503c1a28d5250eb0e0962a7b12905b32087e54e0201dcdc521353d0&amp;host=68042c943591013ac2b2430a89b270f6af2c76d8dfd086a07176afe7c76c2c61&amp;pii=S258993332030077X&amp;tid=spdf-9e352fd2-22e0-4e37-96e9-7ba0fccba0c7&amp;sid=c3583afd43f2094eb78ab737be9889d9c0e8gxrqb&amp;type=client</t>
  </si>
  <si>
    <t>NYU Langone Health</t>
  </si>
  <si>
    <t>Apr 28 to May 3</t>
  </si>
  <si>
    <t>Detection of SARS-COV-2 in Placental and Fetal Membrane Samples</t>
  </si>
  <si>
    <t>https://pdf.sciencedirectassets.com/320199/AIP/1-s2.0-S2589933320300768/main.pdf?X-Amz-Security-Token=IQoJb3JpZ2luX2VjEOH%2F%2F%2F%2F%2F%2F%2F%2F%2F%2FwEaCXVzLWVhc3QtMSJGMEQCIGZ2Ii9sAu%2FCzw3CicjN96LcB9yMEY6Mu7nFeyPaV9u5AiBA3qhL7g6pRjXH%2BSlQhaNtNPTcYXpi1xu1kI7gRNO%2BBiq0AwgpEAMaDDA1OTAwMzU0Njg2NSIMQ4RyFtoXcsejR8TXKpEDOU89OBVhpxX%2BLJUm5t9BUDwYT3WmtNe8sKk9U2VHtduSdqNUTIGk8QKzxhsiPUI5Hxo6ZVHrZMksZLUuZc5t0Wo%2FIPfCugJwhbVIrDy1sJMh4zHh2WTO51yzk%2BL831s05QFHgfmKyxt1e%2F2RAKeVSqxssFqFv9TCw7FVCYc%2BGoII4GBscv%2F5jHhvXCcE7HjuVHBd1ErPE9Gvi3PpUvFALLIic2N1%2Bj%2B1tSy%2FMt2EDyo0PEeOV5Fg7fj%2FMJRAP%2FmRhff%2F57j2zyA7x7MfLdGVVnk6H7NeAUIYQ4N8FrezXQXX1ZsniUjxfF%2Birz%2BV6ofs%2FZSrCNFuRvxeZFHZynFlWBNTYKKOt6ykChtNcEizSuksGXAKZLl29HBtpo0pq5qw8%2FEQd9QRaOB7flf2qQUb26%2Btg25y48o7mHh%2FPVKc0i0HvX%2F61WQyboMf3mqpGOWlqlfnB3ue5StCuUBpZQLssC6nNhFMnbZrxz1KR9ql8oH2HdPLGj%2FsdIoPSFE6k57POUK030rEjLneQ%2BJ1%2BQTxtdkw0JPk9QU67AGNiiBNu%2B%2FxNJWIZOHdF2hgGN9J%2Fp%2FZNQw21biLeimmY2rd8d6t2VrzP8FHarcgYxPgjsusspaQDtbxm1v66y6wKi8kOk0bpdzhLP2Qqig0RVBft77H6i%2Bvgz8XGcLnplT66dMbnJhmfZkgsJRKUJHz6rJW1wmnjHNyPH2xNgrCB3Ut%2F%2BaSjJSomFkHOHkVzoytdI%2BW2ea5coKTLWRPVypzFlbFR9A1FN%2BTwBqJjZzFM3PylZhSPvp%2Fo2mvlGr4UqPlO7Karq1J2lCHGWvh2bXv5ucxlxRknQWRQTQXt28sFZd3qmNowIp%2BXAqVwA%3D%3D&amp;X-Amz-Algorithm=AWS4-HMAC-SHA256&amp;X-Amz-Date=20200511T093924Z&amp;X-Amz-SignedHeaders=host&amp;X-Amz-Expires=300&amp;X-Amz-Credential=ASIAQ3PHCVTY57RQMME6%2F20200511%2Fus-east-1%2Fs3%2Faws4_request&amp;X-Amz-Signature=9a4c83269dd535dad5b09b840764353bc45106112b7100ef134ae368bde1deab&amp;hash=bfe5c915c597737ef086627a164142b992149fbb268ff4ea2253921c053dcd3d&amp;host=68042c943591013ac2b2430a89b270f6af2c76d8dfd086a07176afe7c76c2c61&amp;pii=S2589933320300768&amp;tid=spdf-fbf5c31e-4dde-48e3-82b2-117e32ccf7ff&amp;sid=c3583afd43f2094eb78ab737be9889d9c0e8gxrqb&amp;type=client</t>
  </si>
  <si>
    <t>Obstet Gynecol</t>
  </si>
  <si>
    <t>Department of Obstetrics and Gynecology, Urban Health Plan, Inc., Bronx, and the Division of Maternal-Fetal Medicine, Department of Obstetrics and Gynecology, Weill Cornell Medicine</t>
  </si>
  <si>
    <t>A Postpartum Death Due to Coronavirus Disease 2019 (COVID-19) in the United States</t>
  </si>
  <si>
    <t>https://pubmed.ncbi.nlm.nih.gov/32384387/?from_term=%28pregnant%2Fpregnancy+OR+maternal+OR+perinatal+OR+neonate%2Fneonatal+OR+newborn+OR+obstetric%29+AND+%28covid-19+OR+SARS-CoV-2%29&amp;from_sort=date&amp;from_pos=5</t>
  </si>
  <si>
    <t>Case Rep Womens Health</t>
  </si>
  <si>
    <t>Detroit</t>
  </si>
  <si>
    <t>Department of Obstetrics and Gynecology, Division of Maternal Fetal Medicine, Henry Ford Hospital</t>
  </si>
  <si>
    <t>Apr 27 to May 7</t>
  </si>
  <si>
    <t>Severe COVID-19 Infection in Pregnancy Requiring Intubation Without Preterm Delivery: A Case Report</t>
  </si>
  <si>
    <t>https://pubmed.ncbi.nlm.nih.gov/32382516/?from_term=%28pregnant%2Fpregnancy+OR+maternal+OR+perinatal+OR+neonate%2Fneonatal+OR+newborn+OR+obstetric%29+AND+%28covid-19+OR+SARS-CoV-2%29&amp;from_sort=date&amp;from_page=2&amp;from_pos=1</t>
  </si>
  <si>
    <t>CMAJ</t>
  </si>
  <si>
    <t>Xiangyang</t>
  </si>
  <si>
    <t>Departments of  Obstetrics and Gynecology, Radiology (An), Infectious Diseases (An, Zhang, Ye) and Respiratory and Critical Care (An, Zhang, Ye), Xiangyang First People’s Hospital, Hubei University of Medicine</t>
  </si>
  <si>
    <t>Postpartum exacerbation of antenatal COVID-19 pneumonia in 3 women</t>
  </si>
  <si>
    <t>https://www.cmaj.ca/content/cmaj/early/2020/05/06/cmaj.200553.full.pdf</t>
  </si>
  <si>
    <t>The Lancet</t>
  </si>
  <si>
    <t>Belgium</t>
  </si>
  <si>
    <t>Brussels</t>
  </si>
  <si>
    <t>Cliniques Universitaires Saint Luc</t>
  </si>
  <si>
    <t>COVID-19 in a 26-week preterm neonate</t>
  </si>
  <si>
    <t>https://www.thelancet.com/pdfs/journals/lanchi/PIIS2352-4642(20)30140-1.pdf</t>
  </si>
  <si>
    <t>Zhengzou</t>
  </si>
  <si>
    <t>Department of Anesthesiology and Perioperative Medicine, Henan Provincial People’s Hospital, People’s Hospital of Zhengzhou University</t>
  </si>
  <si>
    <t>Evidence of mother-to-newborn infection with COVID-19</t>
  </si>
  <si>
    <t>https://bjanaesthesia.org/article/S0007-0912(20)30281-6/pdf</t>
  </si>
  <si>
    <t>U.K.</t>
  </si>
  <si>
    <t>London</t>
  </si>
  <si>
    <t>St Thomas’s Hospital</t>
  </si>
  <si>
    <t>Apr 7 to Apr 25</t>
  </si>
  <si>
    <t>Placental abruption in a twin pregnancy at 32 weeks' gestation complicated by COVID-19, without vertical transmission to the babies.</t>
  </si>
  <si>
    <t>https://reader.elsevier.com/reader/sd/pii/S2589933320300781?token=5E298A70E62BB39867A7CFB3D08AC7B8A05F58B4B653110069A7F5D42C29B2388085F1EB6D66574918B7AC39DEE5455C</t>
  </si>
  <si>
    <t>European Journal of Obstetrics &amp; Gynecology and Reproductive Biology</t>
  </si>
  <si>
    <t>London city Hospital</t>
  </si>
  <si>
    <t xml:space="preserve">Online ahead of print. </t>
  </si>
  <si>
    <t>14-5-2020</t>
  </si>
  <si>
    <t>Novel Coronavirus COVID-19 in late pregnancy: Outcomes of first nine cases in an inner city London hospital</t>
  </si>
  <si>
    <t>https://www.ejog.org/article/S0301-2115(20)30257-8/pdf</t>
  </si>
  <si>
    <t>Respiratory Medicine Case Reports</t>
  </si>
  <si>
    <t>Tabriz</t>
  </si>
  <si>
    <t xml:space="preserve">Imam  Reza  hospital </t>
  </si>
  <si>
    <t>May 9 to May 11</t>
  </si>
  <si>
    <t>13-5-2020</t>
  </si>
  <si>
    <t>Acute kidney injury in pregnant women following SARS-CoV-2 infection: A case reportfrom Iran</t>
  </si>
  <si>
    <t>https://reader.elsevier.com/reader/sd/pii/S2213007120302306?token=F1FAE87FAF747D30A9DEFEB40A803023C8DB9A99A3506AF3EE6BBC9A698DCF71CCD20290A9D66E910642AE8F0798D2A0</t>
  </si>
  <si>
    <t>Chinese Journal of Infectious Diseases</t>
  </si>
  <si>
    <t>Xinyang city</t>
  </si>
  <si>
    <t>Report of the first cases of mother and infant infections with 2019 novel coronavirus in Xinyang City Henan Province</t>
  </si>
  <si>
    <t>https://search.bvsalud.org/global-literature-on-novel-coronavirus-2019-ncov/resource/en/covidwho-2207</t>
  </si>
  <si>
    <t>Pediatric and Developmental Pathology</t>
  </si>
  <si>
    <t>Weill Cornell Medical Center</t>
  </si>
  <si>
    <t>Placental Pathology in Covid-19 Positive Mothers: Preliminary Findings</t>
  </si>
  <si>
    <t>https://journals.sagepub.com/doi/full/10.1177/1093526620925569?url_ver=Z39.88-2003&amp;rfr_id=ori:rid:crossref.org&amp;rfr_dat=cr_pub%20%200pubmed</t>
  </si>
  <si>
    <t>The pediatric infectious disease journal</t>
  </si>
  <si>
    <t>Dresden</t>
  </si>
  <si>
    <t>Dresden Municipal hospital</t>
  </si>
  <si>
    <t>Neonatal Early-Onset Infection With SARS-CoV-2 in a Newborn Presenting With Encephalitic Symptoms</t>
  </si>
  <si>
    <t>https://journals.lww.com/pidj/Citation/9000/Neonatal_Early_Onset_Infection_With_SARS_CoV_2_in.96175.aspx</t>
  </si>
  <si>
    <t>NYU Langone Health, NYU Winthrop Hospital, NYU 8 Long Island School of Medicine</t>
  </si>
  <si>
    <t>May 7 to May 8</t>
  </si>
  <si>
    <t>Visualization of SARS-CoV-2 virus invading the human placenta using electron microscopy</t>
  </si>
  <si>
    <t>https://www.ajog.org/article/S0002-9378(20)30549-4/pdf</t>
  </si>
  <si>
    <t>Kirtsman M</t>
  </si>
  <si>
    <t>Canadian Medical Association Journal</t>
  </si>
  <si>
    <t>Mount Sinai Hospital</t>
  </si>
  <si>
    <t>Probable congenital SARS-CoV-2 infection in a neonate born to a woman with active SARS-CoV-2 infection</t>
  </si>
  <si>
    <t>https://www.cmaj.ca/content/cmaj/early/2020/05/14/cmaj.200821.full.pdf</t>
  </si>
  <si>
    <t>100 (extracted tabblad outdated data)</t>
  </si>
  <si>
    <t>Knight M (UKOSS)</t>
  </si>
  <si>
    <t>Pre print</t>
  </si>
  <si>
    <t>194 hospitals with obstetric units in the UK</t>
  </si>
  <si>
    <t>Characteristics and outcomes of pregnant women hospitalised with confirmed SARS-CoV-2 infection in the UK: a national cohort study using the UK Obstetric Surveillance System (UKOSS)</t>
  </si>
  <si>
    <t>https://www.npeu.ox.ac.uk/downloads/files/ukoss/annual-reports/UKOSS%20COVID-19%20Paper%20pre-print%20draft%2011-05-20.pdf</t>
  </si>
  <si>
    <t>Guangzhou</t>
  </si>
  <si>
    <t>The First Affiliated Hospital, Jinan University</t>
  </si>
  <si>
    <t>18-5-2020</t>
  </si>
  <si>
    <t>Unfavorable outcomes in pregnant patients with COVID-19 outside Wuhan, China</t>
  </si>
  <si>
    <t>https://www.journalofinfection.com/article/S0163-4453(20)30292-9/pdf</t>
  </si>
  <si>
    <t>Anderson J</t>
  </si>
  <si>
    <t>Case Reports in Women's Health</t>
  </si>
  <si>
    <t>Nashville</t>
  </si>
  <si>
    <t>University of Tennessee Health Science Center</t>
  </si>
  <si>
    <t>12 to 14 May 2020</t>
  </si>
  <si>
    <t>16-5-2020</t>
  </si>
  <si>
    <t>The use of convalescent plasma therapy and remdesivir in the successfulmanagementofacriticallyillobstetricpatientwithnovel coronavirus 2019 infection: A case report</t>
  </si>
  <si>
    <t>https://reader.elsevier.com/reader/sd/pii/S2214911220300515?token=5E9651E4B8206AB3A42050F7E98E7ABBF73F0C8C70A66CEFB3542ADC2C8E7BB01A5B2C28305EB41E9A9B9B0B72E93870</t>
  </si>
  <si>
    <t>Arch Pathol Lab Med</t>
  </si>
  <si>
    <t xml:space="preserve">Wuhan </t>
  </si>
  <si>
    <t>Department of Gynecology and Obstetrics, Central Hospital of Wuhan, Tongji Medical College, Huazhong University of Science and Technology</t>
  </si>
  <si>
    <t>Effects of SARS-CoV-2 Infection on Pregnant Women and Their Infants: A Retrospective Study in Wuhan, China</t>
  </si>
  <si>
    <t>https://pubmed.ncbi.nlm.nih.gov/32422078/?from_term=%28pregnant%2Fpregnancy+OR+maternal+OR+perinatal+OR+neonate%2Fneonatal+OR+newborn+OR+obstetric%29+AND+%28covid-19+OR+SARS-CoV-2%29&amp;from_sort=date&amp;from_size=50&amp;from_pos=4</t>
  </si>
  <si>
    <t>British Journal of Haematology</t>
  </si>
  <si>
    <t>Birmingham</t>
  </si>
  <si>
    <t>Birmingham Heartlands Hospital, University Hospitals Birmingham NHS Foundation Trust</t>
  </si>
  <si>
    <t>First Covid-19 Maternal Mortality in the UK Associated With Thrombotic Complications</t>
  </si>
  <si>
    <t>https://pubmed.ncbi.nlm.nih.gov/32420614/?from_term=%28pregnant%2Fpregnancy+OR+maternal+OR+perinatal+OR+neonate%2Fneonatal+OR+newborn+OR+obstetric%29+AND+%28covid-19+OR+SARS-CoV-2%29&amp;from_sort=date&amp;from_size=50&amp;from_pos=8</t>
  </si>
  <si>
    <t>Inflamm bowel Dis</t>
  </si>
  <si>
    <t>NYU Langone Health,</t>
  </si>
  <si>
    <t>Management of Acute Severe Ulcerative Colitis in a Pregnant Woman With COVID-19 Infection: A Case Report and Review of the Literature</t>
  </si>
  <si>
    <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t>
  </si>
  <si>
    <t>Mehta H</t>
  </si>
  <si>
    <t>Livingston</t>
  </si>
  <si>
    <t xml:space="preserve">Saint Barnabas Medical Center, Department of Medicine, </t>
  </si>
  <si>
    <t>May 11 to May 12</t>
  </si>
  <si>
    <t>Novel coronavirus-related acute respiratory distress syndrome in a patient with twin pregnancy: A case report</t>
  </si>
  <si>
    <t>https://reader.elsevier.com/reader/sd/pii/S2214911220300503?token=98076D446ADC5B5A52DB02C97BA2C22FD77B8C986FEF55FA1A4527B6446B3B194385AD505D3112F27EEB06AA9C7EF3DA</t>
  </si>
  <si>
    <t>Panichaya P</t>
  </si>
  <si>
    <t>Nonhtaburi</t>
  </si>
  <si>
    <t>Thailand</t>
  </si>
  <si>
    <t>Bamrasnaradura Infectious Disease Institute</t>
  </si>
  <si>
    <t>Prolonged viral persistence in COVID-19 second trimester pregnant patient</t>
  </si>
  <si>
    <t>https://www.ejog.org/article/S0301-2115(20)30313-4/pdf</t>
  </si>
  <si>
    <t>Sra. da Hora</t>
  </si>
  <si>
    <t>Hospital Pedro Hispano</t>
  </si>
  <si>
    <t>March 25 to April 15</t>
  </si>
  <si>
    <t>Covid-19 during pregnancy: a case series from an universally tested population from the north of Portugal</t>
  </si>
  <si>
    <t>https://www.ejog.org/article/S0301-2115(20)30312-2/pdf</t>
  </si>
  <si>
    <t xml:space="preserve">U.K. </t>
  </si>
  <si>
    <t>Reading</t>
  </si>
  <si>
    <t>Royal Berkshire Hospital</t>
  </si>
  <si>
    <t>SARS-CoV-2 infection in very preterm pregnancy: Experiences from two cases</t>
  </si>
  <si>
    <t>https://www.ejog.org/article/S0301-2115(20)30276-1/pdf</t>
  </si>
  <si>
    <t>Lang GJ</t>
  </si>
  <si>
    <t>Journal of Zhejiang University-SCIENCE B (Biomedicine &amp; Biotechnology)</t>
  </si>
  <si>
    <t>the First Affiliated Hospital, School of Medicine, Zhejiang University</t>
  </si>
  <si>
    <t>Can SARS-CoV-2-infected women breastfeed after viral clearance?</t>
  </si>
  <si>
    <t>https://link.springer.com/content/pdf/10.1631/jzus.B2000095.pdf</t>
  </si>
  <si>
    <t>Maimonides Medical Center</t>
  </si>
  <si>
    <t>19-5-2020</t>
  </si>
  <si>
    <t>The Relationship between Status at Presentation and Outcomes among Pregnant Women with COVID-19</t>
  </si>
  <si>
    <t>https://www.thieme-connect.de/products/ejournals/pdf/10.1055/s-0040-1712164.pdf</t>
  </si>
  <si>
    <t>Savasi VM</t>
  </si>
  <si>
    <t>Milan, Monza, Bergamo, Pavia</t>
  </si>
  <si>
    <t>L. Sacco (Milan), Mangiagalli (Milan), S. Gerardo MBBM Foundation (Monza), Papa Giovanni XXIII (Bergamo), and San Matteo (Pavia) as hub maternity hospitals, and Hospitals of Padua, Florence, Lecco, Trento, Modena, Seriate and Piacenza.</t>
  </si>
  <si>
    <t>Clinical Findings and Disease Severity in Hospitalized Pregnant Women With Coronavirus Disease 2019 (COVID-19)</t>
  </si>
  <si>
    <t>https://journals.lww.com/greenjournal/Abstract/9000/Clinical_Findings_and_Disease_Severity_in.97347.aspx</t>
  </si>
  <si>
    <t>Jounral of Anesthesia</t>
  </si>
  <si>
    <t>Shaanxi</t>
  </si>
  <si>
    <t>The Second Afliated Hospital of Xi’an Jiaotong University</t>
  </si>
  <si>
    <t>May 8 to May 9</t>
  </si>
  <si>
    <t>Anesthesia and protection in an emergency cesarean section for pregnant woman infected with a novel coronavirus: case report and literature review</t>
  </si>
  <si>
    <t>https://link.springer.com/content/pdf/10.1007/s00540-020-02796-6.pdf</t>
  </si>
  <si>
    <t>International Journal of Gynaecology and Obstetrics</t>
  </si>
  <si>
    <t>Severe COVID-19 in a Pregnant Patient Admitted to Hospital in Wuhan</t>
  </si>
  <si>
    <t>https://pubmed.ncbi.nlm.nih.gov/32428290/?from_single_result=Severe+COVID-19+in+a+Pregnant+Patient+Admitted+to+Hospital+in+Wuhan&amp;expanded_search_query=Severe+COVID-19+in+a+Pregnant+Patient+Admitted+to+Hospital+in+Wuhan</t>
  </si>
  <si>
    <t>Patanè L</t>
  </si>
  <si>
    <t>Bergamo</t>
  </si>
  <si>
    <t>Obstetrics and Gynecology Department, ASST Papa Giovanni XXIII, Bergamo-Italy</t>
  </si>
  <si>
    <t>May 10 to May 14</t>
  </si>
  <si>
    <t>Vertical transmission of COVID-19: SARS-CoV-2 RNA on the fetal side of the placenta in pregnancies with COVID-19 positive mothers and neonates at birth</t>
  </si>
  <si>
    <t>https://www.ncbi.nlm.nih.gov/pmc/articles/PMC7233206/</t>
  </si>
  <si>
    <t>Department of Obstetrics, Gynecology, and Reproductive Medicine, Icahn School of Medicine at Mount Sinai Hospital</t>
  </si>
  <si>
    <t>Apr 23 to May 7</t>
  </si>
  <si>
    <t>Testing of Patients and Support Persons for Coronavirus Disease 2019 (COVID-19) Infection Before Scheduled Deliveries</t>
  </si>
  <si>
    <t>https://journals.lww.com/greenjournal/Abstract/9000/Testing_of_Patients_and_Support_Persons_for.97342.aspx</t>
  </si>
  <si>
    <t>The Journal of Maternal-Fetal &amp; Neonatal Medicine</t>
  </si>
  <si>
    <t>Dearborn</t>
  </si>
  <si>
    <t>Beaumont Hospital Dearborn</t>
  </si>
  <si>
    <t>May 1 to May 3</t>
  </si>
  <si>
    <t>20-5-2020</t>
  </si>
  <si>
    <t>Pregnancy Affected by SARS-CoV-2 Infection: A Flash Report From Michigan</t>
  </si>
  <si>
    <t>https://pubmed.ncbi.nlm.nih.gov/32434403/?from_term=%28pregnant%2Fpregnancy+OR+maternal+OR+perinatal+OR+neonate%2Fneonatal+OR+newborn+OR+obstetric%29+AND+%28covid-19+OR+SARS-CoV-2%29&amp;from_sort=date&amp;from_size=100&amp;from_pos=15</t>
  </si>
  <si>
    <t>Journal of Allergy and Clinical Immunology</t>
  </si>
  <si>
    <t>Department of Pediatrics, Children’s Digital Health and Data Center, Zhongnan Hospital of Wuhan University</t>
  </si>
  <si>
    <t>Mar 17 to Apr 30</t>
  </si>
  <si>
    <t>The Immunologic Status of Newborns Born to SARS-CoV2-infected Mothers in Wuhan, China</t>
  </si>
  <si>
    <t>https://pubmed.ncbi.nlm.nih.gov/32437740/?from_term=%28pregnant%2Fpregnancy+OR+maternal+OR+perinatal+OR+neonate%2Fneonatal+OR+newborn+OR+obstetric%29+AND+%28covid-19+OR+SARS-CoV-2%29&amp;from_sort=date&amp;from_size=100&amp;from_pos=4</t>
  </si>
  <si>
    <t>Icahn School of Medicine at Mount Sinai</t>
  </si>
  <si>
    <t>21-5-2020</t>
  </si>
  <si>
    <t>COVID-19 in Pregnant Women: Case Series from One Large New York City Obstetrical Practice</t>
  </si>
  <si>
    <t>https://pubmed.ncbi.nlm.nih.gov/32438425/?from_term=%28pregnant%2Fpregnancy+OR+maternal+OR+perinatal+OR+neonate%2Fneonatal+OR+newborn+OR+obstetric%29+AND+%28covid-19+OR+SARS-CoV-2%29&amp;from_sort=date&amp;from_size=100&amp;from_pos=2</t>
  </si>
  <si>
    <t>Update on Clinical Outcomes of Women With COVID-19 During Pregnancy</t>
  </si>
  <si>
    <t>https://pubmed.ncbi.nlm.nih.gov/32438521/?from_term=%28pregnant%2Fpregnancy+OR+maternal+OR+perinatal+OR+neonate%2Fneonatal+OR+newborn+OR+obstetric%29+AND+%28covid-19+OR+SARS-CoV-2%29&amp;from_sort=date&amp;from_size=100&amp;from_pos=1</t>
  </si>
  <si>
    <t>Official Journal of the American Academy of Pediatrics</t>
  </si>
  <si>
    <t>New York Presbyterian Hospital</t>
  </si>
  <si>
    <t>Pre Publication</t>
  </si>
  <si>
    <t>Delivery Room Preparedness and Early Neonatal Outcomes During COVID19 Pandemic in New York City</t>
  </si>
  <si>
    <t>https://pediatrics.aappublications.org/content/pediatrics/early/2020/05/12/peds.2020-1567.full.pdf</t>
  </si>
  <si>
    <t>University Hospital Puerta de Hierro Majadahonda,</t>
  </si>
  <si>
    <t>22-5-2020</t>
  </si>
  <si>
    <t>Clinical course of Coronavirus Disease-2019 (COVID-19) in pregnancy.</t>
  </si>
  <si>
    <t>https://obgyn.onlinelibrary.wiley.com/doi/epdf/10.1111/aogs.13921</t>
  </si>
  <si>
    <t>American Journal Of Hematology</t>
  </si>
  <si>
    <t>Netherlands</t>
  </si>
  <si>
    <t>Amsterdam</t>
  </si>
  <si>
    <t>Amsterdam UMC</t>
  </si>
  <si>
    <t>23-5-2020</t>
  </si>
  <si>
    <t>Immune Thrombocytopenia during Pregnancy due to COVID-19</t>
  </si>
  <si>
    <t>https://onlinelibrary.wiley.com/doi/pdfdirect/10.1002/ajh.25877</t>
  </si>
  <si>
    <t>Am J Clin Pathol</t>
  </si>
  <si>
    <t>Chicago</t>
  </si>
  <si>
    <t>Feinberg School of Medicine</t>
  </si>
  <si>
    <t>Placental Pathology in COVID-19.</t>
  </si>
  <si>
    <t>https://search.bvsalud.org/global-literature-on-novel-coronavirus-2019-ncov/resource/en/covidwho-343224</t>
  </si>
  <si>
    <t>Polonia-Valente R</t>
  </si>
  <si>
    <t>Eur J Obstet Gynecol Reprod Biol</t>
  </si>
  <si>
    <t>Department of Obstetrics, Centro Hospitalar Universitário de São João</t>
  </si>
  <si>
    <t>Apr 2 to May 11</t>
  </si>
  <si>
    <t>Vaginal Delivery in a Woman Infected With SARS-CoV-2 - The First Case Reported in Portugal</t>
  </si>
  <si>
    <t>ejog.org/article/S0301-2115(20)30258-X/pdf</t>
  </si>
  <si>
    <t>Boston</t>
  </si>
  <si>
    <t>Mass General Brigham Health</t>
  </si>
  <si>
    <t>27-5-2020</t>
  </si>
  <si>
    <t>Universal SARS-CoV-2 testing on admission to Labor and Delivery: Low prevalence among asymptomatic obstetric patients</t>
  </si>
  <si>
    <t>https://www.cambridge.org/core/journals/infection-control-and-hospital-epidemiology/article/universal-sarscov2-testing-on-admission-to-labor-and-delivery-low-prevalence-among-asymptomatic-obstetric-patients/81002844FD1915D0A495B32F7B53ACB2</t>
  </si>
  <si>
    <t>Indian Journal of Anaesthesia</t>
  </si>
  <si>
    <t>May 6 to May 15</t>
  </si>
  <si>
    <t>Anaesthetic management of a COVID-19 parturient for caesarean section - Case report and lessons learnt</t>
  </si>
  <si>
    <t>http://www.ijaweb.org/article.asp?issn=0019-5049;year=2020;volume=64;issue=14;spage=141;epage=143;aulast=Chhabra</t>
  </si>
  <si>
    <t>McLaren R</t>
  </si>
  <si>
    <t>Department of Obstetrics and Gynecology, Maimonides Medical Center</t>
  </si>
  <si>
    <t>May 7 to May 20</t>
  </si>
  <si>
    <t>Delivery For Respiratory Compromise Among Pregnant Women With COVID-19</t>
  </si>
  <si>
    <t>https://www.ajog.org/article/S0002-9378(20)30567-6/pdf</t>
  </si>
  <si>
    <t>BMJ Pediatrics Open</t>
  </si>
  <si>
    <t>Blackpool</t>
  </si>
  <si>
    <t>Blackpool Teaching Hospitals NHS Foundation Trust, UK</t>
  </si>
  <si>
    <t>Apr 28 to May 16</t>
  </si>
  <si>
    <t>Rapid systematic review of neonatal COVID-19 including a case of presumed vertical transmission</t>
  </si>
  <si>
    <t>https://bmjpaedsopen.bmj.com/content/bmjpo/4/1/e000718.full.pdf</t>
  </si>
  <si>
    <t>Mexico</t>
  </si>
  <si>
    <t>San Luis Potosi</t>
  </si>
  <si>
    <t>Hospital Angeles, San Luis Potosi &amp; Department of Obstetrics and Gynecology, Brigham &amp; Women's Hospital, Harvard Medical School</t>
  </si>
  <si>
    <t>30-5-2020</t>
  </si>
  <si>
    <t>Maternal Mortality From COVID-19 in Mexico</t>
  </si>
  <si>
    <t>https://pubmed.ncbi.nlm.nih.gov/32473603/?from_term=coronavirus&amp;from_sort=date&amp;from_pos=2</t>
  </si>
  <si>
    <t>BJOG</t>
  </si>
  <si>
    <t>Barcelona</t>
  </si>
  <si>
    <t>Maternal-Fetal Medicine Unit, Department of Obstetrics, Hospital Universitari Vall d'Hebron, Universitat Autònoma de Barcelona</t>
  </si>
  <si>
    <t>Preeclampsia-like Syndrome Induced by Severe COVID-19: A Prospective Observational Study</t>
  </si>
  <si>
    <t>https://pubmed.ncbi.nlm.nih.gov/32479682/?from_single_result=Preeclampsia-like+syndrome+induced+by+severe+COVID-19%3A+a+prospective+observational+study</t>
  </si>
  <si>
    <t>J Ultrasound Med</t>
  </si>
  <si>
    <t>Istanbul</t>
  </si>
  <si>
    <t>Training and Research Hospital</t>
  </si>
  <si>
    <t>Apr 24 to May 20</t>
  </si>
  <si>
    <t>Lung Ultrasound Can Influence the Clinical Treatment of Pregnant Women With COVID-19</t>
  </si>
  <si>
    <t>https://onlinelibrary.wiley.com/doi/epdf/10.1002/jum.15367</t>
  </si>
  <si>
    <t>Journal of Clinical Anesthesia</t>
  </si>
  <si>
    <t>Konya</t>
  </si>
  <si>
    <t>Necmettin Erbakan University, Meram Faculty of Medicine</t>
  </si>
  <si>
    <t>May 5 to May 24</t>
  </si>
  <si>
    <t>Anesthetic management for cesarean birth in pregnancy with the novel coronavirus (COVID-19)</t>
  </si>
  <si>
    <t>https://pdf.sciencedirectassets.com/271296/1-s2.0-S0952818020X00079/1-s2.0-S0952818020308953/main.pdf?X-Amz-Security-Token=IQoJb3JpZ2luX2VjECAaCXVzLWVhc3QtMSJHMEUCIQDZlyquhWmOsUFUNQapcAfVMBFhvJXtUruzRbo70Eym1QIgEbEc4wK9ioEIHfFwBQwVw1AOPO4st6972o839WexIg8qvQMIif%2F%2F%2F%2F%2F%2F%2F%2F%2F%2FARADGgwwNTkwMDM1NDY4NjUiDPFVaDze9%2FZ20FmxVSqRA7ItxEbfZvmQ9o88CZtYG5stHbVkDokp28WfFp18W9KiRLlezNaFKd9WHDFy%2FUyopt0wTOP88ZNPMhhW%2BZi2DfRUAdYA0TAuo%2F%2BUEe2TKJgRxU9bsNN37Xg%2BnjEpnRK6x60U9a17VXTJDxrAPkf1V5Ggj2ra4581jWeildaXTtOCZREZusWH3hMPbzlwxYGzZVQg7lRodyJcnz5kTnzo27XGirJpZSCVNLrpGosEydXgoB9aX39UkWwA1iP3omhL%2FKenDyQ2CdZA2ChVeubJq5tXZoSF3AOwM0sSpkCYJLo8GFKJNwnvayNSTPuc3HDtvz9khXpzuVwGmdDvF4%2BJJ7A6WllqdwD0VHhLBUTnXz%2FfJAV3Q0fljoyiXB5P%2FSq9jQYHmMiWtelbS31SEhFhBxK%2BUU9Iv9PBmUWEcGbCNvHrYolqnMFZPA6jG9tFyMol6MT2NRXTSXZOkEG7VAiM5xmaG3TlAxTlY5Rdr5Vo0JOvjoh0A4IA9VGgqrUx%2BGcKLCYvs96PpUnOU82goFVZ4DsKML%2FT4vYFOusBakUvv60%2BlUrZhLErs4t00bcuV0QEZCwEX6dbZ706IU%2FUVY4x6BIvZZULuz%2BjcC8xtp0CHphlTZ%2FCOIGJwTddhS%2FeEWPhWQnIOKwIgPh96eYWKJGMfJ0E5KLYPY2rLY8Wy3oONkGjN3MBCmj%2F%2FqUT0uSVaB%2B9TX%2BbAMr0VAP89hz8sBgRMCPrVstbPDoXbtCEX4lKIAW5lQHuhmL4CjaTrTTt1rqKHTdgHsh6ER1dStUERPW0enG0Pg5AhUzHy78K0WXEWXCyGz849X14p%2Ff%2FFYlkd6eTPr5eCgDLz4ewKM8B1lFGrzBXzP0Ecw%3D%3D&amp;X-Amz-Algorithm=AWS4-HMAC-SHA256&amp;X-Amz-Date=20200604T085917Z&amp;X-Amz-SignedHeaders=host&amp;X-Amz-Expires=300&amp;X-Amz-Credential=ASIAQ3PHCVTYTHK2WNNZ%2F20200604%2Fus-east-1%2Fs3%2Faws4_request&amp;X-Amz-Signature=275f1ceb8da9d1bf72b37816327c8fbd8fedf3b77969d99947c6a653f6be7d87&amp;hash=4d2a6703327643069c2bed060d436604303296ba2bdb83f80ede3be46074cfa7&amp;host=68042c943591013ac2b2430a89b270f6af2c76d8dfd086a07176afe7c76c2c61&amp;pii=S0952818020308953&amp;tid=spdf-97bf9129-97c6-4d04-a95e-9164b9e00bb3&amp;sid=4c054ba27ba2c04aae99f94-39cc34c9a975gxrqb&amp;type=client</t>
  </si>
  <si>
    <t>Japan</t>
  </si>
  <si>
    <t>Tokyo</t>
  </si>
  <si>
    <t>Department of Obstetrics and Gynecology, Keio University School of Medicine, Tokyo, Japan</t>
  </si>
  <si>
    <t>Universal Screening for SARS-CoV-2 in Asymptomatic Obstetric Patients in Tokyo, Japan</t>
  </si>
  <si>
    <t>https://pubmed.ncbi.nlm.nih.gov/32496574/?from_single_result=Universal+screening+for+SARS%E2%80%90CoV%E2%80%902+in+asymptomatic+obstetric+patients+in+Tokyo%2C+Japan</t>
  </si>
  <si>
    <t>France</t>
  </si>
  <si>
    <t>Mayotte</t>
  </si>
  <si>
    <t>Mayotte Hospital</t>
  </si>
  <si>
    <t>May 27 to May 31</t>
  </si>
  <si>
    <t>31-5-2020</t>
  </si>
  <si>
    <t>Neonatal COVID 19 Pneumonia: report of the first case in a preterm neonate in Mayotte, an overseas department of France</t>
  </si>
  <si>
    <t>https://www.preprints.org/manuscript/202005.0482/v1</t>
  </si>
  <si>
    <t>The Indian Journal of Pediatrics</t>
  </si>
  <si>
    <t>Sir Ganga Ram Hospital</t>
  </si>
  <si>
    <t>May 15 to May 27</t>
  </si>
  <si>
    <t>Manifestations in Neonates Born to COVID-19 Positive Mothers</t>
  </si>
  <si>
    <t>https://link.springer.com/article/10.1007/s12098-020-03369-x</t>
  </si>
  <si>
    <t>European Journal of Pediatrics</t>
  </si>
  <si>
    <t>Toledo</t>
  </si>
  <si>
    <t>Virgen de la Salud Hospital</t>
  </si>
  <si>
    <t>Apr 26 to May 25</t>
  </si>
  <si>
    <t>Point-of-care lung ultrasound in three neonates with COVID-19</t>
  </si>
  <si>
    <t>https://link.springer.com/article/10.1007/s00431-020-03706-4</t>
  </si>
  <si>
    <t>New Jersey</t>
  </si>
  <si>
    <t>Hackensack University Medical Center</t>
  </si>
  <si>
    <t>May 8 to June 1</t>
  </si>
  <si>
    <t>Perinatal outcomes in critically ill pregnant women with COVID-19</t>
  </si>
  <si>
    <t>https://pdf.sciencedirectassets.com/320199/AIP/1-s2.0-S2589933320300951/main.pdf?X-Amz-Security-Token=IQoJb3JpZ2luX2VjEIH%2F%2F%2F%2F%2F%2F%2F%2F%2F%2FwEaCXVzLWVhc3QtMSJHMEUCIH7mggLCiE%2BrC%2BMyTjsnoVunCdrHMX5TrnNiMh1CUXq5AiEAhpSN%2FlJ7ujLONXKWo9QDLZj0Dt7RI%2FUsk8RZTnHlU9kqvQMI6v%2F%2F%2F%2F%2F%2F%2F%2F%2F%2FARADGgwwNTkwMDM1NDY4NjUiDJScm8aVQW79EFranCqRA9oiWxqv8AdTq%2BKNXDo4PW%2FlwYcUKeU5ueaX2UAK3TLKvP%2BtY%2B0ZR%2BcgjcRJ3%2B8YqRflKWIYTVKZsFJZ6ipReP%2Fumwif7iGtiTjsvrK2AI3frgY0%2BoOYG1oWkd3sMZ4PZ3i2csBxVkuxh3OvtY4xb8gOMh9H2K6uIhzIb%2FlIgm7v9e6LyhCT%2F0G1ZntLM34LKPqqDM2H567o9Gw0hv6OjW2DWnqj1j%2F2Z9czcaCg3ZGtKn6V20qIsZKi0wExMwcC7qzbwnr9517JgKfc0s1pKrvN08y%2B9fypA97ueddWIDS9Y7LM1%2FS6lRP66PBfZwmsKb1tFjVRDDVQA6fhHS7ro2Ty%2B84BI%2BYZzCoMC7PtyXUlsXLqyheFlo7LHGEPJEIWL8kfF2JGj3YQ31zwHQoI2sH3LyJoFb1DQM4ve0CefoCjjsb%2Fj4sZRWCG4PtYOO9taFjn883WGW1taaGyJMmoEpm1oMVBMiz3V3iYoWYSdqwi3wFJ%2FJsaA4sbiMhvhWzXmcNghxQC8CY2e%2BijcusRurFDMPv69%2FYFOusBGJChcJAnPLAr9Q9CMoZwYAFg19xWZ5bvpDxQvmWdpxWBWOsIyV9W1VALZzxOzQR3hfWjBthM6PhKSFvJQwvJBr8jxPdElVhuuqpJcVO8YXKDrZBv4xUG4OlupFXxFEa2cTLeiHwqDdzm%2BHLzVonf3Z6koz9EOSVz3PsBiQzGjYZv9W4Y81M1AG8SNWCnPXeXBZV%2FBeUiOhZwxGWAUgirBkGIbbLDJoZeluX7hkrs1WQUNY4V3hE%2B%2B7oiGf93dw%2FDS9MbBT5Ua1QBwlgwqj0%2FXEd3mj9ECXVg0z4t150i43vND1BYIJUcno7AgA%3D%3D&amp;X-Amz-Algorithm=AWS4-HMAC-SHA256&amp;X-Amz-Date=20200608T093931Z&amp;X-Amz-SignedHeaders=host&amp;X-Amz-Expires=300&amp;X-Amz-Credential=ASIAQ3PHCVTYRRJWV6HV%2F20200608%2Fus-east-1%2Fs3%2Faws4_request&amp;X-Amz-Signature=7871aafc1c71223a33c40ee2a819e7261b6787dea3ca1751465fda1e04fa89ba&amp;hash=cf829f5e8db2fdc9c219240a9594ff73eab3832c7b7d1bf89a5ea3b3d1b3967e&amp;host=68042c943591013ac2b2430a89b270f6af2c76d8dfd086a07176afe7c76c2c61&amp;pii=S2589933320300951&amp;tid=spdf-bb6d6802-0ae2-4351-9db6-b8df9859055a&amp;sid=514645002091e441cc5ab7d144295ef92044gxrqb&amp;type=client</t>
  </si>
  <si>
    <t>NL&amp;Ireland</t>
  </si>
  <si>
    <t>Twente&amp;Dublin</t>
  </si>
  <si>
    <t>Medisch Spectrum Twente &amp; National Maternity Hospital, Ireland</t>
  </si>
  <si>
    <t>May 15 to May 29</t>
  </si>
  <si>
    <t>29-5-2020</t>
  </si>
  <si>
    <t>COVID-19 infection during the third trimester of pregnancy: Current clinical dilemmas</t>
  </si>
  <si>
    <t>https://pubmed.ncbi.nlm.nih.gov/32505514/?from_term=%28pregnant%2Fpregnancy+OR+maternal+OR+perinatal+OR+neonate%2Fneonatal+OR+newborn+OR+obstetric%29+AND+%28covid-19+OR+SARS-CoV-2%29&amp;from_sort=date&amp;from_size=100&amp;from_pos=22</t>
  </si>
  <si>
    <t>Journal of Gynecology Obstetrics and Human Reproduction</t>
  </si>
  <si>
    <t>33 French maternity units</t>
  </si>
  <si>
    <t>May 29 to May 31</t>
  </si>
  <si>
    <t>A snapshot of the Covid-19 pandemic among pregnant women in France</t>
  </si>
  <si>
    <t>https://www.sciencedirect.com/science/article/pii/S2468784720301707?via%3Dihub</t>
  </si>
  <si>
    <t>Am J Perinatol Rep</t>
  </si>
  <si>
    <t>New York University Langone Medical Center</t>
  </si>
  <si>
    <t>Apr 27 to Apr 30</t>
  </si>
  <si>
    <t>Acute Respiratory Decompensation Requiring Intubation in Pregnant Women with SARS-CoV-2 (COVID-19)</t>
  </si>
  <si>
    <t>https://www.thieme-connect.de/products/ejournals/html/10.1055/s-0040-1712925</t>
  </si>
  <si>
    <t>Clinical characteristics and laboratory results of pregnant women with COVID-19 in Wuhan, China</t>
  </si>
  <si>
    <t>https://pubmed.ncbi.nlm.nih.gov/32510581/?from_term=Clinical+Characteristics+and+Laboratory+Results+of+Pregnant+Women+With+COVID-19+in+Wuhan%2C+China&amp;from_sort=date&amp;from_size=100&amp;from_pos=1</t>
  </si>
  <si>
    <t>Puerta de Hierro University Hospital</t>
  </si>
  <si>
    <t>Association Between Mode of Delivery Among Pregnant Women With COVID-19 and Maternal and Neonatal Outcomes in Spain</t>
  </si>
  <si>
    <t>https://jamanetwork.com/journals/jama/fullarticle/2767206</t>
  </si>
  <si>
    <t>Womens Health</t>
  </si>
  <si>
    <t>Irbid</t>
  </si>
  <si>
    <t>Department of Obstetrics and Gynecology, Jordan University of Science and Technology</t>
  </si>
  <si>
    <t>Apr 15 to Apr 25</t>
  </si>
  <si>
    <t>Multidisciplinary team management and cesarean deliveryfor a Jordanian woman infected with SARS-COV-2: A case report</t>
  </si>
  <si>
    <t>https://reader.elsevier.com/reader/sd/pii/S2214911220300424?token=E65D9189E742FD066FE7D11822B4A168893726995984E392D30B7ECFF2DD21B3B5310C68C345E0743721CF562BB56313</t>
  </si>
  <si>
    <t>Obstetrics&amp;Gynecology</t>
  </si>
  <si>
    <t>Malmö</t>
  </si>
  <si>
    <t>Skåne University Hospital</t>
  </si>
  <si>
    <t>Complicated COVID-19 in pregnancy: a case report with severe liver and coagulation dysfunction promptly improved by delivery</t>
  </si>
  <si>
    <t>https://assets.researchsquare.com/files/rs-31225/v1/7767e7f5-2063-4c6d-b359-08f80c71dec8.pdf</t>
  </si>
  <si>
    <t xml:space="preserve">Transbound Emerg Dis. </t>
  </si>
  <si>
    <t>Hubei Province</t>
  </si>
  <si>
    <t>12 hospitals in Henan and Shaanxi Provinces</t>
  </si>
  <si>
    <t>Clinical course and treatment efficacy of COVID-19 near Hubei Province, China: a multicentre, retrospective study</t>
  </si>
  <si>
    <t>https://onlinelibrary.wiley.com/doi/epdf/10.1111/tbed.13674</t>
  </si>
  <si>
    <t>Am J Perinato</t>
  </si>
  <si>
    <t>Morristown</t>
  </si>
  <si>
    <t>Department of Pediatrics, Morristown Medical Center, Morristown, New Jersey</t>
  </si>
  <si>
    <t>May 18 to May 21</t>
  </si>
  <si>
    <t>13-6-2020</t>
  </si>
  <si>
    <t>The Impact of COVID-19 Infection on Labor and Delivery, Newborn Nursery, and Neonatal Intensive Care Unit: Prospective Observational Data from a Single Hospital System</t>
  </si>
  <si>
    <t>https://pubmed.ncbi.nlm.nih.gov/32534458/?from_term=%28pregnant%2Fpregnancy+OR+maternal+OR+perinatal+OR+neonate%2Fneonatal+OR+newborn+OR+obstetric%29+AND+%28covid-19+OR+SARS-CoV-2%29&amp;from_sort=date&amp;from_size=100&amp;from_pos=4</t>
  </si>
  <si>
    <t>Strasbourg</t>
  </si>
  <si>
    <t>Strasbourg University Hospital</t>
  </si>
  <si>
    <t>May 7 to June 10</t>
  </si>
  <si>
    <t>15-6-2020</t>
  </si>
  <si>
    <t xml:space="preserve">COVID-19 in pregnancy was associated with maternal morbidity and preterm birth </t>
  </si>
  <si>
    <t>https://reader.elsevier.com/reader/sd/pii/S0002937820306396?token=C560C2F900B39DCCAD7381499FE98D485ACA88C5B40D558F14512C2610A2BBB5649E44887119661AA70A3E3F3F8FA28F</t>
  </si>
  <si>
    <t>ten  hospitals  within  Northwell  Health</t>
  </si>
  <si>
    <t>May 20 to June 5</t>
  </si>
  <si>
    <t xml:space="preserve">Maternal Mortality Among Women with COVID-19 Admitted to the Intensive Care Unit </t>
  </si>
  <si>
    <t>https://reader.elsevier.com/reader/sd/pii/S0002937820306360?token=36C4F921087D72D71EDFCF1F5456F48E788A24540360B605FF0C2230BEA868EC4EC4DE98D26B065D748E466DEF6AB43B</t>
  </si>
  <si>
    <t>27 hospitals in 12 regions of Hubei,</t>
  </si>
  <si>
    <t>A Clinical Multi-center Study of Pregnant Women with COVID-19 in Hubei, China</t>
  </si>
  <si>
    <t>https://assets.researchsquare.com/files/rs-27398/v1.pdf</t>
  </si>
  <si>
    <t>Tehran</t>
  </si>
  <si>
    <t>Arash Hospital</t>
  </si>
  <si>
    <t>Maternal and fetal effects of covid-19 virus on a complicated triplet pregnancy. A case-report</t>
  </si>
  <si>
    <t>https://assets.researchsquare.com/files/rs-25864/v1/manuscript.pdf</t>
  </si>
  <si>
    <t>Hamadan</t>
  </si>
  <si>
    <t>women’s hospital in Hamadan City</t>
  </si>
  <si>
    <t>A case of postpartum maternal death with COVID-19 in the west of Iran</t>
  </si>
  <si>
    <t>https://assets.researchsquare.com/files/rs-27256/v1.pdf</t>
  </si>
  <si>
    <t>Denver</t>
  </si>
  <si>
    <t xml:space="preserve">Department of Obstetrics and Gynecology, Saint Joseph Hospital, </t>
  </si>
  <si>
    <t>Apr 28 to May 27</t>
  </si>
  <si>
    <t>COVID-19 infection presenting as pancreatitis in a pregnant woman:A case report</t>
  </si>
  <si>
    <t>https://reader.elsevier.com/reader/sd/pii/S2214911220300588?token=7E1A70545F7C356164B6845CC126104F20A70BE41AF7A7D8124EAF1FE0F87552B2266CDD8FFF18B1A21E97C8B2A1DBED</t>
  </si>
  <si>
    <t>Neuilly</t>
  </si>
  <si>
    <t>Mother and Infant Health Department, Hôpital Américain de Paris</t>
  </si>
  <si>
    <t>Ahead of print</t>
  </si>
  <si>
    <t>Covid-19 in pregnant women: General data from a French National Survey</t>
  </si>
  <si>
    <t>https://www.ejog.org/article/S0301-2115(20)30364-X/pdf</t>
  </si>
  <si>
    <t>Rev Clin Esp</t>
  </si>
  <si>
    <t>Jaén</t>
  </si>
  <si>
    <t>Servicio de Obstetricia y Ginecología, Hospital Universitario materno-Infantil de Jaén</t>
  </si>
  <si>
    <t>May 24 to Jun 1</t>
  </si>
  <si>
    <t>Does the Maternal-Fetal Transmission of SARS-CoV-2 Occur During Pregnancy?</t>
  </si>
  <si>
    <t>https://reader.elsevier.com/reader/sd/pii/S0014256520301569?token=1BE8722B8363E1C9C522CAA4D91984B75B4A37DE64CEE25B185EDCBA90E9147360D27D7C90E27F48645FCFE4C728CFEB</t>
  </si>
  <si>
    <t>Emerging Microbes &amp; Infections</t>
  </si>
  <si>
    <t>Beijing</t>
  </si>
  <si>
    <t>Changzheng Hospital</t>
  </si>
  <si>
    <t>18-6-2020</t>
  </si>
  <si>
    <t>Antibodies in the breast milk of a maternal woman with COVID-19</t>
  </si>
  <si>
    <t>https://www.tandfonline.com/doi/pdf/10.1080/22221751.2020.1780952?needAccess=true</t>
  </si>
  <si>
    <t>Montefiore Medical Center; Mount Sinai Health System, including Mount Sinai Hospital and Mount Sinai West; its affiliate, NYC Health and HospitalsElmhurst Hospital; NewYork-Presbyterian HospitalColumbia University; and New York University Langone Health, including NYU Langone Hospitals, Manhattan campus, and NYU Langone HospitalsBrooklyn</t>
  </si>
  <si>
    <t>16-6-2020</t>
  </si>
  <si>
    <t>Characteristics and Outcomes of 241 Births to Women With Severe Acute Respiratory Syndrome Coronavirus 2 (SARS-CoV-2) Infection at Five New York City Medical Centers</t>
  </si>
  <si>
    <t>https://journals.lww.com/greenjournal/Abstract/9000/Characteristics_and_Outcomes_of_241_Births_to.97310.aspx</t>
  </si>
  <si>
    <t>AJP Reports</t>
  </si>
  <si>
    <t>Department of obstetrics and Gynecology, New york medical college</t>
  </si>
  <si>
    <t>May 1 to May 2</t>
  </si>
  <si>
    <t>COVID-19 and HELLP: Overlapping Clinical Pictures in Two Gravid Patients</t>
  </si>
  <si>
    <t>https://www.thieme-connect.de/products/ejournals/pdf/10.1055/s-0040-1712978.pdf</t>
  </si>
  <si>
    <t>Rotterdam</t>
  </si>
  <si>
    <t>Department of Obstetrics and Gynecology, Erasmus University Medical Center</t>
  </si>
  <si>
    <t>SARS-CoV-2 placental infection and inflammation leading to fetal distress and neonatal multi-organ failure in an asymptomatic woman</t>
  </si>
  <si>
    <t>https://www.medrxiv.org/content/10.1101/2020.06.08.20110437v1.full.pdf</t>
  </si>
  <si>
    <t>Journal of Hepatology</t>
  </si>
  <si>
    <t>Wuhan Union hospital</t>
  </si>
  <si>
    <t>Apr 23 to June 8</t>
  </si>
  <si>
    <t>Characteristics of pregnant COVID-19 patients with liver injury</t>
  </si>
  <si>
    <t>https://www.journal-of-hepatology.eu/article/S0168-8278(20)30395-0/pdf</t>
  </si>
  <si>
    <t>Nawsherwan</t>
  </si>
  <si>
    <t>Renmin Hospital of Wuhan University, Huangshi Maternal and Child Health Hospital, Jingzhou Maternal and Child Health Hospital, Jingmen First Renmin Hospital, Zaoyang First Renmin Hospital</t>
  </si>
  <si>
    <t>May 18 to May 29</t>
  </si>
  <si>
    <t>22-6-2020</t>
  </si>
  <si>
    <t>Impact of COVID-19 Pneumonia on Neonatal Birth Outcomes</t>
  </si>
  <si>
    <t>https://www.ncbi.nlm.nih.gov/pmc/articles/PMC7306649/pdf/12098_2020_Article_3372.pdf</t>
  </si>
  <si>
    <t>The Journal of Clinical Investigation</t>
  </si>
  <si>
    <t>New Haven</t>
  </si>
  <si>
    <t>Yale School of Medicine</t>
  </si>
  <si>
    <t>23-6-2020</t>
  </si>
  <si>
    <t>SARS-CoV-2 infection of the placenta</t>
  </si>
  <si>
    <t>https://dm5migu4zj3pb.cloudfront.net/manuscripts/139000/139569/cache/139569.1-20200616123251-covered-253bed37ca4c1ab43d105aefdf7b5536.pdf</t>
  </si>
  <si>
    <t>Medicina</t>
  </si>
  <si>
    <t>Genova</t>
  </si>
  <si>
    <t>IRCCS Ospedale Policlinico San Martino</t>
  </si>
  <si>
    <t>Apr 27 to June 17</t>
  </si>
  <si>
    <t>Report of Positive Placental Swabs for SARS-CoV-2 in an Asymptomatic Pregnant Woman with COVID-19</t>
  </si>
  <si>
    <t>https://www.mdpi.com/1010-660X/56/6/306/htm</t>
  </si>
  <si>
    <t>Mashhad</t>
  </si>
  <si>
    <t>Neonatal and Maternal Research Center, Mashhad University of Medical</t>
  </si>
  <si>
    <t>Two infants with COVID-19 acquired from infected mothers: The incompatibility of maternal intensity and infant lung involvement: A case report</t>
  </si>
  <si>
    <t>https://assets.researchsquare.com/files/rs-37088/v1/2a8a249e-77da-4daa-b6ab-8cf690cae743.pdf</t>
  </si>
  <si>
    <t>Vancouver</t>
  </si>
  <si>
    <t>Cascadia Women’s Clinic, Legacy Salmon Creek Hospital</t>
  </si>
  <si>
    <t>Induction of Labor in an Intubated Patient With Coronavirus Disease 2019 (COVID-19)</t>
  </si>
  <si>
    <t>https://journals.lww.com/greenjournal/Abstract/9000/Induction_of_Labor_in_an_Intubated_Patient_With.97309.aspx</t>
  </si>
  <si>
    <t>American Journal of case reports</t>
  </si>
  <si>
    <t xml:space="preserve">Jordan </t>
  </si>
  <si>
    <t>Apr 28 to May 18</t>
  </si>
  <si>
    <t>Successful Anesthetic Management in Cesarean Section for Pregnant Woman with COVID-19.</t>
  </si>
  <si>
    <t>https://www.ncbi.nlm.nih.gov/pmc/articles/PMC7307933/pdf/amjcaserep-21-e925512.pdf</t>
  </si>
  <si>
    <t>Hunan Engineering Research Center of Obstetrics and Gynecological Disease</t>
  </si>
  <si>
    <t>Apr 20 to June 20</t>
  </si>
  <si>
    <t>Severe Acute Respiratory Syndrome Coronavirus 2 (SARS-CoV-2) Infection During Pregnancy In China: A Retrospective Cohort Study</t>
  </si>
  <si>
    <t>https://www.medrxiv.org/content/10.1101/2020.04.07.20053744v1.full.pdf</t>
  </si>
  <si>
    <t>Brazil</t>
  </si>
  <si>
    <t>Sao Paolo</t>
  </si>
  <si>
    <t xml:space="preserve">Hospital e Maternidade Santa Joana, </t>
  </si>
  <si>
    <t>June 18 to June 24</t>
  </si>
  <si>
    <t>27-6-2020</t>
  </si>
  <si>
    <t>Possible formation of pulmonary microthrombi in the early puerperium of pregnant women critically ill with COVID-19: Two case reports</t>
  </si>
  <si>
    <t>https://pdf.sciencedirectassets.com/306148/AIP/1-s2.0-S2214911220300679/main.pdf?X-Amz-Security-Token=IQoJb3JpZ2luX2VjEML%2F%2F%2F%2F%2F%2F%2F%2F%2F%2FwEaCXVzLWVhc3QtMSJHMEUCIGDQPQaha9hb6wIyNS9P6Iq7N2ha%2FZkz0E9rjK9ZHvsFAiEA5F13v5BJJaRuEImW4N1cV8XLcHj4V2xDfqkFi0eYr%2F8qtAMIWxADGgwwNTkwMDM1NDY4NjUiDKGttVx1rHkRRTnCQiqRA7WC7WP1lHJYDBq7Z%2FGDuIifu18GmX2D8qJSw1dK8bz5xm0iN0iPOlZFwMs5uFfiFTqeOQdFAF1ocdvmmx4XQold%2Frf8hewQrbIF7RbWKtbjo5U3M8KUdgkGTMjBuWPkTGKc8MvoG0W8AaybfHeOVVZMTDfHkUq3lCOjY4qY4y9WDveMd8rJwKbNp7IxHh6sY%2F4t58UAG6SkGzxwT9WsFT7Qzb9vD0hUc9x7M86Z4IRKZl50IllnGtAP80ghiBe4gN10MTMQ1Y4ZtapnegcTI%2FYJ%2B2%2FsFMaHJrGEt9y98rMrh%2Fkk6%2FtBaELrw2vnGlk%2Frh5DSr6UBQ6EHd4IHXEXzHSsQK4qaCWyh%2ByB7IXvmuHXHIovnR%2BCVbzarYdwxdP35V5%2FSb3xITMGxiInId5QCz%2Bi9usieysdnSt6H2m0XwUH8o%2FFZ%2B34U6CvYXUGYds1lFQTr6SUu9wH65qnUX7h3QgDLKwkNeWxFp%2BKxMQPf96mfeEV1%2FMqdOiTp4LISPy35Nm6RqrVJq%2B3YU6gvcMRgQs4MLDS9vcFOusBZYMKWK0Jun53lghVUtPNygR%2FtBJ%2BYdVp2aA%2Fdy%2Br9S5FlUOpzaymNJw3rmoGPCe6JVX7kRAb05vuA2hKc2auXKMH%2Bdcr0z5dUf1c8ieBYlGfE6bk%2By607cDTX1l0rY3BarH7%2FJWa%2FQJOPhiHfHMp%2FQE1qrsGVvXfec6MXh2wfmA9Ad2F6yZagPtywlc4ec3xMEzKdsSUfbXI5CnQ6VVw47lc2CbGZsTCbC1NVpffvFPuiJbpQqajvYqxEp2mc3e5uATOJRtQH0RQS48i3WrTTuvlbSnR2IMJhX%2FsGAS4%2FN5%2FZBZeWbIbSr2vOw%3D%3D&amp;X-Amz-Algorithm=AWS4-HMAC-SHA256&amp;X-Amz-Date=20200702T111535Z&amp;X-Amz-SignedHeaders=host&amp;X-Amz-Expires=300&amp;X-Amz-Credential=ASIAQ3PHCVTYZZ7ZAZWH%2F20200702%2Fus-east-1%2Fs3%2Faws4_request&amp;X-Amz-Signature=92271be4cf7310cceb4a1e854f7d31eca6abcdb18dd68230aaf8eb320d75e546&amp;hash=1219ec6808ee616fa565263b79d71fe783c8ce435dd5ef3174b1bc30633437ff&amp;host=68042c943591013ac2b2430a89b270f6af2c76d8dfd086a07176afe7c76c2c61&amp;pii=S2214911220300679&amp;tid=spdf-f2c07a0f-53be-4e0a-9cb4-437332ee91a5&amp;sid=e91f1ec16aa066414578b7c24a9f80713d24gxrqb&amp;type=client</t>
  </si>
  <si>
    <t>Venezuela</t>
  </si>
  <si>
    <t>Caracas</t>
  </si>
  <si>
    <t>University Hospital of Caracas</t>
  </si>
  <si>
    <t>Apr 21 to June 19</t>
  </si>
  <si>
    <t>25-6-2020</t>
  </si>
  <si>
    <t>The first pregnant woman with COVID-19 in Venezuela: Pre-symptomatic transmission</t>
  </si>
  <si>
    <t>https://www.ncbi.nlm.nih.gov/pmc/articles/PMC7316046/pdf/main.pdf</t>
  </si>
  <si>
    <t>Chest</t>
  </si>
  <si>
    <t>Tongji Hospital</t>
  </si>
  <si>
    <t>Clinical and Imaging Features of COVID-19 in a Neonate</t>
  </si>
  <si>
    <t>https://pdf.sciencedirectassets.com/280288/1-s2.0-S0012369220X00079/1-s2.0-S001236922030533X/main.pdf?X-Amz-Security-Token=IQoJb3JpZ2luX2VjEMP%2F%2F%2F%2F%2F%2F%2F%2F%2F%2FwEaCXVzLWVhc3QtMSJHMEUCIQDBTOUmoreVCeV58RagxAEiMdaroTrY%2Bm%2FC9QevHpDcVgIgWCMH8e1cOmDWwwSJr0u0ftPpL8YYh9op1LGU2FXcmccqtAMIWxADGgwwNTkwMDM1NDY4NjUiDEemA31mCAzrThLQpiqRA8MNwWDrCngx3%2B15k1icxP2wGahXusW2uCWkgMtsJ2%2FBaMx7v8mRDK2Th4Q7lh1OlSCFde8lPba2zfeMqKtW%2B8dEkIXtgp3vptty%2B83XeZU0yXIN%2FIewd8Po3hSNY1TeXKoeVdMRfUUq6TxpxJSiprowwZsE95zpDLZstqLqgPIsnE6QEaBXQRTU4SGoRWdQAW%2FhEbBFLU%2FjDARKLVettfQmuncK8JcsFXM%2FH6sEpsf4%2FlqnE4mkxnbOvGnDUiZ7QF%2B2dlfk94jbxo4NG3wn0A17Rsic4BiRFbaSVodEtnj%2Fg0bLmN6juVlUBq5bbAWbu4McuSUAoC8KabaIiY4GUel%2F4akA8P1kY%2Fg9tvy9XxwrmF%2Fl7WNnUOfNrsdFHsRxMGEM4KAxSc%2FiAdDmnrVaxtnKPt4GJ65ju1lkEAZ9D0xQ4TZavAQCShnEucmlBGsbclGFxxouDh3m6IvkVBNVouJ4nJxaZ9QVQGoM0YWiTrePPrNTDwkoT%2FQgJwJ5yJQ6ZnyQduNftVqp0%2BP0F4Ioca%2BRMMjn9vcFOusBMsVqUvde%2Fv8AC2cnpFBrT2ap%2FnkNy%2FYL2lsKw4VMIV8zcG0ZulHxPylyT2guqp3RyTQG4Ctla1dLy%2FF7pPy2RXC7Sb5m%2Fr%2BT9zLL4VMu5fQSVOFTj2cHs7o0HYC8NT4FSJBjj%2B72CHfIZVSKO7wgaxSzSZZcKMG2t73MVmdZoCTi%2BKKh%2Fbrs3zvphjGo0DlPBxjX9VRfvY5dbKhp96NIyjSwOo779pn5ZVScNwo1BzwJhNykk3gxxSvTAhLwwe2GO4EtuDHKWO090ek3vknIYL9%2FWmSu9j7V5ZDuCOB2pLiI7w1erVSutVLXUA%3D%3D&amp;X-Amz-Algorithm=AWS4-HMAC-SHA256&amp;X-Amz-Date=20200702T113427Z&amp;X-Amz-SignedHeaders=host&amp;X-Amz-Expires=300&amp;X-Amz-Credential=ASIAQ3PHCVTY3BKMIRGM%2F20200702%2Fus-east-1%2Fs3%2Faws4_request&amp;X-Amz-Signature=7e01ccfb82fa7b247e235f4d1bd13bb0633b2fafcc89f82a606ff6cb9c82f3f3&amp;hash=66be08c804d00634ac4fbd72984580bb9b7e454a05bd1ff3e9167a1da0ad9f2d&amp;host=68042c943591013ac2b2430a89b270f6af2c76d8dfd086a07176afe7c76c2c61&amp;pii=S001236922030533X&amp;tid=spdf-1c82f2f4-c7d1-433c-b4ac-95ff6cbb1577&amp;sid=e91f1ec16aa066414578b7c24a9f80713d24gxrqb&amp;type=client</t>
  </si>
  <si>
    <t>BMJ Case reports</t>
  </si>
  <si>
    <t>The Netherlands</t>
  </si>
  <si>
    <t>Delft</t>
  </si>
  <si>
    <t>Reinier de Graaf Gasthuis</t>
  </si>
  <si>
    <t>Accepted 14 June</t>
  </si>
  <si>
    <t>30-6-2020</t>
  </si>
  <si>
    <t>No evidence of vertical transmission of SARS-CoV-2 after induction of labour in an immune-suppressed SARS-CoV-2-positive patient</t>
  </si>
  <si>
    <t>https://casereports.bmj.com/content/bmjcr/13/6/e235581.full.pdf</t>
  </si>
  <si>
    <t>Breastfeeding medicine</t>
  </si>
  <si>
    <t>Ankara City Hospital</t>
  </si>
  <si>
    <t>Virolactia in an Asymptomatic Mother with COVID-19</t>
  </si>
  <si>
    <t>https://pubmed.ncbi.nlm.nih.gov/32614251/</t>
  </si>
  <si>
    <t>Los Angeles</t>
  </si>
  <si>
    <t>Kaiser Permanente West Los Angeles Medical Center</t>
  </si>
  <si>
    <t>May 28 to June 11</t>
  </si>
  <si>
    <t>Universal SARS-Cov-2 Screening in Women Admitted for Delivery in a Large Managed Care Organization</t>
  </si>
  <si>
    <t>https://www.thieme-connect.de/products/ejournals/pdf/10.1055/s-0040-1714060.pdf</t>
  </si>
  <si>
    <t>Signa Vitae</t>
  </si>
  <si>
    <t>Cuneo</t>
  </si>
  <si>
    <t>Azienda Ospedaliera Santa Croce e Carle</t>
  </si>
  <si>
    <t>May 14 to June 17</t>
  </si>
  <si>
    <t>Prone Ventilation in a 27 Week Pregnant Woman with COVID-19 Severe ARDS</t>
  </si>
  <si>
    <t>https://oss.signavitae.com/mre-signavitae/article/1277509044842446848/pdf/sv-YX051401.pdf</t>
  </si>
  <si>
    <t>Cedars Sinai Medical Center</t>
  </si>
  <si>
    <t>Tocilizumab and Remdesivir in a Pregnant Patient With Coronavirus Disease 2019 (COVID-19)</t>
  </si>
  <si>
    <t>https://journals.lww.com/greenjournal/Abstract/9000/Tocilizumab_and_Remdesivir_in_a_Pregnant_Patient.97308.aspx</t>
  </si>
  <si>
    <t>Hubei</t>
  </si>
  <si>
    <t>Department of Anaesthesiology, Maternal and Child Health Hospital of Hubei Province, Hubei, China</t>
  </si>
  <si>
    <t>Anaesthesia and infection control in cesarean section of pregnant women with coronavirus disease 2019 (COVID-19)</t>
  </si>
  <si>
    <t>https://www.medrxiv.org/content/10.1101/2020.03.23.20040394v1</t>
  </si>
  <si>
    <t>Radiol Practice</t>
  </si>
  <si>
    <t>Hubei Maternal and Child Health Hospital Medical Imaging Department</t>
  </si>
  <si>
    <t>Clinical and CT features of coronavirus disease in pregnant women</t>
  </si>
  <si>
    <t>https://kns.cnki.net/KCMS/detail/detail.aspx?dbcode=CJFQ&amp;dbname=CJFDLAST2020&amp;filename=FSXS202004003&amp;v=MDkwODBlWDFMdXhZUzdEaDFUM3FUcldNMUZyQ1VSN3FmWU9ab0Zpcm1VN3JLSXo3VGZiRzRITkhNcTQ5Rlo0Ujg=</t>
  </si>
  <si>
    <t>Vascular Biology Research Centre, Molecular and Clinical Sciences Research Institute, St 11 George's University of London, Cranmer Terrace</t>
  </si>
  <si>
    <t>April 30 to May 4</t>
  </si>
  <si>
    <t>SARS-CoV-2 in pregnancy: symptomatic pregnant women are only the tip of the iceberg</t>
  </si>
  <si>
    <t>https://www.ncbi.nlm.nih.gov/pmc/articles/PMC7204681/</t>
  </si>
  <si>
    <t>Onki Journal</t>
  </si>
  <si>
    <t>Central South Hospital of Wuhan University</t>
  </si>
  <si>
    <t>Effect of methoxamine on vital signs of cesarean section patients with severe new coronavirus pneumonia</t>
  </si>
  <si>
    <t>https://kns.cnki.net/kcms/detail/42.1677.R.20200403.1119.001.html</t>
  </si>
  <si>
    <t>EClinicalMedicine</t>
  </si>
  <si>
    <t>Unit of Infectious Diseases, Hospital Universitario "12 de Octubre", Instituto de Investigacion Sanitaria Hospital "12 de Octubre" (imas12), Complutense Univer- _x0001_ sity, 2_x0001_ planta, bloque D. Avda. de Cordoba</t>
  </si>
  <si>
    <t>May 9 to May 21</t>
  </si>
  <si>
    <t>Incidence and clinical profiles of COVID-19 pneumonia in pregnant women: A single-centre cohort study from Spain</t>
  </si>
  <si>
    <t>https://www.thelancet.com/pdfs/journals/eclinm/PIIS2589-5370(20)30151-6.pdf</t>
  </si>
  <si>
    <t>Emerging Infectious Diseases</t>
  </si>
  <si>
    <t>Clamart</t>
  </si>
  <si>
    <t>Antoine Béclère Hospital, Paris Saclay University</t>
  </si>
  <si>
    <t>Online ahead of Print</t>
  </si>
  <si>
    <t>Retrospective Description of Pregnant Women Infected With Severe Acute Respiratory Syndrome Coronavirus 2, France</t>
  </si>
  <si>
    <t>https://wwwnc.cdc.gov/eid/article/26/9/20-2144_article</t>
  </si>
  <si>
    <t>Pan African Medical Journal</t>
  </si>
  <si>
    <t>Senegal</t>
  </si>
  <si>
    <t>Dakar</t>
  </si>
  <si>
    <t>Department of Gynecology and Obstetrics, Pikine National Hospital Center</t>
  </si>
  <si>
    <t>May 25 to June 2</t>
  </si>
  <si>
    <t>Clinical characteristics and outcomes of COVID-19 infection in nine pregnant women: a report from a sub-Saharan African country, Senegal</t>
  </si>
  <si>
    <t>https://www.panafrican-med-journal.com/content/series/35/2/58/full/</t>
  </si>
  <si>
    <t>Acta Biomed</t>
  </si>
  <si>
    <t>Parma</t>
  </si>
  <si>
    <t>Neonatology Unit, Department of Medicine and Surgery, University of Parma</t>
  </si>
  <si>
    <t>Report of a Series of Healthy Term Newborns From Convalescent Mothers With COVID-19</t>
  </si>
  <si>
    <t>https://ripetomato2uk.files.wordpress.com/2020/05/acta-biomed-parma-9743-article-text-49126-2-10-20200514.pdf</t>
  </si>
  <si>
    <t>The Pan African Medical Journal</t>
  </si>
  <si>
    <t>Nigeria</t>
  </si>
  <si>
    <t>Lagos</t>
  </si>
  <si>
    <t>Lagos University Teaching Hospital</t>
  </si>
  <si>
    <t>May 31 to June 3</t>
  </si>
  <si>
    <t>Caesarean delivery of first prediagnosed COVID-19 pregnancy in Nigeria</t>
  </si>
  <si>
    <t>https://www.panafrican-med-journal.com/content/article/36/100/full/</t>
  </si>
  <si>
    <t>Department of Pediatrics, Neonatal Unit, Puerta de Hierro-Majadahonda University Hospital</t>
  </si>
  <si>
    <t>Negative Transmission of SARS-CoV-2 to Hand-Expressed Colostrum from SARS-CoV-2–Positive Mothers</t>
  </si>
  <si>
    <t>https://pubmed.ncbi.nlm.nih.gov/32644841/</t>
  </si>
  <si>
    <t>Maternal Fetal Medicine Unit, Department of Obstetrics, the Microbiology Department, the Pediatric Critical Care Department, and the Department of Infectious Diseases, Vall d'Hebron Barcelona Hospital Campus, Universitat Autònoma de Barcelona, Barcelona, and the Red Española de Investigación en Patología Infecciosa (REIPI), Instituto de Salud Carlos III</t>
  </si>
  <si>
    <t>May 26 to June 23</t>
  </si>
  <si>
    <t>Fetal Transient Skin Edema in Two Pregnant Women With Coronavirus Disease 2019 (COVID-19)</t>
  </si>
  <si>
    <t>https://journals.lww.com/greenjournal/Abstract/9000/Fetal_Transient_Skin_Edema_in_Two_Pregnant_Women.97307.aspx</t>
  </si>
  <si>
    <t>Clinical Microbiology and Infection</t>
  </si>
  <si>
    <t>Materno-Fetal and Obstetrics Research Unit, Department “Woman-Mother-Child”, Lausanne University Hospital</t>
  </si>
  <si>
    <t>May 27 to June 28</t>
  </si>
  <si>
    <t>28-6-2020</t>
  </si>
  <si>
    <t>Vertical transmission and materno-fetal outcomes in 13 patients with COVID-19</t>
  </si>
  <si>
    <t>https://www.clinicalmicrobiologyandinfection.com/article/S1198-743X(20)30381-5/pdf</t>
  </si>
  <si>
    <t>Acta Paediatr</t>
  </si>
  <si>
    <t>Deparment of Neonatology, Puerta de Hierro-Majadahonda University Hospital</t>
  </si>
  <si>
    <t>Multi-centre Spanish Study Found No Incidences of Viral Transmission in Infants Born to Mothers With COVID-19</t>
  </si>
  <si>
    <t>https://pubmed.ncbi.nlm.nih.gov/32649784/</t>
  </si>
  <si>
    <t>Pediatr Infect Dis J</t>
  </si>
  <si>
    <t>From the Department of Paediatric Infectious Diseases &amp; Immunology, Evelina London Children's Hospital, Guy's and St. Thomas' NHS Foundation Trust</t>
  </si>
  <si>
    <t>Probable Vertical Transmission of SARS-CoV-2 Infection</t>
  </si>
  <si>
    <t>https://pubmed.ncbi.nlm.nih.gov/32658096/</t>
  </si>
  <si>
    <t>Dallas</t>
  </si>
  <si>
    <t>Parkland Health &amp; Hospital System</t>
  </si>
  <si>
    <t>Online first</t>
  </si>
  <si>
    <t>INTRAUTERINE TRANSMISSION OF SARS-COV-2 INFECTION IN A PRETERM INFANT</t>
  </si>
  <si>
    <t>https://journals.lww.com/pidj/Abstract/9000/INTRAUTERINE_TRANSMISSION_OF_SARS_COV_2_INFECTION.96099.aspx</t>
  </si>
  <si>
    <t>3 New York city Hospitals</t>
  </si>
  <si>
    <t>Pregnancy and Postpartum Outcomes in a Universally Tested Population for SARS-CoV-2 in New York City: A Prospective Cohort Study</t>
  </si>
  <si>
    <t>https://www.ncbi.nlm.nih.gov/research/coronavirus/publication/32633022</t>
  </si>
  <si>
    <t>Malmo/Lund</t>
  </si>
  <si>
    <t>University and Skåne University Hospital</t>
  </si>
  <si>
    <t>June 24 to July 23</t>
  </si>
  <si>
    <t>Obstetric and intensive-care strategies in a high-risk pregnancy with critical respiratory failure due to COVID-19: A case report</t>
  </si>
  <si>
    <t>https://reader.elsevier.com/reader/sd/pii/S2214911220300709?token=519E06ABAF5F8ECD881DE037AC6DF5A26D764EAA2BD0D994A7FA6CEE4E5D16F439E7B743A8CEA71880A30A9E2E7D283B</t>
  </si>
  <si>
    <t>Greece</t>
  </si>
  <si>
    <t>Athens</t>
  </si>
  <si>
    <t>1rst University Department of Pathology, Unit of Perinatal Pathology, National Kapodistrian University of Athens (NKUA)</t>
  </si>
  <si>
    <t>Further placental pathology in mild COVID-19 of term pregnancy with pathophysiological correlates</t>
  </si>
  <si>
    <t>https://assets.researchsquare.com/files/rs-40375/v1/faede84c-f6fc-4eab-a1f3-5ab0572d4db8.pdf</t>
  </si>
  <si>
    <t>European Journal of Clinical Microbiology &amp; Infectious Diseases</t>
  </si>
  <si>
    <t>Sint-Truiden</t>
  </si>
  <si>
    <t>Sint-Trudo Hospital</t>
  </si>
  <si>
    <t>June 14 to June 24</t>
  </si>
  <si>
    <t>13-7-2020</t>
  </si>
  <si>
    <t>Vertical transmission of SARS-CoV-2 infection and preterm birth</t>
  </si>
  <si>
    <t>https://link.springer.com/content/pdf/10.1007/s10096-020-03964-y.pdf</t>
  </si>
  <si>
    <t>Sao Paulo</t>
  </si>
  <si>
    <t>Hospital e Maternidade Santa Joana</t>
  </si>
  <si>
    <t>June 30 to July 9</t>
  </si>
  <si>
    <t>Fetal deaths in pregnancies with SARS-COV-2 infection in Brazil:A case series</t>
  </si>
  <si>
    <t>https://reader.elsevier.com/reader/sd/pii/S2214911220300734?token=93F7310C0D71D4864269DFB5B82363FB31356A92F3456E82015792015C1496891AEAF7691EC2AB23D83A55C909FD0748</t>
  </si>
  <si>
    <t>Rev Inst Med Trop Sao Paulo</t>
  </si>
  <si>
    <t>Vitoria</t>
  </si>
  <si>
    <t>Universidade Federal do Espírito Santo, Programa de Pós Graduação em Doenças Infecciosas, Vitória, Espírito Santo, Brazil</t>
  </si>
  <si>
    <t>June 20 to July 1</t>
  </si>
  <si>
    <t>Severe coronavirus infection in pregnancy: challenging cases report</t>
  </si>
  <si>
    <t>https://pubmed.ncbi.nlm.nih.gov/32667391/</t>
  </si>
  <si>
    <t>Nature Communications</t>
  </si>
  <si>
    <t>Division of Obstetrics and Gynecology, Antoine Béclère Hospital, Paris Saclay University Hospitals</t>
  </si>
  <si>
    <t>April 23 to June 29</t>
  </si>
  <si>
    <t>14-7-2020</t>
  </si>
  <si>
    <t>Transplacental transmission of SARS-CoV-2 infection</t>
  </si>
  <si>
    <t>https://www.nature.com/articles/s41467-020-17436-6</t>
  </si>
  <si>
    <t>THE JOURNAL OF MATERNAL-FETAL &amp; NEONATAL MEDICINE</t>
  </si>
  <si>
    <t>Seriate</t>
  </si>
  <si>
    <t>Department of Obstetrics and Gynecology, Bolognini Hospital</t>
  </si>
  <si>
    <t>May 13 to July 1</t>
  </si>
  <si>
    <t>15-7-2020</t>
  </si>
  <si>
    <t>Considerations on COVID-19 pregnancy: a cases series during outbreak in Bergamo Province, North Italy</t>
  </si>
  <si>
    <t>https://pubmed.ncbi.nlm.nih.gov/32664761/</t>
  </si>
  <si>
    <t>Icahn School of Medicine at Mount Sinai,</t>
  </si>
  <si>
    <t>16-7-2020</t>
  </si>
  <si>
    <t>Clinical improvement of severe COVID-19 pneumonia in a pregnant patient after caesarean delivery</t>
  </si>
  <si>
    <t>https://pubmed.ncbi.nlm.nih.gov/32675129/</t>
  </si>
  <si>
    <t>Nancy</t>
  </si>
  <si>
    <t>CHRU Nancy</t>
  </si>
  <si>
    <t>Proteinuria in Covid-19 pregnant women: Preeclampsia or severe infection?</t>
  </si>
  <si>
    <t>https://www.ncbi.nlm.nih.gov/pmc/articles/PMC7332927/</t>
  </si>
  <si>
    <t>Eur j Obstet Gynecol Reprod Biol</t>
  </si>
  <si>
    <t>Fondazione IRCCS Ca’ Granda, Ospedale Maggiore Policlinico</t>
  </si>
  <si>
    <t>Histological characterization of placenta in COVID19 pregnant women</t>
  </si>
  <si>
    <t>https://www.ejog.org/article/S0301-2115(20)30416-4/pdf</t>
  </si>
  <si>
    <t>Para</t>
  </si>
  <si>
    <t>Santa Casa de Misericórdia do Pará Foundation</t>
  </si>
  <si>
    <t>Severe COVID-19 in cardiopath young pregnant without vertical transmission: a case report</t>
  </si>
  <si>
    <t>https://assets.researchsquare.com/files/rs-40095/v1/463b68df-2dbd-4a9c-ba0e-1d44af579d47.pdf</t>
  </si>
  <si>
    <t>The Journal of Maternal-fetal &amp; neonatal medicine</t>
  </si>
  <si>
    <t xml:space="preserve">Portugal </t>
  </si>
  <si>
    <t>Lisbon</t>
  </si>
  <si>
    <t>CHULN - Santa Maria Hospital</t>
  </si>
  <si>
    <t>June 15 to July 5</t>
  </si>
  <si>
    <t>Prevalence of SARS-CoV-2 infection in asymtomatic pregnant women and their partners in a tertiary care hospital in Portugal</t>
  </si>
  <si>
    <t>https://www.tandfonline.com/doi/abs/10.1080/14767058.2020.1793323?journalCode=ijmf20</t>
  </si>
  <si>
    <t>International Journal of Obstetric Anesthesia</t>
  </si>
  <si>
    <t>Antoine-Béclère Hospital</t>
  </si>
  <si>
    <t>Thrombocytopenia in pregnant patients with mild COVID-19</t>
  </si>
  <si>
    <t>https://pdf.sciencedirectassets.com/272448/1-s2.0-S0959289X20X00069/1-s2.0-S0959289X20300716/main.pdf?X-Amz-Security-Token=IQoJb3JpZ2luX2VjEHMaCXVzLWVhc3QtMSJIMEYCIQCIcQ2aujKOl%2B7s5lrtZC4CFf2GFfpR4tWKFMVcuX8qGgIhAOzkHIFF0lEWw56HFfSpl5A3rjac0%2FRhoq%2Fj4j6XAa1zKrQDCCwQAxoMMDU5MDAzNTQ2ODY1Igx8wf2mykYkT%2Bd9cGwqkQMYdOUTperwvPdYVKLqWVs29u0BiucP0xdX02iye4o3sq0yM17gfbFm8rti65DcgBAV8knzQpW4tMLMYrnt7VyxVFAscaFd3EH1D4X8cEWil6xEWaqvLXBHcv7NCC4OGeDp13pgACDWUgtpvl3inu1SIwCbeQpbt2ONJhuqtsg0RoABHvUNt7faglSXNvnDUBiHPFalRPmTuOlNgoS%2F34ZBH5oLITCpOzkOrUXnCwZtwrAlBxL4cDfnMFp5dlWwOrpW3uoyYEtNtXLv1VKQr3Fd9%2FPciM9%2FGsq56Z2%2F%2FlMQUu8gtxlQZ7lPR3K%2Bo4Y%2B4MybUvQyhUL0b2GyFCwwy6eF55CgTdAMQCvCveC9DsSYgffbfjGl%2BErZc6udD9GoFMfHfH8UZgpRDUycJT8uxF1IJZ4Gy8%2FMJD3u7CL1gBcmYEebfK5iV%2B7o5s%2F2jqHhclRTwxI8osnGI6Qz6tRIYBss4GAyj1HRZWGd62iAoYfSC8hos%2F5Wp1OcrS9nE2XeKju8oJvdFCAiKM4WMTV0ymU%2FyzC%2B7NX4BTrqAb%2FUJPN3oS09nH801%2FWfMKE162FJH7dPkfGK4t%2BVN3zUnYiJ4p1WCZK6pUjhQ4G5925ZIqSke2zrXiXPo3FcXc%2FLMNPzdLhHdyNuHmr7veXLeMQM0ysLges1f%2FCj2L6dr7%2F5ZwOErRDHoKCAcRKQIfnYobPYKRob4yaEA4mfGQITE7%2F7L%2FHoJF3E1w2wiekNwfp8%2FLgWGu3QIGTLDMCQeBjwCSeI7ew0WnSoCz2VlIMoZ3d6cOqI91%2Fo0l5Ev9r4JW1lG1%2Ff4JCrzPzcIyg%2FvtUF0B1OatE6KyHPYMcxHnkfddsRM%2BDaT4MW1Q%3D%3D&amp;X-Amz-Algorithm=AWS4-HMAC-SHA256&amp;X-Amz-Date=20200720T112610Z&amp;X-Amz-SignedHeaders=host&amp;X-Amz-Expires=300&amp;X-Amz-Credential=ASIAQ3PHCVTY6WS632DK%2F20200720%2Fus-east-1%2Fs3%2Faws4_request&amp;X-Amz-Signature=80c810a2d4dfba0e33d1d0166a26716f4194c024e8d522e9c42dab0192d62bfd&amp;hash=a171e22886a982d09850efe9654d7a21557bb21b4cce4db87a4ecea7a8158628&amp;host=68042c943591013ac2b2430a89b270f6af2c76d8dfd086a07176afe7c76c2c61&amp;pii=S0959289X20300716&amp;tid=spdf-833401f4-9545-48ef-9471-61388ba6fa03&amp;sid=0edc856b529a614fae4a3df072d1297ddd0egxrqb&amp;type=client</t>
  </si>
  <si>
    <t>Sakarya</t>
  </si>
  <si>
    <t>Sakarya Training and Research Hospital</t>
  </si>
  <si>
    <t>June 6 to July 5</t>
  </si>
  <si>
    <t>SARS-CoV-2 is not present in the vaginal fluid of pregnant women with COVID-19</t>
  </si>
  <si>
    <t>https://www.tandfonline.com/doi/epub/10.1080/14767058.2020.1793318?needAccess=true</t>
  </si>
  <si>
    <t xml:space="preserve">Sao Paulo </t>
  </si>
  <si>
    <t>Medical School of Botucatu, São Paulo State University (UNESP)</t>
  </si>
  <si>
    <t>June 1 to June 18</t>
  </si>
  <si>
    <t>Maternal mortality and COVID-19</t>
  </si>
  <si>
    <t>https://www.tandfonline.com/doi/epub/10.1080/14767058.2020.1786056?needAccess=true</t>
  </si>
  <si>
    <t>Clinical and Experimental Pediatrics</t>
  </si>
  <si>
    <t>Daegu Fatima Hospital</t>
  </si>
  <si>
    <t>May 7 to June 4</t>
  </si>
  <si>
    <t>Management of the first newborn delivered by a mother with COVID-19 in South Korea</t>
  </si>
  <si>
    <t>https://www.e-cep.org/upload/pdf/cep-2020-00850.pdf</t>
  </si>
  <si>
    <t>Medicine</t>
  </si>
  <si>
    <t>Yichang</t>
  </si>
  <si>
    <t>Yichang Central People’s Hospital</t>
  </si>
  <si>
    <t>Apr 15 to June 18</t>
  </si>
  <si>
    <t>17-7-2020</t>
  </si>
  <si>
    <t>Coronavirus disease 2019 (COVID-19) in pregnancy: 2 case reports on maternal and neonatal outcomes in Yichang city, Hubei Province, China</t>
  </si>
  <si>
    <t>https://journals.lww.com/md-journal/Fulltext/2020/07170/Coronavirus_disease_2019__COVID_19__in_pregnancy_.126.aspx</t>
  </si>
  <si>
    <t>International Journal of Obstetrics&amp;Gynecology</t>
  </si>
  <si>
    <t>18-7-2020</t>
  </si>
  <si>
    <t>A pandemic center’s experience of managing pregnant women with COVID‐19 infection in Turkey: A prospective cohort study</t>
  </si>
  <si>
    <t>https://obgyn.onlinelibrary.wiley.com/doi/epdf/10.1002/ijgo.13318</t>
  </si>
  <si>
    <t>International Journal of Pediatrics</t>
  </si>
  <si>
    <t>Mashhad universiti of medical Sciences</t>
  </si>
  <si>
    <t>Apr 25 to May 12</t>
  </si>
  <si>
    <t>Coronavirus (COVID-19) Infection in Newborns</t>
  </si>
  <si>
    <t>http://ijp.mums.ac.ir/article_15618_30763f7be694bcedd7f1a5c7bd63dab0.pdf</t>
  </si>
  <si>
    <t>The official Journal of Pediatric Infections Research</t>
  </si>
  <si>
    <t>Lahijan</t>
  </si>
  <si>
    <t>Pirooz Hospital</t>
  </si>
  <si>
    <t>Apr 8 to June 4</t>
  </si>
  <si>
    <t>Neonatal SARS-CoV-2 Infection and Congenital Myocarditis: A Case Report and Literature Review</t>
  </si>
  <si>
    <t>https://sites.kowsarpub.com/apid/articles/103504.html</t>
  </si>
  <si>
    <t>The Journal of Obstetrics and Gynecology India</t>
  </si>
  <si>
    <t>Mumbai</t>
  </si>
  <si>
    <t>Tertiary Care Hospital</t>
  </si>
  <si>
    <t>May 24 to June 11</t>
  </si>
  <si>
    <t>Impact of the Coronavirus Infection in Pregnancy: A Preliminary Study of 141 Patients</t>
  </si>
  <si>
    <t>https://link.springer.com/content/pdf/10.1007/s13224-020-01335-3.pdf</t>
  </si>
  <si>
    <t>European Journal of Obstetrics and Gynecology and Reproductive Biology</t>
  </si>
  <si>
    <t>University Hospitals of Birmingham</t>
  </si>
  <si>
    <t>May 28 to July 2</t>
  </si>
  <si>
    <t>Maternal COVID-19 infection, clinical characteristics, pregnancy, and neonatal outcome A prospective cohort study</t>
  </si>
  <si>
    <t>https://pdf.sciencedirectassets.com/271236/AIP/1-s2.0-S0301211520304486/main.pdf?X-Amz-Security-Token=IQoJb3JpZ2luX2VjEKb%2F%2F%2F%2F%2F%2F%2F%2F%2F%2FwEaCXVzLWVhc3QtMSJHMEUCIQDxqBJaUEGGJ9cGzlu9V%2BTfLmX8sDqLE1TTcjgEoVukBwIgSaWRyxjx6yeZLJl83Of4hxkuA5YPKc6lrA5KUVBcTk8qtAMIXxADGgwwNTkwMDM1NDY4NjUiDLjLuz0aMRflgT9wAyqRA3U6nRQvLwZQXxsA3sZZ7ubLe7jAo2pH6NWRxAnrxEyFYA8a7oaRVP82OpbfJnn7vvDWqDeeTWv0oA26kyBKrCrf2ELNBw25nm3FWrwcvQYA8P3xZIM7XcgS9FevtcSJo2Lto2nXZbpYXcNIrqBxQAB%2BwujqE27gFhLa5y%2Ffzrf7UVtNqH88FUka8wNQx%2F0nXtwsA2CKn5np1pPggG0d8Tgs8dJnn96axxBc6XwY1SqFERt2xp37uDBFC51gLksBz3qdzYGWx5fG3SwI8eLEtyug%2Bokl1D0%2FBG9wPJh%2Bp%2BQEc9ODUfLNQCq8cQZO5EfY1EUFqsqT0BXyxa1hJbdX8Y2Ui5vMCT6WZV1TW%2BREQonIKsAufIoaojFyNCyjJCE3BFgemGV4LHpuQaQ8hJV%2FJWNn1qhoMJRVdOjGiSjZIOEPNNZNOCTYG9xAYkjlWPx5TYRtqA%2BrcojRRNlPTUlJEgTlP1cHV8y8R0V1HXU6oWXijkRwBew1QnG5VQKb4CydRp5O1CD3dWke6N3pKATIfi3uMIGO4fgFOusB9we7JOMkJz26ogyFWg3YYK%2Fu21IEmOb3oibJUy2Rtkp%2BF2NCpt9GsVghK77REDYYI4h22YJSSE36JzAPQnh7%2FP1kW%2FKJ03F4qll1gbpA0%2FidYvFfBLHCXOhWaU4gO%2BgH7abyWsgKs%2FNGs4HgHsTl2kCVhqbfzfkLU3Wg%2Ff3kCFbxJrOBYUD93%2BxXtDB7Km2X3hBIzoIA5tc5xsyX4fvoF8r%2Fdue968KJ9gf7s7cXfuDTXucVLp2jnar597w1MZDiMlJ5ipptpe8jIAUsoYk2C3t%2BondZ2yrXvYNxw1xWjBFgcTkeGfiaXAgugQ%3D%3D&amp;X-Amz-Algorithm=AWS4-HMAC-SHA256&amp;X-Amz-Date=20200722T151331Z&amp;X-Amz-SignedHeaders=host&amp;X-Amz-Expires=300&amp;X-Amz-Credential=ASIAQ3PHCVTYQDTBDGM3%2F20200722%2Fus-east-1%2Fs3%2Faws4_request&amp;X-Amz-Signature=117b0c82571f4a48f7930ef833fd9f0ff647073717d135d88bbe041083439e0d&amp;hash=0e33070b20100a5065bc46f77e59fa5fb0356d4a8db50f7112ea40684e943704&amp;host=68042c943591013ac2b2430a89b270f6af2c76d8dfd086a07176afe7c76c2c61&amp;pii=S0301211520304486&amp;tid=spdf-09b19fac-84af-4454-ac9c-7e112b1de8ea&amp;sid=59d5854c89511841454a0a625c3267fc6e7bgxrqb&amp;type=client</t>
  </si>
  <si>
    <t>Hindawi</t>
  </si>
  <si>
    <t>New York University Grossman School of Medicine</t>
  </si>
  <si>
    <t>May 15 to June 2</t>
  </si>
  <si>
    <t>Neonate Born to a Mother with a Diagnosis of Suspected Intra-Amniotic Infection versus COVID-19 or Both</t>
  </si>
  <si>
    <t>https://www.hindawi.com/journals/cripe/2020/8886800/</t>
  </si>
  <si>
    <t>Hospital Universitario “12 de Octubre”</t>
  </si>
  <si>
    <t>June 11 to July 5</t>
  </si>
  <si>
    <t>20-7-2020</t>
  </si>
  <si>
    <t>SARS-CoV-2 in pregnancy: characteristics and outcomes of hospitalized and non-hospitalized women due to COVID-19</t>
  </si>
  <si>
    <t>https://www.tandfonline.com/doi/epub/10.1080/14767058.2020.1793320?needAccess=true&amp;</t>
  </si>
  <si>
    <t>Histopathology</t>
  </si>
  <si>
    <t>Columbia University Irving Medical Center</t>
  </si>
  <si>
    <t>21-7-2020</t>
  </si>
  <si>
    <t>Third Trimester Placentas of SARS-CoV-2-Positive Women: Histomorphology, including Viral Immunohistochemistry and in Situ Hybridization.</t>
  </si>
  <si>
    <t>https://onlinelibrary.wiley.com/doi/pdfdirect/10.1111/his.14215</t>
  </si>
  <si>
    <t>Archives of Gynecology and Obstetrics</t>
  </si>
  <si>
    <t>The Central Hospitals of Wuhan, Tongji Medical College, Huazhong University of Science and Technology in Wuhan, China</t>
  </si>
  <si>
    <t>March 28 to Apr 26</t>
  </si>
  <si>
    <t>Maternal and infant outcomes of full-term pregnancy combined with COVID-2019 in Wuhan, China: retrospective case series</t>
  </si>
  <si>
    <t>https://link.springer.com/content/pdf/10.1007/s00404-020-05573-8.pdf</t>
  </si>
  <si>
    <t>Cergy-Pontoise cedex</t>
  </si>
  <si>
    <t>René Dubos Hospital</t>
  </si>
  <si>
    <t>Late miscarriage as a presenting manifestation of COVID-19</t>
  </si>
  <si>
    <t>https://www.ncbi.nlm.nih.gov/pmc/articles/PMC7355327/</t>
  </si>
  <si>
    <t>The journal of Maternal-Fetal &amp; Neonatal Medicine</t>
  </si>
  <si>
    <t>Centro Hospitalar Universitário São João</t>
  </si>
  <si>
    <t>May 2 to June 19</t>
  </si>
  <si>
    <t>23-7-2020</t>
  </si>
  <si>
    <t>Perinatal management of SARS-CoV-2 infection in a level III University Hospital</t>
  </si>
  <si>
    <t>https://pubmed.ncbi.nlm.nih.gov/32698646/</t>
  </si>
  <si>
    <t>NewYork-Presbyterian Hospital</t>
  </si>
  <si>
    <t>June 24 to July 10</t>
  </si>
  <si>
    <t>Influence of Race and Ethnicity on Severe Acute Respiratory Syndrome Coronavirus 2 (SARS-CoV-2) Infection Rates and Clinical Outcomes in Pregnancy</t>
  </si>
  <si>
    <t>https://journals.lww.com/greenjournal/Citation/9000/Influence_of_Race_and_Ethnicity_on_Severe_Acute.97290.aspx</t>
  </si>
  <si>
    <t>Tacoma</t>
  </si>
  <si>
    <t>MultiCare Tacoma General Hospital</t>
  </si>
  <si>
    <t>June 22 to July 10</t>
  </si>
  <si>
    <t>Prolonged Detection of Severe Acute Respiratory Syndrome Coronavirus 2 (SARS-CoV-2) RNA in an Obstetric Patient With Antibody Seroconversion</t>
  </si>
  <si>
    <t>https://journals.lww.com/greenjournal/Abstract/9000/Prolonged_Detection_of_Severe_Acute_Respiratory.97292.aspx</t>
  </si>
  <si>
    <t>The Lancet Child&amp;Adolescent Health</t>
  </si>
  <si>
    <t>Presbyterian—Komansky Children’s Hospital</t>
  </si>
  <si>
    <t>Neonatal management and outcomes during the COVID-19 pandemic: an observation cohort study</t>
  </si>
  <si>
    <t>https://pdf.sciencedirectassets.com/316666/AIP/1-s2.0-S2352464220302352/main.pdf?X-Amz-Security-Token=IQoJb3JpZ2luX2VjEBsaCXVzLWVhc3QtMSJHMEUCIQCTvcYiV8vl5uh2dCBxxyUKaCi%2Bg1h0unz%2BBFw%2F%2BBquJAIgV1kM%2BFivU4TsQkXjgQFTst3S3%2FmJuLjNQXq7w3gGkr0qvQMI1P%2F%2F%2F%2F%2F%2F%2F%2F%2F%2FARADGgwwNTkwMDM1NDY4NjUiDLSEXReVnWjft7zE6CqRA%2FoclKf1RVVUl7xPGBRrM2G3wA36lg9HWhFvn2MVu%2BblLznrN9fMy37r053Gp9ZwmdxkY1MJFIq9909xq%2FXtUQnhpFzX%2FiMY8LBOyWuu6nuF6pMXfBj8jr9e0LWQzErhZFZkFGED35nvxushmEyJUlfEdfcXVx09qIJmp1HFZh0v0focIRGREgQ7gVBXefS3Mv%2FVdHUppQdMn7VijlWjhu15ccMCVDUW4xyjde%2FlxAaLm6HJtyxdsszYN%2FoOR7HJSCGT8FHwimrGjQUPc0RsHt2Ecp0hLeouprjje0cOWYOiqXQ5xRLtfuhQ4v%2BOkxkhtaamEHDTZX4QOKr08uVELTYoSTzg7N%2FgV64f1SEnw1AFytVTA5b9%2BK3XqyvUHDFedSnK%2Bl1oBBxWNMwLs3O%2FrUXRCBwUTXMsenrwKinKesy7CRYneD9XKOmJIUlTllutH85%2B99wmri%2Bh6rm6l6IOfa2sQD4FswC5Aczanh7ObnRU4JezSfsVeXmleiOuPRKHj58l0Q331H%2FlRaJv%2BYm7EIhWMJfc%2BvgFOusBPZ%2FyF2%2BrfUq4IT2hl1jEAUS22OLU7S%2F4h6vrT6d5Obq7%2FcNCx4K%2BRoj%2BwwU8F1qJK8yY1Tnht7geg7XIm1mfIWyQ%2BO%2FC1KiPeV9D%2B%2Bfa8V38dgp8HKyJvAOrv1aYSIfyRAjtKWP6EJLSqjVfbJ9V8CsmVdldU%2FD%2FWcDjWS2aGhNIXukV8mM%2Fw38pQFYg7fBAhmIbR58dmmce%2BZU%2ByerXK38R4iUbiBJITSDJZGfXa%2FUqRVUjcT0pL5nA196fpfOiV3eyw24mEHvgIg1lm%2Bb5b6utHpQ24XrVF1FSsGAwQ0UNTcnDaS2BSGgi4A%3D%3D&amp;X-Amz-Algorithm=AWS4-HMAC-SHA256&amp;X-Amz-Date=20200727T112547Z&amp;X-Amz-SignedHeaders=host&amp;X-Amz-Expires=300&amp;X-Amz-Credential=ASIAQ3PHCVTY36Q3SS4S%2F20200727%2Fus-east-1%2Fs3%2Faws4_request&amp;X-Amz-Signature=f8149c23b437f15e2ea1fd952c1b9e4298f19f0a180063977114ce1717e684f1&amp;hash=e1907ed6419bde4aacac388a57e6e8d4681f1d5b94cdeca8a0e54c919e17c9f7&amp;host=68042c943591013ac2b2430a89b270f6af2c76d8dfd086a07176afe7c76c2c61&amp;pii=S2352464220302352&amp;tid=spdf-f7f5e439-2a18-4e5f-8e23-04dd0e118254&amp;sid=9ecd4a777736d1484c78477231995de6086bgxrqb&amp;type=client</t>
  </si>
  <si>
    <t>Infection, Disease&amp;Health</t>
  </si>
  <si>
    <t>Queensland</t>
  </si>
  <si>
    <t>Sunshine Coast University Hospital</t>
  </si>
  <si>
    <t>COVID-19 in a complex obstetric patient with cystic fibrosis</t>
  </si>
  <si>
    <t>https://pdf.sciencedirectassets.com/314103/AIP/1-s2.0-S246804512030050X/main.pdf?X-Amz-Security-Token=IQoJb3JpZ2luX2VjEBsaCXVzLWVhc3QtMSJHMEUCIGGiHxHAaJ7XYl7%2B8Fs3xH6hinbIyM7AzGxYBvFy4nCyAiEA9Ny%2FYzDs%2B4BBCj%2F%2BVUcgTNyGSEO9vXsqGadetLly%2BrsqvQMI1P%2F%2F%2F%2F%2F%2F%2F%2F%2F%2FARADGgwwNTkwMDM1NDY4NjUiDC%2B7vJ2elBAY8w7uVyqRA5lEuYC3%2FkShjJ9tLO%2BoKLiIlVaOfZia%2BuO3tr48do5vPIj5X8Dc4da2Qfw03cl%2FfUMO6p2fc2xFMynRcagH6cGDfNGOmZjTvkH%2F7dTZLdVOh6Lm3IwU74nS5Kqxs53Fl75OeicPY71sosB4hWfP1z7AVN%2Ff%2FtlPpYT9gH38cjoElpTlXAdo5sqHqa6FYdFwjPeg4ku4X5x1qe1PT5QzE5EiUunILZ2KuQBOpAk006FJiq6gsPQWnEXcF8O6qrmrH3S%2B3D%2F1AfErCrMOLje%2Fq%2Ba2%2Fb23KMarEKcnWGB03OMlkhLpMy%2BA2kuvjNTPkaURjbtMXxMduwBNEh6W99uRMMwH8vgJUWQ1hHKhTYvp73X9m9glTYnj75ALjEbCQlhkZ5nBAsPb8rXLMCrZpYFd%2F9kmZaXhSyRRpOblS%2BZapbI%2FVk87a9sd0Fe4%2BB1KmggSGW4VWmN2S%2FtU4NMqRTcP8XqWdkT7xvYKOKh%2FeQFczkdEh0Bc8%2Bd2dcp5ffWNrOxhlfL9dhBSp5yXtgdy%2FC6p9g1bMOPV%2BvgFOusBUsLx5WwmOMhJaoAS1XkdVOgivt2NlMenB5ThUp9ZEIukRMhRQgBN7b8f2FA5dEgvod%2F5JFlWxYmluViwOmsc%2FuLqbMINREyCC75zYluLQx%2BNJr4xUgHR5jsk6nMgsCEnKfPI%2B1EPogpANcG9XjZzv8Dfdp3Z01KWnnZdkqSHjSmy780gEm15gh34TLIrfZrXwUKCr4lgHztnTCNizGCIHmAq5Ak945vtZtPoz5w80dK%2FQEKFqTUAVxT%2FRkv6CThOzpRWETPovwj7lFzHgAjYklldPKnCOUfRbd%2FdNLRp6dM%2F5lmqJ8VUVAwkmQ%3D%3D&amp;X-Amz-Algorithm=AWS4-HMAC-SHA256&amp;X-Amz-Date=20200727T105831Z&amp;X-Amz-SignedHeaders=host&amp;X-Amz-Expires=300&amp;X-Amz-Credential=ASIAQ3PHCVTY7E7524G6%2F20200727%2Fus-east-1%2Fs3%2Faws4_request&amp;X-Amz-Signature=9bc5c094b352bbe1e5c2a600b363c90c8b388c7a5be6a86bd38708de1be7a2b8&amp;hash=33f51088ede510ba4a6569cdafefd05a7233c09817056b2328670a24d23903d3&amp;host=68042c943591013ac2b2430a89b270f6af2c76d8dfd086a07176afe7c76c2c61&amp;pii=S246804512030050X&amp;tid=spdf-7bad1e21-ba64-4ca7-9c9e-86d3147cd4b2&amp;sid=4658034839d0414cb43a062058c767848605gxrqb&amp;type=client</t>
  </si>
  <si>
    <t>Infectious Diseases</t>
  </si>
  <si>
    <t>Department of Pediatrics, Wuhan No.1 Hospita</t>
  </si>
  <si>
    <t>July 4 to July 15</t>
  </si>
  <si>
    <t>28-7-20</t>
  </si>
  <si>
    <t>No evidence for vertical transmission of SARS-CoV-2 in two neonates with mothers infected in the second trimester</t>
  </si>
  <si>
    <t>https://www.tandfonline.com/doi/pdf/10.1080/23744235.2020.1798499?needAccess=true</t>
  </si>
  <si>
    <t>PLOS Medicine</t>
  </si>
  <si>
    <t>Shanghai</t>
  </si>
  <si>
    <t>International Peace Maternity and Child Health Hospital, School of Medicine, Shanghai Jiao Tong University</t>
  </si>
  <si>
    <t>April 2 to June 24</t>
  </si>
  <si>
    <t>Neonatal outcome in 29 pregnant women with COVID-19: A retrospective study in Wuhan, China</t>
  </si>
  <si>
    <t>https://journals.plos.org/plosmedicine/article/file?id=10.1371/journal.pmed.1003195&amp;type=printable</t>
  </si>
  <si>
    <t>Journal of Investigative Medicine High Impact Case Reports</t>
  </si>
  <si>
    <t>1 Keck School of Medicine of University of Southern California, LAC+USC Medical Center</t>
  </si>
  <si>
    <t>June 17 to July 5</t>
  </si>
  <si>
    <t>29-7-20</t>
  </si>
  <si>
    <t>Extremely Preterm Infant Born to a Mother With Severe COVID-19 Pneumonia</t>
  </si>
  <si>
    <t>https://journals.sagepub.com/doi/10.1177/2324709620946621</t>
  </si>
  <si>
    <t>American Journal of Case Reports</t>
  </si>
  <si>
    <t>Neptune</t>
  </si>
  <si>
    <t>Jersey Shore University Medical Center</t>
  </si>
  <si>
    <t>Apr 28 to June 16</t>
  </si>
  <si>
    <t>Successful Maternal and Fetal Outcomes in COVID-19 Pregnant Women: An Institutional Approach</t>
  </si>
  <si>
    <t>https://www.amjcaserep.com/download/index/idArt/925513</t>
  </si>
  <si>
    <t xml:space="preserve">Iran </t>
  </si>
  <si>
    <t>Isfahan</t>
  </si>
  <si>
    <t>Isfahan University of Medical Sciences</t>
  </si>
  <si>
    <t>May 2 to July 15</t>
  </si>
  <si>
    <t>26-7-2020</t>
  </si>
  <si>
    <t>ADRS due to COVID-19 in midterm pregnancy: successful management with plasma transfusion and corticosteroids</t>
  </si>
  <si>
    <t>https://www.tandfonline.com/doi/epub/10.1080/14767058.2020.1797669?needAccess=true</t>
  </si>
  <si>
    <t>Brigham and Women’s Hospital</t>
  </si>
  <si>
    <t>31-7-2020</t>
  </si>
  <si>
    <t>Racial and ethnic disparities in severity of COVID-19 disease in pregnancy in the United States</t>
  </si>
  <si>
    <t>https://obgyn.onlinelibrary.wiley.com/doi/epdf/10.1002/ijgo.13333</t>
  </si>
  <si>
    <t>Clinical Imaging</t>
  </si>
  <si>
    <t>Union Hospital</t>
  </si>
  <si>
    <t>March 5 to July 27</t>
  </si>
  <si>
    <t>29-7-2020</t>
  </si>
  <si>
    <t>Chest CT findings in a pregnant woman in the second trimester with COVID-19 pneumonia</t>
  </si>
  <si>
    <t>https://reader.elsevier.com/reader/sd/pii/S0899707120302849?token=AC28AE8BD644CABFC0141A21158D53510861521BB05A8FAD17C1C1247412F6E7BB6261C921AC2B88582C276BC6F92997</t>
  </si>
  <si>
    <t>New York University (NYU) Langone Health system hospitals (NYU Tisch, NYU Brooklyn, NYU Winthrop) and Bellevue Hospital Center (academic affiliate of NYU Grossman School of Medicine)</t>
  </si>
  <si>
    <t>Outcomes of Maternal-Newborn Dyads After Maternal SARS-CoV-2.</t>
  </si>
  <si>
    <t>https://pediatrics.aappublications.org/content/pediatrics/early/2020/07/29/peds.2020-005637.full.pdf</t>
  </si>
  <si>
    <t>Brescia</t>
  </si>
  <si>
    <t>Children Hospital, ASST Spedali Civili of Brescia</t>
  </si>
  <si>
    <t>Possible Coronavirus Disease 2019 Pandemic and Pregnancy</t>
  </si>
  <si>
    <t>https://journals.lww.com/pidj/Abstract/9000/Possible_Coronavirus_Disease_2019_Pandemic_and.96093.aspx</t>
  </si>
  <si>
    <t>Case Reports in Obstetrics and Gynecology</t>
  </si>
  <si>
    <t>Morocco</t>
  </si>
  <si>
    <t>Marrakech</t>
  </si>
  <si>
    <t>Mother &amp; Child Hospital, Mohammed VI University Hospital of Marrakech,</t>
  </si>
  <si>
    <t>June 5 to July 10</t>
  </si>
  <si>
    <t>27-7-2020</t>
  </si>
  <si>
    <t>Management of Severe COVID-19 in Pregnancy</t>
  </si>
  <si>
    <t>https://www.ncbi.nlm.nih.gov/pmc/articles/PMC7385524/pdf/CRIOG2020-8852816.pdf</t>
  </si>
  <si>
    <t>Modern Pathology</t>
  </si>
  <si>
    <t>Department of Pathology, The Beth Israel Deaconess Medical Center</t>
  </si>
  <si>
    <t>June 19 to July 24</t>
  </si>
  <si>
    <t>SARS-CoV-2 can infect the placenta and is not associated with specific placental histopathology: a series of 19 placentas from COVID-19-positive mothers</t>
  </si>
  <si>
    <t>https://www.nature.com/articles/s41379-020-0639-4.pdf</t>
  </si>
  <si>
    <t>Open Forum Infectious Diseases</t>
  </si>
  <si>
    <t>1 Department of Emergency Medicine, Union Hospital, Tongji Medical College, Huazhong University of Science and Technology, Wuhan, China</t>
  </si>
  <si>
    <t>May 20 to July 1</t>
  </si>
  <si>
    <t>Clinical Manifestation and Neonatal Outcomes of Pregnant Patients With Coronavirus Disease 2019 Pneumonia in Wuhan, China</t>
  </si>
  <si>
    <t>https://www.ncbi.nlm.nih.gov/pmc/articles/PMC7384380/pdf/ofaa283.pdf</t>
  </si>
  <si>
    <t>Springer Nature</t>
  </si>
  <si>
    <t>Pune</t>
  </si>
  <si>
    <t>B.J. Government Medical College</t>
  </si>
  <si>
    <t>July 18 to July 26</t>
  </si>
  <si>
    <t>Early‑onset symptomatic neonatal COVID‑19 infection with high probability of vertical transmission</t>
  </si>
  <si>
    <t>https://link.springer.com/content/pdf/10.1007/s15010-020-01493-6.pdf</t>
  </si>
  <si>
    <t>Preprint</t>
  </si>
  <si>
    <t>Missouri</t>
  </si>
  <si>
    <t>Reproductive Medicine and Fertility Center, Department of Obstetrics and Gynecology University of Missouri-Columbia School of Medicine</t>
  </si>
  <si>
    <t>Placental SARS-CoV-2 in a Pregnant Woman with Mild COVID-19 Disease</t>
  </si>
  <si>
    <t>https://onlinelibrary.wiley.com/doi/epdf/10.1002/jmv.26386</t>
  </si>
  <si>
    <t>Pediatrics</t>
  </si>
  <si>
    <t>Bhubaneswar</t>
  </si>
  <si>
    <t>Kalinga Institute of Medical Scinces</t>
  </si>
  <si>
    <t>A neonate born to mother with COVID-19 during Pregnancy &amp; HELLP syndrome: A possible vertical transmission</t>
  </si>
  <si>
    <t>https://assets.researchsquare.com/files/rs-43986/v1/6ad09dcb-cb37-4eeb-9c81-b819f45e8474.pdf</t>
  </si>
  <si>
    <t>Minerva Ginecologica</t>
  </si>
  <si>
    <t>Verona</t>
  </si>
  <si>
    <t>Department of Obstetrics and Gynecology, AOUI Verona, University of Verona</t>
  </si>
  <si>
    <t>June 5 to July 8</t>
  </si>
  <si>
    <t>28-7-2020</t>
  </si>
  <si>
    <t>Covid-19 and mental health in the obstetric population: a lesson from a case of puerperal psychosis.</t>
  </si>
  <si>
    <t>https://www.minervamedica.it/en/journals/minerva-ginecologica/article.php?cod=R09Y9999N00A20072802</t>
  </si>
  <si>
    <t>Department of Obstetrics, Eastern Campus, Renmin Hospital, Wuhan University, Wuhan, China</t>
  </si>
  <si>
    <t>May 19 to July 9</t>
  </si>
  <si>
    <t>Clinical Characteristics of Pregnant Women With Coronavirus Disease 2019 in Wuhan, China</t>
  </si>
  <si>
    <t>https://academic.oup.com/ofid/article/7/8/ofaa294/5870370</t>
  </si>
  <si>
    <t>Stockton</t>
  </si>
  <si>
    <t>San Joaquin Critical Care Medical Group, Stockton CA</t>
  </si>
  <si>
    <t>June 30 to July 17</t>
  </si>
  <si>
    <t>22-7-2020</t>
  </si>
  <si>
    <t>Acute Respiratory Distress Syndrome in a pregnant patient with COVID-19 improved after delivery: A case report and brief review</t>
  </si>
  <si>
    <t>https://www.ncbi.nlm.nih.gov/pmc/articles/PMC7373694/pdf/main.pdf</t>
  </si>
  <si>
    <t>Pan American Journal of Public Health</t>
  </si>
  <si>
    <t>7 Latin-American countries</t>
  </si>
  <si>
    <t>Iberoamerican Society of Neonatology, Wellington , United States of America, Iberoamerican Society of Neonatology, Wellington, United States of America</t>
  </si>
  <si>
    <t>Perinatal COVID-19 in Latin America</t>
  </si>
  <si>
    <t>https://www.ncbi.nlm.nih.gov/pmc/articles/PMC7392181/</t>
  </si>
  <si>
    <t>European Journal of Obstetrics &amp; Gynecology andReproductive Biology</t>
  </si>
  <si>
    <t>Department of Obstetrics and Gynecology, Ministry of Health Ankara City Hospital, Ankara, Turkey</t>
  </si>
  <si>
    <t>June 29 to July 27</t>
  </si>
  <si>
    <t>30-7-2020</t>
  </si>
  <si>
    <t>The rate of SARS-CoV-2 positivity in asymptomatic pregnant women admitted to hospital for delivery: Experience of a pandemic center inTurkey</t>
  </si>
  <si>
    <t>https://reader.elsevier.com/reader/sd/pii/S0301211520304930?token=8F821F73A54F39F6FB0345E8425E789120669A204EE59F170376F79D52A020F25AE2F7512D363197A3698FA8C8F958C9</t>
  </si>
  <si>
    <t>International Breastfeeding Journal</t>
  </si>
  <si>
    <t>Department of Obstetrics and Gynecology, Puerta de Hierro University Hospital</t>
  </si>
  <si>
    <t>April 23 to July 29</t>
  </si>
  <si>
    <t>Breastfeeding mothers with COVID-19 infection: a case series</t>
  </si>
  <si>
    <t>https://internationalbreastfeedingjournal.biomedcentral.com/track/pdf/10.1186/s13006-020-00314-8</t>
  </si>
  <si>
    <t>Department of Pediatrics, Tongji Hospital, Tongji Medical College, Huazhong University of Science and Technology</t>
  </si>
  <si>
    <t>June 4 to July 21</t>
  </si>
  <si>
    <t>Possible intrauterine infection: Positive nucleic acid testing results andconsecutive positive SARS-CoV-2-specific antibody levels within 50 daysafter birth</t>
  </si>
  <si>
    <t>https://reader.elsevier.com/reader/sd/pii/S1201971220306081?token=EBB71C54B757F77CABCDCB4B42FF07A4BD3943B27C55904A7EE47558DA7597D43787A662D088680C622493CA59198736</t>
  </si>
  <si>
    <t>Department of Obstetrics and Gynecology, Tongji Hospital, Tongji Medical College, Huazhong University of Science and Technology</t>
  </si>
  <si>
    <t>Clinical characteristics and outcomes of childbearing-age women with Coronavirus disease 2019 in Wuhan: a retrospective, single-center study</t>
  </si>
  <si>
    <t>https://s3.ca-central-1.amazonaws.com/assets.jmir.org/assets/preprints/preprint-19642-accepted.pdf</t>
  </si>
  <si>
    <t>Journal of Perinatology</t>
  </si>
  <si>
    <t>NYC H+H/Elmhurst</t>
  </si>
  <si>
    <t>45 (positive)</t>
  </si>
  <si>
    <t>May 18 to July 22</t>
  </si>
  <si>
    <t>Newborns of COVID-19 mothers: short-term outcomes of colocating and breastfeeding from the pandemic’s epicenter</t>
  </si>
  <si>
    <t>https://www.nature.com/articles/s41372-020-0765-3.pdf</t>
  </si>
  <si>
    <t>Izmir</t>
  </si>
  <si>
    <t>School of Medicine, İzmir Katip Çelebi University</t>
  </si>
  <si>
    <t>July 13 to July 31</t>
  </si>
  <si>
    <t>A multicenter study on epidemiological and clinical characteristics of 125 newborns born to women infected with COVID-19 by Turkish Neonatal Society</t>
  </si>
  <si>
    <t>https://link.springer.com/content/pdf/10.1007/s00431-020-03767-5.pdf</t>
  </si>
  <si>
    <t>10 hospitals throughout Iran</t>
  </si>
  <si>
    <t>9 (positive mothers)</t>
  </si>
  <si>
    <t>June 20 to July 13</t>
  </si>
  <si>
    <t>Spectrum of neonatal COVID-19 in Iran: 19 infants with SARS-CoV-2 perinatal infections with varying test results, clinical findings and outcomes</t>
  </si>
  <si>
    <t>https://www.tandfonline.com/doi/epub/10.1080/14767058.2020.1797672?needAccess=true</t>
  </si>
  <si>
    <t>Obstetrics and Gynaecology, University Hospitals</t>
  </si>
  <si>
    <t>Accepted 22 July</t>
  </si>
  <si>
    <t>Severe pre-eclampsia complicated by acute fatty liver disease of pregnancy, HELLP syndrome and acute kidney injury following SARS-CoV-2 infection</t>
  </si>
  <si>
    <t>https://casereports.bmj.com/content/bmjcr/13/8/e237521.full.pdf</t>
  </si>
  <si>
    <t>Colombres</t>
  </si>
  <si>
    <t>Hôpital LouisMourier</t>
  </si>
  <si>
    <t>Successful continuation of pregnancy in a patient with COVID-19-related ARDS</t>
  </si>
  <si>
    <t>https://casereports.bmj.com/content/bmjcr/13/8/e237511.full.pdf</t>
  </si>
  <si>
    <t>The Journal of Pediatrics</t>
  </si>
  <si>
    <t>NYU Long Island School of Medicine</t>
  </si>
  <si>
    <t>July 10 to Aug 4</t>
  </si>
  <si>
    <t>Impact of Maternal SARS-CoV-2 Detection on Breastfeeding Due to Infant Separationat Birt</t>
  </si>
  <si>
    <t>https://reader.elsevier.com/reader/sd/pii/S0022347620309860?token=3BDA944655BB7F9298434D25837D00DD82413D66C23321195E9EC4062C17E4B62B631E5878013138C96957E15657DCBB</t>
  </si>
  <si>
    <t>Centro Hospitalar de São João</t>
  </si>
  <si>
    <t>Accepted 13 July</t>
  </si>
  <si>
    <t>Peripheral facial paralysis as presenting symptom of COVID-19 in a pregnant woman</t>
  </si>
  <si>
    <t>https://casereports.bmj.com/content/bmjcr/13/8/e237146.full.pdf</t>
  </si>
  <si>
    <t>American Journal of Perinatology</t>
  </si>
  <si>
    <t>July 1 to July 21</t>
  </si>
  <si>
    <t>13-8-2020</t>
  </si>
  <si>
    <t>A Case Report to Assess Passive Immunity in a COVID Positive Pregnant Patient</t>
  </si>
  <si>
    <t>https://www.thieme-connect.de/products/ejournals/pdf/10.1055/s-0040-1715643.pdf</t>
  </si>
  <si>
    <t>May 19 to June 18</t>
  </si>
  <si>
    <t>24-7-2020</t>
  </si>
  <si>
    <t>A case report of a pregnant woman infected with coronavirus disease 2019 pneumonia</t>
  </si>
  <si>
    <t>https://journals.lww.com/md-journal/FullText/2020/07240/A_case_report_of_a_pregnant_woman_infected_with.77.aspx</t>
  </si>
  <si>
    <t>Deenanath Mangeshkar Hospital, Pune</t>
  </si>
  <si>
    <t>14-8-2020</t>
  </si>
  <si>
    <t>Early onset SARS-CoV-2 pneumonia in a preterm neonate – Probably acquired through vertical transmission</t>
  </si>
  <si>
    <t>https://assets.researchsquare.com/files/rs-58363/v1/90718e72-5204-4c2b-a251-b345ccc10556.pdf</t>
  </si>
  <si>
    <t>Neonatology</t>
  </si>
  <si>
    <t>April 30 to June 3</t>
  </si>
  <si>
    <t>Managing Preterm Infants Born to COVID-19 Mothers: Evidence from a Retrospective Cohort Study in Wuhan, China</t>
  </si>
  <si>
    <t>https://pubmed.ncbi.nlm.nih.gov/32799197/</t>
  </si>
  <si>
    <t>SN Comprehensive Clinical Medicine</t>
  </si>
  <si>
    <t>Malaysia</t>
  </si>
  <si>
    <t>Sarawak General Hospital</t>
  </si>
  <si>
    <t>12 March 2020 to 25 May 2020</t>
  </si>
  <si>
    <t>Miscarriage Risk in COVID-19 Infection</t>
  </si>
  <si>
    <t>https://link.springer.com/content/pdf/10.1007/s42399-020-00443-5.pdf</t>
  </si>
  <si>
    <t>Brasil</t>
  </si>
  <si>
    <t>surveillance database nationwide Brazil</t>
  </si>
  <si>
    <t>up to 18 June 2020</t>
  </si>
  <si>
    <t>Clinical characteristics and risk factors for mortality in obstetric patients with severe COVID‐19 in Brazil: a surveillance database analysis</t>
  </si>
  <si>
    <t>https://obgyn.onlinelibrary.wiley.com/doi/epdf/10.1111/1471-0528.16470</t>
  </si>
  <si>
    <t>Journal of Rawalpindi Medical College</t>
  </si>
  <si>
    <t>Pakistan</t>
  </si>
  <si>
    <t>1st April 2020 to 31st July 2020</t>
  </si>
  <si>
    <t>COVID-19 and Pregnancy Outcome: An experience in COVID-19 management designated tertiary care hospital, Rawalpindi, Pakistan</t>
  </si>
  <si>
    <t>http://www.journalrmc.com/index.php/JRMC/article/view/1453/1005</t>
  </si>
  <si>
    <t>An Uninfected Preterm Newborn Inadvertently Fed SARS-CoV-2-Positive Breast Milk</t>
  </si>
  <si>
    <t>https://pediatrics.aappublications.org/content/pediatrics/early/2020/08/21/peds.2020-004960.full.pdf</t>
  </si>
  <si>
    <t>Cureus</t>
  </si>
  <si>
    <t>Saudi Arabia</t>
  </si>
  <si>
    <t>Al Ahssa</t>
  </si>
  <si>
    <t>case report</t>
  </si>
  <si>
    <t>Infection Prevention and Control Challenges With First Pregnant Woman Diagnosed With COVID-19: A Case Report in Al Ahssa, Saudi Arabia</t>
  </si>
  <si>
    <t>https://www.cureus.com/articles/38101-infection-prevention-and-control-challenges-with-first-pregnant-woman-diagnosed-with-covid-19-a-case-report-in-al-ahssa-saudi-arabia</t>
  </si>
  <si>
    <t>Int Journal of Infect Dis</t>
  </si>
  <si>
    <t>Mexico City</t>
  </si>
  <si>
    <t>Gynecology and Obstetrics Hospital; the Mother-Child Institute from the State of Mexico, Mexico case report</t>
  </si>
  <si>
    <t>A Case Report of Newborn Infant with Severe COVID-19 in Mexico: Detection of SARS-CoV-2 in Human Breast Milk and Stoo</t>
  </si>
  <si>
    <t>https://www.ijidonline.com/article/S1201-9712(20)30684-6/fulltext#%20</t>
  </si>
  <si>
    <t>Ebio Medicine</t>
  </si>
  <si>
    <t>Pathology Unit, Department of Molecular and Translational Medicine, University of Brescia</t>
  </si>
  <si>
    <t>February 7 and May 15,</t>
  </si>
  <si>
    <t>SARS-CoV2 vertical transmission with adverse effects on the newborn revealed through integrated immunohistochemical, electron microscopy and molecular analyses of Placenta</t>
  </si>
  <si>
    <t>https://www.thelancet.com/journals/ebiom/article/PIIS2352-3964(20)30327-3/fulltext</t>
  </si>
  <si>
    <t>Chandigarh</t>
  </si>
  <si>
    <t>Neonatal Unit, Department of Pediatrics, Post Graduate Institute of Medical Education and Research, Chandigarhcase report</t>
  </si>
  <si>
    <t>SARS-COV-2 Infection in a Term Neonate Presenting with Respiratory Failure on Day 3 of Life</t>
  </si>
  <si>
    <t>https://link.springer.com/article/10.1007/s12098-020-03480-z</t>
  </si>
  <si>
    <t>International Journal for Laboratory Hematology</t>
  </si>
  <si>
    <t>Department of Hematology and Blood Transfusion, School of Allied Medicine, Iran University of Medical Sciences, Tehran, Iran</t>
  </si>
  <si>
    <t>Gastrointestinal bleeding in a newborn infant with congenital factor X deficiency and COVID‐19—A common clinical feature between a rare disorder and a new, common infection</t>
  </si>
  <si>
    <t>https://onlinelibrary.wiley.com/doi/full/10.1111/ijlh.13318</t>
  </si>
  <si>
    <t>World Journal for Pediatric and Congenital Heart Surgery</t>
  </si>
  <si>
    <t>New York City</t>
  </si>
  <si>
    <t>New York-Presbyterian/Morgan Stanley Children’s Hospital, Columbia University Irving Medical Center, New York, NY, USA</t>
  </si>
  <si>
    <t>March 16, 2020, and May 7, 2020</t>
  </si>
  <si>
    <t>Neonates With Complex Cardiac Malformation and Congenital Diaphragmatic Hernia Born to SARS-CoV-2 Positive Women—A Single Center Experience</t>
  </si>
  <si>
    <t>https://journals.sagepub.com/doi/10.1177/2150135120950256</t>
  </si>
  <si>
    <t>Massachusetts General Hospital (MGH)</t>
  </si>
  <si>
    <t>April to June 2020</t>
  </si>
  <si>
    <t>High Concentrations of Nitric Oxide Inhalation Therapy in Pregnant Patients With Severe Coronavirus Disease 2019 (COVID-19)</t>
  </si>
  <si>
    <t>https://journals.lww.com/greenjournal/Abstract/9000/High_Concentrations_of_Nitric_Oxide_Inhalation.97257.aspx</t>
  </si>
  <si>
    <t>Journal of Infection and Chemotherapy</t>
  </si>
  <si>
    <t>Fifth People's Hospital of Suzhou</t>
  </si>
  <si>
    <t>No intrauterine vertical transmission in pregnancy with COVID-19: A case report</t>
  </si>
  <si>
    <t>https://www.jiac-j.com/article/S1341-321X(20)30266-X/fulltext</t>
  </si>
  <si>
    <t>Manhasset</t>
  </si>
  <si>
    <t>Department of Pathology and North Shore University Hospital, Northwell Health, New York</t>
  </si>
  <si>
    <t xml:space="preserve"> April 9, 2020 to April 27, 2020</t>
  </si>
  <si>
    <t>Histopathologic evaluation of placentas after diagnosis of maternal severe acute respiratory syndrome coronavirus 2 infection</t>
  </si>
  <si>
    <t>https://www.sciencedirect.com/science/article/pii/S2589933320301798?via%3Dihub</t>
  </si>
  <si>
    <t>SAKOWICZ A</t>
  </si>
  <si>
    <t xml:space="preserve">Northwestern Memorial Hospital </t>
  </si>
  <si>
    <t>April 8, 2020 - May 31, 2020).</t>
  </si>
  <si>
    <t>Risk Factors for SARS-CoV2 Infection in Pregnant Women</t>
  </si>
  <si>
    <t>https://www.sciencedirect.com/science/article/pii/S2589933320301543?via%3Dihub</t>
  </si>
  <si>
    <t>Mantova</t>
  </si>
  <si>
    <t>Department of Hematology and Transfusion Medicine, Carlo Poma Hospital, Mantova, Italy</t>
  </si>
  <si>
    <t>8+I274:I294/1/2020</t>
  </si>
  <si>
    <t>Convalescent plasma for coronavirus disease 2019 in pregnancy: a case report and review</t>
  </si>
  <si>
    <t>https://www.sciencedirect.com/science/article/pii/S258993332030118X?via%3Dihub</t>
  </si>
  <si>
    <t>BMC Pregnancy and Childbirth</t>
  </si>
  <si>
    <t>Department of Obstetrics and Gynecology, Icahn School of Medicine at Mount Sinai</t>
  </si>
  <si>
    <t>Intraoperative coagulopathy during cesarean section as an unsuspected initial presentation of COVID-19: a case report</t>
  </si>
  <si>
    <t>https://bmcpregnancychildbirth.biomedcentral.com/articles/10.1186/s12884-020-03140-2</t>
  </si>
  <si>
    <t>Ultrasound in Obstetrics and Gynacology</t>
  </si>
  <si>
    <t>Veldhoven</t>
  </si>
  <si>
    <t>Department of Obstetrics and Gynecology. Máxima Medical Centre</t>
  </si>
  <si>
    <t>COVID‐19 during pregnancy: non‐reassuring fetal heart rate, placental pathology and coagulopathy</t>
  </si>
  <si>
    <t>https://obgyn.onlinelibrary.wiley.com/doi/abs/10.1002/uog.22189</t>
  </si>
  <si>
    <t>World Journal of Radiology</t>
  </si>
  <si>
    <t>Radiology Department, Faculty of Medicine and Chemical Injuries Research Center, Baqiyatallah University of Medical Sciences</t>
  </si>
  <si>
    <t>Convalescent plasma therapy in a pregnant COVID-19 patient with a dramatic clinical and imaging response: A case report</t>
  </si>
  <si>
    <t>https://www.wjgnet.com/1949-8470/full/v12/i7/137.htm</t>
  </si>
  <si>
    <t>Rubio Lorente AM</t>
  </si>
  <si>
    <t xml:space="preserve">The Journal of Maternal-Fetal &amp; Neonatal Medicine </t>
  </si>
  <si>
    <t>Complejo Hospitalario La Mancha Centro, Alc_x0001_azar de San Juan, Espa~na</t>
  </si>
  <si>
    <t>14 Feb and Mar 7</t>
  </si>
  <si>
    <t>Study of amniotic fluid in pregnant women infected with SARS-CoV-2 in first and second trimester. Is there evidence of vertical transmission?</t>
  </si>
  <si>
    <t>https://www.tandfonline.com/doi/full/10.1080/14767058.2020.1811669</t>
  </si>
  <si>
    <t>UK</t>
  </si>
  <si>
    <t>Leicester</t>
  </si>
  <si>
    <t xml:space="preserve">Department of Obstetrics and Gynaecology, University Hospitals of Leicester </t>
  </si>
  <si>
    <t>COVID-19 complicated by hepatic dysfunction in a 28-week pregnant woman</t>
  </si>
  <si>
    <t>https://casereports.bmj.com/content/13/9/e237007</t>
  </si>
  <si>
    <t>Journal of cardiothoracic and vascular anesthesia</t>
  </si>
  <si>
    <t>Créteil</t>
  </si>
  <si>
    <t>Hôpitaux Universitaires Henri Mondor, Créteil, France</t>
  </si>
  <si>
    <t>Successful Use of Extracorporeal Membrane Oxygenation Postpartum as Rescue Therapy in a Woman With COVID-19</t>
  </si>
  <si>
    <t>https://www.jcvaonline.com/article/S1053-0770(20)30793-X/fulltext</t>
  </si>
  <si>
    <t>Journal of Travel Medicine</t>
  </si>
  <si>
    <t>Arash Women’s Hospital, University of Medical Sciences</t>
  </si>
  <si>
    <t>March 1 to Sep 1, 2020</t>
  </si>
  <si>
    <t>Maternal and neonatal outcomes in COVID-19 infected pregnancies: a prospective cohort study</t>
  </si>
  <si>
    <t>https://academic.oup.com/jtm/advance-article/doi/10.1093/jtm/taaa158/5901884</t>
  </si>
  <si>
    <t>https://onlinelibrary.wiley.com/doi/abs/10.1111/aji.13340</t>
  </si>
  <si>
    <t>Department of Paediatrics, Vardhman Mahavir Medical College &amp; Safdarjung Hospital, New Delhi, 110023, India</t>
  </si>
  <si>
    <t>April 1 to July 10</t>
  </si>
  <si>
    <t>Clinical profile, viral load, management and outcome of neonates born to COVID 19 positive mothers: a tertiary care centre experience from India</t>
  </si>
  <si>
    <t>https://link.springer.com/article/10.1007/s00431-020-03800-7#Tab2</t>
  </si>
  <si>
    <t>New Microbes and New infections</t>
  </si>
  <si>
    <t>Tongji Hospital, Tongji Medical College, Huazhong University of Science and Technology, Wuhan, Hubei, China.</t>
  </si>
  <si>
    <t>Jan 19 to Feb 7</t>
  </si>
  <si>
    <t>Clinical and immunological features among COVID-19 affected mother-infant pairs: antibodies to SARS- CoV- 2 detected in breast milk</t>
  </si>
  <si>
    <t>https://pdf.sciencedirectassets.com/312001/AIP/1-s2.0-S2052297520301049/main.pdf?X-Amz-Security-Token=IQoJb3JpZ2luX2VjEJj%2F%2F%2F%2F%2F%2F%2F%2F%2F%2FwEaCXVzLWVhc3QtMSJHMEUCIQClCN1pTSLAEgFW7BN0dXhCbF76ZlETimKlius0mYpzIgIgRls4VzrQDyjLo5yTo%2FNXOnYzLqKTTq5jasDqnKUKbs8qvQMIoP%2F%2F%2F%2F%2F%2F%2F%2F%2F%2FARADGgwwNTkwMDM1NDY4NjUiDHLdcpsWlGYEw5rPryqRA4YvLg9066Xj3fTXIoWcHU8CDdoDoevSIO2KNdXiYdqZ82fylom%2Bbmjd4mVTposMdpGbvqMf8%2BOtgTjWN253TdNYKcMoQDKQEjIUhdWZAk5Sc7enFp1wra3%2FqBWbSbSv6fQaTEsaJa3HZDoAljIsj9XXwbCNpoMe%2BW9tg8nuM2t6OXExBDSA%2FxMIdATfov1eCs9BHnjpHBV63lf6TCGq5zFBWM%2FgwGq%2FATFiJfNMcNAIypkyCrhXIsklecPQJ2XPCbTIBnjC7vVSBmYCbln9iRKT1NDPu%2B39vpR%2FMO0uEZW4TewszuJw8sXm7N5UIPwMARvkkUQJvDxIyFAr4fNpmyEhcblxOyw2fs55KNlM5ZczyKBusLBgK%2FO3QuOIGfVS%2Fd%2Bq7Hjggf7MwedUHY0QEN7Ku8FJky4EDc6jp8TAo0LaSNQMilfWDvmUlpmdMMdCrdH31E6jXcRgn1Vr9n1fqmlvdIJnhVXjrMp7bR%2BzfMvEcCeun9a7%2BbZ%2F7k1eT5LwgwQQN3v38DxmgbY0eiw9T%2FViMMyL9%2FoFOusBOmGYaCk8ey51buyleE%2FG5oMxYFL6p8lCQjGbWN1MBwXAmFpTjqs8%2Fof5y7v254l3V2kTL96pahAWcN%2BGZoKGOeQKZ8mPnPqlvn8uIViyG1UGUMjdlM0uB%2FVEpmow7%2FWU4HmyAAvgxpBIhviVhcMNMluQR8kxWUBiGBgWiXPwDWga%2F6%2BFJuf%2Fkmk6iH83qA2kuyl4yoHkCwoNKTPdMQRtLSnU%2FvAclKoRcZCLnN3k6FP8C4oMpOm1alxJCkL9borJc1JGiPaWtUEC%2FyanXzCJkKg9NvUdMwAQV2gFurmm1%2FpDpevvknxNpNZy9g%3D%3D&amp;X-Amz-Algorithm=AWS4-HMAC-SHA256&amp;X-Amz-Date=20200913T084602Z&amp;X-Amz-SignedHeaders=host&amp;X-Amz-Expires=300&amp;X-Amz-Credential=ASIAQ3PHCVTYVLTQHNUR%2F20200913%2Fus-east-1%2Fs3%2Faws4_request&amp;X-Amz-Signature=cf1de540d1b21d366e40c890241ae1d74d2bd4799812a597e5db3af65b4c4a60&amp;hash=ec8a474950ae49154a3690607a74628b2552e0867a7728a9e08f8943595adbfa&amp;host=68042c943591013ac2b2430a89b270f6af2c76d8dfd086a07176afe7c76c2c61&amp;pii=S2052297520301049&amp;tid=spdf-26b643f5-f9c0-4699-a65d-2f6ed2e7bc3f&amp;sid=daf847e43599e64f937b64e61fd1bd564167gxrqb&amp;type=client</t>
  </si>
  <si>
    <t>Turkish Journal of Pathology</t>
  </si>
  <si>
    <t>Dokuz Eylul University Hospital, IZMIR, TURKEY</t>
  </si>
  <si>
    <t>Villitis of Unknown Etiology in the Placenta of a Pregnancy Complicated by COVID-19</t>
  </si>
  <si>
    <t>http://www.turkjpath.org/text.php3?doi=10.5146/tjpath.2020.01506</t>
  </si>
  <si>
    <t>Suleman Rana M</t>
  </si>
  <si>
    <t>Islamabad</t>
  </si>
  <si>
    <t>Department of Virology, National Institute of Health, Park Road, Chak Shehzad, Islamabad 45500, Pakistan</t>
  </si>
  <si>
    <t>First trimester miscarraige in a pregnant woman infected with COVID-19 in Pakistan</t>
  </si>
  <si>
    <t>https://www.journalofinfection.com/article/S0163-4453(20)30587-9/fulltext#%20</t>
  </si>
  <si>
    <t>Department of Pediatrics, Huazhong University of Science and Technology, Tongji Hospital, Tongji Medical College, Wuhan, Hubei, China</t>
  </si>
  <si>
    <t>Jan 17 to March 4</t>
  </si>
  <si>
    <t>Clinical Analysis of Neonates Born to Mothers with or without COVID-19: A Retrospective Analysis of 48 Cases from Two Neonatal Intensive Care Units in Hubei Province</t>
  </si>
  <si>
    <t>https://www.thieme-connect.com/products/ejournals/html/10.1055/s-0040-1716505#info</t>
  </si>
  <si>
    <t>Worldwide</t>
  </si>
  <si>
    <t>Feb 1 to April 30</t>
  </si>
  <si>
    <t>Maternal and Perinatal Outcomes of Pregnant Women with SARS-COV-2 infection</t>
  </si>
  <si>
    <t>https://obgyn.onlinelibrary.wiley.com/doi/epdf/10.1002/uog.23107</t>
  </si>
  <si>
    <t>Journal of perinatal Medicine</t>
  </si>
  <si>
    <t>World Association of Perinatal Medicine study</t>
  </si>
  <si>
    <t>Risk factors associated with adverse fetal outcomes in pregnancies affected by Coronavirus disease 2019 (COVID-19): a secondary analysis of the WAPM study on COVID-19</t>
  </si>
  <si>
    <t>https://www.degruyter.com/view/journals/jpme/ahead-of-print/article-10.1515-jpm-2020-0355/article-10.1515-jpm-2020-0355.xml</t>
  </si>
  <si>
    <t>Eur J Obstet Gynecol Reprod Biol
.</t>
  </si>
  <si>
    <t>Perinatal mortality and morbidity of SARS-COV-2 infection during pregnancy in European countries: Findings from an international study</t>
  </si>
  <si>
    <t>https://www.ejog.org/article/S0301-2115(20)30640-0/fulltext</t>
  </si>
  <si>
    <t>Neikh C</t>
  </si>
  <si>
    <t>USA/Italy</t>
  </si>
  <si>
    <t>NY/Naples</t>
  </si>
  <si>
    <t>Elevated transaminases in a COVID-19 positive patiënt at term of gestation: a case report</t>
  </si>
  <si>
    <t>https://www.mattioli1885journls.com/index.php/actabiomedica/article/view/996/9056</t>
  </si>
  <si>
    <t>Elkafrawi D</t>
  </si>
  <si>
    <t>Intrauterine transmission of COVID-19 in pregnancy: case report and review of literature</t>
  </si>
  <si>
    <t>https://mattioli1885journals.com/index.php/actabiomedica/article/view/9795/8957</t>
  </si>
  <si>
    <t>Aging (Albany NY)</t>
  </si>
  <si>
    <t>Institue of Maternal and Child Health, Wuhan Children's Hospital, Tongji Medical College, Huazhong University of Science and Technology, Wuhan, China</t>
  </si>
  <si>
    <t xml:space="preserve">March 4 </t>
  </si>
  <si>
    <t>A newborn with normal IgM and alevated IgG antibodies born ta an asymptomtic nfection mother with COVID-19</t>
  </si>
  <si>
    <t>https://paperchase-aging.s3-us-west-1.amazonaws.com/pdf/5f3fc192e7305c00087df995.pdf</t>
  </si>
  <si>
    <t>Pituitary</t>
  </si>
  <si>
    <t>Department of Neurosurgery, Cedars-Sinai Medical Center, Los Angeles, CA, USA</t>
  </si>
  <si>
    <t>Pituitary apoplexy associated with acute COVID-19 infection and pregnancy</t>
  </si>
  <si>
    <t>https://link.springer.com/article/10.1007/s11102-020-01080-w</t>
  </si>
  <si>
    <t>Maldarelli G A</t>
  </si>
  <si>
    <t>Department of Medicine, NewYork-Presbyterian Hospital, Weill Cornell Medical Center, New York, New York, USA</t>
  </si>
  <si>
    <t>Remdesivir Treatment for Severe COVID-19 in Third-Trimester Pregnancy: Case Report and Management Discussion</t>
  </si>
  <si>
    <t>https://www.ncbi.nlm.nih.gov/pmc/articles/PMC7478602/</t>
  </si>
  <si>
    <t>Medical Biology Research Center, Health Technology Institute, Kermanshah University of Medical Sciences, Kermanshah, Iran</t>
  </si>
  <si>
    <t>March 3 to May 10</t>
  </si>
  <si>
    <t>Changes of Leukocytes, Neutrophils, and Lymphocytes Count and Dependent Variables in Pregnant Women with Coronavirus Disease 2019 (COVID-19) Before and After Cesarean Delivery</t>
  </si>
  <si>
    <t>https://pubmed.ncbi.nlm.nih.gov/32940910/</t>
  </si>
  <si>
    <t>Clinical Infectious Disease</t>
  </si>
  <si>
    <t>University of California San Francisco</t>
  </si>
  <si>
    <t>March 22- ongoing</t>
  </si>
  <si>
    <t>Infant Outcomes Following Maternal Infection with SARS-CoV-2: First Report from the PRIORITY Study</t>
  </si>
  <si>
    <t>https://watermark.silverchair.com/ciaa1411.pdf?token=AQECAHi208BE49Ooan9kkhW_Ercy7Dm3ZL_9Cf3qfKAc485ysgAAArgwggK0BgkqhkiG9w0BBwagggKlMIICoQIBADCCApoGCSqGSIb3DQEHATAeBglghkgBZQMEAS4wEQQMlSsxwTrL389Fj9D8AgEQgIICa4KHwTx3RMDRp-cXnfV4F18zFJwOmoSIgUE5-Ts07POaGShFI7p5qt1xEOscQiLn6-z3Lntmz3TwAZ8LsyAiEAdWiu8b8_t5v7Vj-qzU-JkDnLx5ZWIS3LDSzf5Ywhj9NugAIGKJt2788O-ow6dVTFAuDz1bF_VJYe3MrYpyAHobaBisAgk-YZYAGcdta9btvsEzc4FUffF8oNNDQBhrqRmMNfoBkpsS5GzK6NdjyqT081JXUXVBnqverG_9MlhMJnWpT5PFD4mRadTSQpTzEzel4stPZR3yAG630amlgpKjqAGKyyRR4mGrHIZsfJQqTTJVRbLJnB_ysu5fB3eQ00MzehjNoXcEi5nzLu2IF6e4SwcPKMnYTuQ3cnZcmWz-6hhfmRhRQ4TWBvH-gs9BYYpKz55mnFnJzlN_w8JNZ_U25XrmRXncshBTl5jtqrOMlQoRiCq7aiSaX-bnxnlOxSFMlQkZlQM6auYyAAwVIVP1Q2fF94g3GMeJI-NC4yHZotZWG06rP0nuq9nqwssiGvLsDJ1HyNJ9iLDHBclPhubtQPxdaY6lSL68wheFJyPC51bzJnfFsdE2bRSzIgrgCVcgOO3A1_gzwdJ7V0UYZ2g7IyBu3pMGcCtSADl4uTZdjbAT3mdQ4ksYzOU_Mpxt2xPDxEnQiOTFhEhIPlBbr1TCebUA6w2bAWxAiSuAal8e8k99obE9mVa-Srpj85Ivj0F7Tj0A6mItPDv2JZ2S3ZNIGk4GFWmn3T7lVOGP6UJ3WlmTEwwQV9uB0g3RfPOY7zCKOZgC9hYrJztGJK-TXnaSQBe2MTo_44vlYgE</t>
  </si>
  <si>
    <t>Heart Lung</t>
  </si>
  <si>
    <t>Department of Cardiovascular Center, Zhongshan People's Hospital, Zhongshan 528403, PR China.</t>
  </si>
  <si>
    <t>First successful treatment of a COVID-19 pregnant woman with severe ARDS by combining early mechanical ventilation and ECMO</t>
  </si>
  <si>
    <t>https://www.heartandlung.org/article/S0147-9563(20)30359-9/fulltext</t>
  </si>
  <si>
    <t>Pathobiology</t>
  </si>
  <si>
    <t>Basel</t>
  </si>
  <si>
    <t>University Women's Hospital Basel, Switzerland</t>
  </si>
  <si>
    <t>Placental Pathology Findings during and after SARS-CoV-2 Infection: Features of Villitis and Malperfusion</t>
  </si>
  <si>
    <t>https://pubmed.ncbi.nlm.nih.gov/32950981/</t>
  </si>
  <si>
    <t>Department of Neonatology, Puerta de Hierro-Majadahonda University Hospital, Madrid, Spain</t>
  </si>
  <si>
    <t>March 13 to May 31</t>
  </si>
  <si>
    <t>Maternal, Perinatal and Neonatal Outcomes With COVID-19 A Multicenter Study of 242 Pregnancies and Their 248 Infant Newborns During Their First Month of Life</t>
  </si>
  <si>
    <t>https://journals.lww.com/pidj/Abstract/9000/Maternal,_Perinatal_and_Neonatal_Outcomes_With.96042.aspx</t>
  </si>
  <si>
    <t>Journal of Tropical Pediatrics</t>
  </si>
  <si>
    <t>Prayagraj</t>
  </si>
  <si>
    <t>Department of Pediatrics, S.N. Children Hospital, M.L.N. Medical College, Prayagraj, Uttar Pradesh 211001, India.</t>
  </si>
  <si>
    <t>Vertical Transmission of SARS-CoV-2 from an Asymptomatic Pregnant Woman in India</t>
  </si>
  <si>
    <t>https://academic.oup.com/tropej/advance-article/doi/10.1093/tropej/fmaa048/5911412</t>
  </si>
  <si>
    <t>Morbidity and Mortality Weekly Report (CDC(</t>
  </si>
  <si>
    <t>Vaccine Safety Datalink (VSD)</t>
  </si>
  <si>
    <t>March 1 to May 30</t>
  </si>
  <si>
    <t>SARS-CoV-2 Infection Among Hospitalized Pregnant Women: Reasons for Admission and Pregnancy Characteristics - Eight U.S. Health Care Centers, March 1-May 30, 2020</t>
  </si>
  <si>
    <t>https://www.cdc.gov/mmwr/volumes/69/wr/pdfs/mm6938e2-H.pdf</t>
  </si>
  <si>
    <t>COVID-NET</t>
  </si>
  <si>
    <t>March 1 to August 22</t>
  </si>
  <si>
    <t>Characteristics and Maternal and Birth Outcomes of Hospitalized Pregnant Women with Laboratory-Confirmed COVID-19 - COVID-NET, 13 States, March 1-August 22, 2020</t>
  </si>
  <si>
    <t>https://www.cdc.gov/mmwr/volumes/69/wr/pdfs/mm6938e1-H.pdf</t>
  </si>
  <si>
    <t>Italian Journal of Pediatrics</t>
  </si>
  <si>
    <t>Department of Neonatology, Shariati Hospital, Tehran University of Medical Sciences, Tehran, Iran.</t>
  </si>
  <si>
    <t>March 3 to March 5</t>
  </si>
  <si>
    <t>Two seriously ill neonates born to mothers with COVID-19 pneumonia- a case report</t>
  </si>
  <si>
    <t>https://ijponline.biomedcentral.com/articles/10.1186/s13052-020-00897-2</t>
  </si>
  <si>
    <t>Journal of Obestetrics and Gynaecology Research</t>
  </si>
  <si>
    <t>Department of Obstetrics and Gynecology, University of Health Sciences Turkey, Bakirkoy Dr. Sadi Konuk Education and Training Hospital, Istanbul, Turkey.</t>
  </si>
  <si>
    <t>March 25 to May 25</t>
  </si>
  <si>
    <t>The clinical findings and outcomes of symptomatic pregnant women diagnosed with or suspected of having coronavirus disease 2019 in a tertiary pandemic hospital in Istanbul, Turkey</t>
  </si>
  <si>
    <t>https://obgyn.onlinelibrary.wiley.com/doi/10.1111/jog.14493</t>
  </si>
  <si>
    <t>Usak</t>
  </si>
  <si>
    <t>Department of Anesthesiology and Reanimation, Uşak Training and Research Hospital, Uşak, Turkey.</t>
  </si>
  <si>
    <t>Cytokine Hemoadsorption in the Management of a Pregnant Woman with COVID-19 Pneumonia: Case Report</t>
  </si>
  <si>
    <t>https://www.ncbi.nlm.nih.gov/pmc/articles/PMC7492132/</t>
  </si>
  <si>
    <t>BB Stockholm, Danderyd Hospital, Stockholm, Sweden</t>
  </si>
  <si>
    <t>March 19 to April 26</t>
  </si>
  <si>
    <t>Characteristics and short-term obstetric outcomes in a case series of 67 women tested positive for SARS-CoV-2 in Stockholm, Sweden</t>
  </si>
  <si>
    <t>https://obgyn.onlinelibrary.wiley.com/doi/epdf/10.1111/aogs.14006</t>
  </si>
  <si>
    <t>Journal of Human Lactation</t>
  </si>
  <si>
    <t>Department of Pediatrics, Faculdade de Medicina do ABC, Centro Universitário Saúde ABC and Escola Paulista de Medicina, Universidade Federal de São Paulo, Avenida Príncipe de Gales, 821, Santo André CEP Email: fsuano@gmail.com</t>
  </si>
  <si>
    <t xml:space="preserve">Early Identification of IgA Anti-SARSCoV-2 in Milk of Mother With COVID-19 Infection </t>
  </si>
  <si>
    <t>https://pubmed.ncbi.nlm.nih.gov/32985922/</t>
  </si>
  <si>
    <t>New Brunswick</t>
  </si>
  <si>
    <t>Division of Maternal-Fetal Medicine, Department of Obstetrics, Gynecology and Reproductive Sciences, Rutgers Robert Wood Johnson Medical School, New Brunswick, NJ. Electronic address: jsb288@rwjms.rutgers.edu.</t>
  </si>
  <si>
    <t>March 11 to June 11</t>
  </si>
  <si>
    <t>Epidemiology of COVID-19 in Pregnancy: Risk Factors and Associations with Adverse Maternal and Neonatal Outcomes</t>
  </si>
  <si>
    <t>https://www.ajog.org/article/S0002-9378(20)31134-0/pdf</t>
  </si>
  <si>
    <t>PLOs ONE</t>
  </si>
  <si>
    <t>Chili</t>
  </si>
  <si>
    <t>Santiago</t>
  </si>
  <si>
    <t>Maternal-Fetal Medicine Unit, Clínica Dávila, Santiago, Chile.</t>
  </si>
  <si>
    <t>April 27 to June 7</t>
  </si>
  <si>
    <t>Routine screening for SARS CoV-2 in unselected pregnant women at delivery</t>
  </si>
  <si>
    <t>https://journals.plos.org/plosone/article?id=10.1371/journal.pone.0239887</t>
  </si>
  <si>
    <t>Department of Obstetrics and Gynecology, Boston Medical Center, Boston, Massachusetts.</t>
  </si>
  <si>
    <t>April 1 to July 22</t>
  </si>
  <si>
    <t>Obstetric Hemorrhage Risk Associated with Novel COVID-19 Diagnosis from a Single-Institution Cohort in the United States</t>
  </si>
  <si>
    <t>https://pubmed.ncbi.nlm.nih.gov/32992351/</t>
  </si>
  <si>
    <t>Department of Biology and Genetics, College of Life Sciences and Health, Wuhan University of Science and Technology, Wuhan, China.</t>
  </si>
  <si>
    <t>The metabolic and immunological characteristics of pregnant women with COVID-19 and their neonates</t>
  </si>
  <si>
    <t>https://www.ncbi.nlm.nih.gov/pmc/articles/PMC7530551/</t>
  </si>
  <si>
    <t>Department of Obstetrics, Maternal and Child Health Hospital of Hubei Province, No. 745 Wuluo Road, Hongshan District, Wuhan City, 430070, Hubei Province, China.</t>
  </si>
  <si>
    <t>Feb 8 to Feb 26</t>
  </si>
  <si>
    <t>Vaginal delivery in women with COVID-19: report of two cases</t>
  </si>
  <si>
    <t>https://www.ncbi.nlm.nih.gov/pmc/articles/PMC7530846/</t>
  </si>
  <si>
    <t>Am J Emerg Med</t>
  </si>
  <si>
    <t>Portland</t>
  </si>
  <si>
    <t>Department of Emergency Medicine, Maine Medical Center, 22 Bramhall Street, Portland, ME 04102, United States of America. Electronic address: Jhansen@mmc.org</t>
  </si>
  <si>
    <t>COVID-19 and preeclampsia with severe features at 34-weeks gestation</t>
  </si>
  <si>
    <t>https://www.ncbi.nlm.nih.gov/pmc/articles/PMC7315969/</t>
  </si>
  <si>
    <t>Obstet Gynecol Sci</t>
  </si>
  <si>
    <t>Korea</t>
  </si>
  <si>
    <t>Department of Obstetrics and Gynecology, Keimyung University School of Medicine, Daegu, Korea.</t>
  </si>
  <si>
    <t>A case of delivery of a pregnant woman with COVID-19 infection in Daegu, Korea</t>
  </si>
  <si>
    <t>https://www.ogscience.org/upload/pdf/ogs-20106.pdf</t>
  </si>
  <si>
    <t>The Journal of Infection in Developing Countries</t>
  </si>
  <si>
    <t>Toluca city + Mexico city</t>
  </si>
  <si>
    <t>“Mónica Pretelini Sáenz” Maternal -Perinatal Hospital (HMPMPS), Toluca, Mexico</t>
  </si>
  <si>
    <t>Nitazoxanide against COVID-19 in three explorative scenarios</t>
  </si>
  <si>
    <t>https://jidc.org/index.php/journal/article/view/33031085/2343</t>
  </si>
  <si>
    <t>Multiple</t>
  </si>
  <si>
    <t>Cedars Sinai Medical Center, Obstetrics and Gynecology, Los Angeles, CA, United States</t>
  </si>
  <si>
    <t>March 21 to June 16</t>
  </si>
  <si>
    <t>Compassionate Use of Remdesivir in Pregnant Women with Severe Covid-19</t>
  </si>
  <si>
    <t>https://watermark.silverchair.com/ciaa1466.pdf?token=AQECAHi208BE49Ooan9kkhW_Ercy7Dm3ZL_9Cf3qfKAc485ysgAAArYwggKyBgkqhkiG9w0BBwagggKjMIICnwIBADCCApgGCSqGSIb3DQEHATAeBglghkgBZQMEAS4wEQQMyjRjUXhoJ4riH-EwAgEQgIICaY-knyP6QgftEqaI5dY2Udlb2AaLh9ylBsR2VhQS_BLYX4_JC0k4amAcEB6ziHxsISrTL-RZhEldY_YfvNIhGj2qslEgAwEAWAuIKkgYiXecn8OYidUsbO8AFOl4wWlKEbMpck6a0ArB3Wx0u2wGRpq0rxdEp6Fd3gvkZHR8EpAoOssMJcjDxgfFgPevzqwWfkxQBRQWgU1UGMkSmOnb9-Y_iA0cXYJxOy_WRHsEE4GiSw2z_d9BYeSTnL7rZPberQtp7rBPcTHau50IxqqMNVRVzJ-uJYvPkFJqUsV8gbFeiPdz849qZTY2is6KdyYOIXa_yPEfmVnGPw7nj83pYJelsB-_MmNwifocmjXEdPdkknAFpe6G0YDD7PEJV1OrHeLzV45allBXpYlrSY3KrFQXSquzjFX033EIpww9SDpJDLcVV8a5QWWZxj-pBUENOOZkP-Sy7RBUMk9i8SNDAzcCxrltAHlATgvPN4-dVayskHbbD7flN84dqMzqySPkS7t_onN1YHWxNGW0LjEXmVOfWZ4aseIVCUIAe2mb4oA1iyYbcCXTfsuGUSla8LuxURh5L827f0lizMQDxUcgZSy5p2xVVVyh0iLTT-jaad0dLTgv_0du3j7QWQxI-xM-LtBzEzEOlJg5jB6G1W0cz9r-IICMLozzoDVL9ettzAOuH7K710v41EuYqQm9qnLjSJaHr0XTTKyFSFxI5xU50Vras47g1lGDCO-8ET6uYTEm9qQ7g-WbqWHM9Cxg7H0t_XULPTsY__cyS0cm2iEh6P211M8KjAWa9dhOw5cAmgok0e1FUR8v7xVK</t>
  </si>
  <si>
    <t>Turk Thorac Journal</t>
  </si>
  <si>
    <t>Rize</t>
  </si>
  <si>
    <t>Department of Chest Diseases, Recep Tayyip Erdoğan University School of Medicine, Rize, Turkey.</t>
  </si>
  <si>
    <t>COVID-19 Pregnant Patient Management with a Case of COVID-19 Patient with An Uncomplicated Delivery</t>
  </si>
  <si>
    <t>https://turkthoracj.org/en/covid-19-pregnant-patient-management-with-a-case-of-covid-19-patient-with-an-uncomplicated-delivery-164860</t>
  </si>
  <si>
    <t>Division of Obstetrics and Gynecology, ASST Spedali Civili, Department of Clinical and Experimental Sciences, University of Brescia, Brescia, Italy.</t>
  </si>
  <si>
    <t>Retest positive for SARS-CoV-2 RNA of recovered pregnant women with COVID-19</t>
  </si>
  <si>
    <t>https://obgyn.onlinelibrary.wiley.com/doi/epdf/10.1002/uog.23144</t>
  </si>
  <si>
    <t>Leon</t>
  </si>
  <si>
    <t>Department of Anaesthesiology and Critical Care, University Complex Hospital of Leon, 24071, City Leon, Spain.</t>
  </si>
  <si>
    <t>SARS-COV-2 infection during pregnancy, a risk factor for eclampsia or neurological manifestations of COVID-19? Case report</t>
  </si>
  <si>
    <t>https://www.ncbi.nlm.nih.gov/pmc/articles/PMC7538036/</t>
  </si>
  <si>
    <t>J Med Case Rep</t>
  </si>
  <si>
    <t>Ilam</t>
  </si>
  <si>
    <t>Department of Obstetrics and Gynecology, Medical School, Ilam University of Medical Sciences, Ilam, Iran</t>
  </si>
  <si>
    <t>March 10</t>
  </si>
  <si>
    <t>Death of a neonate with suspected coronavirus disease 2019 born to a mother with coronavirus disease 2019 in Iran: a case report</t>
  </si>
  <si>
    <t>https://www.ncbi.nlm.nih.gov/pmc/articles/PMC7537954/</t>
  </si>
  <si>
    <t>Am J Respir Crit Care Med</t>
  </si>
  <si>
    <t>Brigham and Women's Hospital Department of Obstetrics and Gynecology, 367186, Department of Critical Care Medicine, Boston, Massachusetts, United States; seaster@bwh.harvard.edu.</t>
  </si>
  <si>
    <t>March 4 to May 2</t>
  </si>
  <si>
    <t>Outcomes of Critically Ill Pregnant Women with COVID-19 in the United States</t>
  </si>
  <si>
    <t>https://www.atsjournals.org/doi/pdf/10.1164/rccm.202006-2182LE</t>
  </si>
  <si>
    <t>Pediatr Nenatol</t>
  </si>
  <si>
    <t>Newborn Department, Vall d`Hebron University Hospital, Spain.</t>
  </si>
  <si>
    <t>Severe COVID-19 during pregnancy and the subsequent premature delivery</t>
  </si>
  <si>
    <t>https://www.ncbi.nlm.nih.gov/pmc/articles/PMC7501516/</t>
  </si>
  <si>
    <t>Larsen S B</t>
  </si>
  <si>
    <t>Ann Thorac Surg</t>
  </si>
  <si>
    <t>Iowa City</t>
  </si>
  <si>
    <t>Department of Surgery, Division of Cardiothoracic Surgery, University of Iowa Hospitals and Clinics, 200 Hawkins Drive, Iowa City, IA 52242</t>
  </si>
  <si>
    <t>Survival of Pregnant Coronavirus Patient on Extracorporeal Membrane Oxygenation</t>
  </si>
  <si>
    <t>https://www.ncbi.nlm.nih.gov/pmc/articles/PMC7544695/pdf/main.pdf</t>
  </si>
  <si>
    <t>Unit of Obstetrics and Gynecology, ASST Fatebenefratelli-Sacco, Department of Biological and Clinical Sciences, University of Milan, Milan, Italy.</t>
  </si>
  <si>
    <t>March to April</t>
  </si>
  <si>
    <t>Analysis of SARS-CoV-2 vertical transmission during pregnancy</t>
  </si>
  <si>
    <t>https://www.nature.com/articles/s41467-020-18933-4#Sec7</t>
  </si>
  <si>
    <t>Yale University, Department of Obstetrics, Gynecology &amp; Reproductive Sciences, New Haven, CT</t>
  </si>
  <si>
    <t>March 3 to May 11</t>
  </si>
  <si>
    <t>Coronavirus Disease 2019 (COVID-19) pregnancy outcomes in a racially and ethnically diverse population</t>
  </si>
  <si>
    <t>https://www.sciencedirect.com/science/article/pii/S2589933320302147#tbl1</t>
  </si>
  <si>
    <t>Gynecology and Obstetrics 1, Department of Surgical Sciences, City of Health and Science, University of Turin, Via Ventimiglia 3, 10126, Turin, Italy</t>
  </si>
  <si>
    <t>Feb 22 to May 21</t>
  </si>
  <si>
    <t>COVID-19 and first trimester spontaneous abortion: a case-control study of 225 pregnant patients</t>
  </si>
  <si>
    <t>https://www.ncbi.nlm.nih.gov/pmc/articles/PMC7543983/pdf/main.pdf</t>
  </si>
  <si>
    <t>Dominican Rep</t>
  </si>
  <si>
    <t>Santo Domingo</t>
  </si>
  <si>
    <t xml:space="preserve">obstetric tertiary level hospital </t>
  </si>
  <si>
    <t>March 20 to June 30</t>
  </si>
  <si>
    <t>New-Onset myocardial injury in COVID-19 Pregnant Patients: A Case Series of 15 Patients</t>
  </si>
  <si>
    <t>https://www.sciencedirect.com/science/article/pii/S0002937820312060#!</t>
  </si>
  <si>
    <t>Mineola</t>
  </si>
  <si>
    <t>NYU Winthrop Hospital</t>
  </si>
  <si>
    <t xml:space="preserve"> 3/31/2020 and 6/17/2020.</t>
  </si>
  <si>
    <t>COVID-19 Infection and Placental Histopathology in Women Delivering at Term</t>
  </si>
  <si>
    <t>https://www.sciencedirect.com/science/article/pii/S0002937820311947#!</t>
  </si>
  <si>
    <t>Al-Ahsa</t>
  </si>
  <si>
    <t>Maternity and Children Hospital, Al-Ahsa</t>
  </si>
  <si>
    <t>A Novel Case of Severe Respiratory Symptoms and Persistent Pulmonary Hypertension in a Saudi Neonate With SARS-CoV-2 Infection</t>
  </si>
  <si>
    <t>https://www.ncbi.nlm.nih.gov/pmc/articles/PMC7566984/</t>
  </si>
  <si>
    <t>Int J of Gynecology and Obstetrics</t>
  </si>
  <si>
    <t>Oman</t>
  </si>
  <si>
    <t>Muscat</t>
  </si>
  <si>
    <t>Department of OB-GYN, Royal Hospital</t>
  </si>
  <si>
    <t>March 24 to July 31, 2020</t>
  </si>
  <si>
    <t>Clinical characteristics of COVID-19 in pregnant women: A retrospective descriptive single-center study from a tertiary hospital in Muscat, Oman</t>
  </si>
  <si>
    <t>https://obgyn.onlinelibrary.wiley.com/doi/10.1002/ijgo.13427</t>
  </si>
  <si>
    <t>Department of Obstetrics and Gynecology, University of California</t>
  </si>
  <si>
    <t>Maternal-Neonatal Dyad Outcomes of Maternal COVID-19 Requiring Extracorporeal Membrane Support: A Case Series</t>
  </si>
  <si>
    <t>https://pubmed.ncbi.nlm.nih.gov/33069171/</t>
  </si>
  <si>
    <t>Journal of Obstetrics and Gynaecology Research</t>
  </si>
  <si>
    <t>Sagamihara</t>
  </si>
  <si>
    <t>Department of Obstetrics and Gynecology, Kitasato University School of Medicine,</t>
  </si>
  <si>
    <t>First report in Japan of a delivery of a woman with the 2019 novel coronavirus disease</t>
  </si>
  <si>
    <t>https://obgyn.onlinelibrary.wiley.com/doi/10.1111/jog.14393</t>
  </si>
  <si>
    <t>BMC Medicine</t>
  </si>
  <si>
    <t>Maternal and Child Health Information System (MCHIMS) of Wuhan, China</t>
  </si>
  <si>
    <t>January 13 and March 18, 2020</t>
  </si>
  <si>
    <t>Pregnant women with COVID-19 and risk of adverse birth outcomes and maternal-fetal vertical transmission: a population-based cohort study in Wuhan, China</t>
  </si>
  <si>
    <t>https://bmcmedicine.biomedcentral.com/articles/10.1186/s12916-020-01798-1</t>
  </si>
  <si>
    <t>New Microbes New Infect.</t>
  </si>
  <si>
    <t>Ilam University of Medical Sciences,</t>
  </si>
  <si>
    <t>Report of four pregnant women getting COVID-19 in Ilam, Iran: Case Series</t>
  </si>
  <si>
    <t>https://www.ncbi.nlm.nih.gov/pmc/articles/PMC7550274/pdf/main.pdf</t>
  </si>
  <si>
    <t>Turk J Obstet Gynecol</t>
  </si>
  <si>
    <t>Four tertiary centers (Şehit Prof. Dr. İlhan Varank Training and Research Hospital, İstanbul; Kartal Dr. Lütfi Kırdar Training and Research Hospital, İstanbul; Darıca Farabi Training and Research Hospital, Kocaeli; Medeniyet University Hospital, İstanbul)</t>
  </si>
  <si>
    <t>March 11th and June 30th, 2020</t>
  </si>
  <si>
    <t>Pregnancy worsens the morbidity of COVID-19 and this effect becomes more prominent as pregnancy advances</t>
  </si>
  <si>
    <t>https://www.ncbi.nlm.nih.gov/pmc/articles/PMC7538816/</t>
  </si>
  <si>
    <t>Journal of Perinatal Medicine</t>
  </si>
  <si>
    <t>19th March and May 4th</t>
  </si>
  <si>
    <t>Systematic screening for SARS-CoV-2 in pregnant women admitted for delivery in a Portuguese maternity</t>
  </si>
  <si>
    <t>https://www.degruyter.com/view/journals/jpme/ahead-of-print/article-10.1515-jpm-2020-0387/article-10.1515-jpm-2020-0387.xml</t>
  </si>
  <si>
    <t>Frontiers in pediatrics</t>
  </si>
  <si>
    <t>Division of Neonatology, Maternite Regionale, CHRU Nancy, EA 3450 Lorraine University, Nancy, France</t>
  </si>
  <si>
    <t>March 22 to April 27</t>
  </si>
  <si>
    <t>Case Series of COVID-19 Asymptomatic Newborns With Possible Intrapartum Transmission of SARS-CoV-2</t>
  </si>
  <si>
    <t>https://www.frontiersin.org/articles/10.3389/fped.2020.568979/full</t>
  </si>
  <si>
    <t>Division of Neonatology, Department of Pediatrics, Rutgers University, Robert Wood Johnson Medical School, New Brunswick, New Jersey</t>
  </si>
  <si>
    <t>Air Leak Syndrome in Two Very Preterm Infants Born to Mothers with Coronavirus Disease 2019: An Association or a Coincidence?</t>
  </si>
  <si>
    <t>https://www.thieme-connect.com/products/ejournals/html/10.1055/s-0040-1715180</t>
  </si>
  <si>
    <t>Department of Obstetrics and Gynecology, University of Health Sciences, Turkish Ministry of Health, Ankara City Hospital, Ankara, Turkey</t>
  </si>
  <si>
    <t>March 11 to September 10</t>
  </si>
  <si>
    <t>Updated experience of a tertiary pandemic center on 533 pregnant women with COVID-19 infection: A prospective cohort study from Turkey</t>
  </si>
  <si>
    <t>https://obgyn.onlinelibrary.wiley.com/doi/epdf/10.1002/ijgo.13460</t>
  </si>
  <si>
    <t>Arch Gynecol Obstet</t>
  </si>
  <si>
    <t>Israel</t>
  </si>
  <si>
    <t>Department of Obstetrics and Gynecology, Hadassah-Hebrew University Medical Center</t>
  </si>
  <si>
    <t>March 15 to July 4</t>
  </si>
  <si>
    <t>Vaginal delivery in SARS-CoV-2-infected pregnant women in Israel: a multicenter prospective analysis</t>
  </si>
  <si>
    <t>https://www.ncbi.nlm.nih.gov/pmc/articles/PMC7594971/</t>
  </si>
  <si>
    <t>J Glob Health</t>
  </si>
  <si>
    <t>Colima</t>
  </si>
  <si>
    <t>Centro Universitario de Investigaciones Biomédicas, Universidad de Colima</t>
  </si>
  <si>
    <t xml:space="preserve">Up to 25 May </t>
  </si>
  <si>
    <t>COVID-19 mortality among pregnant women in Mexico: A retrospective cohort study</t>
  </si>
  <si>
    <t>https://www.ncbi.nlm.nih.gov/pmc/articles/PMC7567444/</t>
  </si>
  <si>
    <t>Am J Case Rep</t>
  </si>
  <si>
    <t>Trauma and Acute Critical Care Center, Tokyo Medical and Dental University Hospital of Medicine</t>
  </si>
  <si>
    <t>Severe COVID-19 Pneumonia in a 30-Year-Old Woman in the 36th Week of Pregnancy Treated with Postpartum Extracorporeal Membrane Oxygenation</t>
  </si>
  <si>
    <t>https://www.amjcaserep.com/download/index/idArt/927521</t>
  </si>
  <si>
    <t>Ankara University, Faculty of Medicine, Internal Medicine, Pathophysiology Department</t>
  </si>
  <si>
    <t>May 11 to Aug 30</t>
  </si>
  <si>
    <t>Comparison of VEGF-A Values between Pregnant Women with COVID-19 and Healthy Pregnancies and Its Association with Composite Adverse Outcomes</t>
  </si>
  <si>
    <t>https://onlinelibrary.wiley.com/doi/epdf/10.1002/jmv.26631</t>
  </si>
  <si>
    <t>Grenada</t>
  </si>
  <si>
    <t>St. George’s University, True Blue, Grenada</t>
  </si>
  <si>
    <t>A Case of a Newborn Baby Girl Infected with SARS-CoV-2 Due to Transplacental Viral Transmission</t>
  </si>
  <si>
    <t>https://www.amjcaserep.com/download/index/idArt/925766</t>
  </si>
  <si>
    <t xml:space="preserve">Department of Women’s Health, Karolinska University Hospital, Stockholm </t>
  </si>
  <si>
    <t>March 25 to July 24</t>
  </si>
  <si>
    <t>Association of SARS-CoV-2 Test Status and Pregnancy Outcomes</t>
  </si>
  <si>
    <t>https://pubmed.ncbi.nlm.nih.gov/32965467/</t>
  </si>
  <si>
    <t>Division of Obstetrics and Ginecology, Hospital Nacional Edgardo Rebagliati Martins, Lima</t>
  </si>
  <si>
    <t>May to Sep</t>
  </si>
  <si>
    <t>Is COVID-19 a risk factor for severe preeclampsia? Hospital experience in a developing country</t>
  </si>
  <si>
    <t>https://www.ncbi.nlm.nih.gov/pmc/articles/PMC7489262/</t>
  </si>
  <si>
    <t>Salamanca</t>
  </si>
  <si>
    <t>Department of Obstetrics and Gynecology, Salamanca University Hospital and IBSAL</t>
  </si>
  <si>
    <t>March 23 to June 11</t>
  </si>
  <si>
    <t xml:space="preserve">COVID‐19 qPCR testing in women admitted for delivery in Spain: Is universal testing worthy?: A commentary </t>
  </si>
  <si>
    <t>https://pubmed.ncbi.nlm.nih.gov/32892262/</t>
  </si>
  <si>
    <t>MedRxiv</t>
  </si>
  <si>
    <t>Denmark</t>
  </si>
  <si>
    <t>Copenhagen</t>
  </si>
  <si>
    <t xml:space="preserve">Department of Obstetrics and Gynaecology, Hvidovre Hospital, Copenhagen University Hospital </t>
  </si>
  <si>
    <t>April 4 to July 3</t>
  </si>
  <si>
    <t xml:space="preserve">Impact of SARS-CoV-2 antibodies at delivery in women, partners and newborns </t>
  </si>
  <si>
    <t>https://www.medrxiv.org/content/10.1101/2020.09.14.20191106v1</t>
  </si>
  <si>
    <t>Department of Pediatrics, Brookdale University Hospital Medical Center</t>
  </si>
  <si>
    <t>March to May</t>
  </si>
  <si>
    <t xml:space="preserve">Characteristics of Newborns Born to SARS-CoV-2- Positive Mothers: A Retrospective Cohort Study </t>
  </si>
  <si>
    <t>https://pubmed.ncbi.nlm.nih.gov/32882743/</t>
  </si>
  <si>
    <t>Int J Reprod Contracept Obstet Gynecol</t>
  </si>
  <si>
    <t>Srinagar</t>
  </si>
  <si>
    <t xml:space="preserve">Department of Obstetrics and Gynecology, SKIMS, Medical College and Hospital, Srinagar </t>
  </si>
  <si>
    <t>March to June</t>
  </si>
  <si>
    <t xml:space="preserve">COVID-19 infection during pregnancy - maternal and perinatal outcomes: a tertiary care centre study </t>
  </si>
  <si>
    <t>https://www.ijrcog.org/index.php/ijrcog/article/view/8777</t>
  </si>
  <si>
    <t>medRxiv</t>
  </si>
  <si>
    <t xml:space="preserve">Department of Pathology &amp; Immunology, Washington University in St. Louis School of Medicine </t>
  </si>
  <si>
    <t>April 1 to July 24</t>
  </si>
  <si>
    <t xml:space="preserve">Histopathology of Third Trimester Placenta from SARS-CoV-2-Positive Women </t>
  </si>
  <si>
    <t>https://www.medrxiv.org/content/10.1101/2020.08.11.20173005v1</t>
  </si>
  <si>
    <t>World Journal of Advance Healthcare Research</t>
  </si>
  <si>
    <t>Bangladesh</t>
  </si>
  <si>
    <t>Dhaka</t>
  </si>
  <si>
    <t xml:space="preserve">National Institute of Preventive and Social Medicine (NIPSOM) </t>
  </si>
  <si>
    <t>May 1 to June 30</t>
  </si>
  <si>
    <t xml:space="preserve">EPIDEMIOLOGICAL ANALYSIS OF PREGNANT WOMEN WITH COVID-19 IN DHAKA, BANGLADESH: A SINGLE-CENTRE RETROSPECTIVE STUDY </t>
  </si>
  <si>
    <t>https://www.researchgate.net/publication/344077318_EPIDEMIOLOGICAL_ANALYSIS_OF_PREGNANT_WOMEN_WITH_COVID-19_IN_DHAKA_BANGLADESH_A_SINGLE-CENTRE_RETROSPECTIVE_STUDY</t>
  </si>
  <si>
    <t>Journal of Clinical Medicine</t>
  </si>
  <si>
    <t>Department of Public and Maternal and Child Health, School of Medicine, Complutense University of Madrid</t>
  </si>
  <si>
    <t>March 10 to May 12</t>
  </si>
  <si>
    <t>Maternal and Perinatal Outcomes in Patients with Suspected COVID-19 and Their Relationship with a Negative RT-PCR Result</t>
  </si>
  <si>
    <t>https://www.mdpi.com/2077-0383/9/11/3552/htm</t>
  </si>
  <si>
    <t>J Reprod Immunol</t>
  </si>
  <si>
    <t>Leiden</t>
  </si>
  <si>
    <t>Department of Obstetrics and Gynaecology, Leiden University Medical Center</t>
  </si>
  <si>
    <t>Detailed immune monitoring of a pregnant woman with critical Covid-19</t>
  </si>
  <si>
    <t>https://www.sciencedirect.com/science/article/pii/S0165037820301649</t>
  </si>
  <si>
    <t>MMWR Morb Mortal Wkly Rep</t>
  </si>
  <si>
    <t>CDC COVID-19 Response;</t>
  </si>
  <si>
    <t>March 29 to October 14</t>
  </si>
  <si>
    <t>Birth and Infant Outcomes Following Laboratory-Confirmed SARS-CoV-2 Infection in Pregnancy — SET-NET, 16 Jurisdictions, March 29–October 14, 2020</t>
  </si>
  <si>
    <t>https://www.cdc.gov/mmwr/volumes/69/wr/mm6944e2.htm?s_cid=mm6944e2_w#contribAff</t>
  </si>
  <si>
    <t>SAGE Open Med Cade Rep</t>
  </si>
  <si>
    <t>East Stroudsburg</t>
  </si>
  <si>
    <t>Department of Infectious Disease, Lehigh Valley Hospital - Pocono</t>
  </si>
  <si>
    <t>Repeat cesarean section in a COVID-19 positive mother in the United States</t>
  </si>
  <si>
    <t>https://www.ncbi.nlm.nih.gov/pmc/articles/PMC7585986/</t>
  </si>
  <si>
    <t>Clinical evolution of COVID-19 during pregnancy at different altitudes: a population-based study</t>
  </si>
  <si>
    <t>https://www.medrxiv.org/content/10.1101/2020.09.14.20193177v1</t>
  </si>
  <si>
    <t>OBS COVID REGISTRY (76 hospitals in Spain)</t>
  </si>
  <si>
    <t>The association between COVID-19 and preterm delivery: A cohort study with a multivariate analysis</t>
  </si>
  <si>
    <t>https://www.medrxiv.org/content/10.1101/2020.09.05.20188458v1</t>
  </si>
  <si>
    <t>Paris Area</t>
  </si>
  <si>
    <t>Antoine Béclère Hospital</t>
  </si>
  <si>
    <t>Post lockdown COVID-19 seroprevalence and circulation at the time of delivery, France</t>
  </si>
  <si>
    <t>https://www.medrxiv.org/content/10.1101/2020.07.14.20153304v1</t>
  </si>
  <si>
    <t>Qatar</t>
  </si>
  <si>
    <t>Doha</t>
  </si>
  <si>
    <t>Hamad Medical Corporation (HMC) COVID-19 database</t>
  </si>
  <si>
    <t>The First Consecutive 5000 Patients with COVID-19 in Qatar;
a Nation-wide Cohort Study</t>
  </si>
  <si>
    <t>https://www.medrxiv.org/content/10.1101/2020.07.15.20154690v2</t>
  </si>
  <si>
    <t>University of
Idaho, the University of Rochester Medical Center and Brigham and
Women’s Hospital</t>
  </si>
  <si>
    <t>COVID-19 and human milk: SARS-CoV-2, antibodies, and neutralizing capacity</t>
  </si>
  <si>
    <t>https://www.medrxiv.org/content/10.1101/2020.09.16.20196071v1</t>
  </si>
  <si>
    <t>EJOG</t>
  </si>
  <si>
    <t>Houston</t>
  </si>
  <si>
    <t>McGovern Medical School at The University of Texas Health Science Center at Houston</t>
  </si>
  <si>
    <t>Racial-ethnic disparities and pregnancy outcomes in SARS-CoV-2 infection in a universally-tested cohort in Houston, Texas</t>
  </si>
  <si>
    <t>https://www.ejog.org/article/S0301-2115(20)30580-7/fulltext</t>
  </si>
  <si>
    <t>Research Square (pre-print)</t>
  </si>
  <si>
    <t>Fondazione IRCCS Ca’ Granda Ospedale Maggiore Policlinico</t>
  </si>
  <si>
    <t>April 7th to May 6th 2020</t>
  </si>
  <si>
    <t>Covid-19 in the second half of pregnancy: prevalence and clinical relevance</t>
  </si>
  <si>
    <t>https://www.researchsquare.com/article/rs-34492/v1</t>
  </si>
  <si>
    <t>International Journal of Reproduction, Contraception, Obstetrics and Gynecology</t>
  </si>
  <si>
    <t>Ahmedabad, Gujarat,</t>
  </si>
  <si>
    <t>SVP Hospital, NHL Municipal Medical College</t>
  </si>
  <si>
    <t>15th April 2020
 and 10th June 2020</t>
  </si>
  <si>
    <t>Fetomaternal outcome in COVID-19 infected pregnant women:
a preliminary clinical study</t>
  </si>
  <si>
    <t>https://www.ijrcog.org/index.php/ijrcog/article/view/8738</t>
  </si>
  <si>
    <t>Romania</t>
  </si>
  <si>
    <t>Cluj-Napoca</t>
  </si>
  <si>
    <t>County Emergency Hospital</t>
  </si>
  <si>
    <t>April 1st and May 15th</t>
  </si>
  <si>
    <t>Diagnosis Challenges, Management, and Outcome
of Infants Born to Mothers With COVID 19</t>
  </si>
  <si>
    <t>https://www.researchsquare.com/article/rs-65377/v1</t>
  </si>
  <si>
    <t>J Res Health Sci</t>
  </si>
  <si>
    <t>Department of Gynecology, School of Medicine, Hamadan University of Medical Sciences, Hamadan, Iran</t>
  </si>
  <si>
    <t>Jan 6 to June 21</t>
  </si>
  <si>
    <t>Evaluating Clinical Course and Risk Factors of Infection and Demographic Characteristics of Pregnant Women with COVID-19 in Hamadan Province, West of Iran</t>
  </si>
  <si>
    <t>https://www.ncbi.nlm.nih.gov/pmc/articles/PMC7585766/</t>
  </si>
  <si>
    <t>Piacenza</t>
  </si>
  <si>
    <t>Pediatrics &amp; Neonatology Unit, Guglielmo da Saliceto Hospital, Piacenza, Italy</t>
  </si>
  <si>
    <t>From feb 22</t>
  </si>
  <si>
    <t>Safe Perinatal Management of Neonates Born to SARS-CoV-2 Positive Mothers at the Epicenter of the Italian Epidemic</t>
  </si>
  <si>
    <t>https://www.frontiersin.org/articles/10.3389/fped.2020.565522/full</t>
  </si>
  <si>
    <t>Parana</t>
  </si>
  <si>
    <t>Hospital de Clínicas da Universidade Federal do Paraná</t>
  </si>
  <si>
    <t>Intrauterine Transmission of SARS-CoV-2</t>
  </si>
  <si>
    <t>https://wwwnc.cdc.gov/eid/article/27/2/20-3824_article</t>
  </si>
  <si>
    <t>Spanish Registry of COVID-19</t>
  </si>
  <si>
    <t>March 1 to May 31</t>
  </si>
  <si>
    <t>Umbilical cord clamping and skin-to-skin contact in deliveries from women positive for SARS-CoV-2: a prospective observational study</t>
  </si>
  <si>
    <t>https://obgyn.onlinelibrary.wiley.com/doi/epdf/10.1111/1471-0528.16597</t>
  </si>
  <si>
    <t>Europ PMC</t>
  </si>
  <si>
    <t>Congo</t>
  </si>
  <si>
    <t>Bukavu</t>
  </si>
  <si>
    <t>Université catholique de Bukavu ,Faculté de médecine</t>
  </si>
  <si>
    <t>A case study of the first pregnant women with COVID-19 in Bukavu, Eastern DR Congo</t>
  </si>
  <si>
    <t>https://assets.researchsquare.com/files/rs-103010/v1/c56c4ca2-a64d-4eab-9b56-18813e90de7b.pdf</t>
  </si>
  <si>
    <t>Pediatric Sciences Journal</t>
  </si>
  <si>
    <t>Indonesia</t>
  </si>
  <si>
    <t>Malang</t>
  </si>
  <si>
    <t>Neonatology Division, Child Health Department, Faculty of Medicine, Universitas Brawijaya, Dr. Saiful Anwar General Hospital</t>
  </si>
  <si>
    <t>April to May</t>
  </si>
  <si>
    <t>Clinical features and neonatal outcomes of neonatus with mother suspected COVID-19 in Malang, Indonesia: a serial-cases, single-centre</t>
  </si>
  <si>
    <t>http://pedscij.org/index.php/psj/article/viewFile/10/pdf</t>
  </si>
  <si>
    <t>ASAIO J</t>
  </si>
  <si>
    <t>Division of Pulmonary, Critical Care and Sleep Medicine, Baylor College of Medicine, Houston</t>
  </si>
  <si>
    <t>Feb to Sep</t>
  </si>
  <si>
    <t>Successful Treatment of Pregnant and Postpartum Women with Severe COVID-19 Associated Acute Respiratory Distress Syndrome with Extracorporeal Membrane Oxygenation</t>
  </si>
  <si>
    <t>https://journals.lww.com/asaiojournal/Abstract/9000/Successful_Treatment_of_Pregnant_and_Postpartum.98400.aspx</t>
  </si>
  <si>
    <t>J Trop Pediatr</t>
  </si>
  <si>
    <t>Department of Neonatology, ABVIMS and Dr. RML Hospital, New Delhi</t>
  </si>
  <si>
    <t>Possible Early Vertical Transmission of COVID-19 from an Infected Pregnant Female to Her Neonate: A Case Report</t>
  </si>
  <si>
    <t>https://academic.oup.com/tropej/advance-article/doi/10.1093/tropej/fmaa094/5998439?searchresult=1</t>
  </si>
  <si>
    <t>Durham</t>
  </si>
  <si>
    <t>Department of Obstetrics and Gynecology, Duke University, Durham, North Carolina</t>
  </si>
  <si>
    <t>March 18 to July 30</t>
  </si>
  <si>
    <t>Specialized prenatal care delivery for COVID-19 exposed or infected pregnant women</t>
  </si>
  <si>
    <t>https://www.ajog.org/article/S0002-9378(20)31315-6/pdf</t>
  </si>
  <si>
    <t>Department of Obstetrics, Gynecology and Reproductive Science, Mount Sinai Health System &amp; Icahn School of Medicine at Mount Sinai, New York, NY</t>
  </si>
  <si>
    <t>March 12 to May 5</t>
  </si>
  <si>
    <t>Pregnant women with severe or critical COVID-19 have increased composite morbidity compared to non-pregnant matched controls</t>
  </si>
  <si>
    <t>https://www.ajog.org/article/S0002-9378(20)31312-0/pdf</t>
  </si>
  <si>
    <t>Pediatr Neonatol</t>
  </si>
  <si>
    <t>Tel Avivi</t>
  </si>
  <si>
    <t>Department of Obstetrics and Gynecology, Mayanei Hayeshua Medical Center, Bnei Brak, Israel; Sackler School of Medicine, Tel Aviv University, Tel Aviv, Israel</t>
  </si>
  <si>
    <t>March 23 to May 8</t>
  </si>
  <si>
    <t>Safety of vaginal delivery in women infected with COVID-19</t>
  </si>
  <si>
    <t>https://www.ncbi.nlm.nih.gov/pmc/articles/PMC7605754/</t>
  </si>
  <si>
    <t>Acute Med</t>
  </si>
  <si>
    <t>FHEA, FRCP Women's Services, Guys and St Thomas' Hospitals NHS Foundation Trust</t>
  </si>
  <si>
    <t>APPROACH TO DYSPNOEA IN PREGNANCY IN THE COVID-19 ERA</t>
  </si>
  <si>
    <t>https://acutemedjournal.co.uk/case-reports/approach-to-dyspnoea-in-pregnancy-in-the-covid-19-era/</t>
  </si>
  <si>
    <t>JAMA Netw Open</t>
  </si>
  <si>
    <t>Department of Obstetrics and Gynecology, The University of Texas Southwestern Medical Center, Dallas</t>
  </si>
  <si>
    <t>March 18 to August 22</t>
  </si>
  <si>
    <t>Pregnancy Outcomes Among Women With and Without Severe Acute Respiratory Syndrome Coronavirus 2 Infection</t>
  </si>
  <si>
    <t>https://www.ncbi.nlm.nih.gov/pmc/articles/PMC7677755/</t>
  </si>
  <si>
    <t>BMC Infect Dis</t>
  </si>
  <si>
    <t>Le Chesney</t>
  </si>
  <si>
    <t>Ramsay Générale de Santé, Hôpital Privé de Parly 2, Institut Fertilité Maternité Parly 2</t>
  </si>
  <si>
    <t>April</t>
  </si>
  <si>
    <t>COVID-19 infection in first trimester of pregnancy marked by a liver cytolysis in a woman previously treated by hydroxychloroquine for repeated implantation failure: a case report</t>
  </si>
  <si>
    <t>https://www.ncbi.nlm.nih.gov/pmc/articles/PMC7667476/</t>
  </si>
  <si>
    <t>Monterrey</t>
  </si>
  <si>
    <t>Tecnologico de Monterrey, Escuela de Medicina y Ciencias de la Salud, Monterrey, Mexico</t>
  </si>
  <si>
    <t>June 21</t>
  </si>
  <si>
    <t xml:space="preserve">
Rapid improvement of a critically ill obstetric patient with SARS-CoV-2 infection after administration of convalescent plasma</t>
  </si>
  <si>
    <t>https://pubmed.ncbi.nlm.nih.gov/33152797/</t>
  </si>
  <si>
    <t>Jan 11 to Apr 1</t>
  </si>
  <si>
    <t>Immunity and Coagulation/Fibrinolytic Processes may Reduce the Risk of Severe Illness in Pregnant Women with COVID-19</t>
  </si>
  <si>
    <t>https://www.ncbi.nlm.nih.gov/pmc/articles/PMC7578241/pdf/main.pdf</t>
  </si>
  <si>
    <t>Lombardy</t>
  </si>
  <si>
    <t>Department of Mother, Child and Neonate, Fondazione IRCCS Ca' Granda Ospedale Maggiore Policlinico, Milan, Italy</t>
  </si>
  <si>
    <t>Feb 23 to May 2020</t>
  </si>
  <si>
    <t>Assessing risk factors for severe forms of COVID-19 in a pregnant population: A clinical series from Lombardy, Italy</t>
  </si>
  <si>
    <t>https://obgyn.onlinelibrary.wiley.com/doi/epdf/10.1002/ijgo.13435</t>
  </si>
  <si>
    <t>Department of Obstetrics and Gynecology, TN Medical College &amp; BYL Nair Charitable Hospital, Mumbai, India</t>
  </si>
  <si>
    <t>Co-infection of malaria and dengue in pregnant women with SARS-CoV-2</t>
  </si>
  <si>
    <t>https://obgyn.onlinelibrary.wiley.com/doi/10.1002/ijgo.13415</t>
  </si>
  <si>
    <t>Front Cell Infect Microbiol</t>
  </si>
  <si>
    <t>Obstetric Department, Maternal and Child Health Hospital of Hubei Province, Wuhan, China</t>
  </si>
  <si>
    <t>Jan 24 to March 14</t>
  </si>
  <si>
    <t>Blood Test Results of Pregnant COVID-19 Patients: An Updated Case-Control Study</t>
  </si>
  <si>
    <t>https://www.ncbi.nlm.nih.gov/pmc/articles/PMC7575733/</t>
  </si>
  <si>
    <t>J Matern Fetal Neonatal Med</t>
  </si>
  <si>
    <t>Russia</t>
  </si>
  <si>
    <t>Moscow</t>
  </si>
  <si>
    <t>Institute of Obstetrics, National Medical Research Center for Obstetrics, Gynecology and Perinatology Ministry of Healthcare of Russian Federation, Moscow, Russia</t>
  </si>
  <si>
    <t>April to June</t>
  </si>
  <si>
    <t>Clinical course of novel COVID-19 infection in pregnant women</t>
  </si>
  <si>
    <t>https://www.tandfonline.com/doi/full/10.1080/14767058.2020.1850683</t>
  </si>
  <si>
    <t>Modena</t>
  </si>
  <si>
    <t>Prenatal Medicine Unit, Obstetrics and Gynecology Unit, Department of Medical and Surgical Sciences for Mother, Child and Adult, University of Modena and Reggio Emilia, Modena, Italy</t>
  </si>
  <si>
    <t>Pregnant woman infected by Coronavirus Disease (COVID-19) and calcifications of the fetal bowel and gallbladder: a case report</t>
  </si>
  <si>
    <t>https://www.minervamedica.it/en/getfreepdf/dlZCUzZjRnVxNHY5NVV0ZDV6WEo0SVJTRzVFc3pSMFJYUDJQa1A5MmFsL0diSXFJWG83TjVEVWNIalhodytRKw%253D%253D/R09Y9999N00A20113005.pdf</t>
  </si>
  <si>
    <t>Reprod Toxicol</t>
  </si>
  <si>
    <t>Department of Obstetrics and Gynecology, Renmin Hospital of Wuhan University, Wuhan City</t>
  </si>
  <si>
    <t>No Obviously Adverse Pregnancy Complications and Outcomes of the Recovered Pregnant Women from COVID-19</t>
  </si>
  <si>
    <t>https://www.sciencedirect.com/science/article/pii/S0890623820302677?via%3Dihub</t>
  </si>
  <si>
    <t>Respir Med Case Rep</t>
  </si>
  <si>
    <t>Karaj</t>
  </si>
  <si>
    <t>Department of Pediatrics, School of Medicine, Imam Ali Hospital, Alborz University of Medical Sciences, Karaj, Iran</t>
  </si>
  <si>
    <t>An asthmatic pregnant woman with COVID-19: A case report study</t>
  </si>
  <si>
    <t>https://www.ncbi.nlm.nih.gov/pmc/articles/PMC7676370/</t>
  </si>
  <si>
    <t>Division of Obstetrics and Gynecology, New York Presbyterian-Brooklyn Methodist Hospital</t>
  </si>
  <si>
    <t>Expectant Management of a Critically Ill Pregnant Patient with COVID-19 with Good Maternal and Neonatal Outcomes</t>
  </si>
  <si>
    <t>https://www.hindawi.com/journals/criog/2020/8891787/</t>
  </si>
  <si>
    <t>The indian Journal of Pediatrics</t>
  </si>
  <si>
    <t>Department of Neonatology, Seth GS Medical College and King Edward Memorial Hospital, Parel, Mumbai</t>
  </si>
  <si>
    <t>COVID-19 Infection in Newborn Infants</t>
  </si>
  <si>
    <t>https://link.springer.com/article/10.1007/s12098-020-03578-4</t>
  </si>
  <si>
    <t>Authorea</t>
  </si>
  <si>
    <t>Hamad Medical Corporation</t>
  </si>
  <si>
    <t>June</t>
  </si>
  <si>
    <t>COVID-19 Causing Persistent Cacosmia In A pregnant Patient: First Case Report.</t>
  </si>
  <si>
    <t>https://www.authorea.com/doi/full/10.22541/au.160637401.18473878</t>
  </si>
  <si>
    <t>Indian Journal of Biochemistry &amp; Biophysics</t>
  </si>
  <si>
    <t>Kalyani</t>
  </si>
  <si>
    <t>Department of Obstetrics and Gynaecology; &amp; Department of Biochemistry, College of Medicine &amp; JNM Hospital, The West Bengal University of Health Sciences, Kalyani</t>
  </si>
  <si>
    <t>SARS-CoV-2/COVID-19 infection in pregnancy and its outcome in a rural tertiary care centre of West Bengal</t>
  </si>
  <si>
    <t>http://nopr.niscair.res.in/bitstream/123456789/55662/1/IJBB%2057%286%29%20694-700.pdf</t>
  </si>
  <si>
    <t>Gynecology</t>
  </si>
  <si>
    <t>Far East and Siberian Federal Districts</t>
  </si>
  <si>
    <t>Chita State Medical Academy</t>
  </si>
  <si>
    <t>May 25 to August 25</t>
  </si>
  <si>
    <t>Dynamics of the epidemic process and the course of the COVID-19 in pregnant women of the Far Eastern and Siberian Federal Districts</t>
  </si>
  <si>
    <t>https://gynecology.orscience.ru/2079-5831/article/view/44851</t>
  </si>
  <si>
    <t>Ginekologia Polska</t>
  </si>
  <si>
    <t>Alcazar de San Juan</t>
  </si>
  <si>
    <t>Hospital Mancha Centro, Av Constitucion sn, Alcazar de San Juan, Spain</t>
  </si>
  <si>
    <t>March 12 to April 17</t>
  </si>
  <si>
    <t>COVID-19 infection in symptomatic pregnant women at the midpoint of the pandemic in Spain: a retrospective analysis</t>
  </si>
  <si>
    <t>https://journals.viamedica.pl/ginekologia_polska/article/view/69508</t>
  </si>
  <si>
    <t>Infectious Diseases in Obstetrics and Gynecology</t>
  </si>
  <si>
    <t>Obstetrics and Gynaecology Department, Flushing Hospital Medical Centre, Flushing NY</t>
  </si>
  <si>
    <t>March 20 to April 30</t>
  </si>
  <si>
    <t>Vertical Transmission of COVID-19 to the Neonate</t>
  </si>
  <si>
    <t>https://www.hindawi.com/journals/idog/2020/8460672/</t>
  </si>
  <si>
    <t>Archives of Academic Emergency Medicine</t>
  </si>
  <si>
    <t>Department of Obstetrics and Gynecology, Mahdiyeh Hospital, Shahid Beheshti University of Medical Sciences, Tehran, Iran</t>
  </si>
  <si>
    <t>March 1 to April 20</t>
  </si>
  <si>
    <t>Possible Vertical Transmission of COVID-19 to the New-born; a Case Report</t>
  </si>
  <si>
    <t>https://journals.sbmu.ac.ir/aaem/index.php/AAEM/article/view/923/848</t>
  </si>
  <si>
    <t>Cardiovascular Surgery and Interventions</t>
  </si>
  <si>
    <t>Department of Anesthesiology and Reanimation, Uşak University, Training and Research Hospital, Uşak, Turkey</t>
  </si>
  <si>
    <t>A rare problem in a pregnant woman with COVID-19 pneumonia: Pneumomediastinum and subcutaneous emphysema</t>
  </si>
  <si>
    <t>http://www.e-cvsi.org/pdf/pdf_ECVSI_147.pdf</t>
  </si>
  <si>
    <t>Clinics (Sao Paulo)</t>
  </si>
  <si>
    <t>Departamento de Pediatria, Faculdade de Medicina (FMUSP), Universidade de Sao Paulo, Sao Paulo</t>
  </si>
  <si>
    <t>Neonatal manifestations in COVID-19 patients at a Brazilian tertiary center</t>
  </si>
  <si>
    <t>https://www.ncbi.nlm.nih.gov/pmc/articles/PMC7654941/</t>
  </si>
  <si>
    <t>Diagnostic Pathology</t>
  </si>
  <si>
    <t>Renmin Hospital of Wuhan University: Wuhan University Renmin Hospital</t>
  </si>
  <si>
    <t>Jan 30 to April 23</t>
  </si>
  <si>
    <t>Placental Pathology of the Third Trimester Pregnant Women from COVID-19</t>
  </si>
  <si>
    <t>https://www.researchsquare.com/article/rs-104837/v1</t>
  </si>
  <si>
    <t>Karnataka</t>
  </si>
  <si>
    <t>Consultant Gynecologist, Aakaanksha, 770 ling Temple Lingad road, Chalukyanagar Vijaypura , Karnataka, India</t>
  </si>
  <si>
    <t>A case report on vertical transmission of Covid-19 presenting as gangrene of lower limb in neonate</t>
  </si>
  <si>
    <t>https://www.gynaecologyjournal.com/articles/732/4-5-52-919.pdf</t>
  </si>
  <si>
    <t>Maternal-Fetal Medicine</t>
  </si>
  <si>
    <t>Department of Obstetrics and Gynecology, Union Hospital, Tongji Medical College, Huazhong University of Science and Technology, Wuhan</t>
  </si>
  <si>
    <t>Jan 15 to April 30</t>
  </si>
  <si>
    <t>Follow-up Study on the Outcomes of Recovered Pregnant Women with a History of COVID-19 in the First and Second Trimesters</t>
  </si>
  <si>
    <t>https://journals.lww.com/mfm/Abstract/9000/Follow_up_Study_on_the_Outcomes_of_Recovered.99937.aspx</t>
  </si>
  <si>
    <t>Journal of the Pediatric Infectious Diseases Society</t>
  </si>
  <si>
    <t>Rio de Janeiro</t>
  </si>
  <si>
    <t>Neonatal Intensive Care Unit, Pediatric Clinic, Naval Hospital Marcílio Dias—Brazilian Navy, Rio de Janeiro, RJ, Brazil</t>
  </si>
  <si>
    <t>Maternal SARS-CoV-2 infection associated to systemic inflammatory response and pericardial effusion in the newborn: a Case-Repor</t>
  </si>
  <si>
    <t>https://watermark.silverchair.com/piaa133.pdf?token=AQECAHi208BE49Ooan9kkhW_Ercy7Dm3ZL_9Cf3qfKAc485ysgAAArwwggK4BgkqhkiG9w0BBwagggKpMIICpQIBADCCAp4GCSqGSIb3DQEHATAeBglghkgBZQMEAS4wEQQMlC7wmjmaYDrF6aHBAgEQgIICb84pguVQIu6ncgMNCLQ4mJAJiZYsDGThzgqME_9rrhDBQE1xEyDH8Ri43aJRsnXaXDMsZnoAnKhZ4TRjz-k3Rdxg2tYl4AVeYdr0HaRNX6ZAUrnXjVgcRz9_c1htg7zgb1q3lzqyaP3e7HSCYB0nMmjdRT9RD-LerXw3ILPWBFA9_-4rmyc7FymeXwBClaHymibpuKfjK24tWwTq1DI0u0kibUB-GN9AEJOZudcwbDspeaceQHvubfiRfLOJQoUyO04nlpK-G-x_WjJwW54BinvvoiKGkma8F77txboeme3mcLTLTclEdr7Rwg0APqzaMPNFkKIZ2hmZXg-O2h_T5ZI0GITm_tOJoL_HcqjByIuYqu8OQ1FolKYfVibwLA2i3BtT8fMEqVhsYVWlKvxeosD9GFS6yNpJji5j-ArYKXOnLorvDi1UR5sKsCPIDiD1mdsk9ZEyyC6UtAymZud2adKStWOvWGJ6qwg_XpMb0dB0xZovECyG-QnaJ1NdipQOLYt4smrFSxcrUD72dtUt3bhi-BJzPT5UcSzlYXeK1I63B6TGzFtRAhr2lBBoO43wLBfql0OF_OV5qOg5KmvquXFU5R1vsOIue7qQfMK3G0hrxgXaxgII1b0ot4aXQVUboN-eTVWHYpYL16jHq30G_lEkWwhFv84vz9AP02JnzlyROmX3tCp4yrs9ltm-bmuf9SgA7Xagev8PKbfGk6QWH22flU-u9UqwWSbCRAXr1OaTy6Ke3eC9NAimagN1hXu3ceZ3_KMo_F64fhJ1qwyQpWprD_nrGE2-PIxjnFrwVTiRzEqRzC1kFbejZqgEkmny</t>
  </si>
  <si>
    <t>Pediatric Research</t>
  </si>
  <si>
    <t>Department of Neonatology, University Hospital of Strasbourg, Strasbourg, France</t>
  </si>
  <si>
    <t>March 15 to April 24</t>
  </si>
  <si>
    <t>Favorable outcomes among neonates not separated from their symptomatic SARS-CoV-2-infected mothers</t>
  </si>
  <si>
    <t>https://www.nature.com/articles/s41390-020-01226-3</t>
  </si>
  <si>
    <t>Journal of Community Health</t>
  </si>
  <si>
    <t>Department of Obstetrics and Gynecology, Feinberg School of Medicine, Northwestern University, John H. Stroger Jr. Hospital of Cook County, Chicago</t>
  </si>
  <si>
    <t>April 12 to July 11</t>
  </si>
  <si>
    <t>Coronavirus Disease 2019 in Pregnancy: The Experience at an Urban Safety Net Hospital</t>
  </si>
  <si>
    <t>https://link.springer.com/article/10.1007/s10900-020-00940-7#Tab1</t>
  </si>
  <si>
    <t>J Perinat Med</t>
  </si>
  <si>
    <t>Department of Gynecology and Obstetrics, The Central Hospital of Wuhan, Tongji Medical College, Huazhong University of Science and Technology, Wuhan</t>
  </si>
  <si>
    <t>Jan 20 to March 18</t>
  </si>
  <si>
    <t xml:space="preserve">A considerable asymptomatic proportion and thromboembolism risk of pregnant women with COVID-19 infection in Wuhan, China </t>
  </si>
  <si>
    <t>https://www.degruyter.com/view/journals/jpme/ahead-of-print/article-10.1515-jpm-2020-0409/article-10.1515-jpm-2020-0409.xml</t>
  </si>
  <si>
    <t>PLoS One</t>
  </si>
  <si>
    <t>Fetal Medicine Unit – Maternal and Child Health and Development Network, Department of Obstetrics and Gynecology, Hospital Universitario , Universidad Complutense de Madrid,</t>
  </si>
  <si>
    <t>March 2 to May 10</t>
  </si>
  <si>
    <t>Seroprevalence analysis of SARS-CoV-2 in pregnant women along the first pandemic outbreak and perinatal outcome</t>
  </si>
  <si>
    <t>https://www.ncbi.nlm.nih.gov/pmc/articles/PMC7703887/</t>
  </si>
  <si>
    <t>The Journal of Obstetrics and Gynaecology Researc</t>
  </si>
  <si>
    <t>Department of Obstetrics and Gynecology, Saglik Bilimleri University Umraniye Training and Research Hospital, Istanbul, Turkey</t>
  </si>
  <si>
    <t>April 21 to May 11</t>
  </si>
  <si>
    <t>COVID-19 in third trimester may not be as scary as you think, it can be innocent: Evaluating vertical transmission from a COVID-19 positive asymptomatic pregnant woman with early membrane rupture</t>
  </si>
  <si>
    <t>https://obgyn.onlinelibrary.wiley.com/doi/10.1111/jog.14584#jog14584-fig-0001</t>
  </si>
  <si>
    <t>Department of Obstetrics and Gynecology, Topiwala National Medical College, BYL Nair Charitable Hospital, Mumbai, India</t>
  </si>
  <si>
    <t>April to September</t>
  </si>
  <si>
    <t>Impact of SARS-CoV-2 on multiple gestation pregnancy</t>
  </si>
  <si>
    <t>https://obgyn.onlinelibrary.wiley.com/doi/epdf/10.1002/ijgo.13508</t>
  </si>
  <si>
    <t>Tanaffos</t>
  </si>
  <si>
    <t>Chronic Respiratory Diseases Research Center, National Research Institute of Tuberculosis and Lung Disease (NRITLD), Shahid Beheshti University of Medical Sciences, Tehran, Iran</t>
  </si>
  <si>
    <t>nov 2020</t>
  </si>
  <si>
    <t>Prone-Position Ventilation in a Pregnant Woman with Severe COVID-19 Infection Associated with Acute Respiratory Distress Syndrome</t>
  </si>
  <si>
    <t>https://www.ncbi.nlm.nih.gov/pmc/articles/PMC7680515/</t>
  </si>
  <si>
    <t>Madison</t>
  </si>
  <si>
    <t>Department of Obstetrics and Gynecology, School of Medicine and Public Health, University of Wisconsin, Madison, WI, United States of America</t>
  </si>
  <si>
    <t>25-11-2020</t>
  </si>
  <si>
    <t>Use of dexamethasone, remdesivir, convalescent plasma and prone positioning in the treatment of severe COVID-19 infection in pregnancy: A case report</t>
  </si>
  <si>
    <t>https://www.ncbi.nlm.nih.gov/pmc/articles/PMC7687655/</t>
  </si>
  <si>
    <t>Kuwait</t>
  </si>
  <si>
    <t>Sabah Al Nasser</t>
  </si>
  <si>
    <t>Obstetrics and Gynecology Department, Farwaniya Hospital, Sabah Al Nasser, Kuwait</t>
  </si>
  <si>
    <t>March 15 to May 31</t>
  </si>
  <si>
    <t>Maternal and perinatal characteristics and outcomes of pregnancies complicated with COVID-19 in Kuwait</t>
  </si>
  <si>
    <t>https://www.ncbi.nlm.nih.gov/pmc/articles/PMC7709095/</t>
  </si>
  <si>
    <t>Division of Maternal-Fetal Medicine, North Shore University Hospital-Zucker School of Medicine at Hofstra/Northwell, Manhasset, New York</t>
  </si>
  <si>
    <t>Coronavirus Disease 2019 (COVID-19)-Related Multisystem Inflammatory Syndrome in a Pregnant Woman</t>
  </si>
  <si>
    <t>https://journals.lww.com/greenjournal/Fulltext/9900/Coronavirus_Disease_2019__COVID_19__Related.74.aspx</t>
  </si>
  <si>
    <t>Ital J Pediatr</t>
  </si>
  <si>
    <t>Pediatrics Unit, University Department of Pediatrics (DPUO), Bambino Gesù Children's Hospital</t>
  </si>
  <si>
    <t>A neonatal cluster of novel coronavirus disease 2019: clinical management and considerations</t>
  </si>
  <si>
    <t>https://ijponline.biomedcentral.com/articles/10.1186/s13052-020-00947-9#Tab2</t>
  </si>
  <si>
    <t>Rev. chil. obstet. ginecol.</t>
  </si>
  <si>
    <t>Chile</t>
  </si>
  <si>
    <t>GRUPO GESTACOVID</t>
  </si>
  <si>
    <t>April 7 to July 6</t>
  </si>
  <si>
    <t xml:space="preserve">COVID 19 and pregnancy in Chile: Preliminary report of the GESTACOVID multicenter study </t>
  </si>
  <si>
    <t>https://scielo.conicyt.cl/scielo.php?pid=S0717-75262020000700011&amp;script=sci_abstract&amp;tlng=en</t>
  </si>
  <si>
    <t>Arq Bras Cardiol</t>
  </si>
  <si>
    <t>Belem</t>
  </si>
  <si>
    <t>Fundação Hospital de Clínicas Gaspar Vianna do Pará, Belém</t>
  </si>
  <si>
    <t>March 30 to April 9</t>
  </si>
  <si>
    <t>COVID-19 Infection in a Cardiopatic Pregnant Woman</t>
  </si>
  <si>
    <t>https://www.scielo.br/scielo.php?script=sci_arttext&amp;pid=S0066-782X2020001300936&amp;lng=en&amp;nrm=iso&amp;tlng=en</t>
  </si>
  <si>
    <t>Gynecology &amp; Obstetrics</t>
  </si>
  <si>
    <t>Department of Gynecology, Firoozgar Hospital, Iran University of Medical Sciences, Tehran, Iran</t>
  </si>
  <si>
    <t>Clinical features of pregnant women in Iran who died due to COVID‐19</t>
  </si>
  <si>
    <t>https://obgyn.onlinelibrary.wiley.com/doi/10.1002/ijgo.13461</t>
  </si>
  <si>
    <t>Journal of King Saud University</t>
  </si>
  <si>
    <t>State Key Laboratory of Virology, Wuhan Institute of Virology, Center for Biosafety Mega-Science, Chinese Academy of Sciences</t>
  </si>
  <si>
    <t>January to March</t>
  </si>
  <si>
    <t>Evaluating antibody response pattern in asymptomatic virus infected pregnant females: Human well-being study</t>
  </si>
  <si>
    <t>https://www.sciencedirect.com/science/article/pii/S1018364720303694?via%3Dihub</t>
  </si>
  <si>
    <t>Department of Obstetrics and Gynecology, Turkish Ministry of Health Ankara City Hospital, Ankara, Turkey</t>
  </si>
  <si>
    <t>June 26 to August 27</t>
  </si>
  <si>
    <t>Evaluation of Maternal Serum Afamin and Vitamin E Levels in Pregnant Women with COVID-19 and Its Association with Composite Adverse Perinatal Outcomes</t>
  </si>
  <si>
    <t>https://onlinelibrary.wiley.com/doi/epdf/10.1002/jmv.26725</t>
  </si>
  <si>
    <t>French Guiana</t>
  </si>
  <si>
    <t>Saint-Laurent-du-Maroni</t>
  </si>
  <si>
    <t>Department of Obstetrics and Gynaecology, West French Guiana Hospital Center, Saint-Laurent-du-Maroni, French Guiana</t>
  </si>
  <si>
    <t>June 16 to August 16</t>
  </si>
  <si>
    <t>Maternal, fetal and neonatal outcomes of large series of SARS-CoV-2 positive pregnancies in peripartum period: A single-center prospective comparative study</t>
  </si>
  <si>
    <t>https://www.ejog.org/article/S0301-2115(20)30781-8/fulltext</t>
  </si>
  <si>
    <t>Int J Antimicrob Agents</t>
  </si>
  <si>
    <t>Department of Pharmacy, Tongji Hospital, Tongji Medical College, Huazhong University of Science and Technology, Wuhan</t>
  </si>
  <si>
    <t>Jan 1 to April1</t>
  </si>
  <si>
    <t>Vertical transmission and kidney damage in newborns from coronavirus disease 2019 infection pregnant mother</t>
  </si>
  <si>
    <t>https://www.sciencedirect.com/science/article/pii/S0924857920304805#tbl0001</t>
  </si>
  <si>
    <t>Journal of Pediatrics and Neonatal Care</t>
  </si>
  <si>
    <t>UAE</t>
  </si>
  <si>
    <t>Dubai</t>
  </si>
  <si>
    <t>NICU, Latifa Women &amp; Children Hospital, DHA, Dubai</t>
  </si>
  <si>
    <t>March 1 to August 15</t>
  </si>
  <si>
    <t>Clinical profile of neonates delivered from mothers with confirmed COVID-19 infection: An experience from a Tertiary Perinatal Care Center in Dubai, UAE</t>
  </si>
  <si>
    <t>https://www.researchgate.net/profile/Dr_Khaled_El-Atawi/publication/346672137_Clinical_profile_of_neonates_delivered_from_mothers_with_confirmed_COVID-19_infection_An_experience_from_a_Tertiary_Perinatal_Care_Center_in_Dubai_UAE/links/5fcdd8e345851568d1469ab9/Clinical-profile-of-neonates-delivered-from-mothers-with-confirmed-COVID-19-infection-An-experience-from-a-Tertiary-Perinatal-Care-Center-in-Dubai-UAE.pdf</t>
  </si>
  <si>
    <t>Port-Royal Maternity, Paris, France</t>
  </si>
  <si>
    <t>April 29 to June 26</t>
  </si>
  <si>
    <t>SARS-COV-2 IgG antibody response in pregnant women at delivery</t>
  </si>
  <si>
    <t>https://www.sciencedirect.com/science/article/pii/S2468784720304177?casa_token=WA38aZXFe0gAAAAA:TTLMjPydTgW8T97TFXZ8MBK9zwVH9fewiS_vtNNj0mwXUmQvH__viP2yUr4iCFsGEnvXOMD3If0</t>
  </si>
  <si>
    <t>J Pediatric Infect Dis Soc</t>
  </si>
  <si>
    <t>Orlando</t>
  </si>
  <si>
    <t>Department of Pediatrics, Arnold Palmer Hospital for Children, Orlando Health, Orlando, Florida, USA</t>
  </si>
  <si>
    <t>SARS-CoV-2 pneumonia in a newborn treated with remdesivir and COVID-19 convalescent plasma</t>
  </si>
  <si>
    <t>https://watermark.silverchair.com/piaa165.pdf?token=AQECAHi208BE49Ooan9kkhW_Ercy7Dm3ZL_9Cf3qfKAc485ysgAAArwwggK4BgkqhkiG9w0BBwagggKpMIICpQIBADCCAp4GCSqGSIb3DQEHATAeBglghkgBZQMEAS4wEQQMyYvaKqj88QvfHHlwAgEQgIICb0yYYCmBFWEPl0c8cTRCF8WKHVwQh5uA8UiQ0fOB1NxpZG_jfFDK8JNxQyN8FqnJ-ITiPLZCdgMlTgWjOt0iP30yt_JXy0KMslkYkRPUaYt07h4hV8pGXDF7ifuVhvu3J9Aamru-oJuJB9u2LFR9whlYfKp8RML_KsYpHykGH1Q1LapGnT23UwN2F2mj_nzib73yVF0xGCveCUgPIfghAgINdWc9wcL2yAhhSnNl39Wj63tQgemyxV1-_MbRJWQ6ErkjMG50PlA1FtWtBaPJJzEzTsiEHvNoGQ7vLfe7kM1EV3KUTNgr48ndxvdRznwsWCX85A_AZKt6DcJ6MlRjP-I7hJyMYOUJIaa2sMWIN2K715SVGRIQjlAKOHNWrKC9RGBNPXTzR0zsT2og4YGL_0qOVTyKDojgGGDWg2EGXmFXLeMUR_ehSEZb9bEcGkYNtCfvL0oEQiex7whmKCFykilSqEGzY457i4apPPT0Arll7gS6oPw3KXaGqbERZLSX-qOFxe7T5xmWIruvkbJyGHF6f_wp6O2sxYdy8faEXQ8kcH6Bg9Az8Plz7FUe5AMvix9ysaFoeTzWQlarj97Do0hWK2m8qn9ySxd86rZw0F_1zBsO3-EO88FR_FxKG6fWxgrIH8_NMZDOEgUbK9uuBKMiS7w9EQ67quC0i0EIqADMZ5YKSAs-npY-3DNBtcTSZZz0zfc3inYCI_Qvg406XMr9RRRtjd_Q4msVkngngZY9ZOVll1_MnGtK0Lj5UXoN9ubYuQS8VLjxd6T3ZSRzyFqTfUtTj225geqkQTShLl7Lj32QmJrycEj2XR8NQECH</t>
  </si>
  <si>
    <t>Kannur</t>
  </si>
  <si>
    <t>Department of Obstetrics and Gynaecology, Government Medical College, Kannur, Kerala, India</t>
  </si>
  <si>
    <t>COVID-19 symptoms-does pregnancy alter the course of the disease</t>
  </si>
  <si>
    <t>https://www.researchgate.net/profile/Sabnam_Nambiar/publication/346469302_COVID-19_symptoms-does_pregnancy_alter_the_course_of_the_disease/links/5fc3928a299bf104cf904445/COVID-19-symptoms-does-pregnancy-alter-the-course-of-the-disease.pdf</t>
  </si>
  <si>
    <t>Diponegoro International Medical Journal</t>
  </si>
  <si>
    <t>Semarang</t>
  </si>
  <si>
    <t>Department of Obstetrics and Gynecology, Diponegoro University, Semarang</t>
  </si>
  <si>
    <t>Adverse Outcome in a Near Term, High-Risk Twin Pregnancy Complicated by COVID-19: A case report</t>
  </si>
  <si>
    <t>https://ejournal2.undip.ac.id/index.php/dimj/article/view/7937</t>
  </si>
  <si>
    <t>Clinical Research Division, National Institute of Perinatology "Isidro Espinosa de lo Reyes", Mexico City, Mexico</t>
  </si>
  <si>
    <t>Feb 1 to Oct 28</t>
  </si>
  <si>
    <t>Pregnant women with SARS-CoV-2 infection are at higher risk of death and severe pneumonia: propensity score-matched analysis of a nationwide prospective cohort study (COV19Mx)</t>
  </si>
  <si>
    <t>https://obgyn.onlinelibrary.wiley.com/doi/epdf/10.1002/uog.23575</t>
  </si>
  <si>
    <t>Hospital Israelita Albert Einstein—Maternal Child Department, Sao Paulo, SP, Brazil</t>
  </si>
  <si>
    <t>Vertical transmission of SARS-CoV-2 from infected pregnant mother to the neonate detected by cord blood real-time polymerase chain reaction (RT-PCR)</t>
  </si>
  <si>
    <t>https://www.nature.com/articles/s41390-020-01193-9</t>
  </si>
  <si>
    <t>Journal of Anaesthesiology Clinical Pharmacology</t>
  </si>
  <si>
    <t>Department of Anaesthesiology, School of Medicine, National and Kapodistrian University of Athens, “Attikon” University Hospital</t>
  </si>
  <si>
    <t>Lessons learned from first case of Cesarean delivery in a COVID-19 positive parturient in Greek region</t>
  </si>
  <si>
    <t>https://www.joacp.org/article.asp?issn=0970-9185;year=2020;volume=36;issue=5;spage=121;epage=124;aulast=Batistaki</t>
  </si>
  <si>
    <t>D'Ambrosi F</t>
  </si>
  <si>
    <t>Department of Woman, Child and Neonate, Fondazione IRCCS Ca’ Granda Ospedale Maggiore Policlinico, Milan, Italy</t>
  </si>
  <si>
    <t>March 1 to April 30</t>
  </si>
  <si>
    <t>Management of gestational diabetes in women with a concurrent severe acute respiratory syndrome coronavirus 2 infection, experience of a single center in Northern Italy</t>
  </si>
  <si>
    <t>https://obgyn.onlinelibrary.wiley.com/doi/10.1002/ijgo.13434</t>
  </si>
  <si>
    <t>Buffalo</t>
  </si>
  <si>
    <t>Department of Pediatrics, Jacobs School of Medicine and Biomedical Sciences, University at Buffalo, Buffalo, New York</t>
  </si>
  <si>
    <t>Coronavirus Disease 2019 in a Premature Infant: Vertical Transmission and Antibody Response or Lack Thereof</t>
  </si>
  <si>
    <t>https://www.thieme-connect.de/products/ejournals/html/10.1055/s-0040-1715176#info</t>
  </si>
  <si>
    <t>Case Reports in Critical Care</t>
  </si>
  <si>
    <t>Department of Medicine, Einstein Medical Center Philadelphia, Philadelphia</t>
  </si>
  <si>
    <t>Severe COVID-19 in Third Trimester Pregnancy: Multidisciplinary Approach</t>
  </si>
  <si>
    <t>https://www.hindawi.com/journals/cricc/2020/8889487/</t>
  </si>
  <si>
    <t>Research Center for Health Sciences, Hamadan University of Medical Sciences, Hamadan, Iran</t>
  </si>
  <si>
    <t>1 Sep to 15 Nov</t>
  </si>
  <si>
    <t xml:space="preserve">Pregnancy outcomes among symptomatic and asymptomatic women infected with COVID-19 in the west of Iran: a case-control study </t>
  </si>
  <si>
    <t>https://www.tandfonline.com/doi/full/10.1080/14767058.2020.1861599?scroll=top&amp;needAccess=true</t>
  </si>
  <si>
    <t>True Blue</t>
  </si>
  <si>
    <t>St. George’s University School of Medicine, True Blue, Grenada, West Indies</t>
  </si>
  <si>
    <t>Emergency Cesarean Section at 38 Weeks of Gestation with COVID-19 Pneumonia: A Case Report</t>
  </si>
  <si>
    <t>https://www.amjcaserep.com/download/index/idArt/926591</t>
  </si>
  <si>
    <t>World Journal of Clinical Cases</t>
  </si>
  <si>
    <t>Wenzhou</t>
  </si>
  <si>
    <t>Department of Obstetrics and Gynecology, The Second Affiliated Hospital and Yuying Children’s Hospital of Wenzhou Medical University</t>
  </si>
  <si>
    <t>Healthy neonate born to a SARS-CoV-2 infected woman: A case report and review of literature</t>
  </si>
  <si>
    <t>https://www.wjgnet.com/2307-8960/full/v8/i23/6016.htm</t>
  </si>
  <si>
    <t>Clinical Research Division, National Institute of Perinatology, Autonomous University of Mexico, Mexico City, Mexico</t>
  </si>
  <si>
    <t>Feb 1 to Oct 27</t>
  </si>
  <si>
    <t>Young pregnant women are also at an increased risk of mortality and severe illness due to COVID-19: Analysis of the Mexican National Surveillance Program</t>
  </si>
  <si>
    <t>https://www.ajog.org/action/showPdf?pii=S0002-9378%2820%2932573-4</t>
  </si>
  <si>
    <t>Hum Reprod</t>
  </si>
  <si>
    <t>Department of Obstetrics and Gynaecology; ESI- PGIMSR and Model Hospital Andheri; Mumbai, India</t>
  </si>
  <si>
    <t>Persistence of SARS-CoV-2 in the first trimester placenta leading to transplacental transmission and fetal demise from an asymptomatic mother</t>
  </si>
  <si>
    <t>https://watermark.silverchair.com/deaa367.pdf?token=AQECAHi208BE49Ooan9kkhW_Ercy7Dm3ZL_9Cf3qfKAc485ysgAAAsAwggK8BgkqhkiG9w0BBwagggKtMIICqQIBADCCAqIGCSqGSIb3DQEHATAeBglghkgBZQMEAS4wEQQMBUcwU9clSFzBugOqAgEQgIICc3Hx-5rmAiXGH5ytPoHwyyvAJWbuVv4MT0VkKn5rIBfH7bJaemqzUgjpHSfBs3_MjClJYUIbKJdGzCb0rivoYATeeAsMmVyb59ru2n5FA4Pi4BNcEr4jAjIVWuNCe9GyVm-rphqxQt2_jXADumwskSx4avNURZERsx1Ofs9PhR4ZMpnDzFGj_s6FiVLFtNZ5BKeQ2Okkb3ynphd-7czWi3UQrQLKnWfIQ4Yn4L7rRj7QEziNy0S8is_qlWjHuVWMMpYQRnI-FKx8odiJvt0NV6xerQz7y63RzYbi8t7xGWMfZnYP5MCCD68-6S28wOAD8yLHEilmLjchIo81tLOYgRsdU1bVWBIosK5Xy3fjtrCZZn3sLCU6pUq9vuoy8CBv0L6HWPQ2gP-JcLCFTq3xxDdS1SZFE_8wYM3MbqJk9e2yzXy__Tq42Qj_WUOlAKaPwvkOGVb7EVtMHbdAIie47N8xhdiE819BD2q-2FY6aESkiCQcnQb5xRlKKALka1-7LwrpctrL0l7xj5QHmAt-L9xT6BOkCQvBS0VMX0Ron1lMGj-pvu8PjXirLg-RLSQITOa4HUqeBCLqUjjMP8ailoCCZD1Babh_ZO5IOIEWQTXtS6GxYYblKiELigQ3i8mQeOj0EU30-r0fbpJ5Zqb6QpSVU7baVBmxoJ7l0-q4TimiwQOiCrBeV5J6udDoiJ35Mtp4cegWCkx6J3JpLQB7QZHDw5VN4p60euU1QPyFjHFV-A9uaaK3s2kvLoiHDEwqWfSVkFtuhcUqtn41q9P6XCm9n15sVHskXfJgcrcAHvD-8Vwkb7ZxqU8PHVAlqqiOOcIKzA</t>
  </si>
  <si>
    <t>Rev Assoc Med Bras</t>
  </si>
  <si>
    <t>Bazil</t>
  </si>
  <si>
    <t>Sao Luis</t>
  </si>
  <si>
    <t>Serviço de Infectologia Pediátrica do Hospital Universitário da Universidade Federal do Maranhão, São Luis, MA, Brasil</t>
  </si>
  <si>
    <t>Probable vertical transmission identified within six hours of life</t>
  </si>
  <si>
    <t>https://www.scielo.br/scielo.php?pid=S0104-42302020001201621&amp;script=sci_arttext</t>
  </si>
  <si>
    <t>Critical Care Medicine</t>
  </si>
  <si>
    <t>Shreveport</t>
  </si>
  <si>
    <t>Louisiana State University Health Sciences Center</t>
  </si>
  <si>
    <t>Safety of Remdesivir and Inhaled Nitric Oxide in a Pregnant Patient With Twins: A Case Report</t>
  </si>
  <si>
    <t>https://journals.lww.com/ccmjournal/Citation/2021/01001/15__Safety_of_Remdesivir_and_Inhaled_Nitric_Oxide.18.aspx</t>
  </si>
  <si>
    <t>Division of Child and Adolescent Health, Department of Pediatrics, Columbia University Irving Medical Center, New York</t>
  </si>
  <si>
    <t>March 13 to April 24</t>
  </si>
  <si>
    <t>Outcomes of Neonates Born to Mothers With Severe Acute Respiratory Syndrome Coronavirus 2 Infection at a Large Medical Center in New York City</t>
  </si>
  <si>
    <t>https://jamanetwork.com/journals/jamapediatrics/fullarticle/2771636</t>
  </si>
  <si>
    <t>Sri Lanka</t>
  </si>
  <si>
    <t>Colombo</t>
  </si>
  <si>
    <t>De Soysa Hospital for Women, Colombo 10, Sri Lanka</t>
  </si>
  <si>
    <t>Hypertensive Crisis in Pregnancy with COVID19: Confirmed with rt-PCR for Nasopharyngeal Swab</t>
  </si>
  <si>
    <t>https://www.hindawi.com/journals/criog/2020/8868952/</t>
  </si>
  <si>
    <t>PLOS One</t>
  </si>
  <si>
    <t>Department of Health System Design and Global Health and the Arnhold Institute for Global Health, Icahn School of Medicine at Mount Sinai, New York City</t>
  </si>
  <si>
    <t>March 29 to April 22</t>
  </si>
  <si>
    <t>Universal screening for SARS-CoV-2 infection among pregnant women at Elmhurst Hospital Center, Queens, New York</t>
  </si>
  <si>
    <t>https://journals.plos.org/plosone/article?id=10.1371/journal.pone.0238409</t>
  </si>
  <si>
    <t>Rochester</t>
  </si>
  <si>
    <t>Division of Maternal-Fetal Medicine, Department of Obstetrics and Gynecology, and the Division of Gastroenterology and Hepatology, Department of Medicine, Mayo Clinic, College of Medicine, Rochester, Minnesota</t>
  </si>
  <si>
    <t>Acute Pancreatitis in a Pregnant Patient With Coronavirus Disease 2019 (COVID-19)</t>
  </si>
  <si>
    <t>https://journals.lww.com/greenjournal/Fulltext/9900/Acute_Pancreatitis_in_a_Pregnant_Patient_With.75.aspx</t>
  </si>
  <si>
    <t>Department of Obstetrics, Gynecology and Reproductive Biology, Massachusetts General Hospital, Harvard Medical School, Boston</t>
  </si>
  <si>
    <t>April 2 to June 13</t>
  </si>
  <si>
    <t>Assessment of Maternal and Neonatal SARS-CoV-2 Viral Load, Transplacental Antibody Transfer, and Placental Pathology in Pregnancies During the COVID-19 Pandemic</t>
  </si>
  <si>
    <t>https://jamanetwork.com/journals/jamanetworkopen/fullarticle/2774428</t>
  </si>
  <si>
    <t>J Obstet Gynaecol Can.</t>
  </si>
  <si>
    <t>Vardhman Mahavir Medical College and Safdarjung Hospital, New Delhi, India</t>
  </si>
  <si>
    <t>May 5 to June 5</t>
  </si>
  <si>
    <t>Clinical Profile, Viral Load, Maternal-Fetal Outcomes of Pregnancy With COVID-19: 4-Week Retrospective, Tertiary Care Single-Centre Descriptive Study</t>
  </si>
  <si>
    <t>https://www.ncbi.nlm.nih.gov/pmc/articles/PMC7591315/</t>
  </si>
  <si>
    <t>Rev Peru Ginecol Obstet</t>
  </si>
  <si>
    <t>Cajamarca</t>
  </si>
  <si>
    <t>Hospital Regional Docente de Cajamarca, Perú</t>
  </si>
  <si>
    <t>Maternal mortality in pregnant women with positive SARS-CoV-2 antibodies and severe preeclampsia. Report of 3 cases</t>
  </si>
  <si>
    <t>https://www.researchgate.net/profile/Jorge_Collantes_Cubas/publication/347424182_Maternal_mortality_in_pregnant_women_with_positive_SARS-CoV-2_antibodies_and_severe_preeclampsia_Report_of_3_cases_Mortalidad_materna_en_gestantes_con_anticuerpos_a_SARS-CoV-2_positivos_y_preeclampsia/links/5fdb271792851c13fe90c85c/Maternal-mortality-in-pregnant-women-with-positive-SARS-CoV-2-antibodies-and-severe-preeclampsia-Report-of-3-cases-Mortalidad-materna-en-gestantes-con-anticuerpos-a-SARS-CoV-2-positivos-y-preeclampsia.pdf</t>
  </si>
  <si>
    <t>Departments of Obstetrics and Gynecology and Pediatrics, University of California, Los Angeles, Los Angeles, California</t>
  </si>
  <si>
    <t>March 22 to July 10</t>
  </si>
  <si>
    <t>7-10-2020</t>
  </si>
  <si>
    <t>Clinical Presentation of Coronavirus Disease 2019 (COVID-19) in Pregnant and Recently Pregnant People</t>
  </si>
  <si>
    <t>https://journals.lww.com/greenjournal/Fulltext/2020/12000/Clinical_Presentation_of_Coronavirus_Disease_2019.10.aspx</t>
  </si>
  <si>
    <t>Pediatric Infectious Diseases Society</t>
  </si>
  <si>
    <t>Paterson</t>
  </si>
  <si>
    <t>Department of Pediatrics, Pediatric Infectious Diseases, St. Joseph’s Children’s Hospital, Paterson, New Jersey</t>
  </si>
  <si>
    <t>May 1 to June 12</t>
  </si>
  <si>
    <t>Rooming-in for Well-term Infants Born to Asymptomatic Mothers with COVID-19: Correspondence</t>
  </si>
  <si>
    <t>https://academic.oup.com/jpids/advance-article/doi/10.1093/jpids/piaa120/5917855</t>
  </si>
  <si>
    <t>Medical School of Botucatu, São Paulo State University (UNESP), SP, Brazil</t>
  </si>
  <si>
    <t>Up to July 14</t>
  </si>
  <si>
    <t>Risk factors for adverse outcomes among pregnant and postpartum women with acute respiratory distress syndrome due to COVID‐19 in Brazil</t>
  </si>
  <si>
    <t>https://obgyn.onlinelibrary.wiley.com/doi/10.1002/ijgo.13407</t>
  </si>
  <si>
    <t>Neonatal Intensive Care Unit, Department of Pediatrics, Nizwa Hospital, Muscat, Oman</t>
  </si>
  <si>
    <t>Is Vertical Transmission of SARS-CoV-2 Infection Possible in Preterm Triplet Pregnancy? A Case Series</t>
  </si>
  <si>
    <t>https://journals.lww.com/pidj/Fulltext/2020/12000/Is_Vertical_Transmission_of_SARS_CoV_2_Infection.32.aspx</t>
  </si>
  <si>
    <t>New York City Health and Hospitals</t>
  </si>
  <si>
    <t xml:space="preserve"> March 8, 2020 to April 20, 2020</t>
  </si>
  <si>
    <t>No change in cesarean section rate during COVID-19 pandemic in New York City</t>
  </si>
  <si>
    <t>https://www.ejog.org/article/S0301-2115(20)30372-9/fulltext</t>
  </si>
  <si>
    <t>SSRN</t>
  </si>
  <si>
    <t>Shanghai Jiao Tong University (SJTU) - Shanghai Children’s Hospital</t>
  </si>
  <si>
    <t>Jan 16 to Feb 8</t>
  </si>
  <si>
    <t>Epidemiological and Transmission Patterns of Pregnant Women with 2019 Coronavirus Disease in China</t>
  </si>
  <si>
    <t>https://papers.ssrn.com/sol3/papers.cfm?abstract_id=3551330</t>
  </si>
  <si>
    <t>Department of Obstetrics, Gynecology, and Reproductive Sciences, Yale School of Medicine, New Haven, Connecticut</t>
  </si>
  <si>
    <t>April 2 to April 29</t>
  </si>
  <si>
    <t>Prevalence of SARS-CoV-2 Among Patients Admitted for Childbirth in Southern Connecticut</t>
  </si>
  <si>
    <t>https://jamanetwork.com/journals/jama/fullarticle/2766650#:~:text=Prevalence%20of%20positive%20test%20results%20among%20asymptomatic%20patients%20increased%20from,admitted%20for%20childbirth%20decreased%20from</t>
  </si>
  <si>
    <t>Leuven</t>
  </si>
  <si>
    <t>Department of Development and Regeneration, KU Leuven, Leuven, Belgium</t>
  </si>
  <si>
    <t>March 30 to May 8</t>
  </si>
  <si>
    <t>Screening for COVID‐19 at childbirth: is it effective?</t>
  </si>
  <si>
    <t>https://obgyn.onlinelibrary.wiley.com/doi/full/10.1002/uog.22099</t>
  </si>
  <si>
    <t>Ultrasound in Obstetrics &amp; Gynecology (UOG</t>
  </si>
  <si>
    <t>Panama</t>
  </si>
  <si>
    <t>Complejo metropolitano de la caja de Seguro social, hospital Santo Tomás, hospital Luis ¨Chicho¨ Fabrega y hospital José Domingo De Obaldía</t>
  </si>
  <si>
    <t>between 8 March and 15 August 2020</t>
  </si>
  <si>
    <t>Pregnancies recovered from SARS-CoV-2 infection in the second and third trimesters: obstetric evolution</t>
  </si>
  <si>
    <t>https://obgyn.onlinelibrary.wiley.com/doi/full/10.1002/uog.23134?af=R</t>
  </si>
  <si>
    <t xml:space="preserve">Neonatal Intensive Care Unit, Department of Pediatrics, Hospital de São Francisco Xavier, Centro Hospitalar Lisboa Ocidental, EPE, Lisbon, Portugal </t>
  </si>
  <si>
    <t>June 16</t>
  </si>
  <si>
    <t>Dec 2020</t>
  </si>
  <si>
    <t>Congenital SARS-CoV-2 Infection in a Neonate With Severe Acute Respiratory Syndrome</t>
  </si>
  <si>
    <t>https://pubmed.ncbi.nlm.nih.gov/33060519/</t>
  </si>
  <si>
    <t>Ann Acad Med Sinap</t>
  </si>
  <si>
    <t>Singapore</t>
  </si>
  <si>
    <t>Department of Obstetrics and Gynaecology, Yong Loo Lin School of Medicine, National University of Singapore, Singapore</t>
  </si>
  <si>
    <t>March 15 to August 22</t>
  </si>
  <si>
    <t>Nov 2020</t>
  </si>
  <si>
    <t>Pregnancy Outcomes in COVID-19: A Prospective Cohort Study in Singapore</t>
  </si>
  <si>
    <t>https://www.annals.edu.sg/pdf/49VolNo11Nov2020/V49N11p857.pdf</t>
  </si>
  <si>
    <t>J King Saud Univ Sci</t>
  </si>
  <si>
    <t>State Key Laboratory of Virology, Wuhan Institute of Virology, Center for Biosafety Mega-Science, Chinese Academy of Sciences, Wuhan</t>
  </si>
  <si>
    <t>Jan to March</t>
  </si>
  <si>
    <t>https://www.ncbi.nlm.nih.gov/pmc/articles/PMC7709611/</t>
  </si>
  <si>
    <t>Department of Obstetrics and Gynaecology, Erasmus University Medical Center, Rotterdam, The Netherlands</t>
  </si>
  <si>
    <t>Severe Acute Respiratory Syndrome Coronavirus 2 Placental Infection and Inflammation Leading to Fetal Distress and Neonatal Multi-Organ Failure in an Asymptomatic Woman</t>
  </si>
  <si>
    <t>https://academic.oup.com/jpids/advance-article/doi/10.1093/jpids/piaa153/6053141</t>
  </si>
  <si>
    <t>Clin Case Rep</t>
  </si>
  <si>
    <t>Palermo</t>
  </si>
  <si>
    <t>Unità Operativa di Anestesiae Rianimazione Azienda Ospedaliera Ospedali Riuniti (AOOR) P.O. Cervello Palermo Italy</t>
  </si>
  <si>
    <t>Prone positioning and convalescent plasma therapy in a critically ill pregnant woman with COVID-19</t>
  </si>
  <si>
    <t>https://www.ncbi.nlm.nih.gov/pmc/articles/PMC7752326/</t>
  </si>
  <si>
    <t>Asian J Psychiatr.</t>
  </si>
  <si>
    <t>Department of Obstetrics and Gynecology, Topiwala National Medical College &amp; BYL Nair Charitable Hospital, Mumbai</t>
  </si>
  <si>
    <t>Delirium in a pregnant woman with SARS-CoV-2 infection in India</t>
  </si>
  <si>
    <t>https://www.sciencedirect.com/science/article/pii/S1876201820306262?via%3Dihub</t>
  </si>
  <si>
    <t>Medicine and Infectious Diseases</t>
  </si>
  <si>
    <t>Montreuil</t>
  </si>
  <si>
    <t>CHI André-Grégoire, Montreuil, France</t>
  </si>
  <si>
    <t xml:space="preserve"> March 19 and May 20, 2020</t>
  </si>
  <si>
    <t xml:space="preserve">Impact of SARS-CoV-2 on pregnancy (article in French) </t>
  </si>
  <si>
    <t>https://www.sciencedirect.com/science/article/abs/pii/S0399077X20303735?via%3Dihub</t>
  </si>
  <si>
    <t>Nambiar SS 2 (possible duplication?)</t>
  </si>
  <si>
    <t>IJRCOG</t>
  </si>
  <si>
    <t>Kerala</t>
  </si>
  <si>
    <t>Department of Obstetrics and Gynecology, Government Medical College, Kannur, Kerala </t>
  </si>
  <si>
    <t>march and May 2020</t>
  </si>
  <si>
    <t>Covid 19, the Kerala experience: an observational, single centre retrospective study of outcome in covid positive pregnancies </t>
  </si>
  <si>
    <t>https://www.ijrcog.org/index.php/ijrcog/article/view/8690</t>
  </si>
  <si>
    <t>Research Square (Pre print)</t>
  </si>
  <si>
    <t>Zhongnan Hospital of Wuhan University in Wuhan</t>
  </si>
  <si>
    <t>January 27, 2020 and May 10, 2020</t>
  </si>
  <si>
    <t>Maternal SARS-CoV-2 IgG provides limited protection for their infants</t>
  </si>
  <si>
    <t>https://www.researchsquare.com/article/rs-60621/v1</t>
  </si>
  <si>
    <t xml:space="preserve">Li M </t>
  </si>
  <si>
    <t>Plos one</t>
  </si>
  <si>
    <t xml:space="preserve">23 January 2019 to 24 March 2020 </t>
  </si>
  <si>
    <t>13-8-20</t>
  </si>
  <si>
    <t>Impact of Wuhan lockdown on the indications of cesarean delivery and newborn weights during the epidemic period of COVID-19</t>
  </si>
  <si>
    <t>https://journals.plos.org/plosone/article?id=10.1371/journal.pone.0237420</t>
  </si>
  <si>
    <t>American Journal of Obstetrics &amp; Gynacology MFM</t>
  </si>
  <si>
    <t>New York Presbyterian – Brooklyn Methodist Hospital</t>
  </si>
  <si>
    <t> Detection of SARS-CoV-2 in placentas with pathology and vertical transmission</t>
  </si>
  <si>
    <t>https://www.ajogmfm.org/article/S2589-9333(20)30153-1/fulltext</t>
  </si>
  <si>
    <t>Pregnancy Hypertens</t>
  </si>
  <si>
    <t>Iranshahr</t>
  </si>
  <si>
    <t>Tropical and Communicable Diseases Research Center, Department of Midwifery, Iranshahr University of Medical Sciences, Iranshahr, Iran</t>
  </si>
  <si>
    <t>May 16</t>
  </si>
  <si>
    <t>Preeclampsia and the crucial postpartum period for Covid-19 infected mothers: A case report</t>
  </si>
  <si>
    <t>https://www.sciencedirect.com/science/article/pii/S2210778920301367?via%3Dihub</t>
  </si>
  <si>
    <t>Phys Ther</t>
  </si>
  <si>
    <t>Department of Rehabilitation Therapies, University of Iowa</t>
  </si>
  <si>
    <t>Maintaining Mobility in a Patient Who Is Pregnant and Has COVID-19 Requiring Extracorporeal Membrane Oxygenation: A Case Report</t>
  </si>
  <si>
    <t>https://watermark.silverchair.com/pzaa189.pdf?token=AQECAHi208BE49Ooan9kkhW_Ercy7Dm3ZL_9Cf3qfKAc485ysgAAAqMwggKfBgkqhkiG9w0BBwagggKQMIICjAIBADCCAoUGCSqGSIb3DQEHATAeBglghkgBZQMEAS4wEQQMa97_m2szPT8sUw8jAgEQgIICVpVPU0zg5u3gIcBA-UB6w4swVJ8FMkEPhJL8-ZvHBKJ09-6aK6--uT2tUHqF4bVVghe2cU2L1sJlKNmdr3Rp-Lqx18qKRjuIc-S76CZrFG7Jt_F1Pc7KBDoQ3GRJQFhINprPoShY3gQhKCaiJHUjAYqGwdUPGgEcxbWtEZ0gi3ZI6zZgAbYq57oGYyTIr3yWvlOZM4ijlBGIAOoitiR_PWqkjG11Fo0SskqtVDEFB5_jZhZcewP5QnKLsXudWHIGX0FcOlpZ3KCskOnb4r6R6vRp49DDIkAQl6MvZyufbf-zwBl6zd5-DOgIhlPPybiDRlwlIxWra1RK0L7swZMNdf3el_nbpqxk0edjhOUo9OojL0t7eyQLOzYsD_ADoDWsCeTZ73XyRcqTbXVPuCzDX-_97MlX2FjPoJxO5rEimHpqhArgMBeiYC6Fr0iRoRWruCvhu6f5DWWiIT6xBPXBlWmpGkTxiko8DS0Cp_7nicMa0zJi4ojzmNKWH3jlZkITIWy8HFwfKwvcHbuOfeGFOf5jtbTYTOB_1EvOh0AoTpcaJmwAYVBrr4msRqSELf-4BBcaHnQhm0z8PJtCM4KQe9cH5agyfHDS8AoHdaQgLSrONaPTTRnAB22qNzEdBLpNPD8o-77zvoSIBKN0qmUo789hvfmF8A2tLuEaVI1fn0kXdldHwyrjfTB1dzQ5OWpDvalJahed0nQnRg24IqShK53UGCy4gFa7nvTBrs79732bKmJDRUvcvvF8dgQcpa3luRug90xW-12fJeERBE2wu8z20lt46Mg</t>
  </si>
  <si>
    <t>Catania</t>
  </si>
  <si>
    <t>Department of Medical Surgical Specialties, Gynecology and Obstetrics Section, University of Catania</t>
  </si>
  <si>
    <t>March to July 2020</t>
  </si>
  <si>
    <t>Poor maternal–neonatal outcomes in pregnant patients with confirmed SARS-Cov-2 infection: analysis of 145 cases</t>
  </si>
  <si>
    <t>https://link.springer.com/article/10.1007%2Fs00404-020-05909-4</t>
  </si>
  <si>
    <t>Medwave</t>
  </si>
  <si>
    <t>Instituto Nacional Materno Perinatal, Lima, Perú; Universidad Nacional Federico Villarreal, Lima, Perú</t>
  </si>
  <si>
    <t>April 5 to May 10</t>
  </si>
  <si>
    <t>Perinatal outcomes and serological results in neonates of pregnant women seropositive to SARS-CoV-2: A cross-sectional descriptive study</t>
  </si>
  <si>
    <t>https://pubmed.ncbi.nlm.nih.gov/33382393/</t>
  </si>
  <si>
    <t>EAS Journal of Anaesthesiology and Critical Care</t>
  </si>
  <si>
    <t>Department of Critical Care Medicine, Fortis Hospital Bannerghatta Road</t>
  </si>
  <si>
    <t>Acute Pancreatitis in COVID-19 Patients: Two Case Reports and Review of Literature</t>
  </si>
  <si>
    <t>https://www.easpublisher.com/media/features_articles/EASJACC_26_165-168c_uzgJ28d.pdf</t>
  </si>
  <si>
    <t>BIRDEM Medical Journal</t>
  </si>
  <si>
    <t>Department of Gynaecology and Obstetrics, Dhaka Medical College and Hospital, Dhaka, Bangladesh</t>
  </si>
  <si>
    <t>May 2020 to July 2020</t>
  </si>
  <si>
    <t>Pregnancy complications in COVID-19 positive primigravid patients: a comparative study</t>
  </si>
  <si>
    <t>https://www.banglajol.info/index.php/BIRDEM/article/view/50984</t>
  </si>
  <si>
    <t>Saudi Journal of Anesthesia</t>
  </si>
  <si>
    <t>Riyadh</t>
  </si>
  <si>
    <t>Department of Anesthesiology, King Saud Bin Abdulaziz University for Health Sciences</t>
  </si>
  <si>
    <t>Emergency cesarean section in a COVID-19 patient: A case report</t>
  </si>
  <si>
    <t>https://www.saudija.org/article.asp?issn=1658-354X;year=2021;volume=15;issue=1;spage=40;epage=42;aulast=Al</t>
  </si>
  <si>
    <t>Oxford</t>
  </si>
  <si>
    <t>National Perinatal Epidemiology Unit, Nuffield Department of Population Health, University of Oxford, UK</t>
  </si>
  <si>
    <t>March 2020 to September 2020</t>
  </si>
  <si>
    <t>The incidence, characteristics and outcomes of pregnant women hospitalized with symptomatic and asymptomatic SARS-CoV-2 infection in the UK from March to September 2020: a national cohort study using the UK Obstetric Surveillance System (UKOSS)</t>
  </si>
  <si>
    <t>https://www.medrxiv.org/content/10.1101/2021.01.04.21249195v1.full-text</t>
  </si>
  <si>
    <t>Internation Journal of Medicine in Developing Countries</t>
  </si>
  <si>
    <t>College of medicine, King Saud bin Abdulaziz for health sciences, Riyadh, Saudi Arabia</t>
  </si>
  <si>
    <t>Successful management and perinatal outcome of COVID-19 pregnancy case in Riyadh, Saudi Arabia: a case report</t>
  </si>
  <si>
    <t>http://ijmdc.com/fulltext/51-1605203186.pdf?1610362941</t>
  </si>
  <si>
    <t>JOGC</t>
  </si>
  <si>
    <t>Montreal</t>
  </si>
  <si>
    <t>Department of Obstetrics and Gynecology, McGill University, Montréal, QC</t>
  </si>
  <si>
    <t>March 22 to July 31</t>
  </si>
  <si>
    <t>Screening and Testing Pregnant Patients for SARS-CoV-2: First-Wave Experience of a Designated COVID-19 Hospitalization Centre in Montreal</t>
  </si>
  <si>
    <t>https://www.jogc.com/article/S1701-2163(20)30880-X/fulltext#%20</t>
  </si>
  <si>
    <t>Arch Iran Med</t>
  </si>
  <si>
    <t>Rasht</t>
  </si>
  <si>
    <t> Reproductive Health Research Center, Department of Obstetrics &amp; Gynecology, Al-Zahra Hospital, School of Medicine, Guilan University of Medical Sciences, Rasht, Iran</t>
  </si>
  <si>
    <t>March to April 2020</t>
  </si>
  <si>
    <t>Risk Factors, Clinical Symptoms, Laboratory Findings and Imaging of Pregnant Women Infected with COVID-19 in North of Iran</t>
  </si>
  <si>
    <t>http://www.aimjournal.ir/Article/aim-18996#1</t>
  </si>
  <si>
    <t>Department of Obstetrics and Gynecology, NewYork-Presbyterian/Columbia University Irving Medical Center, New York</t>
  </si>
  <si>
    <t>March 13 to April 19</t>
  </si>
  <si>
    <t>Symptoms and Critical Illness Among Obstetric Patients With Coronavirus Disease 2019 (COVID-19) Infection</t>
  </si>
  <si>
    <t>https://journals.lww.com/greenjournal/Fulltext/2020/08000/Symptoms_and_Critical_Illness_Among_Obstetric.12.aspx</t>
  </si>
  <si>
    <t>Two hospitals within a large academic health system in Philadelphia</t>
  </si>
  <si>
    <t>April 13, 2020 and April 26, 2020</t>
  </si>
  <si>
    <t>The Psychological Experience of Obstetric Patients and Health Care Workers after Implementation of Universal SARS-CoV-2 Testing</t>
  </si>
  <si>
    <t>https://www.ncbi.nlm.nih.gov/pmc/articles/PMC7645811/</t>
  </si>
  <si>
    <t>Bull. Russ. State Med. Univ.</t>
  </si>
  <si>
    <t>Filatov City Clinical Hospital </t>
  </si>
  <si>
    <t>IgM and IgG antibodies against SARS-CoV-2 in neonates born to mothers with COVID-19</t>
  </si>
  <si>
    <t>https://search.bvsalud.org/global-literature-on-novel-coronavirus-2019-ncov/resource/en/covidwho-692624</t>
  </si>
  <si>
    <t>The Lancet Regional Health</t>
  </si>
  <si>
    <t xml:space="preserve">Two hospitals of Hubei Province, Wuhan </t>
  </si>
  <si>
    <t>A study of breastfeeding practices, SARS-CoV-2 and its antibodies in the breast milk of mothers confirmed with COVID-19</t>
  </si>
  <si>
    <t>https://www.thelancet.com/journals/lanwpc/article/PIIS2666-6065(20)30045-6/fulltext</t>
  </si>
  <si>
    <t>Rev. peru. ginecol. obstet.</t>
  </si>
  <si>
    <t>Edgardo Rebagliati Martins National Hospital</t>
  </si>
  <si>
    <t>March 24 to May 7, 2020</t>
  </si>
  <si>
    <t>Maternal and perinatal characteristics of pregnant women with COVID-19 in a national hospital in Lima, Peru</t>
  </si>
  <si>
    <t>http://www.scielo.org.pe/scielo.php?pid=S2304-51322020000200003&amp;script=sci_arttext&amp;tlng=en</t>
  </si>
  <si>
    <t xml:space="preserve">all of Mexico </t>
  </si>
  <si>
    <t>INFORME EPIDEMIOLÓGICO SEMANAL DE EMBARAZADAS Y PUÉRPERAS ESTUDIADAS, ANTE SOSPECHA DE COVID-19 (in Spanish)</t>
  </si>
  <si>
    <t>https://www.gob.mx/salud/documentos/informes-epidemiologicos-de-embarazadas-y-puerperas-estudiadas-ante-sospecha-de-covid-19</t>
  </si>
  <si>
    <t>Med Xriv pre print</t>
  </si>
  <si>
    <t xml:space="preserve">Mexico </t>
  </si>
  <si>
    <t>General Hospital of Mexico “Dr. Eduardo Liceaga” (Research project: R-2020-785-095)</t>
  </si>
  <si>
    <t>Serological Cytokine and chemokine profile in pregnant women with COVID19 in Mexico City</t>
  </si>
  <si>
    <t>https://www.medrxiv.org/content/10.1101/2020.07.14.20153585v1</t>
  </si>
  <si>
    <t>Hospitals in Netherlands</t>
  </si>
  <si>
    <t>March 1, 2020 to January 6, 2021</t>
  </si>
  <si>
    <t>Update registratie COVID-19 positieve zwangeren in NethOSS</t>
  </si>
  <si>
    <t>https://www.nvog.nl/actueel/registratie-van-covid-19-positieve-zwangeren-in-nethoss/#:~:text=Per%201%20maart%202020%20is,een%20bewezen%20COVID%2D19%20infectie.</t>
  </si>
  <si>
    <t>Ocala</t>
  </si>
  <si>
    <t>Family Medicine, University of Central Florida/HCA Healthcare GME Consortium, Ocala Regional Medical Center, Ocala, USA</t>
  </si>
  <si>
    <t>Jan to April 2020</t>
  </si>
  <si>
    <t>Nine SARS-CoV-2 Positive Pregnant Women and Their Infant Delivery Outcomes</t>
  </si>
  <si>
    <t>https://www.ncbi.nlm.nih.gov/pmc/articles/PMC7785472/</t>
  </si>
  <si>
    <t>Pan Afr Med J</t>
  </si>
  <si>
    <t>Tunisia</t>
  </si>
  <si>
    <t>Mahdia</t>
  </si>
  <si>
    <t>Service de Gynécologie-Obstétrique, Centre Hospitalier Universitaire Tahar Sfar Mahdia, Mahdia, Tunisie</t>
  </si>
  <si>
    <t>COVID-19 infection in pregnancy: about a case</t>
  </si>
  <si>
    <t>https://www.ncbi.nlm.nih.gov/pmc/articles/PMC7757293/</t>
  </si>
  <si>
    <t>Journal of Psychiatry Research Reviews &amp; Reports</t>
  </si>
  <si>
    <t>Barbalha Ceara</t>
  </si>
  <si>
    <t>School of Medicne, Universidade Federal do Cariri – UFCA, Barbalha Ceará, Brazil</t>
  </si>
  <si>
    <t>Analysis of Placenta with SARS-CoV-2 and Fetal Death: Case Report</t>
  </si>
  <si>
    <t>https://www.onlinescientificresearch.com/articles/analysis-of-placenta-with-sarscov2-and-fetal-death-case-report.pdf</t>
  </si>
  <si>
    <t>European Journal of Molecular &amp; Clinical Medicine</t>
  </si>
  <si>
    <t>Iraq</t>
  </si>
  <si>
    <t>Kirkuk City</t>
  </si>
  <si>
    <t>Kirkuk health directorate, Kirkuk City, Iraq</t>
  </si>
  <si>
    <t>Feb 1 to Sep 1 2020</t>
  </si>
  <si>
    <t>Relation of COVID-19 infection to outcomes of pregnancy during the pandemic in Kirkuk city</t>
  </si>
  <si>
    <t>https://ejmcm.com/article_6448_b7e9236c1c37fda44f93f21657e80deb.pdf</t>
  </si>
  <si>
    <t>Section of Neonatology, Department of Pediatrics, University of Illinois at Chicago, Chicago, IL</t>
  </si>
  <si>
    <t>March to August 2020</t>
  </si>
  <si>
    <t>Center-Based Experiences Implementing Strategies to Reduce Risk of Horizontal Transmission of SARS-Cov-2: Potential for Compromise of Neonatal Microbiome Assemblage</t>
  </si>
  <si>
    <t>https://www.medrxiv.org/content/10.1101/2021.01.07.21249418v2.full-text</t>
  </si>
  <si>
    <t>Changsha</t>
  </si>
  <si>
    <t>Hunan Engineering Research Center of Gynecology Disease, Xiangya Hospital, Central South University, Changsha</t>
  </si>
  <si>
    <t>Evaluation of vertical transmission of SARS-CoV-2 in utero: nine pregnant women and their newborns</t>
  </si>
  <si>
    <t>https://www.medrxiv.org/content/10.1101/2020.12.28.20248874v1.full-text#T1</t>
  </si>
  <si>
    <t>Clinical Case Reports</t>
  </si>
  <si>
    <t>Obstetrics, Women's Wellness and Research Center, Hamad Medical Corporation, Doha, Qatar</t>
  </si>
  <si>
    <t>Management of life‐threatening acute respiratory syndrome and severe pneumonia secondary to COVID‐19 in pregnancy: A case report and literature review</t>
  </si>
  <si>
    <t>https://onlinelibrary.wiley.com/doi/10.1002/ccr3.3485</t>
  </si>
  <si>
    <t>Department of Obstetrics and Gynaecology, Topiwala National Medical College &amp; BYL Nair Charitable Hospital, Mumbai, India</t>
  </si>
  <si>
    <t>Impact of COVID-19 on pregnant women with Rheumatic heart disease or Peripartum cardiomyopathy</t>
  </si>
  <si>
    <t>https://www.ejog.org/article/S0301-2115(21)00036-1/fulltext#%20</t>
  </si>
  <si>
    <t>Polish Archives of Internal Medicine</t>
  </si>
  <si>
    <t>Poland</t>
  </si>
  <si>
    <t>Warsaw</t>
  </si>
  <si>
    <t>Department of Drug Biotechnology and Bioinformatics, National Medicines Institute, Warsaw, Poland</t>
  </si>
  <si>
    <t>An asymptomatic carriage of severe acute respiratory syndrome coronavirus 2 by a pregnant woman and her newborn</t>
  </si>
  <si>
    <t>https://www.mp.pl/paim/en/node/15777/pdf</t>
  </si>
  <si>
    <t>Viruses</t>
  </si>
  <si>
    <t>Department of Gynecology and Obstetrics, Women and Perinatal Health Research Group, Biomedical Research Institute (IIB-Sant Pau), Santa Creu i Sant Pau University Hospital</t>
  </si>
  <si>
    <t>March 23 to May 31 2020</t>
  </si>
  <si>
    <t>Obstetric Outcomes of SARS-CoV-2 Infection in Asymptomatic Pregnant Women</t>
  </si>
  <si>
    <t>https://www.mdpi.com/1999-4915/13/1/112/htm</t>
  </si>
  <si>
    <t>The Journal of Obestetrics and Gynaecology Research</t>
  </si>
  <si>
    <t>Renmin Hospital of Wuhan University, Wuhan, China</t>
  </si>
  <si>
    <t>Jan 20 to March 16 2020</t>
  </si>
  <si>
    <t>Case series of 20 pregnant women with 2019 novel coronavirus disease in Wuhan, China</t>
  </si>
  <si>
    <t>https://obgyn.onlinelibrary.wiley.com/doi/10.1111/jog.14664</t>
  </si>
  <si>
    <t>Placenta</t>
  </si>
  <si>
    <t>Ireland</t>
  </si>
  <si>
    <t>Cork</t>
  </si>
  <si>
    <t>INFANT Centre, 5th Floor, Cork University Maternity Hospital, Wilton, Cork, Ireland</t>
  </si>
  <si>
    <t>SARS-CoV-2 placentitis: An uncommon complication of maternal COVID-19</t>
  </si>
  <si>
    <t>https://www.sciencedirect.com/science/article/pii/S0143400421000205?via%3Dihub</t>
  </si>
  <si>
    <t>Fez</t>
  </si>
  <si>
    <t>Department of Gynecology-Obstetrics, Hassan II University Hospital Center, Fez, Morocco</t>
  </si>
  <si>
    <t>-week miscarriage of amenorrhea in a SARS-CoV-2 positive patient</t>
  </si>
  <si>
    <t>https://www.ncbi.nlm.nih.gov/pmc/articles/PMC7796836/</t>
  </si>
  <si>
    <t>Paris</t>
  </si>
  <si>
    <t>Department of Obstetrics and Gynecology, FHU PREMA, Trousseau Hospital, Paris, France</t>
  </si>
  <si>
    <t>March 30 2020</t>
  </si>
  <si>
    <t>Description of a late miscarriage case at 16 Weeks of Gestation associated with a SARS-CoV-2 infection</t>
  </si>
  <si>
    <t>https://www.sciencedirect.com/science/article/pii/S2468784721000064?via%3Dihub</t>
  </si>
  <si>
    <t>Anales de Pediatria</t>
  </si>
  <si>
    <t>Servicio de Neonatología, Hospital General Universitario Gregorio Marañón, Madrid, España</t>
  </si>
  <si>
    <t>March 1 to August 17</t>
  </si>
  <si>
    <t>Epidemiology, management and risk of SARS-CoV-2 transmission in a cohort of newborns born to mothers diagnosed with COVID-19 infection</t>
  </si>
  <si>
    <t>https://www.sciencedirect.com/science/article/pii/S1695403320305233?via%3Dihub</t>
  </si>
  <si>
    <t>European Review for Medical and Pharmacological Sciences</t>
  </si>
  <si>
    <t>Bahia</t>
  </si>
  <si>
    <t>Institute for Health Sciences from Federal University of Bahia, Salvador, Bahia, Brazil</t>
  </si>
  <si>
    <t>COVID-19 in a pregnant ASIA syndrome patient</t>
  </si>
  <si>
    <t>https://www.europeanreview.org/article/24337</t>
  </si>
  <si>
    <t>Cytokine</t>
  </si>
  <si>
    <t>June 1 to August 30 2020</t>
  </si>
  <si>
    <t>The impact of COVID-19 infection on the cytokine profile of pregnant women: A prospective case-control study</t>
  </si>
  <si>
    <t>https://www.sciencedirect.com/science/article/pii/S1043466621000119?via%3Dihub</t>
  </si>
  <si>
    <t>Bratisl Med J</t>
  </si>
  <si>
    <t>Department of Obstetrics and Gynecology Istanbul Medeniyet University</t>
  </si>
  <si>
    <t>March 11 to July 1 2020</t>
  </si>
  <si>
    <t>Clinical characteristics, maternal and neonatal outcomes of pregnant women with SARS-CoV-2 infection in Turkey</t>
  </si>
  <si>
    <t>http://www.elis.sk/download_file.php?product_id=7081&amp;session_id=n7u88lfqmlm3el4q6mojn4n5e7</t>
  </si>
  <si>
    <t>Bucharest</t>
  </si>
  <si>
    <t>Birth, Obstetrics and Gynecology Hospital, Ploiesti, ROU</t>
  </si>
  <si>
    <t>July 1 to Nov 30 2020</t>
  </si>
  <si>
    <t>SARS-CoV-2 Infection in Seven Childbearing Women at the Moment of Delivery, a Romanian Experience</t>
  </si>
  <si>
    <t>https://www.ncbi.nlm.nih.gov/pmc/articles/PMC7817545/</t>
  </si>
  <si>
    <t>Pediatric and Perinatal Epidemiology</t>
  </si>
  <si>
    <t>Department of Anesthesiology, Perioperative and Pain Medicine, Brigham and Women’s Hospital, Harvard Medical School, Boston, MA, USA</t>
  </si>
  <si>
    <t>April 19 to June 27 2020</t>
  </si>
  <si>
    <t>Patient characteristics associated with SARS‐CoV‐2 infection in parturients admitted for labour and delivery in Massachusetts during the spring 2020 surge: A prospective cohort study</t>
  </si>
  <si>
    <t>https://onlinelibrary.wiley.com/doi/10.1111/ppe.12743</t>
  </si>
  <si>
    <t>Fondazione IRCCS Ca' Granda Ospedale Maggiore Policlinico, Milan, Italy</t>
  </si>
  <si>
    <t>March 12 to April 23 2020</t>
  </si>
  <si>
    <t>Severe SARS-CoV-2 placenta infection can impact neonatal outcome in the absence of vertical transmission.</t>
  </si>
  <si>
    <t>https://www.jci.org/articles/view/145427/pdf</t>
  </si>
  <si>
    <t>Department of Obstetrics and Gynecology, New York Health and Hospitals/Lincoln, Bronx, NY, USA</t>
  </si>
  <si>
    <t>29 March 2020</t>
  </si>
  <si>
    <t>Treatment of COVID-19 in Pregnancy with Hydroxychloroquine and Azithromycin: a case report</t>
  </si>
  <si>
    <t>https://www.mattioli1885journals.com/index.php/actabiomedica/article/view/10216/9395</t>
  </si>
  <si>
    <t>Front Endocrinol</t>
  </si>
  <si>
    <t>Endocrinology Unit, Fondazione Istituto di Ricerca e Cura a Carattere Scientifico (IRCCS) Ca’ Granda Ospedale Maggiore Policlinico, Milan, Italy</t>
  </si>
  <si>
    <t>Case Report: Late-Onset Congenital Adrenal Hyperplasia and Acute Covid-19 Infection in a Pregnant Woman: Multidisciplinary Management</t>
  </si>
  <si>
    <t>https://www.frontiersin.org/articles/10.3389/fendo.2020.602535/full</t>
  </si>
  <si>
    <t>Washington</t>
  </si>
  <si>
    <t>Departments of Global Health and Obstetrics &amp; Gynecology, University of Washington, Seattle, Washington, United States of America</t>
  </si>
  <si>
    <t>March 1 to June 30 2020</t>
  </si>
  <si>
    <t>Disease Severity, Pregnancy Outcomes and Maternal Deaths among Pregnant Patients with SARS-CoV-2 Infection in Washington State</t>
  </si>
  <si>
    <t>https://www.ajog.org/article/S0002-9378(21)00033-8/pdf</t>
  </si>
  <si>
    <t>Medicine, College of Medicine, King Saud Bin Abdulaziz University for Health Sciences College of Medicine, Riyadh, SAU</t>
  </si>
  <si>
    <t>Outcomes of an In Vitro Fertilization Pregnancy With COVID-19 and the Perinatal Outcome in Riyadh, Saudi Arabia</t>
  </si>
  <si>
    <t>https://www.ncbi.nlm.nih.gov/pmc/articles/PMC7831387/</t>
  </si>
  <si>
    <t>Clinton Township</t>
  </si>
  <si>
    <t>Henry Ford Macomb Hospital, Clinton Township, MI</t>
  </si>
  <si>
    <t>SARS-CoV-2-Induced Emergency Cesarian Section</t>
  </si>
  <si>
    <t>https://journals.lww.com/ccmjournal/Fulltext/2021/01001/273__SARS_CoV_2_Induced_Emergency_Cesarian_Section.241.aspx</t>
  </si>
  <si>
    <t>Iranian Journal of Neonatology</t>
  </si>
  <si>
    <t>Vijayapur</t>
  </si>
  <si>
    <t>Dept of Neonatology and Dept of Pediatrics, Shri B.M. Patil Medical College</t>
  </si>
  <si>
    <t>Arterial Thrombosis and Gangrene In A Neonate With COVID-19 - A Case Report.</t>
  </si>
  <si>
    <t>https://ijn.mums.ac.ir/article_17384.html</t>
  </si>
  <si>
    <t>Uttar Pradesh</t>
  </si>
  <si>
    <t>Department of Paediatrics, Maharshi Vashishtha Autonomous State Medical College, District- Basti, Uttar Pradesh, India</t>
  </si>
  <si>
    <t>SARS-CoV-2 transmission risk through expressed breast milk feeding in newborn infants born to COVID 19 positive Mothers: A prospective observational study</t>
  </si>
  <si>
    <t>https://ijn.mums.ac.ir/article_17386.html</t>
  </si>
  <si>
    <t>ICMR-National Institute for Research in Reproductive Health, Mumbai, India</t>
  </si>
  <si>
    <t>April to Septembe 2020</t>
  </si>
  <si>
    <t>Clinical presentations, pregnancy complications, and maternal outcomes in pregnant women with COVID-19 and tuberculosis: A retrospective cohort study</t>
  </si>
  <si>
    <t>https://obgyn.onlinelibrary.wiley.com/doi/epdf/10.1002/ijgo.13588</t>
  </si>
  <si>
    <t>Minerva Anestesiol</t>
  </si>
  <si>
    <t>Unit of Pediatric Anesthesia and Intensive Care, ASST - Spedali Civili of Brescia, Brescia, Italy</t>
  </si>
  <si>
    <t>Lung ultrasound for pregnant women admitted to ICU for COVID-19 pneumonia</t>
  </si>
  <si>
    <t>https://www.minervamedica.it/en/getfreepdf/V1NydG0yZkxBK09FV2Zwd0FvV1luS2ZxR01OWHhBUE9vd2VFTUV2N3pvQjBKL1VqNVlvSDd0dDYyVVVRa3E2aQ%253D%253D/R02Y2020N11A1248.pdf</t>
  </si>
  <si>
    <t>Department of Obstetrics and Gynecology, Massachusetts General Hospital, Harvard Medical School, Boston, Massachusetts</t>
  </si>
  <si>
    <t>March 6 to May 4 2020</t>
  </si>
  <si>
    <t>Prevalence and Severity of Coronavirus Disease 2019 (COVID-19) Illness in Symptomatic Pregnant and Postpartum Women Stratified by Hispanic Ethnicity</t>
  </si>
  <si>
    <t>https://journals.lww.com/greenjournal/Fulltext/2020/08000/Prevalence_and_Severity_of_Coronavirus_Disease.13.aspx</t>
  </si>
  <si>
    <t>The Fifth Clinical Medical College and the Fifth Affiliated Hospital of Xinjiang Medical University</t>
  </si>
  <si>
    <t>Clinical characteristics and prognosis analysis of COVID-19 infection in 28 pregnancy women</t>
  </si>
  <si>
    <t xml:space="preserve">Spain </t>
  </si>
  <si>
    <t>Barcelona Center for Maternal-Fetal and Neonatal Medicine (Hospital Sant Joan de Déu and Hospital Clínic), Institut de Recerca Sant Joan de Déu, IDIBAPS</t>
  </si>
  <si>
    <t>Aprl 14 to May 5 2020</t>
  </si>
  <si>
    <t>SEROPREVALENCE AND CLINICAL SPECTRUM OF SARS-CoV-2 INFECTION IN THE FIRST VERSUS THIRD TRIMESTER OF PREGNANCY</t>
  </si>
  <si>
    <t>https://www.medrxiv.org/content/10.1101/2020.06.17.20134098v1.full-text</t>
  </si>
  <si>
    <t>Isreal</t>
  </si>
  <si>
    <t>Tel Aviv</t>
  </si>
  <si>
    <t>Department of Obstetrics and Gynecology, Sheba Medical Center</t>
  </si>
  <si>
    <t>Laboratory characteristics of pregnant compared to non-pregnant women infected with SARS-CoV-2</t>
  </si>
  <si>
    <t>https://www.ncbi.nlm.nih.gov/pmc/articles/PMC7307945/#:~:text=In%20the%20present%20study%2C%20we,to%20physicians%20and%20patients%20alike.</t>
  </si>
  <si>
    <t>Ann Ist Super Sanita</t>
  </si>
  <si>
    <t>Centro Nazionale di Prevenzione delle Malattie e Promozione della Salute, Istituto Superiore di Sanità, Rome, Italy</t>
  </si>
  <si>
    <t>Feb 25 to April 22 2020</t>
  </si>
  <si>
    <t>Coronavirus and birth in Italy: results of a national population-based cohort study</t>
  </si>
  <si>
    <t>https://www.iss.it/documents/20126/0/ANN_20_03_17.pdf</t>
  </si>
  <si>
    <t>Salut/Servei Català de la Salut, Informe Seguiment Gestants Dades actualitzades a : Dilluns 18 de maig de 2020</t>
  </si>
  <si>
    <t>Journal of Reproductive Immunology</t>
  </si>
  <si>
    <t>Gynecology and Obstetrics 1, Department of Surgical Sciences, City of Health and Science, University of Turin, Turin, Italy</t>
  </si>
  <si>
    <t>Longitudinal analysis of antibody response following SARS-CoV-2 infection in pregnancy: from the first trimester to delivery</t>
  </si>
  <si>
    <t>https://www.sciencedirect.com/science/article/pii/S0165037821000152?casa_token=s1cdAJuK3TMAAAAA:5sFz4vKc2lsLwzoQp75rEbzYKlFJ0l_NzVynRaUc1xvxIELLheiRLZd6I_dIpk9WOYt-e9ooIHA</t>
  </si>
  <si>
    <t>Journal of Clinica Neuroscience</t>
  </si>
  <si>
    <t>Department of Obstetrics and Gynecology, Sehit Prof. Dr. Ilhan Varank Training and Research Hospital, Istanbul, Turkey</t>
  </si>
  <si>
    <t>Guillain Barre Syndrome Following Delivery in a Pregnant Woman Infected with SARS-CoV-2</t>
  </si>
  <si>
    <t>https://www.sciencedirect.com/science/article/pii/S0967586821000370?casa_token=_NkIrlIbeHYAAAAA:dKIyIc-rNZnIkuLJnHVUHJtAraj5EiDWxAkmltWlePC6LJJ_EuOxvfkCrbXYVWCpRMtz3x7gFUE</t>
  </si>
  <si>
    <t>Elsevier Public Health Emergency Collection</t>
  </si>
  <si>
    <t>New York Presbyterian Hospital - Columbia University Irving Medical Center, New York, NY</t>
  </si>
  <si>
    <t>March 13 to August 5 2020</t>
  </si>
  <si>
    <t>Racial and ethnic disparities in pregnancy related to SARS-CoV-2 infection</t>
  </si>
  <si>
    <t>https://www.ncbi.nlm.nih.gov/pmc/articles/PMC7848565/</t>
  </si>
  <si>
    <t>McGill University, Department of Obstetrics and Gynecology, Montreal, QC</t>
  </si>
  <si>
    <t>March 22 to July 31 2020</t>
  </si>
  <si>
    <t>Management of severe and critical COVID-19 in pregnancy</t>
  </si>
  <si>
    <t>https://www.ncbi.nlm.nih.gov/pmc/articles/PMC7848506/</t>
  </si>
  <si>
    <t>Icahn School of Medicine at Mount Sinai Hospital, NY</t>
  </si>
  <si>
    <t>March 15 to April 30 2020</t>
  </si>
  <si>
    <t>SARS-CoV 2 antibody response among women infected during pregnancy at Mount sinai hospital</t>
  </si>
  <si>
    <t>https://www.ncbi.nlm.nih.gov/pmc/articles/PMC7848492/</t>
  </si>
  <si>
    <t>Weill Cornell Medicine, New York, NY</t>
  </si>
  <si>
    <t>Timing of COVID-19 during pregnancy and impact on placental pathology</t>
  </si>
  <si>
    <t>https://www.ncbi.nlm.nih.gov/pmc/articles/PMC7848577/</t>
  </si>
  <si>
    <t>University of Toledo, Toledo, OH</t>
  </si>
  <si>
    <t>Neonatal outcomes of COVID-19 positive mothers</t>
  </si>
  <si>
    <t>https://www.ncbi.nlm.nih.gov/pmc/articles/PMC7848579/</t>
  </si>
  <si>
    <t>JAMA Pediatr</t>
  </si>
  <si>
    <t>Division of Neonatology, Children’s Hospital of Philadelphia, Philadelphia, Pennsylvania</t>
  </si>
  <si>
    <t>April 9 to Augst 8 2020</t>
  </si>
  <si>
    <t>Assessment of Maternal and Neonatal Cord Blood SARS-CoV-2 Antibodies and Placental Transfer Ratios</t>
  </si>
  <si>
    <t>https://jamanetwork.com/journals/jamapediatrics/article-abstract/2775945</t>
  </si>
  <si>
    <t xml:space="preserve">Vero Beach </t>
  </si>
  <si>
    <t>Department of General Pediatrics, Whole Family Health Center, Vero Beach, FL, USA</t>
  </si>
  <si>
    <t>Placental pathology and fetal demise at 35 weeks of gestation in a woman with SARS-CoV-2 infection: A case report</t>
  </si>
  <si>
    <t>https://www.sciencedirect.com/science/article/pii/S2214911221000059</t>
  </si>
  <si>
    <t>Kemerovo</t>
  </si>
  <si>
    <t>Ushakova Department of Obstetrics and Gynecology, Kemerovo State Medical University, Kemerovo, Russia</t>
  </si>
  <si>
    <t>Up to 25 Dec 2020</t>
  </si>
  <si>
    <t>Perinatal outcomes in pregnant women with COVID-19 in Siberia and the Russian Far East</t>
  </si>
  <si>
    <t>https://www.tandfonline.com/doi/full/10.1080/14767058.2021.1881954?casa_token=-Tx9czGQkCoAAAAA:uP24V8UJV8_PCw9VkpT3WXpSrP9D3PrmzESePcjj4FMZTArLf73DNFL8af8VsgxGOmw8ieEdPm2yJA</t>
  </si>
  <si>
    <t>Latifa Women and Children Hospital, Dubai Health Authority, Dubai</t>
  </si>
  <si>
    <t>March to June 2020</t>
  </si>
  <si>
    <t>Covid-19 Infection in Pregnant Women in Dubai: A Case-control Study</t>
  </si>
  <si>
    <t>https://www.researchsquare.com/article/rs-149240/v1</t>
  </si>
  <si>
    <t>AJOG Global Reports</t>
  </si>
  <si>
    <t>Panama City</t>
  </si>
  <si>
    <t>Department of Gynecology and Obstetrics, Hospital Santo Tomás, Panama City, Republic of Panama</t>
  </si>
  <si>
    <t>July 2020</t>
  </si>
  <si>
    <t>Severe acute respiratory syndrome coronavirus 2 detected in placentas of 2 coronavirus disease 2019–positive asymptomatic pregnant women—case report</t>
  </si>
  <si>
    <t>https://www.sciencedirect.com/science/article/pii/S2666577820300010</t>
  </si>
  <si>
    <t>Arak</t>
  </si>
  <si>
    <t>Epidemiological study of COVID-19 pneumonia in pregnant woman and their neonates; report of thirteen confirmed COVID-19 pregnant women</t>
  </si>
  <si>
    <t>Feb 15 5o June 15 2020</t>
  </si>
  <si>
    <t>https://ejmcm.com/pdf_7015_3b5fe05d4fd1dbb79045ebf763de697e.html</t>
  </si>
  <si>
    <t>Europe PMC</t>
  </si>
  <si>
    <t>Department of Neonatology, National University of Medical Sciences, Islamabad, Pakistan</t>
  </si>
  <si>
    <t>April to August 2020</t>
  </si>
  <si>
    <t>Outcome of Neonates Born to Mothers Who Are COVID-19 Positive; An Observation Cohort Study from Pakistan</t>
  </si>
  <si>
    <t>https://poseidon01.ssrn.com/delivery.php?ID=449064097090117088100073010111001018073010039080036071121102025006059032027120043003127097025093010065116010064023006028122023113037101072068018075090078031086037080023081023000069127097105020060041016097081047008112070124113119087016126127079075003021080006091092029010116113100072117070116&amp;EXT=pdf&amp;INDEX=TRUE</t>
  </si>
  <si>
    <t>INAJOG</t>
  </si>
  <si>
    <t>Faculty of Medicine Halu Oleo University Kendari</t>
  </si>
  <si>
    <t>May to July 2020</t>
  </si>
  <si>
    <t>Clinical Profile of Pregnant Women with COVID-19 Hospitalized in Regional Referral Hospital</t>
  </si>
  <si>
    <t>http://www.inajog.com/index.php/journal/article/view/1466</t>
  </si>
  <si>
    <t>Irish Medical Journal</t>
  </si>
  <si>
    <t>Dublin</t>
  </si>
  <si>
    <t>Dept of Anaesthesia, National Maternity Hospital, Dublin</t>
  </si>
  <si>
    <t>Management of an Unstable Preterm COVID-19 Pregnant Woman with Emergency Caesarean Delivery</t>
  </si>
  <si>
    <t>http://imj.ie/wp-content/uploads/2021/01/Management-of-an-Unstable-Preterm-COVID-19-Pregnant-Woman-with-Emergency-Caesarean-Delivery.pdf</t>
  </si>
  <si>
    <t>Obstetric Medicine</t>
  </si>
  <si>
    <t xml:space="preserve"> London</t>
  </si>
  <si>
    <t>Department of Endocrinology and Diabetes, Queen Mary University of London, London, UK</t>
  </si>
  <si>
    <t>March 12 to April 22 2020</t>
  </si>
  <si>
    <t>Clinical characteristics and pregnancy outcomes of women diagnosed with SARS-CoV-2 in London’s most ethnically diverse borough: A cross-sectional study</t>
  </si>
  <si>
    <t>BMC Pediatrics</t>
  </si>
  <si>
    <t>Cayenne Hospital</t>
  </si>
  <si>
    <t>May 14 to August 31 2020</t>
  </si>
  <si>
    <t>Neonatal COVID-19 in French Guiana, a Case-Control study</t>
  </si>
  <si>
    <t>https://assets.researchsquare.com/files/rs-147493/v1/a2c078e2-e040-496f-aa9d-f7439d013b40.pdf</t>
  </si>
  <si>
    <t>April 15 to July 31 2020</t>
  </si>
  <si>
    <t>A single-center observational study on clinical features and outcomes of 21 SARS-CoV-2-infected neonates from India</t>
  </si>
  <si>
    <t>https://link.springer.com/article/10.1007/s00431-021-03967-7</t>
  </si>
  <si>
    <t>Journal of Pediatric Surgery Case Reports</t>
  </si>
  <si>
    <t>Surabaya</t>
  </si>
  <si>
    <t>Department of Pediatrics, Faculty of Medicine, Dr. Soetomo General Hospital, Universitas Airlangga, Surabaya, Indonesia</t>
  </si>
  <si>
    <t>Spontaneous Ileum Perforation in a premature twin with Coronavirus-19 positive mother</t>
  </si>
  <si>
    <t>https://www.sciencedirect.com/science/article/pii/S2213576621000294</t>
  </si>
  <si>
    <t>Life Sci</t>
  </si>
  <si>
    <t>Department of Obstetrics and Gynecology, Villalba General University Hospital, Madrid, Spain</t>
  </si>
  <si>
    <t>March 31 to Sep 30 2020</t>
  </si>
  <si>
    <t>Screening of severe acute respiratory syndrome coronavirus-2 infection during labor and delivery using polymerase chain reaction and immunoglobulin testing</t>
  </si>
  <si>
    <t>https://www.ncbi.nlm.nih.gov/pmc/articles/PMC7871853/</t>
  </si>
  <si>
    <t>Pathology, Robert Wood Johnson (RWJ) Barnabas Health, Livingston, USA</t>
  </si>
  <si>
    <t>Placental Pathology in COVID-19: Case Series in a Community Hospital Setting</t>
  </si>
  <si>
    <t>https://www.ncbi.nlm.nih.gov/pmc/articles/PMC7863052/</t>
  </si>
  <si>
    <t>J Obstet Gynaecol India</t>
  </si>
  <si>
    <t>Pariyaram</t>
  </si>
  <si>
    <t>Department of OBGYN, Government Medical College Kannur, Pariyaram, Kerala India</t>
  </si>
  <si>
    <t>April 15 to Oct 15 2020</t>
  </si>
  <si>
    <t>Prevalence and Risk Factors of Neonatal Covid-19 Infection: A Single-Centre Observational Study</t>
  </si>
  <si>
    <t>https://www.ncbi.nlm.nih.gov/pmc/articles/PMC7861010/</t>
  </si>
  <si>
    <t>J Community Hosp Intern Med Perspect</t>
  </si>
  <si>
    <t>Towson</t>
  </si>
  <si>
    <t>Department of Internal Medicine, Greater Baltimore Medical Center, Towson, MD, USA</t>
  </si>
  <si>
    <t>Remdesivir in a pregnant patient with COVID-19 pneumonia</t>
  </si>
  <si>
    <t>https://www.ncbi.nlm.nih.gov/pmc/articles/PMC7850401/</t>
  </si>
  <si>
    <t>Tunis</t>
  </si>
  <si>
    <t>La Rabta, Faculty of Medicine of Tunis, Tunis, Tunisia,</t>
  </si>
  <si>
    <t>Sep 12 to Nov 11 2020</t>
  </si>
  <si>
    <t>SARS-CoV-2 infection in pregnant women: Tunisian series of 11 cases</t>
  </si>
  <si>
    <t>https://www.ncbi.nlm.nih.gov/pmc/articles/PMC7846257/</t>
  </si>
  <si>
    <t>Galveston</t>
  </si>
  <si>
    <t>Division of Maternal-Fetal Medicine, The University of Texas Medical Branch, Galveston, Texas</t>
  </si>
  <si>
    <t>Clinical Stratification of Pregnant COVID-19 Patients based on Severity: A Single Academic Center Experience</t>
  </si>
  <si>
    <t>https://www.thieme-connect.com/products/ejournals/html/10.1055/s-0041-1723761#TB201060-3</t>
  </si>
  <si>
    <t>Austria</t>
  </si>
  <si>
    <t>Vienna</t>
  </si>
  <si>
    <t>Department of Pediatrics and Adolescent Medicine, Klinik Ottakring, Wiener Gesundheitsverbund, Vienna, Austria</t>
  </si>
  <si>
    <t>May to Oct 2020</t>
  </si>
  <si>
    <t>SARS-CoV-2 in pregnancy: maternal and perinatal outcome data of 34 pregnant women hospitalised between May and October 2020</t>
  </si>
  <si>
    <t>https://www.degruyter.com/document/doi/10.1515/jpm-2020-0499/html</t>
  </si>
  <si>
    <t>AJP Rep</t>
  </si>
  <si>
    <t>Department of Pediatrics, Central Michigan University School of Medicine, Children's Hospital of Michigan, Detroit, Michigan</t>
  </si>
  <si>
    <t>March 11 to July 31</t>
  </si>
  <si>
    <t>Clinical Characteristics of Mother–Infant Dyad and Placental Pathology in COVID-19 Cases in Predominantly African American Population</t>
  </si>
  <si>
    <t>https://www.ncbi.nlm.nih.gov/pmc/articles/PMC7850916/</t>
  </si>
  <si>
    <t>BMJ Case Rep</t>
  </si>
  <si>
    <t>Department of Obstetrics and Gynecology, Dubai Hospital, Dubai, UAE</t>
  </si>
  <si>
    <t>Successful management of severe acute respiratory distress syndrome due to COVID-19 with extracorporeal membrane oxygenation during mid-trimester of pregnancy</t>
  </si>
  <si>
    <t>https://www.ncbi.nlm.nih.gov/pmc/articles/PMC7868128/</t>
  </si>
  <si>
    <t>Department of Immunobiology, Yale School of Medicine, New Haven, CT, USA</t>
  </si>
  <si>
    <t>March 27 to June 1 2020</t>
  </si>
  <si>
    <t>SARS-CoV-2 infection in pregnancy is associated with robust inflammatory response at the maternal-fetal interface</t>
  </si>
  <si>
    <t>https://www.ncbi.nlm.nih.gov/pmc/articles/PMC7852242/</t>
  </si>
  <si>
    <t>Sao Paulo Med J</t>
  </si>
  <si>
    <t>Department of Neurology, University of Health Sciences, Konya Education and Research Hospital, Konya, Turkey.</t>
  </si>
  <si>
    <t>Venous sinus thrombosis during COVID-19 infection in pregnancy: a case report</t>
  </si>
  <si>
    <t>https://www.scielo.br/scielo.php?script=sci_arttext&amp;pid=S1516-31802021005005202&amp;tlng=en</t>
  </si>
  <si>
    <t>J Clin Transl Hepatol</t>
  </si>
  <si>
    <t>Department of Respiratory and Critical Care Medicine, Peking University Third Hospital, Beijing, China</t>
  </si>
  <si>
    <t>Chronic Active Hepatitis B with COVID-19 in Pregnancy: A Case Report</t>
  </si>
  <si>
    <t>https://www.ncbi.nlm.nih.gov/pmc/articles/PMC7868702/</t>
  </si>
  <si>
    <t>Journal of Medical Case Reports</t>
  </si>
  <si>
    <t>Arash Hospital, Tehran University of Medical Sciences, Tehran, Iran</t>
  </si>
  <si>
    <t>Maternal and fetal effects of COVID-19 virus on a complicated triplet pregnancy: a case report</t>
  </si>
  <si>
    <t>https://jmedicalcasereports.biomedcentral.com/articles/10.1186/s13256-020-02643-y</t>
  </si>
  <si>
    <t>Department of Obstetrics and Gynecology, MedStar Washington Hospital Center/Georgetown University, Washington, District of Columbia</t>
  </si>
  <si>
    <t>Expectant Management of Severe COVID-19 Pneumonia in Late Preterm Pregnancy and Subsequent Cholecystitis: Lessons Learned</t>
  </si>
  <si>
    <t>https://www.thieme-connect.de/products/ejournals/html/10.1055/s-0040-1721672</t>
  </si>
  <si>
    <t>Madhya Pradesh</t>
  </si>
  <si>
    <t>Bundelkhand Medical College Sagar, Madhya Pradesh, India</t>
  </si>
  <si>
    <t>Jan 20 to Sep 29 2020</t>
  </si>
  <si>
    <t>Coronavirus disease 2019 in pregnancy: Case report on maternal death in Sagar City of Central India</t>
  </si>
  <si>
    <t>https://obgyn.onlinelibrary.wiley.com/doi/10.1111/jog.14696</t>
  </si>
  <si>
    <t>Kyoto</t>
  </si>
  <si>
    <t>Department of Obstetrics and Gynecology, Kyoto Prefectural University of Medicine, Kyoto, Japan</t>
  </si>
  <si>
    <t>Severe coronavirus disease pneumonia in a pregnant woman at 25 weeks' gestation: A case report</t>
  </si>
  <si>
    <t>https://obgyn.onlinelibrary.wiley.com/doi/10.1111/jog.14701</t>
  </si>
  <si>
    <t>Ugeskriftet</t>
  </si>
  <si>
    <t>Torshavn</t>
  </si>
  <si>
    <t>Department of Anaesthesiology and Intensive Care, Landssygehuset, Tórshavn</t>
  </si>
  <si>
    <t>Preterm delivery by sectio in a woman with severe COVID-19 pneumonia</t>
  </si>
  <si>
    <t>https://ugeskriftet.dk/videnskab/praeterm-forlosning-ved-sectio-hos-en-kvinde-med-svaer-covid-19-pneumoni</t>
  </si>
  <si>
    <t>Salt Lake City</t>
  </si>
  <si>
    <t>Departments of Obstetrics and Gynecology, University of Utah Health Sciences Center, Salt Lake City, Utah</t>
  </si>
  <si>
    <t>March 1 to July 31 2020</t>
  </si>
  <si>
    <t>Disease Severity and Perinatal Outcomes of Pregnant Patients With Coronavirus Disease 2019 (COVID-19)</t>
  </si>
  <si>
    <t>https://journals.lww.com/greenjournal/Fulltext/9900/Disease_Severity_and_Perinatal_Outcomes_of.121.aspx</t>
  </si>
  <si>
    <t>Clinical Infectious Diseases</t>
  </si>
  <si>
    <t>Department of Maternal-Fetal Medicine, BCNatal, Barcelona Center for Maternal-Fetal and Neonatal Medicine, Hospital Sant Joan de Déu and Hospital Clínic, Universitat de Barcelona</t>
  </si>
  <si>
    <t>March 15 to May 31 2020</t>
  </si>
  <si>
    <t>Impact of SARS-CoV-2 Infection on Pregnancy Outcomes: A Population-Based Study</t>
  </si>
  <si>
    <t>https://academic.oup.com/cid/advance-article/doi/10.1093/cid/ciab104/6131375</t>
  </si>
  <si>
    <t xml:space="preserve">Department of Anesthesiology, Hospital e Maternidade Santa Joana, São Paulo, Brazil </t>
  </si>
  <si>
    <t>March 13 to June 7 2020</t>
  </si>
  <si>
    <t>Risk factors for severe and critical Covid-19 in pregnant women in a single center in Brazil</t>
  </si>
  <si>
    <t>https://www.tandfonline.com/doi/full/10.1080/14767058.2021.1880561</t>
  </si>
  <si>
    <t>Anesthesiology, McGovern Medical School, University of Texas Health Science Center, Houston, USA</t>
  </si>
  <si>
    <t>Severe Thrombocytopenia in a Pregnant Patient with Asymptomatic COVID-19 Infection: A Case Report</t>
  </si>
  <si>
    <t>https://www.ncbi.nlm.nih.gov/pmc/articles/PMC7916745/</t>
  </si>
  <si>
    <t>Diagnostics</t>
  </si>
  <si>
    <t>Gynecology and Obstetrics 1, Department of Surgical Sciences, City of Health and Science, University of Turin</t>
  </si>
  <si>
    <t>April 16 to June 22 2020</t>
  </si>
  <si>
    <t>Prenatal Biochemical and Ultrasound Markers in COVID-19 Pregnant Patients: A Prospective Case-Control Study</t>
  </si>
  <si>
    <t>https://www.mdpi.com/2075-4418/11/3/398/htm</t>
  </si>
  <si>
    <t>Cankaya</t>
  </si>
  <si>
    <t>Department of Obstetrics and Gynecology, Ministry of Health, Ankara City Hospital, Cankaya, Turkey</t>
  </si>
  <si>
    <t>July 1 to August 30 2020</t>
  </si>
  <si>
    <t>Doppler assessment of the fetus in pregnant women recovered from COVID‐19</t>
  </si>
  <si>
    <t>https://obgyn.onlinelibrary.wiley.com/doi/10.1111/jog.14726</t>
  </si>
  <si>
    <t>Department of Gynecology and Oncology, Iran University of Medical Sciences, Tehran, Iran</t>
  </si>
  <si>
    <t>A COVID-19 pregnant patient with thrombotic thrombocytopenic purpura: a case report</t>
  </si>
  <si>
    <t>https://www.ncbi.nlm.nih.gov/pmc/articles/PMC7919244/</t>
  </si>
  <si>
    <t>J Turk Ger Gynecol Assoc</t>
  </si>
  <si>
    <t>Clinic of Radiology, Sancaktepe Şehit Prof. Dr. İlhan Varank Training and Research Hospital, İstanbul, Turkey.</t>
  </si>
  <si>
    <t>March 15 to Sep 1 2020</t>
  </si>
  <si>
    <t>Clinical and radiologic characteristics of symptomatic pregnant women with COVID-19 pneumonia</t>
  </si>
  <si>
    <t>http://cms.galenos.com.tr/Uploads/Article_44766/JTGGA-0-0-En.pdf</t>
  </si>
  <si>
    <t>Journal of Clinical Pharmacy and Therapeutics</t>
  </si>
  <si>
    <t>Pharmacy Department, Vall d’Hebron Hospital Universitari, Vall d’Hebron Barcelona Hospital Campus, Barcelona, Spain</t>
  </si>
  <si>
    <t>March 1 to April 31 2020</t>
  </si>
  <si>
    <t>Safety of tocilizumab in COVID‐19 pregnant women and their newborn: A retrospective study</t>
  </si>
  <si>
    <t>https://onlinelibrary.wiley.com/doi/10.1111/jcpt.13394</t>
  </si>
  <si>
    <t>Baylor University Medical Center Proceedings</t>
  </si>
  <si>
    <t>Temple, Texas</t>
  </si>
  <si>
    <t>Baylor Scott &amp; White Research Institute</t>
  </si>
  <si>
    <t xml:space="preserve"> April 1, 2020, to July 31, 2020</t>
  </si>
  <si>
    <t>SARS-CoV-2 testing and clinical outcomes in a Texas tertiary care center labor and delivery unit</t>
  </si>
  <si>
    <t>https://doi.org/10.1080/08998280.2020.1866477</t>
  </si>
  <si>
    <t>New York Presbyterian- Brooklyn Methodist Hospital.</t>
  </si>
  <si>
    <t>Maternal, neonatal and placental characteristics of SARS-CoV-2 positive mothers</t>
  </si>
  <si>
    <t>https://www.tandfonline.com/doi/full/10.1080/14767058.2021.1892637</t>
  </si>
  <si>
    <t>BMJ Open</t>
  </si>
  <si>
    <t>Santander</t>
  </si>
  <si>
    <t>University Hospital Marqués de Valdecilla (HUMV)</t>
  </si>
  <si>
    <t>23 March 2020 on</t>
  </si>
  <si>
    <t>COVID-19 in a cohort of pregnant women and their descendants, the MOACC-19 study</t>
  </si>
  <si>
    <t>https://bmjopen.bmj.com/content/11/2/e044224</t>
  </si>
  <si>
    <t>Malmo</t>
  </si>
  <si>
    <t>Department of Obstetrics &amp; Gynaecology, Lund University and Skåne University Hospital</t>
  </si>
  <si>
    <t>Intrauterine vertical SARS‐CoV‐2 infection: a case confirming transplacental transmission followed by divergence of the viral genome</t>
  </si>
  <si>
    <t>https://obgyn.onlinelibrary.wiley.com/doi/10.1111/1471-0528.16682</t>
  </si>
  <si>
    <t>American Journal of Obstetrics and Gynecology (AJOG)</t>
  </si>
  <si>
    <t>Barnes-Jewish Hospital St. Louis</t>
  </si>
  <si>
    <t>June 1, 2020-November 30, 2020</t>
  </si>
  <si>
    <t>COVID-19 Infection and Hypertensive Disorders of Pregnancy</t>
  </si>
  <si>
    <t>https://www.sciencedirect.com/science/article/pii/S0002937821001502</t>
  </si>
  <si>
    <t>Karolinska Huddinge and Karolinska Solna</t>
  </si>
  <si>
    <t>March 25 and May 4, 2020</t>
  </si>
  <si>
    <t>A Case Series on Critically Ill Pregnant or Newly Delivered Patients with Covid-19, Treated at Karolinska University Hospital, Stockholm</t>
  </si>
  <si>
    <t>https://www.hindawi.com/journals/criog/2021/8868822/</t>
  </si>
  <si>
    <t>Mullins E</t>
  </si>
  <si>
    <t>UK and US</t>
  </si>
  <si>
    <t>PAN‐COVID registry (January 1st to July 25th 2020) and  AAP SONPM National Perinatal COVID‐19 registry (April 4th to August 8th 2020)</t>
  </si>
  <si>
    <t>Jan 1st 2020 to August 8th 2020</t>
  </si>
  <si>
    <t>Pregnancy and neonatal outcomes of COVID‐19: co‐reporting of common outcomes from PAN‐COVID and AAP SONPM registries</t>
  </si>
  <si>
    <t>https://obgyn.onlinelibrary.wiley.com/doi/10.1002/uog.23619</t>
  </si>
  <si>
    <t>American Journal of Otolaryngology</t>
  </si>
  <si>
    <t>Maltaya</t>
  </si>
  <si>
    <t>Malatya Training and Research Hospital</t>
  </si>
  <si>
    <t>March 2020 and December 2020</t>
  </si>
  <si>
    <t>Evaluation of cochlear functions in infants exposed to SARS-CoV-2 intrauterine</t>
  </si>
  <si>
    <t>https://www.sciencedirect.com/science/article/pii/S0196070921000831?via%3Dihub</t>
  </si>
  <si>
    <t>September 1, 2020 and December 1, 2020</t>
  </si>
  <si>
    <t>Investigating the risk of maternal-fetal transmission of SARS-CoV-2 in early pregnancy</t>
  </si>
  <si>
    <t>https://www.sciencedirect.com/science/article/pii/S0143400421000497?via%3Dihub</t>
  </si>
  <si>
    <t>Frontiers in Medicine Pathology</t>
  </si>
  <si>
    <t>Porto Alegre</t>
  </si>
  <si>
    <t>Brain Institute of Rio Grande do Sul (BraIns), Pontifical Catholic University of Rio Grande do Sul, Porto Alegre, Brazil</t>
  </si>
  <si>
    <t>Case Report: Placental Maternal Vascular Malperfusion Affecting Late Fetal Development and Multiorgan Infection Caused by SARS-CoV-2 in Patient With PAI-1 4G/5G Polymorphism</t>
  </si>
  <si>
    <t>https://www.frontiersin.org/articles/10.3389/fmed.2021.624166/full</t>
  </si>
  <si>
    <t>American Journal of Obstetrics and Gynecology MFM</t>
  </si>
  <si>
    <t>Department of OB/GYN Einstein Medical Center Philadelphia</t>
  </si>
  <si>
    <t>April 4 to Oct 31 2020</t>
  </si>
  <si>
    <t>Repeat positive SARS-CoV-2 (COVID-19) testing ≥ 90 days apart in pregnant women.</t>
  </si>
  <si>
    <t>https://www.ncbi.nlm.nih.gov/pmc/articles/PMC7893246/</t>
  </si>
  <si>
    <t>Front Immunol</t>
  </si>
  <si>
    <t>Institute of Reproductive Health, Center for Reproductive Medicine, Tongji Medical College, Huazhong University of Science and Technology, Wuhan, China</t>
  </si>
  <si>
    <t>An Immunological Perspective: What Happened to Pregnant Women After Recovering From COVID-19?</t>
  </si>
  <si>
    <t>https://www.ncbi.nlm.nih.gov/pmc/articles/PMC7886989/</t>
  </si>
  <si>
    <t>University of Iowa Carver College of Medicine, Iowa City, Iowa</t>
  </si>
  <si>
    <t>May 1 to Sep 22 2020</t>
  </si>
  <si>
    <t>SARS-CoV-2 Infection during Pregnancy in a Rural Midwest All-delivery Cohort and Associated Maternal and Neonatal Outcomes</t>
  </si>
  <si>
    <t>https://www.thieme-connect.com/products/ejournals/html/10.1055/s-0041-1723938#TB201042-4</t>
  </si>
  <si>
    <t>Enferm Clin</t>
  </si>
  <si>
    <t>Valencia</t>
  </si>
  <si>
    <t>Department of Obstetrics and Gynecology, Hospital Universitario de La Ribera, Department of Nursing, Facultat d'Infermeria i Podologia, Universitat de València, Valencia, Spain</t>
  </si>
  <si>
    <t>Management of labor, the puerperium and lactation in women positive for SARS-CoV-2. Multicenter study in the Valencian Community</t>
  </si>
  <si>
    <t>https://www.ncbi.nlm.nih.gov/pmc/articles/PMC7843032/</t>
  </si>
  <si>
    <t>AOGS</t>
  </si>
  <si>
    <t>Division of Maternal Fetal Medicine, Ospedale Cristo Re, Università di Roma Tor Vergata, Rome, Italy</t>
  </si>
  <si>
    <t>Sep to Nov 2020</t>
  </si>
  <si>
    <t>Effect of SARS‐CoV‐2 infection during the second half of pregnancy on fetal growth and hemodynamics: A prospective study</t>
  </si>
  <si>
    <t>https://obgyn.onlinelibrary.wiley.com/doi/10.1111/aogs.14130</t>
  </si>
  <si>
    <t>Int J Reprod Biomed</t>
  </si>
  <si>
    <t>Shiraz</t>
  </si>
  <si>
    <t>Department of Obstetrics and Gynecology, School of Medicine, Infertility Research Center, Shiraz University of Medical Sciences, Shiraz, Iran</t>
  </si>
  <si>
    <t>March 21 to May 11 2020</t>
  </si>
  <si>
    <t>Coronavirus disease 2019 (COVID-19) manifestations during pregnancy in all three trimesters: A case series</t>
  </si>
  <si>
    <t>http://journals.ssu.ac.ir/ijrmnew/article-1-1915-en.html&amp;sw=Coronavirus+Disease+2019+%28covid-19%29+Manifestations+During+Pregnancy+in+All+Three+Trimesters%3A+A+Case+Series</t>
  </si>
  <si>
    <t>Jamshedpur</t>
  </si>
  <si>
    <t>Obstetrics and Gynecology, Tata Main Hospital, Jamshedpur</t>
  </si>
  <si>
    <t>May 15 to Nov 15 2020</t>
  </si>
  <si>
    <t>Maternal and Neonatal Outcomes of COVID-19 in Pregnancy: A Single-Centre Observational Study</t>
  </si>
  <si>
    <t>https://www.cureus.com/articles/50807-maternal-and-neonatal-outcomes-of-covid-19-in-pregnancy-a-single-centre-observational-study</t>
  </si>
  <si>
    <t>Lupus</t>
  </si>
  <si>
    <t>Department of Rheumatology, Erasmus University Medical Center, Rotterdam, The Netherlands</t>
  </si>
  <si>
    <t>Systemic lupus erythematosus and COVID-19 during pregnancy</t>
  </si>
  <si>
    <t>https://journals.sagepub.com/doi/full/10.1177/09612033211002270</t>
  </si>
  <si>
    <t>Gabon</t>
  </si>
  <si>
    <t>Libreville</t>
  </si>
  <si>
    <t>Pôle mère, CHU- Mère-Enfant Fondation Jeanne EBORI, Libreville, Gabon.</t>
  </si>
  <si>
    <t>Case series of SARS-COV-2 infection in pregnant African women: focus on biological features</t>
  </si>
  <si>
    <t>https://onlinelibrary.wiley.com/doi/epdf/10.1002/jmv.26927</t>
  </si>
  <si>
    <t>Stevenage</t>
  </si>
  <si>
    <t>General Medicine, East and North Hertfordshire NHS Trust, Stevenage, UK</t>
  </si>
  <si>
    <t>Successful use of CPAP in a pregnant patient with COVID-19 pneumonia</t>
  </si>
  <si>
    <t>https://casereports.bmj.com/content/14/3/e238055.long</t>
  </si>
  <si>
    <t>Aarhus</t>
  </si>
  <si>
    <t>Aarhus University Hospital, Aarhus, Denmark</t>
  </si>
  <si>
    <t>COVID-19 with severe acute respiratory distress in a pregnant woman leading to preterm caesarean section: A case report</t>
  </si>
  <si>
    <t>https://www.sciencedirect.com/science/article/pii/S2214911221000229?via%3Dihub</t>
  </si>
  <si>
    <t>Ankara City Hospita</t>
  </si>
  <si>
    <t>11 March 2020 and 13 August 2020.</t>
  </si>
  <si>
    <t>The effect of real-time polymerase chain reaction cycle threshold values on perinatal outcomes of pregnant women with COVID-19</t>
  </si>
  <si>
    <t>https://www.tandfonline.com/doi/abs/10.1080/14767058.2021.1900105?journalCode=ijmf20</t>
  </si>
  <si>
    <t>Acta Pediatrica</t>
  </si>
  <si>
    <t>Vietnam</t>
  </si>
  <si>
    <t>Da Nang</t>
  </si>
  <si>
    <t>Da Nang Hospital for Women and Children/Hoa Vang Medical Center</t>
  </si>
  <si>
    <t>Early Essential Newborn Care can still be used with mothers who have COVID‐19 if effective infection control measures are applied</t>
  </si>
  <si>
    <t>https://onlinelibrary.wiley.com/doi/10.1111/apa.15837</t>
  </si>
  <si>
    <t>Minneapolis</t>
  </si>
  <si>
    <t>Gynecology and Women's Health, Division of Maternal-Fetal Medicine, University of Minnesota</t>
  </si>
  <si>
    <t>Severe Acute Respiratory Syndrome Coronavirus 2 (SARS-CoV-2) Antibodies in Neonatal Cord Blood After Vaccination in Pregnancy</t>
  </si>
  <si>
    <t>https://journals.lww.com/greenjournal/Fulltext/9900/Severe_Acute_Respiratory_Syndrome_Coronavirus_2.122.aspx</t>
  </si>
  <si>
    <t>The Lancet Child and Adolescent health</t>
  </si>
  <si>
    <t>Kochi</t>
  </si>
  <si>
    <t>Multisystem inflammatory syndrome in a neonate, temporally associated with prenatal exposure to SARS-CoV-2: a case report</t>
  </si>
  <si>
    <t>https://www.thelancet.com/journals/lanchi/article/PIIS2352-4642(21)00055-9/fulltext</t>
  </si>
  <si>
    <t>CMAJ Open</t>
  </si>
  <si>
    <t xml:space="preserve">Canadian data from 32 selected hospitals included in a global multisite cohort </t>
  </si>
  <si>
    <t>Jan. 24 and July 7, 2020.</t>
  </si>
  <si>
    <t>Characteristics and outcomes of patients with COVID-19 admitted to hospital and intensive care in the first phase of the pandemic in Canada: a national cohort study</t>
  </si>
  <si>
    <t>http://cmajopen.ca/content/9/1/E181.full#T1</t>
  </si>
  <si>
    <t>Gynacology &amp; Obstetrics</t>
  </si>
  <si>
    <t>Kashan</t>
  </si>
  <si>
    <t>Referral Hospital of Kashan University of Medical Sciences (Shahid Beheshti Hospital)</t>
  </si>
  <si>
    <t>March to November 2020</t>
  </si>
  <si>
    <t>Maternal and neonatal outcomes of pregnant patients with COVID‐19: A prospective cohort study</t>
  </si>
  <si>
    <t>https://obgyn.onlinelibrary.wiley.com/doi/10.1002/ijgo.13661</t>
  </si>
  <si>
    <t>AJOG MFM</t>
  </si>
  <si>
    <t xml:space="preserve">76 centers from 25 different countries in Europe, United States, South America, Asia and Australia </t>
  </si>
  <si>
    <t>04 April 2020 till 28 October 2020</t>
  </si>
  <si>
    <t>Maternal and perinatal outcomes in high vs low risk-pregnancies affected by SARS-COV-2 infection (Phase-2): The WAPM (World Association of Perinatal Medicine) working group on COVID-19</t>
  </si>
  <si>
    <t>https://www.ajogmfm.org/article/S2589-9333(21)00024-0/fulltext</t>
  </si>
  <si>
    <t>Government Institute of Medical Sciences, Greater Noida</t>
  </si>
  <si>
    <t xml:space="preserve">1st April 2020 to 31st August 2020 </t>
  </si>
  <si>
    <t xml:space="preserve">
Perinatal outcome and possible vertical transmission of coronavirus disease 2019: experience from North India</t>
  </si>
  <si>
    <t>https://www.e-cep.org/journal/view.php?doi=10.3345/cep.2020.01704</t>
  </si>
  <si>
    <t>The Pediatric Infectious Disease Journal</t>
  </si>
  <si>
    <t>Hospital 12 de Octubre</t>
  </si>
  <si>
    <t>Severe Acute Respiratory Syndrome Coronavirus 2 Vertical Transmission from an Asymptomatic Mother</t>
  </si>
  <si>
    <t>https://journals.lww.com/pidj/Fulltext/2021/03000/Severe_Acute_Respiratory_Syndrome_Coronavirus_2.24.aspx</t>
  </si>
  <si>
    <t>Danish Medical Journal</t>
  </si>
  <si>
    <t>Tórshavn</t>
  </si>
  <si>
    <t>Preterm delivery by sectio in a woman with severe COVID-19 pneumonia (article in Danish)</t>
  </si>
  <si>
    <t>NYC Health + Hospitals/ Elmhurst (Elmhurst Hospital)</t>
  </si>
  <si>
    <t xml:space="preserve"> spring and summer of 2020</t>
  </si>
  <si>
    <t>Severe Acute Respiratory Syndrome Coronavirus 2 (SARS-CoV-2) Positive Newborns of COVID-19 Mothers After Dyad-Care: A Case Series</t>
  </si>
  <si>
    <t>https://www.cureus.com/articles/49530-severe-acute-respiratory-syndrome-coronavirus-2-sars-cov-2-positive-newborns-of-covid-19-mothers-after-dyad-care-a-case-series</t>
  </si>
  <si>
    <t>Department of Reproductive Biology, UMARE Reproduction Clinic, Mexico City, Mexico</t>
  </si>
  <si>
    <t>A 34-Year-Old Woman with a Diamniotic Dichorionic Twin Pregnancy Presenting with an Erythematous and Papular Skin Rash Associated with SARS-CoV-2 Infection</t>
  </si>
  <si>
    <t>https://www.amjcaserep.com/download/index/idArt/929489</t>
  </si>
  <si>
    <t>Milwaukee</t>
  </si>
  <si>
    <t>Pulmonary and Critical Care Medicine, Medical College of Wisconsin, Milwaukee, Wisconsin, USA</t>
  </si>
  <si>
    <t>Prone positioning for severe ARDS in a postpartum COVID-19 patient following caesarean section</t>
  </si>
  <si>
    <t>https://casereports.bmj.com/content/14/3/e240385.long</t>
  </si>
  <si>
    <t>Department of Obstetrics and Gynecology, University and Polytechnic La Fe Hospital</t>
  </si>
  <si>
    <t>Transitory Fetal Skin Edema in a Pregnant Patient with a Mild SARS-CoV-2 Infection</t>
  </si>
  <si>
    <t>https://www.hindawi.com/journals/criog/2021/5552877/</t>
  </si>
  <si>
    <t>Internation Journal of Obstetric Anesthesia</t>
  </si>
  <si>
    <t>Department of Anesthesiology, The University of Texas Medical Branch at Galveston, Galveston, Texas, United States</t>
  </si>
  <si>
    <t>Epidural blood patch for a post-dural puncture headache in a COVID-19 positive patient following labor epidural analgesia</t>
  </si>
  <si>
    <t>https://www.sciencedirect.com/science/article/pii/S0959289X21000285?casa_token=cDNYAmI2DpwAAAAA:LSokxKNQMmJB3xyGIlVaEharurtxpc_0nYj949XnlnSC1jN22aONCWG5Nsxz1ji6rAc6rI60FOs</t>
  </si>
  <si>
    <t>National Medical Research Center for Obstetrics, Gynecology and Perinatology, Ministry of Healthcare of the Russian Federation</t>
  </si>
  <si>
    <t>Vertical Transmission of SARS-CoV-2 in Second Trimester Associated with Severe Neonatal Pathology</t>
  </si>
  <si>
    <t>https://www.mdpi.com/1999-4915/13/3/447/htm</t>
  </si>
  <si>
    <t>Department of Obstetrics and Gynecology, McGill University, Montreal, Canada</t>
  </si>
  <si>
    <t>March 15 to June 30 2020</t>
  </si>
  <si>
    <t>Severe and critical COVID-19 in pregnancy: A case series from Montreal</t>
  </si>
  <si>
    <t>https://journals.sagepub.com/doi/full/10.1177/1753495X21990213</t>
  </si>
  <si>
    <t>Urmia</t>
  </si>
  <si>
    <t>Urmia University of Medical Sciences, Urmia, Iran</t>
  </si>
  <si>
    <t>Severe acute respiratory syndrome coronavirus-2- or pregnancy-related cardiomyopathy, a differential to be considered in the current pandemic: a case report</t>
  </si>
  <si>
    <t>https://jmedicalcasereports.biomedcentral.com/articles/10.1186/s13256-021-02751-3#citeas</t>
  </si>
  <si>
    <t>Boca Raton</t>
  </si>
  <si>
    <t>Florida Atlantic University – Charles E. Schmidt College of Medicine</t>
  </si>
  <si>
    <t>Newborn antibodies to SARS-CoV-2 detected in cord blood after maternal vaccination – a case report</t>
  </si>
  <si>
    <t>https://bmcpediatr.biomedcentral.com/articles/10.1186/s12887-021-02618-y</t>
  </si>
  <si>
    <t>World J Clin Cases</t>
  </si>
  <si>
    <t xml:space="preserve">Xiaolan People’s Hospital
</t>
  </si>
  <si>
    <t>Extracorporeal membrane oxygenation for coronavirus disease 2019-associated acute respiratory distress syndrome: Report of two cases and review of the literature</t>
  </si>
  <si>
    <t>https://www.wjgnet.com/2307-8960/full/v9/i8/1953.htm</t>
  </si>
  <si>
    <t xml:space="preserve">De Gruyter </t>
  </si>
  <si>
    <t>Flushing Hospital Medical Center</t>
  </si>
  <si>
    <t>March 15 to June 15, 2020</t>
  </si>
  <si>
    <t>Infant outcomes and maternal COVID-19 status at delivery</t>
  </si>
  <si>
    <t>https://www.degruyter.com/document/doi/10.1515/jpm-2020-0481/html</t>
  </si>
  <si>
    <t>Texas Children’s Hospital, Pediatric Cardiology, Houston</t>
  </si>
  <si>
    <t>Fulminant Enteroviral Myocarditis in a Newborn Accompanying Maternal SARS-CoV-2 Infection</t>
  </si>
  <si>
    <t>https://journals.sagepub.com/doi/10.1177/2150135120975771#articleCitationDownloadContainer</t>
  </si>
  <si>
    <t>Departamento de Patología, Instituto Nacional de Perinatología Isidro Espinosa de los Reyes, Mexico City, Mexico</t>
  </si>
  <si>
    <t>April 8 2020</t>
  </si>
  <si>
    <t>Fetal and placental infection with SARS-CoV-2 in early pregnancy</t>
  </si>
  <si>
    <t>https://onlinelibrary.wiley.com/doi/epdf/10.1002/jmv.26965</t>
  </si>
  <si>
    <t>Kocaeli Med J</t>
  </si>
  <si>
    <t>Obstetrics and Gynecology, Necmettin Erbakan University Meram Medical Faculty, Konya, Turkey</t>
  </si>
  <si>
    <t>Does the Risk of Postpartum Depression Increase in Women Who Gave Birth While Infected With SARS-CoV-2? A Preliminary Study in Turkey</t>
  </si>
  <si>
    <t>https://jag.journalagent.com/kocaelitip/pdfs/KTD-11129-ORIGINAL_ARTICLE-ISIKALAN.pdf</t>
  </si>
  <si>
    <t>Department of General Medicine, Dr TMA Pai Hospital, Udupi, Karnataka, India</t>
  </si>
  <si>
    <t>Lower motor neuron facial palsy in a postnatal mother with COVID-19</t>
  </si>
  <si>
    <t>https://casereports.bmj.com/content/14/3/e240267</t>
  </si>
  <si>
    <t>Neurochirurgie</t>
  </si>
  <si>
    <t>Department of Neurosurgery, Imam Khomeini Hospital, Tehran University of Medical Sciences, Tehran, Iran</t>
  </si>
  <si>
    <t>Acute Presentation of Third Ventricular Cavernous Malformation following COVID-19 Infection in a Pregnant Woman: A Case Report</t>
  </si>
  <si>
    <t>https://www.sciencedirect.com/science/article/pii/S0028377021000825</t>
  </si>
  <si>
    <t>Japn</t>
  </si>
  <si>
    <t>Uehara Nishihara</t>
  </si>
  <si>
    <t>Department of Obstetrics and Gynecology, Graduate School of Medicine, University of the Ryukyus</t>
  </si>
  <si>
    <t>Critical respiratory failure in pregnancy complicated with COVID-19: A case report</t>
  </si>
  <si>
    <t>https://www.sciencedirect.com/science/article/pii/S2214911221000278</t>
  </si>
  <si>
    <t>Taiwanese Journal of Obstetrics and Gynecology</t>
  </si>
  <si>
    <t>Trauma Nursing Research Center, Kashan University of Medical Sciences, Kashan, Iran</t>
  </si>
  <si>
    <t>March to May 2020</t>
  </si>
  <si>
    <t>Clinical and obstetric characteristics of pregnant women with Covid-19: A case series study on 26 patients</t>
  </si>
  <si>
    <t>https://www.sciencedirect.com/science/article/pii/S1028455921000632</t>
  </si>
  <si>
    <t>March 11 to Dec 25 2020</t>
  </si>
  <si>
    <t>Clinical course, maternal and neonatal outcomes of COVID-19 infection in pregnancy: an epidemiological study in Siberia and the Far East</t>
  </si>
  <si>
    <t>https://gynecology.orscience.ru/2079-5831/article/view/63634</t>
  </si>
  <si>
    <t>Annals of R S C B</t>
  </si>
  <si>
    <t>Pediatric Department, K.R.M.T. Wongsonegoro Hospital Semarang,Indonesia</t>
  </si>
  <si>
    <t>Characteristics of Neonates Born to Mothers Related to COVID-19 at KRMT Wongsonegoro Hospital Semarang Indonesia</t>
  </si>
  <si>
    <t>http://annalsofrscb.ro/index.php/journal/article/view/1445</t>
  </si>
  <si>
    <t>Babol</t>
  </si>
  <si>
    <t>Babol University of Medical Sciences</t>
  </si>
  <si>
    <t>Feb 10 to May 20 2020</t>
  </si>
  <si>
    <t>Neonatal outcomes in pregnant women infected with COVID-19 in Babol, North of Iran: retrospective study with short-term follow-up</t>
  </si>
  <si>
    <t>https://assets.researchsquare.com/files/rs-341021/v1/3e215f49-d04e-4838-aa21-f5758f5a410b.pdf</t>
  </si>
  <si>
    <t>Infectious Diseases Now</t>
  </si>
  <si>
    <t>Marocco</t>
  </si>
  <si>
    <t>Casablanca</t>
  </si>
  <si>
    <t>Neonatology ICU, Harouchi, Mother and Child Hospital, Casablanca, Morocco</t>
  </si>
  <si>
    <t>Jan to Dec 2020</t>
  </si>
  <si>
    <t>Outcomes of newborns to mothers with COVID-19</t>
  </si>
  <si>
    <t>https://www.sciencedirect.com/science/article/pii/S2666991921000658</t>
  </si>
  <si>
    <t>Journal of Reproduction &amp; Infertility</t>
  </si>
  <si>
    <t>Saifai</t>
  </si>
  <si>
    <t>Department of Obstetrics and Gynecology, Uttar Pradesh University of Medical Sciences, Saifai, India</t>
  </si>
  <si>
    <t>Pregnancy Consequences and Vertical Transmission Potential of SARS- CoV-2 Infection: Seeking Answers From a Preliminary Observation</t>
  </si>
  <si>
    <t>https://www.jri.ir/article/120099</t>
  </si>
  <si>
    <t xml:space="preserve">Renmin Hospital of Wuhan University </t>
  </si>
  <si>
    <t>January 28, 2020, to April 15, 2020</t>
  </si>
  <si>
    <t>Application of quantitative lung ultrasound instead of CT for monitoring COVID-19 pneumonia in pregnant women: a single-center retrospective study</t>
  </si>
  <si>
    <t>https://bmcpregnancychildbirth.biomedcentral.com/articles/10.1186/s12884-021-03728-2</t>
  </si>
  <si>
    <t>Teheran</t>
  </si>
  <si>
    <t>Imam Khomeini Hospital, Tehran University of Medical Sciences</t>
  </si>
  <si>
    <t>https://www.sciencedirect.com/science/article/pii/S0028377021000825?via%3Dihub</t>
  </si>
  <si>
    <t>Hazm Mebaireek General Hospital (HMGH), Hamad Medical Corporation (HMC)</t>
  </si>
  <si>
    <t>Management considerations for a critically ill 26‐gestational week patient with COVID‐19: A case report</t>
  </si>
  <si>
    <t>https://onlinelibrary.wiley.com/doi/10.1002/ccr3.3886</t>
  </si>
  <si>
    <t>National Institute
of Perinatology</t>
  </si>
  <si>
    <t>22 April 2020 and 15
December 2020</t>
  </si>
  <si>
    <t>Clinical characteristics and risk factors for SARS-CoV-2 infection in pregnant women attending a third level reference center in Mexico City</t>
  </si>
  <si>
    <t>https://www.tandfonline.com/doi/full/10.1080/14767058.2021.1902500</t>
  </si>
  <si>
    <t>Indian Pediatrics</t>
  </si>
  <si>
    <t>NATIONAL NEONATOLOGY FORUM (NNF) COVID-19 REGISTRY GROUP</t>
  </si>
  <si>
    <t>1711 (1330 neonates analyzed)</t>
  </si>
  <si>
    <t>Outcomes of Neonates Born to Mothers with Coronavirus Disease 2019 (COVID-19) - National Neonatology Forum (NNF) India COVID-19 Registry</t>
  </si>
  <si>
    <t>https://www.indianpediatrics.net/COVID29.03.2020/RP-00300.pdf</t>
  </si>
  <si>
    <t>Aerzteblatt</t>
  </si>
  <si>
    <t>CRONOS registry</t>
  </si>
  <si>
    <t>3 April to 1 October 2020</t>
  </si>
  <si>
    <t>Pregnancy and SARS-CoV-2 Infection in Germany—the CRONOS Registry</t>
  </si>
  <si>
    <t>aerzteblatt.de/int/archive/article/216962</t>
  </si>
  <si>
    <t>Division of Cardiovascular Medicine, Department of Medicine, Beth Israel Deaconess Medical Center, Harvard Medical School, Boston MA, USA,</t>
  </si>
  <si>
    <t>Pulmonary embolism in pregnancy with COVID‐19 infection: A case report</t>
  </si>
  <si>
    <t>https://www.ncbi.nlm.nih.gov/pmc/articles/PMC8013566/</t>
  </si>
  <si>
    <t>International Journal of Environmental Research and Public Health</t>
  </si>
  <si>
    <t>Department of Maternal and Child Health and Urological Sciences, Sapienza, University of Rome</t>
  </si>
  <si>
    <t>1 March to 30 Nov 2020</t>
  </si>
  <si>
    <t>Does Lung Ultrasound Have a Role in the Clinical Management of Pregnant Women with SARS COV2 Infection?</t>
  </si>
  <si>
    <t>https://www.mdpi.com/1660-4601/18/5/2762/htm</t>
  </si>
  <si>
    <t>Trieste</t>
  </si>
  <si>
    <t>Department of Medical, Surgical, and Health Sciences, University of Trieste</t>
  </si>
  <si>
    <t>SARS-CoV-2 Infection and Inflammatory Response in a Twin Pregnancy</t>
  </si>
  <si>
    <t>https://www.mdpi.com/1660-4601/18/6/3075/htm</t>
  </si>
  <si>
    <t>AJOG</t>
  </si>
  <si>
    <t>December 17, 2020 and February 23, 2021</t>
  </si>
  <si>
    <t>COVID-19 vaccine response in pregnant and lactating women: a cohort study</t>
  </si>
  <si>
    <t>https://www.ajog.org/article/S0002-9378(21)00187-3/fulltext#%20</t>
  </si>
  <si>
    <t>Ultrasound in Obstetrics &amp; Gynecology (UOG)</t>
  </si>
  <si>
    <t>Maternal Fetal Medicine (MFM) Division of the University of Texas McGovern Medical School Department of Obstetrics and Gynecology</t>
  </si>
  <si>
    <t>May 1st and August 31st 2020</t>
  </si>
  <si>
    <t>Ultrasound and Doppler findings in pregnant SARS‐CoV‐2 positive women</t>
  </si>
  <si>
    <t>https://obgyn.onlinelibrary.wiley.com/doi/abs/10.1002/uog.23642</t>
  </si>
  <si>
    <t>Loma Linda</t>
  </si>
  <si>
    <t xml:space="preserve">Labor and Delivery (L&amp;D) unit </t>
  </si>
  <si>
    <t>April 2020 and December 2020</t>
  </si>
  <si>
    <t>Initial clinical characteristics of gravid SARS-CoV-2 positive patients and the risk of progression to severe COVID-19 disease</t>
  </si>
  <si>
    <t>https://www.ajogmfm.org/article/S2589-9333(21)00060-4/fulltext</t>
  </si>
  <si>
    <t>Journal of Obstetrics and Gynaecology Canada (JOGC)</t>
  </si>
  <si>
    <t>2 hospitals in Montréal, Québec</t>
  </si>
  <si>
    <t xml:space="preserve">March 22 and July 31, 2020 </t>
  </si>
  <si>
    <t>Obstetrical and Newborn Outcomes among Patients with SARS-CoV-2 during Pregnancy</t>
  </si>
  <si>
    <t>https://www.jogc.com/article/S1701-2163(21)00298-X/fulltext#seccesectitle0006</t>
  </si>
  <si>
    <t xml:space="preserve">Pan African Medical Journal </t>
  </si>
  <si>
    <t>A unique association of bifacial weakness, paresthesia and vestibulocochlear neuritis as post-COVID-19 manifestation in pregnant women: a case report</t>
  </si>
  <si>
    <t>https://www.panafrican-med-journal.com/content/article/38/30/full/</t>
  </si>
  <si>
    <t>Coimbra</t>
  </si>
  <si>
    <t>Bissaya Barreto Maternity-Obstetrics Service B, Coimbra Hospital and University Center</t>
  </si>
  <si>
    <t>March 16 to July 31 2020</t>
  </si>
  <si>
    <t>SARS-CoV-2 in Pregnancy—The First Wave</t>
  </si>
  <si>
    <t>https://www.mdpi.com/1648-9144/57/3/241/htm</t>
  </si>
  <si>
    <t>Department of Pathology, University Hospital La Paz, Madrid, Spain</t>
  </si>
  <si>
    <t>March 13 to May 11 2020</t>
  </si>
  <si>
    <t>Maternal and perinatal outcomes and placental pathologic examination of 29 SARS‐CoV‐2 infected patients in the third trimester of gestation</t>
  </si>
  <si>
    <t>https://obgyn.onlinelibrary.wiley.com/doi/10.1111/jog.14784</t>
  </si>
  <si>
    <t>bioRxiv</t>
  </si>
  <si>
    <t>Department of Pediatrics, Lurie Center for Autism, Massachusetts General Hospital, Harvard Medical School, Boston, MA, USA</t>
  </si>
  <si>
    <t>Sexually dimorphic placental responses to maternal SARS-CoV-2 infection</t>
  </si>
  <si>
    <t>https://www.biorxiv.org/content/10.1101/2021.03.29.437516v1.full</t>
  </si>
  <si>
    <t>Res Sq</t>
  </si>
  <si>
    <t>Bethesda</t>
  </si>
  <si>
    <t>Perinatology Research Branch, Division of Obstetrics and Maternal-Fetal Medicine, Division of Intramural Research, Eunice Kennedy Shriver National Institute of Child Health and Human Development, National Institutes of Health, U.S. Department of Health and Human Services (NICHD/NIH/DHHS); Bethesda, Maryland</t>
  </si>
  <si>
    <t>Maternal-Fetal Immune Responses in Pregnant Women Infected with SARS-CoV-2</t>
  </si>
  <si>
    <t>https://www.ncbi.nlm.nih.gov/pmc/articles/PMC8020997/</t>
  </si>
  <si>
    <t>Hong Kong</t>
  </si>
  <si>
    <t>Department of Obstetrics and Gynaecology, The Chinese University of Hong Kong, Hong Kong Special Administrative Region, China</t>
  </si>
  <si>
    <t>March 27 2020 to Jan 24 2021</t>
  </si>
  <si>
    <t>Relationship between viral load, infection-to-delivery interval and mother-to-child transfer of anti-SARS-CoV-2 antibodies</t>
  </si>
  <si>
    <t>https://obgyn.onlinelibrary.wiley.com/doi/epdf/10.1002/uog.23639</t>
  </si>
  <si>
    <t>J Obstet Gynaecol Can</t>
  </si>
  <si>
    <t>Department of Obstetrics and Gynecology, McGill University, Montreal, Quebec</t>
  </si>
  <si>
    <t>https://www.ncbi.nlm.nih.gov/pmc/articles/PMC8003454/</t>
  </si>
  <si>
    <t>Department of Midwifery and Reproductive Health, School of Nursing and Midwifery, University of Medical Sciences Tehran, Tehran, Iran</t>
  </si>
  <si>
    <t>March 2020 to Jan 2021</t>
  </si>
  <si>
    <t>The severity of COVID-19 among pregnant women and the risk of adverse maternal outcomes</t>
  </si>
  <si>
    <t>https://obgyn.onlinelibrary.wiley.com/doi/epdf/10.1002/ijgo.13700</t>
  </si>
  <si>
    <t>Division of Pulmonary and Critical Care Medicine, the First Affiliated Hospital of Sun Yat-sen University, Institute of Pulmonary Diseases, Sun Yat-sen University, Guangzhou</t>
  </si>
  <si>
    <t>Jan 15 to Feb 29 2020</t>
  </si>
  <si>
    <t>Clinical characteristics and outcome of SARS-CoV-2 infection during pregnancy</t>
  </si>
  <si>
    <t>https://www.ncbi.nlm.nih.gov/pmc/articles/PMC8021446/</t>
  </si>
  <si>
    <t>Department of Reproductive Health and Midwifery, School of Nursing and Midwifery, Tehran University of Medical Sciences, Tehran, Iran</t>
  </si>
  <si>
    <t>March to Oct 2020</t>
  </si>
  <si>
    <t>Characteristics and outcomes of COVID-19 pneumonia in pregnancy compared with infected nonpregnant women</t>
  </si>
  <si>
    <t>https://obgyn.onlinelibrary.wiley.com/doi/epdf/10.1002/ijgo.13697</t>
  </si>
  <si>
    <t>Department of Family and Preventive Medicine, University of Utah School of Medicine</t>
  </si>
  <si>
    <t>Jan to June 2020</t>
  </si>
  <si>
    <t>The risk of clinical complications and death among pregnant women with COVID-19 in the Cerner COVID-19 cohort: a retrospective analysis</t>
  </si>
  <si>
    <t>https://bmcpregnancychildbirth.biomedcentral.com/articles/10.1186/s12884-021-03772-y</t>
  </si>
  <si>
    <t>J Community Health</t>
  </si>
  <si>
    <t>Department of Obstetrics and Gynecology, Downstate Health Sciences University, State University of New York</t>
  </si>
  <si>
    <t>April 10 to June 10 2020</t>
  </si>
  <si>
    <t>Effect of SARS-CoV-2 Infection on Pregnancy Outcomes in an Inner-City Black Patient Population</t>
  </si>
  <si>
    <t>https://www.ncbi.nlm.nih.gov/pmc/articles/PMC8046575/</t>
  </si>
  <si>
    <t>Sci Rep</t>
  </si>
  <si>
    <t>Department of Pediatrics, Children’s Digital Health and Data Center, Zhongnan Hospital of Wuhan University, Wuhan</t>
  </si>
  <si>
    <t>Jan 27 to May 10 2020</t>
  </si>
  <si>
    <t>Dynamic changes of acquired maternal SARS-CoV-2 IgG in infants</t>
  </si>
  <si>
    <t>https://www.ncbi.nlm.nih.gov/pmc/articles/PMC8044122/</t>
  </si>
  <si>
    <t>Medical Journal of Chile</t>
  </si>
  <si>
    <t>Valdivia</t>
  </si>
  <si>
    <t>Sub-Department of Medicine, Hospital Base de Valdivia. Valdivia, Chile</t>
  </si>
  <si>
    <t>Clinical features of 47 patients infected with COVID-19 admitted to a Regional Reference Center</t>
  </si>
  <si>
    <t>https://scielo.conicyt.cl/scielo.php?script=sci_arttext&amp;pid=S0034-98872020001101577&amp;lng=en&amp;nrm=iso&amp;tlng=en</t>
  </si>
  <si>
    <t>World Journal of Pediatrics</t>
  </si>
  <si>
    <t>Department of Neonatology, Wuhan Children’s Hospital (Wuhan Maternal and Child Healthcare Hospital), Tongji Medical College, Huazhong University of Science and Technology, Wuhan, China</t>
  </si>
  <si>
    <t>Feb 1 to May 15 2020</t>
  </si>
  <si>
    <t>Short-term developmental outcomes in neonates born to mothers with COVID-19 from Wuhan, China</t>
  </si>
  <si>
    <t>https://link.springer.com/article/10.1007%2Fs12519-021-00426-z</t>
  </si>
  <si>
    <t>Pediatrics and Neonatology</t>
  </si>
  <si>
    <t>Department of Respiratory and Critical Care Medicine, Renmin Hospital of Wuhan University</t>
  </si>
  <si>
    <t>Detectable antibodies against SARS-CoV-2 in newborns from mothers infected with COVID-19 at different gestational ages</t>
  </si>
  <si>
    <t>https://www.pediatr-neonatol.com/article/S1875-9572(21)00052-8/fulltext#%20</t>
  </si>
  <si>
    <t>JAMA Ophthalmology</t>
  </si>
  <si>
    <t>Federal University of Sao Paulo, Escola Paulista de Medicina, São Paulo, Brazil</t>
  </si>
  <si>
    <t>April to Nov 2020</t>
  </si>
  <si>
    <t>Ocular Assessments of a Series of Newborns Gestationally Exposed to Maternal COVID-19 Infection</t>
  </si>
  <si>
    <t>https://jamanetwork.com/journals/jamaophthalmology/fullarticle/2778288</t>
  </si>
  <si>
    <t xml:space="preserve">Department of Obstetrics and Gynecology, INOVA Health System, Falls Church, VA, USA; bThe Prenatal Pediatrics Institute, Children’s National Hospital, Washington, DC, USA; cPerinatal Associates of Northern Virginia, Fairfax, VA, USA </t>
  </si>
  <si>
    <t>April 1 to Dec31 2020</t>
  </si>
  <si>
    <t xml:space="preserve">Pharmacological treatment in pregnant women with moderate symptoms of coronavirus disease 2019 (COVID-19) pneumonia </t>
  </si>
  <si>
    <t>https://www.tandfonline.com/doi/full/10.1080/14767058.2021.1903426?scroll=top&amp;needAccess=true</t>
  </si>
  <si>
    <t xml:space="preserve">Unidad de Medicina Materno Fetal, Servicio de Ginecolog_x0019_ıa y Obstetricia, Complejo Hospitalario San Jos_x0019_e, Santiago, Chile </t>
  </si>
  <si>
    <t>April 8 to Aug 30 2020</t>
  </si>
  <si>
    <t xml:space="preserve">Maternal and perinatal outcomes in pregnant women with confirmed severe and mild COVID-19 at one large maternity hospital in Chile </t>
  </si>
  <si>
    <t>https://www.tandfonline.com/doi/full/10.1080/14767058.2021.1902498?scroll=top&amp;needAccess=true</t>
  </si>
  <si>
    <t>Department of Obstetrics and Gynecology, Ankara State Hospital</t>
  </si>
  <si>
    <t>March 20 to July 25 2020</t>
  </si>
  <si>
    <t xml:space="preserve">Comparison of hematological parameters and perinatal outcomes between COVID-19 pregnancies and healthy pregnancy cohort </t>
  </si>
  <si>
    <t>https://www.degruyter.com/document/doi/10.1515/jpm-2020-0403/html</t>
  </si>
  <si>
    <t>Instituto Nacional de Saúde da Mulher, da Criança e do Adolescente Fernandes Figueira, Fundação Oswaldo Cruz, Rio de Janeiro</t>
  </si>
  <si>
    <t>up to Nov 23 2020</t>
  </si>
  <si>
    <t>The impact of the COVID-19 pandemic on maternal mortality in Brazil: 523 maternal deaths by acute respiratory distress syndrome potentially associated with SARS-CoV-2</t>
  </si>
  <si>
    <t>https://pubmed.ncbi.nlm.nih.gov/33570755/</t>
  </si>
  <si>
    <t>Department of Pediatrics, Bai Jerbai Wadia Hospital for Children, Mumbai, Maharashtra, India.</t>
  </si>
  <si>
    <t>Outcome of Covid-19 Positive Newborns Presenting to a Tertiary Care Hospital</t>
  </si>
  <si>
    <t>https://europepmc.org/article/med/33361531</t>
  </si>
  <si>
    <t>Official Journal of The American Acadmy of Pediatrics</t>
  </si>
  <si>
    <t>Department of Neonatology, Hospital General Universitario Gregorio Marañón and Complutense University of Madrid, Madrid, Spain</t>
  </si>
  <si>
    <t>March 8 to May 26 2020</t>
  </si>
  <si>
    <t>Neonates Born to Mothers With COVID-19: Data From the Spanish Society of Neonatology Registry</t>
  </si>
  <si>
    <t>https://pediatrics.aappublications.org/content/147/2/e2020015065/tab-article-info</t>
  </si>
  <si>
    <t>Department of Neonatology and Clinical Virology Unit, Medical Center, Hadassah and Hebrew University, Jerusalem, Israel</t>
  </si>
  <si>
    <t>Neonatal SARS-CoV-2 Infections in Breastfeeding Mothers</t>
  </si>
  <si>
    <t>https://pediatrics.aappublications.org/content/early/2021/04/09/peds.2020-010918/tab-article-info</t>
  </si>
  <si>
    <t>BMJ Paediatrics Open</t>
  </si>
  <si>
    <t>Guwahati</t>
  </si>
  <si>
    <t>Cytokine storm in preterm newborns, born to covid 19 positive mothers, their presentations, management and outcomes in a tertiary care centre in Guwahati</t>
  </si>
  <si>
    <t>https://bmjpaedsopen.bmj.com/content/5/Suppl_1/A107.2.info</t>
  </si>
  <si>
    <t>IJRP</t>
  </si>
  <si>
    <t>Obstetric and Gynaecology Resident of Airlangga University, Surabaya, Indonesia</t>
  </si>
  <si>
    <t>CHARACTERISTICS OF MATERNAL DEATH DUE TO SARS-CoV-2 INFECTION IN EAST JAVA, INDONESIA</t>
  </si>
  <si>
    <t>https://ijrp.org/paper-detail/1815</t>
  </si>
  <si>
    <t>Opole</t>
  </si>
  <si>
    <t>Department of Anatomy, Faculy of Medicine, University of Opole</t>
  </si>
  <si>
    <t>COVID-19 Disease During Pregnancy - Presentation of Two Cases and Literature Review</t>
  </si>
  <si>
    <t>https://books.google.nl/books?hl=nl&amp;lr=&amp;id=woYmEAAAQBAJ&amp;oi=fnd&amp;pg=PA138&amp;dq=Kowalczyk+D+COVID-19+Disease+During+Pregnancy+-+Presentation+of+Two+Cases+and+Literature+Review&amp;ots=yeoEWmZV1q&amp;sig=omOPgnEXrKSBdlffIsYoFAyAnoU#v=onepage&amp;q&amp;f=false</t>
  </si>
  <si>
    <t>Department of Pediatrics, Division of Infectious Diseases, Ann and Robert H. Lurie Children’s Hospital of Chicago and Feinberg School of Medicine, Northwestern University, Chicago, IL, USA</t>
  </si>
  <si>
    <t>Jan to March 2021</t>
  </si>
  <si>
    <t>Cord Blood Antibodies following Maternal COVID-19 Vaccination During Pregnancy</t>
  </si>
  <si>
    <t>https://www.ncbi.nlm.nih.gov/pmc/articles/PMC8012273/</t>
  </si>
  <si>
    <t>The Ulutas Medical Journal</t>
  </si>
  <si>
    <t>Departmentof Pediatrics, Istanbul Medicine Hospital, Atlas University, Faculty of Medicine, Istanbul, Turkey</t>
  </si>
  <si>
    <t>Neonatal COVID-19: Two Case Reports</t>
  </si>
  <si>
    <t>https://www.researchgate.net/profile/M-Torehan-Aslan/publication/350504060_Neonatal_COVID-19_Two_Case_Reports/links/60706e5c4585150fe997d57e/Neonatal-COVID-19-Two-Case-Reports.pdf</t>
  </si>
  <si>
    <t>Revista Peruana de Investigación Materno Perinatal</t>
  </si>
  <si>
    <t>Santa Maria</t>
  </si>
  <si>
    <t>PREGNANT WOMAN WITH COVID 19 AND DIABETES MELLITUS WITH AN UNFAVORABLE OUTCOME</t>
  </si>
  <si>
    <t>https://alicia.concytec.gob.pe/vufind/Record/2663-113X_82d1d1fb66d4d1c858b1dffdac2b0799</t>
  </si>
  <si>
    <t>Egyptian Journal of Health Care</t>
  </si>
  <si>
    <t>Egypt</t>
  </si>
  <si>
    <t>Fayoum</t>
  </si>
  <si>
    <t>Maternal and Neonatal Health Nursing, Faculty of Nursing, Fayoum University, Egypt</t>
  </si>
  <si>
    <t>June to Nov 2020</t>
  </si>
  <si>
    <t>Perinatal Obstetrical and Psychological Outcomes among Pregnant Women with COVID-19</t>
  </si>
  <si>
    <t>https://ejhc.journals.ekb.eg/article_163264.html</t>
  </si>
  <si>
    <t>Department of Obstetrics and Gynecology, LTMMC and LTMGH, Sion, Mumbai, Maharashtra, India</t>
  </si>
  <si>
    <t>April 1 to Nov 30 2020</t>
  </si>
  <si>
    <t>Study of impact of COVID-19 infection on ectopic pregnancy in a tertiary care center</t>
  </si>
  <si>
    <t>https://www.ijrcog.org/index.php/ijrcog/article/view/9891</t>
  </si>
  <si>
    <t>Journal of Infection and Public Health</t>
  </si>
  <si>
    <t>Neonatology Department, King Fahad Medical City, Saudi Arabia</t>
  </si>
  <si>
    <t>March to Nov 2020</t>
  </si>
  <si>
    <t>Clinical outcomes of maternal and neonate with COVID-19 infection–Multicentre study in Saudi Arabia</t>
  </si>
  <si>
    <t>https://www.sciencedirect.com/science/article/pii/S1876034121000897</t>
  </si>
  <si>
    <t>Department of Obstetrics and Gynecology, Toho University Omori Medical Center, Tokyo, Japan</t>
  </si>
  <si>
    <t>Rapid recovery achieved by intensive therapy after preterm cesarean section for worsening COVID-19-induced acute respiratory failure: A case report and literature review</t>
  </si>
  <si>
    <t>https://www.sciencedirect.com/science/article/pii/S2214911221000333</t>
  </si>
  <si>
    <t>Pediatrics infectious diseases research center, Mazandaran University of Medical Sciences, Sari, Iran</t>
  </si>
  <si>
    <t>March 2020</t>
  </si>
  <si>
    <t>Clinical course, radiological findings and late outcome in preterm infant with suspected vertical transmission born to a mother with severe COVID-19 pneumonia: a case report</t>
  </si>
  <si>
    <t>https://jmedicalcasereports.biomedcentral.com/articles/10.1186/s13256-021-02835-0</t>
  </si>
  <si>
    <t>PLOS ONE</t>
  </si>
  <si>
    <t>Dirección General, Instituto Nacional de Perinatología Isidro Espinosa de los Reyes, Mexico City, Mexico</t>
  </si>
  <si>
    <t>April 22 to May 25 2020</t>
  </si>
  <si>
    <t>Prevalence, clinical features, and outcomes of SARS-CoV-2 infection in pregnant women with or without mild/moderate symptoms: Results from universal screening in a tertiary care center in Mexico City, Mexico</t>
  </si>
  <si>
    <t>https://journals.plos.org/plosone/article?id=10.1371/journal.pone.0249584#pone-0249584-t002</t>
  </si>
  <si>
    <t>Curr Med Sci</t>
  </si>
  <si>
    <t>Reproductive Medicine Center, Wuhan Children's Hospital (Wuhan Maternal and Child Healthcare Hospital), Tongji Medical College, Huazhong University of Science and Technology, Wuha</t>
  </si>
  <si>
    <t>Feb 1 to March 30 2020</t>
  </si>
  <si>
    <t>Retrospective Analysis of Clinical Characteristics and Neonatal Outcomes of Pregnant Women with SARS-COV-2 Infection</t>
  </si>
  <si>
    <t>https://link.springer.com/content/pdf/10.1007/s11596-021-2347-9.pdf</t>
  </si>
  <si>
    <t>Nuffield Department of Women's &amp; Reproductive Health, University of Oxford, Oxford, United Kingdom</t>
  </si>
  <si>
    <t>Maternal and Neonatal Morbidity and Mortality Among Pregnant Women With and Without COVID-19 Infection: The INTERCOVID Multinational Cohort Study</t>
  </si>
  <si>
    <t>https://jamanetwork.com/journals/jamapediatrics/fullarticle/2779182</t>
  </si>
  <si>
    <t>Norway, Denmark, Sweden, Finland, Iceland</t>
  </si>
  <si>
    <t>Department of Health Registry Research and -Development, Norwegian Institute of Public Health, Bergen, Norway</t>
  </si>
  <si>
    <t>COVID-19 in pregnancy - characteristics and outcomes of pregnant women admitted to hospital because of SARS-CoV-2 infection in the Nordic countries</t>
  </si>
  <si>
    <t>https://obgyn.onlinelibrary.wiley.com/doi/epdf/10.1111/aogs.14160</t>
  </si>
  <si>
    <t>Atlanta</t>
  </si>
  <si>
    <t>CDC - Vaccine Adverse Event Reporting System (VAERS)</t>
  </si>
  <si>
    <t>Dec 14 2020 to Feb 28 2021</t>
  </si>
  <si>
    <t>Preliminary Findings of mRNA Covid-19 Vaccine Safety in Pregnant Persons</t>
  </si>
  <si>
    <t>https://www.nejm.org/doi/10.1056/NEJMoa2104983?url_ver=Z39.88-2003&amp;rfr_id=ori%3Arid%3Acrossref.org&amp;rfr_dat=cr_pub++0pubmed</t>
  </si>
  <si>
    <t>Obstetrics &amp; Gynaecology, Amsterdam UMC Location AMC, Amsterdam, North Holland, The Netherlands</t>
  </si>
  <si>
    <t>Severe metabolic ketoacidosis as a primary manifestation of SARS-CoV-2 infection in non-diabetic pregnancy</t>
  </si>
  <si>
    <t>https://casereports.bmj.com/content/14/4/e241745.long</t>
  </si>
  <si>
    <t>Austin Journal of Obstetrics and Gynecology</t>
  </si>
  <si>
    <t>Department of Obstetrics and Gynecology, New York Medical College, USA</t>
  </si>
  <si>
    <t>Universal Rapid Testing for SARS-CoV-2 in Obstetrical Patients at a Suburban New York Tertiary Medical Center: Prevalence and Patient Characteristics</t>
  </si>
  <si>
    <t>https://www.researchgate.net/profile/Camille-Clare/publication/350897530_Austin_Journal_of_Obstetrics_and_Gynecology/links/607982092fb9097c0cea08ca/Austin-Journal-of-Obstetrics-and-Gynecology.pdf</t>
  </si>
  <si>
    <t>Medicina Critica</t>
  </si>
  <si>
    <t>la Unidad de Cuidados Intensivos del Instituto Nacional de Perinatología de México</t>
  </si>
  <si>
    <t>March 1 to Oct 15 202</t>
  </si>
  <si>
    <t>SARS-CoV-2 infection in women with severe preeclampsia in a Intensive Care Unit. Prognostic and correlation with viral load </t>
  </si>
  <si>
    <t>https://www.medigraphic.com/cgi-bin/new/resumenI.cgi?IDARTICULO=99150</t>
  </si>
  <si>
    <t>Clinical and Experimental Obstetrics &amp; Gynecology</t>
  </si>
  <si>
    <t>Riyadh city</t>
  </si>
  <si>
    <t>Department of Obstetrics and Gynecology, College of Medicine, King Saud University, King Khalid University Hospital, King Saud University Medical City</t>
  </si>
  <si>
    <t>Consequences of SARS-CoV-2 disease on maternal, perinatal and neonatal outcomes: a retrospective observational cohort study</t>
  </si>
  <si>
    <t>https://www.researchgate.net/profile/Sahar-Abdulghani/publication/350890683_Consequences_of_SARS-CoV-2_disease_on_maternal_perinatal_and_neonatal_outcomes_a_retrospective_observational_cohort_study/links/60798d282fb9097c0ceb5667/Consequences-of-SARS-CoV-2-disease-on-maternal-perinatal-and-neonatal-outcomes-a-retrospective-observational-cohort-study.pdf</t>
  </si>
  <si>
    <t>Anaesthesiology Intensive Therapy</t>
  </si>
  <si>
    <t>Albert Einstein College of Medicine, Bronx, New York, USA</t>
  </si>
  <si>
    <t>Feb 1 to May 1 2020</t>
  </si>
  <si>
    <t>A review of 92 obstetric patients with COVID-19 in the Bronx, New York and their peripartum anaesthetic management</t>
  </si>
  <si>
    <t>https://www.termedia.pl/A-review-of-92-obstetric-patients-with-COVID-19-in-the-Bronx-New-York-and-their-peripartum-anaesthetic-management,118,43759,1,1.html</t>
  </si>
  <si>
    <t>National Centre for Disease Prevention and Health Promotion, Istituto Superiore di Sanità-Viale Regina Elena</t>
  </si>
  <si>
    <t>Feb 25 to July 31 2020</t>
  </si>
  <si>
    <t>Childbirth Care among SARS-CoV-2 Positive Women in Italy</t>
  </si>
  <si>
    <t>https://www.mdpi.com/1660-4601/18/8/4244/htm</t>
  </si>
  <si>
    <t>Department of Clinical Science, Intervention, and Technology, Karolinska Institutet, Stockholm, Sweden</t>
  </si>
  <si>
    <t>March 11 2020 to Jan 31 2021</t>
  </si>
  <si>
    <t>Association of Maternal SARS-CoV-2 Infection in Pregnancy With Neonatal Outcomes</t>
  </si>
  <si>
    <t>https://jamanetwork.com/journals/jama/fullarticle/2779586</t>
  </si>
  <si>
    <t>Paediatric Infectious Disease Unit, Instituto de Investigación Sanitaria Gregorio Marañón, Madrid, Spain</t>
  </si>
  <si>
    <t>March 15 to July 31 2020</t>
  </si>
  <si>
    <t>SARS-COV-2 infection in pregnant women and newborns in a Spanish cohort (GESNEO-COVID) during the first wave</t>
  </si>
  <si>
    <t>https://www.ncbi.nlm.nih.gov/pmc/articles/PMC8072086/</t>
  </si>
  <si>
    <t>Journal of Clinical Investigation</t>
  </si>
  <si>
    <t>eight hospitals across Israel</t>
  </si>
  <si>
    <t>April 2020 and March 2021</t>
  </si>
  <si>
    <t>Efficient maternal to neonatal transfer of antibodies against SARS-CoV-2 and BNT162b2 mRNA COVID-19 vaccine</t>
  </si>
  <si>
    <t>https://www.jci.org/articles/view/150319</t>
  </si>
  <si>
    <t>Fertility and Sterility</t>
  </si>
  <si>
    <t>78 centers participating in the Spanish COVID19 Registry</t>
  </si>
  <si>
    <t>February 26 and November 5, 2020</t>
  </si>
  <si>
    <t>Perinatal outcomes of pregnancies resulting from assisted reproduction technology in SARS-CoV-2-infected women: a prospective observational study</t>
  </si>
  <si>
    <t>https://www.fertstert.org/article/S0015-0282(21)00290-9/fulltext#%20</t>
  </si>
  <si>
    <t>703 hospitals in the Perimier Healthcare database</t>
  </si>
  <si>
    <t>Mar 2020 - Sep 2020</t>
  </si>
  <si>
    <t>Adverse pregnancy outcomes, maternal complications, and severe illness among U.S.
delivery hospitalizations with and without a COVID-19 diagnosis</t>
  </si>
  <si>
    <t>https://academic.oup.com/cid/advance-article/doi/10.1093/cid/ciab344/6274300</t>
  </si>
  <si>
    <t>Surveillance for Emerging Threats to Mothers and Babies Network (SET-NET)</t>
  </si>
  <si>
    <t>March 29, 2020 -March 5, 2021</t>
  </si>
  <si>
    <t>Risk factors for illness severity among pregnant women with confirmed SARS-CoV-2 infection – Surveillance for Emerging Threats to Mothers and Babies Network, 22 state, local, and territorial health departments, March 29, 2020 -March 5, 2021</t>
  </si>
  <si>
    <t>https://academic.oup.com/cid/advance-article/doi/10.1093/cid/ciab432/6280195</t>
  </si>
  <si>
    <t>The Brazilian Journal of Infectious Diseases</t>
  </si>
  <si>
    <t>Salvador</t>
  </si>
  <si>
    <t>Two maternity hospitals in Salvador-Bahia</t>
  </si>
  <si>
    <t>May 24 - July 17 2020</t>
  </si>
  <si>
    <t>SARS-CoV-2 infection in pregnant women and newborns in two maternity hospitalis in Salvador-Bahia, Brazil</t>
  </si>
  <si>
    <t>https://www.sciencedirect.com/science/article/pii/S141386702100060X</t>
  </si>
  <si>
    <t>Al-Zahra tertiary maternity hospital in Tabriz, Iran</t>
  </si>
  <si>
    <t>March 10 - April 15 2020</t>
  </si>
  <si>
    <t>Characteristics, clinical and laboratory data and outcomes of pregnant woman with confirmed SARS-CoV-2 infection admitted to Al-Zahra tertiary referral maternity center in Iran: a case series of 24 patients</t>
  </si>
  <si>
    <t>https://link.springer.com/article/10.1186/s12884-021-03764-y#citeas</t>
  </si>
  <si>
    <t>Kalinga Institute of Medical Science (KIMS), Odisha state</t>
  </si>
  <si>
    <t>May 1 - October 20 2020</t>
  </si>
  <si>
    <t>Neonatal Outcomes of Pregnant Women With COVID-19 in a Developing Country Setup</t>
  </si>
  <si>
    <t>https://www.sciencedirect.com/science/article/pii/S187595722100084X#!</t>
  </si>
  <si>
    <t>Acta Medica Phillipina</t>
  </si>
  <si>
    <t>Philippines</t>
  </si>
  <si>
    <t>Manila</t>
  </si>
  <si>
    <t>University of the Philippines-Philippine General Hospital, Expanded Hospital Research Office (EHRO)</t>
  </si>
  <si>
    <t>Maternal and Neonatal Outcomes of Pregnant Women with Clinically Confirmed COVID-19 Admitted at the Phillipine General Hospital</t>
  </si>
  <si>
    <t>https://actamedicaphilippina.upm.edu.ph/index.php/acta/article/view/2863/2323</t>
  </si>
  <si>
    <t>J Infect Dev CtriesChina</t>
  </si>
  <si>
    <t>Two COVID-19 designated hospitals in Wuhan</t>
  </si>
  <si>
    <t>January 30 2020 - April 15 2020</t>
  </si>
  <si>
    <t>Characteristics and Pregnancy Outcomes of Asymptomatic and Symptomatic Woman with COVID-19: Lessons from Hospitalis in Wuhan</t>
  </si>
  <si>
    <t>https://pubmed.ncbi.nlm.nih.gov/33956644/</t>
  </si>
  <si>
    <t>JAMA Network Open - Pediatrics</t>
  </si>
  <si>
    <t>Massachusetts</t>
  </si>
  <si>
    <t>11 academic or community hospitals in Massachusetts</t>
  </si>
  <si>
    <t>March 1 2020 - July 31 2020</t>
  </si>
  <si>
    <t>Association of Maternal Perinatal SARS-CoV-2 Infection With Neonatal Outcomes During the COVID-19 Pandemic in Massachusetts</t>
  </si>
  <si>
    <t>https://jamanetwork.com/journals/jamanetworkopen/fullarticle/2779051</t>
  </si>
  <si>
    <t>Probable Case of Vertical Transmission of SARS-CoV-2 in a Newborn in Mexico</t>
  </si>
  <si>
    <t>https://www.karger.com/Article/FullText/514710#</t>
  </si>
  <si>
    <t>Frontiers in Pediatrics</t>
  </si>
  <si>
    <t>Case Report: Neonatal Multi-System Inflammatory Syndrome Associated With SARS-CoV-2 Exposure in Two Cases From Saudi Arabia</t>
  </si>
  <si>
    <t>https://doi.org/10.3389/fped.2021.652857</t>
  </si>
  <si>
    <t>Global Challenges 2021</t>
  </si>
  <si>
    <t>COVID-19 and Pregnancy: A Case Study</t>
  </si>
  <si>
    <t>https://onlinelibrary.wiley.com/doi/pdf/10.1002/gch2.202000074</t>
  </si>
  <si>
    <t>Int J Reprod Contracept Obstet Gyneacol</t>
  </si>
  <si>
    <t>Cameroon</t>
  </si>
  <si>
    <t>Yaoundé</t>
  </si>
  <si>
    <t>Yaoundé Central Hospital</t>
  </si>
  <si>
    <t>First delivery of a COVID-19 positive patient in Cameroon</t>
  </si>
  <si>
    <t>https://ijrcog.org/index.php/ijrcog/article/view/8619</t>
  </si>
  <si>
    <t>Jammu</t>
  </si>
  <si>
    <t>COVID-19-dedicated Shri Maharaja Gulab Singh (SMGS) maternity hospital in Jammu</t>
  </si>
  <si>
    <t>September 1 2020 - November 30 2020</t>
  </si>
  <si>
    <t>SARS-CoV-2 prevalence and maternal-perinatal outcomes among pregnant women admitted for delivery: Experience from COVID-19-dedicated maternity hospital in Jammu, Jammu and Kashmir (India)</t>
  </si>
  <si>
    <t>https://onlinelibrary.wiley.com/doi/full/10.1002/jmv.27074?casa_token=zCbgBrTXeucAAAAA%3Af33nbGyuCHshaLsR4K5k8jtr-6x1N2vzdBq74AMcIL-dIxhuQA1LwoNq19DsRZUtpC442GY0tPIxTcDT</t>
  </si>
  <si>
    <t>Ankara City Hospital, Department of Perinatology</t>
  </si>
  <si>
    <t>September 10 and November 23 2020</t>
  </si>
  <si>
    <t>Vertical transmission of SARS-Cov-2: A prospective cross-sectional study from a tertiary center</t>
  </si>
  <si>
    <t>https://pubmed.ncbi.nlm.nih.gov/34081331/</t>
  </si>
  <si>
    <t>Middle East Fertil Soc J.</t>
  </si>
  <si>
    <t>Hormozgan</t>
  </si>
  <si>
    <t>Shahid Mohammadi Hospital Hormozgan</t>
  </si>
  <si>
    <t>Obstetric, maternal, and neonatal outcomes in COVID-19 compared to healthy pregnant women in Iran: a retrospective, case-control study</t>
  </si>
  <si>
    <t>https://www.ncbi.nlm.nih.gov/pmc/articles/PMC8202219/</t>
  </si>
  <si>
    <t>AJP Rep.</t>
  </si>
  <si>
    <t>Report of a Confirmed SARS-CoV-2 Positive Newborn after Delivery Despite Negative SARS-CoV-2 Testing on Both Parents</t>
  </si>
  <si>
    <t>https://pubmed.ncbi.nlm.nih.gov/34150353/</t>
  </si>
  <si>
    <t>Clin Microbiol Infect</t>
  </si>
  <si>
    <t>Nine tertiary care hospitals throughout Spain</t>
  </si>
  <si>
    <t>Congenital infection of SARS-CoV-2 in live-born neonates: a population-based descriptive study</t>
  </si>
  <si>
    <t>https://pubmed.ncbi.nlm.nih.gov/34153457/</t>
  </si>
  <si>
    <t>Int J Environ Res Public Health</t>
  </si>
  <si>
    <t>Keimyung University Dongsan Medical Center, Daegu</t>
  </si>
  <si>
    <t>After March 2020</t>
  </si>
  <si>
    <r>
      <t>Pregnancy Outcome, Antibodies, and Placental Pathology in SARS-CoV-2 Infection during Early Pregnancy. </t>
    </r>
    <r>
      <rPr>
        <i/>
        <sz val="10"/>
        <color rgb="FF303030"/>
        <rFont val="Arial"/>
        <family val="2"/>
        <scheme val="minor"/>
      </rPr>
      <t>Int J Environ Res Public Health</t>
    </r>
    <r>
      <rPr>
        <sz val="10"/>
        <color rgb="FF303030"/>
        <rFont val="Arial"/>
        <family val="2"/>
        <scheme val="minor"/>
      </rPr>
      <t>. 2021;18(11):5709. Published 2021 May 26. doi:10.3390/ijerph18115709</t>
    </r>
  </si>
  <si>
    <t>https://www.ncbi.nlm.nih.gov/pmc/articles/PMC8198033/</t>
  </si>
  <si>
    <t> International journal of environmental research and public health </t>
  </si>
  <si>
    <t>Policlinico Umberto I Hospital, Sapienza University of Rome</t>
  </si>
  <si>
    <t>April 1 2020 to March 18 2021</t>
  </si>
  <si>
    <t>Consequences of Early Separation of Maternal-Newborn Dyad in Neonates Born to SARS-CoV-2 Positive Mothers: An Observational Study</t>
  </si>
  <si>
    <t>https://www.ncbi.nlm.nih.gov/pmc/articles/PMC8199070/</t>
  </si>
  <si>
    <t>Melguizo SC</t>
  </si>
  <si>
    <t>87 clinics in Spain</t>
  </si>
  <si>
    <t>26 February to 5 November 2020</t>
  </si>
  <si>
    <r>
      <t>Pregnancy Outcomes and SARS-CoV-2 Infection: The Spanish Obstetric Emergency Group Study. </t>
    </r>
    <r>
      <rPr>
        <i/>
        <sz val="10"/>
        <color rgb="FF303030"/>
        <rFont val="Arial"/>
        <family val="2"/>
      </rPr>
      <t>Viruses</t>
    </r>
    <r>
      <rPr>
        <sz val="10"/>
        <color rgb="FF303030"/>
        <rFont val="Arial"/>
        <family val="2"/>
      </rPr>
      <t>. 2021;13(5):853. Published 2021 May 7. doi:10.3390/v13050853</t>
    </r>
  </si>
  <si>
    <t>https://www.ncbi.nlm.nih.gov/pmc/articles/PMC8151603/</t>
  </si>
  <si>
    <t>Irish Journal of Medical Science</t>
  </si>
  <si>
    <t>Gungoren Hospital, Istanbul, Turkey</t>
  </si>
  <si>
    <t>April and December 2020</t>
  </si>
  <si>
    <t>Infants infected with SARS-CoV-2 and newborns born to mother diagnosed with COVID-19: clinical experience</t>
  </si>
  <si>
    <t>https://link.springer.com/article/10.1007%2Fs11845-021-02662-8</t>
  </si>
  <si>
    <t>Prenatal Diagnosis</t>
  </si>
  <si>
    <t xml:space="preserve">Sao Paolo </t>
  </si>
  <si>
    <t xml:space="preserve">Brazil </t>
  </si>
  <si>
    <t>Hospital das Clinicas (HC) and Hospital Universitario (HU) of São Paulo University</t>
  </si>
  <si>
    <t>12th April and 30th September 2020</t>
  </si>
  <si>
    <t>Vertical transmission of SARS-CoV2 during pregnancy: A high-risk cohort</t>
  </si>
  <si>
    <t>https://obgyn.onlinelibrary.wiley.com/doi/10.1002/pd.5980</t>
  </si>
  <si>
    <t>The American Journal of Pathology</t>
  </si>
  <si>
    <t>Saint-Luc University Hospital</t>
  </si>
  <si>
    <t>Between April 1st and December 1st, 2020</t>
  </si>
  <si>
    <t>COVID-19 during Pregnancy: Clinical and In Vitro Evidence against Placenta Infection at Term by SARS-CoV-2</t>
  </si>
  <si>
    <t>https://ajp.amjpathol.org/article/S0002-9440(21)00243-1/fulltext</t>
  </si>
  <si>
    <t xml:space="preserve">Regensburg </t>
  </si>
  <si>
    <t xml:space="preserve">St. Hedwig in Regensburg, Germany </t>
  </si>
  <si>
    <t>April to December 2020</t>
  </si>
  <si>
    <t>SARS-CoV-2 in pregnancy and possible transfer of immunity: assessment of peripartal maternal and neonatal antibody levels and a longitudinal follow-up</t>
  </si>
  <si>
    <t>https://www.degruyter.com/document/doi/10.1515/jpm-2021-0166/html</t>
  </si>
  <si>
    <t xml:space="preserve">The International Journal of Gynecology &amp; Obstetrics </t>
  </si>
  <si>
    <t>Firenze</t>
  </si>
  <si>
    <t>Maternal and neonatal SARS-CoV-2 antibodies assessment after mRNA maternal vaccination in the third trimester of pregnancy</t>
  </si>
  <si>
    <t>https://obgyn.onlinelibrary.wiley.com/doi/epdf/10.1002/ijgo.13783</t>
  </si>
  <si>
    <t>BYL Nair Charitable Hospital (NH)</t>
  </si>
  <si>
    <t>524 (neonates)</t>
  </si>
  <si>
    <t>14th April 2020 to 31st July 2020.</t>
  </si>
  <si>
    <t>Clinical Characteristics, Management, and Short-Term Outcome of Neonates Born to Mothers with COVID-19 in a Tertiary Care Hospital in India</t>
  </si>
  <si>
    <t>https://academic.oup.com/tropej/article/67/3/fmab054/6296618</t>
  </si>
  <si>
    <t>“Alexandra” maternity hospital</t>
  </si>
  <si>
    <t xml:space="preserve"> March to December 2020</t>
  </si>
  <si>
    <t>Covid-19 and pregnancy: the experience of a tertiary maternity hospital</t>
  </si>
  <si>
    <t>https://www.degruyter.com/document/doi/10.1515/jpm-2021-0070/html</t>
  </si>
  <si>
    <t xml:space="preserve">Revista Peruana de Medicina Experimental </t>
  </si>
  <si>
    <t>Instituto Nacional Materno Perinatal (INMP)</t>
  </si>
  <si>
    <t xml:space="preserve"> between April 1 and June 30, 2020</t>
  </si>
  <si>
    <t>Maternal-perinatal outcomes in pregnant women with covid-19 in a level III hospital in Peru</t>
  </si>
  <si>
    <t>https://rpmesp.ins.gob.pe/rpmesp/article/view/6358/4272</t>
  </si>
  <si>
    <t>Patna</t>
  </si>
  <si>
    <t>Excretion of SARS-CoV-2 in breast milk: a single-centre observational study</t>
  </si>
  <si>
    <t>https://bmjpaedsopen.bmj.com/content/5/1/e001087</t>
  </si>
  <si>
    <t>Ultrasound in Obstetrics &amp; Gynacology</t>
  </si>
  <si>
    <t xml:space="preserve">Sheba Medical Center; questionnaires </t>
  </si>
  <si>
    <t>Jan - Feb 2021</t>
  </si>
  <si>
    <t>Short-term outcome of pregnant women vaccinated by BNT162b2 mRNA COVID-19 vaccine</t>
  </si>
  <si>
    <t>https://obgyn.onlinelibrary.wiley.com/doi/10.1002/uog.23729</t>
  </si>
  <si>
    <t>Würzburg</t>
  </si>
  <si>
    <t>University Hospital of Würzburg</t>
  </si>
  <si>
    <t>Severe Brain Damage in a Moderate Preterm Infant as Complication of Post-COVID-19 Response during Pregnancy</t>
  </si>
  <si>
    <t>https://pubmed.ncbi.nlm.nih.gov/34126613/</t>
  </si>
  <si>
    <t>Turk J Med Sci</t>
  </si>
  <si>
    <t>Comparison of the Clinical and Laboratory Findings in COVID-19 Positive Pregnants without Comorbidity</t>
  </si>
  <si>
    <t>https://www.ncbi.nlm.nih.gov/research/coronavirus/publication/34233388</t>
  </si>
  <si>
    <t>Infection</t>
  </si>
  <si>
    <t>Bharati Vidyapeeth hospital</t>
  </si>
  <si>
    <t>June-September 2020</t>
  </si>
  <si>
    <t>Perinatal transmission of SARS-CoV-2 and transfer of maternal IgG/ neutralizing anti-SARS-CoV-2 antibodies from mothers with asymptomatic infection during pregnancy</t>
  </si>
  <si>
    <t>https://link.springer.com/article/10.1007/s15010-021-01650-5</t>
  </si>
  <si>
    <t>Santa Clara County</t>
  </si>
  <si>
    <t>A public healthcare system in Santa Clara County (CA, USA)</t>
  </si>
  <si>
    <t>April 15, 2020 and March 31, 2021</t>
  </si>
  <si>
    <t>Passive and active immunity in infants born to mothers with SARS-CoV-2 infection during pregnancy: Prospective cohort study</t>
  </si>
  <si>
    <t>https://pubmed.ncbi.nlm.nih.gov/33972953/</t>
  </si>
  <si>
    <t>Maccabi Healthcare Services</t>
  </si>
  <si>
    <t>December 19, 2020, through February 28, 2021,</t>
  </si>
  <si>
    <t>Association Between BNT162b2 Vaccination and Incidence of SARS-CoV-2 Infection in Pregnant Women</t>
  </si>
  <si>
    <t>https://jamanetwork.com/journals/jama/fullarticle/2782047</t>
  </si>
  <si>
    <t>Journal of Education and health promotion</t>
  </si>
  <si>
    <t>Shahid Beheshti University of Medical Sciences</t>
  </si>
  <si>
    <t>February 21 to November 30, 2020)</t>
  </si>
  <si>
    <t>Evaluation of clinical outcomes of neonates born to mothers with coronavirus (COVID-19) in Shahid Beheshti Hospitals</t>
  </si>
  <si>
    <t>https://www.ncbi.nlm.nih.gov/pmc/articles/PMC8249960/</t>
  </si>
  <si>
    <t>Maternal deaths due to COVID-19 disease: The cases in a single center pandemic hospital in the south east of Turkey</t>
  </si>
  <si>
    <t>https://obgyn.onlinelibrary.wiley.com/doi/10.1111/jog.14928</t>
  </si>
  <si>
    <t>International Journal of Maternal and Child health and AIDS</t>
  </si>
  <si>
    <t>South Africa</t>
  </si>
  <si>
    <t>Ekurhuleni District</t>
  </si>
  <si>
    <t>April to September 2020</t>
  </si>
  <si>
    <t>Clinical Features and Outcomes of COVID-19 Infection among Pregnant Women in South Africa</t>
  </si>
  <si>
    <t>https://www.ncbi.nlm.nih.gov/pmc/articles/PMC8264468/</t>
  </si>
  <si>
    <t>Agra</t>
  </si>
  <si>
    <t> S. N. Medical College</t>
  </si>
  <si>
    <t>April 15, 2020, to June 30, 2020</t>
  </si>
  <si>
    <t>Coronavirus disease 2019 in pregnancy: Maternal and perinatal outcome</t>
  </si>
  <si>
    <t>https://www.ncbi.nlm.nih.gov/pmc/articles/PMC8249977/</t>
  </si>
  <si>
    <t>Ginekologica Polska</t>
  </si>
  <si>
    <t>Sanliurfa</t>
  </si>
  <si>
    <t>Sanliurfa Training and Research Hospital</t>
  </si>
  <si>
    <t>April and August 2020</t>
  </si>
  <si>
    <t>COVID-19 infection in pregnancy: a single center experience with 75 cases</t>
  </si>
  <si>
    <t>https://journals.viamedica.pl/ginekologia_polska/article/view/72611</t>
  </si>
  <si>
    <t>BYL Nair Charitable Hospital</t>
  </si>
  <si>
    <t xml:space="preserve">Feb 1 - May 14, 2021 </t>
  </si>
  <si>
    <t>Pregnancy Outcomes and Maternal Complications During the Second Wave of Coronavirus Disease 2019 (COVID-19) in India</t>
  </si>
  <si>
    <t>https://journals.lww.com/greenjournal/Fulltext/9900/Pregnancy_Outcomes_and_Maternal_Complications.230.aspx</t>
  </si>
  <si>
    <t>only data on 2nd wave extrated</t>
  </si>
  <si>
    <t xml:space="preserve">Scientific reports </t>
  </si>
  <si>
    <t>COVI-Preg international registry</t>
  </si>
  <si>
    <t>March 24th to July 26th, 2020</t>
  </si>
  <si>
    <t>Maternal outcomes and risk factors for COVID-19 severity among pregnant women</t>
  </si>
  <si>
    <t>https://www.nature.com/articles/s41598-021-92357-y</t>
  </si>
  <si>
    <t>Placental response to maternal SARS-CoV-2 infection</t>
  </si>
  <si>
    <t>https://www.nature.com/articles/s41598-021-93931-0</t>
  </si>
  <si>
    <t>Clinical relevance of SARS-CoV-2 infection in late pregnancy</t>
  </si>
  <si>
    <t>https://bmcpregnancychildbirth.biomedcentral.com/articles/10.1186/s12884-021-03985-1</t>
  </si>
  <si>
    <t>Anesthesia and Analgesia</t>
  </si>
  <si>
    <t>Society for Obstetric Anesthesia and Perinatology (SOAP) COVID-19 registry</t>
  </si>
  <si>
    <t>March 19 and May 31 2020</t>
  </si>
  <si>
    <t>The Society for Obstetric Anesthesia and Perinatology Coronavirus Disease 2019 Registry: An Analysis of Outcomes Among Pregnant Women Delivering During the Initial Severe Acute Respiratory Sy</t>
  </si>
  <si>
    <t>https://journals.lww.com/anesthesia-analgesia/Fulltext/2021/08000/The_Society_for_Obstetric_Anesthesia_and.23.aspx</t>
  </si>
  <si>
    <t>March 2020 to March 2021</t>
  </si>
  <si>
    <t>Placental lesions and SARS-Cov-2 infection: Diffuse placenta damage associated to poor fetal outcome</t>
  </si>
  <si>
    <t>https://www.ncbi.nlm.nih.gov/pmc/articles/PMC8280612/</t>
  </si>
  <si>
    <t>Bulletin of Emergency And Trauma</t>
  </si>
  <si>
    <t>Hazrat -E- Rasoul Akram Hospital</t>
  </si>
  <si>
    <t>March 8, 2020 to December 28, 2020</t>
  </si>
  <si>
    <t>Maternal and Fetal Outcomes of Pregnant Women Infected with Coronavirus Based on Tracking the Results of 90-Days Data in Hazrat -E- Rasoul Akram Hospital, Iran University of Medical Sciences</t>
  </si>
  <si>
    <t>https://www.ncbi.nlm.nih.gov/pmc/articles/PMC8286654/</t>
  </si>
  <si>
    <t>Journal of Patient-Centered Research and Reviews</t>
  </si>
  <si>
    <t xml:space="preserve">Advocate Aurora Health medical centers in Wisconsin and Illinois </t>
  </si>
  <si>
    <t>up to October 3, 2020</t>
  </si>
  <si>
    <t>COVID-19 Deliveries: Maternal Features and Neonatal Outcomes</t>
  </si>
  <si>
    <t>https://institutionalrepository.aah.org/jpcrr/vol8/iss3/11/</t>
  </si>
  <si>
    <t>Reproductive Sciences</t>
  </si>
  <si>
    <t>Department of Obstetrics and Gynaecology of “L. Sacco” University Hospital</t>
  </si>
  <si>
    <t>between March 7th and April 30th, 2020</t>
  </si>
  <si>
    <t>Unlikely SARS-CoV-2 Transmission During Vaginal Delivery</t>
  </si>
  <si>
    <t>https://link.springer.com/article/10.1007/s43032-021-00681-5</t>
  </si>
  <si>
    <t>Archives of Disease in Childhood - Fetal and Neonatal Edition</t>
  </si>
  <si>
    <t>3 April and 27 November 2020</t>
  </si>
  <si>
    <t>Neonatal outcome following maternal infection with SARS-CoV-2 in Germany: COVID-19-Related Obstetric and Neonatal Outcome Study (CRONOS)</t>
  </si>
  <si>
    <t>https://fn.bmj.com/content/early/2021/07/18/archdischild-2021-322100.long#T1</t>
  </si>
  <si>
    <t>Medical Journal Armed Forces India</t>
  </si>
  <si>
    <t xml:space="preserve">India </t>
  </si>
  <si>
    <t>Probable vertical transmission of severe acute respiratory syndrome coronavirus 2 infection from mother to neonate</t>
  </si>
  <si>
    <t>https://www.sciencedirect.com/science/article/pii/S0377123720302562?via%3Dihub</t>
  </si>
  <si>
    <t xml:space="preserve">01 June 2020 and 15 October 2020 </t>
  </si>
  <si>
    <t>Assessment of materno-foetal transmission of SARS-CoV-2: A prospective pilot study</t>
  </si>
  <si>
    <t>https://www.ncbi.nlm.nih.gov/pmc/articles/PMC8313026/</t>
  </si>
  <si>
    <t>New Yersey</t>
  </si>
  <si>
    <t>Robert Wood Johnson Barnabas Health System</t>
  </si>
  <si>
    <t>10 april 2020 - 15 june 2020</t>
  </si>
  <si>
    <t>Obstetrical outcomes and follow-up for patient with asymptomatic COVID-19 at delivery: A multicenter prospective cohort study</t>
  </si>
  <si>
    <t>https://www.ajogmfm.org/article/S2589-9333(21)00149-X/fulltext#seccesectitle0007</t>
  </si>
  <si>
    <t>Neo-COVID-19 Research Group</t>
  </si>
  <si>
    <t>March 13 2020 - May 31 2020</t>
  </si>
  <si>
    <t>Baby Friendly Hospital Initiative Breastfeeding Outcomes in Mothers with COVID-19 Infection During the First Weeks of the Pandemic in Spain</t>
  </si>
  <si>
    <t>https://www.ncbi.nlm.nih.gov/research/coronavirus/publication/34374323</t>
  </si>
  <si>
    <t>Indian Obstetrics &amp; Gynaecology</t>
  </si>
  <si>
    <t>Delhi</t>
  </si>
  <si>
    <t>Fortis Hospital, Shalimar Bagh</t>
  </si>
  <si>
    <t>May 15 2020 - September 15 2020</t>
  </si>
  <si>
    <t>Clinical presentation, maternal &amp; neonatal outcomes of pregnant women with COVID-19: A prospective observational study</t>
  </si>
  <si>
    <t xml:space="preserve">https://www.iorg.org.in/index.php/iog/article/view/660 </t>
  </si>
  <si>
    <t>Initially included as a pre print</t>
  </si>
  <si>
    <t xml:space="preserve">Liu F </t>
  </si>
  <si>
    <t>Infection and Drug Resistance</t>
  </si>
  <si>
    <t>Clinico-Radiological Features and Outcomes in Pregnant Women with COVID-19 Pneumonia Compared with Age-Matched Non-Pregnant Women</t>
  </si>
  <si>
    <t>potential duplicate data</t>
  </si>
  <si>
    <t>vaccination during pregnancy</t>
  </si>
  <si>
    <t>Congdon</t>
  </si>
  <si>
    <t>Management and Early Outcomes of Neonates Born to Women with SARS-CoV-2 in 16 U.S. Hospitals</t>
  </si>
  <si>
    <t>https://www.thieme-connect.de/products/ejournals/abstract/10.1055/s-0041-1726036</t>
  </si>
  <si>
    <t>no full text available</t>
  </si>
  <si>
    <t>&lt;6hours</t>
  </si>
  <si>
    <t>&gt;6hours</t>
  </si>
  <si>
    <t>other observations</t>
  </si>
  <si>
    <t>818-1057</t>
  </si>
  <si>
    <t>105 other reason, 39 cause of covid-19</t>
  </si>
  <si>
    <t>Child characteristics</t>
  </si>
  <si>
    <t>4 &lt;20, 248 20-34 and 175 &gt;35</t>
  </si>
  <si>
    <t>427 confirmed</t>
  </si>
  <si>
    <t>30 peripartum, 3 missing</t>
  </si>
  <si>
    <t>&lt;22</t>
  </si>
  <si>
    <t>defined 22-27</t>
  </si>
  <si>
    <t>Lokken EM</t>
  </si>
  <si>
    <t>Seattle</t>
  </si>
  <si>
    <t>University of Washington Hospital system (Montlake, Northwest, and
Harborview campuses), Swedish Medical Center (First Hill, Ballard, Issaquah and
Edmonds campuses), University of Washington Valley Medical Center, MultiCare
Health System (Auburn Medical Center, Covington Medical Center, Tacoma General
Hospital, Good Samaritan Hospital, Valley Hospital and Deaconess Hospital),
EvergreenHealth Medical Center, and PeaceHealth-St. Joseph’s Medical Center</t>
  </si>
  <si>
    <t>May 8 to May 10</t>
  </si>
  <si>
    <t>Clinical Characteristics of 46 Pregnant Women with a SARS-CoV-2 Infection in Washington State</t>
  </si>
  <si>
    <t>https://www.ajog.org/article/S0002-9378(20)30558-5/pdf</t>
  </si>
  <si>
    <t>Improve maternal respiratory status due to Covid 19 disease.</t>
  </si>
  <si>
    <t>worsening respiratory status and multiple co-morbidities, including Class III obesity</t>
  </si>
  <si>
    <t>Median 27</t>
  </si>
  <si>
    <t>7,5 days</t>
  </si>
  <si>
    <t>15 obese</t>
  </si>
  <si>
    <t>Eunice Kennedy Shriver National Institute of Child Health and Human Development Maternal-Fetal Medicine Units Network, Bethesda, MD</t>
  </si>
  <si>
    <t>Maternal and neonatal outcomes of pregnant patients with coronavirus disease 2019 (COVID-19): A multistate cohort</t>
  </si>
  <si>
    <t>https://www.ncbi.nlm.nih.gov/pmc/articles/PMC7848486/</t>
  </si>
  <si>
    <t>50 smoking, 18 immunocompromised, 165 asthma or COPD, 49 diabetes, 79 chronic hypertension, 3 chronic renal disease, 6 chronic liver disease, 14 seizure disorder, 3 IBD</t>
  </si>
  <si>
    <t>Obstetrics and Gynaecology, Du Cane Road, London</t>
  </si>
  <si>
    <t>Jan 1 to Aug 8 2020</t>
  </si>
  <si>
    <t>Pregnancy and neonatal outcomes of COVID-19 – coreporting of common outcomes from the PAN-COVID and AAP SONPM registry</t>
  </si>
  <si>
    <t>https://www.medrxiv.org/content/10.1101/2021.01.06.21249325v1</t>
  </si>
  <si>
    <t>28.6-32</t>
  </si>
  <si>
    <t>128 asthma, 58 hypertension</t>
  </si>
  <si>
    <t>Ekurhuleni health district</t>
  </si>
  <si>
    <t>103 (6 analyzed)</t>
  </si>
  <si>
    <t>Maternal mortality from COVID 19 among South African pregnant women</t>
  </si>
  <si>
    <t>https://www.tandfonline.com/doi/full/10.1080/14767058.2021.1902501</t>
  </si>
  <si>
    <t>33.5 (± 4.3)</t>
  </si>
  <si>
    <t>35 (± 5.8)</t>
  </si>
  <si>
    <t>3 hypertension, 1 diabetes</t>
  </si>
  <si>
    <t>5 positive, 1 not tested but symptomatic</t>
  </si>
  <si>
    <t>37 (± 4.41)</t>
  </si>
  <si>
    <t>2766.7 (± 813.8)</t>
  </si>
  <si>
    <t>Child nr study</t>
  </si>
  <si>
    <t>1-3</t>
  </si>
  <si>
    <t>2 stillbirths</t>
  </si>
  <si>
    <t xml:space="preserve">April 7th to May 6th </t>
  </si>
  <si>
    <t>https://link.springer.com/article/10.1007/s00431-021-04206-9</t>
  </si>
  <si>
    <t>An observational study for appraisal of clinical outcome and risk of mother-to-child SARS-CoV-2 transmission in neonates provided the benefits of mothers’ own milk</t>
  </si>
  <si>
    <t xml:space="preserve">European Journal of Pediatrics </t>
  </si>
  <si>
    <t xml:space="preserve">April–December 2020 </t>
  </si>
  <si>
    <t>tertiary-care hospital in Haryana</t>
  </si>
  <si>
    <t>Blakeway H</t>
  </si>
  <si>
    <t>https://www.ajog.org/article/S0002-9378(21)00873-5/pdf</t>
  </si>
  <si>
    <t>St George’s University Hospitals NHS Foundation Trust,</t>
  </si>
  <si>
    <t xml:space="preserve"> March 1 and July 4  2021</t>
  </si>
  <si>
    <t>COVID-19 Vaccination During Pregnancy: Coverage and Safety</t>
  </si>
  <si>
    <t>26.07 ± 4.43</t>
  </si>
  <si>
    <t>37.85 ± 1.93</t>
  </si>
  <si>
    <t>2642.57 ± 503.24</t>
  </si>
  <si>
    <t>150</t>
  </si>
  <si>
    <t>35.0 (31.0–37.0)</t>
  </si>
  <si>
    <t xml:space="preserve">23.8 (21.5–27.4) </t>
  </si>
  <si>
    <t>131</t>
  </si>
  <si>
    <t>Son M</t>
  </si>
  <si>
    <t>35 placental abruption</t>
  </si>
  <si>
    <t>Yüksel S (mild-moderate)</t>
  </si>
  <si>
    <t>38.7±1.6</t>
  </si>
  <si>
    <t>3226±368</t>
  </si>
  <si>
    <t>Yüksel S (severe)</t>
  </si>
  <si>
    <t>38.6±2.0</t>
  </si>
  <si>
    <t>3256±319</t>
  </si>
  <si>
    <t>774 asthma or COPD, 498 chronic hypertension, 258 pregestational diabetes, 417 heart disease</t>
  </si>
  <si>
    <t>28.0±5.3</t>
  </si>
  <si>
    <t>20.5(4.0-39.2)</t>
  </si>
  <si>
    <t>28.6±5.6</t>
  </si>
  <si>
    <t>30.0±6.2</t>
  </si>
  <si>
    <t>28.0(4.0-38.1)</t>
  </si>
  <si>
    <t>30.6±5.9</t>
  </si>
  <si>
    <t>Yüksel S</t>
  </si>
  <si>
    <t>Epic's Cosmos research platform</t>
  </si>
  <si>
    <t>March 1 to December 31 2020</t>
  </si>
  <si>
    <t>Coronavirus Disease 2019(COVID-19) Pandemic and Pregnancy Outcomes in a U.S. Population</t>
  </si>
  <si>
    <t>https://journals.lww.com/greenjournal/Fulltext/9900/Coronavirus_Disease_2019__COVID_19__Pandemic_and.274.aspx?casa_token=H0_McjrVmUYAAAAA:coIc2iyyce3mOt2tiju-V0O3s1HCS01DJ8DHWMmlYrivB6GvmkDDS9vrFp4Un4F8xcKMOWWxU0LKJpW8_xqMxt81</t>
  </si>
  <si>
    <t>only data on positive sars-cov-2 extracted</t>
  </si>
  <si>
    <t>Perinatal Journal</t>
  </si>
  <si>
    <t>Instanbul</t>
  </si>
  <si>
    <t>Department of Obstetrics and Gynaecology, Basaksehir Çam and Sakura City Hospital</t>
  </si>
  <si>
    <t>March 1 and October 2021</t>
  </si>
  <si>
    <t>Comparison of the pregnancy outcomes of the patients with severe symptoms who received medical treatment for COVID-19 versus the patients with mild-moderate symptoms</t>
  </si>
  <si>
    <t>https://www.perinataljournal.com/Archive/Article/20210292007</t>
  </si>
  <si>
    <t>Reproductive Biology and Endocrinology</t>
  </si>
  <si>
    <t>The first affliated hospital of Jinan university</t>
  </si>
  <si>
    <t>24 januray to 31 march 2020</t>
  </si>
  <si>
    <t>Maternal and infant outcomes during the COVID-19 pandemic: a retrospective study in Guangzhou, China</t>
  </si>
  <si>
    <t>https://rbej.biomedcentral.com/articles/10.1186/s12958-021-00807-z#Tab5</t>
  </si>
  <si>
    <t>30.43±4.13</t>
  </si>
  <si>
    <t>26.58±10.00</t>
  </si>
  <si>
    <t>62 obesity, 37 hepatitis b, 1 pcos, 25 hypothyroidism</t>
  </si>
  <si>
    <t>39.26±1.42</t>
  </si>
  <si>
    <t>3.21±0.43</t>
  </si>
  <si>
    <t>5 NRDS</t>
  </si>
  <si>
    <t>Adverse fetal: 7</t>
  </si>
  <si>
    <t>Keita H</t>
  </si>
  <si>
    <t>Anaesth Crit Care Pain Med</t>
  </si>
  <si>
    <t>18 tertiary referral maternity units</t>
  </si>
  <si>
    <t>March and July 2020</t>
  </si>
  <si>
    <t>Clinical, obstetrical and anaesthesia outcomes in pregnant women during the first COVID-19 surge in France: a prospective multicentre observational cohort study</t>
  </si>
  <si>
    <t>https://pubmed.ncbi.nlm.nih.gov/34391984/</t>
  </si>
  <si>
    <t>33±7</t>
  </si>
  <si>
    <t>27±6</t>
  </si>
  <si>
    <t>27 obesity, 9 diabetes mellitus, 5 hypertension, 4 kidney transplantation, 1 mechanical heart valve, 1 asthma, 1 sickle cell disease</t>
  </si>
  <si>
    <t>RT-PCR 64 positive of 82 tested</t>
  </si>
  <si>
    <t>38[23-41]</t>
  </si>
  <si>
    <t>Theiler RN</t>
  </si>
  <si>
    <t>Am J Obstet Gynecol MFM</t>
  </si>
  <si>
    <t>Minnesota and Wisconsin</t>
  </si>
  <si>
    <t>Mayo Clinic Health System</t>
  </si>
  <si>
    <t>December 10, 2020 and April 19, 2021</t>
  </si>
  <si>
    <t>Pregnancy and birth outcomes after SARS-CoV-2 vaccination in pregnancy</t>
  </si>
  <si>
    <t>https://www.ncbi.nlm.nih.gov/pmc/articles/PMC8378017/</t>
  </si>
  <si>
    <t>31.8(3.7)</t>
  </si>
  <si>
    <t>2 diabetes, 6 hypertension, 15 asthma, 6 infertility treatment</t>
  </si>
  <si>
    <t xml:space="preserve">The patients received at least one dose of a COVID-19 vaccine prior to delivery. </t>
  </si>
  <si>
    <t>Rozo N</t>
  </si>
  <si>
    <t>Paediatric and Perinatal Epidemiology</t>
  </si>
  <si>
    <t>Colombia</t>
  </si>
  <si>
    <t>National disease surveillance data from Colombia</t>
  </si>
  <si>
    <t>6 March 2020 to 12 December 2020</t>
  </si>
  <si>
    <t>Severity of illness by pregnancy status among laboratory-confirmed SARS-CoV-2 infections occuring in reproductive-aged women in Colombia</t>
  </si>
  <si>
    <t>https://onlinelibrary.wiley.com/doi/10.1111/ppe.12808</t>
  </si>
  <si>
    <t>212 obesity, 143 asthma, 121 diabetes, 109 cardiovascular disease, 16 cancer, 14 HIV, 6 COPD, 4 tuberculosis</t>
  </si>
  <si>
    <t>27.0(18)</t>
  </si>
  <si>
    <t>334 patients pregnancy outcome not reported</t>
  </si>
  <si>
    <t>Husen MF</t>
  </si>
  <si>
    <t>All-in the Netherlands multicenter cohort study</t>
  </si>
  <si>
    <t xml:space="preserve">April 2020 and March 2021 </t>
  </si>
  <si>
    <t>Unique Severe COVID-19 Placental Signature Independent of Severity of Clinical Maternal Symptoms</t>
  </si>
  <si>
    <t>https://www.ncbi.nlm.nih.gov/pmc/articles/PMC8402730/</t>
  </si>
  <si>
    <t>Husen MF (Active COVID-19)</t>
  </si>
  <si>
    <t>Husen MF (Resolved COVID-19)</t>
  </si>
  <si>
    <t>34.4(±4.5)</t>
  </si>
  <si>
    <t>32.8(±5.7)</t>
  </si>
  <si>
    <t>31.6(12.5)</t>
  </si>
  <si>
    <t>26.4(9.5)</t>
  </si>
  <si>
    <t>1 autoimmune disease</t>
  </si>
  <si>
    <t>2 autoimmune disease, 2 hypertensive disorders</t>
  </si>
  <si>
    <t>234(50)</t>
  </si>
  <si>
    <t>241(53)</t>
  </si>
  <si>
    <t>Husen MF(Active COVID-19)</t>
  </si>
  <si>
    <t>Husen MF(Resolved COVID-19)</t>
  </si>
  <si>
    <t>234(48)</t>
  </si>
  <si>
    <t>271(9)</t>
  </si>
  <si>
    <t>4(7)</t>
  </si>
  <si>
    <t>35(52)</t>
  </si>
  <si>
    <t>23/39 positive</t>
  </si>
  <si>
    <t>12/39 positive</t>
  </si>
  <si>
    <t>1/39 positive</t>
  </si>
  <si>
    <t>Januszewski M</t>
  </si>
  <si>
    <t>J Clin Med</t>
  </si>
  <si>
    <t>Department of Obstetrics and Gynaecology, at the Central Clinical Hospital of the Ministry of the Interior and Administration</t>
  </si>
  <si>
    <t>15 May 2020 and 20 December 2020</t>
  </si>
  <si>
    <t>COVID-19 in Pregnancy - Perinatal Outcomes and Vertical Transmission Preventative Strategies, When Considering More Transmissible SARS-CoV-2 Variants</t>
  </si>
  <si>
    <t>https://www.ncbi.nlm.nih.gov/pmc/articles/PMC8397094/</t>
  </si>
  <si>
    <t>Januszewski M(Negative)</t>
  </si>
  <si>
    <t>Januszewski M(Positive)</t>
  </si>
  <si>
    <t>31±5.2</t>
  </si>
  <si>
    <t>32.2±5.1</t>
  </si>
  <si>
    <t>29.53±5.29</t>
  </si>
  <si>
    <t>29.65±4.24</t>
  </si>
  <si>
    <t>10 diabetes, 8 hypertension, 15 hypothyroidism, 2 asthma, 1 cholestasis, 2 Lupus erythematosus</t>
  </si>
  <si>
    <t>7 diabetes, 7 hypertension, 13 hypothyroidism, 1 asthma, 2 cholestasis</t>
  </si>
  <si>
    <t>day of labor</t>
  </si>
  <si>
    <t>After 24h/ on the day of discharge</t>
  </si>
  <si>
    <t>Alipour Z</t>
  </si>
  <si>
    <t>Midwifery</t>
  </si>
  <si>
    <t>Qom</t>
  </si>
  <si>
    <t>Nekouei-Hedayati-Forghani Hospital</t>
  </si>
  <si>
    <t>15 March 2020 to 15 November 2020</t>
  </si>
  <si>
    <t>Relationship between coronavirus disease 2019 in pregnancy and maternal and fetal outcomes: Retrospective analytical cohort study</t>
  </si>
  <si>
    <t>https://www.ncbi.nlm.nih.gov/pmc/articles/PMC8384487/</t>
  </si>
  <si>
    <t>Alipour Z(COVID-19)</t>
  </si>
  <si>
    <t>Alipour Z(No COVID-19)</t>
  </si>
  <si>
    <t>29.4(5.8)</t>
  </si>
  <si>
    <t>30.7(6.3)</t>
  </si>
  <si>
    <t>2 asthma, 13 hypertension, 3 diabetes, 2 liver disease, 4 anaemia, 1 renal disease</t>
  </si>
  <si>
    <t>10 hypertension, 4 diabetes, 1 anaemia</t>
  </si>
  <si>
    <t>Aabakke AJM</t>
  </si>
  <si>
    <t>Danish COVID-19 in pregnancy database(DCOD)</t>
  </si>
  <si>
    <t>March 1 and October 31 2020</t>
  </si>
  <si>
    <t>SARS-CoV-2 infection in pregnancy in Denmark - characteristics and outcomes after confirmed infection in pregnancy: A nationwide, prospective, population-based cohort study</t>
  </si>
  <si>
    <t>https://obgyn.onlinelibrary.wiley.com/doi/10.1111/aogs.14252</t>
  </si>
  <si>
    <t>Trostle ME</t>
  </si>
  <si>
    <t>35 (6)</t>
  </si>
  <si>
    <t>21.0 (16.4)</t>
  </si>
  <si>
    <t>28 Chronic hypertension; 5 diabetes;</t>
  </si>
  <si>
    <t>23.2 (5.2)</t>
  </si>
  <si>
    <t>39.3 (33.0–41.7)</t>
  </si>
  <si>
    <t xml:space="preserve">	3374 (1910–4360)</t>
  </si>
  <si>
    <t>1-85</t>
  </si>
  <si>
    <t>vaccination study</t>
  </si>
  <si>
    <t>New York University Langone Health</t>
  </si>
  <si>
    <t>COVID-19 vaccination in pregnancy: early experience from a single institution</t>
  </si>
  <si>
    <t>https://www.ncbi.nlm.nih.gov/pmc/articles/PMC8366042/</t>
  </si>
  <si>
    <t>Chinn J</t>
  </si>
  <si>
    <t>Timircan M</t>
  </si>
  <si>
    <t>Moffat MA</t>
  </si>
  <si>
    <t>Charki S</t>
  </si>
  <si>
    <t>University of California, Irvine</t>
  </si>
  <si>
    <t>March 1 2020 - February 28 2021</t>
  </si>
  <si>
    <t>Characteristics and Outcomes of Women With COVID-19 Giving Birth at US Academic Centers During the COVID-19 Pandemic</t>
  </si>
  <si>
    <t>https://jamanetwork.com/journals/jamanetworkopen/fullarticle/2782978</t>
  </si>
  <si>
    <t>3956 obesity, 2310 anemie, 1437 chronic pulmonary disease, 469 drug abuse, 750 hypertension, 426 diabetes, 949 coagulation deficiency, 972 depression</t>
  </si>
  <si>
    <t>8 in the 1st trimester; 1 in the 2nd trimester</t>
  </si>
  <si>
    <t>only data on SARS-CoV-2-infectedd pregnant women identified in DCOD</t>
  </si>
  <si>
    <t>22+6</t>
  </si>
  <si>
    <t>399 positive</t>
  </si>
  <si>
    <t>11 IgG positive</t>
  </si>
  <si>
    <t>40+0 (39+1-41+0)</t>
  </si>
  <si>
    <t>https://www.ncbi.nlm.nih.gov/pmc/articles/PMC8400058/</t>
  </si>
  <si>
    <t>Medicina (Kaunas)</t>
  </si>
  <si>
    <t>Exploring Pregnancy Outcomes Associated with SARS-CoV-2 Infection</t>
  </si>
  <si>
    <t>Timisoara</t>
  </si>
  <si>
    <t>Dr Dumitru Popescu' Clinical Hospital of Obstetrics and Gynecology</t>
  </si>
  <si>
    <t>https://pubmed.ncbi.nlm.nih.gov/34470140/</t>
  </si>
  <si>
    <t>30 August 2020 and 30 January 2021</t>
  </si>
  <si>
    <t>2 fetal malformations, 5 neonatal sepsis</t>
  </si>
  <si>
    <t>Current Pediatric Research</t>
  </si>
  <si>
    <t>North Karnataka</t>
  </si>
  <si>
    <t>May to October 2020</t>
  </si>
  <si>
    <t>Experience of covid-19 infections in neonates in tertiary care centre in North Karnataka, India: A prospective cohort study</t>
  </si>
  <si>
    <t>Short-term outcomes of infants born to mothers with SARS-CoV-2 infection</t>
  </si>
  <si>
    <t>23 March - 23 September 2020</t>
  </si>
  <si>
    <t>Well Baby Nursery (WBN) at New York University L angone Hospital-Brooklyn</t>
  </si>
  <si>
    <t>28.5±6.3</t>
  </si>
  <si>
    <t>39.1(±1.4)</t>
  </si>
  <si>
    <t xml:space="preserve">13 SGA, 4 LGA, 12 infant of diabetic mother, 3 coombs positivity, 2 hyperbilirubinemia </t>
  </si>
  <si>
    <t>0/57 positive</t>
  </si>
  <si>
    <t>Result prior to nursery discharge, 76 not tested</t>
  </si>
  <si>
    <t>11 infants were excluded because of transfer to the NICU (of note, none were admitted for COVID-19 disease)</t>
  </si>
  <si>
    <t>https://www.alliedacademies.org/articles/experience-of-covid19-infections-in-neonates-in-tertiary-care-centre-in-north-karnataka-india-a-prospective-cohort-study-15837.html</t>
  </si>
  <si>
    <t>37.6</t>
  </si>
  <si>
    <t>8 were formula fed</t>
  </si>
  <si>
    <t>12-72 hrs</t>
  </si>
  <si>
    <t>1000-1500</t>
  </si>
  <si>
    <t>03 (11%)</t>
  </si>
  <si>
    <t>1501-2500</t>
  </si>
  <si>
    <t>11 (39%)</t>
  </si>
  <si>
    <t>2500-3500</t>
  </si>
  <si>
    <t>14 (50%)</t>
  </si>
  <si>
    <t>Cardio Tocographic abnormalities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</si>
</sst>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m\-d"/>
    <numFmt numFmtId="165" formatCode="d\-mmm\-yyyy"/>
    <numFmt numFmtId="166" formatCode="d\-mmmm\-yy"/>
    <numFmt numFmtId="167" formatCode="d\-mmmm\-yyyy"/>
    <numFmt numFmtId="168" formatCode="mmmm\-d"/>
    <numFmt numFmtId="169" formatCode="mmmm\ yyyy"/>
    <numFmt numFmtId="170" formatCode="m\-d\-yyyy"/>
    <numFmt numFmtId="171" formatCode="mmmm\ d"/>
    <numFmt numFmtId="172" formatCode="m/d"/>
    <numFmt numFmtId="173" formatCode="mmm\ d"/>
    <numFmt numFmtId="174" formatCode="mmm\ d\ yyyy"/>
    <numFmt numFmtId="175" formatCode="mmm\-d"/>
    <numFmt numFmtId="176" formatCode="[$-F800]dddd\,\ mmmm\ dd\,\ yyyy"/>
  </numFmts>
  <fonts count="59">
    <font>
      <sz val="10"/>
      <color rgb="FF000000"/>
      <name val="Arial"/>
    </font>
    <font>
      <sz val="12"/>
      <color theme="1"/>
      <name val="Arial"/>
      <family val="2"/>
      <scheme val="minor"/>
    </font>
    <font>
      <b/>
      <sz val="11"/>
      <color rgb="FF000000"/>
      <name val="Calibri"/>
      <family val="2"/>
    </font>
    <font>
      <sz val="11"/>
      <color rgb="FF000000"/>
      <name val="Calibri"/>
      <family val="2"/>
    </font>
    <font>
      <b/>
      <sz val="10"/>
      <color theme="1"/>
      <name val="Arial"/>
      <family val="2"/>
    </font>
    <font>
      <b/>
      <sz val="10"/>
      <color rgb="FF000000"/>
      <name val="Arial"/>
      <family val="2"/>
    </font>
    <font>
      <sz val="10"/>
      <color theme="1"/>
      <name val="Arial"/>
      <family val="2"/>
    </font>
    <font>
      <sz val="12"/>
      <color rgb="FF000000"/>
      <name val="Arial"/>
      <family val="2"/>
    </font>
    <font>
      <sz val="10"/>
      <color rgb="FF000000"/>
      <name val="Arial"/>
      <family val="2"/>
    </font>
    <font>
      <b/>
      <sz val="11"/>
      <color theme="1"/>
      <name val="Calibri"/>
      <family val="2"/>
    </font>
    <font>
      <sz val="11"/>
      <color theme="1"/>
      <name val="Calibri"/>
      <family val="2"/>
    </font>
    <font>
      <sz val="10"/>
      <color rgb="FF000000"/>
      <name val="Roboto"/>
    </font>
    <font>
      <sz val="11"/>
      <color theme="1"/>
      <name val="Arial"/>
      <family val="2"/>
    </font>
    <font>
      <b/>
      <sz val="11"/>
      <name val="Calibri"/>
      <family val="2"/>
    </font>
    <font>
      <sz val="11"/>
      <name val="Calibri"/>
      <family val="2"/>
    </font>
    <font>
      <u/>
      <sz val="10"/>
      <color rgb="FF0563C1"/>
      <name val="Arial"/>
      <family val="2"/>
    </font>
    <font>
      <u/>
      <sz val="10"/>
      <color rgb="FF0000FF"/>
      <name val="Arial"/>
      <family val="2"/>
    </font>
    <font>
      <u/>
      <sz val="10"/>
      <color rgb="FF000000"/>
      <name val="Arial"/>
      <family val="2"/>
    </font>
    <font>
      <u/>
      <sz val="10"/>
      <color rgb="FF1155CC"/>
      <name val="Arial"/>
      <family val="2"/>
    </font>
    <font>
      <sz val="10"/>
      <color rgb="FF222222"/>
      <name val="Arial"/>
      <family val="2"/>
    </font>
    <font>
      <sz val="10"/>
      <color rgb="FF1C1D1E"/>
      <name val="Arial"/>
      <family val="2"/>
    </font>
    <font>
      <sz val="10"/>
      <color rgb="FF333333"/>
      <name val="Arial"/>
      <family val="2"/>
    </font>
    <font>
      <sz val="10"/>
      <name val="Arial"/>
      <family val="2"/>
    </font>
    <font>
      <sz val="10"/>
      <color rgb="FF242C35"/>
      <name val="Arial"/>
      <family val="2"/>
    </font>
    <font>
      <b/>
      <sz val="10"/>
      <color rgb="FF212121"/>
      <name val="Arial"/>
      <family val="2"/>
    </font>
    <font>
      <u/>
      <sz val="10"/>
      <color theme="10"/>
      <name val="Arial"/>
      <family val="2"/>
    </font>
    <font>
      <sz val="10"/>
      <color rgb="FF000000"/>
      <name val="Arial"/>
      <family val="2"/>
      <scheme val="minor"/>
    </font>
    <font>
      <sz val="10"/>
      <color rgb="FF212121"/>
      <name val="Arial"/>
      <family val="2"/>
      <scheme val="minor"/>
    </font>
    <font>
      <sz val="10"/>
      <color rgb="FF2E2E2E"/>
      <name val="Arial"/>
      <family val="2"/>
      <scheme val="major"/>
    </font>
    <font>
      <b/>
      <sz val="10"/>
      <color rgb="FFFF0000"/>
      <name val="Arial"/>
      <family val="2"/>
    </font>
    <font>
      <sz val="10"/>
      <color rgb="FF333333"/>
      <name val="Georgia"/>
      <family val="1"/>
    </font>
    <font>
      <sz val="16"/>
      <color rgb="FF000000"/>
      <name val="Arial"/>
      <family val="2"/>
    </font>
    <font>
      <sz val="12"/>
      <color rgb="FF000000"/>
      <name val="Calibri"/>
      <family val="2"/>
    </font>
    <font>
      <sz val="8"/>
      <name val="Arial"/>
      <family val="2"/>
    </font>
    <font>
      <b/>
      <sz val="10"/>
      <name val="Arial"/>
      <family val="2"/>
    </font>
    <font>
      <i/>
      <sz val="10"/>
      <color rgb="FF000000"/>
      <name val="Arial"/>
      <family val="2"/>
    </font>
    <font>
      <sz val="10"/>
      <name val="Arial"/>
      <family val="2"/>
      <scheme val="major"/>
    </font>
    <font>
      <sz val="10"/>
      <color rgb="FF000000"/>
      <name val="Calibri"/>
      <family val="2"/>
    </font>
    <font>
      <sz val="11"/>
      <color rgb="FFC00000"/>
      <name val="Calibri"/>
      <family val="2"/>
    </font>
    <font>
      <sz val="10"/>
      <color rgb="FF212121"/>
      <name val="Arial"/>
      <family val="2"/>
    </font>
    <font>
      <sz val="11"/>
      <color rgb="FFFF0000"/>
      <name val="Calibri"/>
      <family val="2"/>
    </font>
    <font>
      <sz val="10"/>
      <color theme="1"/>
      <name val="Calibri"/>
      <family val="2"/>
    </font>
    <font>
      <sz val="8"/>
      <name val="Arial"/>
      <family val="2"/>
    </font>
    <font>
      <sz val="10"/>
      <color theme="1"/>
      <name val="Helvetica"/>
      <family val="2"/>
    </font>
    <font>
      <sz val="10"/>
      <color theme="1"/>
      <name val="Arial"/>
      <family val="2"/>
      <scheme val="minor"/>
    </font>
    <font>
      <sz val="10"/>
      <color rgb="FF000000"/>
      <name val="Arial"/>
      <family val="2"/>
      <scheme val="major"/>
    </font>
    <font>
      <i/>
      <sz val="11"/>
      <color theme="1"/>
      <name val="Calibri"/>
      <family val="2"/>
    </font>
    <font>
      <sz val="10"/>
      <color theme="1"/>
      <name val="Arial (Koppen)"/>
    </font>
    <font>
      <sz val="10"/>
      <color rgb="FF020202"/>
      <name val="Arial"/>
      <family val="2"/>
    </font>
    <font>
      <sz val="12"/>
      <color rgb="FF000000"/>
      <name val="Times New Roman"/>
      <family val="1"/>
    </font>
    <font>
      <sz val="10"/>
      <color rgb="FF303030"/>
      <name val="Arial"/>
      <family val="2"/>
    </font>
    <font>
      <i/>
      <sz val="10"/>
      <color rgb="FF303030"/>
      <name val="Arial"/>
      <family val="2"/>
    </font>
    <font>
      <b/>
      <sz val="10"/>
      <color rgb="FF000000"/>
      <name val="Arial"/>
      <family val="2"/>
      <scheme val="minor"/>
    </font>
    <font>
      <u/>
      <sz val="10"/>
      <color theme="10"/>
      <name val="Arial"/>
      <family val="2"/>
      <scheme val="minor"/>
    </font>
    <font>
      <sz val="10"/>
      <color rgb="FF303030"/>
      <name val="Arial"/>
      <family val="2"/>
      <scheme val="minor"/>
    </font>
    <font>
      <i/>
      <sz val="10"/>
      <color rgb="FF303030"/>
      <name val="Arial"/>
      <family val="2"/>
      <scheme val="minor"/>
    </font>
    <font>
      <b/>
      <sz val="10"/>
      <color theme="1"/>
      <name val="Calibri"/>
      <family val="2"/>
    </font>
    <font>
      <b/>
      <i/>
      <sz val="10"/>
      <color rgb="FF000000"/>
      <name val="Arial"/>
      <family val="2"/>
    </font>
    <font>
      <b/>
      <sz val="12"/>
      <color rgb="FF000000"/>
      <name val="Calibri"/>
      <family val="2"/>
    </font>
  </fonts>
  <fills count="55">
    <fill>
      <patternFill patternType="none"/>
    </fill>
    <fill>
      <patternFill patternType="gray125"/>
    </fill>
    <fill>
      <patternFill patternType="solid">
        <fgColor rgb="FFFFFFFF"/>
        <bgColor rgb="FFFFFFFF"/>
      </patternFill>
    </fill>
    <fill>
      <patternFill patternType="solid">
        <fgColor rgb="FFE6B8AF"/>
        <bgColor rgb="FFE6B8AF"/>
      </patternFill>
    </fill>
    <fill>
      <patternFill patternType="solid">
        <fgColor rgb="FF92D050"/>
        <bgColor rgb="FF92D050"/>
      </patternFill>
    </fill>
    <fill>
      <patternFill patternType="solid">
        <fgColor rgb="FFFFC000"/>
        <bgColor rgb="FFFFC000"/>
      </patternFill>
    </fill>
    <fill>
      <patternFill patternType="solid">
        <fgColor rgb="FFFF9900"/>
        <bgColor rgb="FFFF9900"/>
      </patternFill>
    </fill>
    <fill>
      <patternFill patternType="solid">
        <fgColor rgb="FFF7B4AE"/>
        <bgColor rgb="FFF7B4AE"/>
      </patternFill>
    </fill>
    <fill>
      <patternFill patternType="solid">
        <fgColor rgb="FFFFFF00"/>
        <bgColor rgb="FFFFFF00"/>
      </patternFill>
    </fill>
    <fill>
      <patternFill patternType="solid">
        <fgColor rgb="FFF1C232"/>
        <bgColor rgb="FFF1C232"/>
      </patternFill>
    </fill>
    <fill>
      <patternFill patternType="solid">
        <fgColor rgb="FF00FF00"/>
        <bgColor rgb="FF00FF00"/>
      </patternFill>
    </fill>
    <fill>
      <patternFill patternType="solid">
        <fgColor rgb="FF0563C1"/>
        <bgColor rgb="FF0563C1"/>
      </patternFill>
    </fill>
    <fill>
      <patternFill patternType="solid">
        <fgColor rgb="FFCCCCCC"/>
        <bgColor rgb="FFCCCCCC"/>
      </patternFill>
    </fill>
    <fill>
      <patternFill patternType="solid">
        <fgColor rgb="FFD6DCE4"/>
        <bgColor rgb="FFD6DCE4"/>
      </patternFill>
    </fill>
    <fill>
      <patternFill patternType="solid">
        <fgColor rgb="FFB4C6E7"/>
        <bgColor rgb="FFB4C6E7"/>
      </patternFill>
    </fill>
    <fill>
      <patternFill patternType="solid">
        <fgColor rgb="FFF4B084"/>
        <bgColor rgb="FFF4B084"/>
      </patternFill>
    </fill>
    <fill>
      <patternFill patternType="solid">
        <fgColor rgb="FF00B050"/>
        <bgColor rgb="FF00B050"/>
      </patternFill>
    </fill>
    <fill>
      <patternFill patternType="solid">
        <fgColor rgb="FFFCFCFC"/>
        <bgColor rgb="FFFCFCFC"/>
      </patternFill>
    </fill>
    <fill>
      <patternFill patternType="solid">
        <fgColor rgb="FFFFC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4" tint="0.399975585192419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34998626667073579"/>
        <bgColor indexed="64"/>
      </patternFill>
    </fill>
    <fill>
      <patternFill patternType="solid">
        <fgColor theme="1" tint="0.3499862666707357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0.34998626667073579"/>
        <bgColor indexed="64"/>
      </patternFill>
    </fill>
    <fill>
      <patternFill patternType="solid">
        <fgColor theme="4" tint="-0.249977111117893"/>
        <bgColor indexed="64"/>
      </patternFill>
    </fill>
    <fill>
      <patternFill patternType="solid">
        <fgColor rgb="FFFFFF00"/>
        <bgColor indexed="64"/>
      </patternFill>
    </fill>
    <fill>
      <patternFill patternType="solid">
        <fgColor theme="7" tint="-0.249977111117893"/>
        <bgColor indexed="64"/>
      </patternFill>
    </fill>
    <fill>
      <patternFill patternType="solid">
        <fgColor theme="5"/>
        <bgColor indexed="64"/>
      </patternFill>
    </fill>
    <fill>
      <patternFill patternType="solid">
        <fgColor rgb="FFFF0000"/>
        <bgColor indexed="64"/>
      </patternFill>
    </fill>
    <fill>
      <patternFill patternType="solid">
        <fgColor rgb="FFFF0000"/>
        <bgColor rgb="FFFFFFFF"/>
      </patternFill>
    </fill>
    <fill>
      <patternFill patternType="solid">
        <fgColor theme="9" tint="-0.249977111117893"/>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8"/>
        <bgColor indexed="64"/>
      </patternFill>
    </fill>
    <fill>
      <patternFill patternType="solid">
        <fgColor theme="9" tint="0.59999389629810485"/>
        <bgColor indexed="64"/>
      </patternFill>
    </fill>
    <fill>
      <patternFill patternType="solid">
        <fgColor rgb="FF7030A0"/>
        <bgColor indexed="64"/>
      </patternFill>
    </fill>
    <fill>
      <patternFill patternType="solid">
        <fgColor rgb="FF9BC2E6"/>
        <bgColor indexed="64"/>
      </patternFill>
    </fill>
  </fills>
  <borders count="3">
    <border>
      <left/>
      <right/>
      <top/>
      <bottom/>
      <diagonal/>
    </border>
    <border>
      <left/>
      <right/>
      <top/>
      <bottom/>
      <diagonal/>
    </border>
    <border>
      <left style="thin">
        <color rgb="FF000000"/>
      </left>
      <right/>
      <top/>
      <bottom/>
      <diagonal/>
    </border>
  </borders>
  <cellStyleXfs count="2">
    <xf numFmtId="0" fontId="0" fillId="0" borderId="0"/>
    <xf numFmtId="0" fontId="25" fillId="0" borderId="0" applyNumberFormat="0" applyFill="0" applyBorder="0" applyAlignment="0" applyProtection="0"/>
  </cellStyleXfs>
  <cellXfs count="520">
    <xf numFmtId="0" fontId="0" fillId="0" borderId="0" xfId="0" applyFont="1" applyAlignment="1"/>
    <xf numFmtId="0" fontId="2" fillId="0" borderId="0" xfId="0" applyFont="1" applyAlignment="1">
      <alignment horizontal="left" vertical="top"/>
    </xf>
    <xf numFmtId="164" fontId="3" fillId="0" borderId="0" xfId="0" applyNumberFormat="1" applyFont="1" applyAlignment="1">
      <alignment horizontal="left"/>
    </xf>
    <xf numFmtId="165" fontId="3" fillId="0" borderId="0" xfId="0" applyNumberFormat="1" applyFont="1" applyAlignment="1">
      <alignment horizontal="left"/>
    </xf>
    <xf numFmtId="167" fontId="3" fillId="0" borderId="0" xfId="0" applyNumberFormat="1" applyFont="1" applyAlignment="1">
      <alignment horizontal="left"/>
    </xf>
    <xf numFmtId="0" fontId="3" fillId="3" borderId="0" xfId="0" applyFont="1" applyFill="1" applyAlignment="1">
      <alignment horizontal="left"/>
    </xf>
    <xf numFmtId="0" fontId="2" fillId="0" borderId="0" xfId="0" applyFont="1" applyAlignment="1"/>
    <xf numFmtId="15" fontId="3" fillId="0" borderId="0" xfId="0" applyNumberFormat="1" applyFont="1" applyAlignment="1">
      <alignment horizontal="left"/>
    </xf>
    <xf numFmtId="166" fontId="3" fillId="0" borderId="0" xfId="0" applyNumberFormat="1" applyFont="1" applyAlignment="1">
      <alignment horizontal="left"/>
    </xf>
    <xf numFmtId="0" fontId="6" fillId="0" borderId="0" xfId="0" applyFont="1" applyAlignment="1"/>
    <xf numFmtId="15" fontId="0" fillId="0" borderId="0" xfId="0" applyNumberFormat="1" applyFont="1" applyAlignment="1">
      <alignment horizontal="left"/>
    </xf>
    <xf numFmtId="166" fontId="0" fillId="0" borderId="0" xfId="0" applyNumberFormat="1" applyFont="1" applyAlignment="1">
      <alignment horizontal="left"/>
    </xf>
    <xf numFmtId="0" fontId="3" fillId="2" borderId="0" xfId="0" applyFont="1" applyFill="1" applyAlignment="1"/>
    <xf numFmtId="168" fontId="3" fillId="0" borderId="0" xfId="0" applyNumberFormat="1" applyFont="1" applyAlignment="1">
      <alignment horizontal="left"/>
    </xf>
    <xf numFmtId="0" fontId="7" fillId="0" borderId="0" xfId="0" applyFont="1" applyAlignment="1"/>
    <xf numFmtId="0" fontId="2" fillId="2" borderId="0" xfId="0" applyFont="1" applyFill="1" applyAlignment="1"/>
    <xf numFmtId="169" fontId="3" fillId="0" borderId="0" xfId="0" applyNumberFormat="1" applyFont="1" applyAlignment="1">
      <alignment horizontal="left"/>
    </xf>
    <xf numFmtId="0" fontId="3" fillId="6" borderId="0" xfId="0" applyFont="1" applyFill="1" applyAlignment="1">
      <alignment horizontal="left"/>
    </xf>
    <xf numFmtId="49" fontId="3" fillId="0" borderId="0" xfId="0" applyNumberFormat="1" applyFont="1" applyAlignment="1">
      <alignment horizontal="left"/>
    </xf>
    <xf numFmtId="0" fontId="4" fillId="0" borderId="0" xfId="0" applyFont="1" applyAlignment="1"/>
    <xf numFmtId="0" fontId="3" fillId="8" borderId="0" xfId="0" applyFont="1" applyFill="1" applyAlignment="1">
      <alignment horizontal="left"/>
    </xf>
    <xf numFmtId="0" fontId="3" fillId="0" borderId="0" xfId="0" applyFont="1" applyAlignment="1"/>
    <xf numFmtId="170" fontId="3" fillId="0" borderId="0" xfId="0" applyNumberFormat="1" applyFont="1" applyAlignment="1">
      <alignment horizontal="left"/>
    </xf>
    <xf numFmtId="0" fontId="3" fillId="5" borderId="0" xfId="0" applyFont="1" applyFill="1" applyAlignment="1">
      <alignment horizontal="left"/>
    </xf>
    <xf numFmtId="0" fontId="3" fillId="5" borderId="0" xfId="0" applyFont="1" applyFill="1" applyAlignment="1"/>
    <xf numFmtId="0" fontId="3" fillId="4" borderId="0" xfId="0" applyFont="1" applyFill="1" applyAlignment="1"/>
    <xf numFmtId="0" fontId="3" fillId="9" borderId="0" xfId="0" applyFont="1" applyFill="1" applyAlignment="1">
      <alignment horizontal="left"/>
    </xf>
    <xf numFmtId="0" fontId="3" fillId="9" borderId="0" xfId="0" applyFont="1" applyFill="1" applyAlignment="1"/>
    <xf numFmtId="0" fontId="5" fillId="0" borderId="0" xfId="0" applyFont="1" applyAlignment="1"/>
    <xf numFmtId="0" fontId="5" fillId="0" borderId="1" xfId="0" applyFont="1" applyBorder="1" applyAlignment="1"/>
    <xf numFmtId="0" fontId="3" fillId="10" borderId="0" xfId="0" applyFont="1" applyFill="1" applyAlignment="1">
      <alignment horizontal="left"/>
    </xf>
    <xf numFmtId="171" fontId="3" fillId="0" borderId="0" xfId="0" applyNumberFormat="1" applyFont="1" applyAlignment="1">
      <alignment horizontal="left"/>
    </xf>
    <xf numFmtId="0" fontId="3" fillId="11" borderId="0" xfId="0" applyFont="1" applyFill="1" applyAlignment="1">
      <alignment horizontal="left"/>
    </xf>
    <xf numFmtId="0" fontId="6" fillId="4" borderId="0" xfId="0" applyFont="1" applyFill="1" applyAlignment="1"/>
    <xf numFmtId="0" fontId="6" fillId="5" borderId="0" xfId="0" applyFont="1" applyFill="1" applyAlignment="1"/>
    <xf numFmtId="0" fontId="6" fillId="11" borderId="0" xfId="0" applyFont="1" applyFill="1" applyAlignment="1"/>
    <xf numFmtId="0" fontId="2" fillId="7" borderId="0" xfId="0" applyFont="1" applyFill="1" applyAlignment="1">
      <alignment horizontal="left"/>
    </xf>
    <xf numFmtId="0" fontId="3" fillId="7" borderId="0" xfId="0" applyFont="1" applyFill="1" applyAlignment="1"/>
    <xf numFmtId="0" fontId="0" fillId="12" borderId="0" xfId="0" applyFont="1" applyFill="1" applyAlignment="1">
      <alignment horizontal="left"/>
    </xf>
    <xf numFmtId="172" fontId="0" fillId="0" borderId="0" xfId="0" applyNumberFormat="1" applyFont="1" applyAlignment="1">
      <alignment horizontal="left"/>
    </xf>
    <xf numFmtId="0" fontId="5" fillId="0" borderId="0" xfId="0" applyFont="1" applyAlignment="1">
      <alignment horizontal="left"/>
    </xf>
    <xf numFmtId="0" fontId="8"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0" fontId="11" fillId="2" borderId="0" xfId="0" applyFont="1" applyFill="1" applyAlignment="1"/>
    <xf numFmtId="0" fontId="12"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10" fillId="4" borderId="0" xfId="0" applyFont="1" applyFill="1" applyAlignment="1">
      <alignment horizontal="left"/>
    </xf>
    <xf numFmtId="170" fontId="0" fillId="0" borderId="0" xfId="0" applyNumberFormat="1" applyFont="1" applyAlignment="1">
      <alignment horizontal="left"/>
    </xf>
    <xf numFmtId="0" fontId="0" fillId="4" borderId="0" xfId="0" applyFont="1" applyFill="1" applyAlignment="1">
      <alignment horizontal="left"/>
    </xf>
    <xf numFmtId="0" fontId="0" fillId="13" borderId="0" xfId="0" applyFont="1" applyFill="1" applyAlignment="1">
      <alignment horizontal="left"/>
    </xf>
    <xf numFmtId="0" fontId="0" fillId="14" borderId="0" xfId="0" applyFont="1" applyFill="1" applyAlignment="1">
      <alignment horizontal="left"/>
    </xf>
    <xf numFmtId="0" fontId="0" fillId="15" borderId="0" xfId="0" applyFont="1" applyFill="1" applyAlignment="1">
      <alignment horizontal="left"/>
    </xf>
    <xf numFmtId="0" fontId="0" fillId="5" borderId="0" xfId="0" applyFont="1" applyFill="1" applyAlignment="1">
      <alignment horizontal="left"/>
    </xf>
    <xf numFmtId="16" fontId="0" fillId="0" borderId="0" xfId="0" applyNumberFormat="1" applyFont="1" applyAlignment="1">
      <alignment horizontal="left"/>
    </xf>
    <xf numFmtId="0" fontId="0" fillId="16" borderId="0" xfId="0" applyFont="1" applyFill="1" applyAlignment="1">
      <alignment horizontal="left"/>
    </xf>
    <xf numFmtId="173" fontId="0" fillId="0" borderId="0" xfId="0" applyNumberFormat="1" applyFont="1" applyAlignment="1">
      <alignment horizontal="left"/>
    </xf>
    <xf numFmtId="0" fontId="16" fillId="0" borderId="0" xfId="0" applyFont="1" applyAlignment="1"/>
    <xf numFmtId="174" fontId="0" fillId="0" borderId="0" xfId="0" applyNumberFormat="1" applyFont="1" applyAlignment="1">
      <alignment horizontal="left"/>
    </xf>
    <xf numFmtId="171" fontId="0" fillId="0" borderId="0" xfId="0" applyNumberFormat="1" applyFont="1" applyAlignment="1">
      <alignment horizontal="left"/>
    </xf>
    <xf numFmtId="175" fontId="0" fillId="0" borderId="0" xfId="0" applyNumberFormat="1" applyFont="1" applyAlignment="1">
      <alignment horizontal="left"/>
    </xf>
    <xf numFmtId="0" fontId="0" fillId="2" borderId="0" xfId="0" applyFont="1" applyFill="1" applyAlignment="1"/>
    <xf numFmtId="0" fontId="0" fillId="17" borderId="0" xfId="0" applyFont="1" applyFill="1" applyAlignment="1"/>
    <xf numFmtId="0" fontId="19" fillId="2" borderId="0" xfId="0" applyFont="1" applyFill="1" applyAlignment="1"/>
    <xf numFmtId="0" fontId="20" fillId="2" borderId="0" xfId="0" applyFont="1" applyFill="1" applyAlignment="1"/>
    <xf numFmtId="169" fontId="0" fillId="0" borderId="0" xfId="0" applyNumberFormat="1" applyFont="1" applyAlignment="1">
      <alignment horizontal="left"/>
    </xf>
    <xf numFmtId="0" fontId="21" fillId="2" borderId="0" xfId="0" applyFont="1" applyFill="1" applyAlignment="1">
      <alignment horizontal="left"/>
    </xf>
    <xf numFmtId="0" fontId="22" fillId="0" borderId="0" xfId="0" applyFont="1" applyAlignment="1"/>
    <xf numFmtId="0" fontId="23" fillId="2" borderId="0" xfId="0" applyFont="1" applyFill="1" applyAlignment="1"/>
    <xf numFmtId="0" fontId="0" fillId="2" borderId="0" xfId="0" applyFont="1" applyFill="1" applyAlignment="1">
      <alignment horizontal="left"/>
    </xf>
    <xf numFmtId="0" fontId="24" fillId="2" borderId="0" xfId="0" applyFont="1" applyFill="1" applyAlignment="1"/>
    <xf numFmtId="0" fontId="0" fillId="0" borderId="0" xfId="0" applyFont="1" applyAlignment="1"/>
    <xf numFmtId="0" fontId="25" fillId="0" borderId="0" xfId="1" applyAlignment="1"/>
    <xf numFmtId="14" fontId="0" fillId="0" borderId="0" xfId="0" applyNumberFormat="1" applyFont="1" applyAlignment="1">
      <alignment horizontal="left"/>
    </xf>
    <xf numFmtId="0" fontId="26" fillId="0" borderId="0" xfId="0" applyFont="1" applyAlignment="1">
      <alignment vertical="center"/>
    </xf>
    <xf numFmtId="17" fontId="0" fillId="0" borderId="0" xfId="0" applyNumberFormat="1" applyFont="1" applyAlignment="1">
      <alignment horizontal="left"/>
    </xf>
    <xf numFmtId="0" fontId="27" fillId="0" borderId="0" xfId="0" applyFont="1" applyAlignment="1">
      <alignment vertical="center"/>
    </xf>
    <xf numFmtId="0" fontId="26" fillId="0" borderId="0" xfId="0" applyFont="1" applyAlignment="1"/>
    <xf numFmtId="0" fontId="0" fillId="0" borderId="0" xfId="0" applyFont="1" applyAlignment="1"/>
    <xf numFmtId="0" fontId="0" fillId="0" borderId="0" xfId="0" applyFont="1" applyAlignment="1"/>
    <xf numFmtId="0" fontId="28" fillId="0" borderId="0" xfId="0" applyFont="1" applyAlignment="1"/>
    <xf numFmtId="0" fontId="29" fillId="0" borderId="0" xfId="0" applyFont="1" applyAlignment="1">
      <alignment horizontal="left"/>
    </xf>
    <xf numFmtId="0" fontId="3" fillId="0" borderId="0" xfId="0" applyNumberFormat="1" applyFont="1" applyAlignment="1">
      <alignment horizontal="left"/>
    </xf>
    <xf numFmtId="0" fontId="3" fillId="18" borderId="0" xfId="0" applyFont="1" applyFill="1" applyAlignment="1">
      <alignment horizontal="left"/>
    </xf>
    <xf numFmtId="0" fontId="0" fillId="0" borderId="0" xfId="0" applyFont="1" applyAlignment="1"/>
    <xf numFmtId="0" fontId="0" fillId="0" borderId="0" xfId="0" applyFont="1" applyAlignment="1"/>
    <xf numFmtId="0" fontId="3" fillId="7" borderId="0" xfId="0" applyFont="1" applyFill="1" applyAlignment="1">
      <alignment horizontal="left"/>
    </xf>
    <xf numFmtId="17" fontId="8" fillId="0" borderId="0" xfId="0" applyNumberFormat="1" applyFont="1" applyAlignment="1">
      <alignment horizontal="left"/>
    </xf>
    <xf numFmtId="49" fontId="8" fillId="0" borderId="0" xfId="0" applyNumberFormat="1" applyFont="1" applyAlignment="1">
      <alignment horizontal="left"/>
    </xf>
    <xf numFmtId="0" fontId="30" fillId="0" borderId="0" xfId="0" applyFont="1" applyAlignment="1"/>
    <xf numFmtId="0" fontId="8" fillId="0" borderId="0" xfId="0" applyFont="1" applyAlignment="1"/>
    <xf numFmtId="0" fontId="5" fillId="0" borderId="1" xfId="0" applyFont="1" applyBorder="1" applyAlignment="1">
      <alignment horizontal="left"/>
    </xf>
    <xf numFmtId="14" fontId="0" fillId="0" borderId="0" xfId="0" applyNumberFormat="1" applyFont="1" applyAlignment="1"/>
    <xf numFmtId="14" fontId="8" fillId="0" borderId="1" xfId="0" applyNumberFormat="1" applyFont="1" applyBorder="1" applyAlignment="1">
      <alignment horizontal="left"/>
    </xf>
    <xf numFmtId="14" fontId="8" fillId="0" borderId="0" xfId="0" applyNumberFormat="1" applyFont="1" applyAlignment="1"/>
    <xf numFmtId="14" fontId="8" fillId="0" borderId="0" xfId="0" applyNumberFormat="1" applyFont="1" applyAlignment="1">
      <alignment horizontal="left"/>
    </xf>
    <xf numFmtId="49" fontId="8" fillId="0" borderId="1" xfId="0" applyNumberFormat="1" applyFont="1" applyBorder="1" applyAlignment="1">
      <alignment horizontal="left"/>
    </xf>
    <xf numFmtId="0" fontId="10" fillId="19" borderId="0" xfId="0" applyFont="1" applyFill="1" applyAlignment="1">
      <alignment horizontal="left"/>
    </xf>
    <xf numFmtId="0" fontId="3" fillId="19" borderId="0" xfId="0" applyFont="1" applyFill="1" applyAlignment="1">
      <alignment horizontal="left"/>
    </xf>
    <xf numFmtId="0" fontId="3" fillId="20" borderId="0" xfId="0" applyFont="1" applyFill="1" applyAlignment="1">
      <alignment horizontal="left"/>
    </xf>
    <xf numFmtId="14" fontId="0" fillId="21" borderId="0" xfId="0" applyNumberFormat="1" applyFont="1" applyFill="1" applyAlignment="1">
      <alignment horizontal="left"/>
    </xf>
    <xf numFmtId="0" fontId="5" fillId="21" borderId="0" xfId="0" applyFont="1" applyFill="1" applyAlignment="1">
      <alignment horizontal="left"/>
    </xf>
    <xf numFmtId="9" fontId="0" fillId="0" borderId="0" xfId="0" applyNumberFormat="1" applyFont="1" applyAlignment="1"/>
    <xf numFmtId="10" fontId="0" fillId="0" borderId="0" xfId="0" applyNumberFormat="1" applyFont="1" applyAlignment="1"/>
    <xf numFmtId="0" fontId="8" fillId="0" borderId="0" xfId="0" applyNumberFormat="1" applyFont="1" applyAlignment="1"/>
    <xf numFmtId="0" fontId="0" fillId="0" borderId="0" xfId="0" applyNumberFormat="1" applyFont="1" applyAlignment="1"/>
    <xf numFmtId="0" fontId="31" fillId="0" borderId="0" xfId="0" applyFont="1" applyAlignment="1"/>
    <xf numFmtId="16" fontId="7" fillId="0" borderId="0" xfId="0" applyNumberFormat="1" applyFont="1" applyAlignment="1"/>
    <xf numFmtId="0" fontId="5" fillId="0" borderId="0" xfId="0" applyFont="1" applyFill="1" applyAlignment="1">
      <alignment horizontal="left"/>
    </xf>
    <xf numFmtId="0" fontId="5" fillId="23" borderId="0" xfId="0" applyFont="1" applyFill="1" applyAlignment="1">
      <alignment horizontal="left"/>
    </xf>
    <xf numFmtId="0" fontId="3" fillId="24" borderId="0" xfId="0" applyFont="1" applyFill="1" applyAlignment="1">
      <alignment horizontal="left"/>
    </xf>
    <xf numFmtId="0" fontId="3" fillId="25" borderId="0" xfId="0" applyFont="1" applyFill="1" applyAlignment="1">
      <alignment horizontal="left"/>
    </xf>
    <xf numFmtId="0" fontId="0" fillId="25" borderId="0" xfId="0" applyFont="1" applyFill="1" applyAlignment="1"/>
    <xf numFmtId="0" fontId="3" fillId="3" borderId="0" xfId="0" applyFont="1" applyFill="1" applyAlignment="1"/>
    <xf numFmtId="0" fontId="3" fillId="0" borderId="0" xfId="0" applyFont="1" applyFill="1" applyAlignment="1"/>
    <xf numFmtId="0" fontId="0" fillId="0" borderId="0" xfId="0" applyFont="1" applyAlignment="1"/>
    <xf numFmtId="0" fontId="10" fillId="23" borderId="0" xfId="0" applyFont="1" applyFill="1" applyAlignment="1">
      <alignment horizontal="left"/>
    </xf>
    <xf numFmtId="0" fontId="0" fillId="26" borderId="0" xfId="0" applyFont="1" applyFill="1" applyAlignment="1">
      <alignment horizontal="left"/>
    </xf>
    <xf numFmtId="0" fontId="0" fillId="27" borderId="0" xfId="0" applyFont="1" applyFill="1" applyAlignment="1">
      <alignment horizontal="left"/>
    </xf>
    <xf numFmtId="0" fontId="0" fillId="0" borderId="0" xfId="0" applyFont="1" applyFill="1" applyAlignment="1"/>
    <xf numFmtId="0" fontId="0" fillId="0" borderId="0" xfId="0" applyFont="1" applyAlignment="1"/>
    <xf numFmtId="0" fontId="10" fillId="24" borderId="0" xfId="0" applyFont="1" applyFill="1" applyAlignment="1">
      <alignment horizontal="left"/>
    </xf>
    <xf numFmtId="0" fontId="10" fillId="0" borderId="0" xfId="0" applyFont="1" applyFill="1" applyAlignment="1">
      <alignment horizontal="left"/>
    </xf>
    <xf numFmtId="0" fontId="3" fillId="28" borderId="0" xfId="0" applyFont="1" applyFill="1" applyAlignment="1">
      <alignment horizontal="left"/>
    </xf>
    <xf numFmtId="0" fontId="10" fillId="29" borderId="0" xfId="0" applyFont="1" applyFill="1" applyAlignment="1">
      <alignment horizontal="left"/>
    </xf>
    <xf numFmtId="0" fontId="6" fillId="0" borderId="0" xfId="0" applyFont="1" applyFill="1" applyAlignment="1"/>
    <xf numFmtId="49" fontId="8" fillId="0" borderId="0" xfId="0" applyNumberFormat="1" applyFont="1" applyFill="1" applyAlignment="1">
      <alignment horizontal="left"/>
    </xf>
    <xf numFmtId="49" fontId="8" fillId="0" borderId="0" xfId="0" applyNumberFormat="1" applyFont="1" applyAlignment="1"/>
    <xf numFmtId="49" fontId="7" fillId="0" borderId="0" xfId="0" applyNumberFormat="1" applyFont="1" applyAlignment="1"/>
    <xf numFmtId="49" fontId="0" fillId="0" borderId="0" xfId="0" applyNumberFormat="1" applyFont="1" applyAlignment="1"/>
    <xf numFmtId="1" fontId="8" fillId="0" borderId="0" xfId="0" applyNumberFormat="1" applyFont="1" applyAlignment="1"/>
    <xf numFmtId="1" fontId="0" fillId="0" borderId="0" xfId="0" applyNumberFormat="1" applyFont="1" applyAlignment="1"/>
    <xf numFmtId="0" fontId="0" fillId="0" borderId="0" xfId="0" applyFont="1" applyAlignment="1"/>
    <xf numFmtId="0" fontId="0" fillId="0" borderId="0" xfId="0" applyFont="1" applyAlignment="1"/>
    <xf numFmtId="0" fontId="5" fillId="0" borderId="0" xfId="0" applyFont="1" applyAlignment="1">
      <alignment horizontal="left" vertical="top"/>
    </xf>
    <xf numFmtId="0" fontId="8" fillId="0" borderId="0" xfId="0" quotePrefix="1" applyFont="1" applyAlignment="1"/>
    <xf numFmtId="0" fontId="0" fillId="0" borderId="0" xfId="0" applyFont="1" applyAlignment="1"/>
    <xf numFmtId="0" fontId="10" fillId="30" borderId="0" xfId="0" applyFont="1" applyFill="1" applyAlignment="1">
      <alignment horizontal="left"/>
    </xf>
    <xf numFmtId="0" fontId="3" fillId="31" borderId="0" xfId="0" applyFont="1" applyFill="1" applyAlignment="1">
      <alignment horizontal="left"/>
    </xf>
    <xf numFmtId="16" fontId="3" fillId="0" borderId="0" xfId="0" applyNumberFormat="1" applyFont="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left"/>
    </xf>
    <xf numFmtId="0" fontId="25" fillId="0" borderId="0" xfId="1" applyFill="1" applyAlignment="1"/>
    <xf numFmtId="15" fontId="3" fillId="0" borderId="0" xfId="0" applyNumberFormat="1" applyFont="1" applyFill="1" applyAlignment="1">
      <alignment horizontal="left"/>
    </xf>
    <xf numFmtId="164" fontId="3" fillId="0" borderId="0" xfId="0" applyNumberFormat="1" applyFont="1" applyFill="1" applyAlignment="1">
      <alignment horizontal="left"/>
    </xf>
    <xf numFmtId="0" fontId="0" fillId="0" borderId="0" xfId="0" applyFont="1" applyAlignment="1"/>
    <xf numFmtId="0" fontId="0" fillId="0" borderId="0" xfId="0" applyFont="1" applyAlignment="1"/>
    <xf numFmtId="0" fontId="8" fillId="0" borderId="0" xfId="0" applyNumberFormat="1" applyFont="1" applyAlignment="1">
      <alignment horizontal="left"/>
    </xf>
    <xf numFmtId="0" fontId="3" fillId="0" borderId="0" xfId="0" applyNumberFormat="1" applyFont="1" applyAlignment="1">
      <alignment horizontal="right"/>
    </xf>
    <xf numFmtId="0" fontId="32" fillId="0" borderId="0" xfId="0" applyNumberFormat="1" applyFont="1" applyAlignment="1">
      <alignment horizontal="right"/>
    </xf>
    <xf numFmtId="0" fontId="0" fillId="32" borderId="0" xfId="0" applyFont="1" applyFill="1" applyAlignment="1"/>
    <xf numFmtId="0" fontId="3" fillId="32" borderId="0" xfId="0" applyFont="1" applyFill="1" applyAlignment="1">
      <alignment horizontal="left"/>
    </xf>
    <xf numFmtId="0" fontId="8" fillId="0" borderId="0" xfId="0" applyFont="1" applyAlignment="1">
      <alignment horizontal="left" vertical="top" wrapText="1"/>
    </xf>
    <xf numFmtId="0" fontId="8" fillId="0" borderId="0" xfId="0" applyFont="1" applyAlignment="1">
      <alignment horizontal="left" vertical="top"/>
    </xf>
    <xf numFmtId="16" fontId="8" fillId="0" borderId="0" xfId="0" applyNumberFormat="1" applyFont="1" applyAlignment="1">
      <alignment horizontal="left"/>
    </xf>
    <xf numFmtId="0" fontId="0" fillId="0" borderId="0" xfId="0" applyFont="1" applyAlignment="1"/>
    <xf numFmtId="0" fontId="34" fillId="31" borderId="0" xfId="0" applyFont="1" applyFill="1" applyAlignment="1">
      <alignment horizontal="left"/>
    </xf>
    <xf numFmtId="0" fontId="3" fillId="33" borderId="0" xfId="0" applyFont="1" applyFill="1" applyAlignment="1">
      <alignment horizontal="left"/>
    </xf>
    <xf numFmtId="0" fontId="0" fillId="0" borderId="0" xfId="0" applyFont="1" applyAlignment="1"/>
    <xf numFmtId="176" fontId="8" fillId="0" borderId="0" xfId="0" applyNumberFormat="1" applyFont="1" applyAlignment="1"/>
    <xf numFmtId="0" fontId="3" fillId="34" borderId="0" xfId="0" applyFont="1" applyFill="1" applyAlignment="1">
      <alignment horizontal="left"/>
    </xf>
    <xf numFmtId="49" fontId="8" fillId="0" borderId="0" xfId="0" applyNumberFormat="1" applyFont="1" applyFill="1" applyAlignment="1"/>
    <xf numFmtId="0" fontId="10" fillId="34" borderId="0" xfId="0" applyFont="1" applyFill="1" applyAlignment="1">
      <alignment horizontal="left"/>
    </xf>
    <xf numFmtId="0" fontId="0" fillId="0" borderId="0" xfId="0" applyFont="1" applyAlignment="1"/>
    <xf numFmtId="0" fontId="35" fillId="0" borderId="0" xfId="0" applyFont="1" applyAlignment="1"/>
    <xf numFmtId="0" fontId="25" fillId="0" borderId="1" xfId="1" applyFill="1" applyBorder="1" applyAlignment="1"/>
    <xf numFmtId="0" fontId="8" fillId="0" borderId="0" xfId="0" applyFont="1" applyFill="1" applyAlignment="1"/>
    <xf numFmtId="0" fontId="8" fillId="0" borderId="0" xfId="0" applyFont="1" applyAlignment="1">
      <alignment wrapText="1"/>
    </xf>
    <xf numFmtId="0" fontId="0" fillId="0" borderId="0" xfId="0" applyFont="1" applyAlignment="1"/>
    <xf numFmtId="0" fontId="3" fillId="0" borderId="0" xfId="0" applyFont="1" applyAlignment="1">
      <alignment horizontal="left" vertical="top"/>
    </xf>
    <xf numFmtId="0" fontId="36" fillId="0" borderId="0" xfId="0" applyFont="1" applyAlignment="1" applyProtection="1">
      <alignment horizontal="left" vertical="top" wrapText="1"/>
      <protection locked="0"/>
    </xf>
    <xf numFmtId="0" fontId="37" fillId="0" borderId="0" xfId="0" applyNumberFormat="1" applyFont="1" applyAlignment="1">
      <alignment horizontal="left"/>
    </xf>
    <xf numFmtId="0" fontId="26" fillId="0" borderId="0" xfId="0" applyFont="1" applyFill="1" applyAlignment="1">
      <alignment horizontal="left"/>
    </xf>
    <xf numFmtId="0" fontId="3" fillId="35" borderId="0" xfId="0" applyFont="1" applyFill="1" applyAlignment="1">
      <alignment horizontal="left"/>
    </xf>
    <xf numFmtId="0" fontId="0" fillId="0" borderId="0" xfId="0" applyFont="1" applyAlignment="1"/>
    <xf numFmtId="0" fontId="8" fillId="19" borderId="0" xfId="0" applyFont="1" applyFill="1" applyAlignment="1"/>
    <xf numFmtId="0" fontId="3" fillId="22" borderId="0" xfId="0" applyFont="1" applyFill="1" applyAlignment="1"/>
    <xf numFmtId="0" fontId="8" fillId="22" borderId="0" xfId="0" applyNumberFormat="1" applyFont="1" applyFill="1" applyAlignment="1"/>
    <xf numFmtId="0" fontId="0" fillId="0" borderId="0" xfId="0" applyFont="1" applyAlignment="1"/>
    <xf numFmtId="0" fontId="14" fillId="0" borderId="0" xfId="0" applyFont="1" applyFill="1" applyAlignment="1">
      <alignment horizontal="left"/>
    </xf>
    <xf numFmtId="0" fontId="34" fillId="0" borderId="1" xfId="0" applyFont="1" applyBorder="1" applyAlignment="1">
      <alignment horizontal="left"/>
    </xf>
    <xf numFmtId="14" fontId="22" fillId="0" borderId="0" xfId="0" applyNumberFormat="1" applyFont="1" applyAlignment="1"/>
    <xf numFmtId="0" fontId="14" fillId="35" borderId="0" xfId="0" applyFont="1" applyFill="1" applyAlignment="1">
      <alignment horizontal="left"/>
    </xf>
    <xf numFmtId="0" fontId="3" fillId="0" borderId="0" xfId="0" applyNumberFormat="1" applyFont="1" applyFill="1" applyAlignment="1">
      <alignment horizontal="left"/>
    </xf>
    <xf numFmtId="0" fontId="0" fillId="0" borderId="0" xfId="0" applyFont="1" applyAlignment="1"/>
    <xf numFmtId="14" fontId="8" fillId="0" borderId="0" xfId="0" applyNumberFormat="1" applyFont="1" applyAlignment="1">
      <alignment wrapText="1"/>
    </xf>
    <xf numFmtId="0" fontId="8" fillId="36" borderId="0" xfId="0" applyFont="1" applyFill="1" applyAlignment="1"/>
    <xf numFmtId="0" fontId="4" fillId="0" borderId="0" xfId="0" applyFont="1" applyAlignment="1">
      <alignment horizontal="left"/>
    </xf>
    <xf numFmtId="0" fontId="8" fillId="37" borderId="0" xfId="0" applyFont="1" applyFill="1" applyAlignment="1"/>
    <xf numFmtId="0" fontId="3" fillId="36" borderId="0" xfId="0" applyFont="1" applyFill="1" applyAlignment="1">
      <alignment horizontal="left"/>
    </xf>
    <xf numFmtId="0" fontId="3" fillId="37" borderId="0" xfId="0" applyFont="1" applyFill="1" applyAlignment="1">
      <alignment horizontal="left"/>
    </xf>
    <xf numFmtId="0" fontId="14" fillId="24" borderId="0" xfId="0" applyFont="1" applyFill="1" applyAlignment="1">
      <alignment horizontal="left"/>
    </xf>
    <xf numFmtId="0" fontId="3" fillId="38" borderId="0" xfId="0" applyFont="1" applyFill="1" applyAlignment="1">
      <alignment horizontal="left"/>
    </xf>
    <xf numFmtId="0" fontId="38" fillId="0" borderId="0" xfId="0" applyFont="1" applyAlignment="1">
      <alignment horizontal="left"/>
    </xf>
    <xf numFmtId="0" fontId="39" fillId="0" borderId="0" xfId="0" applyFont="1" applyAlignment="1"/>
    <xf numFmtId="0" fontId="10" fillId="35" borderId="0" xfId="0" applyFont="1" applyFill="1" applyAlignment="1">
      <alignment horizontal="left"/>
    </xf>
    <xf numFmtId="0" fontId="14" fillId="25" borderId="0" xfId="0" applyFont="1" applyFill="1" applyAlignment="1">
      <alignment horizontal="left"/>
    </xf>
    <xf numFmtId="0" fontId="0" fillId="0" borderId="0" xfId="0" applyFont="1" applyAlignment="1"/>
    <xf numFmtId="0" fontId="3" fillId="39" borderId="0" xfId="0" applyFont="1" applyFill="1" applyAlignment="1">
      <alignment horizontal="left"/>
    </xf>
    <xf numFmtId="0" fontId="10" fillId="39" borderId="0" xfId="0" applyFont="1" applyFill="1" applyAlignment="1">
      <alignment horizontal="left"/>
    </xf>
    <xf numFmtId="0" fontId="8" fillId="0" borderId="0" xfId="0" applyNumberFormat="1" applyFont="1" applyFill="1" applyAlignment="1"/>
    <xf numFmtId="0" fontId="4" fillId="40" borderId="0" xfId="0" applyFont="1" applyFill="1" applyAlignment="1">
      <alignment horizontal="left"/>
    </xf>
    <xf numFmtId="0" fontId="4" fillId="0" borderId="0" xfId="0" applyFont="1" applyFill="1" applyAlignment="1">
      <alignment horizontal="left"/>
    </xf>
    <xf numFmtId="0" fontId="5" fillId="0" borderId="1" xfId="0" applyFont="1" applyFill="1" applyBorder="1" applyAlignment="1">
      <alignment horizontal="left"/>
    </xf>
    <xf numFmtId="0" fontId="0" fillId="0" borderId="0" xfId="0" applyFont="1" applyAlignment="1"/>
    <xf numFmtId="0" fontId="0" fillId="0" borderId="0" xfId="0" applyFont="1" applyAlignment="1"/>
    <xf numFmtId="49" fontId="8" fillId="0" borderId="0" xfId="0" applyNumberFormat="1" applyFont="1"/>
    <xf numFmtId="0" fontId="8" fillId="0" borderId="0" xfId="0" applyFont="1"/>
    <xf numFmtId="0" fontId="0" fillId="0" borderId="0" xfId="0"/>
    <xf numFmtId="0" fontId="8" fillId="0" borderId="0" xfId="0" quotePrefix="1" applyFont="1"/>
    <xf numFmtId="0" fontId="26" fillId="0" borderId="0" xfId="0" applyFont="1" applyAlignment="1">
      <alignment horizontal="left"/>
    </xf>
    <xf numFmtId="0" fontId="6" fillId="0" borderId="0" xfId="0" applyFont="1"/>
    <xf numFmtId="0" fontId="3" fillId="0" borderId="0" xfId="0" applyFont="1"/>
    <xf numFmtId="0" fontId="0" fillId="0" borderId="0" xfId="0" applyFont="1" applyAlignment="1">
      <alignment horizontal="right"/>
    </xf>
    <xf numFmtId="0" fontId="8" fillId="0" borderId="0" xfId="0" applyFont="1" applyFill="1"/>
    <xf numFmtId="0" fontId="0" fillId="0" borderId="0" xfId="0" applyFont="1" applyAlignment="1"/>
    <xf numFmtId="0" fontId="0" fillId="0" borderId="0" xfId="0" applyFont="1" applyAlignment="1"/>
    <xf numFmtId="0" fontId="3" fillId="41" borderId="0" xfId="0" applyFont="1" applyFill="1" applyAlignment="1">
      <alignment horizontal="left"/>
    </xf>
    <xf numFmtId="17" fontId="8" fillId="0" borderId="0" xfId="0" applyNumberFormat="1" applyFont="1"/>
    <xf numFmtId="0" fontId="0" fillId="0" borderId="0" xfId="0" applyFont="1" applyAlignment="1"/>
    <xf numFmtId="0" fontId="3" fillId="40" borderId="0" xfId="0" applyFont="1" applyFill="1" applyAlignment="1">
      <alignment horizontal="left"/>
    </xf>
    <xf numFmtId="0" fontId="40" fillId="0" borderId="0" xfId="0" applyFont="1" applyFill="1" applyAlignment="1">
      <alignment horizontal="left"/>
    </xf>
    <xf numFmtId="0" fontId="0" fillId="0" borderId="0" xfId="0" applyFont="1" applyAlignment="1"/>
    <xf numFmtId="0" fontId="8" fillId="37" borderId="0" xfId="0" applyFont="1" applyFill="1"/>
    <xf numFmtId="0" fontId="5" fillId="42" borderId="0" xfId="0" applyFont="1" applyFill="1" applyAlignment="1">
      <alignment horizontal="left"/>
    </xf>
    <xf numFmtId="0" fontId="0" fillId="42" borderId="0" xfId="0" applyFont="1" applyFill="1" applyAlignment="1">
      <alignment horizontal="left"/>
    </xf>
    <xf numFmtId="0" fontId="0" fillId="42" borderId="0" xfId="0" applyFont="1" applyFill="1" applyAlignment="1"/>
    <xf numFmtId="170" fontId="0" fillId="42" borderId="0" xfId="0" applyNumberFormat="1" applyFont="1" applyFill="1" applyAlignment="1">
      <alignment horizontal="left"/>
    </xf>
    <xf numFmtId="0" fontId="16" fillId="42" borderId="0" xfId="0" applyFont="1" applyFill="1" applyAlignment="1"/>
    <xf numFmtId="0" fontId="8" fillId="24" borderId="0" xfId="0" applyFont="1" applyFill="1"/>
    <xf numFmtId="0" fontId="6" fillId="0" borderId="0" xfId="0" applyFont="1" applyFill="1"/>
    <xf numFmtId="0" fontId="8" fillId="0" borderId="0" xfId="0" applyFont="1" applyFill="1" applyAlignment="1">
      <alignment horizontal="left"/>
    </xf>
    <xf numFmtId="0" fontId="0" fillId="24" borderId="0" xfId="0" applyFont="1" applyFill="1" applyAlignment="1"/>
    <xf numFmtId="0" fontId="1" fillId="0" borderId="0" xfId="0" applyFont="1"/>
    <xf numFmtId="0" fontId="0" fillId="0" borderId="0" xfId="0" applyFont="1" applyAlignment="1"/>
    <xf numFmtId="0" fontId="0" fillId="0" borderId="0" xfId="0" applyFont="1" applyAlignment="1"/>
    <xf numFmtId="0" fontId="0" fillId="0" borderId="0" xfId="0" applyFont="1" applyAlignment="1"/>
    <xf numFmtId="2" fontId="8" fillId="0" borderId="0" xfId="0" applyNumberFormat="1" applyFont="1" applyAlignment="1">
      <alignment horizontal="left"/>
    </xf>
    <xf numFmtId="0" fontId="8" fillId="0" borderId="0" xfId="0" applyFont="1" applyAlignment="1">
      <alignment horizontal="right"/>
    </xf>
    <xf numFmtId="0" fontId="5" fillId="40" borderId="0" xfId="0" applyFont="1" applyFill="1" applyAlignment="1">
      <alignment horizontal="left"/>
    </xf>
    <xf numFmtId="0" fontId="41" fillId="0" borderId="0" xfId="0" applyFont="1"/>
    <xf numFmtId="49" fontId="37" fillId="0" borderId="0" xfId="0" applyNumberFormat="1" applyFont="1"/>
    <xf numFmtId="0" fontId="8" fillId="0" borderId="0" xfId="0" applyFont="1" applyAlignment="1">
      <alignment horizontal="left" wrapText="1"/>
    </xf>
    <xf numFmtId="0" fontId="0" fillId="35" borderId="0" xfId="0" applyFont="1" applyFill="1" applyAlignment="1"/>
    <xf numFmtId="0" fontId="37" fillId="0" borderId="0" xfId="0" applyFont="1" applyAlignment="1">
      <alignment horizontal="left"/>
    </xf>
    <xf numFmtId="0" fontId="8" fillId="42" borderId="0" xfId="0" applyFont="1" applyFill="1" applyAlignment="1">
      <alignment horizontal="left"/>
    </xf>
    <xf numFmtId="0" fontId="37" fillId="0" borderId="0" xfId="0" applyFont="1" applyFill="1" applyAlignment="1">
      <alignment horizontal="left"/>
    </xf>
    <xf numFmtId="0" fontId="0" fillId="37" borderId="0" xfId="0" applyFill="1"/>
    <xf numFmtId="0" fontId="0" fillId="0" borderId="0" xfId="0" applyFill="1"/>
    <xf numFmtId="49" fontId="8" fillId="0" borderId="1" xfId="0" applyNumberFormat="1" applyFont="1" applyBorder="1" applyAlignment="1"/>
    <xf numFmtId="0" fontId="2" fillId="19" borderId="0" xfId="0" applyFont="1" applyFill="1" applyAlignment="1">
      <alignment horizontal="left"/>
    </xf>
    <xf numFmtId="0" fontId="0" fillId="0" borderId="0" xfId="0" applyFont="1" applyAlignment="1"/>
    <xf numFmtId="17" fontId="8" fillId="0" borderId="0" xfId="0" applyNumberFormat="1" applyFont="1" applyFill="1" applyAlignment="1">
      <alignment horizontal="left"/>
    </xf>
    <xf numFmtId="0" fontId="8" fillId="0" borderId="0" xfId="0" applyFont="1" applyAlignment="1">
      <alignment vertical="top" wrapText="1"/>
    </xf>
    <xf numFmtId="0" fontId="0" fillId="0" borderId="0" xfId="0" applyFont="1" applyAlignment="1"/>
    <xf numFmtId="15" fontId="8" fillId="0" borderId="0" xfId="0" applyNumberFormat="1" applyFont="1" applyAlignment="1">
      <alignment horizontal="left"/>
    </xf>
    <xf numFmtId="0" fontId="0" fillId="43" borderId="0" xfId="0" applyFont="1" applyFill="1" applyAlignment="1"/>
    <xf numFmtId="0" fontId="0" fillId="43" borderId="0" xfId="0" applyFont="1" applyFill="1" applyAlignment="1">
      <alignment horizontal="left"/>
    </xf>
    <xf numFmtId="0" fontId="8" fillId="43" borderId="0" xfId="0" applyFont="1" applyFill="1" applyAlignment="1">
      <alignment horizontal="left"/>
    </xf>
    <xf numFmtId="0" fontId="0" fillId="44" borderId="0" xfId="0" applyFont="1" applyFill="1" applyAlignment="1">
      <alignment horizontal="left"/>
    </xf>
    <xf numFmtId="0" fontId="16" fillId="43" borderId="0" xfId="0" applyFont="1" applyFill="1" applyAlignment="1"/>
    <xf numFmtId="0" fontId="0" fillId="0" borderId="0" xfId="0" applyFont="1" applyAlignment="1"/>
    <xf numFmtId="0" fontId="0" fillId="18" borderId="0" xfId="0" applyFill="1"/>
    <xf numFmtId="0" fontId="3" fillId="43" borderId="0" xfId="0" applyFont="1" applyFill="1" applyAlignment="1"/>
    <xf numFmtId="0" fontId="3" fillId="43" borderId="0" xfId="0" applyFont="1" applyFill="1" applyAlignment="1">
      <alignment horizontal="left"/>
    </xf>
    <xf numFmtId="0" fontId="2" fillId="0" borderId="0" xfId="0" applyFont="1" applyFill="1" applyAlignment="1">
      <alignment horizontal="left"/>
    </xf>
    <xf numFmtId="166" fontId="3" fillId="0" borderId="0" xfId="0" applyNumberFormat="1" applyFont="1" applyFill="1" applyAlignment="1">
      <alignment horizontal="left"/>
    </xf>
    <xf numFmtId="0" fontId="0" fillId="0" borderId="0" xfId="0" applyAlignment="1"/>
    <xf numFmtId="0" fontId="3" fillId="25" borderId="0" xfId="0" applyFont="1" applyFill="1" applyAlignment="1"/>
    <xf numFmtId="0" fontId="0" fillId="0" borderId="0" xfId="0" applyFont="1" applyAlignment="1"/>
    <xf numFmtId="0" fontId="0" fillId="0" borderId="1" xfId="0" applyFill="1" applyBorder="1"/>
    <xf numFmtId="0" fontId="0" fillId="33" borderId="0" xfId="0" applyFont="1" applyFill="1" applyAlignment="1"/>
    <xf numFmtId="0" fontId="0" fillId="29" borderId="0" xfId="0" applyFont="1" applyFill="1" applyAlignment="1"/>
    <xf numFmtId="0" fontId="8" fillId="35" borderId="0" xfId="0" applyFont="1" applyFill="1" applyAlignment="1"/>
    <xf numFmtId="0" fontId="0" fillId="0" borderId="0" xfId="0" applyFont="1" applyAlignment="1"/>
    <xf numFmtId="49" fontId="8" fillId="0" borderId="0" xfId="0" applyNumberFormat="1" applyFont="1" applyFill="1"/>
    <xf numFmtId="0" fontId="8" fillId="0" borderId="0" xfId="0" quotePrefix="1" applyFont="1" applyFill="1"/>
    <xf numFmtId="0" fontId="0" fillId="0" borderId="0" xfId="0" applyFont="1" applyAlignment="1"/>
    <xf numFmtId="0" fontId="0" fillId="37" borderId="0" xfId="0" applyFont="1" applyFill="1" applyAlignment="1"/>
    <xf numFmtId="14" fontId="3" fillId="0" borderId="0" xfId="0" applyNumberFormat="1" applyFont="1" applyAlignment="1">
      <alignment horizontal="left"/>
    </xf>
    <xf numFmtId="17" fontId="8" fillId="0" borderId="0" xfId="0" applyNumberFormat="1" applyFont="1" applyAlignment="1"/>
    <xf numFmtId="0" fontId="0" fillId="39" borderId="0" xfId="0" applyFont="1" applyFill="1" applyAlignment="1"/>
    <xf numFmtId="0" fontId="0" fillId="45" borderId="0" xfId="0" applyFont="1" applyFill="1" applyAlignment="1"/>
    <xf numFmtId="0" fontId="3" fillId="45" borderId="0" xfId="0" applyFont="1" applyFill="1" applyAlignment="1">
      <alignment horizontal="left"/>
    </xf>
    <xf numFmtId="0" fontId="0" fillId="0" borderId="0" xfId="0" applyFont="1" applyAlignment="1"/>
    <xf numFmtId="0" fontId="0" fillId="0" borderId="0" xfId="0" applyFont="1" applyAlignment="1"/>
    <xf numFmtId="0" fontId="10" fillId="22" borderId="0" xfId="0" applyFont="1" applyFill="1" applyAlignment="1">
      <alignment horizontal="left"/>
    </xf>
    <xf numFmtId="0" fontId="3" fillId="22" borderId="0" xfId="0" applyFont="1" applyFill="1" applyAlignment="1">
      <alignment horizontal="left"/>
    </xf>
    <xf numFmtId="0" fontId="3" fillId="46" borderId="0" xfId="0" applyFont="1" applyFill="1" applyAlignment="1">
      <alignment horizontal="left"/>
    </xf>
    <xf numFmtId="0" fontId="5" fillId="47" borderId="0" xfId="0" applyFont="1" applyFill="1" applyAlignment="1">
      <alignment horizontal="left"/>
    </xf>
    <xf numFmtId="0" fontId="3" fillId="42" borderId="0" xfId="0" applyFont="1" applyFill="1" applyAlignment="1">
      <alignment horizontal="left"/>
    </xf>
    <xf numFmtId="0" fontId="37" fillId="42" borderId="0" xfId="0" applyFont="1" applyFill="1" applyAlignment="1">
      <alignment horizontal="left"/>
    </xf>
    <xf numFmtId="14" fontId="8" fillId="42" borderId="0" xfId="0" applyNumberFormat="1" applyFont="1" applyFill="1" applyAlignment="1">
      <alignment horizontal="left"/>
    </xf>
    <xf numFmtId="0" fontId="8" fillId="42" borderId="0" xfId="0" applyFont="1" applyFill="1" applyAlignment="1"/>
    <xf numFmtId="0" fontId="0" fillId="0" borderId="0" xfId="0" applyFont="1" applyAlignment="1"/>
    <xf numFmtId="0" fontId="0" fillId="0" borderId="0" xfId="0" applyFont="1" applyAlignment="1"/>
    <xf numFmtId="16" fontId="8" fillId="0" borderId="0" xfId="0" applyNumberFormat="1" applyFont="1" applyAlignment="1"/>
    <xf numFmtId="0" fontId="0" fillId="48" borderId="0" xfId="0" applyFont="1" applyFill="1" applyAlignment="1"/>
    <xf numFmtId="0" fontId="8" fillId="48" borderId="0" xfId="0" applyFont="1" applyFill="1" applyAlignment="1"/>
    <xf numFmtId="0" fontId="0" fillId="49" borderId="0" xfId="0" applyFont="1" applyFill="1" applyAlignment="1"/>
    <xf numFmtId="0" fontId="8" fillId="49" borderId="0" xfId="0" applyFont="1" applyFill="1" applyAlignment="1"/>
    <xf numFmtId="12" fontId="0" fillId="0" borderId="0" xfId="0" applyNumberFormat="1" applyFont="1" applyAlignment="1"/>
    <xf numFmtId="0" fontId="0" fillId="0" borderId="0" xfId="0" applyFont="1" applyAlignment="1"/>
    <xf numFmtId="0" fontId="0" fillId="0" borderId="0" xfId="0" applyFont="1" applyAlignment="1"/>
    <xf numFmtId="0" fontId="22" fillId="0" borderId="0" xfId="1" applyFont="1" applyAlignment="1">
      <alignment horizontal="left"/>
    </xf>
    <xf numFmtId="0" fontId="0" fillId="0" borderId="0" xfId="0" applyFont="1" applyAlignment="1"/>
    <xf numFmtId="0" fontId="0" fillId="0" borderId="0" xfId="0" applyFont="1" applyAlignment="1">
      <alignment horizontal="left"/>
    </xf>
    <xf numFmtId="0" fontId="25" fillId="0" borderId="1" xfId="1" applyFill="1" applyBorder="1" applyAlignment="1">
      <alignment horizontal="left"/>
    </xf>
    <xf numFmtId="15" fontId="0" fillId="0" borderId="0" xfId="0" applyNumberFormat="1" applyFont="1" applyAlignment="1">
      <alignment horizontal="left" vertical="top"/>
    </xf>
    <xf numFmtId="176" fontId="8" fillId="0" borderId="0" xfId="0" applyNumberFormat="1" applyFont="1" applyAlignment="1">
      <alignment horizontal="left"/>
    </xf>
    <xf numFmtId="15" fontId="0" fillId="0" borderId="0" xfId="0" applyNumberFormat="1" applyAlignment="1">
      <alignment horizontal="left"/>
    </xf>
    <xf numFmtId="0" fontId="0" fillId="0" borderId="0" xfId="0" applyFont="1" applyAlignment="1"/>
    <xf numFmtId="0" fontId="0" fillId="0" borderId="0" xfId="0" applyFont="1" applyAlignment="1">
      <alignment wrapText="1"/>
    </xf>
    <xf numFmtId="0" fontId="5" fillId="20" borderId="0" xfId="0" applyFont="1" applyFill="1" applyAlignment="1">
      <alignment horizontal="left"/>
    </xf>
    <xf numFmtId="0" fontId="0" fillId="46" borderId="0" xfId="0" applyFont="1" applyFill="1" applyAlignment="1"/>
    <xf numFmtId="0" fontId="19" fillId="0" borderId="0" xfId="0" applyFont="1" applyAlignment="1"/>
    <xf numFmtId="0" fontId="0" fillId="0" borderId="0" xfId="0" applyFont="1" applyAlignment="1"/>
    <xf numFmtId="0" fontId="0" fillId="0" borderId="0" xfId="0" applyFont="1" applyAlignment="1"/>
    <xf numFmtId="14" fontId="0" fillId="0" borderId="0" xfId="0" applyNumberFormat="1" applyFont="1" applyAlignment="1">
      <alignment horizontal="right"/>
    </xf>
    <xf numFmtId="0" fontId="0" fillId="50" borderId="0" xfId="0" applyFont="1" applyFill="1" applyAlignment="1"/>
    <xf numFmtId="0" fontId="3" fillId="50" borderId="0" xfId="0" applyFont="1" applyFill="1" applyAlignment="1">
      <alignment horizontal="left"/>
    </xf>
    <xf numFmtId="0" fontId="8" fillId="51" borderId="0" xfId="0" applyFont="1" applyFill="1" applyAlignment="1">
      <alignment horizontal="left"/>
    </xf>
    <xf numFmtId="0" fontId="3" fillId="51" borderId="0" xfId="0" applyFont="1" applyFill="1" applyAlignment="1">
      <alignment horizontal="left"/>
    </xf>
    <xf numFmtId="0" fontId="43" fillId="0" borderId="0" xfId="0" applyFont="1" applyAlignment="1"/>
    <xf numFmtId="0" fontId="3" fillId="52" borderId="0" xfId="0" applyFont="1" applyFill="1" applyAlignment="1">
      <alignment horizontal="left"/>
    </xf>
    <xf numFmtId="0" fontId="8" fillId="52" borderId="0" xfId="0" applyFont="1" applyFill="1" applyAlignment="1"/>
    <xf numFmtId="2" fontId="8" fillId="0" borderId="0" xfId="0" applyNumberFormat="1" applyFont="1" applyAlignment="1"/>
    <xf numFmtId="0" fontId="5" fillId="29" borderId="0" xfId="0" applyFont="1" applyFill="1" applyAlignment="1">
      <alignment horizontal="left"/>
    </xf>
    <xf numFmtId="0" fontId="3" fillId="29" borderId="0" xfId="0" applyFont="1" applyFill="1" applyAlignment="1">
      <alignment horizontal="left"/>
    </xf>
    <xf numFmtId="0" fontId="8" fillId="24" borderId="0" xfId="0" applyFont="1" applyFill="1" applyAlignment="1">
      <alignment horizontal="left"/>
    </xf>
    <xf numFmtId="0" fontId="44" fillId="24" borderId="0" xfId="0" applyFont="1" applyFill="1"/>
    <xf numFmtId="49" fontId="3" fillId="0" borderId="0" xfId="0" applyNumberFormat="1" applyFont="1" applyFill="1" applyAlignment="1">
      <alignment horizontal="left"/>
    </xf>
    <xf numFmtId="0" fontId="10" fillId="42" borderId="0" xfId="0" applyFont="1" applyFill="1" applyAlignment="1">
      <alignment horizontal="left"/>
    </xf>
    <xf numFmtId="0" fontId="8" fillId="45" borderId="0" xfId="0" applyFont="1" applyFill="1" applyAlignment="1"/>
    <xf numFmtId="0" fontId="0" fillId="0" borderId="0" xfId="0" applyFont="1" applyAlignment="1"/>
    <xf numFmtId="0" fontId="8" fillId="18" borderId="0" xfId="0" applyFont="1" applyFill="1" applyAlignment="1">
      <alignment horizontal="left"/>
    </xf>
    <xf numFmtId="3" fontId="8" fillId="0" borderId="0" xfId="0" applyNumberFormat="1" applyFont="1" applyAlignment="1">
      <alignment horizontal="left"/>
    </xf>
    <xf numFmtId="0" fontId="45" fillId="0" borderId="0" xfId="0" applyFont="1" applyAlignment="1"/>
    <xf numFmtId="49" fontId="25" fillId="0" borderId="0" xfId="1" applyNumberFormat="1" applyAlignment="1"/>
    <xf numFmtId="49" fontId="45" fillId="0" borderId="0" xfId="0" applyNumberFormat="1" applyFont="1" applyAlignment="1"/>
    <xf numFmtId="0" fontId="8" fillId="40" borderId="0" xfId="0" applyFont="1" applyFill="1" applyAlignment="1">
      <alignment horizontal="left"/>
    </xf>
    <xf numFmtId="0" fontId="0" fillId="40" borderId="0" xfId="0" applyFont="1" applyFill="1" applyAlignment="1"/>
    <xf numFmtId="0" fontId="37" fillId="40" borderId="0" xfId="0" applyFont="1" applyFill="1" applyAlignment="1">
      <alignment horizontal="left"/>
    </xf>
    <xf numFmtId="14" fontId="8" fillId="40" borderId="0" xfId="0" applyNumberFormat="1" applyFont="1" applyFill="1" applyAlignment="1">
      <alignment horizontal="left"/>
    </xf>
    <xf numFmtId="0" fontId="25" fillId="40" borderId="0" xfId="1" applyFill="1" applyAlignment="1"/>
    <xf numFmtId="0" fontId="46" fillId="0" borderId="0" xfId="0" applyFont="1" applyAlignment="1">
      <alignment horizontal="left"/>
    </xf>
    <xf numFmtId="14" fontId="8" fillId="0" borderId="0" xfId="0" applyNumberFormat="1" applyFont="1" applyAlignment="1">
      <alignment horizontal="right"/>
    </xf>
    <xf numFmtId="3" fontId="8" fillId="0" borderId="0" xfId="0" applyNumberFormat="1" applyFont="1" applyFill="1" applyAlignment="1">
      <alignment horizontal="left"/>
    </xf>
    <xf numFmtId="3" fontId="8" fillId="0" borderId="0" xfId="0" applyNumberFormat="1" applyFont="1" applyAlignment="1"/>
    <xf numFmtId="0" fontId="0" fillId="0" borderId="0" xfId="0" applyFont="1" applyAlignment="1"/>
    <xf numFmtId="0" fontId="0" fillId="0" borderId="0" xfId="0" applyFont="1" applyFill="1" applyAlignment="1"/>
    <xf numFmtId="0" fontId="0" fillId="0" borderId="0" xfId="0" applyFont="1" applyAlignment="1"/>
    <xf numFmtId="0" fontId="0" fillId="0" borderId="0" xfId="0" applyFont="1" applyFill="1" applyAlignment="1"/>
    <xf numFmtId="14" fontId="0" fillId="0" borderId="0" xfId="0" applyNumberFormat="1" applyFont="1" applyFill="1" applyAlignment="1"/>
    <xf numFmtId="0" fontId="0" fillId="18" borderId="0" xfId="0" applyFont="1" applyFill="1" applyAlignment="1"/>
    <xf numFmtId="0" fontId="8" fillId="53" borderId="0" xfId="0" applyFont="1" applyFill="1" applyAlignment="1"/>
    <xf numFmtId="0" fontId="10" fillId="53" borderId="0" xfId="0" applyFont="1" applyFill="1" applyAlignment="1">
      <alignment horizontal="left"/>
    </xf>
    <xf numFmtId="0" fontId="47" fillId="0" borderId="0" xfId="0" applyFont="1" applyAlignment="1"/>
    <xf numFmtId="0" fontId="0" fillId="0" borderId="0" xfId="0" applyFont="1" applyAlignment="1"/>
    <xf numFmtId="15" fontId="0" fillId="0" borderId="0" xfId="0" applyNumberFormat="1" applyFont="1" applyAlignment="1"/>
    <xf numFmtId="0" fontId="0" fillId="0" borderId="0" xfId="0" applyFont="1" applyAlignment="1"/>
    <xf numFmtId="0" fontId="48" fillId="0" borderId="0" xfId="0" applyFont="1" applyAlignment="1"/>
    <xf numFmtId="0" fontId="0" fillId="0" borderId="0" xfId="0" applyFont="1" applyAlignment="1"/>
    <xf numFmtId="0" fontId="0" fillId="0" borderId="0" xfId="0" applyFont="1" applyAlignment="1"/>
    <xf numFmtId="0" fontId="0" fillId="0" borderId="0" xfId="0" applyFont="1" applyAlignment="1"/>
    <xf numFmtId="15" fontId="8" fillId="0" borderId="1" xfId="0" applyNumberFormat="1" applyFont="1" applyBorder="1" applyAlignment="1">
      <alignment horizontal="left"/>
    </xf>
    <xf numFmtId="0" fontId="0" fillId="0" borderId="0" xfId="0" applyFont="1" applyAlignment="1"/>
    <xf numFmtId="0" fontId="49" fillId="0" borderId="0" xfId="0" applyFont="1" applyAlignment="1"/>
    <xf numFmtId="0" fontId="50" fillId="0" borderId="0" xfId="0" applyFont="1" applyAlignment="1"/>
    <xf numFmtId="0" fontId="52" fillId="0" borderId="0" xfId="0" applyFont="1" applyFill="1" applyAlignment="1">
      <alignment horizontal="left"/>
    </xf>
    <xf numFmtId="0" fontId="44" fillId="0" borderId="0" xfId="0" applyFont="1" applyAlignment="1"/>
    <xf numFmtId="15" fontId="26" fillId="0" borderId="0" xfId="0" applyNumberFormat="1" applyFont="1" applyAlignment="1">
      <alignment horizontal="left"/>
    </xf>
    <xf numFmtId="0" fontId="53" fillId="0" borderId="0" xfId="1" applyFont="1" applyAlignment="1">
      <alignment horizontal="left"/>
    </xf>
    <xf numFmtId="0" fontId="52" fillId="21" borderId="0" xfId="0" applyFont="1" applyFill="1" applyAlignment="1">
      <alignment horizontal="left"/>
    </xf>
    <xf numFmtId="0" fontId="52" fillId="0" borderId="0" xfId="0" applyFont="1" applyAlignment="1">
      <alignment horizontal="left"/>
    </xf>
    <xf numFmtId="0" fontId="52" fillId="0" borderId="0" xfId="0" applyFont="1" applyAlignment="1"/>
    <xf numFmtId="0" fontId="54" fillId="0" borderId="0" xfId="0" applyFont="1" applyAlignment="1"/>
    <xf numFmtId="0" fontId="8" fillId="40" borderId="0" xfId="0" applyFont="1" applyFill="1" applyAlignment="1"/>
    <xf numFmtId="0" fontId="3" fillId="40" borderId="0" xfId="0" applyFont="1" applyFill="1" applyAlignment="1"/>
    <xf numFmtId="15" fontId="8" fillId="0" borderId="0" xfId="0" applyNumberFormat="1" applyFont="1" applyAlignment="1"/>
    <xf numFmtId="1" fontId="5" fillId="0" borderId="0" xfId="0" applyNumberFormat="1" applyFont="1" applyAlignment="1"/>
    <xf numFmtId="0" fontId="0" fillId="0" borderId="0" xfId="0" applyFont="1" applyAlignment="1"/>
    <xf numFmtId="0" fontId="52" fillId="18" borderId="0" xfId="0" applyFont="1" applyFill="1" applyAlignment="1"/>
    <xf numFmtId="0" fontId="52" fillId="0" borderId="0" xfId="0" applyFont="1" applyFill="1" applyAlignment="1"/>
    <xf numFmtId="15" fontId="26" fillId="0" borderId="0" xfId="0" applyNumberFormat="1" applyFont="1" applyAlignment="1">
      <alignment horizontal="right"/>
    </xf>
    <xf numFmtId="15" fontId="0" fillId="0" borderId="0" xfId="0" applyNumberFormat="1" applyFont="1" applyAlignment="1">
      <alignment horizontal="right"/>
    </xf>
    <xf numFmtId="0" fontId="3" fillId="0" borderId="0" xfId="0" applyFont="1" applyAlignment="1">
      <alignment horizontal="right"/>
    </xf>
    <xf numFmtId="0" fontId="5" fillId="18" borderId="0" xfId="0" applyFont="1" applyFill="1" applyAlignment="1"/>
    <xf numFmtId="0" fontId="0" fillId="0" borderId="0" xfId="0" applyFont="1" applyAlignment="1"/>
    <xf numFmtId="0" fontId="22" fillId="35" borderId="0" xfId="0" applyFont="1" applyFill="1" applyAlignment="1"/>
    <xf numFmtId="0" fontId="5" fillId="0" borderId="0" xfId="0" applyFont="1" applyFill="1" applyAlignment="1"/>
    <xf numFmtId="0" fontId="22" fillId="0" borderId="0" xfId="0" applyFont="1" applyFill="1" applyAlignment="1"/>
    <xf numFmtId="0" fontId="52" fillId="0" borderId="0" xfId="0" applyFont="1"/>
    <xf numFmtId="15" fontId="0" fillId="0" borderId="0" xfId="0" applyNumberFormat="1" applyAlignment="1">
      <alignment horizontal="right"/>
    </xf>
    <xf numFmtId="0" fontId="5" fillId="0" borderId="0" xfId="0" applyFont="1"/>
    <xf numFmtId="0" fontId="35" fillId="0" borderId="0" xfId="0" applyFont="1"/>
    <xf numFmtId="0" fontId="52" fillId="21" borderId="0" xfId="0" applyFont="1" applyFill="1"/>
    <xf numFmtId="0" fontId="54" fillId="0" borderId="0" xfId="0" applyFont="1"/>
    <xf numFmtId="0" fontId="44" fillId="0" borderId="0" xfId="0" applyFont="1"/>
    <xf numFmtId="0" fontId="50" fillId="0" borderId="0" xfId="0" applyFont="1"/>
    <xf numFmtId="0" fontId="5" fillId="0" borderId="2" xfId="0" applyFont="1" applyBorder="1" applyAlignment="1">
      <alignment horizontal="left"/>
    </xf>
    <xf numFmtId="0" fontId="22" fillId="24" borderId="0" xfId="0" applyFont="1" applyFill="1" applyAlignment="1"/>
    <xf numFmtId="0" fontId="0" fillId="0" borderId="0" xfId="0" applyFont="1" applyAlignment="1"/>
    <xf numFmtId="0" fontId="0" fillId="0" borderId="0" xfId="0" applyFont="1" applyAlignment="1"/>
    <xf numFmtId="0" fontId="0" fillId="0" borderId="0" xfId="0" applyFont="1" applyFill="1" applyAlignment="1"/>
    <xf numFmtId="0" fontId="22" fillId="0" borderId="0" xfId="1" applyFont="1" applyAlignment="1"/>
    <xf numFmtId="0" fontId="8" fillId="18" borderId="0" xfId="0" applyNumberFormat="1" applyFont="1" applyFill="1" applyAlignment="1"/>
    <xf numFmtId="0" fontId="32" fillId="0" borderId="0" xfId="0" applyFont="1" applyAlignment="1">
      <alignment vertical="center"/>
    </xf>
    <xf numFmtId="0" fontId="5" fillId="43" borderId="0" xfId="0" applyFont="1" applyFill="1" applyAlignment="1">
      <alignment horizontal="left"/>
    </xf>
    <xf numFmtId="15" fontId="0" fillId="43" borderId="0" xfId="0" applyNumberFormat="1" applyFont="1" applyFill="1" applyAlignment="1">
      <alignment horizontal="left"/>
    </xf>
    <xf numFmtId="0" fontId="25" fillId="43" borderId="0" xfId="1" applyFill="1" applyAlignment="1"/>
    <xf numFmtId="17" fontId="32" fillId="0" borderId="0" xfId="0" applyNumberFormat="1" applyFont="1" applyAlignment="1">
      <alignment vertical="center"/>
    </xf>
    <xf numFmtId="0" fontId="0" fillId="0" borderId="0" xfId="0" applyFont="1" applyAlignment="1"/>
    <xf numFmtId="15" fontId="0" fillId="0" borderId="0" xfId="0" applyNumberFormat="1" applyFont="1" applyFill="1" applyAlignment="1">
      <alignment horizontal="left"/>
    </xf>
    <xf numFmtId="0" fontId="56" fillId="21" borderId="0" xfId="0" applyFont="1" applyFill="1" applyAlignment="1"/>
    <xf numFmtId="0" fontId="0" fillId="0" borderId="0" xfId="0" applyFont="1" applyAlignment="1"/>
    <xf numFmtId="0" fontId="8" fillId="43" borderId="0" xfId="0" applyFont="1" applyFill="1" applyAlignment="1"/>
    <xf numFmtId="14" fontId="0" fillId="43" borderId="0" xfId="0" applyNumberFormat="1" applyFont="1" applyFill="1" applyAlignment="1">
      <alignment horizontal="left"/>
    </xf>
    <xf numFmtId="0" fontId="0" fillId="22" borderId="0" xfId="0" applyFont="1" applyFill="1" applyAlignment="1"/>
    <xf numFmtId="0" fontId="0" fillId="0" borderId="0" xfId="0" applyFont="1" applyAlignment="1"/>
    <xf numFmtId="0" fontId="0" fillId="0" borderId="0" xfId="0" applyFont="1" applyFill="1" applyAlignment="1"/>
    <xf numFmtId="0" fontId="0" fillId="0" borderId="0" xfId="0" applyFont="1" applyAlignment="1"/>
    <xf numFmtId="0" fontId="5" fillId="39" borderId="0" xfId="0" applyFont="1" applyFill="1" applyAlignment="1"/>
    <xf numFmtId="0" fontId="52" fillId="40" borderId="0" xfId="0" applyFont="1" applyFill="1" applyAlignment="1">
      <alignment horizontal="left"/>
    </xf>
    <xf numFmtId="0" fontId="5" fillId="40" borderId="0" xfId="0" applyFont="1" applyFill="1" applyAlignment="1"/>
    <xf numFmtId="0" fontId="26" fillId="40" borderId="0" xfId="0" applyFont="1" applyFill="1" applyAlignment="1">
      <alignment horizontal="left"/>
    </xf>
    <xf numFmtId="16" fontId="0" fillId="40" borderId="0" xfId="0" applyNumberFormat="1" applyFont="1" applyFill="1" applyAlignment="1">
      <alignment horizontal="left"/>
    </xf>
    <xf numFmtId="17" fontId="0" fillId="0" borderId="0" xfId="0" applyNumberFormat="1" applyFont="1" applyAlignment="1">
      <alignment horizontal="right"/>
    </xf>
    <xf numFmtId="16" fontId="0" fillId="0" borderId="0" xfId="0" applyNumberFormat="1" applyFont="1" applyFill="1" applyAlignment="1">
      <alignment horizontal="right"/>
    </xf>
    <xf numFmtId="0" fontId="10" fillId="33" borderId="0" xfId="0" applyFont="1" applyFill="1" applyAlignment="1">
      <alignment horizontal="left"/>
    </xf>
    <xf numFmtId="0" fontId="57" fillId="0" borderId="0" xfId="0" applyFont="1" applyFill="1" applyAlignment="1"/>
    <xf numFmtId="12" fontId="35" fillId="0" borderId="0" xfId="0" applyNumberFormat="1" applyFont="1" applyAlignment="1"/>
    <xf numFmtId="0" fontId="45" fillId="0" borderId="0" xfId="0" applyNumberFormat="1" applyFont="1" applyAlignment="1">
      <alignment horizontal="right"/>
    </xf>
    <xf numFmtId="15" fontId="0" fillId="0" borderId="0" xfId="0" applyNumberFormat="1" applyFont="1" applyFill="1" applyAlignment="1">
      <alignment horizontal="right"/>
    </xf>
    <xf numFmtId="0" fontId="3" fillId="0" borderId="0" xfId="0" applyFont="1" applyAlignment="1">
      <alignment horizontal="left"/>
    </xf>
    <xf numFmtId="0" fontId="0" fillId="0" borderId="0" xfId="0" applyFont="1" applyAlignment="1"/>
    <xf numFmtId="0" fontId="2" fillId="0" borderId="0" xfId="0" applyFont="1" applyAlignment="1">
      <alignment horizontal="left"/>
    </xf>
    <xf numFmtId="0" fontId="3" fillId="4" borderId="0" xfId="0" applyFont="1" applyFill="1" applyAlignment="1">
      <alignment horizontal="left"/>
    </xf>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49" fontId="0" fillId="0" borderId="0" xfId="0" applyNumberFormat="1" applyFont="1" applyAlignment="1">
      <alignment horizontal="left"/>
    </xf>
    <xf numFmtId="49" fontId="0" fillId="0" borderId="0" xfId="0" applyNumberFormat="1" applyFont="1" applyAlignment="1"/>
    <xf numFmtId="0" fontId="10" fillId="0" borderId="0" xfId="0" applyFont="1" applyAlignment="1">
      <alignment horizontal="left"/>
    </xf>
    <xf numFmtId="0" fontId="17" fillId="0" borderId="0" xfId="0" applyFont="1" applyAlignment="1">
      <alignment horizontal="left"/>
    </xf>
    <xf numFmtId="0" fontId="25" fillId="0" borderId="0" xfId="1" applyAlignment="1">
      <alignment horizontal="left"/>
    </xf>
    <xf numFmtId="0" fontId="18" fillId="0" borderId="0" xfId="0" applyFont="1" applyAlignment="1"/>
    <xf numFmtId="0" fontId="3" fillId="0" borderId="0" xfId="0" applyFont="1" applyFill="1" applyAlignment="1">
      <alignment horizontal="left"/>
    </xf>
    <xf numFmtId="0" fontId="3" fillId="54" borderId="0" xfId="0" applyFont="1" applyFill="1" applyAlignment="1">
      <alignment horizontal="left"/>
    </xf>
    <xf numFmtId="15" fontId="25" fillId="0" borderId="0" xfId="1" applyNumberFormat="1" applyAlignment="1">
      <alignment horizontal="left"/>
    </xf>
    <xf numFmtId="49" fontId="5" fillId="0" borderId="0" xfId="0" applyNumberFormat="1" applyFont="1" applyAlignment="1">
      <alignment horizontal="left" vertical="top"/>
    </xf>
    <xf numFmtId="0" fontId="16" fillId="0" borderId="0" xfId="0" applyFont="1" applyAlignment="1">
      <alignment horizontal="left"/>
    </xf>
    <xf numFmtId="0" fontId="18" fillId="0" borderId="1" xfId="0" applyFont="1" applyBorder="1" applyAlignment="1"/>
    <xf numFmtId="0" fontId="6" fillId="0" borderId="1" xfId="0" applyFont="1" applyBorder="1" applyAlignment="1"/>
    <xf numFmtId="0" fontId="5" fillId="2" borderId="0" xfId="0" applyFont="1" applyFill="1" applyAlignment="1"/>
    <xf numFmtId="0" fontId="6" fillId="2" borderId="0" xfId="0" applyFont="1" applyFill="1" applyAlignment="1"/>
    <xf numFmtId="0" fontId="20" fillId="0" borderId="0" xfId="0" applyFont="1" applyFill="1" applyAlignment="1"/>
    <xf numFmtId="0" fontId="5" fillId="22" borderId="0" xfId="0" applyFont="1" applyFill="1" applyAlignment="1">
      <alignment horizontal="left"/>
    </xf>
    <xf numFmtId="0" fontId="0" fillId="0" borderId="0" xfId="0" applyFont="1" applyAlignment="1"/>
    <xf numFmtId="0" fontId="0" fillId="0" borderId="0" xfId="0" applyFont="1" applyFill="1" applyAlignment="1"/>
    <xf numFmtId="0" fontId="3" fillId="0" borderId="0" xfId="0" applyFont="1" applyAlignment="1">
      <alignment horizontal="left"/>
    </xf>
    <xf numFmtId="0" fontId="0" fillId="0" borderId="0" xfId="0" applyFont="1" applyAlignment="1"/>
    <xf numFmtId="0" fontId="0" fillId="0" borderId="0" xfId="0" applyFont="1" applyAlignment="1">
      <alignment horizontal="left"/>
    </xf>
    <xf numFmtId="0" fontId="10" fillId="0" borderId="0" xfId="0" applyFont="1" applyAlignment="1">
      <alignment horizontal="left"/>
    </xf>
    <xf numFmtId="0" fontId="58" fillId="0" borderId="1" xfId="0" applyFont="1" applyBorder="1"/>
    <xf numFmtId="16" fontId="0" fillId="0" borderId="0" xfId="0" applyNumberFormat="1" applyAlignment="1">
      <alignment horizontal="right"/>
    </xf>
    <xf numFmtId="0" fontId="0" fillId="0" borderId="0" xfId="0" applyAlignment="1">
      <alignment horizontal="left"/>
    </xf>
    <xf numFmtId="0" fontId="58" fillId="0" borderId="0" xfId="0" applyFont="1"/>
    <xf numFmtId="0" fontId="3" fillId="0" borderId="0" xfId="0" applyFont="1" applyAlignment="1">
      <alignment horizontal="left"/>
    </xf>
    <xf numFmtId="0" fontId="10" fillId="0" borderId="0" xfId="0" applyFont="1" applyAlignment="1">
      <alignment horizontal="left"/>
    </xf>
    <xf numFmtId="0" fontId="0" fillId="0" borderId="0" xfId="0" applyFont="1"/>
    <xf numFmtId="0" fontId="25" fillId="0" borderId="0" xfId="1" applyAlignment="1">
      <alignment vertical="center"/>
    </xf>
    <xf numFmtId="0" fontId="3" fillId="0" borderId="0" xfId="0" applyFont="1" applyAlignment="1">
      <alignment horizontal="left"/>
    </xf>
    <xf numFmtId="0" fontId="10" fillId="0" borderId="0" xfId="0" applyFont="1" applyAlignment="1">
      <alignment horizontal="left"/>
    </xf>
    <xf numFmtId="0" fontId="58" fillId="29" borderId="1" xfId="0" applyFont="1" applyFill="1" applyBorder="1"/>
    <xf numFmtId="0" fontId="3" fillId="0" borderId="0" xfId="0" applyFont="1" applyAlignment="1">
      <alignment horizontal="left"/>
    </xf>
    <xf numFmtId="0" fontId="3" fillId="0" borderId="0" xfId="0" applyFont="1" applyFill="1" applyAlignment="1">
      <alignment horizontal="left"/>
    </xf>
    <xf numFmtId="0" fontId="3" fillId="0" borderId="0" xfId="0" applyFont="1" applyAlignment="1">
      <alignment horizontal="left"/>
    </xf>
    <xf numFmtId="0" fontId="10" fillId="0" borderId="0" xfId="0" applyFont="1" applyAlignment="1">
      <alignment horizontal="left"/>
    </xf>
    <xf numFmtId="0" fontId="58" fillId="0" borderId="0" xfId="0" applyFont="1" applyAlignment="1"/>
    <xf numFmtId="0" fontId="5" fillId="18" borderId="0" xfId="0" applyFont="1" applyFill="1"/>
    <xf numFmtId="0" fontId="58" fillId="18" borderId="1" xfId="0" applyFont="1" applyFill="1" applyBorder="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10" fillId="0" borderId="0" xfId="0" applyFont="1" applyAlignment="1">
      <alignment horizontal="left"/>
    </xf>
    <xf numFmtId="0" fontId="0" fillId="0" borderId="0" xfId="0" applyFont="1" applyAlignment="1"/>
    <xf numFmtId="0" fontId="5" fillId="0" borderId="0" xfId="0" applyFont="1" applyFill="1"/>
    <xf numFmtId="16" fontId="0" fillId="0" borderId="0" xfId="0" applyNumberFormat="1" applyFill="1" applyAlignment="1">
      <alignment horizontal="right"/>
    </xf>
    <xf numFmtId="0" fontId="0" fillId="0" borderId="0" xfId="0" applyFill="1" applyAlignment="1">
      <alignment horizontal="left"/>
    </xf>
    <xf numFmtId="0" fontId="46" fillId="0" borderId="0" xfId="0" applyFont="1" applyFill="1" applyAlignment="1">
      <alignment horizontal="left"/>
    </xf>
    <xf numFmtId="0" fontId="35" fillId="0" borderId="0" xfId="0" applyFont="1" applyFill="1"/>
    <xf numFmtId="0" fontId="58" fillId="0" borderId="1" xfId="0" applyFont="1" applyFill="1" applyBorder="1"/>
    <xf numFmtId="0" fontId="58" fillId="40" borderId="1" xfId="0" applyFont="1" applyFill="1" applyBorder="1"/>
    <xf numFmtId="0" fontId="54" fillId="40" borderId="0" xfId="0" applyFont="1" applyFill="1"/>
    <xf numFmtId="0" fontId="0" fillId="40" borderId="0" xfId="0" applyFill="1"/>
    <xf numFmtId="0" fontId="8" fillId="40" borderId="0" xfId="0" applyFont="1" applyFill="1"/>
    <xf numFmtId="15" fontId="0" fillId="40" borderId="0" xfId="0" applyNumberFormat="1" applyFill="1" applyAlignment="1">
      <alignment horizontal="left"/>
    </xf>
    <xf numFmtId="0" fontId="50" fillId="40" borderId="0" xfId="0" applyFont="1" applyFill="1"/>
    <xf numFmtId="0" fontId="0" fillId="0" borderId="0" xfId="0" quotePrefix="1" applyFont="1"/>
    <xf numFmtId="0" fontId="3" fillId="0" borderId="0" xfId="0" applyFont="1" applyAlignment="1">
      <alignment horizontal="left"/>
    </xf>
    <xf numFmtId="0" fontId="0" fillId="0" borderId="0" xfId="0" applyFont="1" applyAlignment="1"/>
    <xf numFmtId="49" fontId="3" fillId="7" borderId="0" xfId="0" applyNumberFormat="1" applyFont="1" applyFill="1" applyAlignment="1">
      <alignment horizontal="left"/>
    </xf>
    <xf numFmtId="0" fontId="2" fillId="0" borderId="0" xfId="0" applyFont="1" applyAlignment="1">
      <alignment horizontal="left"/>
    </xf>
    <xf numFmtId="0" fontId="3" fillId="4" borderId="0" xfId="0" applyFont="1" applyFill="1" applyAlignment="1">
      <alignment horizontal="left"/>
    </xf>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5" fillId="0" borderId="0" xfId="0" applyFont="1" applyAlignment="1">
      <alignment horizontal="left"/>
    </xf>
    <xf numFmtId="49" fontId="0" fillId="0" borderId="0" xfId="0" applyNumberFormat="1" applyFont="1" applyAlignment="1">
      <alignment horizontal="left"/>
    </xf>
    <xf numFmtId="49" fontId="0" fillId="0" borderId="0" xfId="0" applyNumberFormat="1" applyFont="1" applyAlignment="1"/>
    <xf numFmtId="0" fontId="10" fillId="0" borderId="0" xfId="0" applyFont="1" applyAlignment="1">
      <alignment horizontal="left"/>
    </xf>
    <xf numFmtId="0" fontId="16" fillId="0" borderId="0" xfId="0" applyFont="1" applyAlignment="1">
      <alignment horizontal="left"/>
    </xf>
    <xf numFmtId="0" fontId="16" fillId="0" borderId="0" xfId="0" applyFont="1" applyAlignment="1"/>
    <xf numFmtId="0" fontId="17" fillId="0" borderId="0" xfId="0" applyFont="1" applyAlignment="1">
      <alignment horizontal="left"/>
    </xf>
    <xf numFmtId="0" fontId="15" fillId="0" borderId="0" xfId="0" applyFont="1" applyAlignment="1">
      <alignment horizontal="left"/>
    </xf>
    <xf numFmtId="0" fontId="25" fillId="0" borderId="0" xfId="1" applyAlignment="1">
      <alignment horizontal="left"/>
    </xf>
    <xf numFmtId="0" fontId="18" fillId="0" borderId="0" xfId="0" applyFont="1" applyAlignment="1"/>
    <xf numFmtId="0" fontId="6" fillId="0" borderId="0" xfId="0" applyFont="1" applyAlignme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tandfonline.com/author/Artymuk%2C+Natalia+V"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540</xdr:row>
      <xdr:rowOff>0</xdr:rowOff>
    </xdr:from>
    <xdr:to>
      <xdr:col>5</xdr:col>
      <xdr:colOff>203200</xdr:colOff>
      <xdr:row>541</xdr:row>
      <xdr:rowOff>38100</xdr:rowOff>
    </xdr:to>
    <xdr:pic>
      <xdr:nvPicPr>
        <xdr:cNvPr id="2" name="Afbeelding 1" descr="ORCID Icon">
          <a:hlinkClick xmlns:r="http://schemas.openxmlformats.org/officeDocument/2006/relationships" r:id="rId1"/>
          <a:extLst>
            <a:ext uri="{FF2B5EF4-FFF2-40B4-BE49-F238E27FC236}">
              <a16:creationId xmlns:a16="http://schemas.microsoft.com/office/drawing/2014/main" id="{5B8DA174-F87E-A040-B0D1-2ACDF5D3E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93814900"/>
          <a:ext cx="203200" cy="20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pediatrics.aappublications.org/content/pediatrics/early/2020/05/12/peds.2020-1567.full.pdf" TargetMode="External"/><Relationship Id="rId299" Type="http://schemas.openxmlformats.org/officeDocument/2006/relationships/hyperlink" Target="https://www.amjcaserep.com/download/index/idArt/927521" TargetMode="External"/><Relationship Id="rId21" Type="http://schemas.openxmlformats.org/officeDocument/2006/relationships/hyperlink" Target="https://www.nejm.org/doi/full/10.1056/NEJMc2007605" TargetMode="External"/><Relationship Id="rId63" Type="http://schemas.openxmlformats.org/officeDocument/2006/relationships/hyperlink" Target="https://journals.lww.com/greenjournal/Citation/9000/Severe_Acute_Respiratory_Syndrome_Coronavirus_2.97384.aspx" TargetMode="External"/><Relationship Id="rId159" Type="http://schemas.openxmlformats.org/officeDocument/2006/relationships/hyperlink" Target="https://journals.lww.com/greenjournal/Abstract/9000/Induction_of_Labor_in_an_Intubated_Patient_With.97309.aspx" TargetMode="External"/><Relationship Id="rId324" Type="http://schemas.openxmlformats.org/officeDocument/2006/relationships/hyperlink" Target="https://www.degruyter.com/view/journals/jpme/ahead-of-print/article-10.1515-jpm-2020-0409/article-10.1515-jpm-2020-0409.xml" TargetMode="External"/><Relationship Id="rId366" Type="http://schemas.openxmlformats.org/officeDocument/2006/relationships/hyperlink" Target="https://www.dovepress.com/clinico-radiological-features-and-outcomes-in-pregnant-women-with-covi-peer-reviewed-fulltext-article-IDR" TargetMode="External"/><Relationship Id="rId170" Type="http://schemas.openxmlformats.org/officeDocument/2006/relationships/hyperlink" Target="https://www.ncbi.nlm.nih.gov/pmc/articles/PMC7204681/" TargetMode="External"/><Relationship Id="rId226" Type="http://schemas.openxmlformats.org/officeDocument/2006/relationships/hyperlink" Target="https://assets.researchsquare.com/files/rs-43986/v1/6ad09dcb-cb37-4eeb-9c81-b819f45e8474.pdf" TargetMode="External"/><Relationship Id="rId433" Type="http://schemas.openxmlformats.org/officeDocument/2006/relationships/hyperlink" Target="https://www.ncbi.nlm.nih.gov/pmc/articles/PMC8202219/" TargetMode="External"/><Relationship Id="rId268" Type="http://schemas.openxmlformats.org/officeDocument/2006/relationships/hyperlink" Target="https://onlinelibrary.wiley.com/doi/abs/10.1111/aji.13340" TargetMode="External"/><Relationship Id="rId475" Type="http://schemas.openxmlformats.org/officeDocument/2006/relationships/hyperlink" Target="https://rbej.biomedcentral.com/articles/10.1186/s12958-021-00807-z" TargetMode="External"/><Relationship Id="rId32" Type="http://schemas.openxmlformats.org/officeDocument/2006/relationships/hyperlink" Target="https://reader.elsevier.com/reader/sd/pii/S1876034120304391?token=78CED194190EC69F81EDB150170E0F470BFE2EE2003E729B1225D3F069A14D7FD2D490D8B21B323D26EFD52548F98BF7" TargetMode="External"/><Relationship Id="rId74" Type="http://schemas.openxmlformats.org/officeDocument/2006/relationships/hyperlink" Target="https://reader.elsevier.com/reader/sd/pii/S2589933320300732?token=7267A334BBD0DF01CB6B61B138082979E7B5E7EB6C941B18239EA69B31E959406D3CC325B7DE4D0D2581093A506542F9" TargetMode="External"/><Relationship Id="rId128" Type="http://schemas.openxmlformats.org/officeDocument/2006/relationships/hyperlink" Target="https://onlinelibrary.wiley.com/doi/epdf/10.1002/jum.15367" TargetMode="External"/><Relationship Id="rId335" Type="http://schemas.openxmlformats.org/officeDocument/2006/relationships/hyperlink" Target="https://obgyn.onlinelibrary.wiley.com/doi/full/10.1002/uog.23134?af=R" TargetMode="External"/><Relationship Id="rId377" Type="http://schemas.openxmlformats.org/officeDocument/2006/relationships/hyperlink" Target="https://bmjopen.bmj.com/content/11/2/e044224" TargetMode="External"/><Relationship Id="rId5" Type="http://schemas.openxmlformats.org/officeDocument/2006/relationships/hyperlink" Target="https://www.sciencedirect.com/science/article/pii/S0140673620303603?via%3Dihub" TargetMode="External"/><Relationship Id="rId181" Type="http://schemas.openxmlformats.org/officeDocument/2006/relationships/hyperlink" Target="https://pubmed.ncbi.nlm.nih.gov/32658096/" TargetMode="External"/><Relationship Id="rId237" Type="http://schemas.openxmlformats.org/officeDocument/2006/relationships/hyperlink" Target="https://www.tandfonline.com/doi/epub/10.1080/14767058.2020.1797672?needAccess=true" TargetMode="External"/><Relationship Id="rId402" Type="http://schemas.openxmlformats.org/officeDocument/2006/relationships/hyperlink" Target="https://bmcpediatr.biomedcentral.com/articles/10.1186/s12887-021-02618-y" TargetMode="External"/><Relationship Id="rId279" Type="http://schemas.openxmlformats.org/officeDocument/2006/relationships/hyperlink" Target="https://www.cdc.gov/mmwr/volumes/69/wr/pdfs/mm6938e2-H.pdf" TargetMode="External"/><Relationship Id="rId444" Type="http://schemas.openxmlformats.org/officeDocument/2006/relationships/hyperlink" Target="https://pubmed.ncbi.nlm.nih.gov/34126613/" TargetMode="External"/><Relationship Id="rId43" Type="http://schemas.openxmlformats.org/officeDocument/2006/relationships/hyperlink" Target="https://onlinelibrary.wiley.com/doi/epdf/10.1002/jmv.25857" TargetMode="External"/><Relationship Id="rId139" Type="http://schemas.openxmlformats.org/officeDocument/2006/relationships/hyperlink" Target="https://assets.researchsquare.com/files/rs-31225/v1/7767e7f5-2063-4c6d-b359-08f80c71dec8.pdf" TargetMode="External"/><Relationship Id="rId290" Type="http://schemas.openxmlformats.org/officeDocument/2006/relationships/hyperlink" Target="https://bmcmedicine.biomedcentral.com/articles/10.1186/s12916-020-01798-1" TargetMode="External"/><Relationship Id="rId304" Type="http://schemas.openxmlformats.org/officeDocument/2006/relationships/hyperlink" Target="https://www.medrxiv.org/content/10.1101/2020.09.05.20188458v1" TargetMode="External"/><Relationship Id="rId346" Type="http://schemas.openxmlformats.org/officeDocument/2006/relationships/hyperlink" Target="https://www.thelancet.com/journals/lanwpc/article/PIIS2666-6065(20)30045-6/fulltext" TargetMode="External"/><Relationship Id="rId388" Type="http://schemas.openxmlformats.org/officeDocument/2006/relationships/hyperlink" Target="https://www.tandfonline.com/doi/abs/10.1080/14767058.2021.1900105?journalCode=ijmf20" TargetMode="External"/><Relationship Id="rId85" Type="http://schemas.openxmlformats.org/officeDocument/2006/relationships/hyperlink" Target="https://pubmed.ncbi.nlm.nih.gov/32382516/?from_term=%28pregnant%2Fpregnancy+OR+maternal+OR+perinatal+OR+neonate%2Fneonatal+OR+newborn+OR+obstetric%29+AND+%28covid-19+OR+SARS-CoV-2%29&amp;from_sort=date&amp;from_page=2&amp;from_pos=1" TargetMode="External"/><Relationship Id="rId150" Type="http://schemas.openxmlformats.org/officeDocument/2006/relationships/hyperlink" Target="https://www.tandfonline.com/doi/pdf/10.1080/22221751.2020.1780952?needAccess=true" TargetMode="External"/><Relationship Id="rId192" Type="http://schemas.openxmlformats.org/officeDocument/2006/relationships/hyperlink" Target="https://www.ncbi.nlm.nih.gov/pmc/articles/PMC7332927/" TargetMode="External"/><Relationship Id="rId206" Type="http://schemas.openxmlformats.org/officeDocument/2006/relationships/hyperlink" Target="https://onlinelibrary.wiley.com/doi/pdfdirect/10.1111/his.14215" TargetMode="External"/><Relationship Id="rId413" Type="http://schemas.openxmlformats.org/officeDocument/2006/relationships/hyperlink" Target="https://www.ajog.org/article/S0002-9378(21)00187-3/fulltext" TargetMode="External"/><Relationship Id="rId248" Type="http://schemas.openxmlformats.org/officeDocument/2006/relationships/hyperlink" Target="http://www.journalrmc.com/index.php/JRMC/article/view/1453/1005" TargetMode="External"/><Relationship Id="rId455" Type="http://schemas.openxmlformats.org/officeDocument/2006/relationships/hyperlink" Target="https://www.ncbi.nlm.nih.gov/pmc/articles/PMC8249977/" TargetMode="External"/><Relationship Id="rId12" Type="http://schemas.openxmlformats.org/officeDocument/2006/relationships/hyperlink" Target="https://jamanetwork.com/journals/jamapediatrics/fullarticle/2763787" TargetMode="External"/><Relationship Id="rId108" Type="http://schemas.openxmlformats.org/officeDocument/2006/relationships/hyperlink" Target="https://journals.lww.com/greenjournal/Abstract/9000/Clinical_Findings_and_Disease_Severity_in.97347.aspx" TargetMode="External"/><Relationship Id="rId315" Type="http://schemas.openxmlformats.org/officeDocument/2006/relationships/hyperlink" Target="https://www.ajog.org/article/S0002-9378(20)31315-6/pdf" TargetMode="External"/><Relationship Id="rId357" Type="http://schemas.openxmlformats.org/officeDocument/2006/relationships/hyperlink" Target="https://www.ajog.org/article/S0002-9378(21)00033-8/pdf" TargetMode="External"/><Relationship Id="rId54" Type="http://schemas.openxmlformats.org/officeDocument/2006/relationships/hyperlink" Targe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 TargetMode="External"/><Relationship Id="rId96" Type="http://schemas.openxmlformats.org/officeDocument/2006/relationships/hyperlink" Target="https://www.cmaj.ca/content/cmaj/early/2020/05/14/cmaj.200821.full.pdf" TargetMode="External"/><Relationship Id="rId161" Type="http://schemas.openxmlformats.org/officeDocument/2006/relationships/hyperlink" Target="https://www.medrxiv.org/content/10.1101/2020.04.07.20053744v1.full.pdf" TargetMode="External"/><Relationship Id="rId217" Type="http://schemas.openxmlformats.org/officeDocument/2006/relationships/hyperlink" Target="https://obgyn.onlinelibrary.wiley.com/doi/epdf/10.1002/ijgo.13333" TargetMode="External"/><Relationship Id="rId399" Type="http://schemas.openxmlformats.org/officeDocument/2006/relationships/hyperlink" Target="https://www.cureus.com/articles/49530-severe-acute-respiratory-syndrome-coronavirus-2-sars-cov-2-positive-newborns-of-covid-19-mothers-after-dyad-care-a-case-series" TargetMode="External"/><Relationship Id="rId259" Type="http://schemas.openxmlformats.org/officeDocument/2006/relationships/hyperlink" Target="https://www.sciencedirect.com/science/article/pii/S2589933320301543?via%3Dihub" TargetMode="External"/><Relationship Id="rId424" Type="http://schemas.openxmlformats.org/officeDocument/2006/relationships/hyperlink" Target="https://www.sciencedirect.com/science/article/pii/S187595722100084X" TargetMode="External"/><Relationship Id="rId466" Type="http://schemas.openxmlformats.org/officeDocument/2006/relationships/hyperlink" Target="https://www.ncbi.nlm.nih.gov/pmc/articles/PMC8313026/" TargetMode="External"/><Relationship Id="rId23" Type="http://schemas.openxmlformats.org/officeDocument/2006/relationships/hyperlink" Target="https://obgyn.onlinelibrary.wiley.com/doi/10.1111/aogs.13862" TargetMode="External"/><Relationship Id="rId119" Type="http://schemas.openxmlformats.org/officeDocument/2006/relationships/hyperlink" Target="https://onlinelibrary.wiley.com/doi/pdfdirect/10.1002/ajh.25877" TargetMode="External"/><Relationship Id="rId270" Type="http://schemas.openxmlformats.org/officeDocument/2006/relationships/hyperlink" Target="https://obgyn.onlinelibrary.wiley.com/doi/epdf/10.1002/uog.23107" TargetMode="External"/><Relationship Id="rId326" Type="http://schemas.openxmlformats.org/officeDocument/2006/relationships/hyperlink" Target="https://gynecology.orscience.ru/2079-5831/article/view/44851" TargetMode="External"/><Relationship Id="rId65" Type="http://schemas.openxmlformats.org/officeDocument/2006/relationships/hyperlink" Target="https://obgyn.onlinelibrary.wiley.com/doi/abs/10.1002/uog.22055" TargetMode="External"/><Relationship Id="rId130" Type="http://schemas.openxmlformats.org/officeDocument/2006/relationships/hyperlink" Target="https://www.preprints.org/manuscript/202005.0482/v1" TargetMode="External"/><Relationship Id="rId368" Type="http://schemas.openxmlformats.org/officeDocument/2006/relationships/hyperlink" Target="https://journals.lww.com/greenjournal/Fulltext/2020/08000/Prevalence_and_Severity_of_Coronavirus_Disease.13.aspx" TargetMode="External"/><Relationship Id="rId172" Type="http://schemas.openxmlformats.org/officeDocument/2006/relationships/hyperlink" Target="https://www.thelancet.com/pdfs/journals/eclinm/PIIS2589-5370(20)30151-6.pdf" TargetMode="External"/><Relationship Id="rId228" Type="http://schemas.openxmlformats.org/officeDocument/2006/relationships/hyperlink" Target="https://academic.oup.com/ofid/article/7/8/ofaa294/5870370" TargetMode="External"/><Relationship Id="rId435" Type="http://schemas.openxmlformats.org/officeDocument/2006/relationships/hyperlink" Target="https://obgyn.onlinelibrary.wiley.com/doi/10.1002/pd.5980" TargetMode="External"/><Relationship Id="rId477" Type="http://schemas.openxmlformats.org/officeDocument/2006/relationships/hyperlink" Target="https://www.ncbi.nlm.nih.gov/pmc/articles/PMC8366042/" TargetMode="External"/><Relationship Id="rId281" Type="http://schemas.openxmlformats.org/officeDocument/2006/relationships/hyperlink" Target="https://www.sciencedirect.com/science/article/pii/S2589933320302147" TargetMode="External"/><Relationship Id="rId337" Type="http://schemas.openxmlformats.org/officeDocument/2006/relationships/hyperlink" Target="https://www.sciencedirect.com/science/article/abs/pii/S0399077X20303735?via%3Dihub" TargetMode="External"/><Relationship Id="rId34" Type="http://schemas.openxmlformats.org/officeDocument/2006/relationships/hyperlink" Target="https://www.ncbi.nlm.nih.gov/pmc/articles/PMC7152867/pdf/main.pdf" TargetMode="External"/><Relationship Id="rId55" Type="http://schemas.openxmlformats.org/officeDocument/2006/relationships/hyperlink" Target="https://www.medrxiv.org/content/10.1101/2020.03.22.20041061v1.full.pdf" TargetMode="External"/><Relationship Id="rId76" Type="http://schemas.openxmlformats.org/officeDocument/2006/relationships/hyperlink" Target="https://www.thieme-connect.de/products/ejournals/html/10.1055/s-0040-1710541" TargetMode="External"/><Relationship Id="rId97" Type="http://schemas.openxmlformats.org/officeDocument/2006/relationships/hyperlink" Target="https://www.journalofinfection.com/article/S0163-4453(20)30292-9/pdf" TargetMode="External"/><Relationship Id="rId120" Type="http://schemas.openxmlformats.org/officeDocument/2006/relationships/hyperlink" Target="https://search.bvsalud.org/global-literature-on-novel-coronavirus-2019-ncov/resource/en/covidwho-343224" TargetMode="External"/><Relationship Id="rId141" Type="http://schemas.openxmlformats.org/officeDocument/2006/relationships/hyperlink" Target="https://pubmed.ncbi.nlm.nih.gov/32534458/?from_term=%28pregnant%2Fpregnancy+OR+maternal+OR+perinatal+OR+neonate%2Fneonatal+OR+newborn+OR+obstetric%29+AND+%28covid-19+OR+SARS-CoV-2%29&amp;from_sort=date&amp;from_size=100&amp;from_pos=4" TargetMode="External"/><Relationship Id="rId358" Type="http://schemas.openxmlformats.org/officeDocument/2006/relationships/hyperlink" Target="https://jidc.org/index.php/journal/article/view/33031085/2343" TargetMode="External"/><Relationship Id="rId379" Type="http://schemas.openxmlformats.org/officeDocument/2006/relationships/hyperlink" Target="https://www.sciencedirect.com/science/article/pii/S0002937821001502" TargetMode="External"/><Relationship Id="rId7" Type="http://schemas.openxmlformats.org/officeDocument/2006/relationships/hyperlink" Target="https://academic.oup.com/cid/advance-article/doi/10.1093/cid/ciaa226/5809260" TargetMode="External"/><Relationship Id="rId162" Type="http://schemas.openxmlformats.org/officeDocument/2006/relationships/hyperlink" Target="https://www.ncbi.nlm.nih.gov/pmc/articles/PMC7316046/pdf/main.pdf" TargetMode="External"/><Relationship Id="rId183" Type="http://schemas.openxmlformats.org/officeDocument/2006/relationships/hyperlink" Target="https://www.ncbi.nlm.nih.gov/research/coronavirus/publication/32633022" TargetMode="External"/><Relationship Id="rId218" Type="http://schemas.openxmlformats.org/officeDocument/2006/relationships/hyperlink" Target="https://reader.elsevier.com/reader/sd/pii/S0899707120302849?token=AC28AE8BD644CABFC0141A21158D53510861521BB05A8FAD17C1C1247412F6E7BB6261C921AC2B88582C276BC6F92997" TargetMode="External"/><Relationship Id="rId239" Type="http://schemas.openxmlformats.org/officeDocument/2006/relationships/hyperlink" Target="https://casereports.bmj.com/content/bmjcr/13/8/e237511.full.pdf" TargetMode="External"/><Relationship Id="rId390" Type="http://schemas.openxmlformats.org/officeDocument/2006/relationships/hyperlink" Target="https://www.thelancet.com/journals/lanchi/article/PIIS2352-4642(21)00055-9/fulltext" TargetMode="External"/><Relationship Id="rId404" Type="http://schemas.openxmlformats.org/officeDocument/2006/relationships/hyperlink" Target="https://www.degruyter.com/document/doi/10.1515/jpm-2020-0481/html" TargetMode="External"/><Relationship Id="rId425" Type="http://schemas.openxmlformats.org/officeDocument/2006/relationships/hyperlink" Target="https://actamedicaphilippina.upm.edu.ph/index.php/acta/article/view/2863/2323" TargetMode="External"/><Relationship Id="rId446" Type="http://schemas.openxmlformats.org/officeDocument/2006/relationships/hyperlink" Target="https://www.medrxiv.org/content/10.1101/2020.12.28.20248874v1.full-text" TargetMode="External"/><Relationship Id="rId467" Type="http://schemas.openxmlformats.org/officeDocument/2006/relationships/hyperlink" Target="https://www.sciencedirect.com/science/article/pii/S0377123720302562?via%3Dihub" TargetMode="External"/><Relationship Id="rId250" Type="http://schemas.openxmlformats.org/officeDocument/2006/relationships/hyperlink" Target="https://www.cureus.com/articles/38101-infection-prevention-and-control-challenges-with-first-pregnant-woman-diagnosed-with-covid-19-a-case-report-in-al-ahssa-saudi-arabia" TargetMode="External"/><Relationship Id="rId271" Type="http://schemas.openxmlformats.org/officeDocument/2006/relationships/hyperlink" Target="https://www.mattioli1885journls.com/index.php/actabiomedica/article/view/996/9056" TargetMode="External"/><Relationship Id="rId292" Type="http://schemas.openxmlformats.org/officeDocument/2006/relationships/hyperlink" Target="https://obgyn.onlinelibrary.wiley.com/doi/10.1111/jog.14393" TargetMode="External"/><Relationship Id="rId306" Type="http://schemas.openxmlformats.org/officeDocument/2006/relationships/hyperlink" Target="https://www.medrxiv.org/content/10.1101/2020.07.15.20154690v2" TargetMode="External"/><Relationship Id="rId24" Type="http://schemas.openxmlformats.org/officeDocument/2006/relationships/hyperlink" Target="https://www.frontiersin.org/articles/10.3389/fped.2020.00104/full" TargetMode="External"/><Relationship Id="rId45" Type="http://schemas.openxmlformats.org/officeDocument/2006/relationships/hyperlink" Target="http://rs.yiigle.com/yufabiao/1183751.htm" TargetMode="External"/><Relationship Id="rId66" Type="http://schemas.openxmlformats.org/officeDocument/2006/relationships/hyperlink" Target="https://www.sciencedirect.com/science/article/pii/S2095927320302656" TargetMode="External"/><Relationship Id="rId87" Type="http://schemas.openxmlformats.org/officeDocument/2006/relationships/hyperlink" Target="https://www.thelancet.com/pdfs/journals/lanchi/PIIS2352-4642(20)30140-1.pdf" TargetMode="External"/><Relationship Id="rId110" Type="http://schemas.openxmlformats.org/officeDocument/2006/relationships/hyperlink" Target="https://pubmed.ncbi.nlm.nih.gov/32428290/?from_single_result=Severe+COVID-19+in+a+Pregnant+Patient+Admitted+to+Hospital+in+Wuhan&amp;expanded_search_query=Severe+COVID-19+in+a+Pregnant+Patient+Admitted+to+Hospital+in+Wuhan" TargetMode="External"/><Relationship Id="rId131" Type="http://schemas.openxmlformats.org/officeDocument/2006/relationships/hyperlink" Target="https://link.springer.com/article/10.1007/s12098-020-03369-x" TargetMode="External"/><Relationship Id="rId327" Type="http://schemas.openxmlformats.org/officeDocument/2006/relationships/hyperlink" Target="https://www.sciencedirect.com/science/article/pii/S2468784720304177?casa_token=WA38aZXFe0gAAAAA:TTLMjPydTgW8T97TFXZ8MBK9zwVH9fewiS_vtNNj0mwXUmQvH__viP2yUr4iCFsGEnvXOMD3If0" TargetMode="External"/><Relationship Id="rId348" Type="http://schemas.openxmlformats.org/officeDocument/2006/relationships/hyperlink" Target="https://www.gob.mx/salud/documentos/informes-epidemiologicos-de-embarazadas-y-puerperas-estudiadas-ante-sospecha-de-covid-19" TargetMode="External"/><Relationship Id="rId369" Type="http://schemas.openxmlformats.org/officeDocument/2006/relationships/hyperlink" Target="https://www.medrxiv.org/content/10.1101/2020.06.17.20134098v1.full-text" TargetMode="External"/><Relationship Id="rId152" Type="http://schemas.openxmlformats.org/officeDocument/2006/relationships/hyperlink" Target="https://www.thieme-connect.de/products/ejournals/pdf/10.1055/s-0040-1712978.pdf" TargetMode="External"/><Relationship Id="rId173" Type="http://schemas.openxmlformats.org/officeDocument/2006/relationships/hyperlink" Target="https://wwwnc.cdc.gov/eid/article/26/9/20-2144_article" TargetMode="External"/><Relationship Id="rId194" Type="http://schemas.openxmlformats.org/officeDocument/2006/relationships/hyperlink" Target="https://assets.researchsquare.com/files/rs-40095/v1/463b68df-2dbd-4a9c-ba0e-1d44af579d47.pdf" TargetMode="External"/><Relationship Id="rId208" Type="http://schemas.openxmlformats.org/officeDocument/2006/relationships/hyperlink" Target="https://www.ncbi.nlm.nih.gov/pmc/articles/PMC7355327/" TargetMode="External"/><Relationship Id="rId229" Type="http://schemas.openxmlformats.org/officeDocument/2006/relationships/hyperlink" Target="https://www.ncbi.nlm.nih.gov/pmc/articles/PMC7373694/pdf/main.pdf" TargetMode="External"/><Relationship Id="rId380" Type="http://schemas.openxmlformats.org/officeDocument/2006/relationships/hyperlink" Target="https://www.hindawi.com/journals/criog/2021/8868822/" TargetMode="External"/><Relationship Id="rId415" Type="http://schemas.openxmlformats.org/officeDocument/2006/relationships/hyperlink" Target="https://www.ajogmfm.org/article/S2589-9333(21)00060-4/fulltext" TargetMode="External"/><Relationship Id="rId436" Type="http://schemas.openxmlformats.org/officeDocument/2006/relationships/hyperlink" Target="https://ajp.amjpathol.org/article/S0002-9440(21)00243-1/fulltext" TargetMode="External"/><Relationship Id="rId457" Type="http://schemas.openxmlformats.org/officeDocument/2006/relationships/hyperlink" Target="https://www.nature.com/articles/s41598-021-92357-y" TargetMode="External"/><Relationship Id="rId240" Type="http://schemas.openxmlformats.org/officeDocument/2006/relationships/hyperlink" Target="https://reader.elsevier.com/reader/sd/pii/S0022347620309860?token=3BDA944655BB7F9298434D25837D00DD82413D66C23321195E9EC4062C17E4B62B631E5878013138C96957E15657DCBB" TargetMode="External"/><Relationship Id="rId261" Type="http://schemas.openxmlformats.org/officeDocument/2006/relationships/hyperlink" Target="https://bmcpregnancychildbirth.biomedcentral.com/articles/10.1186/s12884-020-03140-2" TargetMode="External"/><Relationship Id="rId478" Type="http://schemas.openxmlformats.org/officeDocument/2006/relationships/hyperlink" Target="https://obgyn.onlinelibrary.wiley.com/doi/10.1111/aogs.14252" TargetMode="External"/><Relationship Id="rId14" Type="http://schemas.openxmlformats.org/officeDocument/2006/relationships/hyperlink" Target="https://link.springer.com/article/10.1007%2Fs12630-020-01630-7" TargetMode="External"/><Relationship Id="rId35" Type="http://schemas.openxmlformats.org/officeDocument/2006/relationships/hyperlink" Target="https://obgyn.onlinelibrary.wiley.com/doi/epdf/10.1002/pd.5713" TargetMode="External"/><Relationship Id="rId56" Type="http://schemas.openxmlformats.org/officeDocument/2006/relationships/hyperlink" Target="https://link.springer.com/content/pdf/10.1007/s11428-020-00611-0.pdf" TargetMode="External"/><Relationship Id="rId77" Type="http://schemas.openxmlformats.org/officeDocument/2006/relationships/hyperlink" Target="https://reader.elsevier.com/reader/sd/pii/S2589933320300501?token=37F2247302E208819FF7DF479642110A5508DE9E23ED229FCF99B92D79D131B5DF81F026C63E8ECEBC846409260FB7A8" TargetMode="External"/><Relationship Id="rId100" Type="http://schemas.openxmlformats.org/officeDocument/2006/relationships/hyperlink" Target="https://pubmed.ncbi.nlm.nih.gov/32420614/?from_term=%28pregnant%2Fpregnancy+OR+maternal+OR+perinatal+OR+neonate%2Fneonatal+OR+newborn+OR+obstetric%29+AND+%28covid-19+OR+SARS-CoV-2%29&amp;from_sort=date&amp;from_size=50&amp;from_pos=8" TargetMode="External"/><Relationship Id="rId282" Type="http://schemas.openxmlformats.org/officeDocument/2006/relationships/hyperlink" Target="https://www.ncbi.nlm.nih.gov/pmc/articles/PMC7543983/pdf/main.pdf" TargetMode="External"/><Relationship Id="rId317" Type="http://schemas.openxmlformats.org/officeDocument/2006/relationships/hyperlink" Target="https://www.minervamedica.it/en/getfreepdf/dlZCUzZjRnVxNHY5NVV0ZDV6WEo0SVJTRzVFc3pSMFJYUDJQa1A5MmFsL0diSXFJWG83TjVEVWNIalhodytRKw%253D%253D/R09Y9999N00A20113005.pdf" TargetMode="External"/><Relationship Id="rId338" Type="http://schemas.openxmlformats.org/officeDocument/2006/relationships/hyperlink" Target="https://www.ijrcog.org/index.php/ijrcog/article/view/8690" TargetMode="External"/><Relationship Id="rId359" Type="http://schemas.openxmlformats.org/officeDocument/2006/relationships/hyperlink" Target="https://onlinelibrary.wiley.com/doi/epdf/10.1002/jmv.26725" TargetMode="External"/><Relationship Id="rId8" Type="http://schemas.openxmlformats.org/officeDocument/2006/relationships/hyperlink" Target="https://www.sciencedirect.com/science/article/pii/S168411822030061X?via%3Dihub" TargetMode="External"/><Relationship Id="rId98" Type="http://schemas.openxmlformats.org/officeDocument/2006/relationships/hyperlink" Target="https://reader.elsevier.com/reader/sd/pii/S2214911220300515?token=5E9651E4B8206AB3A42050F7E98E7ABBF73F0C8C70A66CEFB3542ADC2C8E7BB01A5B2C28305EB41E9A9B9B0B72E93870" TargetMode="External"/><Relationship Id="rId121" Type="http://schemas.openxmlformats.org/officeDocument/2006/relationships/hyperlink" Target="http://ejog.org/article/S0301-2115(20)30258-X/pdf" TargetMode="External"/><Relationship Id="rId142" Type="http://schemas.openxmlformats.org/officeDocument/2006/relationships/hyperlink" Target="https://reader.elsevier.com/reader/sd/pii/S0002937820306396?token=C560C2F900B39DCCAD7381499FE98D485ACA88C5B40D558F14512C2610A2BBB5649E44887119661AA70A3E3F3F8FA28F" TargetMode="External"/><Relationship Id="rId163" Type="http://schemas.openxmlformats.org/officeDocument/2006/relationships/hyperlink" Target="https://casereports.bmj.com/content/bmjcr/13/6/e235581.full.pdf" TargetMode="External"/><Relationship Id="rId184" Type="http://schemas.openxmlformats.org/officeDocument/2006/relationships/hyperlink" Target="https://reader.elsevier.com/reader/sd/pii/S2214911220300709?token=519E06ABAF5F8ECD881DE037AC6DF5A26D764EAA2BD0D994A7FA6CEE4E5D16F439E7B743A8CEA71880A30A9E2E7D283B" TargetMode="External"/><Relationship Id="rId219" Type="http://schemas.openxmlformats.org/officeDocument/2006/relationships/hyperlink" Target="https://pediatrics.aappublications.org/content/pediatrics/early/2020/07/29/peds.2020-005637.full.pdf" TargetMode="External"/><Relationship Id="rId370" Type="http://schemas.openxmlformats.org/officeDocument/2006/relationships/hyperlink" Target="https://www.ncbi.nlm.nih.gov/pmc/articles/PMC7848565/" TargetMode="External"/><Relationship Id="rId391" Type="http://schemas.openxmlformats.org/officeDocument/2006/relationships/hyperlink" Target="https://journals.lww.com/greenjournal/Fulltext/9900/Severe_Acute_Respiratory_Syndrome_Coronavirus_2.122.aspx" TargetMode="External"/><Relationship Id="rId405" Type="http://schemas.openxmlformats.org/officeDocument/2006/relationships/hyperlink" Target="https://journals.sagepub.com/doi/10.1177/2150135120975771" TargetMode="External"/><Relationship Id="rId426" Type="http://schemas.openxmlformats.org/officeDocument/2006/relationships/hyperlink" Target="https://pubmed.ncbi.nlm.nih.gov/33956644/" TargetMode="External"/><Relationship Id="rId447" Type="http://schemas.openxmlformats.org/officeDocument/2006/relationships/hyperlink" Target="https://obgyn.onlinelibrary.wiley.com/doi/10.1002/ijgo.13415" TargetMode="External"/><Relationship Id="rId230" Type="http://schemas.openxmlformats.org/officeDocument/2006/relationships/hyperlink" Target="https://www.ncbi.nlm.nih.gov/pmc/articles/PMC7392181/" TargetMode="External"/><Relationship Id="rId251" Type="http://schemas.openxmlformats.org/officeDocument/2006/relationships/hyperlink" Target="https://www.ijidonline.com/article/S1201-9712(20)30684-6/fulltext" TargetMode="External"/><Relationship Id="rId468" Type="http://schemas.openxmlformats.org/officeDocument/2006/relationships/hyperlink" Target="https://www.ajogmfm.org/article/S2589-9333(21)00149-X/fulltext" TargetMode="External"/><Relationship Id="rId25" Type="http://schemas.openxmlformats.org/officeDocument/2006/relationships/hyperlink" Target="https://papers.ssrn.com/sol3/papers.cfm?abstract_id=3562464" TargetMode="External"/><Relationship Id="rId46" Type="http://schemas.openxmlformats.org/officeDocument/2006/relationships/hyperlink" Target="https://search.bvsalud.org/global-literature-on-novel-coronavirus-2019-ncov/resource/en/covidwho-6177" TargetMode="External"/><Relationship Id="rId67" Type="http://schemas.openxmlformats.org/officeDocument/2006/relationships/hyperlink" Target="https://www.thieme-connect.de/products/ejournals/pdf/10.1055/s-0040-1709993.pdf" TargetMode="External"/><Relationship Id="rId272" Type="http://schemas.openxmlformats.org/officeDocument/2006/relationships/hyperlink" Target="https://mattioli1885journals.com/index.php/actabiomedica/article/view/9795/8957" TargetMode="External"/><Relationship Id="rId293" Type="http://schemas.openxmlformats.org/officeDocument/2006/relationships/hyperlink" Target="https://www.ncbi.nlm.nih.gov/pmc/articles/PMC7538816/" TargetMode="External"/><Relationship Id="rId307" Type="http://schemas.openxmlformats.org/officeDocument/2006/relationships/hyperlink" Target="https://www.medrxiv.org/content/10.1101/2020.09.16.20196071v1" TargetMode="External"/><Relationship Id="rId328" Type="http://schemas.openxmlformats.org/officeDocument/2006/relationships/hyperlink" Target="https://www.scielo.br/scielo.php?pid=S0104-42302020001201621&amp;script=sci_arttext" TargetMode="External"/><Relationship Id="rId349" Type="http://schemas.openxmlformats.org/officeDocument/2006/relationships/hyperlink" Target="https://www.medrxiv.org/content/10.1101/2020.07.14.20153585v1" TargetMode="External"/><Relationship Id="rId88" Type="http://schemas.openxmlformats.org/officeDocument/2006/relationships/hyperlink" Target="https://bjanaesthesia.org/article/S0007-0912(20)30281-6/pdf" TargetMode="External"/><Relationship Id="rId111" Type="http://schemas.openxmlformats.org/officeDocument/2006/relationships/hyperlink" Target="https://www.ncbi.nlm.nih.gov/pmc/articles/PMC7233206/" TargetMode="External"/><Relationship Id="rId132" Type="http://schemas.openxmlformats.org/officeDocument/2006/relationships/hyperlink" Target="https://link.springer.com/article/10.1007/s00431-020-03706-4" TargetMode="External"/><Relationship Id="rId153" Type="http://schemas.openxmlformats.org/officeDocument/2006/relationships/hyperlink" Target="https://www.medrxiv.org/content/10.1101/2020.06.08.20110437v1.full.pdf" TargetMode="External"/><Relationship Id="rId174" Type="http://schemas.openxmlformats.org/officeDocument/2006/relationships/hyperlink" Target="https://www.panafrican-med-journal.com/content/series/35/2/58/full/" TargetMode="External"/><Relationship Id="rId195" Type="http://schemas.openxmlformats.org/officeDocument/2006/relationships/hyperlink" Target="https://www.tandfonline.com/doi/abs/10.1080/14767058.2020.1793323?journalCode=ijmf20" TargetMode="External"/><Relationship Id="rId209" Type="http://schemas.openxmlformats.org/officeDocument/2006/relationships/hyperlink" Target="https://pubmed.ncbi.nlm.nih.gov/32698646/" TargetMode="External"/><Relationship Id="rId360" Type="http://schemas.openxmlformats.org/officeDocument/2006/relationships/hyperlink" Target="https://www.ejog.org/article/S0301-2115(20)30781-8/fulltext" TargetMode="External"/><Relationship Id="rId381" Type="http://schemas.openxmlformats.org/officeDocument/2006/relationships/hyperlink" Target="https://obgyn.onlinelibrary.wiley.com/doi/10.1002/uog.23619" TargetMode="External"/><Relationship Id="rId416" Type="http://schemas.openxmlformats.org/officeDocument/2006/relationships/hyperlink" Target="https://www.jogc.com/article/S1701-2163(21)00298-X/fulltext" TargetMode="External"/><Relationship Id="rId220" Type="http://schemas.openxmlformats.org/officeDocument/2006/relationships/hyperlink" Target="https://journals.lww.com/pidj/Abstract/9000/Possible_Coronavirus_Disease_2019_Pandemic_and.96093.aspx" TargetMode="External"/><Relationship Id="rId241" Type="http://schemas.openxmlformats.org/officeDocument/2006/relationships/hyperlink" Target="https://casereports.bmj.com/content/bmjcr/13/8/e237146.full.pdf" TargetMode="External"/><Relationship Id="rId437" Type="http://schemas.openxmlformats.org/officeDocument/2006/relationships/hyperlink" Target="https://www.degruyter.com/document/doi/10.1515/jpm-2021-0166/html" TargetMode="External"/><Relationship Id="rId458" Type="http://schemas.openxmlformats.org/officeDocument/2006/relationships/hyperlink" Target="https://www.nature.com/articles/s41598-021-93931-0" TargetMode="External"/><Relationship Id="rId479" Type="http://schemas.openxmlformats.org/officeDocument/2006/relationships/hyperlink" Target="https://onlinelibrary.wiley.com/doi/10.1111/ppe.12808" TargetMode="External"/><Relationship Id="rId15" Type="http://schemas.openxmlformats.org/officeDocument/2006/relationships/hyperlink" Target="https://onlinelibrary.wiley.com/doi/abs/10.1002/jmv.25789" TargetMode="External"/><Relationship Id="rId36" Type="http://schemas.openxmlformats.org/officeDocument/2006/relationships/hyperlink" Target="https://onlinelibrary.wiley.com/doi/epdf/10.1111/jth.14856" TargetMode="External"/><Relationship Id="rId57" Type="http://schemas.openxmlformats.org/officeDocument/2006/relationships/hyperlink" Target="https://obgyn.onlinelibrary.wiley.com/doi/epdf/10.1002/ijgo.13179" TargetMode="External"/><Relationship Id="rId262" Type="http://schemas.openxmlformats.org/officeDocument/2006/relationships/hyperlink" Target="https://obgyn.onlinelibrary.wiley.com/doi/abs/10.1002/uog.22189" TargetMode="External"/><Relationship Id="rId283" Type="http://schemas.openxmlformats.org/officeDocument/2006/relationships/hyperlink" Target="https://www.sciencedirect.com/science/article/pii/S0002937820312060" TargetMode="External"/><Relationship Id="rId318" Type="http://schemas.openxmlformats.org/officeDocument/2006/relationships/hyperlink" Target="https://www.sciencedirect.com/science/article/pii/S0890623820302677?via%3Dihub" TargetMode="External"/><Relationship Id="rId339" Type="http://schemas.openxmlformats.org/officeDocument/2006/relationships/hyperlink" Target="https://www.researchsquare.com/article/rs-60621/v1" TargetMode="External"/><Relationship Id="rId78" Type="http://schemas.openxmlformats.org/officeDocument/2006/relationships/hyperlink" Target="https://obgyn.onlinelibrary.wiley.com/doi/abs/10.1002/ijgo.13189" TargetMode="External"/><Relationship Id="rId99" Type="http://schemas.openxmlformats.org/officeDocument/2006/relationships/hyperlink" Target="https://pubmed.ncbi.nlm.nih.gov/32422078/?from_term=%28pregnant%2Fpregnancy+OR+maternal+OR+perinatal+OR+neonate%2Fneonatal+OR+newborn+OR+obstetric%29+AND+%28covid-19+OR+SARS-CoV-2%29&amp;from_sort=date&amp;from_size=50&amp;from_pos=4" TargetMode="External"/><Relationship Id="rId101" Type="http://schemas.openxmlformats.org/officeDocument/2006/relationships/hyperlink" Targe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 TargetMode="External"/><Relationship Id="rId122" Type="http://schemas.openxmlformats.org/officeDocument/2006/relationships/hyperlink" Target="https://www.cambridge.org/core/journals/infection-control-and-hospital-epidemiology/article/universal-sarscov2-testing-on-admission-to-labor-and-delivery-low-prevalence-among-asymptomatic-obstetric-patients/81002844FD1915D0A495B32F7B53ACB2" TargetMode="External"/><Relationship Id="rId143" Type="http://schemas.openxmlformats.org/officeDocument/2006/relationships/hyperlink" Target="https://reader.elsevier.com/reader/sd/pii/S0002937820306360?token=36C4F921087D72D71EDFCF1F5456F48E788A24540360B605FF0C2230BEA868EC4EC4DE98D26B065D748E466DEF6AB43B" TargetMode="External"/><Relationship Id="rId164" Type="http://schemas.openxmlformats.org/officeDocument/2006/relationships/hyperlink" Target="https://pubmed.ncbi.nlm.nih.gov/32614251/" TargetMode="External"/><Relationship Id="rId185" Type="http://schemas.openxmlformats.org/officeDocument/2006/relationships/hyperlink" Target="https://assets.researchsquare.com/files/rs-40375/v1/faede84c-f6fc-4eab-a1f3-5ab0572d4db8.pdf" TargetMode="External"/><Relationship Id="rId350" Type="http://schemas.openxmlformats.org/officeDocument/2006/relationships/hyperlink" Target="https://www.nvog.nl/actueel/registratie-van-covid-19-positieve-zwangeren-in-nethoss/" TargetMode="External"/><Relationship Id="rId371" Type="http://schemas.openxmlformats.org/officeDocument/2006/relationships/hyperlink" Target="https://assets.researchsquare.com/files/rs-147493/v1/a2c078e2-e040-496f-aa9d-f7439d013b40.pdf" TargetMode="External"/><Relationship Id="rId406" Type="http://schemas.openxmlformats.org/officeDocument/2006/relationships/hyperlink" Target="https://www.thieme-connect.de/products/ejournals/abstract/10.1055/s-0041-1726036" TargetMode="External"/><Relationship Id="rId9" Type="http://schemas.openxmlformats.org/officeDocument/2006/relationships/hyperlink" Target="https://academic.oup.com/cid/advance-article/doi/10.1093/cid/ciaa352/5813589" TargetMode="External"/><Relationship Id="rId210" Type="http://schemas.openxmlformats.org/officeDocument/2006/relationships/hyperlink" Target="https://journals.lww.com/greenjournal/Citation/9000/Influence_of_Race_and_Ethnicity_on_Severe_Acute.97290.aspx" TargetMode="External"/><Relationship Id="rId392" Type="http://schemas.openxmlformats.org/officeDocument/2006/relationships/hyperlink" Target="http://cmajopen.ca/content/9/1/E181.full" TargetMode="External"/><Relationship Id="rId427" Type="http://schemas.openxmlformats.org/officeDocument/2006/relationships/hyperlink" Target="https://jamanetwork.com/journals/jamanetworkopen/fullarticle/2779051" TargetMode="External"/><Relationship Id="rId448" Type="http://schemas.openxmlformats.org/officeDocument/2006/relationships/hyperlink" Target="https://obgyn.onlinelibrary.wiley.com/doi/epdf/10.1002/ijgo.13508" TargetMode="External"/><Relationship Id="rId469" Type="http://schemas.openxmlformats.org/officeDocument/2006/relationships/hyperlink" Target="https://www.ncbi.nlm.nih.gov/research/coronavirus/publication/34374323" TargetMode="External"/><Relationship Id="rId26" Type="http://schemas.openxmlformats.org/officeDocument/2006/relationships/hyperlink" Target="https://www.journalofinfection.com/article/S0163-4453(20)30118-3/fulltext" TargetMode="External"/><Relationship Id="rId231" Type="http://schemas.openxmlformats.org/officeDocument/2006/relationships/hyperlink" Target="https://reader.elsevier.com/reader/sd/pii/S0301211520304930?token=8F821F73A54F39F6FB0345E8425E789120669A204EE59F170376F79D52A020F25AE2F7512D363197A3698FA8C8F958C9" TargetMode="External"/><Relationship Id="rId252" Type="http://schemas.openxmlformats.org/officeDocument/2006/relationships/hyperlink" Target="https://www.thelancet.com/journals/ebiom/article/PIIS2352-3964(20)30327-3/fulltext" TargetMode="External"/><Relationship Id="rId273" Type="http://schemas.openxmlformats.org/officeDocument/2006/relationships/hyperlink" Target="https://paperchase-aging.s3-us-west-1.amazonaws.com/pdf/5f3fc192e7305c00087df995.pdf" TargetMode="External"/><Relationship Id="rId294" Type="http://schemas.openxmlformats.org/officeDocument/2006/relationships/hyperlink" Target="https://www.frontiersin.org/articles/10.3389/fped.2020.568979/full" TargetMode="External"/><Relationship Id="rId308" Type="http://schemas.openxmlformats.org/officeDocument/2006/relationships/hyperlink" Target="https://www.ejog.org/article/S0301-2115(20)30580-7/fulltext" TargetMode="External"/><Relationship Id="rId329" Type="http://schemas.openxmlformats.org/officeDocument/2006/relationships/hyperlink" Target="https://journals.lww.com/ccmjournal/Citation/2021/01001/15__Safety_of_Remdesivir_and_Inhaled_Nitric_Oxide.18.aspx" TargetMode="External"/><Relationship Id="rId480" Type="http://schemas.openxmlformats.org/officeDocument/2006/relationships/hyperlink" Target="https://www.ncbi.nlm.nih.gov/pmc/articles/PMC8384487/" TargetMode="External"/><Relationship Id="rId47" Type="http://schemas.openxmlformats.org/officeDocument/2006/relationships/hyperlink" Target="https://search.bvsalud.org/global-literature-on-novel-coronavirus-2019-ncov/resource/en/covidwho-2038" TargetMode="External"/><Relationship Id="rId68" Type="http://schemas.openxmlformats.org/officeDocument/2006/relationships/hyperlink" Target="https://www.thelancet.com/pdfs/journals/laninf/PIIS1473-3099(20)30320-0.pdf" TargetMode="External"/><Relationship Id="rId89" Type="http://schemas.openxmlformats.org/officeDocument/2006/relationships/hyperlink" Target="https://reader.elsevier.com/reader/sd/pii/S2589933320300781?token=5E298A70E62BB39867A7CFB3D08AC7B8A05F58B4B653110069A7F5D42C29B2388085F1EB6D66574918B7AC39DEE5455C" TargetMode="External"/><Relationship Id="rId112" Type="http://schemas.openxmlformats.org/officeDocument/2006/relationships/hyperlink" Target="https://journals.lww.com/greenjournal/Abstract/9000/Testing_of_Patients_and_Support_Persons_for.97342.aspx" TargetMode="External"/><Relationship Id="rId133" Type="http://schemas.openxmlformats.org/officeDocument/2006/relationships/hyperlink" Target="https://pubmed.ncbi.nlm.nih.gov/32505514/?from_term=%28pregnant%2Fpregnancy+OR+maternal+OR+perinatal+OR+neonate%2Fneonatal+OR+newborn+OR+obstetric%29+AND+%28covid-19+OR+SARS-CoV-2%29&amp;from_sort=date&amp;from_size=100&amp;from_pos=22" TargetMode="External"/><Relationship Id="rId154" Type="http://schemas.openxmlformats.org/officeDocument/2006/relationships/hyperlink" Target="https://www.journal-of-hepatology.eu/article/S0168-8278(20)30395-0/pdf" TargetMode="External"/><Relationship Id="rId175" Type="http://schemas.openxmlformats.org/officeDocument/2006/relationships/hyperlink" Target="https://ripetomato2uk.files.wordpress.com/2020/05/acta-biomed-parma-9743-article-text-49126-2-10-20200514.pdf" TargetMode="External"/><Relationship Id="rId340" Type="http://schemas.openxmlformats.org/officeDocument/2006/relationships/hyperlink" Target="https://journals.plos.org/plosone/article?id=10.1371/journal.pone.0237420" TargetMode="External"/><Relationship Id="rId361" Type="http://schemas.openxmlformats.org/officeDocument/2006/relationships/hyperlink" Target="https://link.springer.com/article/10.1007/s00431-020-03800-7" TargetMode="External"/><Relationship Id="rId196" Type="http://schemas.openxmlformats.org/officeDocument/2006/relationships/hyperlink" Target="https://www.tandfonline.com/doi/epub/10.1080/14767058.2020.1793318?needAccess=true" TargetMode="External"/><Relationship Id="rId200" Type="http://schemas.openxmlformats.org/officeDocument/2006/relationships/hyperlink" Target="https://obgyn.onlinelibrary.wiley.com/doi/epdf/10.1002/ijgo.13318" TargetMode="External"/><Relationship Id="rId382" Type="http://schemas.openxmlformats.org/officeDocument/2006/relationships/hyperlink" Target="https://www.sciencedirect.com/science/article/pii/S0196070921000831?via%3Dihub" TargetMode="External"/><Relationship Id="rId417" Type="http://schemas.openxmlformats.org/officeDocument/2006/relationships/hyperlink" Target="https://www.panafrican-med-journal.com/content/article/38/30/full/" TargetMode="External"/><Relationship Id="rId438" Type="http://schemas.openxmlformats.org/officeDocument/2006/relationships/hyperlink" Target="https://obgyn.onlinelibrary.wiley.com/doi/epdf/10.1002/ijgo.13783" TargetMode="External"/><Relationship Id="rId459" Type="http://schemas.openxmlformats.org/officeDocument/2006/relationships/hyperlink" Target="https://bmcpregnancychildbirth.biomedcentral.com/articles/10.1186/s12884-021-03985-1" TargetMode="External"/><Relationship Id="rId16" Type="http://schemas.openxmlformats.org/officeDocument/2006/relationships/hyperlink" Target="https://ekja.org/journal/view.php?doi=10.4097/kja.20116" TargetMode="External"/><Relationship Id="rId221" Type="http://schemas.openxmlformats.org/officeDocument/2006/relationships/hyperlink" Target="https://www.ncbi.nlm.nih.gov/pmc/articles/PMC7385524/pdf/CRIOG2020-8852816.pdf" TargetMode="External"/><Relationship Id="rId242" Type="http://schemas.openxmlformats.org/officeDocument/2006/relationships/hyperlink" Target="https://www.thieme-connect.de/products/ejournals/pdf/10.1055/s-0040-1715643.pdf" TargetMode="External"/><Relationship Id="rId263" Type="http://schemas.openxmlformats.org/officeDocument/2006/relationships/hyperlink" Target="https://www.wjgnet.com/1949-8470/full/v12/i7/137.htm" TargetMode="External"/><Relationship Id="rId284" Type="http://schemas.openxmlformats.org/officeDocument/2006/relationships/hyperlink" Target="https://www.sciencedirect.com/science/article/pii/S0002937820311947" TargetMode="External"/><Relationship Id="rId319" Type="http://schemas.openxmlformats.org/officeDocument/2006/relationships/hyperlink" Target="https://www.ncbi.nlm.nih.gov/pmc/articles/PMC7667476/" TargetMode="External"/><Relationship Id="rId470" Type="http://schemas.openxmlformats.org/officeDocument/2006/relationships/hyperlink" Target="https://www.iorg.org.in/index.php/iog/article/view/660" TargetMode="External"/><Relationship Id="rId37" Type="http://schemas.openxmlformats.org/officeDocument/2006/relationships/hyperlink" Target="https://reader.elsevier.com/reader/sd/pii/S1386653220300986?token=02C6BD256D3FC40DFD8A7816F2787F85C3360036454319C9868DB14722860470A785C423689FB63DCC974766771BE7AD" TargetMode="External"/><Relationship Id="rId58" Type="http://schemas.openxmlformats.org/officeDocument/2006/relationships/hyperlink" Target="https://onlinelibrary.wiley.com/doi/abs/10.1002/jmv.25927" TargetMode="External"/><Relationship Id="rId79" Type="http://schemas.openxmlformats.org/officeDocument/2006/relationships/hyperlink" Target="https://pubmed.ncbi.nlm.nih.gov/32369656/?from_term=%28covid-19+OR+SARS-CoV-2%29+AND+%28pregnant%2Fpregnancy+OR+maternal+OR+perinatal+OR+neonate%2Fneonatal+OR+newborn+OR+obstetric%29&amp;from_sort=date&amp;from_size=50&amp;from_pos=2" TargetMode="External"/><Relationship Id="rId102" Type="http://schemas.openxmlformats.org/officeDocument/2006/relationships/hyperlink" Target="https://reader.elsevier.com/reader/sd/pii/S2214911220300503?token=98076D446ADC5B5A52DB02C97BA2C22FD77B8C986FEF55FA1A4527B6446B3B194385AD505D3112F27EEB06AA9C7EF3DA" TargetMode="External"/><Relationship Id="rId123" Type="http://schemas.openxmlformats.org/officeDocument/2006/relationships/hyperlink" Target="http://www.ijaweb.org/article.asp?issn=0019-5049;year=2020;volume=64;issue=14;spage=141;epage=143;aulast=Chhabra" TargetMode="External"/><Relationship Id="rId144" Type="http://schemas.openxmlformats.org/officeDocument/2006/relationships/hyperlink" Target="https://assets.researchsquare.com/files/rs-27398/v1.pdf" TargetMode="External"/><Relationship Id="rId330" Type="http://schemas.openxmlformats.org/officeDocument/2006/relationships/hyperlink" Target="https://www.researchgate.net/profile/Sabnam_Nambiar/publication/346469302_COVID-19_symptoms-does_pregnancy_alter_the_course_of_the_disease/links/5fc3928a299bf104cf904445/COVID-19-symptoms-does-pregnancy-alter-the-course-of-the-disease.pdf" TargetMode="External"/><Relationship Id="rId90" Type="http://schemas.openxmlformats.org/officeDocument/2006/relationships/hyperlink" Target="https://www.ejog.org/article/S0301-2115(20)30257-8/pdf" TargetMode="External"/><Relationship Id="rId165" Type="http://schemas.openxmlformats.org/officeDocument/2006/relationships/hyperlink" Target="https://www.thieme-connect.de/products/ejournals/pdf/10.1055/s-0040-1714060.pdf" TargetMode="External"/><Relationship Id="rId186" Type="http://schemas.openxmlformats.org/officeDocument/2006/relationships/hyperlink" Target="https://link.springer.com/content/pdf/10.1007/s10096-020-03964-y.pdf" TargetMode="External"/><Relationship Id="rId351" Type="http://schemas.openxmlformats.org/officeDocument/2006/relationships/hyperlink" Target="https://www.npeu.ox.ac.uk/downloads/files/ukoss/annual-reports/UKOSS%20COVID-19%20Paper%20pre-print%20draft%2011-05-20.pdf" TargetMode="External"/><Relationship Id="rId372" Type="http://schemas.openxmlformats.org/officeDocument/2006/relationships/hyperlink" Target="https://www.ncbi.nlm.nih.gov/pmc/articles/PMC7863052/" TargetMode="External"/><Relationship Id="rId393" Type="http://schemas.openxmlformats.org/officeDocument/2006/relationships/hyperlink" Target="https://obgyn.onlinelibrary.wiley.com/doi/10.1002/ijgo.13661" TargetMode="External"/><Relationship Id="rId407" Type="http://schemas.openxmlformats.org/officeDocument/2006/relationships/hyperlink" Target="https://assets.researchsquare.com/files/rs-341021/v1/3e215f49-d04e-4838-aa21-f5758f5a410b.pdf" TargetMode="External"/><Relationship Id="rId428" Type="http://schemas.openxmlformats.org/officeDocument/2006/relationships/hyperlink" Target="https://www.karger.com/Article/FullText/514710" TargetMode="External"/><Relationship Id="rId449" Type="http://schemas.openxmlformats.org/officeDocument/2006/relationships/hyperlink" Target="https://pubmed.ncbi.nlm.nih.gov/33972953/" TargetMode="External"/><Relationship Id="rId211" Type="http://schemas.openxmlformats.org/officeDocument/2006/relationships/hyperlink" Target="https://journals.lww.com/greenjournal/Abstract/9000/Prolonged_Detection_of_Severe_Acute_Respiratory.97292.aspx" TargetMode="External"/><Relationship Id="rId232" Type="http://schemas.openxmlformats.org/officeDocument/2006/relationships/hyperlink" Target="https://internationalbreastfeedingjournal.biomedcentral.com/track/pdf/10.1186/s13006-020-00314-8" TargetMode="External"/><Relationship Id="rId253" Type="http://schemas.openxmlformats.org/officeDocument/2006/relationships/hyperlink" Target="https://link.springer.com/article/10.1007/s12098-020-03480-z" TargetMode="External"/><Relationship Id="rId274" Type="http://schemas.openxmlformats.org/officeDocument/2006/relationships/hyperlink" Target="https://link.springer.com/article/10.1007/s11102-020-01080-w" TargetMode="External"/><Relationship Id="rId295" Type="http://schemas.openxmlformats.org/officeDocument/2006/relationships/hyperlink" Target="https://www.thieme-connect.com/products/ejournals/html/10.1055/s-0040-1715180" TargetMode="External"/><Relationship Id="rId309" Type="http://schemas.openxmlformats.org/officeDocument/2006/relationships/hyperlink" Target="https://www.researchsquare.com/article/rs-65377/v1" TargetMode="External"/><Relationship Id="rId460" Type="http://schemas.openxmlformats.org/officeDocument/2006/relationships/hyperlink" Target="https://journals.lww.com/anesthesia-analgesia/Fulltext/2021/08000/The_Society_for_Obstetric_Anesthesia_and.23.aspx" TargetMode="External"/><Relationship Id="rId481" Type="http://schemas.openxmlformats.org/officeDocument/2006/relationships/hyperlink" Target="https://www.ncbi.nlm.nih.gov/pmc/articles/PMC8400058/" TargetMode="External"/><Relationship Id="rId27" Type="http://schemas.openxmlformats.org/officeDocument/2006/relationships/hyperlink" Target="https://obgyn.onlinelibrary.wiley.com/doi/abs/10.1002/ijgo.13165" TargetMode="External"/><Relationship Id="rId48" Type="http://schemas.openxmlformats.org/officeDocument/2006/relationships/hyperlink" Target="https://www.ncbi.nlm.nih.gov/pmc/articles/PMC7141623/pdf/main.pdf" TargetMode="External"/><Relationship Id="rId69" Type="http://schemas.openxmlformats.org/officeDocument/2006/relationships/hyperlink" Target="https://pubmed.ncbi.nlm.nih.gov/32352913/?from_term=%28covid-19+OR+SARS-CoV-2%29+AND+%28pregnant%2Fpregnancy+OR+maternal+OR+perinatal+OR+neonate%2Fneonatal+OR+newborn+OR+obstetric%29&amp;from_sort=date&amp;from_pos=2" TargetMode="External"/><Relationship Id="rId113" Type="http://schemas.openxmlformats.org/officeDocument/2006/relationships/hyperlink" Target="https://pubmed.ncbi.nlm.nih.gov/32434403/?from_term=%28pregnant%2Fpregnancy+OR+maternal+OR+perinatal+OR+neonate%2Fneonatal+OR+newborn+OR+obstetric%29+AND+%28covid-19+OR+SARS-CoV-2%29&amp;from_sort=date&amp;from_size=100&amp;from_pos=15" TargetMode="External"/><Relationship Id="rId134" Type="http://schemas.openxmlformats.org/officeDocument/2006/relationships/hyperlink" Target="https://www.sciencedirect.com/science/article/pii/S2468784720301707?via%3Dihub" TargetMode="External"/><Relationship Id="rId320" Type="http://schemas.openxmlformats.org/officeDocument/2006/relationships/hyperlink" Target="https://link.springer.com/article/10.1007/s12098-020-03578-4" TargetMode="External"/><Relationship Id="rId80" Type="http://schemas.openxmlformats.org/officeDocument/2006/relationships/hyperlink" Target="https://www.ajog.org/article/S0002-9378(20)30515-9/pdf" TargetMode="External"/><Relationship Id="rId155" Type="http://schemas.openxmlformats.org/officeDocument/2006/relationships/hyperlink" Target="https://www.ncbi.nlm.nih.gov/pmc/articles/PMC7306649/pdf/12098_2020_Article_3372.pdf" TargetMode="External"/><Relationship Id="rId176" Type="http://schemas.openxmlformats.org/officeDocument/2006/relationships/hyperlink" Target="https://www.panafrican-med-journal.com/content/article/36/100/full/" TargetMode="External"/><Relationship Id="rId197" Type="http://schemas.openxmlformats.org/officeDocument/2006/relationships/hyperlink" Target="https://www.tandfonline.com/doi/epub/10.1080/14767058.2020.1786056?needAccess=true" TargetMode="External"/><Relationship Id="rId341" Type="http://schemas.openxmlformats.org/officeDocument/2006/relationships/hyperlink" Target="https://www.ajogmfm.org/article/S2589-9333(20)30153-1/fulltext" TargetMode="External"/><Relationship Id="rId362" Type="http://schemas.openxmlformats.org/officeDocument/2006/relationships/hyperlink" Target="https://scielo.conicyt.cl/scielo.php?pid=S0717-75262020000700011&amp;script=sci_abstract&amp;tlng=en" TargetMode="External"/><Relationship Id="rId383" Type="http://schemas.openxmlformats.org/officeDocument/2006/relationships/hyperlink" Target="https://www.sciencedirect.com/science/article/pii/S0143400421000497?via%3Dihub" TargetMode="External"/><Relationship Id="rId418" Type="http://schemas.openxmlformats.org/officeDocument/2006/relationships/hyperlink" Target="https://www.jci.org/articles/view/150319" TargetMode="External"/><Relationship Id="rId439" Type="http://schemas.openxmlformats.org/officeDocument/2006/relationships/hyperlink" Target="https://academic.oup.com/tropej/article/67/3/fmab054/6296618" TargetMode="External"/><Relationship Id="rId201" Type="http://schemas.openxmlformats.org/officeDocument/2006/relationships/hyperlink" Target="http://ijp.mums.ac.ir/article_15618_30763f7be694bcedd7f1a5c7bd63dab0.pdf" TargetMode="External"/><Relationship Id="rId222" Type="http://schemas.openxmlformats.org/officeDocument/2006/relationships/hyperlink" Target="https://www.nature.com/articles/s41379-020-0639-4.pdf" TargetMode="External"/><Relationship Id="rId243" Type="http://schemas.openxmlformats.org/officeDocument/2006/relationships/hyperlink" Target="https://journals.lww.com/md-journal/FullText/2020/07240/A_case_report_of_a_pregnant_woman_infected_with.77.aspx" TargetMode="External"/><Relationship Id="rId264" Type="http://schemas.openxmlformats.org/officeDocument/2006/relationships/hyperlink" Target="https://www.tandfonline.com/doi/full/10.1080/14767058.2020.1811669" TargetMode="External"/><Relationship Id="rId285" Type="http://schemas.openxmlformats.org/officeDocument/2006/relationships/hyperlink" Target="https://www.degruyter.com/view/journals/jpme/ahead-of-print/article-10.1515-jpm-2020-0387/article-10.1515-jpm-2020-0387.xml" TargetMode="External"/><Relationship Id="rId450" Type="http://schemas.openxmlformats.org/officeDocument/2006/relationships/hyperlink" Target="https://link.springer.com/article/10.1007/s15010-021-01650-5" TargetMode="External"/><Relationship Id="rId471" Type="http://schemas.openxmlformats.org/officeDocument/2006/relationships/hyperlink" Target="https://link.springer.com/article/10.1007/s00431-021-04206-9" TargetMode="External"/><Relationship Id="rId17" Type="http://schemas.openxmlformats.org/officeDocument/2006/relationships/hyperlink" Target="https://www.sciencedirect.com/science/article/pii/S1477893920301071?via%3Dihub" TargetMode="External"/><Relationship Id="rId38" Type="http://schemas.openxmlformats.org/officeDocument/2006/relationships/hyperlink" Target="https://www.nejm.org/doi/pdf/10.1056/NEJMc2009226?articleTools=true" TargetMode="External"/><Relationship Id="rId59" Type="http://schemas.openxmlformats.org/officeDocument/2006/relationships/hyperlink" Target="https://www.ijidonline.com/article/S1201-9712(20)30263-0/fulltext" TargetMode="External"/><Relationship Id="rId103" Type="http://schemas.openxmlformats.org/officeDocument/2006/relationships/hyperlink" Target="https://www.ejog.org/article/S0301-2115(20)30313-4/pdf" TargetMode="External"/><Relationship Id="rId124" Type="http://schemas.openxmlformats.org/officeDocument/2006/relationships/hyperlink" Target="https://www.ajog.org/article/S0002-9378(20)30567-6/pdf" TargetMode="External"/><Relationship Id="rId310" Type="http://schemas.openxmlformats.org/officeDocument/2006/relationships/hyperlink" Target="https://www.researchsquare.com/article/rs-34492/v1" TargetMode="External"/><Relationship Id="rId70" Type="http://schemas.openxmlformats.org/officeDocument/2006/relationships/hyperlink" Target="https://www.ijidonline.com/article/S1201-9712(20)30280-0/pdf" TargetMode="External"/><Relationship Id="rId91" Type="http://schemas.openxmlformats.org/officeDocument/2006/relationships/hyperlink" Target="https://reader.elsevier.com/reader/sd/pii/S2213007120302306?token=F1FAE87FAF747D30A9DEFEB40A803023C8DB9A99A3506AF3EE6BBC9A698DCF71CCD20290A9D66E910642AE8F0798D2A0" TargetMode="External"/><Relationship Id="rId145" Type="http://schemas.openxmlformats.org/officeDocument/2006/relationships/hyperlink" Target="https://assets.researchsquare.com/files/rs-25864/v1/manuscript.pdf" TargetMode="External"/><Relationship Id="rId166" Type="http://schemas.openxmlformats.org/officeDocument/2006/relationships/hyperlink" Target="https://oss.signavitae.com/mre-signavitae/article/1277509044842446848/pdf/sv-YX051401.pdf" TargetMode="External"/><Relationship Id="rId187" Type="http://schemas.openxmlformats.org/officeDocument/2006/relationships/hyperlink" Target="https://reader.elsevier.com/reader/sd/pii/S2214911220300734?token=93F7310C0D71D4864269DFB5B82363FB31356A92F3456E82015792015C1496891AEAF7691EC2AB23D83A55C909FD0748" TargetMode="External"/><Relationship Id="rId331" Type="http://schemas.openxmlformats.org/officeDocument/2006/relationships/hyperlink" Target="https://journals.plos.org/plosone/article?id=10.1371/journal.pone.0238409" TargetMode="External"/><Relationship Id="rId352" Type="http://schemas.openxmlformats.org/officeDocument/2006/relationships/hyperlink" Target="https://ejmcm.com/article_6448_b7e9236c1c37fda44f93f21657e80deb.pdf" TargetMode="External"/><Relationship Id="rId373" Type="http://schemas.openxmlformats.org/officeDocument/2006/relationships/hyperlink" Target="https://www.degruyter.com/document/doi/10.1515/jpm-2020-0499/html" TargetMode="External"/><Relationship Id="rId394" Type="http://schemas.openxmlformats.org/officeDocument/2006/relationships/hyperlink" Target="https://www.ajogmfm.org/article/S2589-9333(21)00024-0/fulltext" TargetMode="External"/><Relationship Id="rId408" Type="http://schemas.openxmlformats.org/officeDocument/2006/relationships/hyperlink" Target="https://bmcpregnancychildbirth.biomedcentral.com/articles/10.1186/s12884-021-03728-2" TargetMode="External"/><Relationship Id="rId429" Type="http://schemas.openxmlformats.org/officeDocument/2006/relationships/hyperlink" Target="https://doi.org/10.3389/fped.2021.652857" TargetMode="External"/><Relationship Id="rId1" Type="http://schemas.openxmlformats.org/officeDocument/2006/relationships/hyperlink" Target="https://www.ncbi.nlm.nih.gov/pubmed/32119083" TargetMode="External"/><Relationship Id="rId212" Type="http://schemas.openxmlformats.org/officeDocument/2006/relationships/hyperlink" Target="https://www.tandfonline.com/doi/pdf/10.1080/23744235.2020.1798499?needAccess=true" TargetMode="External"/><Relationship Id="rId233" Type="http://schemas.openxmlformats.org/officeDocument/2006/relationships/hyperlink" Target="https://reader.elsevier.com/reader/sd/pii/S1201971220306081?token=EBB71C54B757F77CABCDCB4B42FF07A4BD3943B27C55904A7EE47558DA7597D43787A662D088680C622493CA59198736" TargetMode="External"/><Relationship Id="rId254" Type="http://schemas.openxmlformats.org/officeDocument/2006/relationships/hyperlink" Target="https://onlinelibrary.wiley.com/doi/full/10.1111/ijlh.13318" TargetMode="External"/><Relationship Id="rId440" Type="http://schemas.openxmlformats.org/officeDocument/2006/relationships/hyperlink" Target="https://www.degruyter.com/document/doi/10.1515/jpm-2021-0070/html" TargetMode="External"/><Relationship Id="rId28" Type="http://schemas.openxmlformats.org/officeDocument/2006/relationships/hyperlink" Target="https://doi.org/10.1017/ice.2020.84" TargetMode="External"/><Relationship Id="rId49" Type="http://schemas.openxmlformats.org/officeDocument/2006/relationships/hyperlink" Target="https://link.springer.com/content/pdf/10.1007/s12250-020-00227-0.pdf" TargetMode="External"/><Relationship Id="rId114" Type="http://schemas.openxmlformats.org/officeDocument/2006/relationships/hyperlink" Target="https://pubmed.ncbi.nlm.nih.gov/32437740/?from_term=%28pregnant%2Fpregnancy+OR+maternal+OR+perinatal+OR+neonate%2Fneonatal+OR+newborn+OR+obstetric%29+AND+%28covid-19+OR+SARS-CoV-2%29&amp;from_sort=date&amp;from_size=100&amp;from_pos=4" TargetMode="External"/><Relationship Id="rId275" Type="http://schemas.openxmlformats.org/officeDocument/2006/relationships/hyperlink" Target="https://obgyn.onlinelibrary.wiley.com/doi/10.1111/jog.14493" TargetMode="External"/><Relationship Id="rId296" Type="http://schemas.openxmlformats.org/officeDocument/2006/relationships/hyperlink" Target="https://obgyn.onlinelibrary.wiley.com/doi/epdf/10.1002/ijgo.13460" TargetMode="External"/><Relationship Id="rId300" Type="http://schemas.openxmlformats.org/officeDocument/2006/relationships/hyperlink" Target="https://onlinelibrary.wiley.com/doi/epdf/10.1002/jmv.26631" TargetMode="External"/><Relationship Id="rId461" Type="http://schemas.openxmlformats.org/officeDocument/2006/relationships/hyperlink" Target="https://www.ncbi.nlm.nih.gov/pmc/articles/PMC8280612/" TargetMode="External"/><Relationship Id="rId482" Type="http://schemas.openxmlformats.org/officeDocument/2006/relationships/hyperlink" Target="https://pubmed.ncbi.nlm.nih.gov/34470140/" TargetMode="External"/><Relationship Id="rId60" Type="http://schemas.openxmlformats.org/officeDocument/2006/relationships/hyperlink" Target="https://bjanaesthesia.org/article/S0007-0912(20)30131-8/pdf" TargetMode="External"/><Relationship Id="rId81" Type="http://schemas.openxmlformats.org/officeDocument/2006/relationships/hyperlink" Target="https://www.thrombosisresearch.com/article/S0049-3848(20)30138-9/pdf" TargetMode="External"/><Relationship Id="rId135" Type="http://schemas.openxmlformats.org/officeDocument/2006/relationships/hyperlink" Target="https://www.thieme-connect.de/products/ejournals/html/10.1055/s-0040-1712925" TargetMode="External"/><Relationship Id="rId156" Type="http://schemas.openxmlformats.org/officeDocument/2006/relationships/hyperlink" Target="https://dm5migu4zj3pb.cloudfront.net/manuscripts/139000/139569/cache/139569.1-20200616123251-covered-253bed37ca4c1ab43d105aefdf7b5536.pdf" TargetMode="External"/><Relationship Id="rId177" Type="http://schemas.openxmlformats.org/officeDocument/2006/relationships/hyperlink" Target="https://pubmed.ncbi.nlm.nih.gov/32644841/" TargetMode="External"/><Relationship Id="rId198" Type="http://schemas.openxmlformats.org/officeDocument/2006/relationships/hyperlink" Target="https://www.e-cep.org/upload/pdf/cep-2020-00850.pdf" TargetMode="External"/><Relationship Id="rId321" Type="http://schemas.openxmlformats.org/officeDocument/2006/relationships/hyperlink" Target="https://www.authorea.com/doi/full/10.22541/au.160637401.18473878" TargetMode="External"/><Relationship Id="rId342" Type="http://schemas.openxmlformats.org/officeDocument/2006/relationships/hyperlink" Target="http://ijmdc.com/fulltext/51-1605203186.pdf?1610362941" TargetMode="External"/><Relationship Id="rId363" Type="http://schemas.openxmlformats.org/officeDocument/2006/relationships/hyperlink" Target="https://www.sciencedirect.com/science/article/pii/S2468784721000064?via%3Dihub" TargetMode="External"/><Relationship Id="rId384" Type="http://schemas.openxmlformats.org/officeDocument/2006/relationships/hyperlink" Target="https://www.cureus.com/articles/50807-maternal-and-neonatal-outcomes-of-covid-19-in-pregnancy-a-single-centre-observational-study" TargetMode="External"/><Relationship Id="rId419" Type="http://schemas.openxmlformats.org/officeDocument/2006/relationships/hyperlink" Target="https://www.fertstert.org/article/S0015-0282(21)00290-9/fulltext" TargetMode="External"/><Relationship Id="rId202" Type="http://schemas.openxmlformats.org/officeDocument/2006/relationships/hyperlink" Target="https://sites.kowsarpub.com/apid/articles/103504.html" TargetMode="External"/><Relationship Id="rId223" Type="http://schemas.openxmlformats.org/officeDocument/2006/relationships/hyperlink" Target="https://www.ncbi.nlm.nih.gov/pmc/articles/PMC7384380/pdf/ofaa283.pdf" TargetMode="External"/><Relationship Id="rId244" Type="http://schemas.openxmlformats.org/officeDocument/2006/relationships/hyperlink" Target="https://assets.researchsquare.com/files/rs-58363/v1/90718e72-5204-4c2b-a251-b345ccc10556.pdf" TargetMode="External"/><Relationship Id="rId430" Type="http://schemas.openxmlformats.org/officeDocument/2006/relationships/hyperlink" Target="https://onlinelibrary.wiley.com/doi/full/10.1002/jmv.27074?casa_token=zCbgBrTXeucAAAAA%3Af33nbGyuCHshaLsR4K5k8jtr-6x1N2vzdBq74AMcIL-dIxhuQA1LwoNq19DsRZUtpC442GY0tPIxTcDT" TargetMode="External"/><Relationship Id="rId18" Type="http://schemas.openxmlformats.org/officeDocument/2006/relationships/hyperlink" Target="http://balkanmedicaljournal.org/uploads/pdf/pdf_BMJ_2196.pdf" TargetMode="External"/><Relationship Id="rId39" Type="http://schemas.openxmlformats.org/officeDocument/2006/relationships/hyperlink" Target="https://www.ncbi.nlm.nih.gov/pmc/articles/PMC7144599/pdf/main.pdf" TargetMode="External"/><Relationship Id="rId265" Type="http://schemas.openxmlformats.org/officeDocument/2006/relationships/hyperlink" Target="https://casereports.bmj.com/content/13/9/e237007" TargetMode="External"/><Relationship Id="rId286" Type="http://schemas.openxmlformats.org/officeDocument/2006/relationships/hyperlink" Target="https://www.ncbi.nlm.nih.gov/pmc/articles/PMC7566984/" TargetMode="External"/><Relationship Id="rId451" Type="http://schemas.openxmlformats.org/officeDocument/2006/relationships/hyperlink" Target="https://jamanetwork.com/journals/jama/fullarticle/2782047" TargetMode="External"/><Relationship Id="rId472" Type="http://schemas.openxmlformats.org/officeDocument/2006/relationships/hyperlink" Target="https://www.ajog.org/article/S0002-9378(21)00873-5/pdf" TargetMode="External"/><Relationship Id="rId50" Type="http://schemas.openxmlformats.org/officeDocument/2006/relationships/hyperlink" Target="https://www.ncbi.nlm.nih.gov/pmc/articles/PMC7164884/pdf/main.pdf" TargetMode="External"/><Relationship Id="rId104" Type="http://schemas.openxmlformats.org/officeDocument/2006/relationships/hyperlink" Target="https://www.ejog.org/article/S0301-2115(20)30312-2/pdf" TargetMode="External"/><Relationship Id="rId125" Type="http://schemas.openxmlformats.org/officeDocument/2006/relationships/hyperlink" Target="https://bmjpaedsopen.bmj.com/content/bmjpo/4/1/e000718.full.pdf" TargetMode="External"/><Relationship Id="rId146" Type="http://schemas.openxmlformats.org/officeDocument/2006/relationships/hyperlink" Target="https://assets.researchsquare.com/files/rs-27256/v1.pdf" TargetMode="External"/><Relationship Id="rId167" Type="http://schemas.openxmlformats.org/officeDocument/2006/relationships/hyperlink" Target="https://journals.lww.com/greenjournal/Abstract/9000/Tocilizumab_and_Remdesivir_in_a_Pregnant_Patient.97308.aspx" TargetMode="External"/><Relationship Id="rId188" Type="http://schemas.openxmlformats.org/officeDocument/2006/relationships/hyperlink" Target="https://pubmed.ncbi.nlm.nih.gov/32667391/" TargetMode="External"/><Relationship Id="rId311" Type="http://schemas.openxmlformats.org/officeDocument/2006/relationships/hyperlink" Target="https://www.ijrcog.org/index.php/ijrcog/article/view/8738" TargetMode="External"/><Relationship Id="rId332" Type="http://schemas.openxmlformats.org/officeDocument/2006/relationships/hyperlink" Target="https://obgyn.onlinelibrary.wiley.com/doi/epdf/10.1002/uog.23575" TargetMode="External"/><Relationship Id="rId353" Type="http://schemas.openxmlformats.org/officeDocument/2006/relationships/hyperlink" Target="https://www.mdpi.com/1999-4915/13/1/112/htm" TargetMode="External"/><Relationship Id="rId374" Type="http://schemas.openxmlformats.org/officeDocument/2006/relationships/hyperlink" Target="https://obgyn.onlinelibrary.wiley.com/doi/10.1111/jog.14701" TargetMode="External"/><Relationship Id="rId395" Type="http://schemas.openxmlformats.org/officeDocument/2006/relationships/hyperlink" Target="https://www.e-cep.org/journal/view.php?doi=10.3345/cep.2020.01704" TargetMode="External"/><Relationship Id="rId409" Type="http://schemas.openxmlformats.org/officeDocument/2006/relationships/hyperlink" Target="https://www.sciencedirect.com/science/article/pii/S0028377021000825?via%3Dihub" TargetMode="External"/><Relationship Id="rId71" Type="http://schemas.openxmlformats.org/officeDocument/2006/relationships/hyperlink" Target="https://pubmed.ncbi.nlm.nih.gov/32350871/?from_term=Analysis+of+vaginal+delivery+outcomes+among+pregnant+women+in+Wuhan%2C+China+during+the+COVID%E2%80%9019+pandemic&amp;from_sort=date&amp;from_size=50&amp;from_pos=1" TargetMode="External"/><Relationship Id="rId92" Type="http://schemas.openxmlformats.org/officeDocument/2006/relationships/hyperlink" Target="https://search.bvsalud.org/global-literature-on-novel-coronavirus-2019-ncov/resource/en/covidwho-2207" TargetMode="External"/><Relationship Id="rId213" Type="http://schemas.openxmlformats.org/officeDocument/2006/relationships/hyperlink" Target="https://journals.plos.org/plosmedicine/article/file?id=10.1371/journal.pmed.1003195&amp;type=printable" TargetMode="External"/><Relationship Id="rId234" Type="http://schemas.openxmlformats.org/officeDocument/2006/relationships/hyperlink" Target="https://s3.ca-central-1.amazonaws.com/assets.jmir.org/assets/preprints/preprint-19642-accepted.pdf" TargetMode="External"/><Relationship Id="rId420" Type="http://schemas.openxmlformats.org/officeDocument/2006/relationships/hyperlink" Target="https://academic.oup.com/cid/advance-article/doi/10.1093/cid/ciab344/6274300" TargetMode="External"/><Relationship Id="rId2" Type="http://schemas.openxmlformats.org/officeDocument/2006/relationships/hyperlink" Target="https://www.ncbi.nlm.nih.gov/research/coronavirus/publication/32114744" TargetMode="External"/><Relationship Id="rId29" Type="http://schemas.openxmlformats.org/officeDocument/2006/relationships/hyperlink" Target="http://www.transpopmed.org/articles/tppm/tppm-2020-7-118.pdf" TargetMode="External"/><Relationship Id="rId255" Type="http://schemas.openxmlformats.org/officeDocument/2006/relationships/hyperlink" Target="https://journals.sagepub.com/doi/10.1177/2150135120950256" TargetMode="External"/><Relationship Id="rId276" Type="http://schemas.openxmlformats.org/officeDocument/2006/relationships/hyperlink" Target="https://www.thieme-connect.com/products/ejournals/html/10.1055/s-0040-1716505" TargetMode="External"/><Relationship Id="rId297" Type="http://schemas.openxmlformats.org/officeDocument/2006/relationships/hyperlink" Target="https://www.ncbi.nlm.nih.gov/pmc/articles/PMC7594971/" TargetMode="External"/><Relationship Id="rId441" Type="http://schemas.openxmlformats.org/officeDocument/2006/relationships/hyperlink" Target="https://rpmesp.ins.gob.pe/rpmesp/article/view/6358/4272" TargetMode="External"/><Relationship Id="rId462" Type="http://schemas.openxmlformats.org/officeDocument/2006/relationships/hyperlink" Target="https://www.ncbi.nlm.nih.gov/pmc/articles/PMC8286654/" TargetMode="External"/><Relationship Id="rId483" Type="http://schemas.openxmlformats.org/officeDocument/2006/relationships/hyperlink" Target="https://www.alliedacademies.org/articles/experience-of-covid19-infections-in-neonates-in-tertiary-care-centre-in-north-karnataka-india-a-prospective-cohort-study-15837.html" TargetMode="External"/><Relationship Id="rId40" Type="http://schemas.openxmlformats.org/officeDocument/2006/relationships/hyperlink" Target="https://link.springer.com/content/pdf/10.1007/s11684-020-0772-y.pdf" TargetMode="External"/><Relationship Id="rId115" Type="http://schemas.openxmlformats.org/officeDocument/2006/relationships/hyperlink" Target="https://pubmed.ncbi.nlm.nih.gov/32438425/?from_term=%28pregnant%2Fpregnancy+OR+maternal+OR+perinatal+OR+neonate%2Fneonatal+OR+newborn+OR+obstetric%29+AND+%28covid-19+OR+SARS-CoV-2%29&amp;from_sort=date&amp;from_size=100&amp;from_pos=2" TargetMode="External"/><Relationship Id="rId136" Type="http://schemas.openxmlformats.org/officeDocument/2006/relationships/hyperlink" Target="https://pubmed.ncbi.nlm.nih.gov/32510581/?from_term=Clinical+Characteristics+and+Laboratory+Results+of+Pregnant+Women+With+COVID-19+in+Wuhan%2C+China&amp;from_sort=date&amp;from_size=100&amp;from_pos=1" TargetMode="External"/><Relationship Id="rId157" Type="http://schemas.openxmlformats.org/officeDocument/2006/relationships/hyperlink" Target="https://www.mdpi.com/1010-660X/56/6/306/htm" TargetMode="External"/><Relationship Id="rId178" Type="http://schemas.openxmlformats.org/officeDocument/2006/relationships/hyperlink" Target="https://journals.lww.com/greenjournal/Abstract/9000/Fetal_Transient_Skin_Edema_in_Two_Pregnant_Women.97307.aspx" TargetMode="External"/><Relationship Id="rId301" Type="http://schemas.openxmlformats.org/officeDocument/2006/relationships/hyperlink" Target="https://www.researchgate.net/publication/344077318_EPIDEMIOLOGICAL_ANALYSIS_OF_PREGNANT_WOMEN_WITH_COVID-19_IN_DHAKA_BANGLADESH_A_SINGLE-CENTRE_RETROSPECTIVE_STUDY" TargetMode="External"/><Relationship Id="rId322" Type="http://schemas.openxmlformats.org/officeDocument/2006/relationships/hyperlink" Target="http://www.e-cvsi.org/pdf/pdf_ECVSI_147.pdf" TargetMode="External"/><Relationship Id="rId343" Type="http://schemas.openxmlformats.org/officeDocument/2006/relationships/hyperlink" Target="https://www.medrxiv.org/content/10.1101/2021.01.04.21249195v1.full-text" TargetMode="External"/><Relationship Id="rId364" Type="http://schemas.openxmlformats.org/officeDocument/2006/relationships/hyperlink" Target="https://www.europeanreview.org/article/24337" TargetMode="External"/><Relationship Id="rId61" Type="http://schemas.openxmlformats.org/officeDocument/2006/relationships/hyperlink" Target="https://www.ejog.org/article/S0301-2115(20)30202-5/pdf" TargetMode="External"/><Relationship Id="rId82" Type="http://schemas.openxmlformats.org/officeDocument/2006/relationships/hyperlink" Target="https://journals.lww.com/greenjournal/Abstract/9000/Acute_Respiratory_Distress_Syndrome_in_a_Preterm.97348.aspx" TargetMode="External"/><Relationship Id="rId199" Type="http://schemas.openxmlformats.org/officeDocument/2006/relationships/hyperlink" Target="https://journals.lww.com/md-journal/Fulltext/2020/07170/Coronavirus_disease_2019__COVID_19__in_pregnancy_.126.aspx" TargetMode="External"/><Relationship Id="rId203" Type="http://schemas.openxmlformats.org/officeDocument/2006/relationships/hyperlink" Target="https://link.springer.com/content/pdf/10.1007/s13224-020-01335-3.pdf" TargetMode="External"/><Relationship Id="rId385" Type="http://schemas.openxmlformats.org/officeDocument/2006/relationships/hyperlink" Target="https://www.thieme-connect.com/products/ejournals/html/10.1055/s-0041-1723938" TargetMode="External"/><Relationship Id="rId19" Type="http://schemas.openxmlformats.org/officeDocument/2006/relationships/hyperlink" Target="https://jamanetwork.com/journals/jama/fullarticle/2763854" TargetMode="External"/><Relationship Id="rId224" Type="http://schemas.openxmlformats.org/officeDocument/2006/relationships/hyperlink" Target="https://link.springer.com/content/pdf/10.1007/s15010-020-01493-6.pdf" TargetMode="External"/><Relationship Id="rId245" Type="http://schemas.openxmlformats.org/officeDocument/2006/relationships/hyperlink" Target="https://pubmed.ncbi.nlm.nih.gov/32799197/" TargetMode="External"/><Relationship Id="rId266" Type="http://schemas.openxmlformats.org/officeDocument/2006/relationships/hyperlink" Target="https://www.dovepress.com/clinico-radiological-features-and-outcomes-in-pregnant-women-with-covi-peer-reviewed-fulltext-article-IDR" TargetMode="External"/><Relationship Id="rId287" Type="http://schemas.openxmlformats.org/officeDocument/2006/relationships/hyperlink" Target="https://obgyn.onlinelibrary.wiley.com/doi/10.1002/ijgo.13427" TargetMode="External"/><Relationship Id="rId410" Type="http://schemas.openxmlformats.org/officeDocument/2006/relationships/hyperlink" Target="https://onlinelibrary.wiley.com/doi/10.1002/ccr3.3886" TargetMode="External"/><Relationship Id="rId431" Type="http://schemas.openxmlformats.org/officeDocument/2006/relationships/hyperlink" Target="https://ijrcog.org/index.php/ijrcog/article/view/8619" TargetMode="External"/><Relationship Id="rId452" Type="http://schemas.openxmlformats.org/officeDocument/2006/relationships/hyperlink" Target="https://www.ncbi.nlm.nih.gov/pmc/articles/PMC8249960/" TargetMode="External"/><Relationship Id="rId473" Type="http://schemas.openxmlformats.org/officeDocument/2006/relationships/hyperlink" Target="https://journals.lww.com/greenjournal/Fulltext/9900/Coronavirus_Disease_2019__COVID_19__Pandemic_and.274.aspx?casa_token=H0_McjrVmUYAAAAA:coIc2iyyce3mOt2tiju-V0O3s1HCS01DJ8DHWMmlYrivB6GvmkDDS9vrFp4Un4F8xcKMOWWxU0LKJpW8_xqMxt81" TargetMode="External"/><Relationship Id="rId30" Type="http://schemas.openxmlformats.org/officeDocument/2006/relationships/hyperlink" Target="http://www.transpopmed.org/articles/tppm/tppm-2020-7-118.php" TargetMode="External"/><Relationship Id="rId105" Type="http://schemas.openxmlformats.org/officeDocument/2006/relationships/hyperlink" Target="https://www.ejog.org/article/S0301-2115(20)30276-1/pdf" TargetMode="External"/><Relationship Id="rId126" Type="http://schemas.openxmlformats.org/officeDocument/2006/relationships/hyperlink" Target="https://pubmed.ncbi.nlm.nih.gov/32473603/?from_term=coronavirus&amp;from_sort=date&amp;from_pos=2" TargetMode="External"/><Relationship Id="rId147" Type="http://schemas.openxmlformats.org/officeDocument/2006/relationships/hyperlink" Target="https://reader.elsevier.com/reader/sd/pii/S2214911220300588?token=7E1A70545F7C356164B6845CC126104F20A70BE41AF7A7D8124EAF1FE0F87552B2266CDD8FFF18B1A21E97C8B2A1DBED" TargetMode="External"/><Relationship Id="rId168" Type="http://schemas.openxmlformats.org/officeDocument/2006/relationships/hyperlink" Target="https://www.medrxiv.org/content/10.1101/2020.03.23.20040394v1" TargetMode="External"/><Relationship Id="rId312" Type="http://schemas.openxmlformats.org/officeDocument/2006/relationships/hyperlink" Target="https://www.ncbi.nlm.nih.gov/pmc/articles/PMC7585766/" TargetMode="External"/><Relationship Id="rId333" Type="http://schemas.openxmlformats.org/officeDocument/2006/relationships/hyperlink" Target="https://www.ajog.org/action/showPdf?pii=S0002-9378%2820%2932573-4" TargetMode="External"/><Relationship Id="rId354" Type="http://schemas.openxmlformats.org/officeDocument/2006/relationships/hyperlink" Target="https://obgyn.onlinelibrary.wiley.com/doi/10.1111/jog.14664" TargetMode="External"/><Relationship Id="rId51" Type="http://schemas.openxmlformats.org/officeDocument/2006/relationships/hyperlink" Target="https://www.researchsquare.com/article/rs-22938/v1" TargetMode="External"/><Relationship Id="rId72" Type="http://schemas.openxmlformats.org/officeDocument/2006/relationships/hyperlink" Target="http://www.mjhid.org/index.php/mjhid/article/view/2020.033/3773" TargetMode="External"/><Relationship Id="rId93" Type="http://schemas.openxmlformats.org/officeDocument/2006/relationships/hyperlink" Target="https://journals.sagepub.com/doi/full/10.1177/1093526620925569?url_ver=Z39.88-2003&amp;rfr_id=ori:rid:crossref.org&amp;rfr_dat=cr_pub%20%200pubmed" TargetMode="External"/><Relationship Id="rId189" Type="http://schemas.openxmlformats.org/officeDocument/2006/relationships/hyperlink" Target="https://www.nature.com/articles/s41467-020-17436-6" TargetMode="External"/><Relationship Id="rId375" Type="http://schemas.openxmlformats.org/officeDocument/2006/relationships/hyperlink" Target="https://doi.org/10.1080/08998280.2020.1866477" TargetMode="External"/><Relationship Id="rId396" Type="http://schemas.openxmlformats.org/officeDocument/2006/relationships/hyperlink" Target="https://www.sciencedirect.com/science/article/pii/S0165037821000152?casa_token=s1cdAJuK3TMAAAAA:5sFz4vKc2lsLwzoQp75rEbzYKlFJ0l_NzVynRaUc1xvxIELLheiRLZd6I_dIpk9WOYt-e9ooIHA" TargetMode="External"/><Relationship Id="rId3" Type="http://schemas.openxmlformats.org/officeDocument/2006/relationships/hyperlink" Target="https://www.sciencedirect.com/science/article/pii/S0163445320301092?via%3Dihub" TargetMode="External"/><Relationship Id="rId214" Type="http://schemas.openxmlformats.org/officeDocument/2006/relationships/hyperlink" Target="https://journals.sagepub.com/doi/10.1177/2324709620946621" TargetMode="External"/><Relationship Id="rId235" Type="http://schemas.openxmlformats.org/officeDocument/2006/relationships/hyperlink" Target="https://www.nature.com/articles/s41372-020-0765-3.pdf" TargetMode="External"/><Relationship Id="rId256" Type="http://schemas.openxmlformats.org/officeDocument/2006/relationships/hyperlink" Target="https://journals.lww.com/greenjournal/Abstract/9000/High_Concentrations_of_Nitric_Oxide_Inhalation.97257.aspx" TargetMode="External"/><Relationship Id="rId277" Type="http://schemas.openxmlformats.org/officeDocument/2006/relationships/hyperlink" Target="https://journals.lww.com/pidj/Abstract/9000/Maternal,_Perinatal_and_Neonatal_Outcomes_With.96042.aspx" TargetMode="External"/><Relationship Id="rId298" Type="http://schemas.openxmlformats.org/officeDocument/2006/relationships/hyperlink" Target="https://www.ncbi.nlm.nih.gov/pmc/articles/PMC7567444/" TargetMode="External"/><Relationship Id="rId400" Type="http://schemas.openxmlformats.org/officeDocument/2006/relationships/hyperlink" Target="https://ugeskriftet.dk/videnskab/praeterm-forlosning-ved-sectio-hos-en-kvinde-med-svaer-covid-19-pneumoni" TargetMode="External"/><Relationship Id="rId421" Type="http://schemas.openxmlformats.org/officeDocument/2006/relationships/hyperlink" Target="https://academic.oup.com/cid/advance-article/doi/10.1093/cid/ciab432/6280195" TargetMode="External"/><Relationship Id="rId442" Type="http://schemas.openxmlformats.org/officeDocument/2006/relationships/hyperlink" Target="https://bmjpaedsopen.bmj.com/content/5/1/e001087" TargetMode="External"/><Relationship Id="rId463" Type="http://schemas.openxmlformats.org/officeDocument/2006/relationships/hyperlink" Target="https://institutionalrepository.aah.org/jpcrr/vol8/iss3/11/" TargetMode="External"/><Relationship Id="rId484" Type="http://schemas.openxmlformats.org/officeDocument/2006/relationships/printerSettings" Target="../printerSettings/printerSettings5.bin"/><Relationship Id="rId116" Type="http://schemas.openxmlformats.org/officeDocument/2006/relationships/hyperlink" Target="https://pubmed.ncbi.nlm.nih.gov/32438521/?from_term=%28pregnant%2Fpregnancy+OR+maternal+OR+perinatal+OR+neonate%2Fneonatal+OR+newborn+OR+obstetric%29+AND+%28covid-19+OR+SARS-CoV-2%29&amp;from_sort=date&amp;from_size=100&amp;from_pos=1" TargetMode="External"/><Relationship Id="rId137" Type="http://schemas.openxmlformats.org/officeDocument/2006/relationships/hyperlink" Target="https://jamanetwork.com/journals/jama/fullarticle/2767206" TargetMode="External"/><Relationship Id="rId158" Type="http://schemas.openxmlformats.org/officeDocument/2006/relationships/hyperlink" Target="https://assets.researchsquare.com/files/rs-37088/v1/2a8a249e-77da-4daa-b6ab-8cf690cae743.pdf" TargetMode="External"/><Relationship Id="rId302" Type="http://schemas.openxmlformats.org/officeDocument/2006/relationships/hyperlink" Target="https://www.cdc.gov/mmwr/volumes/69/wr/mm6944e2.htm?s_cid=mm6944e2_w" TargetMode="External"/><Relationship Id="rId323" Type="http://schemas.openxmlformats.org/officeDocument/2006/relationships/hyperlink" Target="https://www.gynaecologyjournal.com/articles/732/4-5-52-919.pdf" TargetMode="External"/><Relationship Id="rId344" Type="http://schemas.openxmlformats.org/officeDocument/2006/relationships/hyperlink" Target="https://www.ncbi.nlm.nih.gov/pmc/articles/PMC7645811/" TargetMode="External"/><Relationship Id="rId20" Type="http://schemas.openxmlformats.org/officeDocument/2006/relationships/hyperlink" Target="https://www.sciencedirect.com/science/article/pii/S1695403320301302?via%3Dihub" TargetMode="External"/><Relationship Id="rId41" Type="http://schemas.openxmlformats.org/officeDocument/2006/relationships/hyperlink" Target="https://obgyn.onlinelibrary.wiley.com/doi/epdf/10.1111/ajo.13173" TargetMode="External"/><Relationship Id="rId62" Type="http://schemas.openxmlformats.org/officeDocument/2006/relationships/hyperlink" Target="https://reader.elsevier.com/reader/sd/pii/S2589933320300434?token=8DF6A5A58D60E7056091D1917F5D3B106265A47EB65F013078A673D9800397165A7FC3B8B7C7CB787897BCA917B1E51F" TargetMode="External"/><Relationship Id="rId83" Type="http://schemas.openxmlformats.org/officeDocument/2006/relationships/hyperlink" Target="https://obgyn.onlinelibrary.wiley.com/doi/abs/10.1111/aogs.13901" TargetMode="External"/><Relationship Id="rId179" Type="http://schemas.openxmlformats.org/officeDocument/2006/relationships/hyperlink" Target="https://www.clinicalmicrobiologyandinfection.com/article/S1198-743X(20)30381-5/pdf" TargetMode="External"/><Relationship Id="rId365" Type="http://schemas.openxmlformats.org/officeDocument/2006/relationships/hyperlink" Target="https://journals.lww.com/ccmjournal/Fulltext/2021/01001/273__SARS_CoV_2_Induced_Emergency_Cesarian_Section.241.aspx" TargetMode="External"/><Relationship Id="rId386" Type="http://schemas.openxmlformats.org/officeDocument/2006/relationships/hyperlink" Target="https://onlinelibrary.wiley.com/doi/10.1111/jcpt.13394" TargetMode="External"/><Relationship Id="rId190" Type="http://schemas.openxmlformats.org/officeDocument/2006/relationships/hyperlink" Target="https://pubmed.ncbi.nlm.nih.gov/32664761/" TargetMode="External"/><Relationship Id="rId204" Type="http://schemas.openxmlformats.org/officeDocument/2006/relationships/hyperlink" Target="https://www.hindawi.com/journals/cripe/2020/8886800/" TargetMode="External"/><Relationship Id="rId225" Type="http://schemas.openxmlformats.org/officeDocument/2006/relationships/hyperlink" Target="https://onlinelibrary.wiley.com/doi/epdf/10.1002/jmv.26386" TargetMode="External"/><Relationship Id="rId246" Type="http://schemas.openxmlformats.org/officeDocument/2006/relationships/hyperlink" Target="https://link.springer.com/content/pdf/10.1007/s42399-020-00443-5.pdf" TargetMode="External"/><Relationship Id="rId267" Type="http://schemas.openxmlformats.org/officeDocument/2006/relationships/hyperlink" Target="https://www.jcvaonline.com/article/S1053-0770(20)30793-X/fulltext" TargetMode="External"/><Relationship Id="rId288" Type="http://schemas.openxmlformats.org/officeDocument/2006/relationships/hyperlink" Target="https://pubmed.ncbi.nlm.nih.gov/33069171/" TargetMode="External"/><Relationship Id="rId411" Type="http://schemas.openxmlformats.org/officeDocument/2006/relationships/hyperlink" Target="https://www.tandfonline.com/doi/full/10.1080/14767058.2021.1902500" TargetMode="External"/><Relationship Id="rId432" Type="http://schemas.openxmlformats.org/officeDocument/2006/relationships/hyperlink" Target="https://pubmed.ncbi.nlm.nih.gov/34081331/" TargetMode="External"/><Relationship Id="rId453" Type="http://schemas.openxmlformats.org/officeDocument/2006/relationships/hyperlink" Target="https://obgyn.onlinelibrary.wiley.com/doi/10.1111/jog.14928" TargetMode="External"/><Relationship Id="rId474" Type="http://schemas.openxmlformats.org/officeDocument/2006/relationships/hyperlink" Target="https://www.perinataljournal.com/Archive/Article/20210292007" TargetMode="External"/><Relationship Id="rId106" Type="http://schemas.openxmlformats.org/officeDocument/2006/relationships/hyperlink" Target="https://link.springer.com/content/pdf/10.1631/jzus.B2000095.pdf" TargetMode="External"/><Relationship Id="rId127" Type="http://schemas.openxmlformats.org/officeDocument/2006/relationships/hyperlink" Target="https://pubmed.ncbi.nlm.nih.gov/32479682/?from_single_result=Preeclampsia-like+syndrome+induced+by+severe+COVID-19%3A+a+prospective+observational+study" TargetMode="External"/><Relationship Id="rId313" Type="http://schemas.openxmlformats.org/officeDocument/2006/relationships/hyperlink" Target="https://assets.researchsquare.com/files/rs-103010/v1/c56c4ca2-a64d-4eab-9b56-18813e90de7b.pdf" TargetMode="External"/><Relationship Id="rId10" Type="http://schemas.openxmlformats.org/officeDocument/2006/relationships/hyperlink" Target="https://www.thelancet.com/journals/laninf/article/PIIS1473-3099(20)30176-6/fulltext" TargetMode="External"/><Relationship Id="rId31" Type="http://schemas.openxmlformats.org/officeDocument/2006/relationships/hyperlink" Target="https://www.preprints.org/manuscript/202002.0373/v1" TargetMode="External"/><Relationship Id="rId52" Type="http://schemas.openxmlformats.org/officeDocument/2006/relationships/hyperlink" Target="https://www.researchsquare.com/article/rs-18247/v1" TargetMode="External"/><Relationship Id="rId73" Type="http://schemas.openxmlformats.org/officeDocument/2006/relationships/hyperlink" Target="https://www.ajog.org/article/S0002-9378(20)30516-0/pdf" TargetMode="External"/><Relationship Id="rId94" Type="http://schemas.openxmlformats.org/officeDocument/2006/relationships/hyperlink" Target="https://journals.lww.com/pidj/Citation/9000/Neonatal_Early_Onset_Infection_With_SARS_CoV_2_in.96175.aspx" TargetMode="External"/><Relationship Id="rId148" Type="http://schemas.openxmlformats.org/officeDocument/2006/relationships/hyperlink" Target="https://www.ejog.org/article/S0301-2115(20)30364-X/pdf" TargetMode="External"/><Relationship Id="rId169" Type="http://schemas.openxmlformats.org/officeDocument/2006/relationships/hyperlink" Target="https://kns.cnki.net/KCMS/detail/detail.aspx?dbcode=CJFQ&amp;dbname=CJFDLAST2020&amp;filename=FSXS202004003&amp;v=MDkwODBlWDFMdXhZUzdEaDFUM3FUcldNMUZyQ1VSN3FmWU9ab0Zpcm1VN3JLSXo3VGZiRzRITkhNcTQ5Rlo0Ujg=" TargetMode="External"/><Relationship Id="rId334" Type="http://schemas.openxmlformats.org/officeDocument/2006/relationships/hyperlink" Target="https://www.ejog.org/article/S0301-2115(20)30372-9/fulltext" TargetMode="External"/><Relationship Id="rId355" Type="http://schemas.openxmlformats.org/officeDocument/2006/relationships/hyperlink" Target="https://www.jci.org/articles/view/145427/pdf" TargetMode="External"/><Relationship Id="rId376" Type="http://schemas.openxmlformats.org/officeDocument/2006/relationships/hyperlink" Target="https://www.tandfonline.com/doi/full/10.1080/14767058.2021.1892637" TargetMode="External"/><Relationship Id="rId397" Type="http://schemas.openxmlformats.org/officeDocument/2006/relationships/hyperlink" Target="https://journals.lww.com/pidj/Fulltext/2021/03000/Severe_Acute_Respiratory_Syndrome_Coronavirus_2.24.aspx" TargetMode="External"/><Relationship Id="rId4" Type="http://schemas.openxmlformats.org/officeDocument/2006/relationships/hyperlink" Target="https://wwwnc.cdc.gov/eid/article/26/6/20-0287_article" TargetMode="External"/><Relationship Id="rId180" Type="http://schemas.openxmlformats.org/officeDocument/2006/relationships/hyperlink" Target="https://pubmed.ncbi.nlm.nih.gov/32649784/" TargetMode="External"/><Relationship Id="rId215" Type="http://schemas.openxmlformats.org/officeDocument/2006/relationships/hyperlink" Target="https://www.amjcaserep.com/download/index/idArt/925513" TargetMode="External"/><Relationship Id="rId236" Type="http://schemas.openxmlformats.org/officeDocument/2006/relationships/hyperlink" Target="https://link.springer.com/content/pdf/10.1007/s00431-020-03767-5.pdf" TargetMode="External"/><Relationship Id="rId257" Type="http://schemas.openxmlformats.org/officeDocument/2006/relationships/hyperlink" Target="https://www.jiac-j.com/article/S1341-321X(20)30266-X/fulltext" TargetMode="External"/><Relationship Id="rId278" Type="http://schemas.openxmlformats.org/officeDocument/2006/relationships/hyperlink" Target="https://www.cdc.gov/mmwr/volumes/69/wr/pdfs/mm6938e1-H.pdf" TargetMode="External"/><Relationship Id="rId401" Type="http://schemas.openxmlformats.org/officeDocument/2006/relationships/hyperlink" Target="https://jmedicalcasereports.biomedcentral.com/articles/10.1186/s13256-021-02751-3" TargetMode="External"/><Relationship Id="rId422" Type="http://schemas.openxmlformats.org/officeDocument/2006/relationships/hyperlink" Target="https://www.sciencedirect.com/science/article/pii/S141386702100060X" TargetMode="External"/><Relationship Id="rId443" Type="http://schemas.openxmlformats.org/officeDocument/2006/relationships/hyperlink" Target="https://obgyn.onlinelibrary.wiley.com/doi/10.1002/uog.23729" TargetMode="External"/><Relationship Id="rId464" Type="http://schemas.openxmlformats.org/officeDocument/2006/relationships/hyperlink" Target="https://fn.bmj.com/content/early/2021/07/18/archdischild-2021-322100.long" TargetMode="External"/><Relationship Id="rId303" Type="http://schemas.openxmlformats.org/officeDocument/2006/relationships/hyperlink" Target="https://www.medrxiv.org/content/10.1101/2020.09.14.20193177v1" TargetMode="External"/><Relationship Id="rId485" Type="http://schemas.openxmlformats.org/officeDocument/2006/relationships/drawing" Target="../drawings/drawing1.xml"/><Relationship Id="rId42" Type="http://schemas.openxmlformats.org/officeDocument/2006/relationships/hyperlink" Target="https://www.ncbi.nlm.nih.gov/pmc/articles/PMC7151464/pdf/main.pdf" TargetMode="External"/><Relationship Id="rId84" Type="http://schemas.openxmlformats.org/officeDocument/2006/relationships/hyperlink" Target="https://pubmed.ncbi.nlm.nih.gov/32384387/?from_term=%28pregnant%2Fpregnancy+OR+maternal+OR+perinatal+OR+neonate%2Fneonatal+OR+newborn+OR+obstetric%29+AND+%28covid-19+OR+SARS-CoV-2%29&amp;from_sort=date&amp;from_pos=5" TargetMode="External"/><Relationship Id="rId138" Type="http://schemas.openxmlformats.org/officeDocument/2006/relationships/hyperlink" Target="https://reader.elsevier.com/reader/sd/pii/S2214911220300424?token=E65D9189E742FD066FE7D11822B4A168893726995984E392D30B7ECFF2DD21B3B5310C68C345E0743721CF562BB56313" TargetMode="External"/><Relationship Id="rId345" Type="http://schemas.openxmlformats.org/officeDocument/2006/relationships/hyperlink" Target="https://search.bvsalud.org/global-literature-on-novel-coronavirus-2019-ncov/resource/en/covidwho-692624" TargetMode="External"/><Relationship Id="rId387" Type="http://schemas.openxmlformats.org/officeDocument/2006/relationships/hyperlink" Target="https://www.sciencedirect.com/science/article/pii/S2214911221000229?via%3Dihub" TargetMode="External"/><Relationship Id="rId191" Type="http://schemas.openxmlformats.org/officeDocument/2006/relationships/hyperlink" Target="https://pubmed.ncbi.nlm.nih.gov/32675129/" TargetMode="External"/><Relationship Id="rId205" Type="http://schemas.openxmlformats.org/officeDocument/2006/relationships/hyperlink" Target="https://www.tandfonline.com/doi/epub/10.1080/14767058.2020.1793320?needAccess=true&amp;" TargetMode="External"/><Relationship Id="rId247" Type="http://schemas.openxmlformats.org/officeDocument/2006/relationships/hyperlink" Target="https://obgyn.onlinelibrary.wiley.com/doi/epdf/10.1111/1471-0528.16470" TargetMode="External"/><Relationship Id="rId412" Type="http://schemas.openxmlformats.org/officeDocument/2006/relationships/hyperlink" Target="https://www.indianpediatrics.net/COVID29.03.2020/RP-00300.pdf" TargetMode="External"/><Relationship Id="rId107" Type="http://schemas.openxmlformats.org/officeDocument/2006/relationships/hyperlink" Target="https://www.thieme-connect.de/products/ejournals/pdf/10.1055/s-0040-1712164.pdf" TargetMode="External"/><Relationship Id="rId289" Type="http://schemas.openxmlformats.org/officeDocument/2006/relationships/hyperlink" Target="https://www.ejog.org/article/S0301-2115(20)30640-0/fulltext" TargetMode="External"/><Relationship Id="rId454" Type="http://schemas.openxmlformats.org/officeDocument/2006/relationships/hyperlink" Target="https://www.ncbi.nlm.nih.gov/pmc/articles/PMC8264468/" TargetMode="External"/><Relationship Id="rId11" Type="http://schemas.openxmlformats.org/officeDocument/2006/relationships/hyperlink" Target="https://jamanetwork.com/journals/jama/fullarticle/2763853" TargetMode="External"/><Relationship Id="rId53" Type="http://schemas.openxmlformats.org/officeDocument/2006/relationships/hyperlink" Target="http://www.zjujournals.com/med/EN/10.3785/j.issn.1008-9292.2020.03.08" TargetMode="External"/><Relationship Id="rId149" Type="http://schemas.openxmlformats.org/officeDocument/2006/relationships/hyperlink" Target="https://reader.elsevier.com/reader/sd/pii/S0014256520301569?token=1BE8722B8363E1C9C522CAA4D91984B75B4A37DE64CEE25B185EDCBA90E9147360D27D7C90E27F48645FCFE4C728CFEB" TargetMode="External"/><Relationship Id="rId314" Type="http://schemas.openxmlformats.org/officeDocument/2006/relationships/hyperlink" Target="https://academic.oup.com/tropej/advance-article/doi/10.1093/tropej/fmaa094/5998439?searchresult=1" TargetMode="External"/><Relationship Id="rId356" Type="http://schemas.openxmlformats.org/officeDocument/2006/relationships/hyperlink" Target="https://www.sciencedirect.com/science/article/pii/S1043466621000119?via%3Dihub" TargetMode="External"/><Relationship Id="rId398" Type="http://schemas.openxmlformats.org/officeDocument/2006/relationships/hyperlink" Target="https://casereports.bmj.com/content/14/3/e238055.long" TargetMode="External"/><Relationship Id="rId95" Type="http://schemas.openxmlformats.org/officeDocument/2006/relationships/hyperlink" Target="https://www.ajog.org/article/S0002-9378(20)30549-4/pdf" TargetMode="External"/><Relationship Id="rId160" Type="http://schemas.openxmlformats.org/officeDocument/2006/relationships/hyperlink" Target="https://www.ncbi.nlm.nih.gov/pmc/articles/PMC7307933/pdf/amjcaserep-21-e925512.pdf" TargetMode="External"/><Relationship Id="rId216" Type="http://schemas.openxmlformats.org/officeDocument/2006/relationships/hyperlink" Target="https://www.tandfonline.com/doi/epub/10.1080/14767058.2020.1797669?needAccess=true" TargetMode="External"/><Relationship Id="rId423" Type="http://schemas.openxmlformats.org/officeDocument/2006/relationships/hyperlink" Target="https://link.springer.com/article/10.1186/s12884-021-03764-y" TargetMode="External"/><Relationship Id="rId258" Type="http://schemas.openxmlformats.org/officeDocument/2006/relationships/hyperlink" Target="https://www.sciencedirect.com/science/article/pii/S2589933320301798?via%3Dihub" TargetMode="External"/><Relationship Id="rId465" Type="http://schemas.openxmlformats.org/officeDocument/2006/relationships/hyperlink" Target="https://link.springer.com/article/10.1007/s43032-021-00681-5" TargetMode="External"/><Relationship Id="rId22" Type="http://schemas.openxmlformats.org/officeDocument/2006/relationships/hyperlink" Target="https://obgyn.onlinelibrary.wiley.com/doi/abs/10.1002/uog.22034" TargetMode="External"/><Relationship Id="rId64" Type="http://schemas.openxmlformats.org/officeDocument/2006/relationships/hyperlink" Target="https://www.ajog.org/article/S0002-9378(20)30462-2/pdf" TargetMode="External"/><Relationship Id="rId118" Type="http://schemas.openxmlformats.org/officeDocument/2006/relationships/hyperlink" Target="https://obgyn.onlinelibrary.wiley.com/doi/epdf/10.1111/aogs.13921" TargetMode="External"/><Relationship Id="rId325" Type="http://schemas.openxmlformats.org/officeDocument/2006/relationships/hyperlink" Target="https://www.ncbi.nlm.nih.gov/pmc/articles/PMC7680515/" TargetMode="External"/><Relationship Id="rId367" Type="http://schemas.openxmlformats.org/officeDocument/2006/relationships/hyperlink" Target="https://www.minervamedica.it/en/getfreepdf/V1NydG0yZkxBK09FV2Zwd0FvV1luS2ZxR01OWHhBUE9vd2VFTUV2N3pvQjBKL1VqNVlvSDd0dDYyVVVRa3E2aQ%253D%253D/R02Y2020N11A1248.pdf" TargetMode="External"/><Relationship Id="rId171" Type="http://schemas.openxmlformats.org/officeDocument/2006/relationships/hyperlink" Target="https://kns.cnki.net/kcms/detail/42.1677.R.20200403.1119.001.html" TargetMode="External"/><Relationship Id="rId227" Type="http://schemas.openxmlformats.org/officeDocument/2006/relationships/hyperlink" Target="https://www.minervamedica.it/en/journals/minerva-ginecologica/article.php?cod=R09Y9999N00A20072802" TargetMode="External"/><Relationship Id="rId269" Type="http://schemas.openxmlformats.org/officeDocument/2006/relationships/hyperlink" Target="https://academic.oup.com/jtm/advance-article/doi/10.1093/jtm/taaa158/5901884" TargetMode="External"/><Relationship Id="rId434" Type="http://schemas.openxmlformats.org/officeDocument/2006/relationships/hyperlink" Target="https://link.springer.com/article/10.1007%2Fs11845-021-02662-8" TargetMode="External"/><Relationship Id="rId476" Type="http://schemas.openxmlformats.org/officeDocument/2006/relationships/hyperlink" Target="https://pubmed.ncbi.nlm.nih.gov/34391984/" TargetMode="External"/><Relationship Id="rId33" Type="http://schemas.openxmlformats.org/officeDocument/2006/relationships/hyperlink" Target="https://www.thieme-connect.com/products/ejournals/pdf/10.1055/s-0040-1710050.pdf" TargetMode="External"/><Relationship Id="rId129" Type="http://schemas.openxmlformats.org/officeDocument/2006/relationships/hyperlink" Target="https://pubmed.ncbi.nlm.nih.gov/32496574/?from_single_result=Universal+screening+for+SARS%E2%80%90CoV%E2%80%902+in+asymptomatic+obstetric+patients+in+Tokyo%2C+Japan" TargetMode="External"/><Relationship Id="rId280" Type="http://schemas.openxmlformats.org/officeDocument/2006/relationships/hyperlink" Target="https://pubmed.ncbi.nlm.nih.gov/32985922/" TargetMode="External"/><Relationship Id="rId336" Type="http://schemas.openxmlformats.org/officeDocument/2006/relationships/hyperlink" Target="https://www.annals.edu.sg/pdf/49VolNo11Nov2020/V49N11p857.pdf" TargetMode="External"/><Relationship Id="rId75" Type="http://schemas.openxmlformats.org/officeDocument/2006/relationships/hyperlink" Target="https://jamanetwork.com/journals/jama/fullarticle/2765616" TargetMode="External"/><Relationship Id="rId140" Type="http://schemas.openxmlformats.org/officeDocument/2006/relationships/hyperlink" Target="https://onlinelibrary.wiley.com/doi/epdf/10.1111/tbed.13674" TargetMode="External"/><Relationship Id="rId182" Type="http://schemas.openxmlformats.org/officeDocument/2006/relationships/hyperlink" Target="https://journals.lww.com/pidj/Abstract/9000/INTRAUTERINE_TRANSMISSION_OF_SARS_COV_2_INFECTION.96099.aspx" TargetMode="External"/><Relationship Id="rId378" Type="http://schemas.openxmlformats.org/officeDocument/2006/relationships/hyperlink" Target="https://obgyn.onlinelibrary.wiley.com/doi/10.1111/1471-0528.16682" TargetMode="External"/><Relationship Id="rId403" Type="http://schemas.openxmlformats.org/officeDocument/2006/relationships/hyperlink" Target="https://www.wjgnet.com/2307-8960/full/v9/i8/1953.htm" TargetMode="External"/><Relationship Id="rId6" Type="http://schemas.openxmlformats.org/officeDocument/2006/relationships/hyperlink" Target="http://tp.amegroups.com/article/view/35919/28274" TargetMode="External"/><Relationship Id="rId238" Type="http://schemas.openxmlformats.org/officeDocument/2006/relationships/hyperlink" Target="https://casereports.bmj.com/content/bmjcr/13/8/e237521.full.pdf" TargetMode="External"/><Relationship Id="rId445" Type="http://schemas.openxmlformats.org/officeDocument/2006/relationships/hyperlink" Target="https://www.ncbi.nlm.nih.gov/research/coronavirus/publication/34233388" TargetMode="External"/><Relationship Id="rId291" Type="http://schemas.openxmlformats.org/officeDocument/2006/relationships/hyperlink" Target="https://www.ncbi.nlm.nih.gov/pmc/articles/PMC7550274/pdf/main.pdf" TargetMode="External"/><Relationship Id="rId305" Type="http://schemas.openxmlformats.org/officeDocument/2006/relationships/hyperlink" Target="https://www.medrxiv.org/content/10.1101/2020.07.14.20153304v1" TargetMode="External"/><Relationship Id="rId347" Type="http://schemas.openxmlformats.org/officeDocument/2006/relationships/hyperlink" Target="http://www.scielo.org.pe/scielo.php?pid=S2304-51322020000200003&amp;script=sci_arttext&amp;tlng=en" TargetMode="External"/><Relationship Id="rId44" Type="http://schemas.openxmlformats.org/officeDocument/2006/relationships/hyperlink" Target="http://rs.yiigle.com/yufabiao/1183315.htm" TargetMode="External"/><Relationship Id="rId86" Type="http://schemas.openxmlformats.org/officeDocument/2006/relationships/hyperlink" Target="https://www.cmaj.ca/content/cmaj/early/2020/05/06/cmaj.200553.full.pdf" TargetMode="External"/><Relationship Id="rId151" Type="http://schemas.openxmlformats.org/officeDocument/2006/relationships/hyperlink" Target="https://journals.lww.com/greenjournal/Abstract/9000/Characteristics_and_Outcomes_of_241_Births_to.97310.aspx" TargetMode="External"/><Relationship Id="rId389" Type="http://schemas.openxmlformats.org/officeDocument/2006/relationships/hyperlink" Target="https://onlinelibrary.wiley.com/doi/10.1111/apa.15837" TargetMode="External"/><Relationship Id="rId193" Type="http://schemas.openxmlformats.org/officeDocument/2006/relationships/hyperlink" Target="https://www.ejog.org/article/S0301-2115(20)30416-4/pdf" TargetMode="External"/><Relationship Id="rId207" Type="http://schemas.openxmlformats.org/officeDocument/2006/relationships/hyperlink" Target="https://link.springer.com/content/pdf/10.1007/s00404-020-05573-8.pdf" TargetMode="External"/><Relationship Id="rId249" Type="http://schemas.openxmlformats.org/officeDocument/2006/relationships/hyperlink" Target="https://pediatrics.aappublications.org/content/pediatrics/early/2020/08/21/peds.2020-004960.full.pdf" TargetMode="External"/><Relationship Id="rId414" Type="http://schemas.openxmlformats.org/officeDocument/2006/relationships/hyperlink" Target="https://obgyn.onlinelibrary.wiley.com/doi/abs/10.1002/uog.23642" TargetMode="External"/><Relationship Id="rId456" Type="http://schemas.openxmlformats.org/officeDocument/2006/relationships/hyperlink" Target="https://journals.lww.com/greenjournal/Fulltext/9900/Pregnancy_Outcomes_and_Maternal_Complications.230.aspx" TargetMode="External"/><Relationship Id="rId13" Type="http://schemas.openxmlformats.org/officeDocument/2006/relationships/hyperlink" Target="https://academic.oup.com/cid/advance-article/doi/10.1093/cid/ciaa225/5803274" TargetMode="External"/><Relationship Id="rId109" Type="http://schemas.openxmlformats.org/officeDocument/2006/relationships/hyperlink" Target="https://link.springer.com/content/pdf/10.1007/s00540-020-02796-6.pdf" TargetMode="External"/><Relationship Id="rId260" Type="http://schemas.openxmlformats.org/officeDocument/2006/relationships/hyperlink" Target="https://www.sciencedirect.com/science/article/pii/S258993332030118X?via%3Dihub" TargetMode="External"/><Relationship Id="rId316" Type="http://schemas.openxmlformats.org/officeDocument/2006/relationships/hyperlink" Target="https://acutemedjournal.co.uk/case-reports/approach-to-dyspnoea-in-pregnancy-in-the-covid-19-era/"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tandfonline.com/doi/full/10.1080/14767058.2021.1902501" TargetMode="External"/><Relationship Id="rId2" Type="http://schemas.openxmlformats.org/officeDocument/2006/relationships/hyperlink" Target="https://www.ajog.org/article/S0002-9378(20)30558-5/pdf" TargetMode="External"/><Relationship Id="rId1" Type="http://schemas.openxmlformats.org/officeDocument/2006/relationships/hyperlink" Target="https://www.npeu.ox.ac.uk/downloads/files/ukoss/annual-reports/UKOSS%20COVID-19%20Paper%20pre-print%20draft%2011-05-20.pdf" TargetMode="External"/><Relationship Id="rId4" Type="http://schemas.openxmlformats.org/officeDocument/2006/relationships/hyperlink" Target="https://www.researchsquare.com/article/rs-34492/v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FD1663"/>
  <sheetViews>
    <sheetView zoomScale="70" zoomScaleNormal="70" workbookViewId="0">
      <pane ySplit="1" topLeftCell="A758" activePane="bottomLeft" state="frozen"/>
      <selection pane="bottomLeft" activeCell="Q777" sqref="Q777"/>
    </sheetView>
  </sheetViews>
  <sheetFormatPr defaultColWidth="14.453125" defaultRowHeight="15.75" customHeight="1"/>
  <cols>
    <col min="1" max="1" width="15.81640625" customWidth="1"/>
    <col min="2" max="2" width="12.453125" customWidth="1"/>
    <col min="3" max="16" width="9.1796875" customWidth="1"/>
    <col min="17" max="17" width="9.1796875" style="86" customWidth="1"/>
    <col min="18" max="18" width="12.81640625" customWidth="1"/>
    <col min="19" max="19" width="6.81640625" customWidth="1"/>
    <col min="20" max="21" width="9.1796875" customWidth="1"/>
    <col min="22" max="22" width="9.1796875" style="262" customWidth="1"/>
    <col min="23" max="23" width="9.1796875" customWidth="1"/>
    <col min="24" max="24" width="12.453125" customWidth="1"/>
    <col min="25" max="25" width="13.453125" customWidth="1"/>
    <col min="26" max="26" width="14" customWidth="1"/>
    <col min="27" max="27" width="8.453125" customWidth="1"/>
    <col min="28" max="28" width="7.453125" customWidth="1"/>
    <col min="29" max="29" width="6.453125" customWidth="1"/>
    <col min="30" max="31" width="9.1796875" customWidth="1"/>
    <col min="32" max="32" width="7.1796875" customWidth="1"/>
    <col min="33" max="33" width="6.1796875" customWidth="1"/>
    <col min="34" max="38" width="9.1796875" customWidth="1"/>
  </cols>
  <sheetData>
    <row r="1" spans="1:41" ht="39.75" customHeight="1">
      <c r="A1" s="437" t="s">
        <v>0</v>
      </c>
      <c r="B1" s="435" t="s">
        <v>1</v>
      </c>
      <c r="C1" s="435" t="s">
        <v>2</v>
      </c>
      <c r="D1" s="435" t="s">
        <v>3</v>
      </c>
      <c r="E1" s="435" t="s">
        <v>4</v>
      </c>
      <c r="F1" s="435" t="s">
        <v>5</v>
      </c>
      <c r="G1" s="435" t="s">
        <v>6</v>
      </c>
      <c r="H1" s="435" t="s">
        <v>7</v>
      </c>
      <c r="I1" s="435" t="s">
        <v>8</v>
      </c>
      <c r="J1" s="435" t="s">
        <v>9</v>
      </c>
      <c r="K1" s="435" t="s">
        <v>10</v>
      </c>
      <c r="L1" s="435" t="s">
        <v>11</v>
      </c>
      <c r="M1" s="435" t="s">
        <v>12</v>
      </c>
      <c r="N1" s="435" t="s">
        <v>13</v>
      </c>
      <c r="O1" s="435" t="s">
        <v>14</v>
      </c>
      <c r="P1" s="435" t="s">
        <v>15</v>
      </c>
      <c r="Q1" s="21" t="s">
        <v>16</v>
      </c>
      <c r="R1" s="435" t="s">
        <v>17</v>
      </c>
      <c r="S1" s="99" t="s">
        <v>18</v>
      </c>
      <c r="T1" s="435" t="s">
        <v>19</v>
      </c>
      <c r="U1" s="435" t="s">
        <v>20</v>
      </c>
      <c r="V1" s="21" t="s">
        <v>21</v>
      </c>
      <c r="W1" s="435" t="s">
        <v>22</v>
      </c>
      <c r="X1" s="435" t="s">
        <v>23</v>
      </c>
      <c r="Y1" s="435" t="s">
        <v>24</v>
      </c>
      <c r="Z1" s="435" t="s">
        <v>25</v>
      </c>
      <c r="AA1" s="435" t="s">
        <v>26</v>
      </c>
      <c r="AB1" s="435" t="s">
        <v>27</v>
      </c>
      <c r="AC1" s="435" t="s">
        <v>28</v>
      </c>
      <c r="AD1" s="435" t="s">
        <v>29</v>
      </c>
      <c r="AE1" s="435" t="s">
        <v>30</v>
      </c>
      <c r="AF1" s="435" t="s">
        <v>31</v>
      </c>
      <c r="AG1" s="435" t="s">
        <v>32</v>
      </c>
      <c r="AH1" s="435" t="s">
        <v>33</v>
      </c>
      <c r="AI1" s="435" t="s">
        <v>34</v>
      </c>
      <c r="AJ1" s="435" t="s">
        <v>35</v>
      </c>
      <c r="AK1" s="435" t="s">
        <v>36</v>
      </c>
      <c r="AL1" s="435" t="s">
        <v>37</v>
      </c>
      <c r="AM1" s="435" t="s">
        <v>38</v>
      </c>
      <c r="AN1" s="435" t="s">
        <v>39</v>
      </c>
      <c r="AO1" s="435"/>
    </row>
    <row r="2" spans="1:41" ht="14.5">
      <c r="A2" s="437" t="s">
        <v>40</v>
      </c>
      <c r="B2" s="7">
        <v>43889</v>
      </c>
      <c r="C2" s="435">
        <v>1</v>
      </c>
      <c r="D2" s="435">
        <v>28</v>
      </c>
      <c r="E2" s="435"/>
      <c r="F2" s="435"/>
      <c r="G2" s="435"/>
      <c r="H2" s="435">
        <v>1</v>
      </c>
      <c r="I2" s="435">
        <v>6</v>
      </c>
      <c r="J2" s="435">
        <v>1</v>
      </c>
      <c r="K2" s="435"/>
      <c r="L2" s="435"/>
      <c r="M2" s="435"/>
      <c r="N2" s="435"/>
      <c r="O2" s="435"/>
      <c r="P2" s="435">
        <v>1</v>
      </c>
      <c r="Q2" s="21">
        <v>1</v>
      </c>
      <c r="R2" s="435">
        <v>0</v>
      </c>
      <c r="S2" s="436"/>
      <c r="T2" s="435">
        <v>0</v>
      </c>
      <c r="U2" s="435"/>
      <c r="V2" s="21"/>
      <c r="W2" s="435"/>
      <c r="X2" s="435"/>
      <c r="Y2" s="435"/>
      <c r="Z2" s="435" t="s">
        <v>41</v>
      </c>
      <c r="AA2" s="435"/>
      <c r="AB2" s="435"/>
      <c r="AC2" s="435"/>
      <c r="AD2" s="435"/>
      <c r="AE2" s="435"/>
      <c r="AF2" s="435" t="s">
        <v>41</v>
      </c>
      <c r="AG2" s="435"/>
      <c r="AH2" s="435"/>
      <c r="AI2" s="435" t="s">
        <v>41</v>
      </c>
      <c r="AJ2" s="435"/>
      <c r="AK2" s="435"/>
      <c r="AL2" s="435"/>
      <c r="AM2" s="435"/>
      <c r="AN2" s="435"/>
      <c r="AO2" s="435"/>
    </row>
    <row r="3" spans="1:41" ht="14.5">
      <c r="A3" s="437" t="s">
        <v>42</v>
      </c>
      <c r="B3" s="435" t="s">
        <v>43</v>
      </c>
      <c r="C3" s="435">
        <v>3</v>
      </c>
      <c r="D3" s="435" t="s">
        <v>44</v>
      </c>
      <c r="E3" s="435"/>
      <c r="F3" s="435"/>
      <c r="G3" s="435"/>
      <c r="H3" s="435">
        <v>3</v>
      </c>
      <c r="I3" s="435"/>
      <c r="J3" s="435">
        <v>3</v>
      </c>
      <c r="K3" s="435"/>
      <c r="L3" s="435"/>
      <c r="M3" s="435"/>
      <c r="N3" s="435"/>
      <c r="O3" s="435"/>
      <c r="P3" s="435">
        <v>3</v>
      </c>
      <c r="Q3" s="21">
        <v>3</v>
      </c>
      <c r="R3" s="435">
        <v>0</v>
      </c>
      <c r="S3" s="436"/>
      <c r="T3" s="435">
        <v>0</v>
      </c>
      <c r="U3" s="435"/>
      <c r="V3" s="21"/>
      <c r="W3" s="435"/>
      <c r="X3" s="435"/>
      <c r="Y3" s="435"/>
      <c r="Z3" s="435"/>
      <c r="AA3" s="435"/>
      <c r="AB3" s="435"/>
      <c r="AC3" s="435"/>
      <c r="AD3" s="435"/>
      <c r="AE3" s="435"/>
      <c r="AF3" s="435" t="s">
        <v>45</v>
      </c>
      <c r="AG3" s="435"/>
      <c r="AH3" s="435"/>
      <c r="AI3" s="435"/>
      <c r="AJ3" s="435" t="s">
        <v>46</v>
      </c>
      <c r="AK3" s="436"/>
      <c r="AL3" s="435"/>
      <c r="AM3" s="435"/>
      <c r="AN3" s="435"/>
      <c r="AO3" s="435"/>
    </row>
    <row r="4" spans="1:41" ht="14.5">
      <c r="A4" s="437" t="s">
        <v>47</v>
      </c>
      <c r="B4" s="435" t="s">
        <v>48</v>
      </c>
      <c r="C4" s="435">
        <v>13</v>
      </c>
      <c r="D4" s="435" t="s">
        <v>49</v>
      </c>
      <c r="E4" s="435"/>
      <c r="F4" s="435"/>
      <c r="G4" s="435">
        <v>2</v>
      </c>
      <c r="H4" s="435">
        <v>11</v>
      </c>
      <c r="I4" s="435"/>
      <c r="J4" s="435">
        <v>1</v>
      </c>
      <c r="K4" s="435"/>
      <c r="L4" s="435"/>
      <c r="M4" s="435"/>
      <c r="N4" s="435">
        <v>1</v>
      </c>
      <c r="O4" s="435"/>
      <c r="P4" s="435">
        <v>10</v>
      </c>
      <c r="Q4" s="21">
        <v>10</v>
      </c>
      <c r="R4" s="435">
        <v>0</v>
      </c>
      <c r="S4" s="436"/>
      <c r="T4" s="435">
        <v>1</v>
      </c>
      <c r="U4" s="435">
        <v>3</v>
      </c>
      <c r="V4" s="21"/>
      <c r="W4" s="435"/>
      <c r="X4" s="435"/>
      <c r="Y4" s="435"/>
      <c r="Z4" s="435"/>
      <c r="AA4" s="435"/>
      <c r="AB4" s="435"/>
      <c r="AC4" s="435"/>
      <c r="AD4" s="435"/>
      <c r="AE4" s="435"/>
      <c r="AF4" s="435"/>
      <c r="AG4" s="435"/>
      <c r="AH4" s="435"/>
      <c r="AI4" s="435"/>
      <c r="AJ4" s="435"/>
      <c r="AK4" s="435" t="s">
        <v>50</v>
      </c>
      <c r="AL4" s="435"/>
      <c r="AM4" s="435"/>
      <c r="AN4" s="435" t="s">
        <v>51</v>
      </c>
      <c r="AO4" s="435"/>
    </row>
    <row r="5" spans="1:41" ht="14.5">
      <c r="A5" s="437" t="s">
        <v>52</v>
      </c>
      <c r="B5" s="435" t="s">
        <v>53</v>
      </c>
      <c r="C5" s="435">
        <v>1</v>
      </c>
      <c r="D5" s="435">
        <v>30</v>
      </c>
      <c r="E5" s="435"/>
      <c r="F5" s="435"/>
      <c r="G5" s="435"/>
      <c r="H5" s="435">
        <v>1</v>
      </c>
      <c r="I5" s="435">
        <v>4</v>
      </c>
      <c r="J5" s="435"/>
      <c r="K5" s="435"/>
      <c r="L5" s="435"/>
      <c r="M5" s="435"/>
      <c r="N5" s="435"/>
      <c r="O5" s="435"/>
      <c r="P5" s="435">
        <v>1</v>
      </c>
      <c r="Q5" s="21">
        <v>1</v>
      </c>
      <c r="R5" s="435">
        <v>0</v>
      </c>
      <c r="S5" s="436"/>
      <c r="T5" s="435">
        <v>0</v>
      </c>
      <c r="U5" s="435"/>
      <c r="V5" s="21"/>
      <c r="W5" s="435"/>
      <c r="X5" s="435"/>
      <c r="Y5" s="435" t="s">
        <v>54</v>
      </c>
      <c r="Z5" s="435" t="s">
        <v>41</v>
      </c>
      <c r="AA5" s="435"/>
      <c r="AB5" s="435" t="s">
        <v>55</v>
      </c>
      <c r="AC5" s="435" t="s">
        <v>56</v>
      </c>
      <c r="AD5" s="435" t="s">
        <v>41</v>
      </c>
      <c r="AE5" s="435" t="s">
        <v>41</v>
      </c>
      <c r="AF5" s="435" t="s">
        <v>41</v>
      </c>
      <c r="AG5" s="435" t="s">
        <v>41</v>
      </c>
      <c r="AH5" s="435" t="s">
        <v>41</v>
      </c>
      <c r="AI5" s="435" t="s">
        <v>57</v>
      </c>
      <c r="AJ5" s="435"/>
      <c r="AK5" s="435"/>
      <c r="AL5" s="435"/>
      <c r="AM5" s="435"/>
      <c r="AN5" s="435" t="s">
        <v>51</v>
      </c>
      <c r="AO5" s="435"/>
    </row>
    <row r="6" spans="1:41" ht="14.5">
      <c r="A6" s="437" t="s">
        <v>58</v>
      </c>
      <c r="B6" s="435" t="s">
        <v>59</v>
      </c>
      <c r="C6" s="435">
        <v>9</v>
      </c>
      <c r="D6" s="435" t="s">
        <v>60</v>
      </c>
      <c r="E6" s="435"/>
      <c r="F6" s="435"/>
      <c r="G6" s="435"/>
      <c r="H6" s="435">
        <v>9</v>
      </c>
      <c r="I6" s="435" t="s">
        <v>61</v>
      </c>
      <c r="J6" s="435">
        <v>9</v>
      </c>
      <c r="K6" s="435">
        <v>1</v>
      </c>
      <c r="L6" s="435"/>
      <c r="M6" s="435"/>
      <c r="N6" s="435"/>
      <c r="O6" s="435"/>
      <c r="P6" s="435">
        <v>9</v>
      </c>
      <c r="Q6" s="21">
        <v>9</v>
      </c>
      <c r="R6" s="435">
        <v>0</v>
      </c>
      <c r="S6" s="436"/>
      <c r="T6" s="435">
        <v>2</v>
      </c>
      <c r="U6" s="435"/>
      <c r="V6" s="21"/>
      <c r="W6" s="435"/>
      <c r="X6" s="435"/>
      <c r="Y6" s="435"/>
      <c r="Z6" s="435" t="s">
        <v>62</v>
      </c>
      <c r="AA6" s="435"/>
      <c r="AB6" s="435"/>
      <c r="AC6" s="435"/>
      <c r="AD6" s="435"/>
      <c r="AE6" s="435" t="s">
        <v>62</v>
      </c>
      <c r="AF6" s="436"/>
      <c r="AG6" s="436"/>
      <c r="AH6" s="435"/>
      <c r="AI6" s="435" t="s">
        <v>62</v>
      </c>
      <c r="AJ6" s="436"/>
      <c r="AK6" s="436"/>
      <c r="AL6" s="435"/>
      <c r="AM6" s="435"/>
      <c r="AN6" s="435"/>
      <c r="AO6" s="435"/>
    </row>
    <row r="7" spans="1:41" ht="14.5">
      <c r="A7" s="437" t="s">
        <v>63</v>
      </c>
      <c r="B7" s="435" t="s">
        <v>64</v>
      </c>
      <c r="C7" s="435">
        <v>9</v>
      </c>
      <c r="D7" s="435">
        <v>30</v>
      </c>
      <c r="E7" s="435"/>
      <c r="F7" s="435"/>
      <c r="G7" s="435"/>
      <c r="H7" s="435">
        <v>9</v>
      </c>
      <c r="I7" s="435" t="s">
        <v>65</v>
      </c>
      <c r="J7" s="435"/>
      <c r="K7" s="435"/>
      <c r="L7" s="435"/>
      <c r="M7" s="435"/>
      <c r="N7" s="435"/>
      <c r="O7" s="435"/>
      <c r="P7" s="435">
        <v>7</v>
      </c>
      <c r="Q7" s="21">
        <v>9</v>
      </c>
      <c r="R7" s="435">
        <v>0</v>
      </c>
      <c r="S7" s="436"/>
      <c r="T7" s="435">
        <v>3</v>
      </c>
      <c r="U7" s="435"/>
      <c r="V7" s="21"/>
      <c r="W7" s="435">
        <v>6</v>
      </c>
      <c r="X7" s="435"/>
      <c r="Y7" s="435"/>
      <c r="Z7" s="435"/>
      <c r="AA7" s="435"/>
      <c r="AB7" s="435"/>
      <c r="AC7" s="435"/>
      <c r="AD7" s="435"/>
      <c r="AE7" s="435"/>
      <c r="AF7" s="435"/>
      <c r="AG7" s="435"/>
      <c r="AH7" s="435"/>
      <c r="AI7" s="435"/>
      <c r="AJ7" s="435" t="s">
        <v>66</v>
      </c>
      <c r="AK7" s="436"/>
      <c r="AL7" s="435"/>
      <c r="AM7" s="435"/>
      <c r="AN7" s="435"/>
      <c r="AO7" s="435"/>
    </row>
    <row r="8" spans="1:41" ht="14.5">
      <c r="A8" s="1" t="s">
        <v>67</v>
      </c>
      <c r="B8" s="435" t="s">
        <v>68</v>
      </c>
      <c r="C8" s="435">
        <v>2</v>
      </c>
      <c r="D8" s="435" t="s">
        <v>69</v>
      </c>
      <c r="E8" s="435"/>
      <c r="F8" s="435"/>
      <c r="G8" s="435"/>
      <c r="H8" s="435">
        <v>2</v>
      </c>
      <c r="I8" s="435">
        <v>14</v>
      </c>
      <c r="J8" s="435">
        <v>2</v>
      </c>
      <c r="K8" s="435"/>
      <c r="L8" s="435"/>
      <c r="M8" s="435"/>
      <c r="N8" s="435"/>
      <c r="O8" s="435"/>
      <c r="P8" s="435">
        <v>2</v>
      </c>
      <c r="Q8" s="21">
        <v>2</v>
      </c>
      <c r="R8" s="435">
        <v>0</v>
      </c>
      <c r="S8" s="436"/>
      <c r="T8" s="435">
        <v>0</v>
      </c>
      <c r="U8" s="435"/>
      <c r="V8" s="21"/>
      <c r="W8" s="435"/>
      <c r="X8" s="435">
        <v>1</v>
      </c>
      <c r="Y8" s="435" t="s">
        <v>41</v>
      </c>
      <c r="Z8" s="435" t="s">
        <v>41</v>
      </c>
      <c r="AA8" s="435" t="s">
        <v>70</v>
      </c>
      <c r="AB8" s="435" t="s">
        <v>54</v>
      </c>
      <c r="AC8" s="435" t="s">
        <v>54</v>
      </c>
      <c r="AD8" s="435" t="s">
        <v>54</v>
      </c>
      <c r="AE8" s="435" t="s">
        <v>41</v>
      </c>
      <c r="AF8" s="435" t="s">
        <v>41</v>
      </c>
      <c r="AG8" s="435" t="s">
        <v>41</v>
      </c>
      <c r="AH8" s="435" t="s">
        <v>54</v>
      </c>
      <c r="AI8" s="435" t="s">
        <v>41</v>
      </c>
      <c r="AJ8" s="435"/>
      <c r="AK8" s="435"/>
      <c r="AL8" s="435"/>
      <c r="AM8" s="435"/>
      <c r="AN8" s="435"/>
      <c r="AO8" s="435"/>
    </row>
    <row r="9" spans="1:41" ht="14.5">
      <c r="A9" s="437" t="s">
        <v>71</v>
      </c>
      <c r="B9" s="435" t="s">
        <v>72</v>
      </c>
      <c r="C9" s="435">
        <v>15</v>
      </c>
      <c r="D9" s="435" t="s">
        <v>73</v>
      </c>
      <c r="E9" s="435"/>
      <c r="F9" s="435"/>
      <c r="G9" s="435">
        <v>3</v>
      </c>
      <c r="H9" s="435">
        <v>12</v>
      </c>
      <c r="I9" s="435" t="s">
        <v>65</v>
      </c>
      <c r="J9" s="435">
        <v>15</v>
      </c>
      <c r="K9" s="435"/>
      <c r="L9" s="435">
        <v>1</v>
      </c>
      <c r="M9" s="435"/>
      <c r="N9" s="435"/>
      <c r="O9" s="435"/>
      <c r="P9" s="435" t="s">
        <v>74</v>
      </c>
      <c r="Q9" s="21">
        <v>15</v>
      </c>
      <c r="R9" s="435">
        <v>0</v>
      </c>
      <c r="S9" s="436"/>
      <c r="T9" s="435">
        <v>0</v>
      </c>
      <c r="U9" s="435">
        <v>0</v>
      </c>
      <c r="V9" s="21"/>
      <c r="W9" s="435"/>
      <c r="X9" s="435"/>
      <c r="Y9" s="435"/>
      <c r="Z9" s="435"/>
      <c r="AA9" s="435" t="s">
        <v>75</v>
      </c>
      <c r="AB9" s="436"/>
      <c r="AC9" s="436"/>
      <c r="AD9" s="435"/>
      <c r="AE9" s="435"/>
      <c r="AF9" s="435"/>
      <c r="AG9" s="435"/>
      <c r="AH9" s="435"/>
      <c r="AI9" s="435"/>
      <c r="AJ9" s="435"/>
      <c r="AK9" s="435"/>
      <c r="AL9" s="435"/>
      <c r="AM9" s="435"/>
      <c r="AN9" s="435"/>
      <c r="AO9" s="435"/>
    </row>
    <row r="10" spans="1:41" ht="14.5">
      <c r="A10" s="437" t="s">
        <v>76</v>
      </c>
      <c r="B10" s="435" t="s">
        <v>68</v>
      </c>
      <c r="C10" s="435">
        <v>1</v>
      </c>
      <c r="D10" s="435">
        <v>31</v>
      </c>
      <c r="E10" s="435"/>
      <c r="F10" s="435"/>
      <c r="G10" s="435"/>
      <c r="H10" s="435">
        <v>1</v>
      </c>
      <c r="I10" s="435"/>
      <c r="J10" s="435"/>
      <c r="K10" s="435"/>
      <c r="L10" s="435"/>
      <c r="M10" s="435"/>
      <c r="N10" s="435"/>
      <c r="O10" s="435"/>
      <c r="P10" s="435"/>
      <c r="Q10" s="21"/>
      <c r="R10" s="435"/>
      <c r="S10" s="436"/>
      <c r="T10" s="435"/>
      <c r="U10" s="435">
        <v>1</v>
      </c>
      <c r="V10" s="21"/>
      <c r="W10" s="435"/>
      <c r="X10" s="435"/>
      <c r="Y10" s="435"/>
      <c r="Z10" s="435"/>
      <c r="AA10" s="435" t="s">
        <v>77</v>
      </c>
      <c r="AB10" s="435" t="s">
        <v>77</v>
      </c>
      <c r="AC10" s="436"/>
      <c r="AD10" s="436"/>
      <c r="AE10" s="435"/>
      <c r="AF10" s="435"/>
      <c r="AG10" s="435"/>
      <c r="AH10" s="435"/>
      <c r="AI10" s="435"/>
      <c r="AJ10" s="435"/>
      <c r="AK10" s="435"/>
      <c r="AL10" s="435"/>
      <c r="AM10" s="435"/>
      <c r="AN10" s="435"/>
      <c r="AO10" s="435"/>
    </row>
    <row r="11" spans="1:41" ht="14.5">
      <c r="A11" s="437" t="s">
        <v>78</v>
      </c>
      <c r="B11" s="435" t="s">
        <v>79</v>
      </c>
      <c r="C11" s="435">
        <v>16</v>
      </c>
      <c r="D11" s="435" t="s">
        <v>80</v>
      </c>
      <c r="E11" s="435"/>
      <c r="F11" s="435"/>
      <c r="G11" s="435"/>
      <c r="H11" s="435">
        <v>16</v>
      </c>
      <c r="I11" s="435"/>
      <c r="J11" s="435">
        <v>8</v>
      </c>
      <c r="K11" s="435">
        <v>1</v>
      </c>
      <c r="L11" s="435">
        <v>3</v>
      </c>
      <c r="M11" s="435"/>
      <c r="N11" s="435">
        <v>0</v>
      </c>
      <c r="O11" s="435"/>
      <c r="P11" s="435">
        <v>14</v>
      </c>
      <c r="Q11" s="115">
        <v>16</v>
      </c>
      <c r="R11" s="435"/>
      <c r="S11" s="436"/>
      <c r="T11" s="435">
        <v>1</v>
      </c>
      <c r="U11" s="435"/>
      <c r="V11" s="21"/>
      <c r="W11" s="435"/>
      <c r="X11" s="435"/>
      <c r="Y11" s="435"/>
      <c r="Z11" s="435"/>
      <c r="AA11" s="435"/>
      <c r="AB11" s="435"/>
      <c r="AC11" s="435"/>
      <c r="AD11" s="435"/>
      <c r="AE11" s="435"/>
      <c r="AF11" s="435"/>
      <c r="AG11" s="435"/>
      <c r="AH11" s="435"/>
      <c r="AI11" s="435"/>
      <c r="AJ11" s="435"/>
      <c r="AK11" s="435"/>
      <c r="AL11" s="435"/>
      <c r="AM11" s="435"/>
      <c r="AN11" s="435"/>
      <c r="AO11" s="435"/>
    </row>
    <row r="12" spans="1:41" ht="14.5">
      <c r="A12" s="437" t="s">
        <v>81</v>
      </c>
      <c r="B12" s="435" t="s">
        <v>82</v>
      </c>
      <c r="C12" s="435">
        <v>7</v>
      </c>
      <c r="D12" s="435" t="s">
        <v>69</v>
      </c>
      <c r="E12" s="435"/>
      <c r="F12" s="435"/>
      <c r="G12" s="435"/>
      <c r="H12" s="435">
        <v>7</v>
      </c>
      <c r="I12" s="435"/>
      <c r="J12" s="435">
        <v>7</v>
      </c>
      <c r="K12" s="435"/>
      <c r="L12" s="435"/>
      <c r="M12" s="435"/>
      <c r="N12" s="435">
        <v>0</v>
      </c>
      <c r="O12" s="435"/>
      <c r="P12" s="435">
        <v>7</v>
      </c>
      <c r="Q12" s="21">
        <v>7</v>
      </c>
      <c r="R12" s="435"/>
      <c r="S12" s="436"/>
      <c r="T12" s="435"/>
      <c r="U12" s="435"/>
      <c r="V12" s="21"/>
      <c r="W12" s="435"/>
      <c r="X12" s="435"/>
      <c r="Y12" s="435"/>
      <c r="Z12" s="435"/>
      <c r="AA12" s="435"/>
      <c r="AB12" s="435" t="s">
        <v>83</v>
      </c>
      <c r="AC12" s="436"/>
      <c r="AD12" s="436"/>
      <c r="AE12" s="435"/>
      <c r="AF12" s="435"/>
      <c r="AG12" s="435"/>
      <c r="AH12" s="435"/>
      <c r="AI12" s="435"/>
      <c r="AJ12" s="435" t="s">
        <v>84</v>
      </c>
      <c r="AK12" s="436"/>
      <c r="AL12" s="436"/>
      <c r="AM12" s="436"/>
      <c r="AN12" s="436"/>
      <c r="AO12" s="435"/>
    </row>
    <row r="13" spans="1:41" ht="14.5">
      <c r="A13" s="437" t="s">
        <v>85</v>
      </c>
      <c r="B13" s="435" t="s">
        <v>86</v>
      </c>
      <c r="C13" s="435">
        <v>1</v>
      </c>
      <c r="D13" s="435">
        <v>29</v>
      </c>
      <c r="E13" s="435"/>
      <c r="F13" s="435"/>
      <c r="G13" s="435"/>
      <c r="H13" s="435">
        <v>1</v>
      </c>
      <c r="I13" s="435">
        <v>22</v>
      </c>
      <c r="J13" s="435"/>
      <c r="K13" s="435"/>
      <c r="L13" s="435"/>
      <c r="M13" s="435"/>
      <c r="N13" s="435"/>
      <c r="O13" s="435"/>
      <c r="P13" s="435">
        <v>1</v>
      </c>
      <c r="Q13" s="21">
        <v>1</v>
      </c>
      <c r="R13" s="435"/>
      <c r="S13" s="436"/>
      <c r="T13" s="435"/>
      <c r="U13" s="435"/>
      <c r="V13" s="21"/>
      <c r="W13" s="435"/>
      <c r="X13" s="435"/>
      <c r="Y13" s="435" t="s">
        <v>41</v>
      </c>
      <c r="Z13" s="435"/>
      <c r="AA13" s="435" t="s">
        <v>55</v>
      </c>
      <c r="AB13" s="435"/>
      <c r="AC13" s="435"/>
      <c r="AD13" s="435"/>
      <c r="AE13" s="435" t="s">
        <v>41</v>
      </c>
      <c r="AF13" s="435"/>
      <c r="AG13" s="435"/>
      <c r="AH13" s="435"/>
      <c r="AI13" s="435"/>
      <c r="AJ13" s="435"/>
      <c r="AK13" s="435"/>
      <c r="AL13" s="435"/>
      <c r="AM13" s="435"/>
      <c r="AN13" s="435"/>
      <c r="AO13" s="435"/>
    </row>
    <row r="14" spans="1:41" ht="14.5">
      <c r="A14" s="437" t="s">
        <v>87</v>
      </c>
      <c r="B14" s="435" t="s">
        <v>86</v>
      </c>
      <c r="C14" s="435">
        <v>33</v>
      </c>
      <c r="D14" s="435"/>
      <c r="E14" s="435"/>
      <c r="F14" s="435"/>
      <c r="G14" s="435"/>
      <c r="H14" s="435">
        <v>33</v>
      </c>
      <c r="I14" s="435"/>
      <c r="J14" s="435">
        <v>33</v>
      </c>
      <c r="K14" s="435"/>
      <c r="L14" s="435"/>
      <c r="M14" s="435"/>
      <c r="N14" s="435">
        <v>0</v>
      </c>
      <c r="O14" s="435"/>
      <c r="P14" s="435">
        <v>26</v>
      </c>
      <c r="Q14" s="21">
        <v>33</v>
      </c>
      <c r="R14" s="435"/>
      <c r="S14" s="436"/>
      <c r="T14" s="435">
        <v>3</v>
      </c>
      <c r="U14" s="435"/>
      <c r="V14" s="21"/>
      <c r="W14" s="435"/>
      <c r="X14" s="435"/>
      <c r="Y14" s="435"/>
      <c r="Z14" s="435"/>
      <c r="AA14" s="435" t="s">
        <v>88</v>
      </c>
      <c r="AB14" s="435"/>
      <c r="AC14" s="435"/>
      <c r="AD14" s="435"/>
      <c r="AE14" s="435"/>
      <c r="AF14" s="435"/>
      <c r="AG14" s="435"/>
      <c r="AH14" s="435"/>
      <c r="AI14" s="435"/>
      <c r="AJ14" s="435"/>
      <c r="AK14" s="435"/>
      <c r="AL14" s="435"/>
      <c r="AM14" s="435"/>
      <c r="AN14" s="435"/>
      <c r="AO14" s="435"/>
    </row>
    <row r="15" spans="1:41" ht="14.5">
      <c r="A15" s="437" t="s">
        <v>89</v>
      </c>
      <c r="B15" s="435" t="s">
        <v>90</v>
      </c>
      <c r="C15" s="435">
        <v>1</v>
      </c>
      <c r="D15" s="435">
        <v>34</v>
      </c>
      <c r="E15" s="435"/>
      <c r="F15" s="435"/>
      <c r="G15" s="435"/>
      <c r="H15" s="435">
        <v>1</v>
      </c>
      <c r="I15" s="435">
        <v>1</v>
      </c>
      <c r="J15" s="435">
        <v>1</v>
      </c>
      <c r="K15" s="435"/>
      <c r="L15" s="435"/>
      <c r="M15" s="435"/>
      <c r="N15" s="435"/>
      <c r="O15" s="435"/>
      <c r="P15" s="435">
        <v>1</v>
      </c>
      <c r="Q15" s="21">
        <v>1</v>
      </c>
      <c r="R15" s="435"/>
      <c r="S15" s="436"/>
      <c r="T15" s="435"/>
      <c r="U15" s="435"/>
      <c r="V15" s="21"/>
      <c r="W15" s="435"/>
      <c r="X15" s="435"/>
      <c r="Y15" s="435"/>
      <c r="Z15" s="435"/>
      <c r="AA15" s="435" t="s">
        <v>55</v>
      </c>
      <c r="AB15" s="435"/>
      <c r="AC15" s="435"/>
      <c r="AD15" s="435"/>
      <c r="AE15" s="435" t="s">
        <v>41</v>
      </c>
      <c r="AF15" s="435" t="s">
        <v>41</v>
      </c>
      <c r="AG15" s="435"/>
      <c r="AH15" s="435"/>
      <c r="AI15" s="435" t="s">
        <v>41</v>
      </c>
      <c r="AJ15" s="435"/>
      <c r="AK15" s="435"/>
      <c r="AL15" s="435"/>
      <c r="AM15" s="435"/>
      <c r="AN15" s="435"/>
      <c r="AO15" s="435"/>
    </row>
    <row r="16" spans="1:41" ht="14.5">
      <c r="A16" s="437" t="s">
        <v>91</v>
      </c>
      <c r="B16" s="435" t="s">
        <v>92</v>
      </c>
      <c r="C16" s="435">
        <v>17</v>
      </c>
      <c r="D16" s="435" t="s">
        <v>93</v>
      </c>
      <c r="E16" s="435"/>
      <c r="F16" s="435"/>
      <c r="G16" s="435"/>
      <c r="H16" s="435">
        <v>17</v>
      </c>
      <c r="I16" s="435"/>
      <c r="J16" s="435"/>
      <c r="K16" s="435"/>
      <c r="L16" s="435">
        <v>2</v>
      </c>
      <c r="M16" s="435"/>
      <c r="N16" s="435"/>
      <c r="O16" s="435"/>
      <c r="P16" s="435">
        <v>17</v>
      </c>
      <c r="Q16" s="21">
        <v>17</v>
      </c>
      <c r="R16" s="435"/>
      <c r="S16" s="436"/>
      <c r="T16" s="435"/>
      <c r="U16" s="435"/>
      <c r="V16" s="21"/>
      <c r="W16" s="435"/>
      <c r="X16" s="435"/>
      <c r="Y16" s="435"/>
      <c r="Z16" s="435"/>
      <c r="AA16" s="435" t="s">
        <v>55</v>
      </c>
      <c r="AB16" s="435"/>
      <c r="AC16" s="435"/>
      <c r="AD16" s="435"/>
      <c r="AE16" s="435"/>
      <c r="AF16" s="435"/>
      <c r="AG16" s="435"/>
      <c r="AH16" s="435"/>
      <c r="AI16" s="435"/>
      <c r="AJ16" s="435"/>
      <c r="AK16" s="435"/>
      <c r="AL16" s="435"/>
      <c r="AM16" s="435"/>
      <c r="AN16" s="435"/>
      <c r="AO16" s="435"/>
    </row>
    <row r="17" spans="1:41" ht="14.5">
      <c r="A17" s="437" t="s">
        <v>94</v>
      </c>
      <c r="B17" s="435" t="s">
        <v>95</v>
      </c>
      <c r="C17" s="435">
        <v>5</v>
      </c>
      <c r="D17" s="435" t="s">
        <v>96</v>
      </c>
      <c r="E17" s="435"/>
      <c r="F17" s="435"/>
      <c r="G17" s="435"/>
      <c r="H17" s="435">
        <v>5</v>
      </c>
      <c r="I17" s="435"/>
      <c r="J17" s="435">
        <v>2</v>
      </c>
      <c r="K17" s="435">
        <v>1</v>
      </c>
      <c r="L17" s="435">
        <v>2</v>
      </c>
      <c r="M17" s="435"/>
      <c r="N17" s="435"/>
      <c r="O17" s="435"/>
      <c r="P17" s="435">
        <v>2</v>
      </c>
      <c r="Q17" s="21">
        <v>5</v>
      </c>
      <c r="R17" s="435"/>
      <c r="S17" s="436"/>
      <c r="T17" s="435"/>
      <c r="U17" s="435"/>
      <c r="V17" s="21"/>
      <c r="W17" s="435"/>
      <c r="X17" s="435"/>
      <c r="Y17" s="435"/>
      <c r="Z17" s="435"/>
      <c r="AA17" s="435" t="s">
        <v>97</v>
      </c>
      <c r="AB17" s="436"/>
      <c r="AC17" s="436"/>
      <c r="AD17" s="436"/>
      <c r="AE17" s="436"/>
      <c r="AF17" s="436"/>
      <c r="AG17" s="436"/>
      <c r="AH17" s="435"/>
      <c r="AI17" s="435"/>
      <c r="AJ17" s="435"/>
      <c r="AK17" s="435"/>
      <c r="AL17" s="435"/>
      <c r="AM17" s="435"/>
      <c r="AN17" s="435"/>
      <c r="AO17" s="435"/>
    </row>
    <row r="18" spans="1:41" ht="14.5">
      <c r="A18" s="437" t="s">
        <v>98</v>
      </c>
      <c r="B18" s="435" t="s">
        <v>99</v>
      </c>
      <c r="C18" s="435">
        <v>1</v>
      </c>
      <c r="D18" s="435">
        <v>28</v>
      </c>
      <c r="E18" s="435"/>
      <c r="F18" s="435"/>
      <c r="G18" s="435"/>
      <c r="H18" s="435">
        <v>1</v>
      </c>
      <c r="I18" s="435">
        <v>11</v>
      </c>
      <c r="J18" s="435"/>
      <c r="K18" s="435"/>
      <c r="L18" s="435"/>
      <c r="M18" s="435"/>
      <c r="N18" s="435"/>
      <c r="O18" s="435"/>
      <c r="P18" s="435">
        <v>1</v>
      </c>
      <c r="Q18" s="21">
        <v>1</v>
      </c>
      <c r="R18" s="435"/>
      <c r="S18" s="436"/>
      <c r="T18" s="435"/>
      <c r="U18" s="435"/>
      <c r="V18" s="21"/>
      <c r="W18" s="435"/>
      <c r="X18" s="435"/>
      <c r="Y18" s="435"/>
      <c r="Z18" s="435" t="s">
        <v>41</v>
      </c>
      <c r="AA18" s="435" t="s">
        <v>100</v>
      </c>
      <c r="AB18" s="435" t="s">
        <v>100</v>
      </c>
      <c r="AC18" s="436"/>
      <c r="AD18" s="436"/>
      <c r="AE18" s="436"/>
      <c r="AF18" s="435" t="s">
        <v>41</v>
      </c>
      <c r="AG18" s="435"/>
      <c r="AH18" s="435"/>
      <c r="AI18" s="435" t="s">
        <v>41</v>
      </c>
      <c r="AJ18" s="435"/>
      <c r="AK18" s="435"/>
      <c r="AL18" s="435"/>
      <c r="AM18" s="435"/>
      <c r="AN18" s="435"/>
      <c r="AO18" s="435"/>
    </row>
    <row r="19" spans="1:41" ht="14.5">
      <c r="A19" s="437" t="s">
        <v>101</v>
      </c>
      <c r="B19" s="435" t="s">
        <v>102</v>
      </c>
      <c r="C19" s="435">
        <v>1</v>
      </c>
      <c r="D19" s="435">
        <v>41</v>
      </c>
      <c r="E19" s="435"/>
      <c r="F19" s="435"/>
      <c r="G19" s="435"/>
      <c r="H19" s="435">
        <v>1</v>
      </c>
      <c r="I19" s="435">
        <v>10</v>
      </c>
      <c r="J19" s="435"/>
      <c r="K19" s="435"/>
      <c r="L19" s="435"/>
      <c r="M19" s="435"/>
      <c r="N19" s="435"/>
      <c r="O19" s="435"/>
      <c r="P19" s="435"/>
      <c r="Q19" s="21">
        <v>1</v>
      </c>
      <c r="R19" s="435"/>
      <c r="S19" s="436"/>
      <c r="T19" s="435"/>
      <c r="U19" s="435"/>
      <c r="V19" s="21"/>
      <c r="W19" s="435"/>
      <c r="X19" s="435"/>
      <c r="Y19" s="435"/>
      <c r="Z19" s="435"/>
      <c r="AA19" s="435" t="s">
        <v>103</v>
      </c>
      <c r="AB19" s="436"/>
      <c r="AC19" s="436"/>
      <c r="AD19" s="436"/>
      <c r="AE19" s="435"/>
      <c r="AF19" s="435"/>
      <c r="AG19" s="435"/>
      <c r="AH19" s="435"/>
      <c r="AI19" s="435"/>
      <c r="AJ19" s="435"/>
      <c r="AK19" s="435"/>
      <c r="AL19" s="435"/>
      <c r="AM19" s="435"/>
      <c r="AN19" s="435"/>
      <c r="AO19" s="435"/>
    </row>
    <row r="20" spans="1:41" ht="14.5">
      <c r="A20" s="437" t="s">
        <v>104</v>
      </c>
      <c r="B20" s="435" t="s">
        <v>86</v>
      </c>
      <c r="C20" s="435">
        <v>1</v>
      </c>
      <c r="D20" s="435">
        <v>25</v>
      </c>
      <c r="E20" s="435"/>
      <c r="F20" s="435"/>
      <c r="G20" s="435"/>
      <c r="H20" s="435">
        <v>1</v>
      </c>
      <c r="I20" s="435">
        <v>5</v>
      </c>
      <c r="J20" s="435"/>
      <c r="K20" s="435"/>
      <c r="L20" s="435"/>
      <c r="M20" s="435"/>
      <c r="N20" s="435"/>
      <c r="O20" s="435"/>
      <c r="P20" s="435">
        <v>1</v>
      </c>
      <c r="Q20" s="21">
        <v>1</v>
      </c>
      <c r="R20" s="435"/>
      <c r="S20" s="436"/>
      <c r="T20" s="435"/>
      <c r="U20" s="435"/>
      <c r="V20" s="21"/>
      <c r="W20" s="435"/>
      <c r="X20" s="435"/>
      <c r="Y20" s="435"/>
      <c r="Z20" s="435" t="s">
        <v>41</v>
      </c>
      <c r="AA20" s="435"/>
      <c r="AB20" s="435"/>
      <c r="AC20" s="435"/>
      <c r="AD20" s="435"/>
      <c r="AE20" s="435"/>
      <c r="AF20" s="435" t="s">
        <v>41</v>
      </c>
      <c r="AG20" s="435"/>
      <c r="AH20" s="435"/>
      <c r="AI20" s="435" t="s">
        <v>41</v>
      </c>
      <c r="AJ20" s="435" t="s">
        <v>105</v>
      </c>
      <c r="AK20" s="436"/>
      <c r="AL20" s="436"/>
      <c r="AM20" s="436"/>
      <c r="AN20" s="436"/>
      <c r="AO20" s="436"/>
    </row>
    <row r="21" spans="1:41" ht="14.5">
      <c r="A21" s="437" t="s">
        <v>106</v>
      </c>
      <c r="B21" s="435" t="s">
        <v>86</v>
      </c>
      <c r="C21" s="435">
        <v>6</v>
      </c>
      <c r="D21" s="435"/>
      <c r="E21" s="435"/>
      <c r="F21" s="435"/>
      <c r="G21" s="435"/>
      <c r="H21" s="435">
        <v>6</v>
      </c>
      <c r="I21" s="435"/>
      <c r="J21" s="435"/>
      <c r="K21" s="435"/>
      <c r="L21" s="435"/>
      <c r="M21" s="435"/>
      <c r="N21" s="435"/>
      <c r="O21" s="435"/>
      <c r="P21" s="435">
        <v>6</v>
      </c>
      <c r="Q21" s="21">
        <v>6</v>
      </c>
      <c r="R21" s="435"/>
      <c r="S21" s="436"/>
      <c r="T21" s="435"/>
      <c r="U21" s="435"/>
      <c r="V21" s="21"/>
      <c r="W21" s="435"/>
      <c r="X21" s="435"/>
      <c r="Y21" s="435"/>
      <c r="Z21" s="435"/>
      <c r="AA21" s="435"/>
      <c r="AB21" s="435"/>
      <c r="AC21" s="435"/>
      <c r="AD21" s="435"/>
      <c r="AE21" s="435"/>
      <c r="AF21" s="435"/>
      <c r="AG21" s="435" t="s">
        <v>107</v>
      </c>
      <c r="AH21" s="436"/>
      <c r="AI21" s="436"/>
      <c r="AJ21" s="435"/>
      <c r="AK21" s="435"/>
      <c r="AL21" s="435"/>
      <c r="AM21" s="435"/>
      <c r="AN21" s="435"/>
      <c r="AO21" s="435"/>
    </row>
    <row r="22" spans="1:41" ht="14.5">
      <c r="A22" s="437" t="s">
        <v>108</v>
      </c>
      <c r="B22" s="435" t="s">
        <v>99</v>
      </c>
      <c r="C22" s="435">
        <v>1</v>
      </c>
      <c r="D22" s="435">
        <v>41</v>
      </c>
      <c r="E22" s="435"/>
      <c r="F22" s="435"/>
      <c r="G22" s="435"/>
      <c r="H22" s="435">
        <v>1</v>
      </c>
      <c r="I22" s="435"/>
      <c r="J22" s="435">
        <v>1</v>
      </c>
      <c r="K22" s="435">
        <v>1</v>
      </c>
      <c r="L22" s="435"/>
      <c r="M22" s="435"/>
      <c r="N22" s="435">
        <v>1</v>
      </c>
      <c r="O22" s="435"/>
      <c r="P22" s="435">
        <v>1</v>
      </c>
      <c r="Q22" s="21">
        <v>1</v>
      </c>
      <c r="R22" s="435"/>
      <c r="S22" s="436"/>
      <c r="T22" s="435"/>
      <c r="U22" s="435"/>
      <c r="V22" s="21"/>
      <c r="W22" s="435"/>
      <c r="X22" s="435"/>
      <c r="Y22" s="435"/>
      <c r="Z22" s="435"/>
      <c r="AA22" s="435" t="s">
        <v>109</v>
      </c>
      <c r="AB22" s="436"/>
      <c r="AC22" s="436"/>
      <c r="AD22" s="436"/>
      <c r="AE22" s="436"/>
      <c r="AF22" s="436"/>
      <c r="AG22" s="436"/>
      <c r="AH22" s="435"/>
      <c r="AI22" s="435"/>
      <c r="AJ22" s="435"/>
      <c r="AK22" s="170" t="s">
        <v>110</v>
      </c>
      <c r="AL22" s="436"/>
      <c r="AM22" s="436"/>
      <c r="AN22" s="436"/>
      <c r="AO22" s="436"/>
    </row>
    <row r="23" spans="1:41" ht="14.5">
      <c r="A23" s="437" t="s">
        <v>111</v>
      </c>
      <c r="B23" s="7">
        <v>43922</v>
      </c>
      <c r="C23" s="435">
        <v>1</v>
      </c>
      <c r="D23" s="435">
        <v>34</v>
      </c>
      <c r="E23" s="435"/>
      <c r="F23" s="435"/>
      <c r="G23" s="435"/>
      <c r="H23" s="435">
        <v>1</v>
      </c>
      <c r="I23" s="435">
        <v>5</v>
      </c>
      <c r="J23" s="435"/>
      <c r="K23" s="435"/>
      <c r="L23" s="435"/>
      <c r="M23" s="435"/>
      <c r="N23" s="435"/>
      <c r="O23" s="435"/>
      <c r="P23" s="435"/>
      <c r="Q23" s="21">
        <v>1</v>
      </c>
      <c r="R23" s="435"/>
      <c r="S23" s="436"/>
      <c r="T23" s="435"/>
      <c r="U23" s="435"/>
      <c r="V23" s="21"/>
      <c r="W23" s="435"/>
      <c r="X23" s="435"/>
      <c r="Y23" s="435"/>
      <c r="Z23" s="435"/>
      <c r="AA23" s="435"/>
      <c r="AB23" s="435"/>
      <c r="AC23" s="435"/>
      <c r="AD23" s="435"/>
      <c r="AE23" s="435"/>
      <c r="AF23" s="435"/>
      <c r="AG23" s="435"/>
      <c r="AH23" s="435"/>
      <c r="AI23" s="435"/>
      <c r="AJ23" s="435"/>
      <c r="AK23" s="435"/>
      <c r="AL23" s="435"/>
      <c r="AM23" s="435"/>
      <c r="AN23" s="435"/>
      <c r="AO23" s="435"/>
    </row>
    <row r="24" spans="1:41" ht="14.5">
      <c r="A24" s="437" t="s">
        <v>112</v>
      </c>
      <c r="B24" s="7">
        <v>43927</v>
      </c>
      <c r="C24" s="435">
        <v>1</v>
      </c>
      <c r="D24" s="435">
        <v>32</v>
      </c>
      <c r="E24" s="435"/>
      <c r="F24" s="435"/>
      <c r="G24" s="435"/>
      <c r="H24" s="435">
        <v>1</v>
      </c>
      <c r="I24" s="435">
        <v>5</v>
      </c>
      <c r="J24" s="435">
        <v>1</v>
      </c>
      <c r="K24" s="435"/>
      <c r="L24" s="435"/>
      <c r="M24" s="435"/>
      <c r="N24" s="435">
        <v>1</v>
      </c>
      <c r="O24" s="435"/>
      <c r="P24" s="435">
        <v>1</v>
      </c>
      <c r="Q24" s="21">
        <v>1</v>
      </c>
      <c r="R24" s="435"/>
      <c r="S24" s="436"/>
      <c r="T24" s="435"/>
      <c r="U24" s="435"/>
      <c r="V24" s="21"/>
      <c r="W24" s="435"/>
      <c r="X24" s="435"/>
      <c r="Y24" s="435"/>
      <c r="Z24" s="435"/>
      <c r="AA24" s="435" t="s">
        <v>113</v>
      </c>
      <c r="AB24" s="436"/>
      <c r="AC24" s="436"/>
      <c r="AD24" s="436"/>
      <c r="AE24" s="435" t="s">
        <v>41</v>
      </c>
      <c r="AF24" s="435" t="s">
        <v>41</v>
      </c>
      <c r="AG24" s="435"/>
      <c r="AH24" s="435"/>
      <c r="AI24" s="435" t="s">
        <v>41</v>
      </c>
      <c r="AJ24" s="435" t="s">
        <v>114</v>
      </c>
      <c r="AK24" s="436"/>
      <c r="AL24" s="436"/>
      <c r="AM24" s="436"/>
      <c r="AN24" s="436"/>
      <c r="AO24" s="435"/>
    </row>
    <row r="25" spans="1:41" ht="14.5">
      <c r="A25" s="437" t="s">
        <v>115</v>
      </c>
      <c r="B25" s="7">
        <v>43927</v>
      </c>
      <c r="C25" s="435">
        <v>1</v>
      </c>
      <c r="D25" s="435">
        <v>34</v>
      </c>
      <c r="E25" s="435"/>
      <c r="F25" s="435"/>
      <c r="G25" s="435"/>
      <c r="H25" s="435">
        <v>2</v>
      </c>
      <c r="I25" s="435">
        <v>3</v>
      </c>
      <c r="J25" s="435"/>
      <c r="K25" s="435">
        <v>1</v>
      </c>
      <c r="L25" s="435">
        <v>1</v>
      </c>
      <c r="M25" s="435"/>
      <c r="N25" s="435"/>
      <c r="O25" s="435"/>
      <c r="P25" s="435">
        <v>1</v>
      </c>
      <c r="Q25" s="21">
        <v>1</v>
      </c>
      <c r="R25" s="435"/>
      <c r="S25" s="436"/>
      <c r="T25" s="435"/>
      <c r="U25" s="435"/>
      <c r="V25" s="21"/>
      <c r="W25" s="435"/>
      <c r="X25" s="435"/>
      <c r="Y25" s="435" t="s">
        <v>116</v>
      </c>
      <c r="Z25" s="435"/>
      <c r="AA25" s="435" t="s">
        <v>55</v>
      </c>
      <c r="AB25" s="435"/>
      <c r="AC25" s="435"/>
      <c r="AD25" s="435"/>
      <c r="AE25" s="435" t="s">
        <v>116</v>
      </c>
      <c r="AF25" s="436"/>
      <c r="AG25" s="436"/>
      <c r="AH25" s="435"/>
      <c r="AI25" s="435"/>
      <c r="AJ25" s="435"/>
      <c r="AK25" s="435"/>
      <c r="AL25" s="435"/>
      <c r="AM25" s="435"/>
      <c r="AN25" s="435"/>
      <c r="AO25" s="435"/>
    </row>
    <row r="26" spans="1:41" ht="14.5">
      <c r="A26" s="437" t="s">
        <v>117</v>
      </c>
      <c r="B26" s="435" t="s">
        <v>92</v>
      </c>
      <c r="C26" s="435">
        <v>4</v>
      </c>
      <c r="D26" s="435" t="s">
        <v>44</v>
      </c>
      <c r="E26" s="435"/>
      <c r="F26" s="435"/>
      <c r="G26" s="435"/>
      <c r="H26" s="435">
        <v>4</v>
      </c>
      <c r="I26" s="435"/>
      <c r="J26" s="435"/>
      <c r="K26" s="435"/>
      <c r="L26" s="435"/>
      <c r="M26" s="435"/>
      <c r="N26" s="435"/>
      <c r="O26" s="435"/>
      <c r="P26" s="435">
        <v>3</v>
      </c>
      <c r="Q26" s="21">
        <v>4</v>
      </c>
      <c r="R26" s="435"/>
      <c r="S26" s="436"/>
      <c r="T26" s="435"/>
      <c r="U26" s="435"/>
      <c r="V26" s="21"/>
      <c r="W26" s="435"/>
      <c r="X26" s="435"/>
      <c r="Y26" s="435"/>
      <c r="Z26" s="435"/>
      <c r="AA26" s="435"/>
      <c r="AB26" s="435"/>
      <c r="AC26" s="435"/>
      <c r="AD26" s="435"/>
      <c r="AE26" s="435"/>
      <c r="AF26" s="435"/>
      <c r="AG26" s="435"/>
      <c r="AH26" s="435"/>
      <c r="AI26" s="435"/>
      <c r="AJ26" s="435" t="s">
        <v>55</v>
      </c>
      <c r="AK26" s="435"/>
      <c r="AL26" s="435"/>
      <c r="AM26" s="435"/>
      <c r="AN26" s="435"/>
      <c r="AO26" s="435"/>
    </row>
    <row r="27" spans="1:41" ht="14.5">
      <c r="A27" s="437" t="s">
        <v>118</v>
      </c>
      <c r="B27" s="7">
        <v>43928</v>
      </c>
      <c r="C27" s="435">
        <v>42</v>
      </c>
      <c r="D27" s="501" t="s">
        <v>119</v>
      </c>
      <c r="E27" s="502"/>
      <c r="F27" s="435"/>
      <c r="G27" s="435"/>
      <c r="H27" s="435"/>
      <c r="I27" s="435"/>
      <c r="J27" s="435">
        <v>19</v>
      </c>
      <c r="K27" s="435"/>
      <c r="L27" s="435">
        <v>6</v>
      </c>
      <c r="M27" s="435"/>
      <c r="N27" s="435" t="s">
        <v>120</v>
      </c>
      <c r="O27" s="435"/>
      <c r="P27" s="435">
        <v>18</v>
      </c>
      <c r="Q27" s="21">
        <v>42</v>
      </c>
      <c r="R27" s="435"/>
      <c r="S27" s="436"/>
      <c r="T27" s="435"/>
      <c r="U27" s="435"/>
      <c r="V27" s="21"/>
      <c r="W27" s="435"/>
      <c r="X27" s="435"/>
      <c r="Y27" s="435"/>
      <c r="Z27" s="435"/>
      <c r="AA27" s="435"/>
      <c r="AB27" s="435"/>
      <c r="AC27" s="435"/>
      <c r="AD27" s="435"/>
      <c r="AE27" s="435"/>
      <c r="AF27" s="435"/>
      <c r="AG27" s="435"/>
      <c r="AH27" s="435"/>
      <c r="AI27" s="435"/>
      <c r="AJ27" s="435" t="s">
        <v>121</v>
      </c>
      <c r="AK27" s="435"/>
      <c r="AL27" s="435"/>
      <c r="AM27" s="435"/>
      <c r="AN27" s="435"/>
      <c r="AO27" s="435"/>
    </row>
    <row r="28" spans="1:41" ht="14.5">
      <c r="A28" s="437" t="s">
        <v>122</v>
      </c>
      <c r="B28" s="435" t="s">
        <v>64</v>
      </c>
      <c r="C28" s="435">
        <v>41</v>
      </c>
      <c r="D28" s="435">
        <v>31</v>
      </c>
      <c r="E28" s="435"/>
      <c r="F28" s="435"/>
      <c r="G28" s="435"/>
      <c r="H28" s="435"/>
      <c r="I28" s="435"/>
      <c r="J28" s="21"/>
      <c r="K28" s="21"/>
      <c r="L28" s="435">
        <v>4</v>
      </c>
      <c r="M28" s="435"/>
      <c r="N28" s="435">
        <v>0</v>
      </c>
      <c r="O28" s="435"/>
      <c r="P28" s="435"/>
      <c r="Q28" s="21">
        <v>16</v>
      </c>
      <c r="R28" s="435"/>
      <c r="S28" s="436"/>
      <c r="T28" s="435"/>
      <c r="U28" s="435">
        <v>25</v>
      </c>
      <c r="V28" s="21"/>
      <c r="W28" s="435"/>
      <c r="X28" s="435"/>
      <c r="Y28" s="435"/>
      <c r="Z28" s="435"/>
      <c r="AA28" s="435"/>
      <c r="AB28" s="435"/>
      <c r="AC28" s="435"/>
      <c r="AD28" s="435"/>
      <c r="AE28" s="435"/>
      <c r="AF28" s="435"/>
      <c r="AG28" s="435"/>
      <c r="AH28" s="435"/>
      <c r="AI28" s="435"/>
      <c r="AJ28" s="435"/>
      <c r="AK28" s="435"/>
      <c r="AL28" s="435"/>
      <c r="AM28" s="435"/>
      <c r="AN28" s="435"/>
      <c r="AO28" s="435"/>
    </row>
    <row r="29" spans="1:41" ht="14.5">
      <c r="A29" s="437" t="s">
        <v>123</v>
      </c>
      <c r="B29" s="7">
        <v>43929</v>
      </c>
      <c r="C29" s="435">
        <v>23</v>
      </c>
      <c r="D29" s="435">
        <v>29</v>
      </c>
      <c r="E29" s="435"/>
      <c r="F29" s="435">
        <v>3</v>
      </c>
      <c r="G29" s="435"/>
      <c r="H29" s="435">
        <v>20</v>
      </c>
      <c r="I29" s="435"/>
      <c r="J29" s="435"/>
      <c r="K29" s="435"/>
      <c r="L29" s="435"/>
      <c r="M29" s="435"/>
      <c r="N29" s="435"/>
      <c r="O29" s="435"/>
      <c r="P29" s="435">
        <v>17</v>
      </c>
      <c r="Q29" s="21">
        <v>20</v>
      </c>
      <c r="R29" s="435"/>
      <c r="S29" s="436"/>
      <c r="T29" s="435"/>
      <c r="U29" s="435"/>
      <c r="V29" s="21">
        <v>3</v>
      </c>
      <c r="W29" s="435"/>
      <c r="X29" s="435"/>
      <c r="Y29" s="435"/>
      <c r="Z29" s="435"/>
      <c r="AA29" s="435"/>
      <c r="AB29" s="435"/>
      <c r="AC29" s="435"/>
      <c r="AD29" s="435"/>
      <c r="AE29" s="435"/>
      <c r="AF29" s="435"/>
      <c r="AG29" s="435"/>
      <c r="AH29" s="435"/>
      <c r="AI29" s="435"/>
      <c r="AJ29" s="435"/>
      <c r="AK29" s="435"/>
      <c r="AL29" s="435"/>
      <c r="AM29" s="435"/>
      <c r="AN29" s="435"/>
      <c r="AO29" s="435"/>
    </row>
    <row r="30" spans="1:41" ht="14.5">
      <c r="A30" s="437" t="s">
        <v>124</v>
      </c>
      <c r="B30" s="435" t="s">
        <v>72</v>
      </c>
      <c r="C30" s="435">
        <v>3</v>
      </c>
      <c r="D30" s="435" t="s">
        <v>125</v>
      </c>
      <c r="E30" s="435"/>
      <c r="F30" s="435"/>
      <c r="G30" s="435"/>
      <c r="H30" s="435">
        <v>3</v>
      </c>
      <c r="I30" s="435"/>
      <c r="J30" s="435"/>
      <c r="K30" s="435"/>
      <c r="L30" s="435"/>
      <c r="M30" s="435"/>
      <c r="N30" s="435"/>
      <c r="O30" s="435"/>
      <c r="P30" s="435"/>
      <c r="Q30" s="21">
        <v>3</v>
      </c>
      <c r="R30" s="435"/>
      <c r="S30" s="436"/>
      <c r="T30" s="435"/>
      <c r="U30" s="435"/>
      <c r="V30" s="21"/>
      <c r="W30" s="435"/>
      <c r="X30" s="435"/>
      <c r="Y30" s="435"/>
      <c r="Z30" s="435"/>
      <c r="AA30" s="435" t="s">
        <v>126</v>
      </c>
      <c r="AB30" s="435"/>
      <c r="AC30" s="435"/>
      <c r="AD30" s="435"/>
      <c r="AE30" s="435"/>
      <c r="AF30" s="435"/>
      <c r="AG30" s="435"/>
      <c r="AH30" s="435"/>
      <c r="AI30" s="435"/>
      <c r="AJ30" s="435"/>
      <c r="AK30" s="435"/>
      <c r="AL30" s="435"/>
      <c r="AM30" s="435"/>
      <c r="AN30" s="435"/>
      <c r="AO30" s="435"/>
    </row>
    <row r="31" spans="1:41" ht="14.5">
      <c r="A31" s="437" t="s">
        <v>127</v>
      </c>
      <c r="B31" s="7">
        <v>43887</v>
      </c>
      <c r="C31" s="435">
        <v>1</v>
      </c>
      <c r="D31" s="435">
        <v>30</v>
      </c>
      <c r="E31" s="435"/>
      <c r="F31" s="435"/>
      <c r="G31" s="435"/>
      <c r="H31" s="435">
        <v>1</v>
      </c>
      <c r="I31" s="435"/>
      <c r="J31" s="435"/>
      <c r="K31" s="435"/>
      <c r="L31" s="435"/>
      <c r="M31" s="435"/>
      <c r="N31" s="435"/>
      <c r="O31" s="435"/>
      <c r="P31" s="435">
        <v>1</v>
      </c>
      <c r="Q31" s="21">
        <v>1</v>
      </c>
      <c r="R31" s="435"/>
      <c r="S31" s="436"/>
      <c r="T31" s="435"/>
      <c r="U31" s="435"/>
      <c r="V31" s="21"/>
      <c r="W31" s="435"/>
      <c r="X31" s="435"/>
      <c r="Y31" s="435"/>
      <c r="Z31" s="435"/>
      <c r="AA31" s="435"/>
      <c r="AB31" s="435"/>
      <c r="AC31" s="435"/>
      <c r="AD31" s="435" t="s">
        <v>55</v>
      </c>
      <c r="AE31" s="435"/>
      <c r="AF31" s="435"/>
      <c r="AG31" s="435"/>
      <c r="AH31" s="435"/>
      <c r="AI31" s="435"/>
      <c r="AJ31" s="435" t="s">
        <v>55</v>
      </c>
      <c r="AK31" s="435"/>
      <c r="AL31" s="435"/>
      <c r="AM31" s="435"/>
      <c r="AN31" s="435"/>
      <c r="AO31" s="435"/>
    </row>
    <row r="32" spans="1:41" ht="14.5">
      <c r="A32" s="437" t="s">
        <v>128</v>
      </c>
      <c r="B32" s="7">
        <v>43886</v>
      </c>
      <c r="C32" s="435">
        <v>3</v>
      </c>
      <c r="D32" s="435" t="s">
        <v>129</v>
      </c>
      <c r="E32" s="435"/>
      <c r="F32" s="435"/>
      <c r="G32" s="435"/>
      <c r="H32" s="435">
        <v>3</v>
      </c>
      <c r="I32" s="435" t="s">
        <v>130</v>
      </c>
      <c r="J32" s="435">
        <v>3</v>
      </c>
      <c r="K32" s="435"/>
      <c r="L32" s="435">
        <v>1</v>
      </c>
      <c r="M32" s="435"/>
      <c r="N32" s="435"/>
      <c r="O32" s="435"/>
      <c r="P32" s="435">
        <v>2</v>
      </c>
      <c r="Q32" s="21">
        <v>3</v>
      </c>
      <c r="R32" s="435"/>
      <c r="S32" s="436"/>
      <c r="T32" s="435"/>
      <c r="U32" s="435"/>
      <c r="V32" s="21"/>
      <c r="W32" s="435">
        <v>1</v>
      </c>
      <c r="X32" s="435"/>
      <c r="Y32" s="435" t="s">
        <v>131</v>
      </c>
      <c r="Z32" s="435"/>
      <c r="AA32" s="435" t="s">
        <v>126</v>
      </c>
      <c r="AB32" s="435"/>
      <c r="AC32" s="435"/>
      <c r="AD32" s="435" t="s">
        <v>132</v>
      </c>
      <c r="AE32" s="435" t="s">
        <v>131</v>
      </c>
      <c r="AF32" s="435" t="s">
        <v>133</v>
      </c>
      <c r="AG32" s="436"/>
      <c r="AH32" s="435"/>
      <c r="AI32" s="435" t="s">
        <v>133</v>
      </c>
      <c r="AJ32" s="436"/>
      <c r="AK32" s="435"/>
      <c r="AL32" s="435"/>
      <c r="AM32" s="435"/>
      <c r="AN32" s="435"/>
      <c r="AO32" s="435"/>
    </row>
    <row r="33" spans="1:41" ht="14.5">
      <c r="A33" s="437" t="s">
        <v>134</v>
      </c>
      <c r="B33" s="7">
        <v>43932</v>
      </c>
      <c r="C33" s="435">
        <v>1</v>
      </c>
      <c r="D33" s="435">
        <v>25</v>
      </c>
      <c r="E33" s="435"/>
      <c r="F33" s="435"/>
      <c r="G33" s="435"/>
      <c r="H33" s="435">
        <v>1</v>
      </c>
      <c r="I33" s="435">
        <v>7</v>
      </c>
      <c r="J33" s="435"/>
      <c r="K33" s="435"/>
      <c r="L33" s="435"/>
      <c r="M33" s="435"/>
      <c r="N33" s="435"/>
      <c r="O33" s="435"/>
      <c r="P33" s="435">
        <v>1</v>
      </c>
      <c r="Q33" s="21">
        <v>1</v>
      </c>
      <c r="R33" s="435"/>
      <c r="S33" s="436"/>
      <c r="T33" s="435"/>
      <c r="U33" s="435"/>
      <c r="V33" s="21"/>
      <c r="W33" s="435">
        <v>1</v>
      </c>
      <c r="X33" s="435"/>
      <c r="Y33" s="435" t="s">
        <v>41</v>
      </c>
      <c r="Z33" s="435" t="s">
        <v>41</v>
      </c>
      <c r="AA33" s="435"/>
      <c r="AB33" s="435"/>
      <c r="AC33" s="435"/>
      <c r="AD33" s="435" t="s">
        <v>41</v>
      </c>
      <c r="AE33" s="435" t="s">
        <v>41</v>
      </c>
      <c r="AF33" s="435" t="s">
        <v>41</v>
      </c>
      <c r="AG33" s="435" t="s">
        <v>41</v>
      </c>
      <c r="AH33" s="435"/>
      <c r="AI33" s="435" t="s">
        <v>41</v>
      </c>
      <c r="AJ33" s="435" t="s">
        <v>55</v>
      </c>
      <c r="AK33" s="435"/>
      <c r="AL33" s="435"/>
      <c r="AM33" s="435"/>
      <c r="AN33" s="435"/>
      <c r="AO33" s="435"/>
    </row>
    <row r="34" spans="1:41" ht="14.5">
      <c r="A34" s="437" t="s">
        <v>135</v>
      </c>
      <c r="B34" s="7">
        <v>43939</v>
      </c>
      <c r="C34" s="435">
        <v>1</v>
      </c>
      <c r="D34" s="435">
        <v>41</v>
      </c>
      <c r="E34" s="435"/>
      <c r="F34" s="435"/>
      <c r="G34" s="435"/>
      <c r="H34" s="435">
        <v>1</v>
      </c>
      <c r="I34" s="435"/>
      <c r="J34" s="435"/>
      <c r="K34" s="435"/>
      <c r="L34" s="435"/>
      <c r="M34" s="435"/>
      <c r="N34" s="435"/>
      <c r="O34" s="435"/>
      <c r="P34" s="435">
        <v>1</v>
      </c>
      <c r="Q34" s="21">
        <v>1</v>
      </c>
      <c r="R34" s="435"/>
      <c r="S34" s="436"/>
      <c r="T34" s="435"/>
      <c r="U34" s="435"/>
      <c r="V34" s="21"/>
      <c r="W34" s="435"/>
      <c r="X34" s="435"/>
      <c r="Y34" s="435"/>
      <c r="Z34" s="435"/>
      <c r="AA34" s="435" t="s">
        <v>136</v>
      </c>
      <c r="AB34" s="435"/>
      <c r="AC34" s="435"/>
      <c r="AD34" s="435"/>
      <c r="AE34" s="435"/>
      <c r="AF34" s="435"/>
      <c r="AG34" s="435"/>
      <c r="AH34" s="435"/>
      <c r="AI34" s="435"/>
      <c r="AJ34" s="435"/>
      <c r="AK34" s="435"/>
      <c r="AL34" s="435"/>
      <c r="AM34" s="435"/>
      <c r="AN34" s="435"/>
      <c r="AO34" s="435"/>
    </row>
    <row r="35" spans="1:41" ht="14.5">
      <c r="A35" s="437" t="s">
        <v>137</v>
      </c>
      <c r="B35" s="7">
        <v>43936</v>
      </c>
      <c r="C35" s="435">
        <v>13</v>
      </c>
      <c r="D35" s="435" t="s">
        <v>138</v>
      </c>
      <c r="E35" s="435"/>
      <c r="F35" s="435"/>
      <c r="G35" s="435"/>
      <c r="H35" s="435"/>
      <c r="I35" s="435"/>
      <c r="J35" s="435"/>
      <c r="K35" s="435"/>
      <c r="L35" s="435"/>
      <c r="M35" s="435"/>
      <c r="N35" s="435"/>
      <c r="O35" s="435"/>
      <c r="P35" s="435">
        <v>9</v>
      </c>
      <c r="Q35" s="21">
        <v>13</v>
      </c>
      <c r="R35" s="435"/>
      <c r="S35" s="436"/>
      <c r="T35" s="435"/>
      <c r="U35" s="435"/>
      <c r="V35" s="21"/>
      <c r="W35" s="435"/>
      <c r="X35" s="435"/>
      <c r="Y35" s="435"/>
      <c r="Z35" s="435"/>
      <c r="AA35" s="435"/>
      <c r="AB35" s="435"/>
      <c r="AC35" s="435"/>
      <c r="AD35" s="435"/>
      <c r="AE35" s="435"/>
      <c r="AF35" s="435"/>
      <c r="AG35" s="435"/>
      <c r="AH35" s="435"/>
      <c r="AI35" s="435"/>
      <c r="AJ35" s="435"/>
      <c r="AK35" s="435"/>
      <c r="AL35" s="435"/>
      <c r="AM35" s="435"/>
      <c r="AN35" s="435"/>
      <c r="AO35" s="435"/>
    </row>
    <row r="36" spans="1:41" ht="14.5">
      <c r="A36" s="437" t="s">
        <v>139</v>
      </c>
      <c r="B36" s="7">
        <v>43938</v>
      </c>
      <c r="C36" s="435">
        <v>1</v>
      </c>
      <c r="D36" s="435">
        <v>22</v>
      </c>
      <c r="E36" s="435"/>
      <c r="F36" s="435"/>
      <c r="G36" s="435"/>
      <c r="H36" s="435">
        <v>1</v>
      </c>
      <c r="I36" s="435">
        <v>4</v>
      </c>
      <c r="J36" s="435">
        <v>1</v>
      </c>
      <c r="K36" s="435"/>
      <c r="L36" s="435"/>
      <c r="M36" s="435"/>
      <c r="N36" s="435">
        <v>1</v>
      </c>
      <c r="O36" s="435">
        <v>1</v>
      </c>
      <c r="P36" s="435">
        <v>1</v>
      </c>
      <c r="Q36" s="21">
        <v>1</v>
      </c>
      <c r="R36" s="435"/>
      <c r="S36" s="436"/>
      <c r="T36" s="435"/>
      <c r="U36" s="435"/>
      <c r="V36" s="21"/>
      <c r="W36" s="435"/>
      <c r="X36" s="435"/>
      <c r="Y36" s="435" t="s">
        <v>140</v>
      </c>
      <c r="Z36" s="435" t="s">
        <v>136</v>
      </c>
      <c r="AA36" s="435" t="s">
        <v>136</v>
      </c>
      <c r="AB36" s="435"/>
      <c r="AC36" s="435"/>
      <c r="AD36" s="435"/>
      <c r="AE36" s="435"/>
      <c r="AF36" s="435"/>
      <c r="AG36" s="435"/>
      <c r="AH36" s="435"/>
      <c r="AI36" s="435" t="s">
        <v>140</v>
      </c>
      <c r="AJ36" s="435"/>
      <c r="AK36" s="435"/>
      <c r="AL36" s="435"/>
      <c r="AM36" s="435"/>
      <c r="AN36" s="435"/>
      <c r="AO36" s="435"/>
    </row>
    <row r="37" spans="1:41" ht="14.5">
      <c r="A37" s="437" t="s">
        <v>141</v>
      </c>
      <c r="B37" s="7">
        <v>43938</v>
      </c>
      <c r="C37" s="435">
        <v>2</v>
      </c>
      <c r="D37" s="435" t="s">
        <v>142</v>
      </c>
      <c r="E37" s="435"/>
      <c r="F37" s="435"/>
      <c r="G37" s="435"/>
      <c r="H37" s="435">
        <v>2</v>
      </c>
      <c r="I37" s="2">
        <v>43864</v>
      </c>
      <c r="J37" s="435"/>
      <c r="K37" s="435"/>
      <c r="L37" s="435">
        <v>1</v>
      </c>
      <c r="M37" s="435" t="s">
        <v>143</v>
      </c>
      <c r="N37" s="435"/>
      <c r="O37" s="435"/>
      <c r="P37" s="435">
        <v>2</v>
      </c>
      <c r="Q37" s="21">
        <v>2</v>
      </c>
      <c r="R37" s="435"/>
      <c r="S37" s="436"/>
      <c r="T37" s="435"/>
      <c r="U37" s="435"/>
      <c r="V37" s="21"/>
      <c r="W37" s="435"/>
      <c r="X37" s="435"/>
      <c r="Y37" s="435"/>
      <c r="Z37" s="435"/>
      <c r="AA37" s="435" t="s">
        <v>144</v>
      </c>
      <c r="AB37" s="435"/>
      <c r="AC37" s="435"/>
      <c r="AD37" s="435"/>
      <c r="AE37" s="435"/>
      <c r="AF37" s="435"/>
      <c r="AG37" s="435"/>
      <c r="AH37" s="435"/>
      <c r="AI37" s="435"/>
      <c r="AJ37" s="435"/>
      <c r="AK37" s="435"/>
      <c r="AL37" s="435"/>
      <c r="AM37" s="435"/>
      <c r="AN37" s="435"/>
      <c r="AO37" s="435"/>
    </row>
    <row r="38" spans="1:41" ht="14.5">
      <c r="A38" s="437" t="s">
        <v>145</v>
      </c>
      <c r="B38" s="7">
        <v>43931</v>
      </c>
      <c r="C38" s="435">
        <v>7</v>
      </c>
      <c r="D38" s="435"/>
      <c r="E38" s="435"/>
      <c r="F38" s="435"/>
      <c r="G38" s="435"/>
      <c r="H38" s="435">
        <v>7</v>
      </c>
      <c r="I38" s="435" t="s">
        <v>146</v>
      </c>
      <c r="J38" s="435">
        <v>6</v>
      </c>
      <c r="K38" s="435">
        <v>2</v>
      </c>
      <c r="L38" s="435"/>
      <c r="M38" s="435"/>
      <c r="N38" s="435"/>
      <c r="O38" s="435"/>
      <c r="P38" s="435">
        <v>7</v>
      </c>
      <c r="Q38" s="21">
        <v>7</v>
      </c>
      <c r="R38" s="435"/>
      <c r="S38" s="436"/>
      <c r="T38" s="435"/>
      <c r="U38" s="435"/>
      <c r="V38" s="21"/>
      <c r="W38" s="435"/>
      <c r="X38" s="435"/>
      <c r="Y38" s="435"/>
      <c r="Z38" s="435"/>
      <c r="AA38" s="435"/>
      <c r="AB38" s="435"/>
      <c r="AC38" s="435"/>
      <c r="AD38" s="435"/>
      <c r="AE38" s="435"/>
      <c r="AF38" s="435"/>
      <c r="AG38" s="435"/>
      <c r="AH38" s="435"/>
      <c r="AI38" s="435"/>
      <c r="AJ38" s="435"/>
      <c r="AK38" s="435"/>
      <c r="AL38" s="435"/>
      <c r="AM38" s="435"/>
      <c r="AN38" s="435"/>
      <c r="AO38" s="435"/>
    </row>
    <row r="39" spans="1:41" ht="14.5">
      <c r="A39" s="437" t="s">
        <v>147</v>
      </c>
      <c r="B39" s="7">
        <v>43938</v>
      </c>
      <c r="C39" s="435">
        <v>118</v>
      </c>
      <c r="D39" s="435">
        <v>30</v>
      </c>
      <c r="E39" s="435"/>
      <c r="F39" s="435">
        <v>22</v>
      </c>
      <c r="G39" s="435">
        <v>21</v>
      </c>
      <c r="H39" s="435">
        <v>75</v>
      </c>
      <c r="I39" s="435"/>
      <c r="J39" s="435">
        <v>88</v>
      </c>
      <c r="K39" s="435"/>
      <c r="L39" s="435"/>
      <c r="M39" s="435" t="s">
        <v>148</v>
      </c>
      <c r="N39" s="435"/>
      <c r="O39" s="435">
        <v>0</v>
      </c>
      <c r="P39" s="435">
        <v>63</v>
      </c>
      <c r="Q39" s="21">
        <v>68</v>
      </c>
      <c r="R39" s="435">
        <v>3</v>
      </c>
      <c r="S39" s="265">
        <v>2</v>
      </c>
      <c r="T39" s="435"/>
      <c r="U39" s="435">
        <v>41</v>
      </c>
      <c r="V39" s="264">
        <v>4</v>
      </c>
      <c r="W39" s="435"/>
      <c r="X39" s="435"/>
      <c r="Y39" s="435"/>
      <c r="Z39" s="435"/>
      <c r="AA39" s="435"/>
      <c r="AB39" s="435"/>
      <c r="AC39" s="435"/>
      <c r="AD39" s="435"/>
      <c r="AE39" s="435" t="s">
        <v>45</v>
      </c>
      <c r="AF39" s="436"/>
      <c r="AG39" s="435"/>
      <c r="AH39" s="435"/>
      <c r="AI39" s="435"/>
      <c r="AJ39" s="435"/>
      <c r="AK39" s="435" t="s">
        <v>149</v>
      </c>
      <c r="AL39" s="435"/>
      <c r="AM39" s="435"/>
      <c r="AN39" s="435"/>
      <c r="AO39" s="435"/>
    </row>
    <row r="40" spans="1:41" ht="14.5">
      <c r="A40" s="437" t="s">
        <v>150</v>
      </c>
      <c r="B40" s="7">
        <v>43930</v>
      </c>
      <c r="C40" s="435">
        <v>43</v>
      </c>
      <c r="D40" s="435" t="s">
        <v>151</v>
      </c>
      <c r="E40" s="12" t="s">
        <v>152</v>
      </c>
      <c r="F40" s="435"/>
      <c r="G40" s="435"/>
      <c r="H40" s="435"/>
      <c r="I40" s="435"/>
      <c r="J40" s="435"/>
      <c r="K40" s="435"/>
      <c r="L40" s="435"/>
      <c r="M40" s="12" t="s">
        <v>153</v>
      </c>
      <c r="N40" s="435">
        <v>2</v>
      </c>
      <c r="O40" s="435"/>
      <c r="P40" s="435">
        <v>8</v>
      </c>
      <c r="Q40" s="21">
        <v>18</v>
      </c>
      <c r="R40" s="435"/>
      <c r="S40" s="436"/>
      <c r="T40" s="435"/>
      <c r="U40" s="435">
        <v>25</v>
      </c>
      <c r="V40" s="21"/>
      <c r="W40" s="435"/>
      <c r="X40" s="435" t="s">
        <v>56</v>
      </c>
      <c r="Y40" s="436"/>
      <c r="Z40" s="435"/>
      <c r="AA40" s="435"/>
      <c r="AB40" s="435"/>
      <c r="AC40" s="435"/>
      <c r="AD40" s="435"/>
      <c r="AE40" s="435"/>
      <c r="AF40" s="435"/>
      <c r="AG40" s="435"/>
      <c r="AH40" s="435"/>
      <c r="AI40" s="435"/>
      <c r="AJ40" s="435"/>
      <c r="AK40" s="435"/>
      <c r="AL40" s="435"/>
      <c r="AM40" s="435"/>
      <c r="AN40" s="435"/>
      <c r="AO40" s="435"/>
    </row>
    <row r="41" spans="1:41" ht="14.5">
      <c r="A41" s="437" t="s">
        <v>128</v>
      </c>
      <c r="B41" s="7">
        <v>43934</v>
      </c>
      <c r="C41" s="435">
        <v>19</v>
      </c>
      <c r="D41" s="435">
        <v>31</v>
      </c>
      <c r="E41" s="435"/>
      <c r="F41" s="435"/>
      <c r="G41" s="435"/>
      <c r="H41" s="435"/>
      <c r="I41" s="435" t="s">
        <v>154</v>
      </c>
      <c r="J41" s="435"/>
      <c r="K41" s="435"/>
      <c r="L41" s="435"/>
      <c r="M41" s="435">
        <v>1</v>
      </c>
      <c r="N41" s="435"/>
      <c r="O41" s="435"/>
      <c r="P41" s="435">
        <v>18</v>
      </c>
      <c r="Q41" s="21">
        <v>19</v>
      </c>
      <c r="R41" s="435"/>
      <c r="S41" s="436"/>
      <c r="T41" s="435"/>
      <c r="U41" s="435"/>
      <c r="V41" s="21"/>
      <c r="W41" s="435">
        <v>0</v>
      </c>
      <c r="X41" s="435"/>
      <c r="Y41" s="435"/>
      <c r="Z41" s="435" t="s">
        <v>140</v>
      </c>
      <c r="AA41" s="435"/>
      <c r="AB41" s="435"/>
      <c r="AC41" s="435"/>
      <c r="AD41" s="435"/>
      <c r="AE41" s="435" t="s">
        <v>155</v>
      </c>
      <c r="AF41" s="436"/>
      <c r="AG41" s="436"/>
      <c r="AH41" s="435"/>
      <c r="AI41" s="435" t="s">
        <v>140</v>
      </c>
      <c r="AJ41" s="435" t="s">
        <v>156</v>
      </c>
      <c r="AK41" s="436"/>
      <c r="AL41" s="436"/>
      <c r="AM41" s="435"/>
      <c r="AN41" s="435"/>
      <c r="AO41" s="435"/>
    </row>
    <row r="42" spans="1:41" ht="14.5">
      <c r="A42" s="437" t="s">
        <v>157</v>
      </c>
      <c r="B42" s="7">
        <v>43936</v>
      </c>
      <c r="C42" s="435">
        <v>1</v>
      </c>
      <c r="D42" s="435">
        <v>31</v>
      </c>
      <c r="E42" s="435"/>
      <c r="F42" s="435"/>
      <c r="G42" s="435"/>
      <c r="H42" s="435">
        <v>1</v>
      </c>
      <c r="I42" s="435">
        <v>1</v>
      </c>
      <c r="J42" s="435"/>
      <c r="K42" s="435"/>
      <c r="L42" s="435"/>
      <c r="M42" s="435" t="s">
        <v>158</v>
      </c>
      <c r="N42" s="435"/>
      <c r="O42" s="435"/>
      <c r="P42" s="435">
        <v>0</v>
      </c>
      <c r="Q42" s="21">
        <v>1</v>
      </c>
      <c r="R42" s="435"/>
      <c r="S42" s="436"/>
      <c r="T42" s="435"/>
      <c r="U42" s="435"/>
      <c r="V42" s="21"/>
      <c r="W42" s="435"/>
      <c r="X42" s="435"/>
      <c r="Y42" s="435"/>
      <c r="Z42" s="435"/>
      <c r="AA42" s="435"/>
      <c r="AB42" s="435"/>
      <c r="AC42" s="435"/>
      <c r="AD42" s="435"/>
      <c r="AE42" s="435"/>
      <c r="AF42" s="435"/>
      <c r="AG42" s="435"/>
      <c r="AH42" s="435"/>
      <c r="AI42" s="435"/>
      <c r="AJ42" s="435"/>
      <c r="AK42" s="435"/>
      <c r="AL42" s="435"/>
      <c r="AM42" s="435"/>
      <c r="AN42" s="435"/>
      <c r="AO42" s="435"/>
    </row>
    <row r="43" spans="1:41" ht="14.5">
      <c r="A43" s="437" t="s">
        <v>159</v>
      </c>
      <c r="B43" s="7">
        <v>43932</v>
      </c>
      <c r="C43" s="435">
        <v>1</v>
      </c>
      <c r="D43" s="435">
        <v>27</v>
      </c>
      <c r="E43" s="435"/>
      <c r="F43" s="435"/>
      <c r="G43" s="435"/>
      <c r="H43" s="435">
        <v>1</v>
      </c>
      <c r="I43" s="435">
        <v>4</v>
      </c>
      <c r="J43" s="435"/>
      <c r="K43" s="435"/>
      <c r="L43" s="435"/>
      <c r="M43" s="12" t="s">
        <v>160</v>
      </c>
      <c r="N43" s="435">
        <v>1</v>
      </c>
      <c r="O43" s="435">
        <v>1</v>
      </c>
      <c r="P43" s="435"/>
      <c r="Q43" s="21">
        <v>1</v>
      </c>
      <c r="R43" s="435"/>
      <c r="S43" s="436"/>
      <c r="T43" s="435"/>
      <c r="U43" s="435"/>
      <c r="V43" s="21"/>
      <c r="W43" s="435"/>
      <c r="X43" s="435"/>
      <c r="Y43" s="435"/>
      <c r="Z43" s="435"/>
      <c r="AA43" s="435"/>
      <c r="AB43" s="435"/>
      <c r="AC43" s="435"/>
      <c r="AD43" s="435"/>
      <c r="AE43" s="435"/>
      <c r="AF43" s="435"/>
      <c r="AG43" s="435"/>
      <c r="AH43" s="435"/>
      <c r="AI43" s="435"/>
      <c r="AJ43" s="435"/>
      <c r="AK43" s="435"/>
      <c r="AL43" s="435"/>
      <c r="AM43" s="435"/>
      <c r="AN43" s="435"/>
      <c r="AO43" s="435"/>
    </row>
    <row r="44" spans="1:41" ht="14.5">
      <c r="A44" s="437" t="s">
        <v>161</v>
      </c>
      <c r="B44" s="7">
        <v>43932</v>
      </c>
      <c r="C44" s="435">
        <v>1</v>
      </c>
      <c r="D44" s="435">
        <v>35</v>
      </c>
      <c r="E44" s="435"/>
      <c r="F44" s="435"/>
      <c r="G44" s="435"/>
      <c r="H44" s="435">
        <v>1</v>
      </c>
      <c r="I44" s="435">
        <v>37</v>
      </c>
      <c r="J44" s="435"/>
      <c r="K44" s="435"/>
      <c r="L44" s="435"/>
      <c r="M44" s="435"/>
      <c r="N44" s="435"/>
      <c r="O44" s="435"/>
      <c r="P44" s="435"/>
      <c r="Q44" s="21">
        <v>1</v>
      </c>
      <c r="R44" s="435"/>
      <c r="S44" s="436"/>
      <c r="T44" s="435">
        <v>1</v>
      </c>
      <c r="U44" s="435"/>
      <c r="V44" s="21"/>
      <c r="W44" s="435"/>
      <c r="X44" s="435"/>
      <c r="Y44" s="435"/>
      <c r="Z44" s="435" t="s">
        <v>41</v>
      </c>
      <c r="AA44" s="435"/>
      <c r="AB44" s="435"/>
      <c r="AC44" s="435"/>
      <c r="AD44" s="435"/>
      <c r="AE44" s="435"/>
      <c r="AF44" s="435" t="s">
        <v>162</v>
      </c>
      <c r="AG44" s="436"/>
      <c r="AH44" s="435"/>
      <c r="AI44" s="435"/>
      <c r="AJ44" s="435" t="s">
        <v>55</v>
      </c>
      <c r="AK44" s="435"/>
      <c r="AL44" s="435"/>
      <c r="AM44" s="435"/>
      <c r="AN44" s="435"/>
      <c r="AO44" s="435"/>
    </row>
    <row r="45" spans="1:41" ht="14.5">
      <c r="A45" s="437" t="s">
        <v>163</v>
      </c>
      <c r="B45" s="435" t="s">
        <v>164</v>
      </c>
      <c r="C45" s="435">
        <v>1</v>
      </c>
      <c r="D45" s="435">
        <v>22</v>
      </c>
      <c r="E45" s="435"/>
      <c r="F45" s="435"/>
      <c r="G45" s="435"/>
      <c r="H45" s="435">
        <v>1</v>
      </c>
      <c r="I45" s="435">
        <v>3</v>
      </c>
      <c r="J45" s="435"/>
      <c r="K45" s="435"/>
      <c r="L45" s="435"/>
      <c r="M45" s="435"/>
      <c r="N45" s="435"/>
      <c r="O45" s="435"/>
      <c r="P45" s="435">
        <v>1</v>
      </c>
      <c r="Q45" s="21">
        <v>1</v>
      </c>
      <c r="R45" s="435"/>
      <c r="S45" s="436"/>
      <c r="T45" s="435"/>
      <c r="U45" s="435"/>
      <c r="V45" s="21"/>
      <c r="W45" s="435"/>
      <c r="X45" s="435"/>
      <c r="Y45" s="435"/>
      <c r="Z45" s="435"/>
      <c r="AA45" s="435" t="s">
        <v>126</v>
      </c>
      <c r="AB45" s="435"/>
      <c r="AC45" s="435"/>
      <c r="AD45" s="435"/>
      <c r="AE45" s="435"/>
      <c r="AF45" s="435"/>
      <c r="AG45" s="435"/>
      <c r="AH45" s="435"/>
      <c r="AI45" s="435"/>
      <c r="AJ45" s="435"/>
      <c r="AK45" s="435"/>
      <c r="AL45" s="435"/>
      <c r="AM45" s="435"/>
      <c r="AN45" s="435"/>
      <c r="AO45" s="435"/>
    </row>
    <row r="46" spans="1:41" ht="14.5">
      <c r="A46" s="437" t="s">
        <v>165</v>
      </c>
      <c r="B46" s="435" t="s">
        <v>99</v>
      </c>
      <c r="C46" s="435">
        <v>1</v>
      </c>
      <c r="D46" s="435">
        <v>30</v>
      </c>
      <c r="E46" s="435"/>
      <c r="F46" s="435"/>
      <c r="G46" s="435"/>
      <c r="H46" s="435">
        <v>1</v>
      </c>
      <c r="I46" s="435">
        <v>1</v>
      </c>
      <c r="J46" s="435"/>
      <c r="K46" s="435"/>
      <c r="L46" s="435"/>
      <c r="M46" s="435"/>
      <c r="N46" s="435"/>
      <c r="O46" s="435"/>
      <c r="P46" s="435">
        <v>1</v>
      </c>
      <c r="Q46" s="21">
        <v>1</v>
      </c>
      <c r="R46" s="435"/>
      <c r="S46" s="436"/>
      <c r="T46" s="435"/>
      <c r="U46" s="435"/>
      <c r="V46" s="21"/>
      <c r="W46" s="435"/>
      <c r="X46" s="435"/>
      <c r="Y46" s="435"/>
      <c r="Z46" s="435"/>
      <c r="AA46" s="435"/>
      <c r="AB46" s="435"/>
      <c r="AC46" s="435"/>
      <c r="AD46" s="435"/>
      <c r="AE46" s="435"/>
      <c r="AF46" s="435"/>
      <c r="AG46" s="435"/>
      <c r="AH46" s="435"/>
      <c r="AI46" s="435"/>
      <c r="AJ46" s="435" t="s">
        <v>55</v>
      </c>
      <c r="AK46" s="435"/>
      <c r="AL46" s="435"/>
      <c r="AM46" s="435"/>
      <c r="AN46" s="435"/>
      <c r="AO46" s="435"/>
    </row>
    <row r="47" spans="1:41" ht="14.5">
      <c r="A47" s="437" t="s">
        <v>166</v>
      </c>
      <c r="B47" s="3">
        <v>43934</v>
      </c>
      <c r="C47" s="435">
        <v>9</v>
      </c>
      <c r="D47" s="435"/>
      <c r="E47" s="435"/>
      <c r="F47" s="435"/>
      <c r="G47" s="435">
        <v>4</v>
      </c>
      <c r="H47" s="435">
        <v>5</v>
      </c>
      <c r="I47" s="435"/>
      <c r="J47" s="435"/>
      <c r="K47" s="435"/>
      <c r="L47" s="435"/>
      <c r="M47" s="435"/>
      <c r="N47" s="435">
        <v>1</v>
      </c>
      <c r="O47" s="435"/>
      <c r="P47" s="435">
        <v>3</v>
      </c>
      <c r="Q47" s="21">
        <v>4</v>
      </c>
      <c r="R47" s="435"/>
      <c r="S47" s="436"/>
      <c r="T47" s="435">
        <v>1</v>
      </c>
      <c r="U47" s="435">
        <v>4</v>
      </c>
      <c r="V47" s="21">
        <v>1</v>
      </c>
      <c r="W47" s="435"/>
      <c r="X47" s="435"/>
      <c r="Y47" s="435" t="s">
        <v>41</v>
      </c>
      <c r="Z47" s="435" t="s">
        <v>41</v>
      </c>
      <c r="AA47" s="435"/>
      <c r="AB47" s="435"/>
      <c r="AC47" s="435"/>
      <c r="AD47" s="435"/>
      <c r="AE47" s="435"/>
      <c r="AF47" s="435"/>
      <c r="AG47" s="435"/>
      <c r="AH47" s="435"/>
      <c r="AI47" s="435" t="s">
        <v>41</v>
      </c>
      <c r="AJ47" s="435"/>
      <c r="AK47" s="435"/>
      <c r="AL47" s="435"/>
      <c r="AM47" s="435"/>
      <c r="AN47" s="435"/>
      <c r="AO47" s="435"/>
    </row>
    <row r="48" spans="1:41" ht="14.5">
      <c r="A48" s="437" t="s">
        <v>167</v>
      </c>
      <c r="B48" s="7">
        <v>43934</v>
      </c>
      <c r="C48" s="435">
        <v>1</v>
      </c>
      <c r="D48" s="435"/>
      <c r="E48" s="435"/>
      <c r="F48" s="435"/>
      <c r="G48" s="435"/>
      <c r="H48" s="435"/>
      <c r="I48" s="435"/>
      <c r="J48" s="435"/>
      <c r="K48" s="435"/>
      <c r="L48" s="435"/>
      <c r="M48" s="435"/>
      <c r="N48" s="435"/>
      <c r="O48" s="435"/>
      <c r="P48" s="435">
        <v>1</v>
      </c>
      <c r="Q48" s="21">
        <v>1</v>
      </c>
      <c r="R48" s="435"/>
      <c r="S48" s="436"/>
      <c r="T48" s="435"/>
      <c r="U48" s="435"/>
      <c r="V48" s="21"/>
      <c r="W48" s="435"/>
      <c r="X48" s="435"/>
      <c r="Y48" s="435"/>
      <c r="Z48" s="435"/>
      <c r="AA48" s="435"/>
      <c r="AB48" s="435"/>
      <c r="AC48" s="435" t="s">
        <v>41</v>
      </c>
      <c r="AD48" s="435"/>
      <c r="AE48" s="435" t="s">
        <v>41</v>
      </c>
      <c r="AF48" s="435"/>
      <c r="AG48" s="435"/>
      <c r="AH48" s="435" t="s">
        <v>41</v>
      </c>
      <c r="AI48" s="435"/>
      <c r="AJ48" s="435" t="s">
        <v>168</v>
      </c>
      <c r="AK48" s="436"/>
      <c r="AL48" s="436"/>
      <c r="AM48" s="435"/>
      <c r="AN48" s="435"/>
      <c r="AO48" s="435"/>
    </row>
    <row r="49" spans="1:41" ht="14.5">
      <c r="A49" s="437" t="s">
        <v>124</v>
      </c>
      <c r="B49" s="435" t="s">
        <v>169</v>
      </c>
      <c r="C49" s="435">
        <v>17</v>
      </c>
      <c r="D49" s="435" t="s">
        <v>170</v>
      </c>
      <c r="E49" s="435"/>
      <c r="F49" s="435"/>
      <c r="G49" s="435"/>
      <c r="H49" s="435"/>
      <c r="I49" s="12" t="s">
        <v>171</v>
      </c>
      <c r="J49" s="435"/>
      <c r="K49" s="435"/>
      <c r="L49" s="435"/>
      <c r="M49" s="435"/>
      <c r="N49" s="435"/>
      <c r="O49" s="435"/>
      <c r="P49" s="435">
        <v>17</v>
      </c>
      <c r="Q49" s="21">
        <v>17</v>
      </c>
      <c r="R49" s="435"/>
      <c r="S49" s="436"/>
      <c r="T49" s="435"/>
      <c r="U49" s="435"/>
      <c r="V49" s="21"/>
      <c r="W49" s="435"/>
      <c r="X49" s="435"/>
      <c r="Y49" s="435"/>
      <c r="Z49" s="435"/>
      <c r="AA49" s="435"/>
      <c r="AB49" s="435"/>
      <c r="AC49" s="435"/>
      <c r="AD49" s="435"/>
      <c r="AE49" s="435"/>
      <c r="AF49" s="435"/>
      <c r="AG49" s="435"/>
      <c r="AH49" s="435"/>
      <c r="AI49" s="435"/>
      <c r="AJ49" s="435" t="s">
        <v>172</v>
      </c>
      <c r="AK49" s="436"/>
      <c r="AL49" s="435"/>
      <c r="AM49" s="435"/>
      <c r="AN49" s="435"/>
      <c r="AO49" s="435"/>
    </row>
    <row r="50" spans="1:41" ht="14.5">
      <c r="A50" s="437" t="s">
        <v>173</v>
      </c>
      <c r="B50" s="7">
        <v>43931</v>
      </c>
      <c r="C50" s="435">
        <v>8</v>
      </c>
      <c r="D50" s="435" t="s">
        <v>174</v>
      </c>
      <c r="E50" s="435"/>
      <c r="F50" s="435"/>
      <c r="G50" s="435"/>
      <c r="H50" s="435">
        <v>8</v>
      </c>
      <c r="I50" s="435"/>
      <c r="J50" s="435"/>
      <c r="K50" s="435">
        <v>1</v>
      </c>
      <c r="L50" s="435"/>
      <c r="M50" s="435"/>
      <c r="N50" s="435">
        <v>0</v>
      </c>
      <c r="O50" s="435"/>
      <c r="P50" s="435">
        <v>6</v>
      </c>
      <c r="Q50" s="21">
        <v>8</v>
      </c>
      <c r="R50" s="435"/>
      <c r="S50" s="436"/>
      <c r="T50" s="435">
        <v>2</v>
      </c>
      <c r="U50" s="435"/>
      <c r="V50" s="21"/>
      <c r="W50" s="435"/>
      <c r="X50" s="435"/>
      <c r="Y50" s="435"/>
      <c r="Z50" s="435"/>
      <c r="AA50" s="435"/>
      <c r="AB50" s="435"/>
      <c r="AC50" s="435"/>
      <c r="AD50" s="435"/>
      <c r="AE50" s="435"/>
      <c r="AF50" s="435"/>
      <c r="AG50" s="435"/>
      <c r="AH50" s="435"/>
      <c r="AI50" s="435"/>
      <c r="AJ50" s="435"/>
      <c r="AK50" s="435"/>
      <c r="AL50" s="435"/>
      <c r="AM50" s="435"/>
      <c r="AN50" s="435"/>
      <c r="AO50" s="435"/>
    </row>
    <row r="51" spans="1:41" ht="14.5">
      <c r="A51" s="437" t="s">
        <v>175</v>
      </c>
      <c r="B51" s="7">
        <v>43930</v>
      </c>
      <c r="C51" s="435">
        <v>1</v>
      </c>
      <c r="D51" s="435">
        <v>44</v>
      </c>
      <c r="E51" s="435"/>
      <c r="F51" s="435"/>
      <c r="G51" s="435"/>
      <c r="H51" s="435">
        <v>1</v>
      </c>
      <c r="I51" s="435">
        <v>1</v>
      </c>
      <c r="J51" s="435">
        <v>1</v>
      </c>
      <c r="K51" s="435"/>
      <c r="L51" s="435"/>
      <c r="M51" s="435"/>
      <c r="N51" s="435">
        <v>1</v>
      </c>
      <c r="O51" s="435"/>
      <c r="P51" s="435">
        <v>1</v>
      </c>
      <c r="Q51" s="21">
        <v>1</v>
      </c>
      <c r="R51" s="435"/>
      <c r="S51" s="436"/>
      <c r="T51" s="435"/>
      <c r="U51" s="435"/>
      <c r="V51" s="21"/>
      <c r="W51" s="435"/>
      <c r="X51" s="435"/>
      <c r="Y51" s="435"/>
      <c r="Z51" s="435"/>
      <c r="AA51" s="435"/>
      <c r="AB51" s="435"/>
      <c r="AC51" s="435"/>
      <c r="AD51" s="435"/>
      <c r="AE51" s="435"/>
      <c r="AF51" s="435"/>
      <c r="AG51" s="435"/>
      <c r="AH51" s="435"/>
      <c r="AI51" s="435"/>
      <c r="AJ51" s="435"/>
      <c r="AK51" s="435"/>
      <c r="AL51" s="435"/>
      <c r="AM51" s="435"/>
      <c r="AN51" s="435"/>
      <c r="AO51" s="435"/>
    </row>
    <row r="52" spans="1:41" ht="14.5">
      <c r="A52" s="437" t="s">
        <v>176</v>
      </c>
      <c r="B52" s="7">
        <v>43935</v>
      </c>
      <c r="C52" s="435">
        <v>1</v>
      </c>
      <c r="D52" s="435">
        <v>30</v>
      </c>
      <c r="E52" s="435"/>
      <c r="F52" s="435"/>
      <c r="G52" s="435"/>
      <c r="H52" s="435">
        <v>1</v>
      </c>
      <c r="I52" s="435">
        <v>4</v>
      </c>
      <c r="J52" s="435"/>
      <c r="K52" s="435"/>
      <c r="L52" s="435"/>
      <c r="M52" s="435"/>
      <c r="N52" s="435"/>
      <c r="O52" s="435"/>
      <c r="P52" s="435">
        <v>1</v>
      </c>
      <c r="Q52" s="21">
        <v>1</v>
      </c>
      <c r="R52" s="435"/>
      <c r="S52" s="436"/>
      <c r="T52" s="435"/>
      <c r="U52" s="435"/>
      <c r="V52" s="21"/>
      <c r="W52" s="435"/>
      <c r="X52" s="435"/>
      <c r="Y52" s="435"/>
      <c r="Z52" s="435" t="s">
        <v>41</v>
      </c>
      <c r="AA52" s="435" t="s">
        <v>55</v>
      </c>
      <c r="AB52" s="435"/>
      <c r="AC52" s="435"/>
      <c r="AD52" s="435"/>
      <c r="AE52" s="435" t="s">
        <v>41</v>
      </c>
      <c r="AF52" s="435"/>
      <c r="AG52" s="435"/>
      <c r="AH52" s="435"/>
      <c r="AI52" s="435"/>
      <c r="AJ52" s="435"/>
      <c r="AK52" s="435"/>
      <c r="AL52" s="435"/>
      <c r="AM52" s="435"/>
      <c r="AN52" s="435"/>
      <c r="AO52" s="435"/>
    </row>
    <row r="53" spans="1:41" ht="14.5">
      <c r="A53" s="437" t="s">
        <v>177</v>
      </c>
      <c r="B53" s="7">
        <v>43933</v>
      </c>
      <c r="C53" s="435">
        <v>18</v>
      </c>
      <c r="D53" s="435">
        <v>29</v>
      </c>
      <c r="E53" s="435"/>
      <c r="F53" s="435"/>
      <c r="G53" s="435"/>
      <c r="H53" s="435">
        <v>18</v>
      </c>
      <c r="I53" s="435"/>
      <c r="J53" s="435" t="s">
        <v>178</v>
      </c>
      <c r="K53" s="435">
        <v>1</v>
      </c>
      <c r="L53" s="435">
        <v>3</v>
      </c>
      <c r="M53" s="435"/>
      <c r="N53" s="435"/>
      <c r="O53" s="435"/>
      <c r="P53" s="435">
        <v>17</v>
      </c>
      <c r="Q53" s="21">
        <v>18</v>
      </c>
      <c r="R53" s="435"/>
      <c r="S53" s="436"/>
      <c r="T53" s="435">
        <v>4</v>
      </c>
      <c r="U53" s="435"/>
      <c r="V53" s="21"/>
      <c r="W53" s="435">
        <v>1</v>
      </c>
      <c r="X53" s="435"/>
      <c r="Y53" s="435"/>
      <c r="Z53" s="435"/>
      <c r="AA53" s="435"/>
      <c r="AB53" s="435"/>
      <c r="AC53" s="435"/>
      <c r="AD53" s="435"/>
      <c r="AE53" s="435"/>
      <c r="AF53" s="435"/>
      <c r="AG53" s="435"/>
      <c r="AH53" s="435"/>
      <c r="AI53" s="435"/>
      <c r="AJ53" s="435" t="s">
        <v>66</v>
      </c>
      <c r="AK53" s="436"/>
      <c r="AL53" s="435"/>
      <c r="AM53" s="435"/>
      <c r="AN53" s="435"/>
      <c r="AO53" s="435"/>
    </row>
    <row r="54" spans="1:41" ht="14.5">
      <c r="A54" s="437" t="s">
        <v>179</v>
      </c>
      <c r="B54" s="435" t="s">
        <v>68</v>
      </c>
      <c r="C54" s="435">
        <v>3</v>
      </c>
      <c r="D54" s="435"/>
      <c r="E54" s="435"/>
      <c r="F54" s="435">
        <v>1</v>
      </c>
      <c r="G54" s="435">
        <v>1</v>
      </c>
      <c r="H54" s="435">
        <v>1</v>
      </c>
      <c r="I54" s="435"/>
      <c r="J54" s="435"/>
      <c r="K54" s="435"/>
      <c r="L54" s="435"/>
      <c r="M54" s="435"/>
      <c r="N54" s="435"/>
      <c r="O54" s="435"/>
      <c r="P54" s="435">
        <v>1</v>
      </c>
      <c r="Q54" s="21">
        <v>2</v>
      </c>
      <c r="R54" s="435"/>
      <c r="S54" s="436"/>
      <c r="T54" s="435"/>
      <c r="U54" s="435"/>
      <c r="V54" s="21">
        <v>1</v>
      </c>
      <c r="W54" s="435"/>
      <c r="X54" s="435"/>
      <c r="Y54" s="435"/>
      <c r="Z54" s="435"/>
      <c r="AA54" s="435"/>
      <c r="AB54" s="435"/>
      <c r="AC54" s="435"/>
      <c r="AD54" s="435"/>
      <c r="AE54" s="435"/>
      <c r="AF54" s="435"/>
      <c r="AG54" s="435"/>
      <c r="AH54" s="435"/>
      <c r="AI54" s="435"/>
      <c r="AJ54" s="435"/>
      <c r="AK54" s="435"/>
      <c r="AL54" s="435"/>
      <c r="AM54" s="435"/>
      <c r="AN54" s="435"/>
      <c r="AO54" s="435"/>
    </row>
    <row r="55" spans="1:41" ht="14.5">
      <c r="A55" s="437" t="s">
        <v>180</v>
      </c>
      <c r="B55" s="435" t="s">
        <v>82</v>
      </c>
      <c r="C55" s="435">
        <v>21</v>
      </c>
      <c r="D55" s="435">
        <v>31</v>
      </c>
      <c r="E55" s="435"/>
      <c r="F55" s="435"/>
      <c r="G55" s="435">
        <v>1</v>
      </c>
      <c r="H55" s="435">
        <v>20</v>
      </c>
      <c r="I55" s="435"/>
      <c r="J55" s="435"/>
      <c r="K55" s="435">
        <v>2</v>
      </c>
      <c r="L55" s="435">
        <v>2</v>
      </c>
      <c r="M55" s="435" t="s">
        <v>181</v>
      </c>
      <c r="N55" s="435">
        <v>1</v>
      </c>
      <c r="O55" s="435"/>
      <c r="P55" s="435">
        <v>5</v>
      </c>
      <c r="Q55" s="21">
        <v>16</v>
      </c>
      <c r="R55" s="435"/>
      <c r="S55" s="436"/>
      <c r="T55" s="435">
        <v>3</v>
      </c>
      <c r="U55" s="435">
        <v>5</v>
      </c>
      <c r="V55" s="21"/>
      <c r="W55" s="435">
        <v>1</v>
      </c>
      <c r="X55" s="435"/>
      <c r="Y55" s="435"/>
      <c r="Z55" s="435"/>
      <c r="AA55" s="435"/>
      <c r="AB55" s="435"/>
      <c r="AC55" s="435"/>
      <c r="AD55" s="435"/>
      <c r="AE55" s="435"/>
      <c r="AF55" s="435"/>
      <c r="AG55" s="435"/>
      <c r="AH55" s="435"/>
      <c r="AI55" s="435"/>
      <c r="AJ55" s="435"/>
      <c r="AK55" s="435"/>
      <c r="AL55" s="435"/>
      <c r="AM55" s="435"/>
      <c r="AN55" s="435"/>
      <c r="AO55" s="435"/>
    </row>
    <row r="56" spans="1:41" ht="14.5">
      <c r="A56" s="437" t="s">
        <v>182</v>
      </c>
      <c r="B56" s="435" t="s">
        <v>169</v>
      </c>
      <c r="C56" s="435">
        <v>33</v>
      </c>
      <c r="D56" s="435" t="s">
        <v>183</v>
      </c>
      <c r="E56" s="435"/>
      <c r="F56" s="435"/>
      <c r="G56" s="435">
        <v>3</v>
      </c>
      <c r="H56" s="435">
        <v>30</v>
      </c>
      <c r="I56" s="435"/>
      <c r="J56" s="12" t="s">
        <v>184</v>
      </c>
      <c r="K56" s="435"/>
      <c r="L56" s="435">
        <v>2</v>
      </c>
      <c r="M56" s="435" t="s">
        <v>185</v>
      </c>
      <c r="N56" s="435"/>
      <c r="O56" s="435"/>
      <c r="P56" s="435">
        <v>22</v>
      </c>
      <c r="Q56" s="115">
        <v>27</v>
      </c>
      <c r="R56" s="435"/>
      <c r="S56" s="436"/>
      <c r="T56" s="435">
        <v>3</v>
      </c>
      <c r="U56" s="435">
        <v>5</v>
      </c>
      <c r="V56" s="21">
        <v>1</v>
      </c>
      <c r="W56" s="435"/>
      <c r="X56" s="435"/>
      <c r="Y56" s="435"/>
      <c r="Z56" s="435"/>
      <c r="AA56" s="435"/>
      <c r="AB56" s="435"/>
      <c r="AC56" s="435"/>
      <c r="AD56" s="435"/>
      <c r="AE56" s="435"/>
      <c r="AF56" s="435" t="s">
        <v>41</v>
      </c>
      <c r="AG56" s="435"/>
      <c r="AH56" s="435"/>
      <c r="AI56" s="435" t="s">
        <v>41</v>
      </c>
      <c r="AJ56" s="435"/>
      <c r="AK56" s="435"/>
      <c r="AL56" s="435"/>
      <c r="AM56" s="435"/>
      <c r="AN56" s="435"/>
      <c r="AO56" s="435"/>
    </row>
    <row r="57" spans="1:41" ht="14.5">
      <c r="A57" s="437" t="s">
        <v>186</v>
      </c>
      <c r="B57" s="7">
        <v>43927</v>
      </c>
      <c r="C57" s="435">
        <v>1</v>
      </c>
      <c r="D57" s="435">
        <v>28</v>
      </c>
      <c r="E57" s="435"/>
      <c r="F57" s="435"/>
      <c r="G57" s="435">
        <v>1</v>
      </c>
      <c r="H57" s="435"/>
      <c r="I57" s="435"/>
      <c r="J57" s="435"/>
      <c r="K57" s="435"/>
      <c r="L57" s="435">
        <v>1</v>
      </c>
      <c r="M57" s="435"/>
      <c r="N57" s="435"/>
      <c r="O57" s="435"/>
      <c r="P57" s="435"/>
      <c r="Q57" s="21">
        <v>0</v>
      </c>
      <c r="R57" s="435"/>
      <c r="S57" s="436"/>
      <c r="T57" s="435"/>
      <c r="U57" s="435">
        <v>1</v>
      </c>
      <c r="V57" s="21"/>
      <c r="W57" s="435"/>
      <c r="X57" s="435"/>
      <c r="Y57" s="435"/>
      <c r="Z57" s="435"/>
      <c r="AA57" s="435"/>
      <c r="AB57" s="435"/>
      <c r="AC57" s="435"/>
      <c r="AD57" s="435"/>
      <c r="AE57" s="435"/>
      <c r="AF57" s="435"/>
      <c r="AG57" s="435"/>
      <c r="AH57" s="435"/>
      <c r="AI57" s="435"/>
      <c r="AJ57" s="435" t="s">
        <v>55</v>
      </c>
      <c r="AK57" s="435"/>
      <c r="AL57" s="435"/>
      <c r="AM57" s="435"/>
      <c r="AN57" s="435"/>
      <c r="AO57" s="435"/>
    </row>
    <row r="58" spans="1:41" ht="14.5">
      <c r="A58" s="437" t="s">
        <v>187</v>
      </c>
      <c r="B58" s="7">
        <v>43944</v>
      </c>
      <c r="C58" s="435">
        <v>1</v>
      </c>
      <c r="D58" s="435"/>
      <c r="E58" s="435"/>
      <c r="F58" s="435"/>
      <c r="G58" s="435"/>
      <c r="H58" s="435">
        <v>1</v>
      </c>
      <c r="I58" s="435"/>
      <c r="J58" s="435"/>
      <c r="K58" s="435"/>
      <c r="L58" s="435"/>
      <c r="M58" s="435"/>
      <c r="N58" s="435"/>
      <c r="O58" s="435"/>
      <c r="P58" s="435">
        <v>1</v>
      </c>
      <c r="Q58" s="21">
        <v>1</v>
      </c>
      <c r="R58" s="435"/>
      <c r="S58" s="436"/>
      <c r="T58" s="435"/>
      <c r="U58" s="435"/>
      <c r="V58" s="21"/>
      <c r="W58" s="435"/>
      <c r="X58" s="435"/>
      <c r="Y58" s="435" t="s">
        <v>188</v>
      </c>
      <c r="Z58" s="436"/>
      <c r="AA58" s="435"/>
      <c r="AB58" s="435"/>
      <c r="AC58" s="435"/>
      <c r="AD58" s="435"/>
      <c r="AE58" s="435"/>
      <c r="AF58" s="435"/>
      <c r="AG58" s="435"/>
      <c r="AH58" s="435"/>
      <c r="AI58" s="435"/>
      <c r="AJ58" s="435"/>
      <c r="AK58" s="435"/>
      <c r="AL58" s="435"/>
      <c r="AM58" s="435"/>
      <c r="AN58" s="435"/>
      <c r="AO58" s="435"/>
    </row>
    <row r="59" spans="1:41" ht="14.5">
      <c r="A59" s="437" t="s">
        <v>189</v>
      </c>
      <c r="B59" s="7">
        <v>43945</v>
      </c>
      <c r="C59" s="435">
        <v>1</v>
      </c>
      <c r="D59" s="435">
        <v>22</v>
      </c>
      <c r="E59" s="435"/>
      <c r="F59" s="435"/>
      <c r="G59" s="435"/>
      <c r="H59" s="435">
        <v>1</v>
      </c>
      <c r="I59" s="435">
        <v>3</v>
      </c>
      <c r="J59" s="435" t="s">
        <v>190</v>
      </c>
      <c r="K59" s="435"/>
      <c r="L59" s="435"/>
      <c r="M59" s="435"/>
      <c r="N59" s="435"/>
      <c r="O59" s="435"/>
      <c r="P59" s="435">
        <v>1</v>
      </c>
      <c r="Q59" s="21">
        <v>1</v>
      </c>
      <c r="R59" s="435"/>
      <c r="S59" s="436"/>
      <c r="T59" s="435"/>
      <c r="U59" s="435"/>
      <c r="V59" s="21"/>
      <c r="W59" s="435"/>
      <c r="X59" s="435"/>
      <c r="Y59" s="435"/>
      <c r="Z59" s="435"/>
      <c r="AA59" s="435"/>
      <c r="AB59" s="435"/>
      <c r="AC59" s="435"/>
      <c r="AD59" s="435"/>
      <c r="AE59" s="435"/>
      <c r="AF59" s="435"/>
      <c r="AG59" s="435"/>
      <c r="AH59" s="435"/>
      <c r="AI59" s="435"/>
      <c r="AJ59" s="435" t="s">
        <v>191</v>
      </c>
      <c r="AK59" s="436"/>
      <c r="AL59" s="436"/>
      <c r="AM59" s="436"/>
      <c r="AN59" s="435"/>
      <c r="AO59" s="435"/>
    </row>
    <row r="60" spans="1:41" ht="14.5">
      <c r="A60" s="437" t="s">
        <v>192</v>
      </c>
      <c r="B60" s="7">
        <v>43931</v>
      </c>
      <c r="C60" s="435">
        <v>10</v>
      </c>
      <c r="D60" s="435" t="s">
        <v>193</v>
      </c>
      <c r="E60" s="435"/>
      <c r="F60" s="435"/>
      <c r="G60" s="435"/>
      <c r="H60" s="435">
        <v>10</v>
      </c>
      <c r="I60" s="435"/>
      <c r="J60" s="435" t="s">
        <v>194</v>
      </c>
      <c r="K60" s="435">
        <v>3</v>
      </c>
      <c r="L60" s="435">
        <v>1</v>
      </c>
      <c r="M60" s="435" t="s">
        <v>195</v>
      </c>
      <c r="N60" s="435"/>
      <c r="O60" s="435"/>
      <c r="P60" s="435">
        <v>8</v>
      </c>
      <c r="Q60" s="21">
        <v>10</v>
      </c>
      <c r="R60" s="435"/>
      <c r="S60" s="436"/>
      <c r="T60" s="435">
        <v>4</v>
      </c>
      <c r="U60" s="435"/>
      <c r="V60" s="21"/>
      <c r="W60" s="435">
        <v>2</v>
      </c>
      <c r="X60" s="435"/>
      <c r="Y60" s="435"/>
      <c r="Z60" s="435"/>
      <c r="AA60" s="435"/>
      <c r="AB60" s="435"/>
      <c r="AC60" s="435"/>
      <c r="AD60" s="435"/>
      <c r="AE60" s="435"/>
      <c r="AF60" s="435"/>
      <c r="AG60" s="435"/>
      <c r="AH60" s="435"/>
      <c r="AI60" s="435"/>
      <c r="AJ60" s="435" t="s">
        <v>196</v>
      </c>
      <c r="AK60" s="436"/>
      <c r="AL60" s="435"/>
      <c r="AM60" s="435"/>
      <c r="AN60" s="435"/>
      <c r="AO60" s="435"/>
    </row>
    <row r="61" spans="1:41" ht="14.5">
      <c r="A61" s="437" t="s">
        <v>197</v>
      </c>
      <c r="B61" s="435" t="s">
        <v>68</v>
      </c>
      <c r="C61" s="435">
        <v>1</v>
      </c>
      <c r="D61" s="435">
        <v>27</v>
      </c>
      <c r="E61" s="435"/>
      <c r="F61" s="435"/>
      <c r="G61" s="435"/>
      <c r="H61" s="435">
        <v>1</v>
      </c>
      <c r="I61" s="435"/>
      <c r="J61" s="435"/>
      <c r="K61" s="435"/>
      <c r="L61" s="435"/>
      <c r="M61" s="435"/>
      <c r="N61" s="435"/>
      <c r="O61" s="435"/>
      <c r="P61" s="435">
        <v>1</v>
      </c>
      <c r="Q61" s="21">
        <v>1</v>
      </c>
      <c r="R61" s="435"/>
      <c r="S61" s="436"/>
      <c r="T61" s="435"/>
      <c r="U61" s="435"/>
      <c r="V61" s="21"/>
      <c r="W61" s="435"/>
      <c r="X61" s="435"/>
      <c r="Y61" s="435"/>
      <c r="Z61" s="435"/>
      <c r="AA61" s="435" t="s">
        <v>132</v>
      </c>
      <c r="AB61" s="436"/>
      <c r="AC61" s="435"/>
      <c r="AD61" s="435"/>
      <c r="AE61" s="435"/>
      <c r="AF61" s="435"/>
      <c r="AG61" s="435"/>
      <c r="AH61" s="435"/>
      <c r="AI61" s="435"/>
      <c r="AJ61" s="435"/>
      <c r="AK61" s="435"/>
      <c r="AL61" s="435"/>
      <c r="AM61" s="435"/>
      <c r="AN61" s="435"/>
      <c r="AO61" s="435"/>
    </row>
    <row r="62" spans="1:41" ht="14.5">
      <c r="A62" s="437" t="s">
        <v>198</v>
      </c>
      <c r="B62" s="7">
        <v>43935</v>
      </c>
      <c r="C62" s="435">
        <v>1</v>
      </c>
      <c r="D62" s="435">
        <v>28</v>
      </c>
      <c r="E62" s="435"/>
      <c r="F62" s="435"/>
      <c r="G62" s="435"/>
      <c r="H62" s="435">
        <v>1</v>
      </c>
      <c r="I62" s="435">
        <v>11</v>
      </c>
      <c r="J62" s="435"/>
      <c r="K62" s="435"/>
      <c r="L62" s="435">
        <v>1</v>
      </c>
      <c r="M62" s="435"/>
      <c r="N62" s="435"/>
      <c r="O62" s="435"/>
      <c r="P62" s="435"/>
      <c r="Q62" s="21">
        <v>1</v>
      </c>
      <c r="R62" s="435"/>
      <c r="S62" s="436"/>
      <c r="T62" s="435"/>
      <c r="U62" s="435"/>
      <c r="V62" s="21"/>
      <c r="W62" s="435"/>
      <c r="X62" s="435"/>
      <c r="Y62" s="435" t="s">
        <v>199</v>
      </c>
      <c r="Z62" s="436"/>
      <c r="AA62" s="435" t="s">
        <v>55</v>
      </c>
      <c r="AB62" s="435"/>
      <c r="AC62" s="435"/>
      <c r="AD62" s="435" t="s">
        <v>200</v>
      </c>
      <c r="AE62" s="435" t="s">
        <v>201</v>
      </c>
      <c r="AF62" s="435" t="s">
        <v>202</v>
      </c>
      <c r="AG62" s="436"/>
      <c r="AH62" s="436"/>
      <c r="AI62" s="435" t="s">
        <v>203</v>
      </c>
      <c r="AJ62" s="436"/>
      <c r="AK62" s="436"/>
      <c r="AL62" s="435"/>
      <c r="AM62" s="435"/>
      <c r="AN62" s="435"/>
      <c r="AO62" s="435"/>
    </row>
    <row r="63" spans="1:41" ht="14.5">
      <c r="A63" s="437" t="s">
        <v>204</v>
      </c>
      <c r="B63" s="7">
        <v>43924</v>
      </c>
      <c r="C63" s="435">
        <v>2</v>
      </c>
      <c r="D63" s="435">
        <v>35.5</v>
      </c>
      <c r="E63" s="435"/>
      <c r="F63" s="435"/>
      <c r="G63" s="435"/>
      <c r="H63" s="435">
        <v>2</v>
      </c>
      <c r="I63" s="435"/>
      <c r="J63" s="435">
        <v>2</v>
      </c>
      <c r="K63" s="435">
        <v>1</v>
      </c>
      <c r="L63" s="435"/>
      <c r="M63" s="435" t="s">
        <v>205</v>
      </c>
      <c r="N63" s="435">
        <v>1</v>
      </c>
      <c r="O63" s="435"/>
      <c r="P63" s="435">
        <v>2</v>
      </c>
      <c r="Q63" s="21">
        <v>2</v>
      </c>
      <c r="R63" s="435"/>
      <c r="S63" s="436"/>
      <c r="T63" s="435"/>
      <c r="U63" s="435"/>
      <c r="V63" s="21"/>
      <c r="W63" s="435"/>
      <c r="X63" s="435"/>
      <c r="Y63" s="435"/>
      <c r="Z63" s="435"/>
      <c r="AA63" s="435"/>
      <c r="AB63" s="435"/>
      <c r="AC63" s="435"/>
      <c r="AD63" s="435"/>
      <c r="AE63" s="435"/>
      <c r="AF63" s="435"/>
      <c r="AG63" s="435"/>
      <c r="AH63" s="435"/>
      <c r="AI63" s="435"/>
      <c r="AJ63" s="435"/>
      <c r="AK63" s="435"/>
      <c r="AL63" s="435"/>
      <c r="AM63" s="435"/>
      <c r="AN63" s="435"/>
      <c r="AO63" s="435"/>
    </row>
    <row r="64" spans="1:41" ht="14.5">
      <c r="A64" s="437" t="s">
        <v>206</v>
      </c>
      <c r="B64" s="7">
        <v>43945</v>
      </c>
      <c r="C64" s="435">
        <v>7</v>
      </c>
      <c r="D64" s="435">
        <v>32.700000000000003</v>
      </c>
      <c r="E64" s="435"/>
      <c r="F64" s="435"/>
      <c r="G64" s="435"/>
      <c r="H64" s="435">
        <v>7</v>
      </c>
      <c r="I64" s="2">
        <v>43842</v>
      </c>
      <c r="J64" s="435"/>
      <c r="K64" s="435"/>
      <c r="L64" s="435"/>
      <c r="M64" s="435" t="s">
        <v>207</v>
      </c>
      <c r="N64" s="435"/>
      <c r="O64" s="435"/>
      <c r="P64" s="435">
        <v>6</v>
      </c>
      <c r="Q64" s="21">
        <v>7</v>
      </c>
      <c r="R64" s="435"/>
      <c r="S64" s="436"/>
      <c r="T64" s="435"/>
      <c r="U64" s="435"/>
      <c r="V64" s="21"/>
      <c r="W64" s="435"/>
      <c r="X64" s="435"/>
      <c r="Y64" s="435"/>
      <c r="Z64" s="435" t="s">
        <v>208</v>
      </c>
      <c r="AA64" s="435"/>
      <c r="AB64" s="435"/>
      <c r="AC64" s="435"/>
      <c r="AD64" s="435"/>
      <c r="AE64" s="435"/>
      <c r="AF64" s="435"/>
      <c r="AG64" s="435"/>
      <c r="AH64" s="435"/>
      <c r="AI64" s="435"/>
      <c r="AJ64" s="435" t="s">
        <v>209</v>
      </c>
      <c r="AK64" s="436"/>
      <c r="AL64" s="435"/>
      <c r="AM64" s="435"/>
      <c r="AN64" s="435"/>
      <c r="AO64" s="435"/>
    </row>
    <row r="65" spans="1:41" ht="14.5">
      <c r="A65" s="437" t="s">
        <v>210</v>
      </c>
      <c r="B65" s="7">
        <v>43944</v>
      </c>
      <c r="C65" s="435">
        <v>116</v>
      </c>
      <c r="D65" s="435" t="s">
        <v>211</v>
      </c>
      <c r="E65" s="435"/>
      <c r="F65" s="435">
        <v>4</v>
      </c>
      <c r="G65" s="435">
        <v>6</v>
      </c>
      <c r="H65" s="435">
        <v>106</v>
      </c>
      <c r="I65" s="435" t="s">
        <v>212</v>
      </c>
      <c r="J65" s="435">
        <v>8</v>
      </c>
      <c r="K65" s="435">
        <v>4</v>
      </c>
      <c r="L65" s="435">
        <v>9</v>
      </c>
      <c r="M65" s="435"/>
      <c r="N65" s="435">
        <v>8</v>
      </c>
      <c r="O65" s="435">
        <v>0</v>
      </c>
      <c r="P65" s="435">
        <v>85</v>
      </c>
      <c r="Q65" s="21">
        <v>99</v>
      </c>
      <c r="R65" s="435">
        <v>1</v>
      </c>
      <c r="S65" s="436"/>
      <c r="T65" s="435">
        <v>6</v>
      </c>
      <c r="U65" s="435">
        <v>16</v>
      </c>
      <c r="V65" s="21"/>
      <c r="W65" s="435"/>
      <c r="X65" s="435"/>
      <c r="Y65" s="435"/>
      <c r="Z65" s="435"/>
      <c r="AA65" s="435"/>
      <c r="AB65" s="435"/>
      <c r="AC65" s="435"/>
      <c r="AD65" s="435"/>
      <c r="AE65" s="435"/>
      <c r="AF65" s="435"/>
      <c r="AG65" s="435"/>
      <c r="AH65" s="435"/>
      <c r="AI65" s="435"/>
      <c r="AJ65" s="435"/>
      <c r="AK65" s="435"/>
      <c r="AL65" s="435"/>
      <c r="AM65" s="435"/>
      <c r="AN65" s="435"/>
      <c r="AO65" s="435"/>
    </row>
    <row r="66" spans="1:41" ht="14.5">
      <c r="A66" s="437" t="s">
        <v>213</v>
      </c>
      <c r="B66" s="7">
        <v>43947</v>
      </c>
      <c r="C66" s="180">
        <v>4</v>
      </c>
      <c r="D66" s="435">
        <v>37</v>
      </c>
      <c r="E66" s="435"/>
      <c r="F66" s="435"/>
      <c r="G66" s="435">
        <v>2</v>
      </c>
      <c r="H66" s="435">
        <v>2</v>
      </c>
      <c r="I66" s="435"/>
      <c r="J66" s="435"/>
      <c r="K66" s="435"/>
      <c r="L66" s="435"/>
      <c r="M66" s="435"/>
      <c r="N66" s="435">
        <v>1</v>
      </c>
      <c r="O66" s="435"/>
      <c r="P66" s="435">
        <v>2</v>
      </c>
      <c r="Q66" s="21">
        <v>2</v>
      </c>
      <c r="R66" s="435"/>
      <c r="S66" s="436"/>
      <c r="T66" s="435"/>
      <c r="U66" s="435">
        <v>2</v>
      </c>
      <c r="V66" s="21"/>
      <c r="W66" s="435"/>
      <c r="X66" s="435"/>
      <c r="Y66" s="435"/>
      <c r="Z66" s="435"/>
      <c r="AA66" s="435" t="s">
        <v>214</v>
      </c>
      <c r="AB66" s="435"/>
      <c r="AC66" s="435"/>
      <c r="AD66" s="435"/>
      <c r="AE66" s="435"/>
      <c r="AF66" s="435"/>
      <c r="AG66" s="435"/>
      <c r="AH66" s="435"/>
      <c r="AI66" s="435" t="s">
        <v>41</v>
      </c>
      <c r="AJ66" s="435"/>
      <c r="AK66" s="435"/>
      <c r="AL66" s="435"/>
      <c r="AM66" s="435"/>
      <c r="AN66" s="435"/>
      <c r="AO66" s="435"/>
    </row>
    <row r="67" spans="1:41" ht="14.5">
      <c r="A67" s="437" t="s">
        <v>215</v>
      </c>
      <c r="B67" s="7">
        <v>43949</v>
      </c>
      <c r="C67" s="435">
        <v>5</v>
      </c>
      <c r="D67" s="435">
        <v>29</v>
      </c>
      <c r="E67" s="435"/>
      <c r="F67" s="435"/>
      <c r="G67" s="435"/>
      <c r="H67" s="435">
        <v>5</v>
      </c>
      <c r="I67" s="435"/>
      <c r="J67" s="435">
        <v>5</v>
      </c>
      <c r="K67" s="435"/>
      <c r="L67" s="435"/>
      <c r="M67" s="435"/>
      <c r="N67" s="435"/>
      <c r="O67" s="435"/>
      <c r="P67" s="435">
        <v>4</v>
      </c>
      <c r="Q67" s="21">
        <v>5</v>
      </c>
      <c r="R67" s="435"/>
      <c r="S67" s="436"/>
      <c r="T67" s="435"/>
      <c r="U67" s="435"/>
      <c r="V67" s="21"/>
      <c r="W67" s="435"/>
      <c r="X67" s="435" t="s">
        <v>56</v>
      </c>
      <c r="Y67" s="435"/>
      <c r="Z67" s="435"/>
      <c r="AA67" s="435"/>
      <c r="AB67" s="435"/>
      <c r="AC67" s="435"/>
      <c r="AD67" s="435"/>
      <c r="AE67" s="435"/>
      <c r="AF67" s="435"/>
      <c r="AG67" s="435"/>
      <c r="AH67" s="435"/>
      <c r="AI67" s="435"/>
      <c r="AJ67" s="435"/>
      <c r="AK67" s="435" t="s">
        <v>216</v>
      </c>
      <c r="AL67" s="435"/>
      <c r="AM67" s="435"/>
      <c r="AN67" s="435"/>
      <c r="AO67" s="435"/>
    </row>
    <row r="68" spans="1:41" ht="14.5">
      <c r="A68" s="437" t="s">
        <v>217</v>
      </c>
      <c r="B68" s="7">
        <v>43933</v>
      </c>
      <c r="C68" s="435">
        <v>1</v>
      </c>
      <c r="D68" s="435">
        <v>33</v>
      </c>
      <c r="E68" s="435"/>
      <c r="F68" s="435"/>
      <c r="G68" s="435" t="s">
        <v>218</v>
      </c>
      <c r="H68" s="435"/>
      <c r="I68" s="435"/>
      <c r="J68" s="435"/>
      <c r="K68" s="435"/>
      <c r="L68" s="435"/>
      <c r="M68" s="435"/>
      <c r="N68" s="435"/>
      <c r="O68" s="435"/>
      <c r="P68" s="435"/>
      <c r="Q68" s="21"/>
      <c r="R68" s="435"/>
      <c r="S68" s="436"/>
      <c r="T68" s="435"/>
      <c r="U68" s="435">
        <v>1</v>
      </c>
      <c r="V68" s="21"/>
      <c r="W68" s="435"/>
      <c r="X68" s="435"/>
      <c r="Y68" s="435"/>
      <c r="Z68" s="435"/>
      <c r="AA68" s="435"/>
      <c r="AB68" s="435"/>
      <c r="AC68" s="435"/>
      <c r="AD68" s="435"/>
      <c r="AE68" s="435"/>
      <c r="AF68" s="435"/>
      <c r="AG68" s="435"/>
      <c r="AH68" s="435"/>
      <c r="AI68" s="435"/>
      <c r="AJ68" s="435"/>
      <c r="AK68" s="435" t="s">
        <v>219</v>
      </c>
      <c r="AL68" s="435"/>
      <c r="AM68" s="435"/>
      <c r="AN68" s="435"/>
      <c r="AO68" s="435"/>
    </row>
    <row r="69" spans="1:41" ht="14.5">
      <c r="A69" s="437" t="s">
        <v>81</v>
      </c>
      <c r="B69" s="7">
        <v>43943</v>
      </c>
      <c r="C69" s="435">
        <v>2</v>
      </c>
      <c r="D69" s="435" t="s">
        <v>220</v>
      </c>
      <c r="E69" s="435"/>
      <c r="F69" s="435">
        <v>2</v>
      </c>
      <c r="G69" s="435"/>
      <c r="H69" s="435"/>
      <c r="I69" s="435"/>
      <c r="J69" s="435"/>
      <c r="K69" s="435"/>
      <c r="L69" s="435"/>
      <c r="M69" s="435"/>
      <c r="N69" s="435"/>
      <c r="O69" s="435"/>
      <c r="P69" s="435"/>
      <c r="Q69" s="21"/>
      <c r="R69" s="435"/>
      <c r="S69" s="436"/>
      <c r="T69" s="435"/>
      <c r="U69" s="435">
        <v>2</v>
      </c>
      <c r="V69" s="21"/>
      <c r="W69" s="435"/>
      <c r="X69" s="435" t="s">
        <v>46</v>
      </c>
      <c r="Y69" s="435"/>
      <c r="Z69" s="435" t="s">
        <v>41</v>
      </c>
      <c r="AA69" s="435" t="s">
        <v>221</v>
      </c>
      <c r="AB69" s="435"/>
      <c r="AC69" s="435"/>
      <c r="AD69" s="435"/>
      <c r="AE69" s="435"/>
      <c r="AF69" s="435"/>
      <c r="AG69" s="435"/>
      <c r="AH69" s="435"/>
      <c r="AI69" s="435"/>
      <c r="AJ69" s="435" t="s">
        <v>222</v>
      </c>
      <c r="AK69" s="435"/>
      <c r="AL69" s="435"/>
      <c r="AM69" s="435"/>
      <c r="AN69" s="435"/>
      <c r="AO69" s="435"/>
    </row>
    <row r="70" spans="1:41" ht="14.5">
      <c r="A70" s="437" t="s">
        <v>223</v>
      </c>
      <c r="B70" s="7">
        <v>43947</v>
      </c>
      <c r="C70" s="435">
        <v>32</v>
      </c>
      <c r="D70" s="435">
        <v>31</v>
      </c>
      <c r="E70" s="435"/>
      <c r="F70" s="435"/>
      <c r="G70" s="435"/>
      <c r="H70" s="435"/>
      <c r="I70" s="435"/>
      <c r="J70" s="435"/>
      <c r="K70" s="435"/>
      <c r="L70" s="435"/>
      <c r="M70" s="435"/>
      <c r="N70" s="435"/>
      <c r="O70" s="435"/>
      <c r="P70" s="435"/>
      <c r="Q70" s="21">
        <v>32</v>
      </c>
      <c r="R70" s="435"/>
      <c r="S70" s="436"/>
      <c r="T70" s="435"/>
      <c r="U70" s="435"/>
      <c r="V70" s="21"/>
      <c r="W70" s="435"/>
      <c r="X70" s="435"/>
      <c r="Y70" s="435"/>
      <c r="Z70" s="435"/>
      <c r="AA70" s="435" t="s">
        <v>224</v>
      </c>
      <c r="AB70" s="435"/>
      <c r="AC70" s="435"/>
      <c r="AD70" s="435"/>
      <c r="AE70" s="435"/>
      <c r="AF70" s="435"/>
      <c r="AG70" s="435"/>
      <c r="AH70" s="435"/>
      <c r="AI70" s="435"/>
      <c r="AJ70" s="435"/>
      <c r="AK70" s="435"/>
      <c r="AL70" s="435"/>
      <c r="AM70" s="435"/>
      <c r="AN70" s="435"/>
      <c r="AO70" s="435"/>
    </row>
    <row r="71" spans="1:41" ht="14.5">
      <c r="A71" s="437" t="s">
        <v>225</v>
      </c>
      <c r="B71" s="7">
        <v>43941</v>
      </c>
      <c r="C71" s="435">
        <v>1</v>
      </c>
      <c r="D71" s="435">
        <v>35</v>
      </c>
      <c r="E71" s="435"/>
      <c r="F71" s="435"/>
      <c r="G71" s="435"/>
      <c r="H71" s="435">
        <v>1</v>
      </c>
      <c r="I71" s="435">
        <v>3</v>
      </c>
      <c r="J71" s="435"/>
      <c r="K71" s="435"/>
      <c r="L71" s="435"/>
      <c r="M71" s="435"/>
      <c r="N71" s="435"/>
      <c r="O71" s="435"/>
      <c r="P71" s="435">
        <v>1</v>
      </c>
      <c r="Q71" s="21">
        <v>1</v>
      </c>
      <c r="R71" s="435"/>
      <c r="S71" s="436"/>
      <c r="T71" s="435"/>
      <c r="U71" s="435"/>
      <c r="V71" s="21"/>
      <c r="W71" s="435"/>
      <c r="X71" s="435"/>
      <c r="Y71" s="435"/>
      <c r="Z71" s="435"/>
      <c r="AA71" s="435" t="s">
        <v>55</v>
      </c>
      <c r="AB71" s="435"/>
      <c r="AC71" s="435"/>
      <c r="AD71" s="435"/>
      <c r="AE71" s="435"/>
      <c r="AF71" s="435"/>
      <c r="AG71" s="435"/>
      <c r="AH71" s="435"/>
      <c r="AI71" s="435"/>
      <c r="AJ71" s="435" t="s">
        <v>55</v>
      </c>
      <c r="AK71" s="435"/>
      <c r="AL71" s="435"/>
      <c r="AM71" s="435"/>
      <c r="AN71" s="435"/>
      <c r="AO71" s="435"/>
    </row>
    <row r="72" spans="1:41" ht="14.5">
      <c r="A72" s="437" t="s">
        <v>226</v>
      </c>
      <c r="B72" s="7">
        <v>43943</v>
      </c>
      <c r="C72" s="435">
        <v>28</v>
      </c>
      <c r="D72" s="435">
        <v>30</v>
      </c>
      <c r="E72" s="435"/>
      <c r="F72" s="435">
        <v>3</v>
      </c>
      <c r="G72" s="435">
        <v>1</v>
      </c>
      <c r="H72" s="435">
        <v>24</v>
      </c>
      <c r="I72" s="435" t="s">
        <v>227</v>
      </c>
      <c r="J72" s="435">
        <v>28</v>
      </c>
      <c r="K72" s="435"/>
      <c r="L72" s="435">
        <v>2</v>
      </c>
      <c r="M72" s="435" t="s">
        <v>228</v>
      </c>
      <c r="N72" s="435"/>
      <c r="O72" s="435"/>
      <c r="P72" s="435">
        <v>17</v>
      </c>
      <c r="Q72" s="21">
        <v>22</v>
      </c>
      <c r="R72" s="435"/>
      <c r="S72" s="436"/>
      <c r="T72" s="435"/>
      <c r="U72" s="435">
        <v>2</v>
      </c>
      <c r="V72" s="21">
        <v>4</v>
      </c>
      <c r="W72" s="435"/>
      <c r="X72" s="435"/>
      <c r="Y72" s="435"/>
      <c r="Z72" s="435"/>
      <c r="AA72" s="435"/>
      <c r="AB72" s="435"/>
      <c r="AC72" s="435"/>
      <c r="AD72" s="435"/>
      <c r="AE72" s="435"/>
      <c r="AF72" s="435"/>
      <c r="AG72" s="435"/>
      <c r="AH72" s="435"/>
      <c r="AI72" s="435"/>
      <c r="AJ72" s="435"/>
      <c r="AK72" s="435" t="s">
        <v>229</v>
      </c>
      <c r="AL72" s="435"/>
      <c r="AM72" s="435"/>
      <c r="AN72" s="435"/>
      <c r="AO72" s="435"/>
    </row>
    <row r="73" spans="1:41" ht="14.5">
      <c r="A73" s="437" t="s">
        <v>230</v>
      </c>
      <c r="B73" s="7">
        <v>43950</v>
      </c>
      <c r="C73" s="435">
        <v>10</v>
      </c>
      <c r="D73" s="435" t="s">
        <v>231</v>
      </c>
      <c r="E73" s="435"/>
      <c r="F73" s="435"/>
      <c r="G73" s="435"/>
      <c r="H73" s="435">
        <v>10</v>
      </c>
      <c r="I73" s="435"/>
      <c r="J73" s="435"/>
      <c r="K73" s="435"/>
      <c r="L73" s="435"/>
      <c r="M73" s="435"/>
      <c r="N73" s="435"/>
      <c r="O73" s="435"/>
      <c r="P73" s="435"/>
      <c r="Q73" s="21">
        <v>10</v>
      </c>
      <c r="R73" s="435"/>
      <c r="S73" s="436"/>
      <c r="T73" s="435"/>
      <c r="U73" s="435"/>
      <c r="V73" s="21"/>
      <c r="W73" s="435"/>
      <c r="X73" s="435"/>
      <c r="Y73" s="435"/>
      <c r="Z73" s="435"/>
      <c r="AA73" s="435"/>
      <c r="AB73" s="435"/>
      <c r="AC73" s="435"/>
      <c r="AD73" s="435"/>
      <c r="AE73" s="435"/>
      <c r="AF73" s="435"/>
      <c r="AG73" s="435"/>
      <c r="AH73" s="435"/>
      <c r="AI73" s="435"/>
      <c r="AJ73" s="435"/>
      <c r="AK73" s="435" t="s">
        <v>232</v>
      </c>
      <c r="AL73" s="435"/>
      <c r="AM73" s="435"/>
      <c r="AN73" s="435"/>
      <c r="AO73" s="435"/>
    </row>
    <row r="74" spans="1:41" ht="14.5">
      <c r="A74" s="437" t="s">
        <v>233</v>
      </c>
      <c r="B74" s="8">
        <v>43952</v>
      </c>
      <c r="C74" s="435">
        <v>1</v>
      </c>
      <c r="D74" s="435">
        <v>33</v>
      </c>
      <c r="E74" s="435"/>
      <c r="F74" s="435"/>
      <c r="G74" s="435"/>
      <c r="H74" s="435">
        <v>1</v>
      </c>
      <c r="I74" s="435">
        <v>6</v>
      </c>
      <c r="J74" s="435"/>
      <c r="K74" s="435"/>
      <c r="L74" s="435"/>
      <c r="M74" s="435"/>
      <c r="N74" s="435"/>
      <c r="O74" s="435"/>
      <c r="P74" s="435"/>
      <c r="Q74" s="21">
        <v>1</v>
      </c>
      <c r="R74" s="435"/>
      <c r="S74" s="436"/>
      <c r="T74" s="435"/>
      <c r="U74" s="435"/>
      <c r="V74" s="21"/>
      <c r="W74" s="435"/>
      <c r="X74" s="435" t="s">
        <v>234</v>
      </c>
      <c r="Y74" s="435"/>
      <c r="Z74" s="435"/>
      <c r="AA74" s="435"/>
      <c r="AB74" s="435"/>
      <c r="AC74" s="435"/>
      <c r="AD74" s="435"/>
      <c r="AE74" s="435" t="s">
        <v>41</v>
      </c>
      <c r="AF74" s="435"/>
      <c r="AG74" s="435"/>
      <c r="AH74" s="435"/>
      <c r="AI74" s="435"/>
      <c r="AJ74" s="435" t="s">
        <v>46</v>
      </c>
      <c r="AK74" s="435"/>
      <c r="AL74" s="435"/>
      <c r="AM74" s="435"/>
      <c r="AN74" s="435"/>
      <c r="AO74" s="435"/>
    </row>
    <row r="75" spans="1:41" ht="14.5">
      <c r="A75" s="19" t="s">
        <v>235</v>
      </c>
      <c r="B75" s="7">
        <v>43945</v>
      </c>
      <c r="C75" s="435">
        <v>9</v>
      </c>
      <c r="D75" s="435" t="s">
        <v>236</v>
      </c>
      <c r="E75" s="435"/>
      <c r="F75" s="435"/>
      <c r="G75" s="435"/>
      <c r="H75" s="435"/>
      <c r="I75" s="435"/>
      <c r="J75" s="435">
        <v>6</v>
      </c>
      <c r="K75" s="435"/>
      <c r="L75" s="435"/>
      <c r="M75" s="435"/>
      <c r="N75" s="435">
        <v>5</v>
      </c>
      <c r="O75" s="435">
        <v>7</v>
      </c>
      <c r="P75" s="435">
        <v>6</v>
      </c>
      <c r="Q75" s="21">
        <v>7</v>
      </c>
      <c r="R75" s="265"/>
      <c r="S75" s="265">
        <v>2</v>
      </c>
      <c r="T75" s="435">
        <v>1</v>
      </c>
      <c r="U75" s="435"/>
      <c r="V75" s="21"/>
      <c r="W75" s="435"/>
      <c r="X75" s="435"/>
      <c r="Y75" s="435"/>
      <c r="Z75" s="435" t="s">
        <v>237</v>
      </c>
      <c r="AA75" s="435"/>
      <c r="AB75" s="435"/>
      <c r="AC75" s="435"/>
      <c r="AD75" s="435"/>
      <c r="AE75" s="435"/>
      <c r="AF75" s="435"/>
      <c r="AG75" s="435"/>
      <c r="AH75" s="435"/>
      <c r="AI75" s="435"/>
      <c r="AJ75" s="435"/>
      <c r="AK75" s="435"/>
      <c r="AL75" s="435"/>
      <c r="AM75" s="435"/>
      <c r="AN75" s="435"/>
      <c r="AO75" s="435"/>
    </row>
    <row r="76" spans="1:41" ht="14.5">
      <c r="A76" s="437" t="s">
        <v>238</v>
      </c>
      <c r="B76" s="7">
        <v>43944</v>
      </c>
      <c r="C76" s="435">
        <v>1</v>
      </c>
      <c r="D76" s="435"/>
      <c r="E76" s="435"/>
      <c r="F76" s="435"/>
      <c r="G76" s="435"/>
      <c r="H76" s="435">
        <v>1</v>
      </c>
      <c r="I76" s="435">
        <v>5</v>
      </c>
      <c r="J76" s="435"/>
      <c r="K76" s="435"/>
      <c r="L76" s="435"/>
      <c r="M76" s="435"/>
      <c r="N76" s="435">
        <v>1</v>
      </c>
      <c r="O76" s="435"/>
      <c r="P76" s="435">
        <v>1</v>
      </c>
      <c r="Q76" s="21">
        <v>1</v>
      </c>
      <c r="R76" s="435"/>
      <c r="S76" s="436"/>
      <c r="T76" s="435"/>
      <c r="U76" s="435"/>
      <c r="V76" s="21"/>
      <c r="W76" s="435"/>
      <c r="X76" s="435"/>
      <c r="Y76" s="435"/>
      <c r="Z76" s="435"/>
      <c r="AA76" s="435" t="s">
        <v>239</v>
      </c>
      <c r="AB76" s="435"/>
      <c r="AC76" s="435"/>
      <c r="AD76" s="435"/>
      <c r="AE76" s="435"/>
      <c r="AF76" s="435"/>
      <c r="AG76" s="435"/>
      <c r="AH76" s="435"/>
      <c r="AI76" s="435"/>
      <c r="AJ76" s="435"/>
      <c r="AK76" s="435"/>
      <c r="AL76" s="435"/>
      <c r="AM76" s="435"/>
      <c r="AN76" s="435"/>
      <c r="AO76" s="435"/>
    </row>
    <row r="77" spans="1:41" ht="14.5">
      <c r="A77" s="437" t="s">
        <v>240</v>
      </c>
      <c r="B77" s="7">
        <v>43951</v>
      </c>
      <c r="C77" s="435">
        <v>1</v>
      </c>
      <c r="D77" s="435">
        <v>28</v>
      </c>
      <c r="E77" s="435"/>
      <c r="F77" s="435"/>
      <c r="G77" s="435">
        <v>1</v>
      </c>
      <c r="H77" s="435"/>
      <c r="I77" s="435"/>
      <c r="J77" s="435"/>
      <c r="K77" s="435"/>
      <c r="L77" s="435"/>
      <c r="M77" s="435"/>
      <c r="N77" s="435"/>
      <c r="O77" s="435"/>
      <c r="P77" s="435"/>
      <c r="Q77" s="21">
        <v>1</v>
      </c>
      <c r="R77" s="435" t="s">
        <v>241</v>
      </c>
      <c r="S77" s="436"/>
      <c r="T77" s="435"/>
      <c r="U77" s="435"/>
      <c r="V77" s="21"/>
      <c r="W77" s="435"/>
      <c r="X77" s="435"/>
      <c r="Y77" s="435" t="s">
        <v>41</v>
      </c>
      <c r="Z77" s="435" t="s">
        <v>41</v>
      </c>
      <c r="AA77" s="435" t="s">
        <v>55</v>
      </c>
      <c r="AB77" s="435"/>
      <c r="AC77" s="435" t="s">
        <v>41</v>
      </c>
      <c r="AD77" s="435"/>
      <c r="AE77" s="435"/>
      <c r="AF77" s="435" t="s">
        <v>55</v>
      </c>
      <c r="AG77" s="435"/>
      <c r="AH77" s="435" t="s">
        <v>41</v>
      </c>
      <c r="AI77" s="435" t="s">
        <v>41</v>
      </c>
      <c r="AJ77" s="435"/>
      <c r="AK77" s="435"/>
      <c r="AL77" s="435"/>
      <c r="AM77" s="435"/>
      <c r="AN77" s="435"/>
      <c r="AO77" s="435"/>
    </row>
    <row r="78" spans="1:41" ht="14.5">
      <c r="A78" s="437" t="s">
        <v>213</v>
      </c>
      <c r="B78" s="8">
        <v>43953</v>
      </c>
      <c r="C78" s="435">
        <v>7</v>
      </c>
      <c r="D78" s="435"/>
      <c r="E78" s="435"/>
      <c r="F78" s="435"/>
      <c r="G78" s="435"/>
      <c r="H78" s="435">
        <v>2</v>
      </c>
      <c r="I78" s="435"/>
      <c r="J78" s="435"/>
      <c r="K78" s="435"/>
      <c r="L78" s="435"/>
      <c r="M78" s="435"/>
      <c r="N78" s="435"/>
      <c r="O78" s="435"/>
      <c r="P78" s="435">
        <v>2</v>
      </c>
      <c r="Q78" s="21">
        <v>2</v>
      </c>
      <c r="R78" s="435">
        <v>1</v>
      </c>
      <c r="S78" s="436"/>
      <c r="T78" s="435"/>
      <c r="U78" s="435">
        <v>4</v>
      </c>
      <c r="V78" s="21"/>
      <c r="W78" s="435"/>
      <c r="X78" s="435"/>
      <c r="Y78" s="435"/>
      <c r="Z78" s="435"/>
      <c r="AA78" s="435"/>
      <c r="AB78" s="435"/>
      <c r="AC78" s="435"/>
      <c r="AD78" s="435"/>
      <c r="AE78" s="435"/>
      <c r="AF78" s="435"/>
      <c r="AG78" s="435"/>
      <c r="AH78" s="435"/>
      <c r="AI78" s="435"/>
      <c r="AJ78" s="435"/>
      <c r="AK78" s="435"/>
      <c r="AL78" s="435"/>
      <c r="AM78" s="435"/>
      <c r="AN78" s="435"/>
      <c r="AO78" s="435"/>
    </row>
    <row r="79" spans="1:41" ht="14.5">
      <c r="A79" s="437" t="s">
        <v>242</v>
      </c>
      <c r="B79" s="7">
        <v>43935</v>
      </c>
      <c r="C79" s="435">
        <v>1</v>
      </c>
      <c r="D79" s="435">
        <v>39</v>
      </c>
      <c r="E79" s="435"/>
      <c r="F79" s="435"/>
      <c r="G79" s="435"/>
      <c r="H79" s="435">
        <v>1</v>
      </c>
      <c r="I79" s="435">
        <v>13</v>
      </c>
      <c r="J79" s="435">
        <v>1</v>
      </c>
      <c r="K79" s="435"/>
      <c r="L79" s="435"/>
      <c r="M79" s="435" t="s">
        <v>243</v>
      </c>
      <c r="N79" s="435">
        <v>1</v>
      </c>
      <c r="O79" s="435"/>
      <c r="P79" s="435">
        <v>1</v>
      </c>
      <c r="Q79" s="21">
        <v>1</v>
      </c>
      <c r="R79" s="435"/>
      <c r="S79" s="436"/>
      <c r="T79" s="435"/>
      <c r="U79" s="435"/>
      <c r="V79" s="21"/>
      <c r="W79" s="435"/>
      <c r="X79" s="435"/>
      <c r="Y79" s="435"/>
      <c r="Z79" s="435" t="s">
        <v>41</v>
      </c>
      <c r="AA79" s="435" t="s">
        <v>55</v>
      </c>
      <c r="AB79" s="435"/>
      <c r="AC79" s="435"/>
      <c r="AD79" s="435"/>
      <c r="AE79" s="435"/>
      <c r="AF79" s="435"/>
      <c r="AG79" s="435"/>
      <c r="AH79" s="435"/>
      <c r="AI79" s="435"/>
      <c r="AJ79" s="435"/>
      <c r="AK79" s="435"/>
      <c r="AL79" s="435"/>
      <c r="AM79" s="435"/>
      <c r="AN79" s="435"/>
      <c r="AO79" s="435"/>
    </row>
    <row r="80" spans="1:41" ht="14.5">
      <c r="A80" s="437" t="s">
        <v>244</v>
      </c>
      <c r="B80" s="8">
        <v>43956</v>
      </c>
      <c r="C80" s="435">
        <v>1</v>
      </c>
      <c r="D80" s="435">
        <v>31</v>
      </c>
      <c r="E80" s="435"/>
      <c r="F80" s="435"/>
      <c r="G80" s="435"/>
      <c r="H80" s="435">
        <v>1</v>
      </c>
      <c r="I80" s="435">
        <v>8</v>
      </c>
      <c r="J80" s="435">
        <v>1</v>
      </c>
      <c r="K80" s="435"/>
      <c r="L80" s="435"/>
      <c r="M80" s="435" t="s">
        <v>245</v>
      </c>
      <c r="N80" s="435">
        <v>1</v>
      </c>
      <c r="O80" s="435"/>
      <c r="P80" s="435">
        <v>1</v>
      </c>
      <c r="Q80" s="21">
        <v>1</v>
      </c>
      <c r="R80" s="435"/>
      <c r="S80" s="436"/>
      <c r="T80" s="435"/>
      <c r="U80" s="435"/>
      <c r="V80" s="21"/>
      <c r="W80" s="435"/>
      <c r="X80" s="435"/>
      <c r="Y80" s="435"/>
      <c r="Z80" s="435"/>
      <c r="AA80" s="435"/>
      <c r="AB80" s="435"/>
      <c r="AC80" s="435"/>
      <c r="AD80" s="435"/>
      <c r="AE80" s="435"/>
      <c r="AF80" s="435"/>
      <c r="AG80" s="435"/>
      <c r="AH80" s="435"/>
      <c r="AI80" s="435"/>
      <c r="AJ80" s="435"/>
      <c r="AK80" s="435"/>
      <c r="AL80" s="435"/>
      <c r="AM80" s="435"/>
      <c r="AN80" s="435"/>
      <c r="AO80" s="435"/>
    </row>
    <row r="81" spans="1:41" ht="14.5">
      <c r="A81" s="437" t="s">
        <v>246</v>
      </c>
      <c r="B81" s="8">
        <v>43956</v>
      </c>
      <c r="C81" s="435">
        <v>13</v>
      </c>
      <c r="D81" s="435"/>
      <c r="E81" s="435"/>
      <c r="F81" s="435">
        <v>5</v>
      </c>
      <c r="G81" s="435">
        <v>3</v>
      </c>
      <c r="H81" s="435">
        <v>5</v>
      </c>
      <c r="I81" s="435"/>
      <c r="J81" s="435"/>
      <c r="K81" s="435"/>
      <c r="L81" s="435"/>
      <c r="M81" s="435"/>
      <c r="N81" s="435"/>
      <c r="O81" s="435"/>
      <c r="P81" s="435"/>
      <c r="Q81" s="21">
        <v>5</v>
      </c>
      <c r="R81" s="435"/>
      <c r="S81" s="436"/>
      <c r="T81" s="435"/>
      <c r="U81" s="435">
        <v>8</v>
      </c>
      <c r="V81" s="21"/>
      <c r="W81" s="435"/>
      <c r="X81" s="435"/>
      <c r="Y81" s="435" t="s">
        <v>247</v>
      </c>
      <c r="Z81" s="435"/>
      <c r="AA81" s="435"/>
      <c r="AB81" s="435"/>
      <c r="AC81" s="435"/>
      <c r="AD81" s="435" t="s">
        <v>248</v>
      </c>
      <c r="AE81" s="435"/>
      <c r="AF81" s="435"/>
      <c r="AG81" s="435"/>
      <c r="AH81" s="435"/>
      <c r="AI81" s="435"/>
      <c r="AJ81" s="435"/>
      <c r="AK81" s="435"/>
      <c r="AL81" s="435"/>
      <c r="AM81" s="435"/>
      <c r="AN81" s="435"/>
      <c r="AO81" s="435"/>
    </row>
    <row r="82" spans="1:41" ht="14.5">
      <c r="A82" s="437" t="s">
        <v>249</v>
      </c>
      <c r="B82" s="8">
        <v>43952</v>
      </c>
      <c r="C82" s="435">
        <v>5</v>
      </c>
      <c r="D82" s="435" t="s">
        <v>250</v>
      </c>
      <c r="E82" s="435"/>
      <c r="F82" s="435"/>
      <c r="G82" s="435">
        <v>2</v>
      </c>
      <c r="H82" s="435">
        <v>3</v>
      </c>
      <c r="I82" s="435"/>
      <c r="J82" s="435">
        <v>3</v>
      </c>
      <c r="K82" s="435"/>
      <c r="L82" s="435"/>
      <c r="M82" s="435"/>
      <c r="N82" s="435">
        <v>5</v>
      </c>
      <c r="O82" s="435"/>
      <c r="P82" s="435">
        <v>3</v>
      </c>
      <c r="Q82" s="21">
        <v>3</v>
      </c>
      <c r="R82" s="435"/>
      <c r="S82" s="436"/>
      <c r="T82" s="435"/>
      <c r="U82" s="435">
        <v>2</v>
      </c>
      <c r="V82" s="21"/>
      <c r="W82" s="435"/>
      <c r="X82" s="435"/>
      <c r="Y82" s="435"/>
      <c r="Z82" s="435"/>
      <c r="AA82" s="435" t="s">
        <v>216</v>
      </c>
      <c r="AB82" s="435"/>
      <c r="AC82" s="435"/>
      <c r="AD82" s="435"/>
      <c r="AE82" s="435"/>
      <c r="AF82" s="435"/>
      <c r="AG82" s="435"/>
      <c r="AH82" s="435"/>
      <c r="AI82" s="435"/>
      <c r="AJ82" s="435"/>
      <c r="AK82" s="435"/>
      <c r="AL82" s="435"/>
      <c r="AM82" s="435"/>
      <c r="AN82" s="435"/>
      <c r="AO82" s="435"/>
    </row>
    <row r="83" spans="1:41" ht="14.5">
      <c r="A83" s="437" t="s">
        <v>251</v>
      </c>
      <c r="B83" s="7">
        <v>43941</v>
      </c>
      <c r="C83" s="435">
        <v>1</v>
      </c>
      <c r="D83" s="435">
        <v>17</v>
      </c>
      <c r="E83" s="435"/>
      <c r="F83" s="435"/>
      <c r="G83" s="435">
        <v>1</v>
      </c>
      <c r="H83" s="435"/>
      <c r="I83" s="435">
        <v>9</v>
      </c>
      <c r="J83" s="435"/>
      <c r="K83" s="435"/>
      <c r="L83" s="435"/>
      <c r="M83" s="435" t="s">
        <v>252</v>
      </c>
      <c r="N83" s="435"/>
      <c r="O83" s="435"/>
      <c r="P83" s="435">
        <v>1</v>
      </c>
      <c r="Q83" s="21">
        <v>1</v>
      </c>
      <c r="R83" s="435"/>
      <c r="S83" s="436"/>
      <c r="T83" s="435"/>
      <c r="U83" s="435"/>
      <c r="V83" s="21"/>
      <c r="W83" s="435"/>
      <c r="X83" s="435"/>
      <c r="Y83" s="435"/>
      <c r="Z83" s="435"/>
      <c r="AA83" s="435" t="s">
        <v>248</v>
      </c>
      <c r="AB83" s="435"/>
      <c r="AC83" s="435"/>
      <c r="AD83" s="435"/>
      <c r="AE83" s="435"/>
      <c r="AF83" s="435"/>
      <c r="AG83" s="435"/>
      <c r="AH83" s="435"/>
      <c r="AI83" s="435"/>
      <c r="AJ83" s="435"/>
      <c r="AK83" s="435"/>
      <c r="AL83" s="435"/>
      <c r="AM83" s="435"/>
      <c r="AN83" s="435"/>
      <c r="AO83" s="435"/>
    </row>
    <row r="84" spans="1:41" ht="14.5">
      <c r="A84" s="437" t="s">
        <v>253</v>
      </c>
      <c r="B84" s="8">
        <v>43959</v>
      </c>
      <c r="C84" s="435">
        <v>1</v>
      </c>
      <c r="D84" s="435">
        <v>34</v>
      </c>
      <c r="E84" s="435" t="s">
        <v>254</v>
      </c>
      <c r="F84" s="435"/>
      <c r="G84" s="435">
        <v>1</v>
      </c>
      <c r="H84" s="435"/>
      <c r="I84" s="435">
        <v>6</v>
      </c>
      <c r="J84" s="435">
        <v>1</v>
      </c>
      <c r="K84" s="435"/>
      <c r="L84" s="435"/>
      <c r="M84" s="435"/>
      <c r="N84" s="435">
        <v>1</v>
      </c>
      <c r="O84" s="435"/>
      <c r="P84" s="435">
        <v>1</v>
      </c>
      <c r="Q84" s="21">
        <v>1</v>
      </c>
      <c r="R84" s="435"/>
      <c r="S84" s="436"/>
      <c r="T84" s="435"/>
      <c r="U84" s="435"/>
      <c r="V84" s="21"/>
      <c r="W84" s="435"/>
      <c r="X84" s="435"/>
      <c r="Y84" s="435"/>
      <c r="Z84" s="435"/>
      <c r="AA84" s="435" t="s">
        <v>248</v>
      </c>
      <c r="AB84" s="435"/>
      <c r="AC84" s="435"/>
      <c r="AD84" s="435"/>
      <c r="AE84" s="435"/>
      <c r="AF84" s="435"/>
      <c r="AG84" s="435"/>
      <c r="AH84" s="435"/>
      <c r="AI84" s="435"/>
      <c r="AJ84" s="435"/>
      <c r="AK84" s="435"/>
      <c r="AL84" s="435"/>
      <c r="AM84" s="435"/>
      <c r="AN84" s="435"/>
      <c r="AO84" s="435"/>
    </row>
    <row r="85" spans="1:41" ht="14.5">
      <c r="A85" s="437" t="s">
        <v>255</v>
      </c>
      <c r="B85" s="4">
        <v>43960</v>
      </c>
      <c r="C85" s="435">
        <v>7</v>
      </c>
      <c r="D85" s="435" t="s">
        <v>256</v>
      </c>
      <c r="E85" s="435"/>
      <c r="F85" s="435"/>
      <c r="G85" s="435"/>
      <c r="H85" s="435"/>
      <c r="I85" s="435"/>
      <c r="J85" s="435"/>
      <c r="K85" s="435"/>
      <c r="L85" s="435"/>
      <c r="M85" s="435"/>
      <c r="N85" s="435">
        <v>7</v>
      </c>
      <c r="O85" s="435"/>
      <c r="P85" s="435">
        <v>5</v>
      </c>
      <c r="Q85" s="21">
        <v>7</v>
      </c>
      <c r="R85" s="435"/>
      <c r="S85" s="436"/>
      <c r="T85" s="435"/>
      <c r="U85" s="435"/>
      <c r="V85" s="21"/>
      <c r="W85" s="435"/>
      <c r="X85" s="435"/>
      <c r="Y85" s="435"/>
      <c r="Z85" s="435"/>
      <c r="AA85" s="435"/>
      <c r="AB85" s="435"/>
      <c r="AC85" s="435"/>
      <c r="AD85" s="435"/>
      <c r="AE85" s="435"/>
      <c r="AF85" s="435"/>
      <c r="AG85" s="435"/>
      <c r="AH85" s="435"/>
      <c r="AI85" s="435"/>
      <c r="AJ85" s="435"/>
      <c r="AK85" s="435"/>
      <c r="AL85" s="435"/>
      <c r="AM85" s="435"/>
      <c r="AN85" s="435"/>
      <c r="AO85" s="435"/>
    </row>
    <row r="86" spans="1:41" ht="14.5">
      <c r="A86" s="437" t="s">
        <v>257</v>
      </c>
      <c r="B86" s="8">
        <v>43959</v>
      </c>
      <c r="C86" s="435">
        <v>64</v>
      </c>
      <c r="D86" s="435">
        <v>33</v>
      </c>
      <c r="E86" s="435" t="s">
        <v>258</v>
      </c>
      <c r="F86" s="435"/>
      <c r="G86" s="435"/>
      <c r="H86" s="435"/>
      <c r="I86" s="435"/>
      <c r="J86" s="435"/>
      <c r="K86" s="435"/>
      <c r="L86" s="435"/>
      <c r="M86" s="435"/>
      <c r="N86" s="435"/>
      <c r="O86" s="435"/>
      <c r="P86" s="435">
        <v>24</v>
      </c>
      <c r="Q86" s="21">
        <v>32</v>
      </c>
      <c r="R86" s="435"/>
      <c r="S86" s="436"/>
      <c r="T86" s="435"/>
      <c r="U86" s="5">
        <v>32</v>
      </c>
      <c r="V86" s="21"/>
      <c r="W86" s="435"/>
      <c r="X86" s="435"/>
      <c r="Y86" s="435"/>
      <c r="Z86" s="435"/>
      <c r="AA86" s="435" t="s">
        <v>259</v>
      </c>
      <c r="AB86" s="435"/>
      <c r="AC86" s="435"/>
      <c r="AD86" s="435"/>
      <c r="AE86" s="435"/>
      <c r="AF86" s="435"/>
      <c r="AG86" s="435"/>
      <c r="AH86" s="435"/>
      <c r="AI86" s="435"/>
      <c r="AJ86" s="435"/>
      <c r="AK86" s="435" t="s">
        <v>260</v>
      </c>
      <c r="AL86" s="435"/>
      <c r="AM86" s="435"/>
      <c r="AN86" s="435"/>
      <c r="AO86" s="435"/>
    </row>
    <row r="87" spans="1:41" ht="14.5">
      <c r="A87" s="437" t="s">
        <v>261</v>
      </c>
      <c r="B87" s="8">
        <v>43959</v>
      </c>
      <c r="C87" s="435">
        <v>32</v>
      </c>
      <c r="D87" s="435" t="s">
        <v>262</v>
      </c>
      <c r="E87" s="435"/>
      <c r="F87" s="435"/>
      <c r="G87" s="435"/>
      <c r="H87" s="435"/>
      <c r="I87" s="435"/>
      <c r="J87" s="435"/>
      <c r="K87" s="435"/>
      <c r="L87" s="435"/>
      <c r="M87" s="435"/>
      <c r="N87" s="435"/>
      <c r="O87" s="435"/>
      <c r="P87" s="435">
        <v>4</v>
      </c>
      <c r="Q87" s="114">
        <v>32</v>
      </c>
      <c r="R87" s="435"/>
      <c r="S87" s="436"/>
      <c r="T87" s="435"/>
      <c r="U87" s="435"/>
      <c r="V87" s="21"/>
      <c r="W87" s="435"/>
      <c r="X87" s="435"/>
      <c r="Y87" s="435"/>
      <c r="Z87" s="435"/>
      <c r="AA87" s="435"/>
      <c r="AB87" s="435"/>
      <c r="AC87" s="435"/>
      <c r="AD87" s="435"/>
      <c r="AE87" s="435"/>
      <c r="AF87" s="435" t="s">
        <v>263</v>
      </c>
      <c r="AG87" s="435"/>
      <c r="AH87" s="435"/>
      <c r="AI87" s="435"/>
      <c r="AJ87" s="435"/>
      <c r="AK87" s="435"/>
      <c r="AL87" s="435"/>
      <c r="AM87" s="435"/>
      <c r="AN87" s="435"/>
      <c r="AO87" s="435"/>
    </row>
    <row r="88" spans="1:41" ht="14.5">
      <c r="A88" s="437" t="s">
        <v>264</v>
      </c>
      <c r="B88" s="4">
        <v>43959</v>
      </c>
      <c r="C88" s="435">
        <v>1</v>
      </c>
      <c r="D88" s="435">
        <v>36</v>
      </c>
      <c r="E88" s="435"/>
      <c r="F88" s="435"/>
      <c r="G88" s="435"/>
      <c r="H88" s="435">
        <v>1</v>
      </c>
      <c r="I88" s="435">
        <v>7</v>
      </c>
      <c r="J88" s="435">
        <v>1</v>
      </c>
      <c r="K88" s="435"/>
      <c r="L88" s="435"/>
      <c r="M88" s="435" t="s">
        <v>245</v>
      </c>
      <c r="N88" s="435">
        <v>1</v>
      </c>
      <c r="O88" s="435">
        <v>1</v>
      </c>
      <c r="P88" s="435">
        <v>1</v>
      </c>
      <c r="Q88" s="21">
        <v>1</v>
      </c>
      <c r="R88" s="435"/>
      <c r="S88" s="436"/>
      <c r="T88" s="435"/>
      <c r="U88" s="435"/>
      <c r="V88" s="21"/>
      <c r="W88" s="435"/>
      <c r="X88" s="435"/>
      <c r="Y88" s="435"/>
      <c r="Z88" s="435"/>
      <c r="AA88" s="435" t="s">
        <v>265</v>
      </c>
      <c r="AB88" s="435"/>
      <c r="AC88" s="435"/>
      <c r="AD88" s="435"/>
      <c r="AE88" s="435"/>
      <c r="AF88" s="435"/>
      <c r="AG88" s="435"/>
      <c r="AH88" s="435"/>
      <c r="AI88" s="435"/>
      <c r="AJ88" s="435"/>
      <c r="AK88" s="435"/>
      <c r="AL88" s="435"/>
      <c r="AM88" s="435"/>
      <c r="AN88" s="435"/>
      <c r="AO88" s="435"/>
    </row>
    <row r="89" spans="1:41" ht="14.5">
      <c r="A89" s="437" t="s">
        <v>266</v>
      </c>
      <c r="B89" s="4">
        <v>43958</v>
      </c>
      <c r="C89" s="435">
        <v>1</v>
      </c>
      <c r="D89" s="435">
        <v>36</v>
      </c>
      <c r="E89" s="435"/>
      <c r="F89" s="435"/>
      <c r="G89" s="435">
        <v>1</v>
      </c>
      <c r="H89" s="435"/>
      <c r="I89" s="435"/>
      <c r="J89" s="435"/>
      <c r="K89" s="435"/>
      <c r="L89" s="435"/>
      <c r="M89" s="435" t="s">
        <v>267</v>
      </c>
      <c r="N89" s="435">
        <v>1</v>
      </c>
      <c r="O89" s="435"/>
      <c r="P89" s="435"/>
      <c r="Q89" s="21"/>
      <c r="R89" s="435"/>
      <c r="S89" s="436"/>
      <c r="T89" s="435"/>
      <c r="U89" s="435">
        <v>1</v>
      </c>
      <c r="V89" s="21"/>
      <c r="W89" s="435"/>
      <c r="X89" s="435"/>
      <c r="Y89" s="435"/>
      <c r="Z89" s="435"/>
      <c r="AA89" s="435" t="s">
        <v>55</v>
      </c>
      <c r="AB89" s="435"/>
      <c r="AC89" s="435"/>
      <c r="AD89" s="435"/>
      <c r="AE89" s="435"/>
      <c r="AF89" s="435"/>
      <c r="AG89" s="435"/>
      <c r="AH89" s="435"/>
      <c r="AI89" s="435"/>
      <c r="AJ89" s="435"/>
      <c r="AK89" s="435"/>
      <c r="AL89" s="435"/>
      <c r="AM89" s="435"/>
      <c r="AN89" s="435"/>
      <c r="AO89" s="435"/>
    </row>
    <row r="90" spans="1:41" ht="14.5">
      <c r="A90" s="437" t="s">
        <v>268</v>
      </c>
      <c r="B90" s="4">
        <v>43957</v>
      </c>
      <c r="C90" s="435">
        <v>3</v>
      </c>
      <c r="D90" s="435" t="s">
        <v>269</v>
      </c>
      <c r="E90" s="435"/>
      <c r="F90" s="435"/>
      <c r="G90" s="435"/>
      <c r="H90" s="435">
        <v>3</v>
      </c>
      <c r="I90" s="435"/>
      <c r="J90" s="435"/>
      <c r="K90" s="435"/>
      <c r="L90" s="435"/>
      <c r="M90" s="435"/>
      <c r="N90" s="435"/>
      <c r="O90" s="435"/>
      <c r="P90" s="435">
        <v>3</v>
      </c>
      <c r="Q90" s="21">
        <v>3</v>
      </c>
      <c r="R90" s="435"/>
      <c r="S90" s="436"/>
      <c r="T90" s="435"/>
      <c r="U90" s="435"/>
      <c r="V90" s="21"/>
      <c r="W90" s="435"/>
      <c r="X90" s="435"/>
      <c r="Y90" s="435"/>
      <c r="Z90" s="435"/>
      <c r="AA90" s="435" t="s">
        <v>126</v>
      </c>
      <c r="AB90" s="435"/>
      <c r="AC90" s="435"/>
      <c r="AD90" s="435"/>
      <c r="AE90" s="435"/>
      <c r="AF90" s="435"/>
      <c r="AG90" s="435"/>
      <c r="AH90" s="435"/>
      <c r="AI90" s="435"/>
      <c r="AJ90" s="435"/>
      <c r="AK90" s="435"/>
      <c r="AL90" s="435"/>
      <c r="AM90" s="435"/>
      <c r="AN90" s="435"/>
      <c r="AO90" s="435"/>
    </row>
    <row r="91" spans="1:41" ht="14.5">
      <c r="A91" s="6" t="s">
        <v>270</v>
      </c>
      <c r="B91" s="8">
        <v>43958</v>
      </c>
      <c r="C91" s="435">
        <v>1</v>
      </c>
      <c r="D91" s="435"/>
      <c r="E91" s="435"/>
      <c r="F91" s="435"/>
      <c r="G91" s="435">
        <v>1</v>
      </c>
      <c r="H91" s="435"/>
      <c r="I91" s="435">
        <v>6</v>
      </c>
      <c r="J91" s="435">
        <v>1</v>
      </c>
      <c r="K91" s="435">
        <v>1</v>
      </c>
      <c r="L91" s="435"/>
      <c r="M91" s="435" t="s">
        <v>271</v>
      </c>
      <c r="N91" s="435"/>
      <c r="O91" s="435"/>
      <c r="P91" s="435">
        <v>1</v>
      </c>
      <c r="Q91" s="21">
        <v>1</v>
      </c>
      <c r="R91" s="435"/>
      <c r="S91" s="436"/>
      <c r="T91" s="435"/>
      <c r="U91" s="435"/>
      <c r="V91" s="21"/>
      <c r="W91" s="435"/>
      <c r="X91" s="435"/>
      <c r="Y91" s="435"/>
      <c r="Z91" s="435"/>
      <c r="AA91" s="435" t="s">
        <v>272</v>
      </c>
      <c r="AB91" s="435"/>
      <c r="AC91" s="435"/>
      <c r="AD91" s="435"/>
      <c r="AE91" s="435" t="s">
        <v>41</v>
      </c>
      <c r="AF91" s="435"/>
      <c r="AG91" s="435"/>
      <c r="AH91" s="435"/>
      <c r="AI91" s="435"/>
      <c r="AJ91" s="435"/>
      <c r="AK91" s="435"/>
      <c r="AL91" s="435"/>
      <c r="AM91" s="435"/>
      <c r="AN91" s="435"/>
      <c r="AO91" s="435"/>
    </row>
    <row r="92" spans="1:41" ht="14.5">
      <c r="A92" s="6" t="s">
        <v>273</v>
      </c>
      <c r="B92" s="7">
        <v>43949</v>
      </c>
      <c r="C92" s="435">
        <v>3</v>
      </c>
      <c r="D92" s="435" t="s">
        <v>274</v>
      </c>
      <c r="E92" s="435"/>
      <c r="F92" s="435"/>
      <c r="G92" s="435"/>
      <c r="H92" s="435">
        <v>3</v>
      </c>
      <c r="I92" s="435" t="s">
        <v>275</v>
      </c>
      <c r="J92" s="435"/>
      <c r="K92" s="435"/>
      <c r="L92" s="435"/>
      <c r="M92" s="435"/>
      <c r="N92" s="435"/>
      <c r="O92" s="435">
        <v>1</v>
      </c>
      <c r="P92" s="435">
        <v>3</v>
      </c>
      <c r="Q92" s="21">
        <v>3</v>
      </c>
      <c r="R92" s="435"/>
      <c r="S92" s="436"/>
      <c r="T92" s="435"/>
      <c r="U92" s="435"/>
      <c r="V92" s="21"/>
      <c r="W92" s="435"/>
      <c r="X92" s="435"/>
      <c r="Y92" s="435"/>
      <c r="Z92" s="435"/>
      <c r="AA92" s="435" t="s">
        <v>126</v>
      </c>
      <c r="AB92" s="435"/>
      <c r="AC92" s="435"/>
      <c r="AD92" s="435"/>
      <c r="AE92" s="435"/>
      <c r="AF92" s="435"/>
      <c r="AG92" s="435"/>
      <c r="AH92" s="435"/>
      <c r="AI92" s="435"/>
      <c r="AJ92" s="435"/>
      <c r="AK92" s="435"/>
      <c r="AL92" s="435"/>
      <c r="AM92" s="435"/>
      <c r="AN92" s="435"/>
      <c r="AO92" s="435"/>
    </row>
    <row r="93" spans="1:41" ht="17.25" customHeight="1">
      <c r="A93" s="437" t="s">
        <v>276</v>
      </c>
      <c r="B93" s="8">
        <v>43959</v>
      </c>
      <c r="C93" s="435">
        <v>1</v>
      </c>
      <c r="D93" s="435">
        <v>30</v>
      </c>
      <c r="E93" s="435"/>
      <c r="F93" s="435"/>
      <c r="G93" s="435"/>
      <c r="H93" s="435">
        <v>2</v>
      </c>
      <c r="I93" s="435">
        <v>2</v>
      </c>
      <c r="J93" s="435"/>
      <c r="K93" s="435"/>
      <c r="L93" s="435"/>
      <c r="M93" s="435" t="s">
        <v>277</v>
      </c>
      <c r="N93" s="435"/>
      <c r="O93" s="435"/>
      <c r="P93" s="435">
        <v>1</v>
      </c>
      <c r="Q93" s="21">
        <v>1</v>
      </c>
      <c r="R93" s="435"/>
      <c r="S93" s="436"/>
      <c r="T93" s="435"/>
      <c r="U93" s="435"/>
      <c r="V93" s="21"/>
      <c r="W93" s="435"/>
      <c r="X93" s="435"/>
      <c r="Y93" s="435"/>
      <c r="Z93" s="435"/>
      <c r="AA93" s="435" t="s">
        <v>55</v>
      </c>
      <c r="AB93" s="435"/>
      <c r="AC93" s="435"/>
      <c r="AD93" s="435"/>
      <c r="AE93" s="435"/>
      <c r="AF93" s="435"/>
      <c r="AG93" s="435"/>
      <c r="AH93" s="435"/>
      <c r="AI93" s="435"/>
      <c r="AJ93" s="435" t="s">
        <v>278</v>
      </c>
      <c r="AK93" s="435"/>
      <c r="AL93" s="435"/>
      <c r="AM93" s="435"/>
      <c r="AN93" s="435"/>
      <c r="AO93" s="435"/>
    </row>
    <row r="94" spans="1:41" ht="14.5">
      <c r="A94" s="437" t="s">
        <v>279</v>
      </c>
      <c r="B94" s="8">
        <v>43965</v>
      </c>
      <c r="C94" s="435">
        <v>9</v>
      </c>
      <c r="D94" s="435">
        <v>31</v>
      </c>
      <c r="E94" s="435"/>
      <c r="F94" s="435"/>
      <c r="G94" s="435">
        <v>1</v>
      </c>
      <c r="H94" s="435">
        <v>8</v>
      </c>
      <c r="I94" s="435"/>
      <c r="J94" s="435"/>
      <c r="K94" s="435"/>
      <c r="L94" s="435">
        <v>1</v>
      </c>
      <c r="M94" s="435"/>
      <c r="N94" s="435"/>
      <c r="O94" s="435"/>
      <c r="P94" s="435">
        <v>8</v>
      </c>
      <c r="Q94" s="21">
        <v>9</v>
      </c>
      <c r="R94" s="435"/>
      <c r="S94" s="436"/>
      <c r="T94" s="435"/>
      <c r="U94" s="435"/>
      <c r="V94" s="21"/>
      <c r="W94" s="435"/>
      <c r="X94" s="435"/>
      <c r="Y94" s="435"/>
      <c r="Z94" s="435"/>
      <c r="AA94" s="435" t="s">
        <v>237</v>
      </c>
      <c r="AB94" s="435"/>
      <c r="AC94" s="435"/>
      <c r="AD94" s="435"/>
      <c r="AE94" s="435"/>
      <c r="AF94" s="435"/>
      <c r="AG94" s="435"/>
      <c r="AH94" s="435"/>
      <c r="AI94" s="435"/>
      <c r="AJ94" s="435"/>
      <c r="AK94" s="435"/>
      <c r="AL94" s="435"/>
      <c r="AM94" s="435"/>
      <c r="AN94" s="435"/>
      <c r="AO94" s="435"/>
    </row>
    <row r="95" spans="1:41" ht="14.5">
      <c r="A95" s="437" t="s">
        <v>280</v>
      </c>
      <c r="B95" s="8">
        <v>43964</v>
      </c>
      <c r="C95" s="435">
        <v>1</v>
      </c>
      <c r="D95" s="435"/>
      <c r="E95" s="435"/>
      <c r="F95" s="435"/>
      <c r="G95" s="435"/>
      <c r="H95" s="435">
        <v>1</v>
      </c>
      <c r="I95" s="435" t="s">
        <v>281</v>
      </c>
      <c r="J95" s="435">
        <v>1</v>
      </c>
      <c r="K95" s="435"/>
      <c r="L95" s="435"/>
      <c r="M95" s="435"/>
      <c r="N95" s="435"/>
      <c r="O95" s="435"/>
      <c r="P95" s="435">
        <v>1</v>
      </c>
      <c r="Q95" s="21">
        <v>1</v>
      </c>
      <c r="R95" s="435"/>
      <c r="S95" s="436"/>
      <c r="T95" s="435"/>
      <c r="U95" s="435"/>
      <c r="V95" s="21"/>
      <c r="W95" s="435"/>
      <c r="X95" s="435"/>
      <c r="Y95" s="435"/>
      <c r="Z95" s="435"/>
      <c r="AA95" s="435" t="s">
        <v>55</v>
      </c>
      <c r="AB95" s="435"/>
      <c r="AC95" s="435"/>
      <c r="AD95" s="435"/>
      <c r="AE95" s="435"/>
      <c r="AF95" s="435"/>
      <c r="AG95" s="435"/>
      <c r="AH95" s="435"/>
      <c r="AI95" s="435"/>
      <c r="AJ95" s="435"/>
      <c r="AK95" s="435"/>
      <c r="AL95" s="435"/>
      <c r="AM95" s="435"/>
      <c r="AN95" s="435"/>
      <c r="AO95" s="435"/>
    </row>
    <row r="96" spans="1:41" ht="14.5">
      <c r="A96" s="437" t="s">
        <v>282</v>
      </c>
      <c r="B96" s="437"/>
      <c r="C96" s="435">
        <v>1</v>
      </c>
      <c r="D96" s="435"/>
      <c r="E96" s="435"/>
      <c r="F96" s="435"/>
      <c r="G96" s="435"/>
      <c r="H96" s="435">
        <v>1</v>
      </c>
      <c r="I96" s="435"/>
      <c r="J96" s="435"/>
      <c r="K96" s="435"/>
      <c r="L96" s="435"/>
      <c r="M96" s="435"/>
      <c r="N96" s="435"/>
      <c r="O96" s="435"/>
      <c r="P96" s="435">
        <v>1</v>
      </c>
      <c r="Q96" s="21">
        <v>1</v>
      </c>
      <c r="R96" s="435"/>
      <c r="S96" s="436"/>
      <c r="T96" s="435"/>
      <c r="U96" s="435"/>
      <c r="V96" s="21"/>
      <c r="W96" s="435"/>
      <c r="X96" s="435"/>
      <c r="Y96" s="435"/>
      <c r="Z96" s="435"/>
      <c r="AA96" s="435"/>
      <c r="AB96" s="435"/>
      <c r="AC96" s="435"/>
      <c r="AD96" s="435"/>
      <c r="AE96" s="435"/>
      <c r="AF96" s="435"/>
      <c r="AG96" s="435"/>
      <c r="AH96" s="435"/>
      <c r="AI96" s="435"/>
      <c r="AJ96" s="435"/>
      <c r="AK96" s="435"/>
      <c r="AL96" s="435"/>
      <c r="AM96" s="435"/>
      <c r="AN96" s="435"/>
      <c r="AO96" s="435"/>
    </row>
    <row r="97" spans="1:41" ht="14.5">
      <c r="A97" s="437" t="s">
        <v>283</v>
      </c>
      <c r="B97" s="8">
        <v>43963</v>
      </c>
      <c r="C97" s="435">
        <v>20</v>
      </c>
      <c r="D97" s="435" t="s">
        <v>284</v>
      </c>
      <c r="E97" s="435"/>
      <c r="F97" s="435"/>
      <c r="G97" s="435"/>
      <c r="H97" s="435">
        <v>20</v>
      </c>
      <c r="I97" s="435"/>
      <c r="J97" s="435"/>
      <c r="K97" s="435"/>
      <c r="L97" s="435"/>
      <c r="M97" s="435"/>
      <c r="N97" s="435">
        <v>0</v>
      </c>
      <c r="O97" s="435"/>
      <c r="P97" s="435">
        <v>5</v>
      </c>
      <c r="Q97" s="21">
        <v>20</v>
      </c>
      <c r="R97" s="435"/>
      <c r="S97" s="436"/>
      <c r="T97" s="435"/>
      <c r="U97" s="435"/>
      <c r="V97" s="21"/>
      <c r="W97" s="435"/>
      <c r="X97" s="435"/>
      <c r="Y97" s="435"/>
      <c r="Z97" s="435"/>
      <c r="AA97" s="435"/>
      <c r="AB97" s="435"/>
      <c r="AC97" s="435"/>
      <c r="AD97" s="435"/>
      <c r="AE97" s="435"/>
      <c r="AF97" s="435"/>
      <c r="AG97" s="435"/>
      <c r="AH97" s="435"/>
      <c r="AI97" s="435"/>
      <c r="AJ97" s="435"/>
      <c r="AK97" s="435" t="s">
        <v>285</v>
      </c>
      <c r="AL97" s="435"/>
      <c r="AM97" s="435"/>
      <c r="AN97" s="435"/>
      <c r="AO97" s="435"/>
    </row>
    <row r="98" spans="1:41" ht="14.5">
      <c r="A98" s="437" t="s">
        <v>286</v>
      </c>
      <c r="B98" s="8">
        <v>43963</v>
      </c>
      <c r="C98" s="435">
        <v>1</v>
      </c>
      <c r="D98" s="435"/>
      <c r="E98" s="435"/>
      <c r="F98" s="435"/>
      <c r="G98" s="435"/>
      <c r="H98" s="435">
        <v>1</v>
      </c>
      <c r="I98" s="435"/>
      <c r="J98" s="435"/>
      <c r="K98" s="435"/>
      <c r="L98" s="435"/>
      <c r="M98" s="435"/>
      <c r="N98" s="435"/>
      <c r="O98" s="435"/>
      <c r="P98" s="435"/>
      <c r="Q98" s="21">
        <v>1</v>
      </c>
      <c r="R98" s="435"/>
      <c r="S98" s="436"/>
      <c r="T98" s="435"/>
      <c r="U98" s="435"/>
      <c r="V98" s="21"/>
      <c r="W98" s="435"/>
      <c r="X98" s="435"/>
      <c r="Y98" s="435"/>
      <c r="Z98" s="435"/>
      <c r="AA98" s="435"/>
      <c r="AB98" s="435"/>
      <c r="AC98" s="435"/>
      <c r="AD98" s="435"/>
      <c r="AE98" s="435"/>
      <c r="AF98" s="435"/>
      <c r="AG98" s="435"/>
      <c r="AH98" s="435"/>
      <c r="AI98" s="435"/>
      <c r="AJ98" s="435"/>
      <c r="AK98" s="435" t="s">
        <v>55</v>
      </c>
      <c r="AL98" s="435"/>
      <c r="AM98" s="435"/>
      <c r="AN98" s="435"/>
      <c r="AO98" s="435"/>
    </row>
    <row r="99" spans="1:41" ht="14.5">
      <c r="A99" s="437" t="s">
        <v>287</v>
      </c>
      <c r="B99" s="8">
        <v>43964</v>
      </c>
      <c r="C99" s="435">
        <v>1</v>
      </c>
      <c r="D99" s="435">
        <v>40</v>
      </c>
      <c r="E99" s="435"/>
      <c r="F99" s="435"/>
      <c r="G99" s="435"/>
      <c r="H99" s="435">
        <v>1</v>
      </c>
      <c r="I99" s="435"/>
      <c r="J99" s="435">
        <v>1</v>
      </c>
      <c r="K99" s="435"/>
      <c r="L99" s="435"/>
      <c r="M99" s="435"/>
      <c r="N99" s="435"/>
      <c r="O99" s="435"/>
      <c r="P99" s="435">
        <v>1</v>
      </c>
      <c r="Q99" s="21">
        <v>1</v>
      </c>
      <c r="R99" s="435"/>
      <c r="S99" s="436"/>
      <c r="T99" s="435"/>
      <c r="U99" s="435"/>
      <c r="V99" s="21"/>
      <c r="W99" s="435"/>
      <c r="X99" s="435"/>
      <c r="Y99" s="435"/>
      <c r="Z99" s="435"/>
      <c r="AA99" s="435"/>
      <c r="AB99" s="435"/>
      <c r="AC99" s="435"/>
      <c r="AD99" s="435"/>
      <c r="AE99" s="435"/>
      <c r="AF99" s="435"/>
      <c r="AG99" s="435"/>
      <c r="AH99" s="435"/>
      <c r="AI99" s="435"/>
      <c r="AJ99" s="435"/>
      <c r="AK99" s="435" t="s">
        <v>288</v>
      </c>
      <c r="AL99" s="435"/>
      <c r="AM99" s="435"/>
      <c r="AN99" s="435"/>
      <c r="AO99" s="435"/>
    </row>
    <row r="100" spans="1:41" ht="14.5">
      <c r="A100" s="19" t="s">
        <v>289</v>
      </c>
      <c r="B100" s="8">
        <v>43965</v>
      </c>
      <c r="C100" s="435">
        <v>1</v>
      </c>
      <c r="D100" s="435">
        <v>40</v>
      </c>
      <c r="E100" s="435"/>
      <c r="F100" s="435"/>
      <c r="G100" s="435"/>
      <c r="H100" s="435">
        <v>1</v>
      </c>
      <c r="I100" s="435">
        <v>1</v>
      </c>
      <c r="J100" s="435"/>
      <c r="K100" s="435"/>
      <c r="L100" s="435"/>
      <c r="M100" s="435"/>
      <c r="N100" s="435"/>
      <c r="O100" s="435"/>
      <c r="P100" s="435">
        <v>1</v>
      </c>
      <c r="Q100" s="21">
        <v>1</v>
      </c>
      <c r="R100" s="435"/>
      <c r="S100" s="436"/>
      <c r="T100" s="438">
        <v>1</v>
      </c>
      <c r="U100" s="435"/>
      <c r="V100" s="21"/>
      <c r="W100" s="435"/>
      <c r="X100" s="435"/>
      <c r="Y100" s="435" t="s">
        <v>55</v>
      </c>
      <c r="Z100" s="435"/>
      <c r="AA100" s="435" t="s">
        <v>55</v>
      </c>
      <c r="AB100" s="435"/>
      <c r="AC100" s="435"/>
      <c r="AD100" s="435"/>
      <c r="AE100" s="435" t="s">
        <v>55</v>
      </c>
      <c r="AF100" s="435" t="s">
        <v>55</v>
      </c>
      <c r="AG100" s="435"/>
      <c r="AH100" s="435"/>
      <c r="AI100" s="435"/>
      <c r="AJ100" s="435"/>
      <c r="AK100" s="435"/>
      <c r="AL100" s="435"/>
      <c r="AM100" s="435"/>
      <c r="AN100" s="435"/>
      <c r="AO100" s="435"/>
    </row>
    <row r="102" spans="1:41" ht="14.5">
      <c r="A102" s="437" t="s">
        <v>290</v>
      </c>
      <c r="B102" s="8">
        <v>43969</v>
      </c>
      <c r="C102" s="435">
        <v>8</v>
      </c>
      <c r="D102" s="435" t="s">
        <v>291</v>
      </c>
      <c r="E102" s="435"/>
      <c r="F102" s="435"/>
      <c r="G102" s="435"/>
      <c r="H102" s="435">
        <v>8</v>
      </c>
      <c r="I102" s="435"/>
      <c r="J102" s="435"/>
      <c r="K102" s="435">
        <v>1</v>
      </c>
      <c r="L102" s="435"/>
      <c r="M102" s="435"/>
      <c r="N102" s="435">
        <v>3</v>
      </c>
      <c r="O102" s="435"/>
      <c r="P102" s="435">
        <v>5</v>
      </c>
      <c r="Q102" s="21">
        <v>6</v>
      </c>
      <c r="R102" s="435"/>
      <c r="S102" s="436"/>
      <c r="T102" s="435"/>
      <c r="U102" s="435">
        <v>2</v>
      </c>
      <c r="V102" s="21"/>
      <c r="W102" s="435"/>
      <c r="X102" s="435"/>
      <c r="Y102" s="435"/>
      <c r="Z102" s="435"/>
      <c r="AA102" s="435"/>
      <c r="AB102" s="435"/>
      <c r="AC102" s="435"/>
      <c r="AD102" s="435"/>
      <c r="AE102" s="435"/>
      <c r="AF102" s="435"/>
      <c r="AG102" s="435"/>
      <c r="AH102" s="435"/>
      <c r="AI102" s="435"/>
      <c r="AJ102" s="435"/>
      <c r="AK102" s="435"/>
      <c r="AL102" s="435"/>
      <c r="AM102" s="435"/>
      <c r="AN102" s="435"/>
      <c r="AO102" s="435"/>
    </row>
    <row r="103" spans="1:41" ht="14.5">
      <c r="A103" s="437" t="s">
        <v>292</v>
      </c>
      <c r="B103" s="8">
        <v>43967</v>
      </c>
      <c r="C103" s="435">
        <v>1</v>
      </c>
      <c r="D103" s="435">
        <v>35</v>
      </c>
      <c r="E103" s="435"/>
      <c r="F103" s="435"/>
      <c r="G103" s="435">
        <v>1</v>
      </c>
      <c r="H103" s="435"/>
      <c r="I103" s="435"/>
      <c r="J103" s="435">
        <v>1</v>
      </c>
      <c r="K103" s="435"/>
      <c r="L103" s="435"/>
      <c r="M103" s="435" t="s">
        <v>293</v>
      </c>
      <c r="N103" s="435">
        <v>1</v>
      </c>
      <c r="O103" s="435"/>
      <c r="P103" s="435"/>
      <c r="Q103" s="21"/>
      <c r="R103" s="435"/>
      <c r="S103" s="436"/>
      <c r="T103" s="435"/>
      <c r="U103" s="435">
        <v>1</v>
      </c>
      <c r="V103" s="21"/>
      <c r="W103" s="435"/>
      <c r="X103" s="435"/>
      <c r="Y103" s="435"/>
      <c r="Z103" s="435"/>
      <c r="AA103" s="435" t="s">
        <v>55</v>
      </c>
      <c r="AB103" s="435"/>
      <c r="AC103" s="435"/>
      <c r="AD103" s="435"/>
      <c r="AE103" s="435"/>
      <c r="AF103" s="435"/>
      <c r="AG103" s="435"/>
      <c r="AH103" s="435"/>
      <c r="AI103" s="435"/>
      <c r="AJ103" s="435"/>
      <c r="AK103" s="435"/>
      <c r="AL103" s="435"/>
      <c r="AM103" s="435"/>
      <c r="AN103" s="435"/>
      <c r="AO103" s="435"/>
    </row>
    <row r="104" spans="1:41" ht="14.5">
      <c r="A104" s="437" t="s">
        <v>294</v>
      </c>
      <c r="B104" s="8">
        <v>43969</v>
      </c>
      <c r="C104" s="435">
        <v>27</v>
      </c>
      <c r="D104" s="435" t="s">
        <v>295</v>
      </c>
      <c r="E104" s="435"/>
      <c r="F104" s="435">
        <v>4</v>
      </c>
      <c r="G104" s="439">
        <v>0</v>
      </c>
      <c r="H104" s="435">
        <v>23</v>
      </c>
      <c r="I104" s="435" t="s">
        <v>296</v>
      </c>
      <c r="J104" s="435">
        <v>26</v>
      </c>
      <c r="K104" s="435">
        <v>1</v>
      </c>
      <c r="L104" s="435">
        <v>3</v>
      </c>
      <c r="M104" s="435" t="s">
        <v>297</v>
      </c>
      <c r="N104" s="435"/>
      <c r="O104" s="435"/>
      <c r="P104" s="435">
        <v>18</v>
      </c>
      <c r="Q104" s="21">
        <v>23</v>
      </c>
      <c r="R104" s="435"/>
      <c r="S104" s="436"/>
      <c r="T104" s="435"/>
      <c r="U104" s="435"/>
      <c r="V104" s="21">
        <v>4</v>
      </c>
      <c r="W104" s="435">
        <v>3</v>
      </c>
      <c r="X104" s="435"/>
      <c r="Y104" s="435"/>
      <c r="Z104" s="435"/>
      <c r="AA104" s="435"/>
      <c r="AB104" s="435"/>
      <c r="AC104" s="435"/>
      <c r="AD104" s="435"/>
      <c r="AE104" s="435"/>
      <c r="AF104" s="435"/>
      <c r="AG104" s="435"/>
      <c r="AH104" s="435"/>
      <c r="AI104" s="435"/>
      <c r="AJ104" s="435"/>
      <c r="AK104" s="435"/>
      <c r="AL104" s="435"/>
      <c r="AM104" s="435"/>
      <c r="AN104" s="435"/>
      <c r="AO104" s="435"/>
    </row>
    <row r="105" spans="1:41" ht="14.5">
      <c r="A105" s="437" t="s">
        <v>298</v>
      </c>
      <c r="B105" s="8">
        <v>43969</v>
      </c>
      <c r="C105" s="435">
        <v>1</v>
      </c>
      <c r="D105" s="435">
        <v>29</v>
      </c>
      <c r="E105" s="435"/>
      <c r="F105" s="435"/>
      <c r="G105" s="435"/>
      <c r="H105" s="435">
        <v>1</v>
      </c>
      <c r="I105" s="435"/>
      <c r="J105" s="435">
        <v>1</v>
      </c>
      <c r="K105" s="435"/>
      <c r="L105" s="435">
        <v>1</v>
      </c>
      <c r="M105" s="435" t="s">
        <v>299</v>
      </c>
      <c r="N105" s="435">
        <v>1</v>
      </c>
      <c r="O105" s="435">
        <v>1</v>
      </c>
      <c r="P105" s="435">
        <v>1</v>
      </c>
      <c r="Q105" s="21">
        <v>1</v>
      </c>
      <c r="R105" s="435"/>
      <c r="S105" s="436"/>
      <c r="T105" s="435"/>
      <c r="U105" s="435"/>
      <c r="V105" s="21"/>
      <c r="W105" s="435"/>
      <c r="X105" s="435"/>
      <c r="Y105" s="435"/>
      <c r="Z105" s="435"/>
      <c r="AA105" s="435" t="s">
        <v>55</v>
      </c>
      <c r="AB105" s="435"/>
      <c r="AC105" s="435"/>
      <c r="AD105" s="435"/>
      <c r="AE105" s="435"/>
      <c r="AF105" s="435"/>
      <c r="AG105" s="435"/>
      <c r="AH105" s="435"/>
      <c r="AI105" s="435"/>
      <c r="AJ105" s="435"/>
      <c r="AK105" s="435"/>
      <c r="AL105" s="435"/>
      <c r="AM105" s="435"/>
      <c r="AN105" s="435"/>
      <c r="AO105" s="435"/>
    </row>
    <row r="106" spans="1:41" ht="14.5">
      <c r="A106" s="437" t="s">
        <v>300</v>
      </c>
      <c r="B106" s="8">
        <v>43963</v>
      </c>
      <c r="C106" s="435">
        <v>1</v>
      </c>
      <c r="D106" s="435">
        <v>26</v>
      </c>
      <c r="E106" s="435"/>
      <c r="F106" s="435"/>
      <c r="G106" s="435"/>
      <c r="H106" s="435"/>
      <c r="I106" s="435"/>
      <c r="J106" s="435"/>
      <c r="K106" s="435"/>
      <c r="L106" s="435"/>
      <c r="M106" s="435"/>
      <c r="N106" s="435"/>
      <c r="O106" s="435"/>
      <c r="P106" s="435"/>
      <c r="Q106" s="21"/>
      <c r="R106" s="435">
        <v>1</v>
      </c>
      <c r="S106" s="436"/>
      <c r="T106" s="435"/>
      <c r="U106" s="435"/>
      <c r="V106" s="21"/>
      <c r="W106" s="435"/>
      <c r="X106" s="435"/>
      <c r="Y106" s="435"/>
      <c r="Z106" s="435"/>
      <c r="AA106" s="435" t="s">
        <v>55</v>
      </c>
      <c r="AB106" s="435"/>
      <c r="AC106" s="435"/>
      <c r="AD106" s="435"/>
      <c r="AE106" s="435"/>
      <c r="AF106" s="435"/>
      <c r="AG106" s="435"/>
      <c r="AH106" s="435"/>
      <c r="AI106" s="435"/>
      <c r="AJ106" s="435"/>
      <c r="AK106" s="435"/>
      <c r="AL106" s="435"/>
      <c r="AM106" s="435"/>
      <c r="AN106" s="435"/>
      <c r="AO106" s="435"/>
    </row>
    <row r="108" spans="1:41" ht="14.5">
      <c r="A108" s="40" t="s">
        <v>301</v>
      </c>
      <c r="B108" s="8">
        <v>43965</v>
      </c>
      <c r="C108" s="435">
        <v>1</v>
      </c>
      <c r="D108" s="435">
        <v>39</v>
      </c>
      <c r="E108" s="435"/>
      <c r="F108" s="435"/>
      <c r="G108" s="435">
        <v>1</v>
      </c>
      <c r="H108" s="435"/>
      <c r="I108" s="435">
        <v>14</v>
      </c>
      <c r="J108" s="435"/>
      <c r="K108" s="435"/>
      <c r="L108" s="435"/>
      <c r="M108" s="435"/>
      <c r="N108" s="435">
        <v>1</v>
      </c>
      <c r="O108" s="435"/>
      <c r="P108" s="435">
        <v>1</v>
      </c>
      <c r="Q108" s="21">
        <v>1</v>
      </c>
      <c r="R108" s="435"/>
      <c r="S108" s="436"/>
      <c r="T108" s="435"/>
      <c r="U108" s="435"/>
      <c r="V108" s="21"/>
      <c r="W108" s="435"/>
      <c r="X108" s="435"/>
      <c r="Y108" s="435"/>
      <c r="Z108" s="435"/>
      <c r="AA108" s="435" t="s">
        <v>55</v>
      </c>
      <c r="AB108" s="435"/>
      <c r="AC108" s="435"/>
      <c r="AD108" s="435"/>
      <c r="AE108" s="435"/>
      <c r="AF108" s="435"/>
      <c r="AG108" s="435"/>
      <c r="AH108" s="435"/>
      <c r="AI108" s="435"/>
      <c r="AJ108" s="435"/>
      <c r="AK108" s="435"/>
      <c r="AL108" s="435"/>
      <c r="AM108" s="435"/>
      <c r="AN108" s="435"/>
      <c r="AO108" s="435"/>
    </row>
    <row r="109" spans="1:41" ht="14.5">
      <c r="A109" s="40" t="s">
        <v>302</v>
      </c>
      <c r="B109" s="8">
        <v>43960</v>
      </c>
      <c r="C109" s="435">
        <v>1</v>
      </c>
      <c r="D109" s="435">
        <v>43</v>
      </c>
      <c r="E109" s="435"/>
      <c r="F109" s="435"/>
      <c r="G109" s="435">
        <v>1</v>
      </c>
      <c r="H109" s="435"/>
      <c r="I109" s="435"/>
      <c r="J109" s="435"/>
      <c r="K109" s="435"/>
      <c r="L109" s="435"/>
      <c r="M109" s="435"/>
      <c r="N109" s="435"/>
      <c r="O109" s="435"/>
      <c r="P109" s="435"/>
      <c r="Q109" s="21"/>
      <c r="R109" s="435"/>
      <c r="S109" s="436"/>
      <c r="T109" s="435"/>
      <c r="U109" s="435"/>
      <c r="V109" s="21">
        <v>1</v>
      </c>
      <c r="W109" s="435"/>
      <c r="X109" s="435"/>
      <c r="Y109" s="435"/>
      <c r="Z109" s="435"/>
      <c r="AA109" s="435" t="s">
        <v>55</v>
      </c>
      <c r="AB109" s="435"/>
      <c r="AC109" s="435"/>
      <c r="AD109" s="435"/>
      <c r="AE109" s="435"/>
      <c r="AF109" s="435" t="s">
        <v>41</v>
      </c>
      <c r="AG109" s="435"/>
      <c r="AH109" s="435"/>
      <c r="AI109" s="435"/>
      <c r="AJ109" s="435" t="s">
        <v>55</v>
      </c>
      <c r="AK109" s="435"/>
      <c r="AL109" s="435"/>
      <c r="AM109" s="435"/>
      <c r="AN109" s="435"/>
      <c r="AO109" s="435"/>
    </row>
    <row r="110" spans="1:41" ht="14.5">
      <c r="A110" s="40" t="s">
        <v>303</v>
      </c>
      <c r="B110" s="7">
        <v>43938</v>
      </c>
      <c r="C110" s="435">
        <v>12</v>
      </c>
      <c r="D110" s="435" t="s">
        <v>304</v>
      </c>
      <c r="E110" s="435" t="s">
        <v>305</v>
      </c>
      <c r="F110" s="435"/>
      <c r="G110" s="435"/>
      <c r="H110" s="435">
        <v>12</v>
      </c>
      <c r="I110" s="435"/>
      <c r="J110" s="435"/>
      <c r="K110" s="435"/>
      <c r="L110" s="435">
        <v>1</v>
      </c>
      <c r="M110" s="435" t="s">
        <v>306</v>
      </c>
      <c r="N110" s="435"/>
      <c r="O110" s="435"/>
      <c r="P110" s="435">
        <v>6</v>
      </c>
      <c r="Q110" s="21">
        <v>10</v>
      </c>
      <c r="R110" s="435"/>
      <c r="S110" s="436"/>
      <c r="T110" s="435">
        <v>1</v>
      </c>
      <c r="U110" s="435">
        <v>2</v>
      </c>
      <c r="V110" s="21"/>
      <c r="W110" s="435"/>
      <c r="X110" s="435"/>
      <c r="Y110" s="435"/>
      <c r="Z110" s="435"/>
      <c r="AA110" s="435"/>
      <c r="AB110" s="435"/>
      <c r="AC110" s="435"/>
      <c r="AD110" s="435"/>
      <c r="AE110" s="435"/>
      <c r="AF110" s="435"/>
      <c r="AG110" s="435"/>
      <c r="AH110" s="435"/>
      <c r="AI110" s="435"/>
      <c r="AJ110" s="435"/>
      <c r="AK110" s="435" t="s">
        <v>307</v>
      </c>
      <c r="AL110" s="435"/>
      <c r="AM110" s="435"/>
      <c r="AN110" s="435"/>
      <c r="AO110" s="435"/>
    </row>
    <row r="111" spans="1:41" ht="14.5">
      <c r="A111" s="40" t="s">
        <v>308</v>
      </c>
      <c r="B111" s="8">
        <v>43956</v>
      </c>
      <c r="C111" s="435">
        <v>2</v>
      </c>
      <c r="D111" s="435" t="s">
        <v>309</v>
      </c>
      <c r="E111" s="435"/>
      <c r="F111" s="435"/>
      <c r="G111" s="435"/>
      <c r="H111" s="435">
        <v>2</v>
      </c>
      <c r="I111" s="435">
        <v>5</v>
      </c>
      <c r="J111" s="435"/>
      <c r="K111" s="435"/>
      <c r="L111" s="435">
        <v>1</v>
      </c>
      <c r="M111" s="435"/>
      <c r="N111" s="435">
        <v>1</v>
      </c>
      <c r="O111" s="435"/>
      <c r="P111" s="435">
        <v>2</v>
      </c>
      <c r="Q111" s="21">
        <v>2</v>
      </c>
      <c r="R111" s="435"/>
      <c r="S111" s="436"/>
      <c r="T111" s="435"/>
      <c r="U111" s="435"/>
      <c r="V111" s="21"/>
      <c r="W111" s="435"/>
      <c r="X111" s="435"/>
      <c r="Y111" s="435"/>
      <c r="Z111" s="435"/>
      <c r="AA111" s="435"/>
      <c r="AB111" s="435"/>
      <c r="AC111" s="435"/>
      <c r="AD111" s="435"/>
      <c r="AE111" s="435"/>
      <c r="AF111" s="435"/>
      <c r="AG111" s="435"/>
      <c r="AH111" s="435"/>
      <c r="AI111" s="435"/>
      <c r="AJ111" s="435"/>
      <c r="AK111" s="435" t="s">
        <v>310</v>
      </c>
      <c r="AL111" s="435"/>
      <c r="AM111" s="435"/>
      <c r="AN111" s="435"/>
      <c r="AO111" s="435"/>
    </row>
    <row r="112" spans="1:41" ht="14.5">
      <c r="A112" s="40" t="s">
        <v>311</v>
      </c>
      <c r="B112" s="8">
        <v>43959</v>
      </c>
      <c r="C112" s="435">
        <v>1</v>
      </c>
      <c r="D112" s="435">
        <v>30</v>
      </c>
      <c r="E112" s="435"/>
      <c r="F112" s="435"/>
      <c r="G112" s="435"/>
      <c r="H112" s="435">
        <v>1</v>
      </c>
      <c r="I112" s="435">
        <v>8</v>
      </c>
      <c r="J112" s="435"/>
      <c r="K112" s="435"/>
      <c r="L112" s="435"/>
      <c r="M112" s="435"/>
      <c r="N112" s="435"/>
      <c r="O112" s="435"/>
      <c r="P112" s="435">
        <v>1</v>
      </c>
      <c r="Q112" s="21">
        <v>1</v>
      </c>
      <c r="R112" s="435"/>
      <c r="S112" s="436"/>
      <c r="T112" s="435"/>
      <c r="U112" s="435"/>
      <c r="V112" s="21"/>
      <c r="W112" s="435"/>
      <c r="X112" s="435"/>
      <c r="Y112" s="435"/>
      <c r="Z112" s="435" t="s">
        <v>41</v>
      </c>
      <c r="AA112" s="435"/>
      <c r="AB112" s="435" t="s">
        <v>55</v>
      </c>
      <c r="AC112" s="435"/>
      <c r="AD112" s="435" t="s">
        <v>41</v>
      </c>
      <c r="AE112" s="435" t="s">
        <v>41</v>
      </c>
      <c r="AF112" s="435" t="s">
        <v>41</v>
      </c>
      <c r="AG112" s="435" t="s">
        <v>41</v>
      </c>
      <c r="AH112" s="435" t="s">
        <v>41</v>
      </c>
      <c r="AI112" s="435" t="s">
        <v>41</v>
      </c>
      <c r="AJ112" s="435"/>
      <c r="AK112" s="435"/>
      <c r="AL112" s="435"/>
      <c r="AM112" s="435"/>
      <c r="AN112" s="435"/>
      <c r="AO112" s="435"/>
    </row>
    <row r="113" spans="1:41" ht="14.5">
      <c r="A113" s="40" t="s">
        <v>312</v>
      </c>
      <c r="B113" s="8">
        <v>43970</v>
      </c>
      <c r="C113" s="435">
        <v>68</v>
      </c>
      <c r="D113" s="435">
        <v>30</v>
      </c>
      <c r="E113" s="435"/>
      <c r="F113" s="435"/>
      <c r="G113" s="439">
        <v>5</v>
      </c>
      <c r="H113" s="439">
        <v>63</v>
      </c>
      <c r="I113" s="435"/>
      <c r="J113" s="435"/>
      <c r="K113" s="435">
        <v>4</v>
      </c>
      <c r="L113" s="435">
        <v>7</v>
      </c>
      <c r="M113" s="435"/>
      <c r="N113" s="435"/>
      <c r="O113" s="435"/>
      <c r="P113" s="435">
        <v>22</v>
      </c>
      <c r="Q113" s="21">
        <v>55</v>
      </c>
      <c r="R113" s="435">
        <v>1</v>
      </c>
      <c r="S113" s="436"/>
      <c r="T113" s="435"/>
      <c r="U113" s="435">
        <v>12</v>
      </c>
      <c r="V113" s="21"/>
      <c r="W113" s="435"/>
      <c r="X113" s="435"/>
      <c r="Y113" s="435"/>
      <c r="Z113" s="435"/>
      <c r="AA113" s="435" t="s">
        <v>313</v>
      </c>
      <c r="AB113" s="435"/>
      <c r="AC113" s="435"/>
      <c r="AD113" s="435"/>
      <c r="AE113" s="435"/>
      <c r="AF113" s="435"/>
      <c r="AG113" s="435"/>
      <c r="AH113" s="435"/>
      <c r="AI113" s="435"/>
      <c r="AJ113" s="435"/>
      <c r="AK113" s="435"/>
      <c r="AL113" s="435"/>
      <c r="AM113" s="435"/>
      <c r="AN113" s="435"/>
      <c r="AO113" s="435"/>
    </row>
    <row r="114" spans="1:41" ht="14.5">
      <c r="A114" s="40" t="s">
        <v>314</v>
      </c>
      <c r="B114" s="8">
        <v>43970</v>
      </c>
      <c r="C114" s="435">
        <v>77</v>
      </c>
      <c r="D114" s="435">
        <v>32</v>
      </c>
      <c r="E114" s="435"/>
      <c r="F114" s="435">
        <v>4</v>
      </c>
      <c r="G114" s="435">
        <v>13</v>
      </c>
      <c r="H114" s="435">
        <v>50</v>
      </c>
      <c r="I114" s="435"/>
      <c r="J114" s="435">
        <v>34</v>
      </c>
      <c r="K114" s="435"/>
      <c r="L114" s="435"/>
      <c r="M114" s="435"/>
      <c r="N114" s="435">
        <v>6</v>
      </c>
      <c r="O114" s="435"/>
      <c r="P114" s="435">
        <v>22</v>
      </c>
      <c r="Q114" s="21">
        <v>57</v>
      </c>
      <c r="R114" s="435"/>
      <c r="S114" s="436"/>
      <c r="T114" s="435"/>
      <c r="U114" s="435">
        <v>20</v>
      </c>
      <c r="V114" s="21"/>
      <c r="W114" s="435"/>
      <c r="X114" s="435"/>
      <c r="Y114" s="435"/>
      <c r="Z114" s="435"/>
      <c r="AA114" s="435" t="s">
        <v>315</v>
      </c>
      <c r="AB114" s="435"/>
      <c r="AC114" s="435"/>
      <c r="AD114" s="435"/>
      <c r="AE114" s="435"/>
      <c r="AF114" s="435"/>
      <c r="AG114" s="435"/>
      <c r="AH114" s="435"/>
      <c r="AI114" s="435"/>
      <c r="AJ114" s="435"/>
      <c r="AK114" s="435"/>
      <c r="AL114" s="435"/>
      <c r="AM114" s="435"/>
      <c r="AN114" s="435"/>
      <c r="AO114" s="435"/>
    </row>
    <row r="115" spans="1:41" ht="14.5">
      <c r="A115" s="40" t="s">
        <v>316</v>
      </c>
      <c r="B115" s="8">
        <v>43970</v>
      </c>
      <c r="C115" s="435">
        <v>1</v>
      </c>
      <c r="D115" s="435">
        <v>30</v>
      </c>
      <c r="E115" s="435"/>
      <c r="F115" s="435"/>
      <c r="G115" s="435"/>
      <c r="H115" s="435">
        <v>1</v>
      </c>
      <c r="I115" s="435"/>
      <c r="J115" s="435"/>
      <c r="K115" s="435"/>
      <c r="L115" s="435"/>
      <c r="M115" s="435"/>
      <c r="N115" s="435"/>
      <c r="O115" s="435"/>
      <c r="P115" s="435">
        <v>1</v>
      </c>
      <c r="Q115" s="21">
        <v>1</v>
      </c>
      <c r="R115" s="435"/>
      <c r="S115" s="436"/>
      <c r="T115" s="435"/>
      <c r="U115" s="435"/>
      <c r="V115" s="21"/>
      <c r="W115" s="435"/>
      <c r="X115" s="435"/>
      <c r="Y115" s="435"/>
      <c r="Z115" s="435"/>
      <c r="AA115" s="435" t="s">
        <v>55</v>
      </c>
      <c r="AB115" s="435"/>
      <c r="AC115" s="435"/>
      <c r="AD115" s="435"/>
      <c r="AE115" s="435"/>
      <c r="AF115" s="435"/>
      <c r="AG115" s="435"/>
      <c r="AH115" s="435"/>
      <c r="AI115" s="435"/>
      <c r="AJ115" s="435"/>
      <c r="AK115" s="435"/>
      <c r="AL115" s="435"/>
      <c r="AM115" s="435"/>
      <c r="AN115" s="435"/>
      <c r="AO115" s="435"/>
    </row>
    <row r="116" spans="1:41" ht="14.5">
      <c r="A116" s="40" t="s">
        <v>317</v>
      </c>
      <c r="B116" s="8">
        <v>43970</v>
      </c>
      <c r="C116" s="435">
        <v>1</v>
      </c>
      <c r="D116" s="435">
        <v>35</v>
      </c>
      <c r="E116" s="435"/>
      <c r="F116" s="435"/>
      <c r="G116" s="435"/>
      <c r="H116" s="435">
        <v>1</v>
      </c>
      <c r="I116" s="435"/>
      <c r="J116" s="435"/>
      <c r="K116" s="435"/>
      <c r="L116" s="435"/>
      <c r="M116" s="435"/>
      <c r="N116" s="435">
        <v>1</v>
      </c>
      <c r="O116" s="435"/>
      <c r="P116" s="435"/>
      <c r="Q116" s="21">
        <v>1</v>
      </c>
      <c r="R116" s="435"/>
      <c r="S116" s="436"/>
      <c r="T116" s="435"/>
      <c r="U116" s="435"/>
      <c r="V116" s="21"/>
      <c r="W116" s="435"/>
      <c r="X116" s="435"/>
      <c r="Y116" s="435"/>
      <c r="Z116" s="435"/>
      <c r="AA116" s="435"/>
      <c r="AB116" s="435"/>
      <c r="AC116" s="435"/>
      <c r="AD116" s="435"/>
      <c r="AE116" s="435"/>
      <c r="AF116" s="435"/>
      <c r="AG116" s="435"/>
      <c r="AH116" s="435"/>
      <c r="AI116" s="435"/>
      <c r="AJ116" s="435" t="s">
        <v>55</v>
      </c>
      <c r="AK116" s="435"/>
      <c r="AL116" s="435"/>
      <c r="AM116" s="435"/>
      <c r="AN116" s="435"/>
      <c r="AO116" s="435"/>
    </row>
    <row r="117" spans="1:41" ht="14.5">
      <c r="A117" s="40" t="s">
        <v>318</v>
      </c>
      <c r="B117" s="8">
        <v>43969</v>
      </c>
      <c r="C117" s="435">
        <v>2</v>
      </c>
      <c r="D117" s="435"/>
      <c r="E117" s="435"/>
      <c r="F117" s="435"/>
      <c r="G117" s="435"/>
      <c r="H117" s="435"/>
      <c r="I117" s="435"/>
      <c r="J117" s="435"/>
      <c r="K117" s="435"/>
      <c r="L117" s="435"/>
      <c r="M117" s="435"/>
      <c r="N117" s="435"/>
      <c r="O117" s="435"/>
      <c r="P117" s="435">
        <v>1</v>
      </c>
      <c r="Q117" s="21">
        <v>2</v>
      </c>
      <c r="R117" s="435"/>
      <c r="S117" s="436"/>
      <c r="T117" s="435"/>
      <c r="U117" s="435"/>
      <c r="V117" s="21"/>
      <c r="W117" s="435"/>
      <c r="X117" s="435"/>
      <c r="Y117" s="435"/>
      <c r="Z117" s="435"/>
      <c r="AA117" s="435" t="s">
        <v>46</v>
      </c>
      <c r="AB117" s="435"/>
      <c r="AC117" s="435"/>
      <c r="AD117" s="435"/>
      <c r="AE117" s="435"/>
      <c r="AF117" s="435" t="s">
        <v>46</v>
      </c>
      <c r="AG117" s="435"/>
      <c r="AH117" s="435"/>
      <c r="AI117" s="435"/>
      <c r="AJ117" s="435"/>
      <c r="AK117" s="435"/>
      <c r="AL117" s="435"/>
      <c r="AM117" s="435"/>
      <c r="AN117" s="435"/>
      <c r="AO117" s="435"/>
    </row>
    <row r="118" spans="1:41" ht="14.5">
      <c r="A118" s="40" t="s">
        <v>319</v>
      </c>
      <c r="B118" s="8">
        <v>43970</v>
      </c>
      <c r="C118" s="435">
        <v>24</v>
      </c>
      <c r="D118" s="435">
        <v>32.700000000000003</v>
      </c>
      <c r="E118" s="435"/>
      <c r="F118" s="435"/>
      <c r="G118" s="435"/>
      <c r="H118" s="435"/>
      <c r="I118" s="435"/>
      <c r="J118" s="435"/>
      <c r="K118" s="435"/>
      <c r="L118" s="435"/>
      <c r="M118" s="435"/>
      <c r="N118" s="435"/>
      <c r="O118" s="435"/>
      <c r="P118" s="435"/>
      <c r="Q118" s="21">
        <v>24</v>
      </c>
      <c r="R118" s="435"/>
      <c r="S118" s="436"/>
      <c r="T118" s="435"/>
      <c r="U118" s="435"/>
      <c r="V118" s="21"/>
      <c r="W118" s="435"/>
      <c r="X118" s="435"/>
      <c r="Y118" s="435"/>
      <c r="Z118" s="435"/>
      <c r="AA118" s="435" t="s">
        <v>320</v>
      </c>
      <c r="AB118" s="435"/>
      <c r="AC118" s="435"/>
      <c r="AD118" s="435"/>
      <c r="AE118" s="435"/>
      <c r="AF118" s="435"/>
      <c r="AG118" s="435"/>
      <c r="AH118" s="435"/>
      <c r="AI118" s="435"/>
      <c r="AJ118" s="435"/>
      <c r="AK118" s="435"/>
      <c r="AL118" s="435"/>
      <c r="AM118" s="435"/>
      <c r="AN118" s="435"/>
      <c r="AO118" s="435"/>
    </row>
    <row r="119" spans="1:41" ht="14.5">
      <c r="A119" s="40" t="s">
        <v>321</v>
      </c>
      <c r="B119" s="8">
        <v>43971</v>
      </c>
      <c r="C119" s="435">
        <v>16</v>
      </c>
      <c r="D119" s="435" t="s">
        <v>322</v>
      </c>
      <c r="E119" s="435"/>
      <c r="F119" s="435"/>
      <c r="G119" s="435"/>
      <c r="H119" s="435"/>
      <c r="I119" s="435"/>
      <c r="J119" s="435">
        <v>4</v>
      </c>
      <c r="K119" s="435"/>
      <c r="L119" s="435"/>
      <c r="M119" s="435"/>
      <c r="N119" s="435"/>
      <c r="O119" s="435"/>
      <c r="P119" s="435">
        <v>4</v>
      </c>
      <c r="Q119" s="21">
        <v>12</v>
      </c>
      <c r="R119" s="435"/>
      <c r="S119" s="436"/>
      <c r="T119" s="435">
        <v>2</v>
      </c>
      <c r="U119" s="435">
        <v>4</v>
      </c>
      <c r="V119" s="21"/>
      <c r="W119" s="435"/>
      <c r="X119" s="435"/>
      <c r="Y119" s="435"/>
      <c r="Z119" s="435"/>
      <c r="AA119" s="435" t="s">
        <v>323</v>
      </c>
      <c r="AB119" s="435"/>
      <c r="AC119" s="435"/>
      <c r="AD119" s="435"/>
      <c r="AE119" s="435"/>
      <c r="AF119" s="435"/>
      <c r="AG119" s="435"/>
      <c r="AH119" s="435"/>
      <c r="AI119" s="435"/>
      <c r="AJ119" s="435"/>
      <c r="AK119" s="435"/>
      <c r="AL119" s="435"/>
      <c r="AM119" s="435"/>
      <c r="AN119" s="435"/>
      <c r="AO119" s="435"/>
    </row>
    <row r="120" spans="1:41" ht="14.5">
      <c r="A120" s="40" t="s">
        <v>324</v>
      </c>
      <c r="B120" s="8">
        <v>43961</v>
      </c>
      <c r="C120" s="435">
        <v>51</v>
      </c>
      <c r="D120" s="435">
        <v>31.94</v>
      </c>
      <c r="E120" s="435"/>
      <c r="F120" s="435"/>
      <c r="G120" s="435"/>
      <c r="H120" s="435"/>
      <c r="I120" s="2">
        <v>43858</v>
      </c>
      <c r="J120" s="435">
        <v>51</v>
      </c>
      <c r="K120" s="435"/>
      <c r="L120" s="435"/>
      <c r="M120" s="435"/>
      <c r="N120" s="435"/>
      <c r="O120" s="435"/>
      <c r="P120" s="435">
        <v>48</v>
      </c>
      <c r="Q120" s="21">
        <v>51</v>
      </c>
      <c r="R120" s="435"/>
      <c r="S120" s="436"/>
      <c r="T120" s="435"/>
      <c r="U120" s="435"/>
      <c r="V120" s="21"/>
      <c r="W120" s="435"/>
      <c r="X120" s="435"/>
      <c r="Y120" s="435"/>
      <c r="Z120" s="435"/>
      <c r="AA120" s="435"/>
      <c r="AB120" s="435"/>
      <c r="AC120" s="435"/>
      <c r="AD120" s="435"/>
      <c r="AE120" s="435"/>
      <c r="AF120" s="435"/>
      <c r="AG120" s="435"/>
      <c r="AH120" s="435"/>
      <c r="AI120" s="435"/>
      <c r="AJ120" s="435"/>
      <c r="AK120" s="435"/>
      <c r="AL120" s="435"/>
      <c r="AM120" s="435"/>
      <c r="AN120" s="435"/>
      <c r="AO120" s="435"/>
    </row>
    <row r="121" spans="1:41" ht="14.5">
      <c r="A121" s="40" t="s">
        <v>325</v>
      </c>
      <c r="B121" s="8">
        <v>43972</v>
      </c>
      <c r="C121" s="435">
        <v>92</v>
      </c>
      <c r="D121" s="435">
        <v>31.4</v>
      </c>
      <c r="E121" s="435"/>
      <c r="F121" s="435"/>
      <c r="G121" s="435"/>
      <c r="H121" s="435"/>
      <c r="I121" s="435"/>
      <c r="J121" s="435"/>
      <c r="K121" s="435"/>
      <c r="L121" s="435"/>
      <c r="M121" s="435"/>
      <c r="N121" s="435"/>
      <c r="O121" s="435"/>
      <c r="P121" s="435"/>
      <c r="Q121" s="115">
        <v>21</v>
      </c>
      <c r="R121" s="439">
        <v>1</v>
      </c>
      <c r="S121" s="440"/>
      <c r="T121" s="439"/>
      <c r="U121" s="439">
        <v>70</v>
      </c>
      <c r="V121" s="21"/>
      <c r="W121" s="435"/>
      <c r="X121" s="435"/>
      <c r="Y121" s="435"/>
      <c r="Z121" s="435"/>
      <c r="AA121" s="435"/>
      <c r="AB121" s="435"/>
      <c r="AC121" s="435"/>
      <c r="AD121" s="435"/>
      <c r="AE121" s="435"/>
      <c r="AF121" s="435"/>
      <c r="AG121" s="435"/>
      <c r="AH121" s="435"/>
      <c r="AI121" s="435"/>
      <c r="AJ121" s="435"/>
      <c r="AK121" s="435" t="s">
        <v>88</v>
      </c>
      <c r="AL121" s="435"/>
      <c r="AM121" s="435"/>
      <c r="AN121" s="435"/>
      <c r="AO121" s="435"/>
    </row>
    <row r="122" spans="1:41" ht="14.5">
      <c r="A122" s="40" t="s">
        <v>326</v>
      </c>
      <c r="B122" s="8">
        <v>43972</v>
      </c>
      <c r="C122" s="435">
        <v>16</v>
      </c>
      <c r="D122" s="435">
        <v>31</v>
      </c>
      <c r="E122" s="435"/>
      <c r="F122" s="435"/>
      <c r="G122" s="435"/>
      <c r="H122" s="435">
        <v>16</v>
      </c>
      <c r="I122" s="435"/>
      <c r="J122" s="435"/>
      <c r="K122" s="435"/>
      <c r="L122" s="435"/>
      <c r="M122" s="435"/>
      <c r="N122" s="435"/>
      <c r="O122" s="435"/>
      <c r="P122" s="435">
        <v>12</v>
      </c>
      <c r="Q122" s="21">
        <v>16</v>
      </c>
      <c r="R122" s="435"/>
      <c r="S122" s="436"/>
      <c r="T122" s="435">
        <v>3</v>
      </c>
      <c r="U122" s="435"/>
      <c r="V122" s="21"/>
      <c r="W122" s="435"/>
      <c r="X122" s="435"/>
      <c r="Y122" s="435"/>
      <c r="Z122" s="435"/>
      <c r="AA122" s="435"/>
      <c r="AB122" s="435"/>
      <c r="AC122" s="435"/>
      <c r="AD122" s="435"/>
      <c r="AE122" s="435"/>
      <c r="AF122" s="435"/>
      <c r="AG122" s="435"/>
      <c r="AH122" s="435"/>
      <c r="AI122" s="435"/>
      <c r="AJ122" s="435"/>
      <c r="AK122" s="435" t="s">
        <v>323</v>
      </c>
      <c r="AL122" s="435"/>
      <c r="AM122" s="435"/>
      <c r="AN122" s="435"/>
      <c r="AO122" s="435"/>
    </row>
    <row r="123" spans="1:41" ht="14.5">
      <c r="A123" s="40" t="s">
        <v>327</v>
      </c>
      <c r="B123" s="13">
        <v>43965</v>
      </c>
      <c r="C123" s="435">
        <v>31</v>
      </c>
      <c r="D123" s="435"/>
      <c r="E123" s="435"/>
      <c r="F123" s="435"/>
      <c r="G123" s="435"/>
      <c r="H123" s="435"/>
      <c r="I123" s="435"/>
      <c r="J123" s="435"/>
      <c r="K123" s="435"/>
      <c r="L123" s="435"/>
      <c r="M123" s="435"/>
      <c r="N123" s="435"/>
      <c r="O123" s="435"/>
      <c r="P123" s="435"/>
      <c r="Q123" s="21">
        <v>31</v>
      </c>
      <c r="R123" s="435"/>
      <c r="S123" s="436"/>
      <c r="T123" s="435"/>
      <c r="U123" s="435"/>
      <c r="V123" s="21"/>
      <c r="W123" s="435"/>
      <c r="X123" s="435"/>
      <c r="Y123" s="435"/>
      <c r="Z123" s="435"/>
      <c r="AA123" s="435" t="s">
        <v>328</v>
      </c>
      <c r="AB123" s="435"/>
      <c r="AC123" s="435"/>
      <c r="AD123" s="435"/>
      <c r="AE123" s="435"/>
      <c r="AF123" s="435"/>
      <c r="AG123" s="435"/>
      <c r="AH123" s="435"/>
      <c r="AI123" s="435"/>
      <c r="AJ123" s="435"/>
      <c r="AK123" s="435"/>
      <c r="AL123" s="435"/>
      <c r="AM123" s="435"/>
      <c r="AN123" s="435"/>
      <c r="AO123" s="435"/>
    </row>
    <row r="124" spans="1:41" ht="14.5">
      <c r="A124" s="40" t="s">
        <v>329</v>
      </c>
      <c r="B124" s="8">
        <v>43973</v>
      </c>
      <c r="C124" s="435">
        <v>60</v>
      </c>
      <c r="D124" s="435">
        <v>34</v>
      </c>
      <c r="E124" s="435" t="s">
        <v>330</v>
      </c>
      <c r="F124" s="435">
        <v>10</v>
      </c>
      <c r="G124" s="435">
        <v>16</v>
      </c>
      <c r="H124" s="435">
        <v>34</v>
      </c>
      <c r="I124" s="435"/>
      <c r="J124" s="435">
        <v>18</v>
      </c>
      <c r="K124" s="435">
        <v>3</v>
      </c>
      <c r="L124" s="435"/>
      <c r="M124" s="435"/>
      <c r="N124" s="435">
        <v>1</v>
      </c>
      <c r="O124" s="435"/>
      <c r="P124" s="435">
        <v>5</v>
      </c>
      <c r="Q124" s="21">
        <v>23</v>
      </c>
      <c r="R124" s="435"/>
      <c r="S124" s="436"/>
      <c r="T124" s="435"/>
      <c r="U124" s="435">
        <v>37</v>
      </c>
      <c r="V124" s="21"/>
      <c r="W124" s="435"/>
      <c r="X124" s="435"/>
      <c r="Y124" s="435"/>
      <c r="Z124" s="435"/>
      <c r="AA124" s="435" t="s">
        <v>331</v>
      </c>
      <c r="AB124" s="435"/>
      <c r="AC124" s="435"/>
      <c r="AD124" s="435"/>
      <c r="AE124" s="435"/>
      <c r="AF124" s="435"/>
      <c r="AG124" s="435"/>
      <c r="AH124" s="435"/>
      <c r="AI124" s="435"/>
      <c r="AJ124" s="435"/>
      <c r="AK124" s="435"/>
      <c r="AL124" s="435"/>
      <c r="AM124" s="435"/>
      <c r="AN124" s="435"/>
      <c r="AO124" s="435"/>
    </row>
    <row r="125" spans="1:41" ht="14.5">
      <c r="A125" s="40" t="s">
        <v>332</v>
      </c>
      <c r="B125" s="8">
        <v>43974</v>
      </c>
      <c r="C125" s="435">
        <v>1</v>
      </c>
      <c r="D125" s="435"/>
      <c r="E125" s="435"/>
      <c r="F125" s="435"/>
      <c r="G125" s="435"/>
      <c r="H125" s="435">
        <v>1</v>
      </c>
      <c r="I125" s="435"/>
      <c r="J125" s="435"/>
      <c r="K125" s="435"/>
      <c r="L125" s="435"/>
      <c r="M125" s="435"/>
      <c r="N125" s="435"/>
      <c r="O125" s="435"/>
      <c r="P125" s="435">
        <v>1</v>
      </c>
      <c r="Q125" s="21">
        <v>1</v>
      </c>
      <c r="R125" s="435"/>
      <c r="S125" s="436"/>
      <c r="T125" s="435"/>
      <c r="U125" s="435"/>
      <c r="V125" s="21"/>
      <c r="W125" s="435"/>
      <c r="X125" s="435"/>
      <c r="Y125" s="435"/>
      <c r="Z125" s="435"/>
      <c r="AA125" s="435"/>
      <c r="AB125" s="435"/>
      <c r="AC125" s="435"/>
      <c r="AD125" s="435"/>
      <c r="AE125" s="435"/>
      <c r="AF125" s="435"/>
      <c r="AG125" s="435"/>
      <c r="AH125" s="435"/>
      <c r="AI125" s="435"/>
      <c r="AJ125" s="435"/>
      <c r="AK125" s="435"/>
      <c r="AL125" s="435"/>
      <c r="AM125" s="435"/>
      <c r="AN125" s="435"/>
      <c r="AO125" s="435"/>
    </row>
    <row r="126" spans="1:41" ht="14.5">
      <c r="A126" s="437" t="s">
        <v>333</v>
      </c>
      <c r="B126" s="8">
        <v>43973</v>
      </c>
      <c r="C126" s="435">
        <v>16</v>
      </c>
      <c r="D126" s="435" t="s">
        <v>334</v>
      </c>
      <c r="E126" s="435"/>
      <c r="F126" s="435"/>
      <c r="G126" s="435"/>
      <c r="H126" s="435"/>
      <c r="I126" s="435" t="s">
        <v>335</v>
      </c>
      <c r="J126" s="435"/>
      <c r="K126" s="435"/>
      <c r="L126" s="435">
        <v>1</v>
      </c>
      <c r="M126" s="435"/>
      <c r="N126" s="435"/>
      <c r="O126" s="435"/>
      <c r="P126" s="435"/>
      <c r="Q126" s="21">
        <v>16</v>
      </c>
      <c r="R126" s="435"/>
      <c r="S126" s="436"/>
      <c r="T126" s="435"/>
      <c r="U126" s="435"/>
      <c r="V126" s="21"/>
      <c r="W126" s="435"/>
      <c r="X126" s="435"/>
      <c r="Y126" s="435"/>
      <c r="Z126" s="435"/>
      <c r="AA126" s="435" t="s">
        <v>323</v>
      </c>
      <c r="AB126" s="435"/>
      <c r="AC126" s="435"/>
      <c r="AD126" s="435"/>
      <c r="AE126" s="435"/>
      <c r="AF126" s="435"/>
      <c r="AG126" s="435"/>
      <c r="AH126" s="435"/>
      <c r="AI126" s="435"/>
      <c r="AJ126" s="435"/>
      <c r="AK126" s="435"/>
      <c r="AL126" s="435"/>
      <c r="AM126" s="435"/>
      <c r="AN126" s="435"/>
      <c r="AO126" s="435"/>
    </row>
    <row r="127" spans="1:41" ht="14.5">
      <c r="A127" s="40" t="s">
        <v>336</v>
      </c>
      <c r="B127" s="8">
        <v>43962</v>
      </c>
      <c r="C127" s="435">
        <v>1</v>
      </c>
      <c r="D127" s="435">
        <v>31</v>
      </c>
      <c r="E127" s="435"/>
      <c r="F127" s="435"/>
      <c r="G127" s="435"/>
      <c r="H127" s="435">
        <v>1</v>
      </c>
      <c r="I127" s="435"/>
      <c r="J127" s="435"/>
      <c r="K127" s="435"/>
      <c r="L127" s="435"/>
      <c r="M127" s="435"/>
      <c r="N127" s="435"/>
      <c r="O127" s="435"/>
      <c r="P127" s="435"/>
      <c r="Q127" s="21">
        <v>1</v>
      </c>
      <c r="R127" s="435"/>
      <c r="S127" s="436"/>
      <c r="T127" s="435"/>
      <c r="U127" s="435"/>
      <c r="V127" s="21"/>
      <c r="W127" s="435"/>
      <c r="X127" s="435"/>
      <c r="Y127" s="435"/>
      <c r="Z127" s="435"/>
      <c r="AA127" s="435" t="s">
        <v>55</v>
      </c>
      <c r="AB127" s="435"/>
      <c r="AC127" s="435"/>
      <c r="AD127" s="435"/>
      <c r="AE127" s="435"/>
      <c r="AF127" s="435"/>
      <c r="AG127" s="435"/>
      <c r="AH127" s="435"/>
      <c r="AI127" s="435"/>
      <c r="AJ127" s="435" t="s">
        <v>55</v>
      </c>
      <c r="AK127" s="435"/>
      <c r="AL127" s="435"/>
      <c r="AM127" s="435"/>
      <c r="AN127" s="435"/>
      <c r="AO127" s="435"/>
    </row>
    <row r="128" spans="1:41" ht="14.5">
      <c r="A128" s="437" t="s">
        <v>337</v>
      </c>
      <c r="B128" s="8">
        <v>43978</v>
      </c>
      <c r="C128" s="435">
        <v>20</v>
      </c>
      <c r="D128" s="435"/>
      <c r="E128" s="435"/>
      <c r="F128" s="435"/>
      <c r="G128" s="435"/>
      <c r="H128" s="435"/>
      <c r="I128" s="435"/>
      <c r="J128" s="435"/>
      <c r="K128" s="435"/>
      <c r="L128" s="435"/>
      <c r="M128" s="435"/>
      <c r="N128" s="435"/>
      <c r="O128" s="435"/>
      <c r="P128" s="435"/>
      <c r="Q128" s="21">
        <v>20</v>
      </c>
      <c r="R128" s="435"/>
      <c r="S128" s="436"/>
      <c r="T128" s="435"/>
      <c r="U128" s="435"/>
      <c r="V128" s="21"/>
      <c r="W128" s="435"/>
      <c r="X128" s="435"/>
      <c r="Y128" s="435"/>
      <c r="Z128" s="435"/>
      <c r="AA128" s="435" t="s">
        <v>285</v>
      </c>
      <c r="AB128" s="435"/>
      <c r="AC128" s="435"/>
      <c r="AD128" s="435"/>
      <c r="AE128" s="435"/>
      <c r="AF128" s="435"/>
      <c r="AG128" s="435"/>
      <c r="AH128" s="435"/>
      <c r="AI128" s="435"/>
      <c r="AJ128" s="435"/>
      <c r="AK128" s="435"/>
      <c r="AL128" s="435"/>
      <c r="AM128" s="435"/>
      <c r="AN128" s="435"/>
      <c r="AO128" s="435"/>
    </row>
    <row r="129" spans="1:41" ht="14.5">
      <c r="A129" s="437" t="s">
        <v>338</v>
      </c>
      <c r="B129" s="8">
        <v>43974</v>
      </c>
      <c r="C129" s="435">
        <v>1</v>
      </c>
      <c r="D129" s="435">
        <v>28</v>
      </c>
      <c r="E129" s="435"/>
      <c r="F129" s="435"/>
      <c r="G129" s="435"/>
      <c r="H129" s="435">
        <v>1</v>
      </c>
      <c r="I129" s="435"/>
      <c r="J129" s="435"/>
      <c r="K129" s="435"/>
      <c r="L129" s="435">
        <v>1</v>
      </c>
      <c r="M129" s="435"/>
      <c r="N129" s="435"/>
      <c r="O129" s="435"/>
      <c r="P129" s="435">
        <v>1</v>
      </c>
      <c r="Q129" s="21">
        <v>1</v>
      </c>
      <c r="R129" s="435"/>
      <c r="S129" s="436"/>
      <c r="T129" s="435"/>
      <c r="U129" s="435"/>
      <c r="V129" s="21"/>
      <c r="W129" s="435"/>
      <c r="X129" s="435"/>
      <c r="Y129" s="435"/>
      <c r="Z129" s="435"/>
      <c r="AA129" s="435" t="s">
        <v>55</v>
      </c>
      <c r="AB129" s="435"/>
      <c r="AC129" s="435"/>
      <c r="AD129" s="435"/>
      <c r="AE129" s="435"/>
      <c r="AF129" s="435"/>
      <c r="AG129" s="435"/>
      <c r="AH129" s="435"/>
      <c r="AI129" s="435"/>
      <c r="AJ129" s="435"/>
      <c r="AK129" s="435"/>
      <c r="AL129" s="435"/>
      <c r="AM129" s="435"/>
      <c r="AN129" s="435"/>
      <c r="AO129" s="435"/>
    </row>
    <row r="130" spans="1:41" ht="14.5">
      <c r="A130" s="437" t="s">
        <v>339</v>
      </c>
      <c r="B130" s="8">
        <v>43974</v>
      </c>
      <c r="C130" s="435">
        <v>12</v>
      </c>
      <c r="D130" s="435" t="s">
        <v>340</v>
      </c>
      <c r="E130" s="435"/>
      <c r="F130" s="435"/>
      <c r="G130" s="435">
        <v>3</v>
      </c>
      <c r="H130" s="435">
        <v>9</v>
      </c>
      <c r="I130" s="435" t="s">
        <v>341</v>
      </c>
      <c r="J130" s="435"/>
      <c r="K130" s="435"/>
      <c r="L130" s="435">
        <v>2</v>
      </c>
      <c r="M130" s="435" t="s">
        <v>342</v>
      </c>
      <c r="N130" s="435">
        <v>2</v>
      </c>
      <c r="O130" s="435"/>
      <c r="P130" s="435">
        <v>7</v>
      </c>
      <c r="Q130" s="21">
        <v>9</v>
      </c>
      <c r="R130" s="435"/>
      <c r="S130" s="436"/>
      <c r="T130" s="435">
        <v>1</v>
      </c>
      <c r="U130" s="435">
        <v>3</v>
      </c>
      <c r="V130" s="21"/>
      <c r="W130" s="435"/>
      <c r="X130" s="435"/>
      <c r="Y130" s="435"/>
      <c r="Z130" s="435"/>
      <c r="AA130" s="435"/>
      <c r="AB130" s="435"/>
      <c r="AC130" s="435"/>
      <c r="AD130" s="435"/>
      <c r="AE130" s="435"/>
      <c r="AF130" s="435"/>
      <c r="AG130" s="435"/>
      <c r="AH130" s="435"/>
      <c r="AI130" s="435"/>
      <c r="AJ130" s="435"/>
      <c r="AK130" s="435"/>
      <c r="AL130" s="435"/>
      <c r="AM130" s="435"/>
      <c r="AN130" s="435"/>
      <c r="AO130" s="435"/>
    </row>
    <row r="131" spans="1:41" ht="14.5">
      <c r="A131" s="437" t="s">
        <v>343</v>
      </c>
      <c r="B131" s="8">
        <v>43967</v>
      </c>
      <c r="C131" s="435">
        <v>1</v>
      </c>
      <c r="D131" s="435">
        <v>36</v>
      </c>
      <c r="E131" s="435"/>
      <c r="F131" s="435"/>
      <c r="G131" s="435"/>
      <c r="H131" s="435">
        <v>1</v>
      </c>
      <c r="I131" s="435"/>
      <c r="J131" s="435"/>
      <c r="K131" s="435"/>
      <c r="L131" s="435"/>
      <c r="M131" s="435"/>
      <c r="N131" s="435">
        <v>1</v>
      </c>
      <c r="O131" s="435"/>
      <c r="P131" s="435">
        <v>1</v>
      </c>
      <c r="Q131" s="21">
        <v>1</v>
      </c>
      <c r="R131" s="435"/>
      <c r="S131" s="436"/>
      <c r="T131" s="435"/>
      <c r="U131" s="435"/>
      <c r="V131" s="21"/>
      <c r="W131" s="435"/>
      <c r="X131" s="435"/>
      <c r="Y131" s="435"/>
      <c r="Z131" s="435"/>
      <c r="AA131" s="435"/>
      <c r="AB131" s="435"/>
      <c r="AC131" s="435"/>
      <c r="AD131" s="435"/>
      <c r="AE131" s="435"/>
      <c r="AF131" s="435"/>
      <c r="AG131" s="435"/>
      <c r="AH131" s="435"/>
      <c r="AI131" s="435"/>
      <c r="AJ131" s="435"/>
      <c r="AK131" s="435" t="s">
        <v>55</v>
      </c>
      <c r="AL131" s="435"/>
      <c r="AM131" s="435"/>
      <c r="AN131" s="435"/>
      <c r="AO131" s="435"/>
    </row>
    <row r="132" spans="1:41" ht="14.5">
      <c r="A132" s="19" t="s">
        <v>344</v>
      </c>
      <c r="B132" s="8">
        <v>43981</v>
      </c>
      <c r="C132" s="435">
        <v>308</v>
      </c>
      <c r="D132" s="435" t="s">
        <v>345</v>
      </c>
      <c r="E132" s="435"/>
      <c r="F132" s="435"/>
      <c r="G132" s="435"/>
      <c r="H132" s="435"/>
      <c r="I132" s="435"/>
      <c r="J132" s="435">
        <v>38</v>
      </c>
      <c r="K132" s="435"/>
      <c r="L132" s="435"/>
      <c r="M132" s="435"/>
      <c r="N132" s="435">
        <v>10</v>
      </c>
      <c r="O132" s="435">
        <v>7</v>
      </c>
      <c r="P132" s="435"/>
      <c r="Q132" s="115">
        <v>308</v>
      </c>
      <c r="R132" s="435"/>
      <c r="S132" s="436"/>
      <c r="T132" s="435"/>
      <c r="U132" s="435"/>
      <c r="V132" s="21"/>
      <c r="W132" s="435"/>
      <c r="X132" s="435"/>
      <c r="Y132" s="435"/>
      <c r="Z132" s="435"/>
      <c r="AA132" s="435"/>
      <c r="AB132" s="435"/>
      <c r="AC132" s="435"/>
      <c r="AD132" s="435"/>
      <c r="AE132" s="435"/>
      <c r="AF132" s="435"/>
      <c r="AG132" s="435"/>
      <c r="AH132" s="435"/>
      <c r="AI132" s="435"/>
      <c r="AJ132" s="435"/>
      <c r="AK132" s="435"/>
      <c r="AL132" s="435"/>
      <c r="AM132" s="435"/>
      <c r="AN132" s="435"/>
      <c r="AO132" s="435"/>
    </row>
    <row r="133" spans="1:41" ht="14.5">
      <c r="A133" s="19" t="s">
        <v>346</v>
      </c>
      <c r="B133" s="8">
        <v>43983</v>
      </c>
      <c r="C133" s="435">
        <v>8</v>
      </c>
      <c r="D133" s="435">
        <v>39.4</v>
      </c>
      <c r="E133" s="435"/>
      <c r="F133" s="435"/>
      <c r="G133" s="435">
        <v>3</v>
      </c>
      <c r="H133" s="435">
        <v>5</v>
      </c>
      <c r="I133" s="435"/>
      <c r="J133" s="435">
        <v>8</v>
      </c>
      <c r="K133" s="435">
        <v>6</v>
      </c>
      <c r="L133" s="435"/>
      <c r="M133" s="435"/>
      <c r="N133" s="435">
        <v>8</v>
      </c>
      <c r="O133" s="435"/>
      <c r="P133" s="435"/>
      <c r="Q133" s="21">
        <v>4</v>
      </c>
      <c r="R133" s="435"/>
      <c r="S133" s="436"/>
      <c r="T133" s="435"/>
      <c r="U133" s="435">
        <v>4</v>
      </c>
      <c r="V133" s="21"/>
      <c r="W133" s="435"/>
      <c r="X133" s="435"/>
      <c r="Y133" s="435"/>
      <c r="Z133" s="435"/>
      <c r="AA133" s="435"/>
      <c r="AB133" s="435"/>
      <c r="AC133" s="435"/>
      <c r="AD133" s="435"/>
      <c r="AE133" s="435"/>
      <c r="AF133" s="435"/>
      <c r="AG133" s="435"/>
      <c r="AH133" s="435"/>
      <c r="AI133" s="435"/>
      <c r="AJ133" s="435"/>
      <c r="AK133" s="435"/>
      <c r="AL133" s="435"/>
      <c r="AM133" s="435"/>
      <c r="AN133" s="435"/>
      <c r="AO133" s="435"/>
    </row>
    <row r="134" spans="1:41" ht="14.5">
      <c r="A134" s="40" t="s">
        <v>347</v>
      </c>
      <c r="B134" s="8">
        <v>43983</v>
      </c>
      <c r="C134" s="435">
        <v>8</v>
      </c>
      <c r="D134" s="435" t="s">
        <v>348</v>
      </c>
      <c r="E134" s="435"/>
      <c r="F134" s="435">
        <v>3</v>
      </c>
      <c r="G134" s="435">
        <v>3</v>
      </c>
      <c r="H134" s="435">
        <v>2</v>
      </c>
      <c r="I134" s="435"/>
      <c r="J134" s="435">
        <v>1</v>
      </c>
      <c r="K134" s="435"/>
      <c r="L134" s="435"/>
      <c r="M134" s="435"/>
      <c r="N134" s="435">
        <v>1</v>
      </c>
      <c r="O134" s="435"/>
      <c r="P134" s="435">
        <v>2</v>
      </c>
      <c r="Q134" s="21">
        <v>2</v>
      </c>
      <c r="R134" s="435">
        <v>1</v>
      </c>
      <c r="S134" s="436"/>
      <c r="T134" s="435"/>
      <c r="U134" s="435">
        <v>5</v>
      </c>
      <c r="V134" s="21"/>
      <c r="W134" s="435"/>
      <c r="X134" s="435"/>
      <c r="Y134" s="435"/>
      <c r="Z134" s="435"/>
      <c r="AA134" s="435" t="s">
        <v>66</v>
      </c>
      <c r="AB134" s="435"/>
      <c r="AC134" s="435"/>
      <c r="AD134" s="435"/>
      <c r="AE134" s="435"/>
      <c r="AF134" s="435"/>
      <c r="AG134" s="435"/>
      <c r="AH134" s="435"/>
      <c r="AI134" s="435"/>
      <c r="AJ134" s="435"/>
      <c r="AK134" s="435"/>
      <c r="AL134" s="435"/>
      <c r="AM134" s="435"/>
      <c r="AN134" s="435"/>
      <c r="AO134" s="435"/>
    </row>
    <row r="135" spans="1:41" ht="14.5">
      <c r="A135" s="40" t="s">
        <v>349</v>
      </c>
      <c r="B135" s="8">
        <v>43978</v>
      </c>
      <c r="C135" s="435">
        <v>1</v>
      </c>
      <c r="D135" s="435">
        <v>25</v>
      </c>
      <c r="E135" s="435"/>
      <c r="F135" s="435"/>
      <c r="G135" s="435"/>
      <c r="H135" s="435">
        <v>1</v>
      </c>
      <c r="I135" s="435"/>
      <c r="J135" s="435"/>
      <c r="K135" s="435"/>
      <c r="L135" s="435"/>
      <c r="M135" s="435"/>
      <c r="N135" s="435"/>
      <c r="O135" s="435"/>
      <c r="P135" s="435">
        <v>1</v>
      </c>
      <c r="Q135" s="21">
        <v>1</v>
      </c>
      <c r="R135" s="435"/>
      <c r="S135" s="436"/>
      <c r="T135" s="435"/>
      <c r="U135" s="435"/>
      <c r="V135" s="21"/>
      <c r="W135" s="435"/>
      <c r="X135" s="435"/>
      <c r="Y135" s="435"/>
      <c r="Z135" s="435"/>
      <c r="AA135" s="435"/>
      <c r="AB135" s="435"/>
      <c r="AC135" s="435"/>
      <c r="AD135" s="435"/>
      <c r="AE135" s="435"/>
      <c r="AF135" s="435"/>
      <c r="AG135" s="435"/>
      <c r="AH135" s="435"/>
      <c r="AI135" s="435"/>
      <c r="AJ135" s="435"/>
      <c r="AK135" s="435" t="s">
        <v>55</v>
      </c>
      <c r="AL135" s="435"/>
      <c r="AM135" s="435"/>
      <c r="AN135" s="435"/>
      <c r="AO135" s="435"/>
    </row>
    <row r="136" spans="1:41" ht="14.5">
      <c r="A136" s="40" t="s">
        <v>350</v>
      </c>
      <c r="B136" s="8">
        <v>43986</v>
      </c>
      <c r="C136" s="435">
        <v>2</v>
      </c>
      <c r="D136" s="435" t="s">
        <v>351</v>
      </c>
      <c r="E136" s="435"/>
      <c r="F136" s="435"/>
      <c r="G136" s="435"/>
      <c r="H136" s="435">
        <v>2</v>
      </c>
      <c r="I136" s="435"/>
      <c r="J136" s="435"/>
      <c r="K136" s="435"/>
      <c r="L136" s="435"/>
      <c r="M136" s="435"/>
      <c r="N136" s="435"/>
      <c r="O136" s="435"/>
      <c r="P136" s="435">
        <v>2</v>
      </c>
      <c r="Q136" s="21">
        <v>2</v>
      </c>
      <c r="R136" s="435"/>
      <c r="S136" s="436"/>
      <c r="T136" s="435"/>
      <c r="U136" s="435"/>
      <c r="V136" s="21"/>
      <c r="W136" s="435"/>
      <c r="X136" s="435"/>
      <c r="Y136" s="435"/>
      <c r="Z136" s="435"/>
      <c r="AA136" s="435" t="s">
        <v>46</v>
      </c>
      <c r="AB136" s="435"/>
      <c r="AC136" s="435"/>
      <c r="AD136" s="435"/>
      <c r="AE136" s="435"/>
      <c r="AF136" s="435"/>
      <c r="AG136" s="435"/>
      <c r="AH136" s="435"/>
      <c r="AI136" s="435"/>
      <c r="AJ136" s="435"/>
      <c r="AK136" s="435"/>
      <c r="AL136" s="435"/>
      <c r="AM136" s="435"/>
      <c r="AN136" s="435"/>
      <c r="AO136" s="435"/>
    </row>
    <row r="137" spans="1:41" ht="14.5">
      <c r="A137" s="437" t="s">
        <v>352</v>
      </c>
      <c r="B137" s="8">
        <v>43982</v>
      </c>
      <c r="C137" s="435">
        <v>1</v>
      </c>
      <c r="D137" s="435">
        <v>36</v>
      </c>
      <c r="E137" s="435"/>
      <c r="F137" s="435"/>
      <c r="G137" s="435"/>
      <c r="H137" s="435">
        <v>1</v>
      </c>
      <c r="I137" s="435"/>
      <c r="J137" s="435"/>
      <c r="K137" s="435"/>
      <c r="L137" s="435"/>
      <c r="M137" s="435"/>
      <c r="N137" s="435"/>
      <c r="O137" s="435"/>
      <c r="P137" s="435"/>
      <c r="Q137" s="21">
        <v>1</v>
      </c>
      <c r="R137" s="435"/>
      <c r="S137" s="436"/>
      <c r="T137" s="435"/>
      <c r="U137" s="435"/>
      <c r="V137" s="21"/>
      <c r="W137" s="435"/>
      <c r="X137" s="435"/>
      <c r="Y137" s="435"/>
      <c r="Z137" s="435"/>
      <c r="AA137" s="435" t="s">
        <v>55</v>
      </c>
      <c r="AB137" s="435"/>
      <c r="AC137" s="435"/>
      <c r="AD137" s="435"/>
      <c r="AE137" s="435"/>
      <c r="AF137" s="435"/>
      <c r="AG137" s="435"/>
      <c r="AH137" s="435"/>
      <c r="AI137" s="435"/>
      <c r="AJ137" s="435"/>
      <c r="AK137" s="435"/>
      <c r="AL137" s="435"/>
      <c r="AM137" s="435"/>
      <c r="AN137" s="435"/>
      <c r="AO137" s="435"/>
    </row>
    <row r="138" spans="1:41" ht="14.5">
      <c r="A138" s="40" t="s">
        <v>353</v>
      </c>
      <c r="B138" s="8">
        <v>43987</v>
      </c>
      <c r="C138" s="435">
        <v>2</v>
      </c>
      <c r="D138" s="435"/>
      <c r="E138" s="435"/>
      <c r="F138" s="435"/>
      <c r="G138" s="435"/>
      <c r="H138" s="435"/>
      <c r="I138" s="435"/>
      <c r="J138" s="435"/>
      <c r="K138" s="435"/>
      <c r="L138" s="435"/>
      <c r="M138" s="435"/>
      <c r="N138" s="435"/>
      <c r="O138" s="435"/>
      <c r="P138" s="435">
        <v>2</v>
      </c>
      <c r="Q138" s="21">
        <v>2</v>
      </c>
      <c r="R138" s="435"/>
      <c r="S138" s="436"/>
      <c r="T138" s="435"/>
      <c r="U138" s="435"/>
      <c r="V138" s="21"/>
      <c r="W138" s="435"/>
      <c r="X138" s="435"/>
      <c r="Y138" s="435"/>
      <c r="Z138" s="435"/>
      <c r="AA138" s="435"/>
      <c r="AB138" s="435"/>
      <c r="AC138" s="435"/>
      <c r="AD138" s="435"/>
      <c r="AE138" s="435"/>
      <c r="AF138" s="435"/>
      <c r="AG138" s="435"/>
      <c r="AH138" s="435"/>
      <c r="AI138" s="435"/>
      <c r="AJ138" s="435"/>
      <c r="AK138" s="435" t="s">
        <v>46</v>
      </c>
      <c r="AL138" s="435"/>
      <c r="AM138" s="435"/>
      <c r="AN138" s="435"/>
      <c r="AO138" s="435"/>
    </row>
    <row r="139" spans="1:41" ht="14.5">
      <c r="A139" s="40" t="s">
        <v>354</v>
      </c>
      <c r="B139" s="8">
        <v>43987</v>
      </c>
      <c r="C139" s="435">
        <v>3</v>
      </c>
      <c r="D139" s="435"/>
      <c r="E139" s="435"/>
      <c r="F139" s="435"/>
      <c r="G139" s="435"/>
      <c r="H139" s="435"/>
      <c r="I139" s="435"/>
      <c r="J139" s="435"/>
      <c r="K139" s="435"/>
      <c r="L139" s="435"/>
      <c r="M139" s="435"/>
      <c r="N139" s="435"/>
      <c r="O139" s="435"/>
      <c r="P139" s="435"/>
      <c r="Q139" s="21">
        <v>3</v>
      </c>
      <c r="R139" s="435"/>
      <c r="S139" s="436"/>
      <c r="T139" s="435"/>
      <c r="U139" s="435"/>
      <c r="V139" s="21"/>
      <c r="W139" s="435"/>
      <c r="X139" s="435"/>
      <c r="Y139" s="435"/>
      <c r="Z139" s="435"/>
      <c r="AA139" s="435"/>
      <c r="AB139" s="435"/>
      <c r="AC139" s="435"/>
      <c r="AD139" s="435"/>
      <c r="AE139" s="435"/>
      <c r="AF139" s="435"/>
      <c r="AG139" s="435"/>
      <c r="AH139" s="435"/>
      <c r="AI139" s="435"/>
      <c r="AJ139" s="435"/>
      <c r="AK139" s="435" t="s">
        <v>355</v>
      </c>
      <c r="AL139" s="435"/>
      <c r="AM139" s="435"/>
      <c r="AN139" s="435"/>
      <c r="AO139" s="435"/>
    </row>
    <row r="140" spans="1:41" ht="14.5">
      <c r="A140" s="40" t="s">
        <v>356</v>
      </c>
      <c r="B140" s="8">
        <v>43985</v>
      </c>
      <c r="C140" s="435">
        <v>8</v>
      </c>
      <c r="D140" s="9" t="s">
        <v>357</v>
      </c>
      <c r="E140" s="435">
        <v>30.6</v>
      </c>
      <c r="F140" s="435"/>
      <c r="G140" s="435">
        <v>1</v>
      </c>
      <c r="H140" s="435">
        <v>6</v>
      </c>
      <c r="I140" s="435"/>
      <c r="J140" s="435"/>
      <c r="K140" s="435"/>
      <c r="L140" s="435"/>
      <c r="M140" s="435"/>
      <c r="N140" s="435"/>
      <c r="O140" s="435"/>
      <c r="P140" s="435">
        <v>7</v>
      </c>
      <c r="Q140" s="21">
        <v>7</v>
      </c>
      <c r="R140" s="435"/>
      <c r="S140" s="436"/>
      <c r="T140" s="435"/>
      <c r="U140" s="435">
        <v>1</v>
      </c>
      <c r="V140" s="21"/>
      <c r="W140" s="435"/>
      <c r="X140" s="435"/>
      <c r="Y140" s="435"/>
      <c r="Z140" s="435"/>
      <c r="AA140" s="435"/>
      <c r="AB140" s="435"/>
      <c r="AC140" s="435"/>
      <c r="AD140" s="435"/>
      <c r="AE140" s="435"/>
      <c r="AF140" s="435"/>
      <c r="AG140" s="435"/>
      <c r="AH140" s="435"/>
      <c r="AI140" s="435"/>
      <c r="AJ140" s="435"/>
      <c r="AK140" s="435"/>
      <c r="AL140" s="435"/>
      <c r="AM140" s="435"/>
      <c r="AN140" s="435"/>
      <c r="AO140" s="435"/>
    </row>
    <row r="141" spans="1:41" ht="14.5">
      <c r="A141" s="40" t="s">
        <v>358</v>
      </c>
      <c r="B141" s="8">
        <v>43980</v>
      </c>
      <c r="C141" s="435">
        <v>2</v>
      </c>
      <c r="D141" s="435" t="s">
        <v>359</v>
      </c>
      <c r="E141" s="435"/>
      <c r="F141" s="435"/>
      <c r="G141" s="435"/>
      <c r="H141" s="435">
        <v>2</v>
      </c>
      <c r="I141" s="435" t="s">
        <v>360</v>
      </c>
      <c r="J141" s="435"/>
      <c r="K141" s="435"/>
      <c r="L141" s="435"/>
      <c r="M141" s="435"/>
      <c r="N141" s="435"/>
      <c r="O141" s="435"/>
      <c r="P141" s="435">
        <v>1</v>
      </c>
      <c r="Q141" s="21">
        <v>1</v>
      </c>
      <c r="R141" s="435"/>
      <c r="S141" s="436"/>
      <c r="T141" s="435"/>
      <c r="U141" s="435">
        <v>1</v>
      </c>
      <c r="V141" s="21"/>
      <c r="W141" s="435"/>
      <c r="X141" s="435"/>
      <c r="Y141" s="435"/>
      <c r="Z141" s="435"/>
      <c r="AA141" s="435" t="s">
        <v>46</v>
      </c>
      <c r="AB141" s="435"/>
      <c r="AC141" s="435"/>
      <c r="AD141" s="435"/>
      <c r="AE141" s="435"/>
      <c r="AF141" s="435"/>
      <c r="AG141" s="435"/>
      <c r="AH141" s="435"/>
      <c r="AI141" s="435"/>
      <c r="AJ141" s="435"/>
      <c r="AK141" s="435"/>
      <c r="AL141" s="435"/>
      <c r="AM141" s="435"/>
      <c r="AN141" s="435"/>
      <c r="AO141" s="435"/>
    </row>
    <row r="142" spans="1:41" ht="14.5">
      <c r="A142" s="40" t="s">
        <v>361</v>
      </c>
      <c r="B142" s="8">
        <v>43986</v>
      </c>
      <c r="C142" s="435">
        <v>617</v>
      </c>
      <c r="D142" s="435"/>
      <c r="E142" s="435"/>
      <c r="F142" s="439">
        <v>0</v>
      </c>
      <c r="G142" s="439">
        <v>105</v>
      </c>
      <c r="H142" s="439">
        <v>380</v>
      </c>
      <c r="I142" s="435"/>
      <c r="J142" s="435"/>
      <c r="K142" s="435">
        <v>21</v>
      </c>
      <c r="L142" s="435">
        <v>71</v>
      </c>
      <c r="M142" s="435" t="s">
        <v>362</v>
      </c>
      <c r="N142" s="435"/>
      <c r="O142" s="435">
        <v>1</v>
      </c>
      <c r="P142" s="435">
        <v>87</v>
      </c>
      <c r="Q142" s="21">
        <v>181</v>
      </c>
      <c r="R142" s="439">
        <v>5</v>
      </c>
      <c r="S142" s="439">
        <v>7</v>
      </c>
      <c r="T142" s="439"/>
      <c r="U142" s="439"/>
      <c r="V142" s="21"/>
      <c r="W142" s="435"/>
      <c r="X142" s="435"/>
      <c r="Y142" s="435"/>
      <c r="Z142" s="435"/>
      <c r="AA142" s="435" t="s">
        <v>363</v>
      </c>
      <c r="AB142" s="435"/>
      <c r="AC142" s="435"/>
      <c r="AD142" s="435"/>
      <c r="AE142" s="435"/>
      <c r="AF142" s="435"/>
      <c r="AG142" s="435"/>
      <c r="AH142" s="435"/>
      <c r="AI142" s="435"/>
      <c r="AJ142" s="435"/>
      <c r="AK142" s="435" t="s">
        <v>364</v>
      </c>
      <c r="AL142" s="435"/>
      <c r="AM142" s="435"/>
      <c r="AN142" s="23" t="s">
        <v>365</v>
      </c>
      <c r="AO142" s="438" t="s">
        <v>366</v>
      </c>
    </row>
    <row r="143" spans="1:41" ht="14.5">
      <c r="A143" s="40" t="s">
        <v>367</v>
      </c>
      <c r="B143" s="8">
        <v>43986</v>
      </c>
      <c r="C143" s="435">
        <v>2</v>
      </c>
      <c r="D143" s="435" t="s">
        <v>368</v>
      </c>
      <c r="E143" s="435"/>
      <c r="F143" s="435"/>
      <c r="G143" s="435"/>
      <c r="H143" s="435">
        <v>2</v>
      </c>
      <c r="I143" s="435" t="s">
        <v>369</v>
      </c>
      <c r="J143" s="435">
        <v>2</v>
      </c>
      <c r="K143" s="435"/>
      <c r="L143" s="435"/>
      <c r="M143" s="435"/>
      <c r="N143" s="435">
        <v>2</v>
      </c>
      <c r="O143" s="435"/>
      <c r="P143" s="435">
        <v>2</v>
      </c>
      <c r="Q143" s="21">
        <v>2</v>
      </c>
      <c r="R143" s="435"/>
      <c r="S143" s="436"/>
      <c r="T143" s="435"/>
      <c r="U143" s="435"/>
      <c r="V143" s="21"/>
      <c r="W143" s="435"/>
      <c r="X143" s="435"/>
      <c r="Y143" s="435"/>
      <c r="Z143" s="435"/>
      <c r="AA143" s="435"/>
      <c r="AB143" s="435"/>
      <c r="AC143" s="435"/>
      <c r="AD143" s="435"/>
      <c r="AE143" s="435"/>
      <c r="AF143" s="435"/>
      <c r="AG143" s="435"/>
      <c r="AH143" s="435"/>
      <c r="AI143" s="435"/>
      <c r="AJ143" s="435"/>
      <c r="AK143" s="435" t="s">
        <v>46</v>
      </c>
      <c r="AL143" s="435"/>
      <c r="AM143" s="435"/>
      <c r="AN143" s="435"/>
      <c r="AO143" s="435"/>
    </row>
    <row r="144" spans="1:41" ht="14.5">
      <c r="A144" s="40" t="s">
        <v>370</v>
      </c>
      <c r="B144" s="8">
        <v>43990</v>
      </c>
      <c r="C144" s="435">
        <v>30</v>
      </c>
      <c r="D144" s="435">
        <v>29.9</v>
      </c>
      <c r="E144" s="435">
        <v>37.799999999999997</v>
      </c>
      <c r="F144" s="435"/>
      <c r="G144" s="435"/>
      <c r="H144" s="435"/>
      <c r="I144" s="435" t="s">
        <v>371</v>
      </c>
      <c r="J144" s="435">
        <v>30</v>
      </c>
      <c r="K144" s="435"/>
      <c r="L144" s="435">
        <v>2</v>
      </c>
      <c r="M144" s="435"/>
      <c r="N144" s="435"/>
      <c r="O144" s="435"/>
      <c r="P144" s="435">
        <v>23</v>
      </c>
      <c r="Q144" s="21">
        <v>30</v>
      </c>
      <c r="R144" s="435"/>
      <c r="S144" s="436"/>
      <c r="T144" s="435">
        <v>6</v>
      </c>
      <c r="U144" s="435"/>
      <c r="V144" s="21"/>
      <c r="W144" s="435"/>
      <c r="X144" s="435"/>
      <c r="Y144" s="435"/>
      <c r="Z144" s="435"/>
      <c r="AA144" s="435"/>
      <c r="AB144" s="435"/>
      <c r="AC144" s="435"/>
      <c r="AD144" s="435"/>
      <c r="AE144" s="435"/>
      <c r="AF144" s="435"/>
      <c r="AG144" s="435"/>
      <c r="AH144" s="435"/>
      <c r="AI144" s="435"/>
      <c r="AJ144" s="435"/>
      <c r="AK144" s="435" t="s">
        <v>372</v>
      </c>
      <c r="AL144" s="435"/>
      <c r="AM144" s="435"/>
      <c r="AN144" s="435"/>
      <c r="AO144" s="435"/>
    </row>
    <row r="145" spans="1:41" ht="14.5">
      <c r="A145" s="40" t="s">
        <v>373</v>
      </c>
      <c r="B145" s="8">
        <v>43990</v>
      </c>
      <c r="C145" s="435">
        <v>82</v>
      </c>
      <c r="D145" s="435" t="s">
        <v>374</v>
      </c>
      <c r="E145" s="435"/>
      <c r="F145" s="435"/>
      <c r="G145" s="435"/>
      <c r="H145" s="435"/>
      <c r="I145" s="435" t="s">
        <v>375</v>
      </c>
      <c r="J145" s="435"/>
      <c r="K145" s="435">
        <v>4</v>
      </c>
      <c r="L145" s="435">
        <v>1</v>
      </c>
      <c r="M145" s="435"/>
      <c r="N145" s="435">
        <v>5</v>
      </c>
      <c r="O145" s="435"/>
      <c r="P145" s="435">
        <v>41</v>
      </c>
      <c r="Q145" s="21">
        <v>82</v>
      </c>
      <c r="R145" s="439">
        <v>0</v>
      </c>
      <c r="S145" s="436"/>
      <c r="T145" s="435"/>
      <c r="U145" s="435"/>
      <c r="V145" s="21"/>
      <c r="W145" s="435"/>
      <c r="X145" s="435"/>
      <c r="Y145" s="435"/>
      <c r="Z145" s="435"/>
      <c r="AA145" s="435"/>
      <c r="AB145" s="435"/>
      <c r="AC145" s="435"/>
      <c r="AD145" s="435"/>
      <c r="AE145" s="435"/>
      <c r="AF145" s="435"/>
      <c r="AG145" s="435"/>
      <c r="AH145" s="435"/>
      <c r="AI145" s="435"/>
      <c r="AJ145" s="435"/>
      <c r="AK145" s="435"/>
      <c r="AL145" s="435"/>
      <c r="AM145" s="435"/>
      <c r="AN145" s="435"/>
      <c r="AO145" s="435"/>
    </row>
    <row r="146" spans="1:41" ht="14.5">
      <c r="A146" s="40" t="s">
        <v>376</v>
      </c>
      <c r="B146" s="8">
        <v>43952</v>
      </c>
      <c r="C146" s="435">
        <v>1</v>
      </c>
      <c r="D146" s="435">
        <v>30</v>
      </c>
      <c r="E146" s="435"/>
      <c r="F146" s="435"/>
      <c r="G146" s="435"/>
      <c r="H146" s="435">
        <v>1</v>
      </c>
      <c r="I146" s="435">
        <v>6</v>
      </c>
      <c r="J146" s="435"/>
      <c r="K146" s="435"/>
      <c r="L146" s="435"/>
      <c r="M146" s="435"/>
      <c r="N146" s="435"/>
      <c r="O146" s="435"/>
      <c r="P146" s="435">
        <v>1</v>
      </c>
      <c r="Q146" s="21">
        <v>1</v>
      </c>
      <c r="R146" s="435"/>
      <c r="S146" s="436"/>
      <c r="T146" s="435"/>
      <c r="U146" s="435"/>
      <c r="V146" s="21"/>
      <c r="W146" s="435"/>
      <c r="X146" s="435"/>
      <c r="Y146" s="435"/>
      <c r="Z146" s="435"/>
      <c r="AA146" s="435" t="s">
        <v>55</v>
      </c>
      <c r="AB146" s="435"/>
      <c r="AC146" s="435"/>
      <c r="AD146" s="435"/>
      <c r="AE146" s="435" t="s">
        <v>41</v>
      </c>
      <c r="AF146" s="435"/>
      <c r="AG146" s="435"/>
      <c r="AH146" s="435"/>
      <c r="AI146" s="435"/>
      <c r="AJ146" s="435"/>
      <c r="AK146" s="435"/>
      <c r="AL146" s="435"/>
      <c r="AM146" s="435"/>
      <c r="AN146" s="435"/>
      <c r="AO146" s="435"/>
    </row>
    <row r="147" spans="1:41" ht="14.5">
      <c r="A147" s="437" t="s">
        <v>377</v>
      </c>
      <c r="B147" s="8">
        <v>43990</v>
      </c>
      <c r="C147" s="435">
        <v>1</v>
      </c>
      <c r="D147" s="435">
        <v>26</v>
      </c>
      <c r="E147" s="435"/>
      <c r="F147" s="435"/>
      <c r="G147" s="435"/>
      <c r="H147" s="435">
        <v>1</v>
      </c>
      <c r="I147" s="435">
        <v>14</v>
      </c>
      <c r="J147" s="435"/>
      <c r="K147" s="435"/>
      <c r="L147" s="435"/>
      <c r="M147" s="435"/>
      <c r="N147" s="435"/>
      <c r="O147" s="435"/>
      <c r="P147" s="435">
        <v>1</v>
      </c>
      <c r="Q147" s="21">
        <v>1</v>
      </c>
      <c r="R147" s="435"/>
      <c r="S147" s="436"/>
      <c r="T147" s="435"/>
      <c r="U147" s="435"/>
      <c r="V147" s="21"/>
      <c r="W147" s="435"/>
      <c r="X147" s="435"/>
      <c r="Y147" s="435"/>
      <c r="Z147" s="435"/>
      <c r="AA147" s="435" t="s">
        <v>55</v>
      </c>
      <c r="AB147" s="435"/>
      <c r="AC147" s="435"/>
      <c r="AD147" s="435"/>
      <c r="AE147" s="435"/>
      <c r="AF147" s="435"/>
      <c r="AG147" s="435"/>
      <c r="AH147" s="435"/>
      <c r="AI147" s="435"/>
      <c r="AJ147" s="435"/>
      <c r="AK147" s="435"/>
      <c r="AL147" s="435"/>
      <c r="AM147" s="435"/>
      <c r="AN147" s="435"/>
      <c r="AO147" s="435"/>
    </row>
    <row r="148" spans="1:41" ht="14.5">
      <c r="A148" s="437" t="s">
        <v>378</v>
      </c>
      <c r="B148" s="8">
        <v>43994</v>
      </c>
      <c r="C148" s="435">
        <v>3</v>
      </c>
      <c r="D148" s="435"/>
      <c r="E148" s="435" t="s">
        <v>379</v>
      </c>
      <c r="F148" s="435"/>
      <c r="G148" s="435"/>
      <c r="H148" s="435">
        <v>2</v>
      </c>
      <c r="I148" s="435"/>
      <c r="J148" s="435"/>
      <c r="K148" s="435"/>
      <c r="L148" s="435"/>
      <c r="M148" s="435"/>
      <c r="N148" s="435"/>
      <c r="O148" s="435">
        <v>1</v>
      </c>
      <c r="P148" s="435">
        <v>2</v>
      </c>
      <c r="Q148" s="21">
        <v>3</v>
      </c>
      <c r="R148" s="435"/>
      <c r="S148" s="436"/>
      <c r="T148" s="435"/>
      <c r="U148" s="435"/>
      <c r="V148" s="21"/>
      <c r="W148" s="435"/>
      <c r="X148" s="435"/>
      <c r="Y148" s="435"/>
      <c r="Z148" s="435"/>
      <c r="AA148" s="435"/>
      <c r="AB148" s="435"/>
      <c r="AC148" s="435"/>
      <c r="AD148" s="435"/>
      <c r="AE148" s="435"/>
      <c r="AF148" s="435"/>
      <c r="AG148" s="435"/>
      <c r="AH148" s="435"/>
      <c r="AI148" s="435"/>
      <c r="AJ148" s="435" t="s">
        <v>126</v>
      </c>
      <c r="AK148" s="435"/>
      <c r="AL148" s="435"/>
      <c r="AM148" s="435"/>
      <c r="AN148" s="435"/>
      <c r="AO148" s="435"/>
    </row>
    <row r="149" spans="1:41" ht="14.5">
      <c r="A149" s="437" t="s">
        <v>380</v>
      </c>
      <c r="B149" s="8">
        <v>43995</v>
      </c>
      <c r="C149" s="435">
        <v>27</v>
      </c>
      <c r="D149" s="435"/>
      <c r="E149" s="435"/>
      <c r="F149" s="435"/>
      <c r="G149" s="435"/>
      <c r="H149" s="435"/>
      <c r="I149" s="435"/>
      <c r="J149" s="435"/>
      <c r="K149" s="435"/>
      <c r="L149" s="435"/>
      <c r="M149" s="435"/>
      <c r="N149" s="435"/>
      <c r="O149" s="435"/>
      <c r="P149" s="435">
        <v>10</v>
      </c>
      <c r="Q149" s="21">
        <v>27</v>
      </c>
      <c r="R149" s="435"/>
      <c r="S149" s="436"/>
      <c r="T149" s="435"/>
      <c r="U149" s="435"/>
      <c r="V149" s="21"/>
      <c r="W149" s="435"/>
      <c r="X149" s="435"/>
      <c r="Y149" s="435"/>
      <c r="Z149" s="435"/>
      <c r="AA149" s="435" t="s">
        <v>381</v>
      </c>
      <c r="AB149" s="435"/>
      <c r="AC149" s="435"/>
      <c r="AD149" s="435"/>
      <c r="AE149" s="435"/>
      <c r="AF149" s="435"/>
      <c r="AG149" s="435"/>
      <c r="AH149" s="435"/>
      <c r="AI149" s="435"/>
      <c r="AJ149" s="435"/>
      <c r="AK149" s="435"/>
      <c r="AL149" s="435"/>
      <c r="AM149" s="435"/>
      <c r="AN149" s="435"/>
      <c r="AO149" s="435"/>
    </row>
    <row r="150" spans="1:41" ht="14.5">
      <c r="A150" s="40" t="s">
        <v>382</v>
      </c>
      <c r="B150" s="8">
        <v>43997</v>
      </c>
      <c r="C150" s="435">
        <v>38</v>
      </c>
      <c r="D150" s="435" t="s">
        <v>383</v>
      </c>
      <c r="E150" s="435" t="s">
        <v>384</v>
      </c>
      <c r="F150" s="435"/>
      <c r="G150" s="435"/>
      <c r="H150" s="435"/>
      <c r="I150" s="435" t="s">
        <v>385</v>
      </c>
      <c r="J150" s="435"/>
      <c r="K150" s="435">
        <v>2</v>
      </c>
      <c r="L150" s="435">
        <v>4</v>
      </c>
      <c r="M150" s="435"/>
      <c r="N150" s="435">
        <v>3</v>
      </c>
      <c r="O150" s="435"/>
      <c r="P150" s="435">
        <v>7</v>
      </c>
      <c r="Q150" s="21">
        <v>17</v>
      </c>
      <c r="R150" s="435">
        <v>1</v>
      </c>
      <c r="S150" s="436"/>
      <c r="T150" s="435"/>
      <c r="U150" s="435">
        <v>20</v>
      </c>
      <c r="V150" s="21"/>
      <c r="W150" s="435"/>
      <c r="X150" s="435"/>
      <c r="Y150" s="435"/>
      <c r="Z150" s="435"/>
      <c r="AA150" s="435" t="s">
        <v>386</v>
      </c>
      <c r="AB150" s="435"/>
      <c r="AC150" s="435"/>
      <c r="AD150" s="435"/>
      <c r="AE150" s="435"/>
      <c r="AF150" s="435"/>
      <c r="AG150" s="435"/>
      <c r="AH150" s="435"/>
      <c r="AI150" s="435"/>
      <c r="AJ150" s="435"/>
      <c r="AK150" s="435"/>
      <c r="AL150" s="435"/>
      <c r="AM150" s="435"/>
      <c r="AN150" s="435"/>
      <c r="AO150" s="435"/>
    </row>
    <row r="151" spans="1:41" ht="14.5">
      <c r="A151" s="40" t="s">
        <v>387</v>
      </c>
      <c r="B151" s="8">
        <v>43992</v>
      </c>
      <c r="C151" s="435">
        <v>13</v>
      </c>
      <c r="D151" s="435" t="s">
        <v>388</v>
      </c>
      <c r="E151" s="435" t="s">
        <v>389</v>
      </c>
      <c r="F151" s="435"/>
      <c r="G151" s="435"/>
      <c r="H151" s="435"/>
      <c r="I151" s="435"/>
      <c r="J151" s="435"/>
      <c r="K151" s="435">
        <v>3</v>
      </c>
      <c r="L151" s="435">
        <v>1</v>
      </c>
      <c r="M151" s="435"/>
      <c r="N151" s="435">
        <v>13</v>
      </c>
      <c r="O151" s="435">
        <v>2</v>
      </c>
      <c r="P151" s="435">
        <v>6</v>
      </c>
      <c r="Q151" s="21">
        <v>7</v>
      </c>
      <c r="R151" s="435"/>
      <c r="S151" s="436"/>
      <c r="T151" s="435"/>
      <c r="U151" s="23">
        <v>4</v>
      </c>
      <c r="V151" s="21"/>
      <c r="W151" s="435"/>
      <c r="X151" s="435"/>
      <c r="Y151" s="435"/>
      <c r="Z151" s="435"/>
      <c r="AA151" s="435"/>
      <c r="AB151" s="435"/>
      <c r="AC151" s="435"/>
      <c r="AD151" s="435"/>
      <c r="AE151" s="435"/>
      <c r="AF151" s="435"/>
      <c r="AG151" s="435"/>
      <c r="AH151" s="435"/>
      <c r="AI151" s="435"/>
      <c r="AJ151" s="435"/>
      <c r="AK151" s="435" t="s">
        <v>390</v>
      </c>
      <c r="AL151" s="435"/>
      <c r="AM151" s="435"/>
      <c r="AN151" s="435"/>
      <c r="AO151" s="435"/>
    </row>
    <row r="152" spans="1:41" ht="14.5">
      <c r="A152" s="40" t="s">
        <v>391</v>
      </c>
      <c r="B152" s="8">
        <v>43960</v>
      </c>
      <c r="C152" s="435">
        <v>92</v>
      </c>
      <c r="D152" s="435">
        <v>31</v>
      </c>
      <c r="E152" s="435"/>
      <c r="F152" s="435">
        <v>9</v>
      </c>
      <c r="G152" s="435">
        <v>5</v>
      </c>
      <c r="H152" s="435">
        <v>78</v>
      </c>
      <c r="I152" s="435"/>
      <c r="J152" s="435"/>
      <c r="K152" s="435"/>
      <c r="L152" s="435">
        <v>7</v>
      </c>
      <c r="M152" s="435"/>
      <c r="N152" s="435">
        <v>17</v>
      </c>
      <c r="O152" s="435"/>
      <c r="P152" s="435">
        <v>66</v>
      </c>
      <c r="Q152" s="21">
        <v>75</v>
      </c>
      <c r="R152" s="438">
        <v>8</v>
      </c>
      <c r="S152" s="436"/>
      <c r="T152" s="435">
        <v>7</v>
      </c>
      <c r="U152" s="23">
        <v>9</v>
      </c>
      <c r="V152" s="21"/>
      <c r="W152" s="435"/>
      <c r="X152" s="435"/>
      <c r="Y152" s="435"/>
      <c r="Z152" s="435"/>
      <c r="AA152" s="435" t="s">
        <v>392</v>
      </c>
      <c r="AB152" s="435"/>
      <c r="AC152" s="435"/>
      <c r="AD152" s="435"/>
      <c r="AE152" s="435"/>
      <c r="AF152" s="435"/>
      <c r="AG152" s="435"/>
      <c r="AH152" s="435"/>
      <c r="AI152" s="435"/>
      <c r="AJ152" s="435"/>
      <c r="AK152" s="435"/>
      <c r="AL152" s="435"/>
      <c r="AM152" s="438" t="s">
        <v>393</v>
      </c>
      <c r="AN152" s="435"/>
      <c r="AO152" s="435"/>
    </row>
    <row r="153" spans="1:41" ht="14.5">
      <c r="A153" s="40" t="s">
        <v>394</v>
      </c>
      <c r="B153" s="7">
        <v>43950</v>
      </c>
      <c r="C153" s="435">
        <v>1</v>
      </c>
      <c r="D153" s="435">
        <v>38</v>
      </c>
      <c r="E153" s="435"/>
      <c r="F153" s="435"/>
      <c r="G153" s="435"/>
      <c r="H153" s="435">
        <v>1</v>
      </c>
      <c r="I153" s="435"/>
      <c r="J153" s="435"/>
      <c r="K153" s="435"/>
      <c r="L153" s="435">
        <v>1</v>
      </c>
      <c r="M153" s="435"/>
      <c r="N153" s="435"/>
      <c r="O153" s="435"/>
      <c r="P153" s="435">
        <v>1</v>
      </c>
      <c r="Q153" s="21">
        <v>1</v>
      </c>
      <c r="R153" s="435"/>
      <c r="S153" s="436"/>
      <c r="T153" s="435"/>
      <c r="U153" s="435"/>
      <c r="V153" s="21"/>
      <c r="W153" s="435"/>
      <c r="X153" s="435"/>
      <c r="Y153" s="435"/>
      <c r="Z153" s="435"/>
      <c r="AA153" s="435"/>
      <c r="AB153" s="435"/>
      <c r="AC153" s="435"/>
      <c r="AD153" s="435"/>
      <c r="AE153" s="435"/>
      <c r="AF153" s="435"/>
      <c r="AG153" s="435"/>
      <c r="AH153" s="435"/>
      <c r="AI153" s="435"/>
      <c r="AJ153" s="435"/>
      <c r="AK153" s="435" t="s">
        <v>55</v>
      </c>
      <c r="AL153" s="435"/>
      <c r="AM153" s="435"/>
      <c r="AN153" s="435"/>
      <c r="AO153" s="435"/>
    </row>
    <row r="154" spans="1:41" ht="14.5">
      <c r="A154" s="40" t="s">
        <v>395</v>
      </c>
      <c r="B154" s="8">
        <v>43958</v>
      </c>
      <c r="C154" s="435">
        <v>1</v>
      </c>
      <c r="D154" s="435">
        <v>38</v>
      </c>
      <c r="E154" s="435"/>
      <c r="F154" s="435"/>
      <c r="G154" s="435"/>
      <c r="H154" s="435">
        <v>1</v>
      </c>
      <c r="I154" s="435"/>
      <c r="J154" s="435"/>
      <c r="K154" s="435"/>
      <c r="L154" s="435"/>
      <c r="M154" s="435"/>
      <c r="N154" s="435">
        <v>1</v>
      </c>
      <c r="O154" s="435">
        <v>1</v>
      </c>
      <c r="P154" s="435">
        <v>1</v>
      </c>
      <c r="Q154" s="21">
        <v>1</v>
      </c>
      <c r="R154" s="435"/>
      <c r="S154" s="436"/>
      <c r="T154" s="435"/>
      <c r="U154" s="435"/>
      <c r="V154" s="21"/>
      <c r="W154" s="435"/>
      <c r="X154" s="435"/>
      <c r="Y154" s="435"/>
      <c r="Z154" s="435"/>
      <c r="AA154" s="435" t="s">
        <v>41</v>
      </c>
      <c r="AB154" s="435"/>
      <c r="AC154" s="435"/>
      <c r="AD154" s="435"/>
      <c r="AE154" s="435"/>
      <c r="AF154" s="435"/>
      <c r="AG154" s="435"/>
      <c r="AH154" s="435"/>
      <c r="AI154" s="435"/>
      <c r="AJ154" s="435"/>
      <c r="AK154" s="435" t="s">
        <v>396</v>
      </c>
      <c r="AL154" s="435"/>
      <c r="AM154" s="435"/>
      <c r="AN154" s="435"/>
      <c r="AO154" s="435"/>
    </row>
    <row r="155" spans="1:41" ht="14.5">
      <c r="A155" s="40" t="s">
        <v>397</v>
      </c>
      <c r="B155" s="8">
        <v>43984</v>
      </c>
      <c r="C155" s="435">
        <v>1</v>
      </c>
      <c r="D155" s="435">
        <v>36</v>
      </c>
      <c r="E155" s="435"/>
      <c r="F155" s="435"/>
      <c r="G155" s="435"/>
      <c r="H155" s="435">
        <v>1</v>
      </c>
      <c r="I155" s="435">
        <v>41</v>
      </c>
      <c r="J155" s="435"/>
      <c r="K155" s="435">
        <v>1</v>
      </c>
      <c r="L155" s="435"/>
      <c r="M155" s="435" t="s">
        <v>398</v>
      </c>
      <c r="N155" s="435"/>
      <c r="O155" s="435"/>
      <c r="P155" s="435">
        <v>1</v>
      </c>
      <c r="Q155" s="21">
        <v>1</v>
      </c>
      <c r="R155" s="435"/>
      <c r="S155" s="436"/>
      <c r="T155" s="435"/>
      <c r="U155" s="435"/>
      <c r="V155" s="21"/>
      <c r="W155" s="435"/>
      <c r="X155" s="435"/>
      <c r="Y155" s="435"/>
      <c r="Z155" s="435"/>
      <c r="AA155" s="435"/>
      <c r="AB155" s="435"/>
      <c r="AC155" s="435"/>
      <c r="AD155" s="435"/>
      <c r="AE155" s="435"/>
      <c r="AF155" s="435"/>
      <c r="AG155" s="435"/>
      <c r="AH155" s="435"/>
      <c r="AI155" s="435"/>
      <c r="AJ155" s="435"/>
      <c r="AK155" s="435"/>
      <c r="AL155" s="435"/>
      <c r="AM155" s="435"/>
      <c r="AN155" s="435"/>
      <c r="AO155" s="435"/>
    </row>
    <row r="156" spans="1:41" ht="14.5">
      <c r="A156" s="40" t="s">
        <v>399</v>
      </c>
      <c r="B156" s="4">
        <v>43991</v>
      </c>
      <c r="C156" s="435">
        <v>88</v>
      </c>
      <c r="D156" s="435"/>
      <c r="E156" s="435">
        <v>27</v>
      </c>
      <c r="F156" s="435"/>
      <c r="G156" s="435"/>
      <c r="H156" s="435"/>
      <c r="I156" s="435"/>
      <c r="J156" s="435"/>
      <c r="K156" s="435"/>
      <c r="L156" s="435">
        <v>5</v>
      </c>
      <c r="M156" s="435" t="s">
        <v>400</v>
      </c>
      <c r="N156" s="435"/>
      <c r="O156" s="435"/>
      <c r="P156" s="435">
        <v>5</v>
      </c>
      <c r="Q156" s="21">
        <v>14</v>
      </c>
      <c r="R156" s="435"/>
      <c r="S156" s="436"/>
      <c r="T156" s="435"/>
      <c r="U156" s="435">
        <v>74</v>
      </c>
      <c r="V156" s="21"/>
      <c r="W156" s="435"/>
      <c r="X156" s="435"/>
      <c r="Y156" s="435"/>
      <c r="Z156" s="435"/>
      <c r="AA156" s="435"/>
      <c r="AB156" s="435"/>
      <c r="AC156" s="435"/>
      <c r="AD156" s="435"/>
      <c r="AE156" s="435"/>
      <c r="AF156" s="435"/>
      <c r="AG156" s="435"/>
      <c r="AH156" s="435"/>
      <c r="AI156" s="435"/>
      <c r="AJ156" s="435"/>
      <c r="AK156" s="435"/>
      <c r="AL156" s="435"/>
      <c r="AM156" s="435"/>
      <c r="AN156" s="435"/>
      <c r="AO156" s="435"/>
    </row>
    <row r="157" spans="1:41" ht="14.5">
      <c r="A157" s="40" t="s">
        <v>401</v>
      </c>
      <c r="B157" s="18" t="s">
        <v>402</v>
      </c>
      <c r="C157" s="435">
        <v>4</v>
      </c>
      <c r="D157" s="435" t="s">
        <v>403</v>
      </c>
      <c r="E157" s="435"/>
      <c r="F157" s="435"/>
      <c r="G157" s="435">
        <v>4</v>
      </c>
      <c r="H157" s="435"/>
      <c r="I157" s="435"/>
      <c r="J157" s="435"/>
      <c r="K157" s="435"/>
      <c r="L157" s="435"/>
      <c r="M157" s="435"/>
      <c r="N157" s="435"/>
      <c r="O157" s="435"/>
      <c r="P157" s="435"/>
      <c r="Q157" s="21"/>
      <c r="R157" s="435"/>
      <c r="S157" s="436"/>
      <c r="T157" s="435"/>
      <c r="U157" s="435">
        <v>4</v>
      </c>
      <c r="V157" s="21"/>
      <c r="W157" s="435"/>
      <c r="X157" s="435"/>
      <c r="Y157" s="435" t="s">
        <v>404</v>
      </c>
      <c r="Z157" s="435" t="s">
        <v>404</v>
      </c>
      <c r="AA157" s="435"/>
      <c r="AB157" s="435"/>
      <c r="AC157" s="435"/>
      <c r="AD157" s="435"/>
      <c r="AE157" s="435"/>
      <c r="AF157" s="435"/>
      <c r="AG157" s="435"/>
      <c r="AH157" s="435"/>
      <c r="AI157" s="435"/>
      <c r="AJ157" s="435"/>
      <c r="AK157" s="435"/>
      <c r="AL157" s="435"/>
      <c r="AM157" s="435"/>
      <c r="AN157" s="435"/>
      <c r="AO157" s="435"/>
    </row>
    <row r="158" spans="1:41" ht="14.5">
      <c r="A158" s="40" t="s">
        <v>405</v>
      </c>
      <c r="B158" s="18" t="s">
        <v>406</v>
      </c>
      <c r="C158" s="435">
        <v>1</v>
      </c>
      <c r="D158" s="435">
        <v>33</v>
      </c>
      <c r="E158" s="435"/>
      <c r="F158" s="435"/>
      <c r="G158" s="435"/>
      <c r="H158" s="435">
        <v>1</v>
      </c>
      <c r="I158" s="435" t="s">
        <v>407</v>
      </c>
      <c r="J158" s="435"/>
      <c r="K158" s="435"/>
      <c r="L158" s="435"/>
      <c r="M158" s="435"/>
      <c r="N158" s="435">
        <v>1</v>
      </c>
      <c r="O158" s="435"/>
      <c r="P158" s="435"/>
      <c r="Q158" s="21">
        <v>1</v>
      </c>
      <c r="R158" s="435"/>
      <c r="S158" s="436"/>
      <c r="T158" s="435"/>
      <c r="U158" s="435"/>
      <c r="V158" s="21"/>
      <c r="W158" s="435"/>
      <c r="X158" s="435" t="s">
        <v>408</v>
      </c>
      <c r="Y158" s="435" t="s">
        <v>41</v>
      </c>
      <c r="Z158" s="435"/>
      <c r="AA158" s="435"/>
      <c r="AB158" s="435"/>
      <c r="AC158" s="435" t="s">
        <v>41</v>
      </c>
      <c r="AD158" s="435" t="s">
        <v>41</v>
      </c>
      <c r="AE158" s="435" t="s">
        <v>409</v>
      </c>
      <c r="AF158" s="435"/>
      <c r="AG158" s="435"/>
      <c r="AH158" s="435" t="s">
        <v>41</v>
      </c>
      <c r="AI158" s="435"/>
      <c r="AJ158" s="435" t="s">
        <v>55</v>
      </c>
      <c r="AK158" s="435"/>
      <c r="AL158" s="435"/>
      <c r="AM158" s="435"/>
      <c r="AN158" s="435"/>
      <c r="AO158" s="435"/>
    </row>
    <row r="159" spans="1:41" ht="14.5">
      <c r="A159" s="40" t="s">
        <v>410</v>
      </c>
      <c r="B159" s="18" t="s">
        <v>411</v>
      </c>
      <c r="C159" s="435">
        <v>241</v>
      </c>
      <c r="D159" s="435">
        <v>32</v>
      </c>
      <c r="E159" s="435"/>
      <c r="F159" s="435"/>
      <c r="G159" s="435"/>
      <c r="H159" s="435">
        <v>241</v>
      </c>
      <c r="I159" s="435"/>
      <c r="J159" s="435">
        <v>50</v>
      </c>
      <c r="K159" s="435"/>
      <c r="L159" s="435"/>
      <c r="M159" s="435"/>
      <c r="N159" s="435">
        <v>17</v>
      </c>
      <c r="O159" s="435"/>
      <c r="P159" s="435">
        <v>100</v>
      </c>
      <c r="Q159" s="21">
        <v>241</v>
      </c>
      <c r="R159" s="439">
        <v>0</v>
      </c>
      <c r="S159" s="436"/>
      <c r="T159" s="435">
        <v>41</v>
      </c>
      <c r="U159" s="435"/>
      <c r="V159" s="21"/>
      <c r="W159" s="435"/>
      <c r="X159" s="435"/>
      <c r="Y159" s="435"/>
      <c r="Z159" s="435"/>
      <c r="AA159" s="435" t="s">
        <v>412</v>
      </c>
      <c r="AB159" s="435"/>
      <c r="AC159" s="435"/>
      <c r="AD159" s="435"/>
      <c r="AE159" s="435"/>
      <c r="AF159" s="435"/>
      <c r="AG159" s="435"/>
      <c r="AH159" s="435"/>
      <c r="AI159" s="435"/>
      <c r="AJ159" s="435"/>
      <c r="AK159" s="435"/>
      <c r="AL159" s="435"/>
      <c r="AM159" s="435"/>
      <c r="AN159" s="435"/>
      <c r="AO159" s="435"/>
    </row>
    <row r="160" spans="1:41" ht="14.5">
      <c r="A160" s="40" t="s">
        <v>413</v>
      </c>
      <c r="B160" s="18" t="s">
        <v>406</v>
      </c>
      <c r="C160" s="435">
        <v>2</v>
      </c>
      <c r="D160" s="435" t="s">
        <v>414</v>
      </c>
      <c r="E160" s="435"/>
      <c r="F160" s="435"/>
      <c r="G160" s="435">
        <v>1</v>
      </c>
      <c r="H160" s="435">
        <v>1</v>
      </c>
      <c r="I160" s="435">
        <v>7</v>
      </c>
      <c r="J160" s="435">
        <v>1</v>
      </c>
      <c r="K160" s="435"/>
      <c r="L160" s="435"/>
      <c r="M160" s="435" t="s">
        <v>415</v>
      </c>
      <c r="N160" s="435">
        <v>1</v>
      </c>
      <c r="O160" s="435"/>
      <c r="P160" s="435">
        <v>1</v>
      </c>
      <c r="Q160" s="21">
        <v>2</v>
      </c>
      <c r="R160" s="435"/>
      <c r="S160" s="436"/>
      <c r="T160" s="435"/>
      <c r="U160" s="435"/>
      <c r="V160" s="21"/>
      <c r="W160" s="435"/>
      <c r="X160" s="435"/>
      <c r="Y160" s="435"/>
      <c r="Z160" s="435"/>
      <c r="AA160" s="435" t="s">
        <v>46</v>
      </c>
      <c r="AB160" s="435"/>
      <c r="AC160" s="435"/>
      <c r="AD160" s="435"/>
      <c r="AE160" s="435"/>
      <c r="AF160" s="435"/>
      <c r="AG160" s="435"/>
      <c r="AH160" s="435"/>
      <c r="AI160" s="435"/>
      <c r="AJ160" s="435"/>
      <c r="AK160" s="435"/>
      <c r="AL160" s="435"/>
      <c r="AM160" s="435"/>
      <c r="AN160" s="435"/>
      <c r="AO160" s="435"/>
    </row>
    <row r="161" spans="1:41" ht="14.5">
      <c r="A161" s="40" t="s">
        <v>416</v>
      </c>
      <c r="B161" s="18" t="s">
        <v>417</v>
      </c>
      <c r="C161" s="435">
        <v>1</v>
      </c>
      <c r="D161" s="435"/>
      <c r="E161" s="435"/>
      <c r="F161" s="435"/>
      <c r="G161" s="435"/>
      <c r="H161" s="435">
        <v>1</v>
      </c>
      <c r="I161" s="435"/>
      <c r="J161" s="435"/>
      <c r="K161" s="435"/>
      <c r="L161" s="435">
        <v>1</v>
      </c>
      <c r="M161" s="435"/>
      <c r="N161" s="435"/>
      <c r="O161" s="435"/>
      <c r="P161" s="435">
        <v>1</v>
      </c>
      <c r="Q161" s="21">
        <v>1</v>
      </c>
      <c r="R161" s="435"/>
      <c r="S161" s="436"/>
      <c r="T161" s="435"/>
      <c r="U161" s="435"/>
      <c r="V161" s="21"/>
      <c r="W161" s="435">
        <v>1</v>
      </c>
      <c r="X161" s="435"/>
      <c r="Y161" s="435" t="s">
        <v>55</v>
      </c>
      <c r="Z161" s="435"/>
      <c r="AA161" s="435" t="s">
        <v>55</v>
      </c>
      <c r="AB161" s="435"/>
      <c r="AC161" s="435" t="s">
        <v>55</v>
      </c>
      <c r="AD161" s="435" t="s">
        <v>41</v>
      </c>
      <c r="AE161" s="435" t="s">
        <v>41</v>
      </c>
      <c r="AF161" s="435" t="s">
        <v>55</v>
      </c>
      <c r="AG161" s="435"/>
      <c r="AH161" s="435" t="s">
        <v>55</v>
      </c>
      <c r="AI161" s="435" t="s">
        <v>41</v>
      </c>
      <c r="AJ161" s="435"/>
      <c r="AK161" s="435"/>
      <c r="AL161" s="435"/>
      <c r="AM161" s="435"/>
      <c r="AN161" s="435"/>
      <c r="AO161" s="435"/>
    </row>
    <row r="162" spans="1:41" ht="14.5">
      <c r="A162" s="40" t="s">
        <v>418</v>
      </c>
      <c r="B162" s="8">
        <v>43997</v>
      </c>
      <c r="C162" s="435">
        <v>11</v>
      </c>
      <c r="D162" s="435">
        <v>31.18</v>
      </c>
      <c r="E162" s="435"/>
      <c r="F162" s="435"/>
      <c r="G162" s="435"/>
      <c r="H162" s="435"/>
      <c r="I162" s="435"/>
      <c r="J162" s="435"/>
      <c r="K162" s="435"/>
      <c r="L162" s="435">
        <v>1</v>
      </c>
      <c r="M162" s="435"/>
      <c r="N162" s="435"/>
      <c r="O162" s="435"/>
      <c r="P162" s="435">
        <v>4</v>
      </c>
      <c r="Q162" s="21">
        <v>6</v>
      </c>
      <c r="R162" s="435"/>
      <c r="S162" s="436"/>
      <c r="T162" s="435"/>
      <c r="U162" s="435">
        <v>5</v>
      </c>
      <c r="V162" s="21"/>
      <c r="W162" s="435"/>
      <c r="X162" s="435"/>
      <c r="Y162" s="435"/>
      <c r="Z162" s="435"/>
      <c r="AA162" s="435"/>
      <c r="AB162" s="435"/>
      <c r="AC162" s="435"/>
      <c r="AD162" s="435"/>
      <c r="AE162" s="435"/>
      <c r="AF162" s="435"/>
      <c r="AG162" s="435"/>
      <c r="AH162" s="435"/>
      <c r="AI162" s="435"/>
      <c r="AJ162" s="435"/>
      <c r="AK162" s="435" t="s">
        <v>419</v>
      </c>
      <c r="AL162" s="435"/>
      <c r="AM162" s="435"/>
      <c r="AN162" s="435"/>
      <c r="AO162" s="435"/>
    </row>
    <row r="163" spans="1:41" ht="14.5">
      <c r="A163" s="40" t="s">
        <v>420</v>
      </c>
      <c r="B163" s="8">
        <v>44004</v>
      </c>
      <c r="C163" s="435">
        <v>7</v>
      </c>
      <c r="D163" s="435" t="s">
        <v>421</v>
      </c>
      <c r="E163" s="435"/>
      <c r="F163" s="435"/>
      <c r="G163" s="435"/>
      <c r="H163" s="435">
        <v>7</v>
      </c>
      <c r="I163" s="435"/>
      <c r="J163" s="435"/>
      <c r="K163" s="435"/>
      <c r="L163" s="435"/>
      <c r="M163" s="435"/>
      <c r="N163" s="435"/>
      <c r="O163" s="435"/>
      <c r="P163" s="435">
        <v>7</v>
      </c>
      <c r="Q163" s="21">
        <v>7</v>
      </c>
      <c r="R163" s="435"/>
      <c r="S163" s="436"/>
      <c r="T163" s="435"/>
      <c r="U163" s="435"/>
      <c r="V163" s="21"/>
      <c r="W163" s="435"/>
      <c r="X163" s="435"/>
      <c r="Y163" s="435"/>
      <c r="Z163" s="435"/>
      <c r="AA163" s="435" t="s">
        <v>209</v>
      </c>
      <c r="AB163" s="435"/>
      <c r="AC163" s="435"/>
      <c r="AD163" s="435"/>
      <c r="AE163" s="435"/>
      <c r="AF163" s="435"/>
      <c r="AG163" s="435"/>
      <c r="AH163" s="435"/>
      <c r="AI163" s="435"/>
      <c r="AJ163" s="435"/>
      <c r="AK163" s="435"/>
      <c r="AL163" s="435"/>
      <c r="AM163" s="435"/>
      <c r="AN163" s="435"/>
      <c r="AO163" s="435"/>
    </row>
    <row r="164" spans="1:41" ht="14.5">
      <c r="A164" s="40" t="s">
        <v>422</v>
      </c>
      <c r="B164" s="8">
        <v>44005</v>
      </c>
      <c r="C164" s="435">
        <v>1</v>
      </c>
      <c r="D164" s="435">
        <v>35</v>
      </c>
      <c r="E164" s="435"/>
      <c r="F164" s="435"/>
      <c r="G164" s="435">
        <v>1</v>
      </c>
      <c r="H164" s="435"/>
      <c r="I164" s="435">
        <v>10</v>
      </c>
      <c r="J164" s="435"/>
      <c r="K164" s="435">
        <v>1</v>
      </c>
      <c r="L164" s="435"/>
      <c r="M164" s="435"/>
      <c r="N164" s="435"/>
      <c r="O164" s="435"/>
      <c r="P164" s="435"/>
      <c r="Q164" s="21"/>
      <c r="R164" s="435"/>
      <c r="S164" s="436"/>
      <c r="T164" s="435"/>
      <c r="U164" s="435"/>
      <c r="V164" s="21">
        <v>1</v>
      </c>
      <c r="W164" s="435"/>
      <c r="X164" s="435" t="s">
        <v>55</v>
      </c>
      <c r="Y164" s="435"/>
      <c r="Z164" s="435"/>
      <c r="AA164" s="435" t="s">
        <v>55</v>
      </c>
      <c r="AB164" s="435"/>
      <c r="AC164" s="435"/>
      <c r="AD164" s="435"/>
      <c r="AE164" s="435"/>
      <c r="AF164" s="435" t="s">
        <v>55</v>
      </c>
      <c r="AG164" s="435"/>
      <c r="AH164" s="435" t="s">
        <v>55</v>
      </c>
      <c r="AI164" s="435" t="s">
        <v>55</v>
      </c>
      <c r="AJ164" s="435"/>
      <c r="AK164" s="435" t="s">
        <v>423</v>
      </c>
      <c r="AL164" s="435"/>
      <c r="AM164" s="435"/>
      <c r="AN164" s="435"/>
      <c r="AO164" s="435"/>
    </row>
    <row r="165" spans="1:41" ht="14.5">
      <c r="A165" s="40" t="s">
        <v>424</v>
      </c>
      <c r="B165" s="8">
        <v>44004</v>
      </c>
      <c r="C165" s="435">
        <v>1</v>
      </c>
      <c r="D165" s="435">
        <v>30</v>
      </c>
      <c r="E165" s="435"/>
      <c r="F165" s="435"/>
      <c r="G165" s="435"/>
      <c r="H165" s="435">
        <v>1</v>
      </c>
      <c r="I165" s="435"/>
      <c r="J165" s="435"/>
      <c r="K165" s="435"/>
      <c r="L165" s="435"/>
      <c r="M165" s="435"/>
      <c r="N165" s="435"/>
      <c r="O165" s="435"/>
      <c r="P165" s="435">
        <v>1</v>
      </c>
      <c r="Q165" s="21">
        <v>1</v>
      </c>
      <c r="R165" s="435"/>
      <c r="S165" s="436"/>
      <c r="T165" s="435"/>
      <c r="U165" s="435"/>
      <c r="V165" s="21"/>
      <c r="W165" s="435"/>
      <c r="X165" s="435" t="s">
        <v>425</v>
      </c>
      <c r="Y165" s="435"/>
      <c r="Z165" s="435"/>
      <c r="AA165" s="435" t="s">
        <v>55</v>
      </c>
      <c r="AB165" s="435"/>
      <c r="AC165" s="435"/>
      <c r="AD165" s="435"/>
      <c r="AE165" s="435"/>
      <c r="AF165" s="435"/>
      <c r="AG165" s="435"/>
      <c r="AH165" s="435"/>
      <c r="AI165" s="435"/>
      <c r="AJ165" s="435"/>
      <c r="AK165" s="435"/>
      <c r="AL165" s="435"/>
      <c r="AM165" s="435"/>
      <c r="AN165" s="435"/>
      <c r="AO165" s="435"/>
    </row>
    <row r="166" spans="1:41" ht="14.5">
      <c r="A166" s="40" t="s">
        <v>426</v>
      </c>
      <c r="B166" s="8">
        <v>44004</v>
      </c>
      <c r="C166" s="435">
        <v>2</v>
      </c>
      <c r="D166" s="435" t="s">
        <v>427</v>
      </c>
      <c r="E166" s="435"/>
      <c r="F166" s="435"/>
      <c r="G166" s="435"/>
      <c r="H166" s="435">
        <v>2</v>
      </c>
      <c r="I166" s="435" t="s">
        <v>360</v>
      </c>
      <c r="J166" s="435"/>
      <c r="K166" s="435"/>
      <c r="L166" s="435"/>
      <c r="M166" s="435"/>
      <c r="N166" s="435"/>
      <c r="O166" s="435"/>
      <c r="P166" s="435">
        <v>2</v>
      </c>
      <c r="Q166" s="21">
        <v>2</v>
      </c>
      <c r="R166" s="435"/>
      <c r="S166" s="436"/>
      <c r="T166" s="435"/>
      <c r="U166" s="435"/>
      <c r="V166" s="21"/>
      <c r="W166" s="435"/>
      <c r="X166" s="435"/>
      <c r="Y166" s="435"/>
      <c r="Z166" s="435"/>
      <c r="AA166" s="435"/>
      <c r="AB166" s="435"/>
      <c r="AC166" s="435"/>
      <c r="AD166" s="435"/>
      <c r="AE166" s="435"/>
      <c r="AF166" s="435"/>
      <c r="AG166" s="435"/>
      <c r="AH166" s="435"/>
      <c r="AI166" s="435"/>
      <c r="AJ166" s="435"/>
      <c r="AK166" s="435" t="s">
        <v>46</v>
      </c>
      <c r="AL166" s="435"/>
      <c r="AM166" s="435"/>
      <c r="AN166" s="435"/>
      <c r="AO166" s="435"/>
    </row>
    <row r="167" spans="1:41" ht="14.5">
      <c r="A167" s="40" t="s">
        <v>428</v>
      </c>
      <c r="B167" s="8">
        <v>44005</v>
      </c>
      <c r="C167" s="435">
        <v>1</v>
      </c>
      <c r="D167" s="435">
        <v>27</v>
      </c>
      <c r="E167" s="435"/>
      <c r="F167" s="435"/>
      <c r="G167" s="435"/>
      <c r="H167" s="435">
        <v>1</v>
      </c>
      <c r="I167" s="435"/>
      <c r="J167" s="435"/>
      <c r="K167" s="435"/>
      <c r="L167" s="435"/>
      <c r="M167" s="435"/>
      <c r="N167" s="435">
        <v>1</v>
      </c>
      <c r="O167" s="435"/>
      <c r="P167" s="435"/>
      <c r="Q167" s="21">
        <v>1</v>
      </c>
      <c r="R167" s="435"/>
      <c r="S167" s="436"/>
      <c r="T167" s="435"/>
      <c r="U167" s="435"/>
      <c r="V167" s="21"/>
      <c r="W167" s="435"/>
      <c r="X167" s="435"/>
      <c r="Y167" s="435"/>
      <c r="Z167" s="435" t="s">
        <v>41</v>
      </c>
      <c r="AA167" s="435"/>
      <c r="AB167" s="435"/>
      <c r="AC167" s="435"/>
      <c r="AD167" s="435"/>
      <c r="AE167" s="435" t="s">
        <v>41</v>
      </c>
      <c r="AF167" s="435" t="s">
        <v>41</v>
      </c>
      <c r="AG167" s="435"/>
      <c r="AH167" s="435"/>
      <c r="AI167" s="435"/>
      <c r="AJ167" s="435"/>
      <c r="AK167" s="435" t="s">
        <v>55</v>
      </c>
      <c r="AL167" s="435"/>
      <c r="AM167" s="435"/>
      <c r="AN167" s="435"/>
      <c r="AO167" s="435"/>
    </row>
    <row r="168" spans="1:41" ht="14.5">
      <c r="A168" s="40" t="s">
        <v>429</v>
      </c>
      <c r="B168" s="8">
        <v>43994</v>
      </c>
      <c r="C168" s="435">
        <v>1</v>
      </c>
      <c r="D168" s="435">
        <v>29</v>
      </c>
      <c r="E168" s="435"/>
      <c r="F168" s="435"/>
      <c r="G168" s="435"/>
      <c r="H168" s="435">
        <v>1</v>
      </c>
      <c r="I168" s="435">
        <v>4</v>
      </c>
      <c r="J168" s="435"/>
      <c r="K168" s="435"/>
      <c r="L168" s="435"/>
      <c r="M168" s="435"/>
      <c r="N168" s="435"/>
      <c r="O168" s="435"/>
      <c r="P168" s="435">
        <v>1</v>
      </c>
      <c r="Q168" s="21">
        <v>1</v>
      </c>
      <c r="R168" s="435"/>
      <c r="S168" s="436"/>
      <c r="T168" s="435"/>
      <c r="U168" s="435"/>
      <c r="V168" s="21"/>
      <c r="W168" s="435"/>
      <c r="X168" s="435"/>
      <c r="Y168" s="435"/>
      <c r="Z168" s="435"/>
      <c r="AA168" s="435" t="s">
        <v>55</v>
      </c>
      <c r="AB168" s="435"/>
      <c r="AC168" s="435"/>
      <c r="AD168" s="435"/>
      <c r="AE168" s="435"/>
      <c r="AF168" s="435"/>
      <c r="AG168" s="435"/>
      <c r="AH168" s="435"/>
      <c r="AI168" s="435"/>
      <c r="AJ168" s="435"/>
      <c r="AK168" s="435"/>
      <c r="AL168" s="435"/>
      <c r="AM168" s="435"/>
      <c r="AN168" s="435"/>
      <c r="AO168" s="435"/>
    </row>
    <row r="169" spans="1:41" ht="14.5">
      <c r="A169" s="40" t="s">
        <v>430</v>
      </c>
      <c r="B169" s="7">
        <v>43932</v>
      </c>
      <c r="C169" s="435">
        <v>31</v>
      </c>
      <c r="D169" s="435">
        <v>31</v>
      </c>
      <c r="E169" s="435"/>
      <c r="F169" s="435">
        <v>4</v>
      </c>
      <c r="G169" s="435">
        <v>5</v>
      </c>
      <c r="H169" s="435">
        <v>22</v>
      </c>
      <c r="I169" s="435"/>
      <c r="J169" s="435"/>
      <c r="K169" s="435"/>
      <c r="L169" s="435"/>
      <c r="M169" s="435" t="s">
        <v>431</v>
      </c>
      <c r="N169" s="435"/>
      <c r="O169" s="435"/>
      <c r="P169" s="435">
        <v>13</v>
      </c>
      <c r="Q169" s="115">
        <v>17</v>
      </c>
      <c r="R169" s="435"/>
      <c r="S169" s="436"/>
      <c r="T169" s="435"/>
      <c r="U169" s="435">
        <v>11</v>
      </c>
      <c r="V169" s="21">
        <v>3</v>
      </c>
      <c r="W169" s="435"/>
      <c r="X169" s="435"/>
      <c r="Y169" s="435"/>
      <c r="Z169" s="435" t="s">
        <v>131</v>
      </c>
      <c r="AA169" s="435" t="s">
        <v>172</v>
      </c>
      <c r="AB169" s="435"/>
      <c r="AC169" s="435"/>
      <c r="AD169" s="435"/>
      <c r="AE169" s="435" t="s">
        <v>432</v>
      </c>
      <c r="AF169" s="435" t="s">
        <v>131</v>
      </c>
      <c r="AG169" s="435"/>
      <c r="AH169" s="435"/>
      <c r="AI169" s="435"/>
      <c r="AJ169" s="435"/>
      <c r="AK169" s="435"/>
      <c r="AL169" s="435"/>
      <c r="AM169" s="435"/>
      <c r="AN169" s="435"/>
      <c r="AO169" s="435"/>
    </row>
    <row r="170" spans="1:41" ht="14.5">
      <c r="A170" s="40" t="s">
        <v>433</v>
      </c>
      <c r="B170" s="8">
        <v>44009</v>
      </c>
      <c r="C170" s="435">
        <v>2</v>
      </c>
      <c r="D170" s="435" t="s">
        <v>434</v>
      </c>
      <c r="E170" s="435"/>
      <c r="F170" s="435"/>
      <c r="G170" s="435">
        <v>1</v>
      </c>
      <c r="H170" s="435">
        <v>1</v>
      </c>
      <c r="I170" s="435" t="s">
        <v>435</v>
      </c>
      <c r="J170" s="435"/>
      <c r="K170" s="435"/>
      <c r="L170" s="435"/>
      <c r="M170" s="435"/>
      <c r="N170" s="435">
        <v>2</v>
      </c>
      <c r="O170" s="435"/>
      <c r="P170" s="435">
        <v>2</v>
      </c>
      <c r="Q170" s="21">
        <v>2</v>
      </c>
      <c r="R170" s="435"/>
      <c r="S170" s="436"/>
      <c r="T170" s="435"/>
      <c r="U170" s="435"/>
      <c r="V170" s="21"/>
      <c r="W170" s="435"/>
      <c r="X170" s="435"/>
      <c r="Y170" s="435"/>
      <c r="Z170" s="435"/>
      <c r="AA170" s="435" t="s">
        <v>248</v>
      </c>
      <c r="AB170" s="435"/>
      <c r="AC170" s="435"/>
      <c r="AD170" s="435"/>
      <c r="AE170" s="435"/>
      <c r="AF170" s="435"/>
      <c r="AG170" s="435"/>
      <c r="AH170" s="435"/>
      <c r="AI170" s="435"/>
      <c r="AJ170" s="435"/>
      <c r="AK170" s="435" t="s">
        <v>248</v>
      </c>
      <c r="AL170" s="435"/>
      <c r="AM170" s="435"/>
      <c r="AN170" s="435"/>
      <c r="AO170" s="435"/>
    </row>
    <row r="171" spans="1:41" ht="14.5">
      <c r="A171" s="40" t="s">
        <v>436</v>
      </c>
      <c r="B171" s="8">
        <v>44007</v>
      </c>
      <c r="C171" s="435">
        <v>1</v>
      </c>
      <c r="D171" s="435">
        <v>32</v>
      </c>
      <c r="E171" s="435"/>
      <c r="F171" s="435"/>
      <c r="G171" s="435"/>
      <c r="H171" s="435">
        <v>1</v>
      </c>
      <c r="I171" s="435">
        <v>12</v>
      </c>
      <c r="J171" s="435"/>
      <c r="K171" s="435"/>
      <c r="L171" s="435"/>
      <c r="M171" s="435"/>
      <c r="N171" s="435"/>
      <c r="O171" s="435"/>
      <c r="P171" s="435">
        <v>1</v>
      </c>
      <c r="Q171" s="21">
        <v>1</v>
      </c>
      <c r="R171" s="435"/>
      <c r="S171" s="436"/>
      <c r="T171" s="435"/>
      <c r="U171" s="435"/>
      <c r="V171" s="21"/>
      <c r="W171" s="435"/>
      <c r="X171" s="435"/>
      <c r="Y171" s="435"/>
      <c r="Z171" s="435"/>
      <c r="AA171" s="435" t="s">
        <v>55</v>
      </c>
      <c r="AB171" s="435"/>
      <c r="AC171" s="435"/>
      <c r="AD171" s="435"/>
      <c r="AE171" s="435"/>
      <c r="AF171" s="435"/>
      <c r="AG171" s="435"/>
      <c r="AH171" s="435"/>
      <c r="AI171" s="435"/>
      <c r="AJ171" s="435"/>
      <c r="AK171" s="435"/>
      <c r="AL171" s="435"/>
      <c r="AM171" s="435"/>
      <c r="AN171" s="435"/>
      <c r="AO171" s="435"/>
    </row>
    <row r="172" spans="1:41" ht="14.5">
      <c r="A172" s="40" t="s">
        <v>437</v>
      </c>
      <c r="B172" s="8">
        <v>44014</v>
      </c>
      <c r="C172" s="435">
        <v>1</v>
      </c>
      <c r="D172" s="435">
        <v>34</v>
      </c>
      <c r="E172" s="435"/>
      <c r="F172" s="435"/>
      <c r="G172" s="435"/>
      <c r="H172" s="435">
        <v>1</v>
      </c>
      <c r="I172" s="435"/>
      <c r="J172" s="435"/>
      <c r="K172" s="435"/>
      <c r="L172" s="435"/>
      <c r="M172" s="435"/>
      <c r="N172" s="435"/>
      <c r="O172" s="435"/>
      <c r="P172" s="435">
        <v>1</v>
      </c>
      <c r="Q172" s="21">
        <v>1</v>
      </c>
      <c r="R172" s="435"/>
      <c r="S172" s="436"/>
      <c r="T172" s="435"/>
      <c r="U172" s="435"/>
      <c r="V172" s="21"/>
      <c r="W172" s="435"/>
      <c r="X172" s="435"/>
      <c r="Y172" s="435"/>
      <c r="Z172" s="435"/>
      <c r="AA172" s="435"/>
      <c r="AB172" s="435"/>
      <c r="AC172" s="435"/>
      <c r="AD172" s="435"/>
      <c r="AE172" s="435"/>
      <c r="AF172" s="435"/>
      <c r="AG172" s="435"/>
      <c r="AH172" s="435"/>
      <c r="AI172" s="435"/>
      <c r="AJ172" s="435" t="s">
        <v>55</v>
      </c>
      <c r="AK172" s="435"/>
      <c r="AL172" s="435"/>
      <c r="AM172" s="435"/>
      <c r="AN172" s="435"/>
      <c r="AO172" s="435"/>
    </row>
    <row r="173" spans="1:41" ht="14.5">
      <c r="A173" s="40" t="s">
        <v>438</v>
      </c>
      <c r="B173" s="8">
        <v>44012</v>
      </c>
      <c r="C173" s="435">
        <v>1</v>
      </c>
      <c r="D173" s="435">
        <v>31</v>
      </c>
      <c r="E173" s="435"/>
      <c r="F173" s="435"/>
      <c r="G173" s="435"/>
      <c r="H173" s="435">
        <v>1</v>
      </c>
      <c r="I173" s="435"/>
      <c r="J173" s="435"/>
      <c r="K173" s="435"/>
      <c r="L173" s="435"/>
      <c r="M173" s="435"/>
      <c r="N173" s="435"/>
      <c r="O173" s="435"/>
      <c r="P173" s="435"/>
      <c r="Q173" s="21">
        <v>1</v>
      </c>
      <c r="R173" s="435"/>
      <c r="S173" s="436"/>
      <c r="T173" s="435"/>
      <c r="U173" s="435"/>
      <c r="V173" s="21"/>
      <c r="W173" s="435"/>
      <c r="X173" s="435"/>
      <c r="Y173" s="435" t="s">
        <v>41</v>
      </c>
      <c r="Z173" s="435"/>
      <c r="AA173" s="435"/>
      <c r="AB173" s="435"/>
      <c r="AC173" s="435"/>
      <c r="AD173" s="435"/>
      <c r="AE173" s="435"/>
      <c r="AF173" s="435" t="s">
        <v>41</v>
      </c>
      <c r="AG173" s="435"/>
      <c r="AH173" s="435" t="s">
        <v>41</v>
      </c>
      <c r="AI173" s="435"/>
      <c r="AJ173" s="435" t="s">
        <v>55</v>
      </c>
      <c r="AK173" s="435"/>
      <c r="AL173" s="435"/>
      <c r="AM173" s="435"/>
      <c r="AN173" s="435"/>
      <c r="AO173" s="435"/>
    </row>
    <row r="174" spans="1:41" ht="14.5">
      <c r="A174" s="40" t="s">
        <v>439</v>
      </c>
      <c r="B174" s="8">
        <v>44013</v>
      </c>
      <c r="C174" s="435">
        <v>1</v>
      </c>
      <c r="D174" s="435">
        <v>20</v>
      </c>
      <c r="E174" s="435"/>
      <c r="F174" s="435"/>
      <c r="G174" s="435"/>
      <c r="H174" s="435">
        <v>1</v>
      </c>
      <c r="I174" s="435"/>
      <c r="J174" s="435"/>
      <c r="K174" s="435"/>
      <c r="L174" s="435"/>
      <c r="M174" s="435"/>
      <c r="N174" s="435"/>
      <c r="O174" s="435"/>
      <c r="P174" s="435"/>
      <c r="Q174" s="21">
        <v>1</v>
      </c>
      <c r="R174" s="435"/>
      <c r="S174" s="436"/>
      <c r="T174" s="435"/>
      <c r="U174" s="435"/>
      <c r="V174" s="21"/>
      <c r="W174" s="435"/>
      <c r="X174" s="435"/>
      <c r="Y174" s="435"/>
      <c r="Z174" s="435"/>
      <c r="AA174" s="435" t="s">
        <v>55</v>
      </c>
      <c r="AB174" s="435"/>
      <c r="AC174" s="435"/>
      <c r="AD174" s="435"/>
      <c r="AE174" s="435" t="s">
        <v>55</v>
      </c>
      <c r="AF174" s="435"/>
      <c r="AG174" s="435"/>
      <c r="AH174" s="435"/>
      <c r="AI174" s="435"/>
      <c r="AJ174" s="435"/>
      <c r="AK174" s="435"/>
      <c r="AL174" s="435"/>
      <c r="AM174" s="435"/>
      <c r="AN174" s="435"/>
      <c r="AO174" s="435"/>
    </row>
    <row r="175" spans="1:41" ht="14.5">
      <c r="A175" s="40" t="s">
        <v>440</v>
      </c>
      <c r="B175" s="8">
        <v>44015</v>
      </c>
      <c r="C175" s="435">
        <v>17</v>
      </c>
      <c r="D175" s="435">
        <v>33.200000000000003</v>
      </c>
      <c r="E175" s="435">
        <v>37.9</v>
      </c>
      <c r="F175" s="435"/>
      <c r="G175" s="435"/>
      <c r="H175" s="435"/>
      <c r="I175" s="435"/>
      <c r="J175" s="435"/>
      <c r="K175" s="435"/>
      <c r="L175" s="435"/>
      <c r="M175" s="435"/>
      <c r="N175" s="435"/>
      <c r="O175" s="435"/>
      <c r="P175" s="435"/>
      <c r="Q175" s="21">
        <v>17</v>
      </c>
      <c r="R175" s="435"/>
      <c r="S175" s="436"/>
      <c r="T175" s="435"/>
      <c r="U175" s="435"/>
      <c r="V175" s="21"/>
      <c r="W175" s="435"/>
      <c r="X175" s="435"/>
      <c r="Y175" s="435"/>
      <c r="Z175" s="435"/>
      <c r="AA175" s="435" t="s">
        <v>172</v>
      </c>
      <c r="AB175" s="435"/>
      <c r="AC175" s="435"/>
      <c r="AD175" s="435"/>
      <c r="AE175" s="435"/>
      <c r="AF175" s="435"/>
      <c r="AG175" s="435"/>
      <c r="AH175" s="435"/>
      <c r="AI175" s="435"/>
      <c r="AJ175" s="435" t="s">
        <v>172</v>
      </c>
      <c r="AK175" s="435"/>
      <c r="AL175" s="435"/>
      <c r="AM175" s="435"/>
      <c r="AN175" s="435"/>
      <c r="AO175" s="435"/>
    </row>
    <row r="176" spans="1:41" ht="14.5">
      <c r="A176" s="40" t="s">
        <v>441</v>
      </c>
      <c r="B176" s="8">
        <v>44012</v>
      </c>
      <c r="C176" s="435">
        <v>1</v>
      </c>
      <c r="D176" s="435">
        <v>48</v>
      </c>
      <c r="E176" s="435"/>
      <c r="F176" s="435"/>
      <c r="G176" s="435">
        <v>1</v>
      </c>
      <c r="H176" s="435"/>
      <c r="I176" s="435"/>
      <c r="J176" s="435"/>
      <c r="K176" s="435"/>
      <c r="L176" s="435"/>
      <c r="M176" s="435"/>
      <c r="N176" s="435">
        <v>1</v>
      </c>
      <c r="O176" s="435"/>
      <c r="P176" s="435"/>
      <c r="Q176" s="21"/>
      <c r="R176" s="435"/>
      <c r="S176" s="436"/>
      <c r="T176" s="435"/>
      <c r="U176" s="435">
        <v>1</v>
      </c>
      <c r="V176" s="21"/>
      <c r="W176" s="435"/>
      <c r="X176" s="435"/>
      <c r="Y176" s="435"/>
      <c r="Z176" s="435"/>
      <c r="AA176" s="435" t="s">
        <v>55</v>
      </c>
      <c r="AB176" s="435"/>
      <c r="AC176" s="435"/>
      <c r="AD176" s="435"/>
      <c r="AE176" s="435"/>
      <c r="AF176" s="435"/>
      <c r="AG176" s="435"/>
      <c r="AH176" s="435"/>
      <c r="AI176" s="435"/>
      <c r="AJ176" s="435"/>
      <c r="AK176" s="435"/>
      <c r="AL176" s="435"/>
      <c r="AM176" s="435"/>
      <c r="AN176" s="435"/>
      <c r="AO176" s="435"/>
    </row>
    <row r="177" spans="1:41" ht="14.5">
      <c r="A177" s="40" t="s">
        <v>442</v>
      </c>
      <c r="B177" s="8">
        <v>44012</v>
      </c>
      <c r="C177" s="435">
        <v>1</v>
      </c>
      <c r="D177" s="435">
        <v>35</v>
      </c>
      <c r="E177" s="435"/>
      <c r="F177" s="435"/>
      <c r="G177" s="435">
        <v>1</v>
      </c>
      <c r="H177" s="435"/>
      <c r="I177" s="435"/>
      <c r="J177" s="435"/>
      <c r="K177" s="435"/>
      <c r="L177" s="435"/>
      <c r="M177" s="435"/>
      <c r="N177" s="435"/>
      <c r="O177" s="435"/>
      <c r="P177" s="435"/>
      <c r="Q177" s="21"/>
      <c r="R177" s="435"/>
      <c r="S177" s="436"/>
      <c r="T177" s="435"/>
      <c r="U177" s="435">
        <v>1</v>
      </c>
      <c r="V177" s="21"/>
      <c r="W177" s="435"/>
      <c r="X177" s="435"/>
      <c r="Y177" s="435"/>
      <c r="Z177" s="435"/>
      <c r="AA177" s="435" t="s">
        <v>55</v>
      </c>
      <c r="AB177" s="435"/>
      <c r="AC177" s="435"/>
      <c r="AD177" s="435"/>
      <c r="AE177" s="435"/>
      <c r="AF177" s="435"/>
      <c r="AG177" s="435"/>
      <c r="AH177" s="435"/>
      <c r="AI177" s="435"/>
      <c r="AJ177" s="435"/>
      <c r="AK177" s="435"/>
      <c r="AL177" s="435"/>
      <c r="AM177" s="435"/>
      <c r="AN177" s="435"/>
      <c r="AO177" s="435"/>
    </row>
    <row r="178" spans="1:41" ht="14.5">
      <c r="A178" s="40" t="s">
        <v>443</v>
      </c>
      <c r="B178" s="8">
        <v>43917</v>
      </c>
      <c r="C178" s="435">
        <v>14</v>
      </c>
      <c r="D178" s="435">
        <v>30.1</v>
      </c>
      <c r="E178" s="435">
        <v>38</v>
      </c>
      <c r="F178" s="435"/>
      <c r="G178" s="435"/>
      <c r="H178" s="435"/>
      <c r="I178" s="435"/>
      <c r="J178" s="435">
        <v>13</v>
      </c>
      <c r="K178" s="435"/>
      <c r="L178" s="435"/>
      <c r="M178" s="435"/>
      <c r="N178" s="435"/>
      <c r="O178" s="435"/>
      <c r="P178" s="435">
        <v>14</v>
      </c>
      <c r="Q178" s="21">
        <v>14</v>
      </c>
      <c r="R178" s="435"/>
      <c r="S178" s="436"/>
      <c r="T178" s="435"/>
      <c r="U178" s="435"/>
      <c r="V178" s="21"/>
      <c r="W178" s="435">
        <v>1</v>
      </c>
      <c r="X178" s="435"/>
      <c r="Y178" s="435"/>
      <c r="Z178" s="435"/>
      <c r="AA178" s="435"/>
      <c r="AB178" s="435"/>
      <c r="AC178" s="435"/>
      <c r="AD178" s="435"/>
      <c r="AE178" s="435"/>
      <c r="AF178" s="435"/>
      <c r="AG178" s="435"/>
      <c r="AH178" s="435"/>
      <c r="AI178" s="435"/>
      <c r="AJ178" s="435"/>
      <c r="AK178" s="435"/>
      <c r="AL178" s="435"/>
      <c r="AM178" s="435"/>
      <c r="AN178" s="435"/>
      <c r="AO178" s="435"/>
    </row>
    <row r="179" spans="1:41" ht="14.5">
      <c r="A179" s="40" t="s">
        <v>180</v>
      </c>
      <c r="B179" s="10">
        <v>43941</v>
      </c>
      <c r="C179" s="435">
        <v>16</v>
      </c>
      <c r="D179" s="435"/>
      <c r="E179" s="435"/>
      <c r="F179" s="435"/>
      <c r="G179" s="435"/>
      <c r="H179" s="435"/>
      <c r="I179" s="435"/>
      <c r="J179" s="435"/>
      <c r="K179" s="435"/>
      <c r="L179" s="435"/>
      <c r="M179" s="435"/>
      <c r="N179" s="435"/>
      <c r="O179" s="435"/>
      <c r="P179" s="435"/>
      <c r="Q179" s="21">
        <v>13</v>
      </c>
      <c r="R179" s="435"/>
      <c r="S179" s="436"/>
      <c r="T179" s="435"/>
      <c r="U179" s="435"/>
      <c r="V179" s="21"/>
      <c r="W179" s="435"/>
      <c r="X179" s="435"/>
      <c r="Y179" s="435"/>
      <c r="Z179" s="435"/>
      <c r="AA179" s="435"/>
      <c r="AB179" s="435"/>
      <c r="AC179" s="435"/>
      <c r="AD179" s="435"/>
      <c r="AE179" s="435"/>
      <c r="AF179" s="435"/>
      <c r="AG179" s="435"/>
      <c r="AH179" s="435"/>
      <c r="AI179" s="435"/>
      <c r="AJ179" s="435"/>
      <c r="AK179" s="435"/>
      <c r="AL179" s="435"/>
      <c r="AM179" s="435"/>
      <c r="AN179" s="435"/>
      <c r="AO179" s="435"/>
    </row>
    <row r="180" spans="1:41" ht="14.5">
      <c r="A180" s="40" t="s">
        <v>444</v>
      </c>
      <c r="B180" s="11">
        <v>43958</v>
      </c>
      <c r="C180" s="435">
        <v>9</v>
      </c>
      <c r="D180" s="435"/>
      <c r="E180" s="435"/>
      <c r="F180" s="435"/>
      <c r="G180" s="435"/>
      <c r="H180" s="435"/>
      <c r="I180" s="435"/>
      <c r="J180" s="435"/>
      <c r="K180" s="435"/>
      <c r="L180" s="435"/>
      <c r="M180" s="435"/>
      <c r="N180" s="435"/>
      <c r="O180" s="435"/>
      <c r="P180" s="435">
        <v>9</v>
      </c>
      <c r="Q180" s="21">
        <v>9</v>
      </c>
      <c r="R180" s="435"/>
      <c r="S180" s="436"/>
      <c r="T180" s="435"/>
      <c r="U180" s="435"/>
      <c r="V180" s="21"/>
      <c r="W180" s="435"/>
      <c r="X180" s="435"/>
      <c r="Y180" s="435"/>
      <c r="Z180" s="435"/>
      <c r="AA180" s="435"/>
      <c r="AB180" s="435"/>
      <c r="AC180" s="435"/>
      <c r="AD180" s="435"/>
      <c r="AE180" s="435"/>
      <c r="AF180" s="435"/>
      <c r="AG180" s="435"/>
      <c r="AH180" s="435"/>
      <c r="AI180" s="435"/>
      <c r="AJ180" s="435"/>
      <c r="AK180" s="435"/>
      <c r="AL180" s="435"/>
      <c r="AM180" s="435"/>
      <c r="AN180" s="435"/>
      <c r="AO180" s="435"/>
    </row>
    <row r="181" spans="1:41" ht="14.5">
      <c r="A181" s="40" t="s">
        <v>445</v>
      </c>
      <c r="B181" s="11">
        <v>43924</v>
      </c>
      <c r="C181" s="435">
        <v>40</v>
      </c>
      <c r="D181" s="435"/>
      <c r="E181" s="435"/>
      <c r="F181" s="435"/>
      <c r="G181" s="435"/>
      <c r="H181" s="435"/>
      <c r="I181" s="435"/>
      <c r="J181" s="435">
        <v>40</v>
      </c>
      <c r="K181" s="435"/>
      <c r="L181" s="435"/>
      <c r="M181" s="435"/>
      <c r="N181" s="435"/>
      <c r="O181" s="435"/>
      <c r="P181" s="435">
        <v>40</v>
      </c>
      <c r="Q181" s="21">
        <v>40</v>
      </c>
      <c r="R181" s="435"/>
      <c r="S181" s="436"/>
      <c r="T181" s="435"/>
      <c r="U181" s="435"/>
      <c r="V181" s="21"/>
      <c r="W181" s="435"/>
      <c r="X181" s="435"/>
      <c r="Y181" s="435"/>
      <c r="Z181" s="435"/>
      <c r="AA181" s="435"/>
      <c r="AB181" s="435"/>
      <c r="AC181" s="435"/>
      <c r="AD181" s="435"/>
      <c r="AE181" s="435"/>
      <c r="AF181" s="435"/>
      <c r="AG181" s="435"/>
      <c r="AH181" s="435"/>
      <c r="AI181" s="435"/>
      <c r="AJ181" s="435"/>
      <c r="AK181" s="435"/>
      <c r="AL181" s="435"/>
      <c r="AM181" s="435"/>
      <c r="AN181" s="435"/>
      <c r="AO181" s="435"/>
    </row>
    <row r="182" spans="1:41" ht="14.5">
      <c r="A182" s="40" t="s">
        <v>446</v>
      </c>
      <c r="B182" s="8">
        <v>43997</v>
      </c>
      <c r="C182" s="435">
        <v>32</v>
      </c>
      <c r="D182" s="435">
        <v>32</v>
      </c>
      <c r="E182" s="435"/>
      <c r="F182" s="435">
        <v>1</v>
      </c>
      <c r="G182" s="435">
        <v>9</v>
      </c>
      <c r="H182" s="435">
        <v>22</v>
      </c>
      <c r="I182" s="435">
        <v>7</v>
      </c>
      <c r="J182" s="435">
        <v>32</v>
      </c>
      <c r="K182" s="435"/>
      <c r="L182" s="435">
        <v>2</v>
      </c>
      <c r="M182" s="435" t="s">
        <v>447</v>
      </c>
      <c r="N182" s="435">
        <v>2</v>
      </c>
      <c r="O182" s="435"/>
      <c r="P182" s="435">
        <v>5</v>
      </c>
      <c r="Q182" s="21">
        <v>6</v>
      </c>
      <c r="R182" s="435"/>
      <c r="S182" s="436"/>
      <c r="T182" s="435">
        <v>1</v>
      </c>
      <c r="U182" s="435">
        <v>26</v>
      </c>
      <c r="V182" s="21"/>
      <c r="W182" s="435"/>
      <c r="X182" s="435"/>
      <c r="Y182" s="435"/>
      <c r="Z182" s="435"/>
      <c r="AA182" s="435"/>
      <c r="AB182" s="435"/>
      <c r="AC182" s="435"/>
      <c r="AD182" s="435"/>
      <c r="AE182" s="435"/>
      <c r="AF182" s="435"/>
      <c r="AG182" s="435"/>
      <c r="AH182" s="435"/>
      <c r="AI182" s="435"/>
      <c r="AJ182" s="435"/>
      <c r="AK182" s="435"/>
      <c r="AL182" s="435"/>
      <c r="AM182" s="435"/>
      <c r="AN182" s="435"/>
      <c r="AO182" s="435"/>
    </row>
    <row r="183" spans="1:41" ht="14.5">
      <c r="A183" s="40" t="s">
        <v>448</v>
      </c>
      <c r="B183" s="8">
        <v>44018</v>
      </c>
      <c r="C183" s="435">
        <v>100</v>
      </c>
      <c r="D183" s="435">
        <v>33.700000000000003</v>
      </c>
      <c r="E183" s="435"/>
      <c r="F183" s="435"/>
      <c r="G183" s="435">
        <v>18</v>
      </c>
      <c r="H183" s="435">
        <v>82</v>
      </c>
      <c r="I183" s="435">
        <v>3</v>
      </c>
      <c r="J183" s="435"/>
      <c r="K183" s="435"/>
      <c r="L183" s="435"/>
      <c r="M183" s="435" t="s">
        <v>449</v>
      </c>
      <c r="N183" s="435">
        <v>10</v>
      </c>
      <c r="O183" s="435"/>
      <c r="P183" s="435">
        <v>16</v>
      </c>
      <c r="Q183" s="21">
        <v>33</v>
      </c>
      <c r="R183" s="435">
        <v>0</v>
      </c>
      <c r="S183" s="436"/>
      <c r="T183" s="435"/>
      <c r="U183" s="435">
        <v>67</v>
      </c>
      <c r="V183" s="21"/>
      <c r="W183" s="435"/>
      <c r="X183" s="435"/>
      <c r="Y183" s="435"/>
      <c r="Z183" s="435"/>
      <c r="AA183" s="435" t="s">
        <v>450</v>
      </c>
      <c r="AB183" s="435"/>
      <c r="AC183" s="435"/>
      <c r="AD183" s="435"/>
      <c r="AE183" s="435"/>
      <c r="AF183" s="435"/>
      <c r="AG183" s="435"/>
      <c r="AH183" s="435"/>
      <c r="AI183" s="435"/>
      <c r="AJ183" s="435"/>
      <c r="AK183" s="435"/>
      <c r="AL183" s="435"/>
      <c r="AM183" s="435"/>
      <c r="AN183" s="435"/>
      <c r="AO183" s="435"/>
    </row>
    <row r="184" spans="1:41" ht="14.5">
      <c r="A184" s="40" t="s">
        <v>451</v>
      </c>
      <c r="B184" s="8">
        <v>43984</v>
      </c>
      <c r="C184" s="435">
        <v>9</v>
      </c>
      <c r="D184" s="265">
        <v>27.7</v>
      </c>
      <c r="E184" s="435"/>
      <c r="F184" s="435">
        <v>2</v>
      </c>
      <c r="G184" s="435">
        <v>5</v>
      </c>
      <c r="H184" s="435">
        <v>2</v>
      </c>
      <c r="I184" s="435"/>
      <c r="J184" s="435"/>
      <c r="K184" s="435"/>
      <c r="L184" s="435"/>
      <c r="M184" s="435"/>
      <c r="N184" s="435"/>
      <c r="O184" s="435"/>
      <c r="P184" s="435"/>
      <c r="Q184" s="21"/>
      <c r="R184" s="435">
        <v>1</v>
      </c>
      <c r="S184" s="436"/>
      <c r="T184" s="435"/>
      <c r="U184" s="435">
        <v>8</v>
      </c>
      <c r="V184" s="21"/>
      <c r="W184" s="435"/>
      <c r="X184" s="435"/>
      <c r="Y184" s="435"/>
      <c r="Z184" s="435"/>
      <c r="AA184" s="435" t="s">
        <v>237</v>
      </c>
      <c r="AB184" s="435"/>
      <c r="AC184" s="435"/>
      <c r="AD184" s="435"/>
      <c r="AE184" s="435"/>
      <c r="AF184" s="435"/>
      <c r="AG184" s="435"/>
      <c r="AH184" s="435"/>
      <c r="AI184" s="435"/>
      <c r="AJ184" s="435"/>
      <c r="AK184" s="435"/>
      <c r="AL184" s="435"/>
      <c r="AM184" s="435"/>
      <c r="AN184" s="435"/>
      <c r="AO184" s="435"/>
    </row>
    <row r="185" spans="1:41" ht="14.5">
      <c r="A185" s="40" t="s">
        <v>452</v>
      </c>
      <c r="B185" s="8">
        <v>43962</v>
      </c>
      <c r="C185" s="435">
        <v>4</v>
      </c>
      <c r="D185" s="435" t="s">
        <v>453</v>
      </c>
      <c r="E185" s="435"/>
      <c r="F185" s="435"/>
      <c r="G185" s="435"/>
      <c r="H185" s="435"/>
      <c r="I185" s="435"/>
      <c r="J185" s="435">
        <v>2</v>
      </c>
      <c r="K185" s="435"/>
      <c r="L185" s="435">
        <v>1</v>
      </c>
      <c r="M185" s="435" t="s">
        <v>454</v>
      </c>
      <c r="N185" s="435"/>
      <c r="O185" s="435"/>
      <c r="P185" s="435">
        <v>1</v>
      </c>
      <c r="Q185" s="21">
        <v>4</v>
      </c>
      <c r="R185" s="435"/>
      <c r="S185" s="436"/>
      <c r="T185" s="435"/>
      <c r="U185" s="435"/>
      <c r="V185" s="21"/>
      <c r="W185" s="435"/>
      <c r="X185" s="435"/>
      <c r="Y185" s="435"/>
      <c r="Z185" s="435"/>
      <c r="AA185" s="435"/>
      <c r="AB185" s="435"/>
      <c r="AC185" s="435"/>
      <c r="AD185" s="435"/>
      <c r="AE185" s="435"/>
      <c r="AF185" s="435" t="s">
        <v>133</v>
      </c>
      <c r="AG185" s="435"/>
      <c r="AH185" s="435"/>
      <c r="AI185" s="435"/>
      <c r="AJ185" s="435"/>
      <c r="AK185" s="435"/>
      <c r="AL185" s="435"/>
      <c r="AM185" s="435"/>
      <c r="AN185" s="435"/>
      <c r="AO185" s="435"/>
    </row>
    <row r="186" spans="1:41" ht="14.5">
      <c r="A186" s="437" t="s">
        <v>455</v>
      </c>
      <c r="B186" s="8">
        <v>43998</v>
      </c>
      <c r="C186" s="435">
        <v>1</v>
      </c>
      <c r="D186" s="435">
        <v>37</v>
      </c>
      <c r="E186" s="435"/>
      <c r="F186" s="435"/>
      <c r="G186" s="435"/>
      <c r="H186" s="435">
        <v>1</v>
      </c>
      <c r="I186" s="435"/>
      <c r="J186" s="435"/>
      <c r="K186" s="435"/>
      <c r="L186" s="435"/>
      <c r="M186" s="435"/>
      <c r="N186" s="435"/>
      <c r="O186" s="435"/>
      <c r="P186" s="435">
        <v>1</v>
      </c>
      <c r="Q186" s="21">
        <v>1</v>
      </c>
      <c r="R186" s="435"/>
      <c r="S186" s="436"/>
      <c r="T186" s="435"/>
      <c r="U186" s="435"/>
      <c r="V186" s="21"/>
      <c r="W186" s="435"/>
      <c r="X186" s="435"/>
      <c r="Y186" s="435"/>
      <c r="Z186" s="435"/>
      <c r="AA186" s="435" t="s">
        <v>55</v>
      </c>
      <c r="AB186" s="435"/>
      <c r="AC186" s="435"/>
      <c r="AD186" s="435"/>
      <c r="AE186" s="435"/>
      <c r="AF186" s="435"/>
      <c r="AG186" s="435"/>
      <c r="AH186" s="435"/>
      <c r="AI186" s="435"/>
      <c r="AJ186" s="435" t="s">
        <v>55</v>
      </c>
      <c r="AK186" s="435"/>
      <c r="AL186" s="435"/>
      <c r="AM186" s="435"/>
      <c r="AN186" s="435"/>
      <c r="AO186" s="435"/>
    </row>
    <row r="187" spans="1:41" ht="14.5">
      <c r="A187" s="40" t="s">
        <v>456</v>
      </c>
      <c r="B187" s="8">
        <v>44021</v>
      </c>
      <c r="C187" s="435">
        <v>7</v>
      </c>
      <c r="D187" s="435" t="s">
        <v>457</v>
      </c>
      <c r="E187" s="435"/>
      <c r="F187" s="435"/>
      <c r="G187" s="435"/>
      <c r="H187" s="435">
        <v>7</v>
      </c>
      <c r="I187" s="435" t="s">
        <v>458</v>
      </c>
      <c r="J187" s="435"/>
      <c r="K187" s="435"/>
      <c r="L187" s="435"/>
      <c r="M187" s="435"/>
      <c r="N187" s="435"/>
      <c r="O187" s="435"/>
      <c r="P187" s="435">
        <v>1</v>
      </c>
      <c r="Q187" s="21">
        <v>7</v>
      </c>
      <c r="R187" s="435"/>
      <c r="S187" s="436"/>
      <c r="T187" s="435"/>
      <c r="U187" s="435"/>
      <c r="V187" s="21"/>
      <c r="W187" s="435"/>
      <c r="X187" s="435"/>
      <c r="Y187" s="435"/>
      <c r="Z187" s="435"/>
      <c r="AA187" s="435" t="s">
        <v>209</v>
      </c>
      <c r="AB187" s="435"/>
      <c r="AC187" s="435"/>
      <c r="AD187" s="435"/>
      <c r="AE187" s="435" t="s">
        <v>459</v>
      </c>
      <c r="AF187" s="435"/>
      <c r="AG187" s="435"/>
      <c r="AH187" s="435"/>
      <c r="AI187" s="435"/>
      <c r="AJ187" s="435"/>
      <c r="AK187" s="435"/>
      <c r="AL187" s="435"/>
      <c r="AM187" s="435"/>
      <c r="AN187" s="435"/>
      <c r="AO187" s="435"/>
    </row>
    <row r="188" spans="1:41" ht="14.5">
      <c r="A188" s="40" t="s">
        <v>460</v>
      </c>
      <c r="B188" s="8">
        <v>44019</v>
      </c>
      <c r="C188" s="435">
        <v>2</v>
      </c>
      <c r="D188" s="435" t="s">
        <v>461</v>
      </c>
      <c r="E188" s="435"/>
      <c r="F188" s="435"/>
      <c r="G188" s="435">
        <v>2</v>
      </c>
      <c r="H188" s="435"/>
      <c r="I188" s="435"/>
      <c r="J188" s="435">
        <v>1</v>
      </c>
      <c r="K188" s="435"/>
      <c r="L188" s="435"/>
      <c r="M188" s="435"/>
      <c r="N188" s="435">
        <v>1</v>
      </c>
      <c r="O188" s="435"/>
      <c r="P188" s="435"/>
      <c r="Q188" s="21"/>
      <c r="R188" s="435"/>
      <c r="S188" s="436"/>
      <c r="T188" s="435"/>
      <c r="U188" s="435">
        <v>2</v>
      </c>
      <c r="V188" s="21"/>
      <c r="W188" s="435"/>
      <c r="X188" s="435"/>
      <c r="Y188" s="435"/>
      <c r="Z188" s="435" t="s">
        <v>131</v>
      </c>
      <c r="AA188" s="435" t="s">
        <v>46</v>
      </c>
      <c r="AB188" s="435"/>
      <c r="AC188" s="435" t="s">
        <v>131</v>
      </c>
      <c r="AD188" s="435"/>
      <c r="AE188" s="435"/>
      <c r="AF188" s="435"/>
      <c r="AG188" s="435"/>
      <c r="AH188" s="435"/>
      <c r="AI188" s="435"/>
      <c r="AJ188" s="435"/>
      <c r="AK188" s="435"/>
      <c r="AL188" s="435"/>
      <c r="AM188" s="435"/>
      <c r="AN188" s="435"/>
      <c r="AO188" s="435"/>
    </row>
    <row r="189" spans="1:41" ht="14.5">
      <c r="A189" s="40" t="s">
        <v>462</v>
      </c>
      <c r="B189" s="8">
        <v>44010</v>
      </c>
      <c r="C189" s="435">
        <v>13</v>
      </c>
      <c r="D189" s="435" t="s">
        <v>334</v>
      </c>
      <c r="E189" s="435"/>
      <c r="F189" s="435"/>
      <c r="G189" s="435"/>
      <c r="H189" s="435"/>
      <c r="I189" s="435"/>
      <c r="J189" s="435"/>
      <c r="K189" s="435"/>
      <c r="L189" s="435"/>
      <c r="M189" s="435" t="s">
        <v>463</v>
      </c>
      <c r="N189" s="435"/>
      <c r="O189" s="435"/>
      <c r="P189" s="435">
        <v>2</v>
      </c>
      <c r="Q189" s="21">
        <v>13</v>
      </c>
      <c r="R189" s="435"/>
      <c r="S189" s="436"/>
      <c r="T189" s="435"/>
      <c r="U189" s="435"/>
      <c r="V189" s="21"/>
      <c r="W189" s="435"/>
      <c r="X189" s="435"/>
      <c r="Y189" s="435"/>
      <c r="Z189" s="435"/>
      <c r="AA189" s="435"/>
      <c r="AB189" s="435"/>
      <c r="AC189" s="435"/>
      <c r="AD189" s="435"/>
      <c r="AE189" s="435"/>
      <c r="AF189" s="435" t="s">
        <v>247</v>
      </c>
      <c r="AG189" s="435"/>
      <c r="AH189" s="435"/>
      <c r="AI189" s="435" t="s">
        <v>247</v>
      </c>
      <c r="AJ189" s="435"/>
      <c r="AK189" s="435"/>
      <c r="AL189" s="435"/>
      <c r="AM189" s="435"/>
      <c r="AN189" s="435"/>
      <c r="AO189" s="435"/>
    </row>
    <row r="190" spans="1:41" ht="14.5">
      <c r="A190" s="40" t="s">
        <v>456</v>
      </c>
      <c r="B190" s="8">
        <v>44022</v>
      </c>
      <c r="C190" s="435">
        <v>42</v>
      </c>
      <c r="D190" s="435">
        <v>33.6</v>
      </c>
      <c r="E190" s="435" t="s">
        <v>464</v>
      </c>
      <c r="F190" s="435"/>
      <c r="G190" s="435"/>
      <c r="H190" s="435">
        <v>42</v>
      </c>
      <c r="I190" s="435" t="s">
        <v>465</v>
      </c>
      <c r="J190" s="435"/>
      <c r="K190" s="435"/>
      <c r="L190" s="435"/>
      <c r="M190" s="435"/>
      <c r="N190" s="435">
        <v>3</v>
      </c>
      <c r="O190" s="435">
        <v>1</v>
      </c>
      <c r="P190" s="435">
        <v>20</v>
      </c>
      <c r="Q190" s="21">
        <v>42</v>
      </c>
      <c r="R190" s="435"/>
      <c r="S190" s="436"/>
      <c r="T190" s="435"/>
      <c r="U190" s="435"/>
      <c r="V190" s="21"/>
      <c r="W190" s="435"/>
      <c r="X190" s="435"/>
      <c r="Y190" s="435"/>
      <c r="Z190" s="435"/>
      <c r="AA190" s="435"/>
      <c r="AB190" s="435"/>
      <c r="AC190" s="435"/>
      <c r="AD190" s="435"/>
      <c r="AE190" s="435"/>
      <c r="AF190" s="435"/>
      <c r="AG190" s="435"/>
      <c r="AH190" s="435"/>
      <c r="AI190" s="435"/>
      <c r="AJ190" s="435"/>
      <c r="AK190" s="435"/>
      <c r="AL190" s="435"/>
      <c r="AM190" s="435"/>
      <c r="AN190" s="435"/>
      <c r="AO190" s="435"/>
    </row>
    <row r="191" spans="1:41" ht="14.5">
      <c r="A191" s="40" t="s">
        <v>466</v>
      </c>
      <c r="B191" s="8">
        <v>44022</v>
      </c>
      <c r="C191" s="435">
        <v>1</v>
      </c>
      <c r="D191" s="435">
        <v>34</v>
      </c>
      <c r="E191" s="435"/>
      <c r="F191" s="435"/>
      <c r="G191" s="435"/>
      <c r="H191" s="435">
        <v>1</v>
      </c>
      <c r="I191" s="435"/>
      <c r="J191" s="435"/>
      <c r="K191" s="435"/>
      <c r="L191" s="435"/>
      <c r="M191" s="436"/>
      <c r="N191" s="435"/>
      <c r="O191" s="435"/>
      <c r="P191" s="435">
        <v>1</v>
      </c>
      <c r="Q191" s="21">
        <v>1</v>
      </c>
      <c r="R191" s="435"/>
      <c r="S191" s="436"/>
      <c r="T191" s="435"/>
      <c r="U191" s="435"/>
      <c r="V191" s="21"/>
      <c r="W191" s="435"/>
      <c r="X191" s="435"/>
      <c r="Y191" s="435"/>
      <c r="Z191" s="435"/>
      <c r="AA191" s="435"/>
      <c r="AB191" s="435" t="s">
        <v>248</v>
      </c>
      <c r="AC191" s="435"/>
      <c r="AD191" s="435"/>
      <c r="AE191" s="435"/>
      <c r="AF191" s="435"/>
      <c r="AG191" s="435"/>
      <c r="AH191" s="435"/>
      <c r="AI191" s="435"/>
      <c r="AJ191" s="435"/>
      <c r="AK191" s="435"/>
      <c r="AL191" s="435"/>
      <c r="AM191" s="435"/>
      <c r="AN191" s="435"/>
      <c r="AO191" s="435"/>
    </row>
    <row r="192" spans="1:41" ht="14.5">
      <c r="A192" s="40" t="s">
        <v>467</v>
      </c>
      <c r="B192" s="8">
        <v>44022</v>
      </c>
      <c r="C192" s="435">
        <v>1</v>
      </c>
      <c r="D192" s="435">
        <v>37</v>
      </c>
      <c r="E192" s="435"/>
      <c r="F192" s="435"/>
      <c r="G192" s="435"/>
      <c r="H192" s="435">
        <v>1</v>
      </c>
      <c r="I192" s="435"/>
      <c r="J192" s="435"/>
      <c r="K192" s="435"/>
      <c r="L192" s="435"/>
      <c r="M192" s="435"/>
      <c r="N192" s="435"/>
      <c r="O192" s="435"/>
      <c r="P192" s="435"/>
      <c r="Q192" s="21">
        <v>1</v>
      </c>
      <c r="R192" s="435"/>
      <c r="S192" s="436"/>
      <c r="T192" s="435">
        <v>1</v>
      </c>
      <c r="U192" s="435"/>
      <c r="V192" s="21"/>
      <c r="W192" s="435"/>
      <c r="X192" s="435"/>
      <c r="Y192" s="435"/>
      <c r="Z192" s="435"/>
      <c r="AA192" s="435" t="s">
        <v>55</v>
      </c>
      <c r="AB192" s="435"/>
      <c r="AC192" s="435"/>
      <c r="AD192" s="435"/>
      <c r="AE192" s="435"/>
      <c r="AF192" s="435"/>
      <c r="AG192" s="435"/>
      <c r="AH192" s="435"/>
      <c r="AI192" s="435"/>
      <c r="AJ192" s="435"/>
      <c r="AK192" s="435"/>
      <c r="AL192" s="435"/>
      <c r="AM192" s="435"/>
      <c r="AN192" s="435"/>
      <c r="AO192" s="435"/>
    </row>
    <row r="193" spans="1:41" ht="14.5">
      <c r="A193" s="40" t="s">
        <v>468</v>
      </c>
      <c r="B193" s="8">
        <v>44020</v>
      </c>
      <c r="C193" s="435">
        <v>70</v>
      </c>
      <c r="D193" s="435"/>
      <c r="E193" s="435">
        <v>39</v>
      </c>
      <c r="F193" s="435"/>
      <c r="G193" s="435"/>
      <c r="H193" s="435"/>
      <c r="I193" s="435"/>
      <c r="J193" s="435"/>
      <c r="K193" s="435">
        <v>11</v>
      </c>
      <c r="L193" s="435">
        <v>4</v>
      </c>
      <c r="M193" s="435"/>
      <c r="N193" s="435">
        <v>1</v>
      </c>
      <c r="O193" s="435"/>
      <c r="P193" s="435">
        <v>32</v>
      </c>
      <c r="Q193" s="21">
        <v>70</v>
      </c>
      <c r="R193" s="435"/>
      <c r="S193" s="439">
        <v>1</v>
      </c>
      <c r="T193" s="435">
        <v>3</v>
      </c>
      <c r="U193" s="435"/>
      <c r="V193" s="21"/>
      <c r="W193" s="435"/>
      <c r="X193" s="435"/>
      <c r="Y193" s="435"/>
      <c r="Z193" s="435"/>
      <c r="AA193" s="435" t="s">
        <v>469</v>
      </c>
      <c r="AB193" s="435"/>
      <c r="AC193" s="435"/>
      <c r="AD193" s="435"/>
      <c r="AE193" s="435"/>
      <c r="AF193" s="435"/>
      <c r="AG193" s="435"/>
      <c r="AH193" s="435"/>
      <c r="AI193" s="435"/>
      <c r="AJ193" s="435"/>
      <c r="AK193" s="435"/>
      <c r="AL193" s="435"/>
      <c r="AM193" s="435"/>
      <c r="AN193" s="435"/>
      <c r="AO193" s="435"/>
    </row>
    <row r="194" spans="1:41" ht="14.5">
      <c r="A194" s="40" t="s">
        <v>470</v>
      </c>
      <c r="B194" s="8">
        <v>44020</v>
      </c>
      <c r="C194" s="435">
        <v>1</v>
      </c>
      <c r="D194" s="435">
        <v>27</v>
      </c>
      <c r="E194" s="435"/>
      <c r="F194" s="435"/>
      <c r="G194" s="435"/>
      <c r="H194" s="435">
        <v>1</v>
      </c>
      <c r="I194" s="435">
        <v>8</v>
      </c>
      <c r="J194" s="435"/>
      <c r="K194" s="435"/>
      <c r="L194" s="435"/>
      <c r="M194" s="435"/>
      <c r="N194" s="435">
        <v>1</v>
      </c>
      <c r="O194" s="435"/>
      <c r="P194" s="435">
        <v>1</v>
      </c>
      <c r="Q194" s="21">
        <v>1</v>
      </c>
      <c r="R194" s="435"/>
      <c r="S194" s="436"/>
      <c r="T194" s="435"/>
      <c r="U194" s="435"/>
      <c r="V194" s="21"/>
      <c r="W194" s="435"/>
      <c r="X194" s="435"/>
      <c r="Y194" s="435"/>
      <c r="Z194" s="435"/>
      <c r="AA194" s="435"/>
      <c r="AB194" s="435"/>
      <c r="AC194" s="435"/>
      <c r="AD194" s="435"/>
      <c r="AE194" s="435"/>
      <c r="AF194" s="435"/>
      <c r="AG194" s="435"/>
      <c r="AH194" s="435"/>
      <c r="AI194" s="435"/>
      <c r="AJ194" s="435" t="s">
        <v>55</v>
      </c>
      <c r="AK194" s="435"/>
      <c r="AL194" s="435"/>
      <c r="AM194" s="435"/>
      <c r="AN194" s="435"/>
      <c r="AO194" s="435"/>
    </row>
    <row r="195" spans="1:41" ht="14.5">
      <c r="A195" s="40" t="s">
        <v>471</v>
      </c>
      <c r="B195" s="8">
        <v>44020</v>
      </c>
      <c r="C195" s="435">
        <v>2</v>
      </c>
      <c r="D195" s="435" t="s">
        <v>472</v>
      </c>
      <c r="E195" s="435"/>
      <c r="F195" s="435"/>
      <c r="G195" s="435"/>
      <c r="H195" s="435">
        <v>2</v>
      </c>
      <c r="I195" s="435"/>
      <c r="J195" s="435"/>
      <c r="K195" s="435"/>
      <c r="L195" s="435"/>
      <c r="M195" s="435"/>
      <c r="N195" s="435"/>
      <c r="O195" s="435"/>
      <c r="P195" s="435">
        <v>2</v>
      </c>
      <c r="Q195" s="21">
        <v>2</v>
      </c>
      <c r="R195" s="435"/>
      <c r="S195" s="436"/>
      <c r="T195" s="435"/>
      <c r="U195" s="435"/>
      <c r="V195" s="21"/>
      <c r="W195" s="435"/>
      <c r="X195" s="435"/>
      <c r="Y195" s="435"/>
      <c r="Z195" s="435"/>
      <c r="AA195" s="435"/>
      <c r="AB195" s="435"/>
      <c r="AC195" s="435"/>
      <c r="AD195" s="435"/>
      <c r="AE195" s="435"/>
      <c r="AF195" s="435"/>
      <c r="AG195" s="435"/>
      <c r="AH195" s="435"/>
      <c r="AI195" s="435"/>
      <c r="AJ195" s="435" t="s">
        <v>46</v>
      </c>
      <c r="AK195" s="435"/>
      <c r="AL195" s="435"/>
      <c r="AM195" s="435"/>
      <c r="AN195" s="435"/>
      <c r="AO195" s="435"/>
    </row>
    <row r="196" spans="1:41" ht="14.5">
      <c r="A196" s="40" t="s">
        <v>473</v>
      </c>
      <c r="B196" s="8">
        <v>44025</v>
      </c>
      <c r="C196" s="435">
        <v>1</v>
      </c>
      <c r="D196" s="435">
        <v>30</v>
      </c>
      <c r="E196" s="435"/>
      <c r="F196" s="435"/>
      <c r="G196" s="435">
        <v>1</v>
      </c>
      <c r="H196" s="435"/>
      <c r="I196" s="435"/>
      <c r="J196" s="435"/>
      <c r="K196" s="435"/>
      <c r="L196" s="435">
        <v>1</v>
      </c>
      <c r="M196" s="435"/>
      <c r="N196" s="435"/>
      <c r="O196" s="435"/>
      <c r="P196" s="435"/>
      <c r="Q196" s="21">
        <v>1</v>
      </c>
      <c r="R196" s="435"/>
      <c r="S196" s="436"/>
      <c r="T196" s="435"/>
      <c r="U196" s="435"/>
      <c r="V196" s="21"/>
      <c r="W196" s="435"/>
      <c r="X196" s="435" t="s">
        <v>41</v>
      </c>
      <c r="Y196" s="435"/>
      <c r="Z196" s="435" t="s">
        <v>55</v>
      </c>
      <c r="AA196" s="435" t="s">
        <v>55</v>
      </c>
      <c r="AB196" s="435"/>
      <c r="AC196" s="435" t="s">
        <v>41</v>
      </c>
      <c r="AD196" s="435"/>
      <c r="AE196" s="435"/>
      <c r="AF196" s="435" t="s">
        <v>55</v>
      </c>
      <c r="AG196" s="435"/>
      <c r="AH196" s="435"/>
      <c r="AI196" s="435"/>
      <c r="AJ196" s="435"/>
      <c r="AK196" s="435"/>
      <c r="AL196" s="435"/>
      <c r="AM196" s="435"/>
      <c r="AN196" s="435"/>
      <c r="AO196" s="435"/>
    </row>
    <row r="197" spans="1:41" ht="14.5">
      <c r="A197" s="40" t="s">
        <v>474</v>
      </c>
      <c r="B197" s="8">
        <v>44024</v>
      </c>
      <c r="C197" s="435">
        <v>5</v>
      </c>
      <c r="D197" s="435" t="s">
        <v>475</v>
      </c>
      <c r="E197" s="435" t="s">
        <v>476</v>
      </c>
      <c r="F197" s="435"/>
      <c r="G197" s="435">
        <v>3</v>
      </c>
      <c r="H197" s="435">
        <v>2</v>
      </c>
      <c r="I197" s="2">
        <v>43852</v>
      </c>
      <c r="J197" s="435"/>
      <c r="K197" s="435"/>
      <c r="L197" s="435"/>
      <c r="M197" s="435"/>
      <c r="N197" s="435"/>
      <c r="O197" s="435"/>
      <c r="P197" s="435"/>
      <c r="Q197" s="21">
        <v>5</v>
      </c>
      <c r="R197" s="435"/>
      <c r="S197" s="436"/>
      <c r="T197" s="435"/>
      <c r="U197" s="435"/>
      <c r="V197" s="21"/>
      <c r="W197" s="435"/>
      <c r="X197" s="435"/>
      <c r="Y197" s="435"/>
      <c r="Z197" s="435" t="s">
        <v>248</v>
      </c>
      <c r="AA197" s="435" t="s">
        <v>216</v>
      </c>
      <c r="AB197" s="435"/>
      <c r="AC197" s="435"/>
      <c r="AD197" s="435"/>
      <c r="AE197" s="435"/>
      <c r="AF197" s="435" t="s">
        <v>46</v>
      </c>
      <c r="AG197" s="435"/>
      <c r="AH197" s="435"/>
      <c r="AI197" s="435"/>
      <c r="AJ197" s="435"/>
      <c r="AK197" s="435"/>
      <c r="AL197" s="435"/>
      <c r="AM197" s="435"/>
      <c r="AN197" s="435"/>
      <c r="AO197" s="435"/>
    </row>
    <row r="198" spans="1:41" ht="14.5">
      <c r="A198" s="40" t="s">
        <v>477</v>
      </c>
      <c r="B198" s="8">
        <v>44025</v>
      </c>
      <c r="C198" s="435">
        <v>3</v>
      </c>
      <c r="D198" s="435" t="s">
        <v>478</v>
      </c>
      <c r="E198" s="435"/>
      <c r="F198" s="435"/>
      <c r="G198" s="435"/>
      <c r="H198" s="435">
        <v>3</v>
      </c>
      <c r="I198" s="2"/>
      <c r="J198" s="435">
        <v>1</v>
      </c>
      <c r="K198" s="435"/>
      <c r="L198" s="435"/>
      <c r="M198" s="435"/>
      <c r="N198" s="435">
        <v>3</v>
      </c>
      <c r="O198" s="435">
        <v>1</v>
      </c>
      <c r="P198" s="435">
        <v>3</v>
      </c>
      <c r="Q198" s="21">
        <v>3</v>
      </c>
      <c r="R198" s="435"/>
      <c r="S198" s="436"/>
      <c r="T198" s="435"/>
      <c r="U198" s="435"/>
      <c r="V198" s="21"/>
      <c r="W198" s="435"/>
      <c r="X198" s="435"/>
      <c r="Y198" s="435"/>
      <c r="Z198" s="435"/>
      <c r="AA198" s="435" t="s">
        <v>126</v>
      </c>
      <c r="AB198" s="435"/>
      <c r="AC198" s="435"/>
      <c r="AD198" s="435"/>
      <c r="AE198" s="435"/>
      <c r="AF198" s="435"/>
      <c r="AG198" s="435"/>
      <c r="AH198" s="435"/>
      <c r="AI198" s="435"/>
      <c r="AJ198" s="435"/>
      <c r="AK198" s="435"/>
      <c r="AL198" s="435"/>
      <c r="AM198" s="435"/>
      <c r="AN198" s="435"/>
      <c r="AO198" s="435"/>
    </row>
    <row r="199" spans="1:41" ht="14.5">
      <c r="A199" s="40" t="s">
        <v>448</v>
      </c>
      <c r="B199" s="8">
        <v>44026</v>
      </c>
      <c r="C199" s="435">
        <v>1</v>
      </c>
      <c r="D199" s="435">
        <v>23</v>
      </c>
      <c r="E199" s="435"/>
      <c r="F199" s="435"/>
      <c r="G199" s="435"/>
      <c r="H199" s="435">
        <v>1</v>
      </c>
      <c r="I199" s="435">
        <v>3</v>
      </c>
      <c r="J199" s="435"/>
      <c r="K199" s="435"/>
      <c r="L199" s="435"/>
      <c r="M199" s="435"/>
      <c r="N199" s="435"/>
      <c r="O199" s="435"/>
      <c r="P199" s="435">
        <v>1</v>
      </c>
      <c r="Q199" s="21">
        <v>1</v>
      </c>
      <c r="R199" s="435"/>
      <c r="S199" s="436"/>
      <c r="T199" s="435"/>
      <c r="U199" s="435"/>
      <c r="V199" s="21"/>
      <c r="W199" s="435"/>
      <c r="X199" s="435"/>
      <c r="Y199" s="435" t="s">
        <v>55</v>
      </c>
      <c r="Z199" s="435" t="s">
        <v>55</v>
      </c>
      <c r="AA199" s="435" t="s">
        <v>55</v>
      </c>
      <c r="AB199" s="435"/>
      <c r="AC199" s="435" t="s">
        <v>55</v>
      </c>
      <c r="AD199" s="435"/>
      <c r="AE199" s="435"/>
      <c r="AF199" s="435" t="s">
        <v>55</v>
      </c>
      <c r="AG199" s="435"/>
      <c r="AH199" s="435"/>
      <c r="AI199" s="435"/>
      <c r="AJ199" s="435"/>
      <c r="AK199" s="435"/>
      <c r="AL199" s="435"/>
      <c r="AM199" s="435"/>
      <c r="AN199" s="435"/>
      <c r="AO199" s="435"/>
    </row>
    <row r="200" spans="1:41" ht="14.5">
      <c r="A200" s="40" t="s">
        <v>479</v>
      </c>
      <c r="B200" s="8">
        <v>44027</v>
      </c>
      <c r="C200" s="435">
        <v>4</v>
      </c>
      <c r="D200" s="435" t="s">
        <v>480</v>
      </c>
      <c r="E200" s="435"/>
      <c r="F200" s="435"/>
      <c r="G200" s="435"/>
      <c r="H200" s="435">
        <v>4</v>
      </c>
      <c r="I200" s="2"/>
      <c r="J200" s="435">
        <v>3</v>
      </c>
      <c r="K200" s="435"/>
      <c r="L200" s="435">
        <v>1</v>
      </c>
      <c r="M200" s="435"/>
      <c r="N200" s="435"/>
      <c r="O200" s="435"/>
      <c r="P200" s="435">
        <v>3</v>
      </c>
      <c r="Q200" s="21">
        <v>4</v>
      </c>
      <c r="R200" s="435"/>
      <c r="S200" s="436"/>
      <c r="T200" s="435"/>
      <c r="U200" s="435"/>
      <c r="V200" s="21"/>
      <c r="W200" s="435"/>
      <c r="X200" s="435"/>
      <c r="Y200" s="435"/>
      <c r="Z200" s="435"/>
      <c r="AA200" s="435" t="s">
        <v>481</v>
      </c>
      <c r="AB200" s="435"/>
      <c r="AC200" s="435"/>
      <c r="AD200" s="435"/>
      <c r="AE200" s="435"/>
      <c r="AF200" s="435"/>
      <c r="AG200" s="435"/>
      <c r="AH200" s="435"/>
      <c r="AI200" s="435"/>
      <c r="AJ200" s="435"/>
      <c r="AK200" s="435"/>
      <c r="AL200" s="435"/>
      <c r="AM200" s="435"/>
      <c r="AN200" s="435"/>
      <c r="AO200" s="435"/>
    </row>
    <row r="201" spans="1:41" ht="14.5">
      <c r="A201" s="40" t="s">
        <v>482</v>
      </c>
      <c r="B201" s="8">
        <v>44028</v>
      </c>
      <c r="C201" s="435">
        <v>1</v>
      </c>
      <c r="D201" s="435">
        <v>35</v>
      </c>
      <c r="E201" s="435"/>
      <c r="F201" s="435"/>
      <c r="G201" s="435"/>
      <c r="H201" s="435">
        <v>1</v>
      </c>
      <c r="I201" s="435">
        <v>14</v>
      </c>
      <c r="J201" s="435"/>
      <c r="K201" s="435"/>
      <c r="L201" s="435"/>
      <c r="M201" s="435"/>
      <c r="N201" s="435">
        <v>1</v>
      </c>
      <c r="O201" s="435"/>
      <c r="P201" s="435">
        <v>1</v>
      </c>
      <c r="Q201" s="21">
        <v>1</v>
      </c>
      <c r="R201" s="435"/>
      <c r="S201" s="436"/>
      <c r="T201" s="435"/>
      <c r="U201" s="435"/>
      <c r="V201" s="21"/>
      <c r="W201" s="435"/>
      <c r="X201" s="435"/>
      <c r="Y201" s="435"/>
      <c r="Z201" s="435"/>
      <c r="AA201" s="435" t="s">
        <v>55</v>
      </c>
      <c r="AB201" s="435"/>
      <c r="AC201" s="435"/>
      <c r="AD201" s="435"/>
      <c r="AE201" s="435"/>
      <c r="AF201" s="435"/>
      <c r="AG201" s="435"/>
      <c r="AH201" s="435"/>
      <c r="AI201" s="435"/>
      <c r="AJ201" s="435"/>
      <c r="AK201" s="435"/>
      <c r="AL201" s="435"/>
      <c r="AM201" s="435"/>
      <c r="AN201" s="435"/>
      <c r="AO201" s="435"/>
    </row>
    <row r="202" spans="1:41" ht="14.5">
      <c r="A202" s="40" t="s">
        <v>483</v>
      </c>
      <c r="B202" s="8">
        <v>44015</v>
      </c>
      <c r="C202" s="435">
        <v>1</v>
      </c>
      <c r="D202" s="435">
        <v>26</v>
      </c>
      <c r="E202" s="435"/>
      <c r="F202" s="435"/>
      <c r="G202" s="435"/>
      <c r="H202" s="435">
        <v>1</v>
      </c>
      <c r="I202" s="435">
        <v>1</v>
      </c>
      <c r="J202" s="435"/>
      <c r="K202" s="435"/>
      <c r="L202" s="435"/>
      <c r="M202" s="435"/>
      <c r="N202" s="435">
        <v>1</v>
      </c>
      <c r="O202" s="435"/>
      <c r="P202" s="435">
        <v>1</v>
      </c>
      <c r="Q202" s="21">
        <v>1</v>
      </c>
      <c r="R202" s="435"/>
      <c r="S202" s="436"/>
      <c r="T202" s="435"/>
      <c r="U202" s="435"/>
      <c r="V202" s="21"/>
      <c r="W202" s="435"/>
      <c r="X202" s="435"/>
      <c r="Y202" s="435"/>
      <c r="Z202" s="435"/>
      <c r="AA202" s="435" t="s">
        <v>55</v>
      </c>
      <c r="AB202" s="435"/>
      <c r="AC202" s="435"/>
      <c r="AD202" s="435"/>
      <c r="AE202" s="435"/>
      <c r="AF202" s="435"/>
      <c r="AG202" s="435"/>
      <c r="AH202" s="435"/>
      <c r="AI202" s="435"/>
      <c r="AJ202" s="435"/>
      <c r="AK202" s="435"/>
      <c r="AL202" s="435"/>
      <c r="AM202" s="435"/>
      <c r="AN202" s="435"/>
      <c r="AO202" s="435"/>
    </row>
    <row r="203" spans="1:41" ht="14.5">
      <c r="A203" s="40" t="s">
        <v>484</v>
      </c>
      <c r="B203" s="8">
        <v>44005</v>
      </c>
      <c r="C203" s="435">
        <v>9</v>
      </c>
      <c r="D203" s="435" t="s">
        <v>485</v>
      </c>
      <c r="E203" s="435"/>
      <c r="F203" s="435"/>
      <c r="G203" s="435"/>
      <c r="H203" s="435">
        <v>9</v>
      </c>
      <c r="I203" s="2"/>
      <c r="J203" s="435"/>
      <c r="K203" s="435"/>
      <c r="L203" s="435"/>
      <c r="M203" s="435"/>
      <c r="N203" s="435"/>
      <c r="O203" s="435"/>
      <c r="P203" s="435"/>
      <c r="Q203" s="21">
        <v>9</v>
      </c>
      <c r="R203" s="435"/>
      <c r="S203" s="436"/>
      <c r="T203" s="435"/>
      <c r="U203" s="435"/>
      <c r="V203" s="21"/>
      <c r="W203" s="435"/>
      <c r="X203" s="435"/>
      <c r="Y203" s="435"/>
      <c r="Z203" s="435"/>
      <c r="AA203" s="435" t="s">
        <v>237</v>
      </c>
      <c r="AB203" s="435"/>
      <c r="AC203" s="435"/>
      <c r="AD203" s="435"/>
      <c r="AE203" s="435"/>
      <c r="AF203" s="435"/>
      <c r="AG203" s="435"/>
      <c r="AH203" s="435"/>
      <c r="AI203" s="435"/>
      <c r="AJ203" s="435"/>
      <c r="AK203" s="435"/>
      <c r="AL203" s="435"/>
      <c r="AM203" s="435"/>
      <c r="AN203" s="435"/>
      <c r="AO203" s="435"/>
    </row>
    <row r="204" spans="1:41" ht="14.5">
      <c r="A204" s="40" t="s">
        <v>486</v>
      </c>
      <c r="B204" s="8">
        <v>44024</v>
      </c>
      <c r="C204" s="435">
        <v>1</v>
      </c>
      <c r="D204" s="435">
        <v>26</v>
      </c>
      <c r="E204" s="435"/>
      <c r="F204" s="435"/>
      <c r="G204" s="435"/>
      <c r="H204" s="435">
        <v>1</v>
      </c>
      <c r="I204" s="2"/>
      <c r="J204" s="435"/>
      <c r="K204" s="435"/>
      <c r="L204" s="435"/>
      <c r="M204" s="435"/>
      <c r="N204" s="435">
        <v>1</v>
      </c>
      <c r="O204" s="435">
        <v>1</v>
      </c>
      <c r="P204" s="435">
        <v>1</v>
      </c>
      <c r="Q204" s="21">
        <v>1</v>
      </c>
      <c r="R204" s="435"/>
      <c r="S204" s="436"/>
      <c r="T204" s="435"/>
      <c r="U204" s="435"/>
      <c r="V204" s="21"/>
      <c r="W204" s="435"/>
      <c r="X204" s="435"/>
      <c r="Y204" s="435"/>
      <c r="Z204" s="435"/>
      <c r="AA204" s="435" t="s">
        <v>55</v>
      </c>
      <c r="AB204" s="435"/>
      <c r="AC204" s="435"/>
      <c r="AD204" s="435"/>
      <c r="AE204" s="435"/>
      <c r="AF204" s="435"/>
      <c r="AG204" s="435"/>
      <c r="AH204" s="435"/>
      <c r="AI204" s="435"/>
      <c r="AJ204" s="435" t="s">
        <v>55</v>
      </c>
      <c r="AK204" s="435"/>
      <c r="AL204" s="435"/>
      <c r="AM204" s="435"/>
      <c r="AN204" s="435"/>
      <c r="AO204" s="435"/>
    </row>
    <row r="205" spans="1:41" ht="14.5">
      <c r="A205" s="40" t="s">
        <v>487</v>
      </c>
      <c r="B205" s="8">
        <v>44028</v>
      </c>
      <c r="C205" s="435">
        <v>2</v>
      </c>
      <c r="D205" s="435"/>
      <c r="E205" s="435"/>
      <c r="F205" s="435"/>
      <c r="G205" s="435"/>
      <c r="H205" s="435"/>
      <c r="I205" s="2"/>
      <c r="J205" s="435"/>
      <c r="K205" s="435"/>
      <c r="L205" s="435"/>
      <c r="M205" s="435"/>
      <c r="N205" s="435"/>
      <c r="O205" s="435"/>
      <c r="P205" s="435"/>
      <c r="Q205" s="21">
        <v>2</v>
      </c>
      <c r="R205" s="435"/>
      <c r="S205" s="436"/>
      <c r="T205" s="435"/>
      <c r="U205" s="435"/>
      <c r="V205" s="21"/>
      <c r="W205" s="435"/>
      <c r="X205" s="435"/>
      <c r="Y205" s="435"/>
      <c r="Z205" s="435"/>
      <c r="AA205" s="435" t="s">
        <v>46</v>
      </c>
      <c r="AB205" s="435"/>
      <c r="AC205" s="435"/>
      <c r="AD205" s="435"/>
      <c r="AE205" s="435"/>
      <c r="AF205" s="435"/>
      <c r="AG205" s="435"/>
      <c r="AH205" s="435"/>
      <c r="AI205" s="435"/>
      <c r="AJ205" s="435"/>
      <c r="AK205" s="435"/>
      <c r="AL205" s="435"/>
      <c r="AM205" s="435"/>
      <c r="AN205" s="435"/>
      <c r="AO205" s="435"/>
    </row>
    <row r="206" spans="1:41" ht="14.5">
      <c r="A206" s="40" t="s">
        <v>488</v>
      </c>
      <c r="B206" s="8">
        <v>43981</v>
      </c>
      <c r="C206" s="435">
        <v>3</v>
      </c>
      <c r="D206" s="435"/>
      <c r="E206" s="435"/>
      <c r="F206" s="435"/>
      <c r="G206" s="435"/>
      <c r="H206" s="435">
        <v>3</v>
      </c>
      <c r="I206" s="2"/>
      <c r="J206" s="435"/>
      <c r="K206" s="435"/>
      <c r="L206" s="435"/>
      <c r="M206" s="435" t="s">
        <v>489</v>
      </c>
      <c r="N206" s="435"/>
      <c r="O206" s="435"/>
      <c r="P206" s="435">
        <v>3</v>
      </c>
      <c r="Q206" s="21">
        <v>3</v>
      </c>
      <c r="R206" s="435"/>
      <c r="S206" s="436"/>
      <c r="T206" s="435"/>
      <c r="U206" s="435"/>
      <c r="V206" s="21"/>
      <c r="W206" s="435"/>
      <c r="X206" s="435"/>
      <c r="Y206" s="435"/>
      <c r="Z206" s="435"/>
      <c r="AA206" s="435" t="s">
        <v>46</v>
      </c>
      <c r="AB206" s="435"/>
      <c r="AC206" s="435"/>
      <c r="AD206" s="435"/>
      <c r="AE206" s="435"/>
      <c r="AF206" s="435"/>
      <c r="AG206" s="435"/>
      <c r="AH206" s="435"/>
      <c r="AI206" s="435"/>
      <c r="AJ206" s="435"/>
      <c r="AK206" s="435" t="s">
        <v>490</v>
      </c>
      <c r="AL206" s="435"/>
      <c r="AM206" s="435"/>
      <c r="AN206" s="435"/>
      <c r="AO206" s="435"/>
    </row>
    <row r="207" spans="1:41" ht="14.5">
      <c r="A207" s="40" t="s">
        <v>491</v>
      </c>
      <c r="B207" s="8">
        <v>44028</v>
      </c>
      <c r="C207" s="435">
        <v>12</v>
      </c>
      <c r="D207" s="21" t="s">
        <v>492</v>
      </c>
      <c r="E207" s="21" t="s">
        <v>493</v>
      </c>
      <c r="F207" s="435"/>
      <c r="G207" s="435"/>
      <c r="H207" s="435"/>
      <c r="I207" s="2"/>
      <c r="J207" s="435"/>
      <c r="K207" s="435"/>
      <c r="L207" s="435"/>
      <c r="M207" s="435"/>
      <c r="N207" s="435"/>
      <c r="O207" s="435"/>
      <c r="P207" s="435"/>
      <c r="Q207" s="21"/>
      <c r="R207" s="435"/>
      <c r="S207" s="436"/>
      <c r="T207" s="435"/>
      <c r="U207" s="435">
        <v>12</v>
      </c>
      <c r="V207" s="21"/>
      <c r="W207" s="435"/>
      <c r="X207" s="435"/>
      <c r="Y207" s="435" t="s">
        <v>494</v>
      </c>
      <c r="Z207" s="435"/>
      <c r="AA207" s="435" t="s">
        <v>307</v>
      </c>
      <c r="AB207" s="435"/>
      <c r="AC207" s="435"/>
      <c r="AD207" s="435"/>
      <c r="AE207" s="435"/>
      <c r="AF207" s="435"/>
      <c r="AG207" s="435"/>
      <c r="AH207" s="435"/>
      <c r="AI207" s="435"/>
      <c r="AJ207" s="435"/>
      <c r="AK207" s="435"/>
      <c r="AL207" s="435"/>
      <c r="AM207" s="435"/>
      <c r="AN207" s="435"/>
      <c r="AO207" s="435"/>
    </row>
    <row r="208" spans="1:41" ht="14.5">
      <c r="A208" s="40" t="s">
        <v>495</v>
      </c>
      <c r="B208" s="8">
        <v>44028</v>
      </c>
      <c r="C208" s="435">
        <v>20</v>
      </c>
      <c r="D208" s="435" t="s">
        <v>496</v>
      </c>
      <c r="E208" s="435"/>
      <c r="F208" s="435"/>
      <c r="G208" s="435"/>
      <c r="H208" s="435"/>
      <c r="I208" s="2"/>
      <c r="J208" s="435"/>
      <c r="K208" s="435"/>
      <c r="L208" s="435"/>
      <c r="M208" s="435"/>
      <c r="N208" s="435"/>
      <c r="O208" s="435">
        <v>20</v>
      </c>
      <c r="P208" s="435">
        <v>2</v>
      </c>
      <c r="Q208" s="21">
        <v>16</v>
      </c>
      <c r="R208" s="435">
        <v>3</v>
      </c>
      <c r="S208" s="436"/>
      <c r="T208" s="435"/>
      <c r="U208" s="435"/>
      <c r="V208" s="21"/>
      <c r="W208" s="435"/>
      <c r="X208" s="435"/>
      <c r="Y208" s="435"/>
      <c r="Z208" s="435"/>
      <c r="AA208" s="435"/>
      <c r="AB208" s="435"/>
      <c r="AC208" s="435"/>
      <c r="AD208" s="435"/>
      <c r="AE208" s="435"/>
      <c r="AF208" s="435"/>
      <c r="AG208" s="435"/>
      <c r="AH208" s="435"/>
      <c r="AI208" s="435"/>
      <c r="AJ208" s="435"/>
      <c r="AK208" s="435"/>
      <c r="AL208" s="435"/>
      <c r="AM208" s="435"/>
      <c r="AN208" s="435"/>
      <c r="AO208" s="435"/>
    </row>
    <row r="209" spans="1:41" ht="14.5">
      <c r="A209" s="437" t="s">
        <v>497</v>
      </c>
      <c r="B209" s="8">
        <v>44025</v>
      </c>
      <c r="C209" s="435">
        <v>1</v>
      </c>
      <c r="D209" s="435">
        <v>28</v>
      </c>
      <c r="E209" s="435"/>
      <c r="F209" s="435"/>
      <c r="G209" s="435"/>
      <c r="H209" s="435">
        <v>1</v>
      </c>
      <c r="I209" s="435">
        <v>12</v>
      </c>
      <c r="J209" s="435"/>
      <c r="K209" s="435"/>
      <c r="L209" s="435"/>
      <c r="M209" s="435"/>
      <c r="N209" s="435"/>
      <c r="O209" s="435"/>
      <c r="P209" s="435">
        <v>1</v>
      </c>
      <c r="Q209" s="21">
        <v>1</v>
      </c>
      <c r="R209" s="435"/>
      <c r="S209" s="436"/>
      <c r="T209" s="435"/>
      <c r="U209" s="435"/>
      <c r="V209" s="21"/>
      <c r="W209" s="435"/>
      <c r="X209" s="435"/>
      <c r="Y209" s="435"/>
      <c r="Z209" s="435" t="s">
        <v>41</v>
      </c>
      <c r="AA209" s="435"/>
      <c r="AB209" s="435"/>
      <c r="AC209" s="435"/>
      <c r="AD209" s="435"/>
      <c r="AE209" s="435"/>
      <c r="AF209" s="435" t="s">
        <v>41</v>
      </c>
      <c r="AG209" s="435"/>
      <c r="AH209" s="435"/>
      <c r="AI209" s="435" t="s">
        <v>41</v>
      </c>
      <c r="AJ209" s="435"/>
      <c r="AK209" s="435" t="s">
        <v>55</v>
      </c>
      <c r="AL209" s="435"/>
      <c r="AM209" s="435"/>
      <c r="AN209" s="435"/>
      <c r="AO209" s="435"/>
    </row>
    <row r="210" spans="1:41" ht="14.5">
      <c r="A210" s="40" t="s">
        <v>498</v>
      </c>
      <c r="B210" s="8">
        <v>44029</v>
      </c>
      <c r="C210" s="435">
        <v>2</v>
      </c>
      <c r="D210" s="435" t="s">
        <v>499</v>
      </c>
      <c r="E210" s="435"/>
      <c r="F210" s="435"/>
      <c r="G210" s="435"/>
      <c r="H210" s="435">
        <v>1</v>
      </c>
      <c r="I210" s="435">
        <v>2</v>
      </c>
      <c r="J210" s="435">
        <v>2</v>
      </c>
      <c r="K210" s="435"/>
      <c r="L210" s="435"/>
      <c r="M210" s="435"/>
      <c r="N210" s="435"/>
      <c r="O210" s="435"/>
      <c r="P210" s="435">
        <v>2</v>
      </c>
      <c r="Q210" s="21">
        <v>2</v>
      </c>
      <c r="R210" s="435"/>
      <c r="S210" s="436"/>
      <c r="T210" s="435"/>
      <c r="U210" s="435"/>
      <c r="V210" s="21"/>
      <c r="W210" s="435"/>
      <c r="X210" s="435"/>
      <c r="Y210" s="435"/>
      <c r="Z210" s="435"/>
      <c r="AA210" s="435"/>
      <c r="AB210" s="435"/>
      <c r="AC210" s="435"/>
      <c r="AD210" s="435"/>
      <c r="AE210" s="435"/>
      <c r="AF210" s="435"/>
      <c r="AG210" s="435"/>
      <c r="AH210" s="435"/>
      <c r="AI210" s="435"/>
      <c r="AJ210" s="435" t="s">
        <v>46</v>
      </c>
      <c r="AK210" s="435"/>
      <c r="AL210" s="435"/>
      <c r="AM210" s="435"/>
      <c r="AN210" s="435"/>
      <c r="AO210" s="435"/>
    </row>
    <row r="211" spans="1:41" ht="14.5">
      <c r="A211" s="40" t="s">
        <v>500</v>
      </c>
      <c r="B211" s="8">
        <v>44030</v>
      </c>
      <c r="C211" s="435">
        <v>29</v>
      </c>
      <c r="D211" s="12" t="s">
        <v>501</v>
      </c>
      <c r="E211" s="12" t="s">
        <v>502</v>
      </c>
      <c r="F211" s="435">
        <v>6</v>
      </c>
      <c r="G211" s="435">
        <v>8</v>
      </c>
      <c r="H211" s="435">
        <v>15</v>
      </c>
      <c r="I211" s="12" t="s">
        <v>503</v>
      </c>
      <c r="J211" s="435"/>
      <c r="K211" s="435">
        <v>1</v>
      </c>
      <c r="L211" s="435"/>
      <c r="M211" s="435"/>
      <c r="N211" s="435"/>
      <c r="O211" s="435"/>
      <c r="P211" s="435">
        <v>5</v>
      </c>
      <c r="Q211" s="115">
        <v>10</v>
      </c>
      <c r="R211" s="435"/>
      <c r="S211" s="436"/>
      <c r="T211" s="435"/>
      <c r="U211" s="435">
        <v>19</v>
      </c>
      <c r="V211" s="21"/>
      <c r="W211" s="435"/>
      <c r="X211" s="435"/>
      <c r="Y211" s="435"/>
      <c r="Z211" s="435"/>
      <c r="AA211" s="435"/>
      <c r="AB211" s="435"/>
      <c r="AC211" s="435"/>
      <c r="AD211" s="435"/>
      <c r="AE211" s="435" t="s">
        <v>41</v>
      </c>
      <c r="AF211" s="435"/>
      <c r="AG211" s="435"/>
      <c r="AH211" s="435"/>
      <c r="AI211" s="435"/>
      <c r="AJ211" s="435"/>
      <c r="AK211" s="435"/>
      <c r="AL211" s="435"/>
      <c r="AM211" s="435"/>
      <c r="AN211" s="435"/>
      <c r="AO211" s="435"/>
    </row>
    <row r="212" spans="1:41" ht="14.5">
      <c r="A212" s="40" t="s">
        <v>504</v>
      </c>
      <c r="B212" s="13">
        <v>44002</v>
      </c>
      <c r="C212" s="435">
        <v>25</v>
      </c>
      <c r="D212" s="435"/>
      <c r="E212" s="435"/>
      <c r="F212" s="435"/>
      <c r="G212" s="435">
        <v>10</v>
      </c>
      <c r="H212" s="435">
        <v>15</v>
      </c>
      <c r="I212" s="435"/>
      <c r="J212" s="435"/>
      <c r="K212" s="435"/>
      <c r="L212" s="435"/>
      <c r="M212" s="435"/>
      <c r="N212" s="435"/>
      <c r="O212" s="435"/>
      <c r="P212" s="435">
        <v>19</v>
      </c>
      <c r="Q212" s="21">
        <v>25</v>
      </c>
      <c r="R212" s="435"/>
      <c r="S212" s="436"/>
      <c r="T212" s="435"/>
      <c r="U212" s="435"/>
      <c r="V212" s="21"/>
      <c r="W212" s="435"/>
      <c r="X212" s="435"/>
      <c r="Y212" s="435"/>
      <c r="Z212" s="435"/>
      <c r="AA212" s="435" t="s">
        <v>285</v>
      </c>
      <c r="AB212" s="435"/>
      <c r="AC212" s="435"/>
      <c r="AD212" s="435"/>
      <c r="AE212" s="435"/>
      <c r="AF212" s="435"/>
      <c r="AG212" s="435"/>
      <c r="AH212" s="435"/>
      <c r="AI212" s="435"/>
      <c r="AJ212" s="435"/>
      <c r="AK212" s="435" t="s">
        <v>505</v>
      </c>
      <c r="AL212" s="435"/>
      <c r="AM212" s="435"/>
      <c r="AN212" s="435"/>
      <c r="AO212" s="435"/>
    </row>
    <row r="213" spans="1:41" ht="14.5">
      <c r="A213" s="40" t="s">
        <v>506</v>
      </c>
      <c r="B213" s="8">
        <v>44027</v>
      </c>
      <c r="C213" s="435">
        <v>1</v>
      </c>
      <c r="D213" s="435"/>
      <c r="E213" s="435"/>
      <c r="F213" s="435"/>
      <c r="G213" s="435"/>
      <c r="H213" s="435">
        <v>1</v>
      </c>
      <c r="I213" s="435"/>
      <c r="J213" s="435"/>
      <c r="K213" s="435"/>
      <c r="L213" s="435"/>
      <c r="M213" s="435"/>
      <c r="N213" s="435">
        <v>1</v>
      </c>
      <c r="O213" s="435">
        <v>1</v>
      </c>
      <c r="P213" s="435">
        <v>1</v>
      </c>
      <c r="Q213" s="21">
        <v>1</v>
      </c>
      <c r="R213" s="435"/>
      <c r="S213" s="436"/>
      <c r="T213" s="435">
        <v>1</v>
      </c>
      <c r="U213" s="435"/>
      <c r="V213" s="21"/>
      <c r="W213" s="435"/>
      <c r="X213" s="435"/>
      <c r="Y213" s="435"/>
      <c r="Z213" s="435"/>
      <c r="AA213" s="435" t="s">
        <v>507</v>
      </c>
      <c r="AB213" s="435"/>
      <c r="AC213" s="435"/>
      <c r="AD213" s="435"/>
      <c r="AE213" s="435"/>
      <c r="AF213" s="435"/>
      <c r="AG213" s="435"/>
      <c r="AH213" s="435"/>
      <c r="AI213" s="435"/>
      <c r="AJ213" s="435"/>
      <c r="AK213" s="435" t="s">
        <v>508</v>
      </c>
      <c r="AL213" s="435"/>
      <c r="AM213" s="435"/>
      <c r="AN213" s="435"/>
      <c r="AO213" s="435"/>
    </row>
    <row r="214" spans="1:41" ht="14.5">
      <c r="A214" s="40" t="s">
        <v>509</v>
      </c>
      <c r="B214" s="8">
        <v>44019</v>
      </c>
      <c r="C214" s="435">
        <v>141</v>
      </c>
      <c r="D214" s="435"/>
      <c r="E214" s="435"/>
      <c r="F214" s="435"/>
      <c r="G214" s="435"/>
      <c r="H214" s="435"/>
      <c r="I214" s="435"/>
      <c r="J214" s="435"/>
      <c r="K214" s="435"/>
      <c r="L214" s="435"/>
      <c r="M214" s="435"/>
      <c r="N214" s="435"/>
      <c r="O214" s="435">
        <v>3</v>
      </c>
      <c r="P214" s="435">
        <v>67</v>
      </c>
      <c r="Q214" s="21">
        <v>134</v>
      </c>
      <c r="R214" s="435"/>
      <c r="S214" s="439">
        <v>3</v>
      </c>
      <c r="T214" s="435"/>
      <c r="U214" s="435">
        <v>1</v>
      </c>
      <c r="V214" s="21">
        <v>6</v>
      </c>
      <c r="W214" s="435"/>
      <c r="X214" s="435"/>
      <c r="Y214" s="435"/>
      <c r="Z214" s="435"/>
      <c r="AA214" s="435"/>
      <c r="AB214" s="435"/>
      <c r="AC214" s="435"/>
      <c r="AD214" s="435"/>
      <c r="AE214" s="435"/>
      <c r="AF214" s="435"/>
      <c r="AG214" s="435"/>
      <c r="AH214" s="435"/>
      <c r="AI214" s="435"/>
      <c r="AJ214" s="435"/>
      <c r="AK214" s="435"/>
      <c r="AL214" s="435"/>
      <c r="AM214" s="435"/>
      <c r="AN214" s="435"/>
      <c r="AO214" s="435"/>
    </row>
    <row r="215" spans="1:41" ht="14.5">
      <c r="A215" s="437" t="s">
        <v>510</v>
      </c>
      <c r="B215" s="8">
        <v>44027</v>
      </c>
      <c r="C215" s="435">
        <v>23</v>
      </c>
      <c r="D215" s="435">
        <v>29</v>
      </c>
      <c r="E215" s="9" t="s">
        <v>511</v>
      </c>
      <c r="F215" s="435"/>
      <c r="G215" s="435">
        <v>4</v>
      </c>
      <c r="H215" s="435">
        <v>19</v>
      </c>
      <c r="I215" s="435"/>
      <c r="J215" s="435"/>
      <c r="K215" s="435">
        <v>2</v>
      </c>
      <c r="L215" s="435">
        <v>4</v>
      </c>
      <c r="M215" s="435"/>
      <c r="N215" s="435">
        <v>4</v>
      </c>
      <c r="O215" s="435">
        <v>1</v>
      </c>
      <c r="P215" s="435">
        <v>16</v>
      </c>
      <c r="Q215" s="21">
        <v>19</v>
      </c>
      <c r="R215" s="435"/>
      <c r="S215" s="436"/>
      <c r="T215" s="435">
        <v>4</v>
      </c>
      <c r="U215" s="435">
        <v>4</v>
      </c>
      <c r="V215" s="21"/>
      <c r="W215" s="435"/>
      <c r="X215" s="435"/>
      <c r="Y215" s="435"/>
      <c r="Z215" s="435"/>
      <c r="AA215" s="435" t="s">
        <v>512</v>
      </c>
      <c r="AB215" s="435"/>
      <c r="AC215" s="435"/>
      <c r="AD215" s="435"/>
      <c r="AE215" s="435"/>
      <c r="AF215" s="435"/>
      <c r="AG215" s="435"/>
      <c r="AH215" s="435"/>
      <c r="AI215" s="435"/>
      <c r="AJ215" s="435"/>
      <c r="AK215" s="435"/>
      <c r="AL215" s="435"/>
      <c r="AM215" s="435"/>
      <c r="AN215" s="435"/>
      <c r="AO215" s="435"/>
    </row>
    <row r="216" spans="1:41" ht="14.5">
      <c r="A216" s="40" t="s">
        <v>513</v>
      </c>
      <c r="B216" s="8">
        <v>44030</v>
      </c>
      <c r="C216" s="435">
        <v>1</v>
      </c>
      <c r="D216" s="435">
        <v>20</v>
      </c>
      <c r="E216" s="435"/>
      <c r="F216" s="435"/>
      <c r="G216" s="435"/>
      <c r="H216" s="435">
        <v>1</v>
      </c>
      <c r="I216" s="435"/>
      <c r="J216" s="435"/>
      <c r="K216" s="435"/>
      <c r="L216" s="435"/>
      <c r="M216" s="435"/>
      <c r="N216" s="435"/>
      <c r="O216" s="435"/>
      <c r="P216" s="435"/>
      <c r="Q216" s="21">
        <v>1</v>
      </c>
      <c r="R216" s="435"/>
      <c r="S216" s="436"/>
      <c r="T216" s="435">
        <v>1</v>
      </c>
      <c r="U216" s="435"/>
      <c r="V216" s="21"/>
      <c r="W216" s="435"/>
      <c r="X216" s="435"/>
      <c r="Y216" s="435"/>
      <c r="Z216" s="435"/>
      <c r="AA216" s="435"/>
      <c r="AB216" s="435"/>
      <c r="AC216" s="435"/>
      <c r="AD216" s="435"/>
      <c r="AE216" s="435"/>
      <c r="AF216" s="435"/>
      <c r="AG216" s="435"/>
      <c r="AH216" s="435"/>
      <c r="AI216" s="435"/>
      <c r="AJ216" s="435"/>
      <c r="AK216" s="435" t="s">
        <v>55</v>
      </c>
      <c r="AL216" s="435"/>
      <c r="AM216" s="435"/>
      <c r="AN216" s="435"/>
      <c r="AO216" s="435"/>
    </row>
    <row r="217" spans="1:41" ht="15.5">
      <c r="A217" s="40" t="s">
        <v>514</v>
      </c>
      <c r="B217" s="8">
        <v>44032</v>
      </c>
      <c r="C217" s="435">
        <v>91</v>
      </c>
      <c r="D217" s="435"/>
      <c r="E217" s="14" t="s">
        <v>515</v>
      </c>
      <c r="F217" s="435">
        <v>9</v>
      </c>
      <c r="G217" s="435">
        <v>35</v>
      </c>
      <c r="H217" s="435">
        <v>43</v>
      </c>
      <c r="I217" s="435"/>
      <c r="J217" s="435">
        <v>37</v>
      </c>
      <c r="K217" s="435">
        <v>3</v>
      </c>
      <c r="L217" s="435">
        <v>3</v>
      </c>
      <c r="M217" s="435"/>
      <c r="N217" s="435">
        <v>4</v>
      </c>
      <c r="O217" s="435"/>
      <c r="P217" s="435">
        <v>12</v>
      </c>
      <c r="Q217" s="115">
        <v>23</v>
      </c>
      <c r="R217" s="435"/>
      <c r="S217" s="436"/>
      <c r="T217" s="435">
        <v>3</v>
      </c>
      <c r="U217" s="435"/>
      <c r="V217" s="21"/>
      <c r="W217" s="435"/>
      <c r="X217" s="435"/>
      <c r="Y217" s="435"/>
      <c r="Z217" s="435"/>
      <c r="AA217" s="435" t="s">
        <v>516</v>
      </c>
      <c r="AB217" s="435"/>
      <c r="AC217" s="435"/>
      <c r="AD217" s="435"/>
      <c r="AE217" s="435"/>
      <c r="AF217" s="435"/>
      <c r="AG217" s="435"/>
      <c r="AH217" s="435"/>
      <c r="AI217" s="435"/>
      <c r="AJ217" s="435"/>
      <c r="AK217" s="435" t="s">
        <v>517</v>
      </c>
      <c r="AL217" s="435"/>
      <c r="AM217" s="435" t="s">
        <v>518</v>
      </c>
      <c r="AN217" s="435"/>
      <c r="AO217" s="435"/>
    </row>
    <row r="218" spans="1:41" ht="14.5">
      <c r="A218" s="40" t="s">
        <v>519</v>
      </c>
      <c r="B218" s="8">
        <v>44033</v>
      </c>
      <c r="C218" s="435">
        <v>51</v>
      </c>
      <c r="D218" s="435" t="s">
        <v>520</v>
      </c>
      <c r="E218" s="435"/>
      <c r="F218" s="435"/>
      <c r="G218" s="435"/>
      <c r="H218" s="435"/>
      <c r="I218" s="435"/>
      <c r="J218" s="435"/>
      <c r="K218" s="435"/>
      <c r="L218" s="435"/>
      <c r="M218" s="435"/>
      <c r="N218" s="435"/>
      <c r="O218" s="435"/>
      <c r="P218" s="435">
        <v>25</v>
      </c>
      <c r="Q218" s="21">
        <v>51</v>
      </c>
      <c r="R218" s="435"/>
      <c r="S218" s="436"/>
      <c r="T218" s="435"/>
      <c r="U218" s="435"/>
      <c r="V218" s="21"/>
      <c r="W218" s="435"/>
      <c r="X218" s="435"/>
      <c r="Y218" s="435"/>
      <c r="Z218" s="435"/>
      <c r="AA218" s="435" t="s">
        <v>521</v>
      </c>
      <c r="AB218" s="435"/>
      <c r="AC218" s="435"/>
      <c r="AD218" s="435"/>
      <c r="AE218" s="435"/>
      <c r="AF218" s="435"/>
      <c r="AG218" s="435"/>
      <c r="AH218" s="435"/>
      <c r="AI218" s="435"/>
      <c r="AJ218" s="435"/>
      <c r="AK218" s="435"/>
      <c r="AL218" s="435"/>
      <c r="AM218" s="435"/>
      <c r="AN218" s="435"/>
      <c r="AO218" s="435"/>
    </row>
    <row r="219" spans="1:41" ht="14.5">
      <c r="A219" s="40" t="s">
        <v>117</v>
      </c>
      <c r="B219" s="8">
        <v>44033</v>
      </c>
      <c r="C219" s="435">
        <v>21</v>
      </c>
      <c r="D219" s="435">
        <v>29</v>
      </c>
      <c r="E219" s="435"/>
      <c r="F219" s="435"/>
      <c r="G219" s="435"/>
      <c r="H219" s="435"/>
      <c r="I219" s="435"/>
      <c r="J219" s="435">
        <v>21</v>
      </c>
      <c r="K219" s="435"/>
      <c r="L219" s="435">
        <v>3</v>
      </c>
      <c r="M219" s="435"/>
      <c r="N219" s="435">
        <v>0</v>
      </c>
      <c r="O219" s="435"/>
      <c r="P219" s="435">
        <v>16</v>
      </c>
      <c r="Q219" s="21">
        <v>21</v>
      </c>
      <c r="R219" s="435"/>
      <c r="S219" s="436"/>
      <c r="T219" s="435">
        <v>6</v>
      </c>
      <c r="U219" s="435"/>
      <c r="V219" s="21"/>
      <c r="W219" s="435"/>
      <c r="X219" s="435"/>
      <c r="Y219" s="435"/>
      <c r="Z219" s="435"/>
      <c r="AA219" s="435" t="s">
        <v>522</v>
      </c>
      <c r="AB219" s="435"/>
      <c r="AC219" s="435"/>
      <c r="AD219" s="435"/>
      <c r="AE219" s="435"/>
      <c r="AF219" s="435"/>
      <c r="AG219" s="435"/>
      <c r="AH219" s="435"/>
      <c r="AI219" s="435"/>
      <c r="AJ219" s="435"/>
      <c r="AK219" s="435"/>
      <c r="AL219" s="435"/>
      <c r="AM219" s="435"/>
      <c r="AN219" s="435"/>
      <c r="AO219" s="435"/>
    </row>
    <row r="220" spans="1:41" ht="14.5">
      <c r="A220" s="40" t="s">
        <v>523</v>
      </c>
      <c r="B220" s="8">
        <v>44025</v>
      </c>
      <c r="C220" s="435">
        <v>1</v>
      </c>
      <c r="D220" s="435">
        <v>21</v>
      </c>
      <c r="E220" s="435"/>
      <c r="F220" s="435"/>
      <c r="G220" s="435">
        <v>1</v>
      </c>
      <c r="H220" s="435"/>
      <c r="I220" s="435"/>
      <c r="J220" s="435">
        <v>1</v>
      </c>
      <c r="K220" s="435"/>
      <c r="L220" s="435"/>
      <c r="M220" s="435"/>
      <c r="N220" s="435"/>
      <c r="O220" s="435"/>
      <c r="P220" s="435"/>
      <c r="Q220" s="21">
        <v>1</v>
      </c>
      <c r="R220" s="435"/>
      <c r="S220" s="436"/>
      <c r="T220" s="435">
        <v>1</v>
      </c>
      <c r="U220" s="435"/>
      <c r="V220" s="21"/>
      <c r="W220" s="435"/>
      <c r="X220" s="435"/>
      <c r="Y220" s="435"/>
      <c r="Z220" s="435"/>
      <c r="AA220" s="435" t="s">
        <v>248</v>
      </c>
      <c r="AB220" s="435"/>
      <c r="AC220" s="435"/>
      <c r="AD220" s="435"/>
      <c r="AE220" s="435"/>
      <c r="AF220" s="435" t="s">
        <v>41</v>
      </c>
      <c r="AG220" s="435"/>
      <c r="AH220" s="435"/>
      <c r="AI220" s="435"/>
      <c r="AJ220" s="435"/>
      <c r="AK220" s="435"/>
      <c r="AL220" s="435"/>
      <c r="AM220" s="435"/>
      <c r="AN220" s="435"/>
      <c r="AO220" s="435"/>
    </row>
    <row r="221" spans="1:41" ht="14.5">
      <c r="A221" s="40" t="s">
        <v>524</v>
      </c>
      <c r="B221" s="8">
        <v>44035</v>
      </c>
      <c r="C221" s="435">
        <v>10</v>
      </c>
      <c r="D221" s="435" t="s">
        <v>525</v>
      </c>
      <c r="E221" s="435"/>
      <c r="F221" s="435"/>
      <c r="G221" s="435"/>
      <c r="H221" s="435">
        <v>10</v>
      </c>
      <c r="I221" s="435"/>
      <c r="J221" s="435"/>
      <c r="K221" s="435"/>
      <c r="L221" s="435"/>
      <c r="M221" s="435"/>
      <c r="N221" s="435">
        <v>1</v>
      </c>
      <c r="O221" s="435"/>
      <c r="P221" s="435">
        <v>4</v>
      </c>
      <c r="Q221" s="21">
        <v>10</v>
      </c>
      <c r="R221" s="435"/>
      <c r="S221" s="436"/>
      <c r="T221" s="435"/>
      <c r="U221" s="435"/>
      <c r="V221" s="21"/>
      <c r="W221" s="435"/>
      <c r="X221" s="435"/>
      <c r="Y221" s="435"/>
      <c r="Z221" s="435"/>
      <c r="AA221" s="435" t="s">
        <v>196</v>
      </c>
      <c r="AB221" s="435"/>
      <c r="AC221" s="435"/>
      <c r="AD221" s="435"/>
      <c r="AE221" s="435"/>
      <c r="AF221" s="435"/>
      <c r="AG221" s="435"/>
      <c r="AH221" s="435"/>
      <c r="AI221" s="435"/>
      <c r="AJ221" s="435"/>
      <c r="AK221" s="435"/>
      <c r="AL221" s="435"/>
      <c r="AM221" s="435"/>
      <c r="AN221" s="435"/>
      <c r="AO221" s="435"/>
    </row>
    <row r="222" spans="1:41" ht="14.5">
      <c r="A222" s="40" t="s">
        <v>526</v>
      </c>
      <c r="B222" s="8">
        <v>44033</v>
      </c>
      <c r="C222" s="435">
        <v>100</v>
      </c>
      <c r="D222" s="435">
        <v>28.5</v>
      </c>
      <c r="E222" s="9" t="s">
        <v>527</v>
      </c>
      <c r="F222" s="435"/>
      <c r="G222" s="435"/>
      <c r="H222" s="435"/>
      <c r="I222" s="435"/>
      <c r="J222" s="435">
        <v>13</v>
      </c>
      <c r="K222" s="435">
        <v>10</v>
      </c>
      <c r="L222" s="435">
        <v>10</v>
      </c>
      <c r="M222" s="435" t="s">
        <v>528</v>
      </c>
      <c r="N222" s="435"/>
      <c r="O222" s="435"/>
      <c r="P222" s="435">
        <v>45</v>
      </c>
      <c r="Q222" s="21">
        <v>99</v>
      </c>
      <c r="R222" s="435">
        <v>1</v>
      </c>
      <c r="S222" s="436"/>
      <c r="T222" s="435"/>
      <c r="U222" s="435"/>
      <c r="V222" s="21"/>
      <c r="W222" s="435"/>
      <c r="X222" s="435"/>
      <c r="Y222" s="435"/>
      <c r="Z222" s="435"/>
      <c r="AA222" s="435" t="s">
        <v>529</v>
      </c>
      <c r="AB222" s="435"/>
      <c r="AC222" s="435"/>
      <c r="AD222" s="435"/>
      <c r="AE222" s="435"/>
      <c r="AF222" s="435"/>
      <c r="AG222" s="435"/>
      <c r="AH222" s="435"/>
      <c r="AI222" s="435"/>
      <c r="AJ222" s="435"/>
      <c r="AK222" s="435"/>
      <c r="AL222" s="435"/>
      <c r="AM222" s="435"/>
      <c r="AN222" s="435"/>
      <c r="AO222" s="435"/>
    </row>
    <row r="223" spans="1:41" ht="14.5">
      <c r="A223" s="40" t="s">
        <v>530</v>
      </c>
      <c r="B223" s="8">
        <v>44033</v>
      </c>
      <c r="C223" s="435">
        <v>1</v>
      </c>
      <c r="D223" s="435">
        <v>27</v>
      </c>
      <c r="E223" s="435"/>
      <c r="F223" s="435"/>
      <c r="G223" s="435"/>
      <c r="H223" s="435">
        <v>1</v>
      </c>
      <c r="I223" s="435"/>
      <c r="J223" s="435"/>
      <c r="K223" s="435"/>
      <c r="L223" s="435"/>
      <c r="M223" s="435"/>
      <c r="N223" s="435"/>
      <c r="O223" s="435"/>
      <c r="P223" s="435"/>
      <c r="Q223" s="21">
        <v>1</v>
      </c>
      <c r="R223" s="435"/>
      <c r="S223" s="436"/>
      <c r="T223" s="435">
        <v>1</v>
      </c>
      <c r="U223" s="435"/>
      <c r="V223" s="21"/>
      <c r="W223" s="435"/>
      <c r="X223" s="435" t="s">
        <v>531</v>
      </c>
      <c r="Y223" s="435"/>
      <c r="Z223" s="435"/>
      <c r="AA223" s="435" t="s">
        <v>248</v>
      </c>
      <c r="AB223" s="435"/>
      <c r="AC223" s="435"/>
      <c r="AD223" s="435"/>
      <c r="AE223" s="435" t="s">
        <v>41</v>
      </c>
      <c r="AF223" s="435" t="s">
        <v>41</v>
      </c>
      <c r="AG223" s="435"/>
      <c r="AH223" s="435"/>
      <c r="AI223" s="435" t="s">
        <v>532</v>
      </c>
      <c r="AJ223" s="435"/>
      <c r="AK223" s="435"/>
      <c r="AL223" s="435"/>
      <c r="AM223" s="435"/>
      <c r="AN223" s="435"/>
      <c r="AO223" s="435"/>
    </row>
    <row r="224" spans="1:41" ht="14.5">
      <c r="A224" s="40" t="s">
        <v>533</v>
      </c>
      <c r="B224" s="8">
        <v>44035</v>
      </c>
      <c r="C224" s="439">
        <v>116</v>
      </c>
      <c r="D224" s="435"/>
      <c r="E224" s="435" t="s">
        <v>534</v>
      </c>
      <c r="F224" s="435"/>
      <c r="G224" s="435"/>
      <c r="H224" s="435"/>
      <c r="I224" s="435"/>
      <c r="J224" s="435"/>
      <c r="K224" s="435"/>
      <c r="L224" s="435"/>
      <c r="M224" s="435"/>
      <c r="N224" s="435"/>
      <c r="O224" s="435"/>
      <c r="P224" s="435">
        <v>43</v>
      </c>
      <c r="Q224" s="21">
        <v>116</v>
      </c>
      <c r="R224" s="435"/>
      <c r="S224" s="436"/>
      <c r="T224" s="435"/>
      <c r="U224" s="435"/>
      <c r="V224" s="21"/>
      <c r="W224" s="435"/>
      <c r="X224" s="435"/>
      <c r="Y224" s="435"/>
      <c r="Z224" s="435"/>
      <c r="AA224" s="435" t="s">
        <v>535</v>
      </c>
      <c r="AB224" s="435"/>
      <c r="AC224" s="435"/>
      <c r="AD224" s="435"/>
      <c r="AE224" s="435"/>
      <c r="AF224" s="435"/>
      <c r="AG224" s="435"/>
      <c r="AH224" s="435"/>
      <c r="AI224" s="435"/>
      <c r="AJ224" s="435"/>
      <c r="AK224" s="435"/>
      <c r="AL224" s="435" t="s">
        <v>536</v>
      </c>
      <c r="AM224" s="435"/>
      <c r="AN224" s="435"/>
      <c r="AO224" s="435"/>
    </row>
    <row r="225" spans="1:41" ht="14.5">
      <c r="A225" s="40" t="s">
        <v>537</v>
      </c>
      <c r="B225" s="8">
        <v>44035</v>
      </c>
      <c r="C225" s="435">
        <v>1</v>
      </c>
      <c r="D225" s="435">
        <v>42</v>
      </c>
      <c r="E225" s="435"/>
      <c r="F225" s="435"/>
      <c r="G225" s="435"/>
      <c r="H225" s="435">
        <v>1</v>
      </c>
      <c r="I225" s="435"/>
      <c r="J225" s="435"/>
      <c r="K225" s="435"/>
      <c r="L225" s="435"/>
      <c r="M225" s="435"/>
      <c r="N225" s="435"/>
      <c r="O225" s="435"/>
      <c r="P225" s="435"/>
      <c r="Q225" s="21">
        <v>1</v>
      </c>
      <c r="R225" s="435"/>
      <c r="S225" s="436"/>
      <c r="T225" s="435"/>
      <c r="U225" s="435"/>
      <c r="V225" s="21"/>
      <c r="W225" s="435"/>
      <c r="X225" s="435" t="s">
        <v>538</v>
      </c>
      <c r="Y225" s="435"/>
      <c r="Z225" s="435"/>
      <c r="AA225" s="435" t="s">
        <v>248</v>
      </c>
      <c r="AB225" s="435"/>
      <c r="AC225" s="435"/>
      <c r="AD225" s="435"/>
      <c r="AE225" s="435" t="s">
        <v>41</v>
      </c>
      <c r="AF225" s="435" t="s">
        <v>41</v>
      </c>
      <c r="AG225" s="435"/>
      <c r="AH225" s="435"/>
      <c r="AI225" s="435"/>
      <c r="AJ225" s="435"/>
      <c r="AK225" s="435"/>
      <c r="AL225" s="435"/>
      <c r="AM225" s="435"/>
      <c r="AN225" s="435"/>
      <c r="AO225" s="435"/>
    </row>
    <row r="226" spans="1:41" ht="14.5">
      <c r="A226" s="40" t="s">
        <v>539</v>
      </c>
      <c r="B226" s="8">
        <v>44040</v>
      </c>
      <c r="C226" s="435">
        <v>2</v>
      </c>
      <c r="D226" s="435" t="s">
        <v>540</v>
      </c>
      <c r="E226" s="435"/>
      <c r="F226" s="435"/>
      <c r="G226" s="435">
        <v>1</v>
      </c>
      <c r="H226" s="435">
        <v>1</v>
      </c>
      <c r="I226" s="435"/>
      <c r="J226" s="435"/>
      <c r="K226" s="435"/>
      <c r="L226" s="435"/>
      <c r="M226" s="435"/>
      <c r="N226" s="435"/>
      <c r="O226" s="435"/>
      <c r="P226" s="435">
        <v>1</v>
      </c>
      <c r="Q226" s="21">
        <v>2</v>
      </c>
      <c r="R226" s="435"/>
      <c r="S226" s="436"/>
      <c r="T226" s="435">
        <v>1</v>
      </c>
      <c r="U226" s="435"/>
      <c r="V226" s="21"/>
      <c r="W226" s="435"/>
      <c r="X226" s="435"/>
      <c r="Y226" s="435"/>
      <c r="Z226" s="435"/>
      <c r="AA226" s="435" t="s">
        <v>541</v>
      </c>
      <c r="AB226" s="435"/>
      <c r="AC226" s="435"/>
      <c r="AD226" s="435"/>
      <c r="AE226" s="435"/>
      <c r="AF226" s="435"/>
      <c r="AG226" s="435"/>
      <c r="AH226" s="435"/>
      <c r="AI226" s="435"/>
      <c r="AJ226" s="435"/>
      <c r="AK226" s="435"/>
      <c r="AL226" s="435"/>
      <c r="AM226" s="435"/>
      <c r="AN226" s="435"/>
      <c r="AO226" s="435"/>
    </row>
    <row r="227" spans="1:41" ht="14.5">
      <c r="A227" s="40" t="s">
        <v>542</v>
      </c>
      <c r="B227" s="8">
        <v>44040</v>
      </c>
      <c r="C227" s="435">
        <v>29</v>
      </c>
      <c r="D227" s="435">
        <v>29.59</v>
      </c>
      <c r="E227" s="435"/>
      <c r="F227" s="435"/>
      <c r="G227" s="435"/>
      <c r="H227" s="435"/>
      <c r="I227" s="435"/>
      <c r="J227" s="435"/>
      <c r="K227" s="435"/>
      <c r="L227" s="435">
        <v>3</v>
      </c>
      <c r="M227" s="435"/>
      <c r="N227" s="435"/>
      <c r="O227" s="435"/>
      <c r="P227" s="435">
        <v>27</v>
      </c>
      <c r="Q227" s="21">
        <v>29</v>
      </c>
      <c r="R227" s="435"/>
      <c r="S227" s="436"/>
      <c r="T227" s="435">
        <v>5</v>
      </c>
      <c r="U227" s="435"/>
      <c r="V227" s="21"/>
      <c r="W227" s="435">
        <v>3</v>
      </c>
      <c r="X227" s="435"/>
      <c r="Y227" s="435"/>
      <c r="Z227" s="435"/>
      <c r="AA227" s="435"/>
      <c r="AB227" s="435"/>
      <c r="AC227" s="435"/>
      <c r="AD227" s="435"/>
      <c r="AE227" s="435"/>
      <c r="AF227" s="435"/>
      <c r="AG227" s="435"/>
      <c r="AH227" s="435"/>
      <c r="AI227" s="435"/>
      <c r="AJ227" s="435"/>
      <c r="AK227" s="435"/>
      <c r="AL227" s="435"/>
      <c r="AM227" s="435"/>
      <c r="AN227" s="435"/>
      <c r="AO227" s="435"/>
    </row>
    <row r="228" spans="1:41" ht="14.5">
      <c r="A228" s="40" t="s">
        <v>543</v>
      </c>
      <c r="B228" s="8">
        <v>44041</v>
      </c>
      <c r="C228" s="435">
        <v>1</v>
      </c>
      <c r="D228" s="435">
        <v>22</v>
      </c>
      <c r="E228" s="435"/>
      <c r="F228" s="435"/>
      <c r="G228" s="435">
        <v>1</v>
      </c>
      <c r="H228" s="435"/>
      <c r="I228" s="435"/>
      <c r="J228" s="435">
        <v>1</v>
      </c>
      <c r="K228" s="435">
        <v>1</v>
      </c>
      <c r="L228" s="435"/>
      <c r="M228" s="435" t="s">
        <v>544</v>
      </c>
      <c r="N228" s="435">
        <v>1</v>
      </c>
      <c r="O228" s="435"/>
      <c r="P228" s="435">
        <v>1</v>
      </c>
      <c r="Q228" s="21">
        <v>1</v>
      </c>
      <c r="R228" s="435"/>
      <c r="S228" s="436"/>
      <c r="T228" s="435"/>
      <c r="U228" s="435"/>
      <c r="V228" s="21"/>
      <c r="W228" s="435"/>
      <c r="X228" s="435"/>
      <c r="Y228" s="435"/>
      <c r="Z228" s="435"/>
      <c r="AA228" s="435" t="s">
        <v>248</v>
      </c>
      <c r="AB228" s="435"/>
      <c r="AC228" s="435"/>
      <c r="AD228" s="435"/>
      <c r="AE228" s="435"/>
      <c r="AF228" s="435"/>
      <c r="AG228" s="435"/>
      <c r="AH228" s="435"/>
      <c r="AI228" s="435"/>
      <c r="AJ228" s="435"/>
      <c r="AK228" s="435"/>
      <c r="AL228" s="435"/>
      <c r="AM228" s="435"/>
      <c r="AN228" s="435"/>
      <c r="AO228" s="435"/>
    </row>
    <row r="229" spans="1:41" ht="14.5">
      <c r="A229" s="40" t="s">
        <v>545</v>
      </c>
      <c r="B229" s="8">
        <v>44005</v>
      </c>
      <c r="C229" s="435">
        <v>3</v>
      </c>
      <c r="D229" s="435" t="s">
        <v>546</v>
      </c>
      <c r="E229" s="435"/>
      <c r="F229" s="435"/>
      <c r="G229" s="435"/>
      <c r="H229" s="435">
        <v>3</v>
      </c>
      <c r="I229" s="435"/>
      <c r="J229" s="435"/>
      <c r="K229" s="435"/>
      <c r="L229" s="435"/>
      <c r="M229" s="435"/>
      <c r="N229" s="435">
        <v>2</v>
      </c>
      <c r="O229" s="435"/>
      <c r="P229" s="435">
        <v>3</v>
      </c>
      <c r="Q229" s="21">
        <v>3</v>
      </c>
      <c r="R229" s="435"/>
      <c r="S229" s="436"/>
      <c r="T229" s="435"/>
      <c r="U229" s="435"/>
      <c r="V229" s="21"/>
      <c r="W229" s="435"/>
      <c r="X229" s="435"/>
      <c r="Y229" s="435"/>
      <c r="Z229" s="435"/>
      <c r="AA229" s="435"/>
      <c r="AB229" s="435"/>
      <c r="AC229" s="435"/>
      <c r="AD229" s="435"/>
      <c r="AE229" s="435"/>
      <c r="AF229" s="435"/>
      <c r="AG229" s="435"/>
      <c r="AH229" s="435" t="s">
        <v>248</v>
      </c>
      <c r="AI229" s="435"/>
      <c r="AJ229" s="435"/>
      <c r="AK229" s="435" t="s">
        <v>126</v>
      </c>
      <c r="AL229" s="435"/>
      <c r="AM229" s="435"/>
      <c r="AN229" s="435"/>
      <c r="AO229" s="435"/>
    </row>
    <row r="230" spans="1:41" ht="14.5">
      <c r="A230" s="40" t="s">
        <v>547</v>
      </c>
      <c r="B230" s="8">
        <v>44038</v>
      </c>
      <c r="C230" s="435">
        <v>1</v>
      </c>
      <c r="D230" s="435">
        <v>30</v>
      </c>
      <c r="E230" s="435"/>
      <c r="F230" s="435"/>
      <c r="G230" s="435">
        <v>1</v>
      </c>
      <c r="H230" s="435"/>
      <c r="I230" s="435"/>
      <c r="J230" s="435"/>
      <c r="K230" s="435"/>
      <c r="L230" s="435"/>
      <c r="M230" s="435"/>
      <c r="N230" s="435">
        <v>1</v>
      </c>
      <c r="O230" s="435"/>
      <c r="P230" s="435"/>
      <c r="Q230" s="21"/>
      <c r="R230" s="435"/>
      <c r="S230" s="436"/>
      <c r="T230" s="435"/>
      <c r="U230" s="435">
        <v>1</v>
      </c>
      <c r="V230" s="21"/>
      <c r="W230" s="435"/>
      <c r="X230" s="435"/>
      <c r="Y230" s="435"/>
      <c r="Z230" s="435"/>
      <c r="AA230" s="435"/>
      <c r="AB230" s="435"/>
      <c r="AC230" s="435"/>
      <c r="AD230" s="435"/>
      <c r="AE230" s="435"/>
      <c r="AF230" s="435"/>
      <c r="AG230" s="435"/>
      <c r="AH230" s="435"/>
      <c r="AI230" s="435"/>
      <c r="AJ230" s="435" t="s">
        <v>248</v>
      </c>
      <c r="AK230" s="435"/>
      <c r="AL230" s="435"/>
      <c r="AM230" s="435"/>
      <c r="AN230" s="435"/>
      <c r="AO230" s="435"/>
    </row>
    <row r="231" spans="1:41" ht="14.5">
      <c r="A231" s="15" t="s">
        <v>548</v>
      </c>
      <c r="B231" s="8">
        <v>44043</v>
      </c>
      <c r="C231" s="435">
        <v>44</v>
      </c>
      <c r="D231" s="435">
        <v>28.5</v>
      </c>
      <c r="E231" s="12" t="s">
        <v>549</v>
      </c>
      <c r="F231" s="435"/>
      <c r="G231" s="435"/>
      <c r="H231" s="435"/>
      <c r="I231" s="435"/>
      <c r="J231" s="435"/>
      <c r="K231" s="435"/>
      <c r="L231" s="435"/>
      <c r="M231" s="435"/>
      <c r="N231" s="435">
        <v>2</v>
      </c>
      <c r="O231" s="435"/>
      <c r="P231" s="435">
        <v>6</v>
      </c>
      <c r="Q231" s="21">
        <v>13</v>
      </c>
      <c r="R231" s="435"/>
      <c r="S231" s="436"/>
      <c r="T231" s="435">
        <v>3</v>
      </c>
      <c r="U231" s="435">
        <v>31</v>
      </c>
      <c r="V231" s="21"/>
      <c r="W231" s="435"/>
      <c r="X231" s="435"/>
      <c r="Y231" s="435"/>
      <c r="Z231" s="435"/>
      <c r="AA231" s="435"/>
      <c r="AB231" s="435"/>
      <c r="AC231" s="435"/>
      <c r="AD231" s="435"/>
      <c r="AE231" s="435"/>
      <c r="AF231" s="435"/>
      <c r="AG231" s="435"/>
      <c r="AH231" s="435"/>
      <c r="AI231" s="435"/>
      <c r="AJ231" s="435"/>
      <c r="AK231" s="435" t="s">
        <v>550</v>
      </c>
      <c r="AL231" s="435"/>
      <c r="AM231" s="435"/>
      <c r="AN231" s="435"/>
      <c r="AO231" s="435"/>
    </row>
    <row r="232" spans="1:41" ht="14.5">
      <c r="A232" s="40" t="s">
        <v>551</v>
      </c>
      <c r="B232" s="8">
        <v>44041</v>
      </c>
      <c r="C232" s="435">
        <v>1</v>
      </c>
      <c r="D232" s="435">
        <v>26</v>
      </c>
      <c r="E232" s="435"/>
      <c r="F232" s="435"/>
      <c r="G232" s="435">
        <v>1</v>
      </c>
      <c r="H232" s="435"/>
      <c r="I232" s="435"/>
      <c r="J232" s="435"/>
      <c r="K232" s="435"/>
      <c r="L232" s="435"/>
      <c r="M232" s="435"/>
      <c r="N232" s="435"/>
      <c r="O232" s="435"/>
      <c r="P232" s="435"/>
      <c r="Q232" s="21"/>
      <c r="R232" s="435"/>
      <c r="S232" s="436"/>
      <c r="T232" s="435"/>
      <c r="U232" s="435">
        <v>1</v>
      </c>
      <c r="V232" s="21"/>
      <c r="W232" s="435"/>
      <c r="X232" s="435"/>
      <c r="Y232" s="435"/>
      <c r="Z232" s="435"/>
      <c r="AA232" s="435"/>
      <c r="AB232" s="435"/>
      <c r="AC232" s="435"/>
      <c r="AD232" s="435"/>
      <c r="AE232" s="435"/>
      <c r="AF232" s="435"/>
      <c r="AG232" s="435"/>
      <c r="AH232" s="435"/>
      <c r="AI232" s="435"/>
      <c r="AJ232" s="435" t="s">
        <v>248</v>
      </c>
      <c r="AK232" s="435"/>
      <c r="AL232" s="435"/>
      <c r="AM232" s="435"/>
      <c r="AN232" s="435"/>
      <c r="AO232" s="435"/>
    </row>
    <row r="233" spans="1:41" ht="14.5">
      <c r="A233" s="40" t="s">
        <v>552</v>
      </c>
      <c r="B233" s="16">
        <v>44013</v>
      </c>
      <c r="C233" s="435">
        <v>149</v>
      </c>
      <c r="D233" s="9" t="s">
        <v>553</v>
      </c>
      <c r="E233" s="435"/>
      <c r="F233" s="435"/>
      <c r="G233" s="438">
        <v>7</v>
      </c>
      <c r="H233" s="435">
        <v>142</v>
      </c>
      <c r="I233" s="435"/>
      <c r="J233" s="435"/>
      <c r="K233" s="435"/>
      <c r="L233" s="435">
        <v>10</v>
      </c>
      <c r="M233" s="435"/>
      <c r="N233" s="435">
        <v>8</v>
      </c>
      <c r="O233" s="435"/>
      <c r="P233" s="435">
        <v>36</v>
      </c>
      <c r="Q233" s="21">
        <v>149</v>
      </c>
      <c r="R233" s="435"/>
      <c r="S233" s="436"/>
      <c r="T233" s="435"/>
      <c r="U233" s="435"/>
      <c r="V233" s="21"/>
      <c r="W233" s="435"/>
      <c r="X233" s="435"/>
      <c r="Y233" s="435"/>
      <c r="Z233" s="435"/>
      <c r="AA233" s="435" t="s">
        <v>554</v>
      </c>
      <c r="AB233" s="435"/>
      <c r="AC233" s="435"/>
      <c r="AD233" s="435"/>
      <c r="AE233" s="435"/>
      <c r="AF233" s="435"/>
      <c r="AG233" s="435"/>
      <c r="AH233" s="435"/>
      <c r="AI233" s="435"/>
      <c r="AJ233" s="435"/>
      <c r="AK233" s="435"/>
      <c r="AL233" s="438" t="s">
        <v>555</v>
      </c>
      <c r="AM233" s="435"/>
      <c r="AN233" s="435"/>
      <c r="AO233" s="435"/>
    </row>
    <row r="234" spans="1:41" ht="14.5">
      <c r="A234" s="40" t="s">
        <v>556</v>
      </c>
      <c r="B234" s="8">
        <v>44033</v>
      </c>
      <c r="C234" s="435">
        <v>1</v>
      </c>
      <c r="D234" s="435">
        <v>29</v>
      </c>
      <c r="E234" s="435"/>
      <c r="F234" s="435"/>
      <c r="G234" s="435"/>
      <c r="H234" s="435">
        <v>1</v>
      </c>
      <c r="I234" s="435">
        <v>9</v>
      </c>
      <c r="J234" s="435"/>
      <c r="K234" s="435"/>
      <c r="L234" s="435"/>
      <c r="M234" s="9" t="s">
        <v>557</v>
      </c>
      <c r="N234" s="435"/>
      <c r="O234" s="435"/>
      <c r="P234" s="435"/>
      <c r="Q234" s="21">
        <v>1</v>
      </c>
      <c r="R234" s="435"/>
      <c r="S234" s="436"/>
      <c r="T234" s="435"/>
      <c r="U234" s="435"/>
      <c r="V234" s="21"/>
      <c r="W234" s="435"/>
      <c r="X234" s="435"/>
      <c r="Y234" s="435"/>
      <c r="Z234" s="435"/>
      <c r="AA234" s="435" t="s">
        <v>248</v>
      </c>
      <c r="AB234" s="435"/>
      <c r="AC234" s="435"/>
      <c r="AD234" s="435"/>
      <c r="AE234" s="435"/>
      <c r="AF234" s="435"/>
      <c r="AG234" s="435"/>
      <c r="AH234" s="435"/>
      <c r="AI234" s="435"/>
      <c r="AJ234" s="435"/>
      <c r="AK234" s="435"/>
      <c r="AL234" s="435"/>
      <c r="AM234" s="435"/>
      <c r="AN234" s="435"/>
      <c r="AO234" s="435"/>
    </row>
    <row r="235" spans="1:41" ht="14.5">
      <c r="A235" s="40" t="s">
        <v>558</v>
      </c>
      <c r="B235" s="8">
        <v>44039</v>
      </c>
      <c r="C235" s="435">
        <v>1</v>
      </c>
      <c r="D235" s="435">
        <v>30</v>
      </c>
      <c r="E235" s="435"/>
      <c r="F235" s="435"/>
      <c r="G235" s="435"/>
      <c r="H235" s="435">
        <v>1</v>
      </c>
      <c r="I235" s="435"/>
      <c r="J235" s="435"/>
      <c r="K235" s="435"/>
      <c r="L235" s="435"/>
      <c r="M235" s="435"/>
      <c r="N235" s="435">
        <v>1</v>
      </c>
      <c r="O235" s="435"/>
      <c r="P235" s="435">
        <v>1</v>
      </c>
      <c r="Q235" s="21">
        <v>1</v>
      </c>
      <c r="R235" s="435"/>
      <c r="S235" s="436"/>
      <c r="T235" s="435"/>
      <c r="U235" s="435"/>
      <c r="V235" s="21"/>
      <c r="W235" s="435"/>
      <c r="X235" s="435"/>
      <c r="Y235" s="435"/>
      <c r="Z235" s="435"/>
      <c r="AA235" s="435" t="s">
        <v>248</v>
      </c>
      <c r="AB235" s="435"/>
      <c r="AC235" s="435"/>
      <c r="AD235" s="435"/>
      <c r="AE235" s="435"/>
      <c r="AF235" s="435"/>
      <c r="AG235" s="435"/>
      <c r="AH235" s="435"/>
      <c r="AI235" s="435"/>
      <c r="AJ235" s="435"/>
      <c r="AK235" s="435"/>
      <c r="AL235" s="435"/>
      <c r="AM235" s="435"/>
      <c r="AN235" s="435"/>
      <c r="AO235" s="435"/>
    </row>
    <row r="236" spans="1:41" ht="14.5">
      <c r="A236" s="40" t="s">
        <v>559</v>
      </c>
      <c r="B236" s="8">
        <v>44045</v>
      </c>
      <c r="C236" s="435">
        <v>19</v>
      </c>
      <c r="D236" s="435" t="s">
        <v>560</v>
      </c>
      <c r="E236" s="435"/>
      <c r="F236" s="435"/>
      <c r="G236" s="435"/>
      <c r="H236" s="435"/>
      <c r="I236" s="435"/>
      <c r="J236" s="435"/>
      <c r="K236" s="435">
        <v>3</v>
      </c>
      <c r="L236" s="435"/>
      <c r="M236" s="435"/>
      <c r="N236" s="435"/>
      <c r="O236" s="435"/>
      <c r="P236" s="435">
        <v>12</v>
      </c>
      <c r="Q236" s="21">
        <v>19</v>
      </c>
      <c r="R236" s="435"/>
      <c r="S236" s="436"/>
      <c r="T236" s="435"/>
      <c r="U236" s="435"/>
      <c r="V236" s="21"/>
      <c r="W236" s="435"/>
      <c r="X236" s="435"/>
      <c r="Y236" s="435"/>
      <c r="Z236" s="435"/>
      <c r="AA236" s="435" t="s">
        <v>561</v>
      </c>
      <c r="AB236" s="435"/>
      <c r="AC236" s="435"/>
      <c r="AD236" s="435"/>
      <c r="AE236" s="435"/>
      <c r="AF236" s="435"/>
      <c r="AG236" s="435"/>
      <c r="AH236" s="435"/>
      <c r="AI236" s="435"/>
      <c r="AJ236" s="435"/>
      <c r="AK236" s="435"/>
      <c r="AL236" s="435"/>
      <c r="AM236" s="435"/>
      <c r="AN236" s="435"/>
      <c r="AO236" s="435"/>
    </row>
    <row r="237" spans="1:41" ht="14.5">
      <c r="A237" s="40" t="s">
        <v>562</v>
      </c>
      <c r="B237" s="8">
        <v>44017</v>
      </c>
      <c r="C237" s="435">
        <v>34</v>
      </c>
      <c r="D237" s="435" t="s">
        <v>129</v>
      </c>
      <c r="E237" s="435"/>
      <c r="F237" s="501">
        <v>8</v>
      </c>
      <c r="G237" s="502"/>
      <c r="H237" s="435">
        <v>26</v>
      </c>
      <c r="I237" s="435"/>
      <c r="J237" s="435"/>
      <c r="K237" s="435">
        <v>1</v>
      </c>
      <c r="L237" s="435"/>
      <c r="M237" s="435"/>
      <c r="N237" s="435">
        <v>1</v>
      </c>
      <c r="O237" s="435"/>
      <c r="P237" s="435">
        <v>18</v>
      </c>
      <c r="Q237" s="21">
        <v>23</v>
      </c>
      <c r="R237" s="435"/>
      <c r="S237" s="436"/>
      <c r="T237" s="435">
        <v>4</v>
      </c>
      <c r="U237" s="435">
        <v>7</v>
      </c>
      <c r="V237" s="21">
        <v>4</v>
      </c>
      <c r="W237" s="435"/>
      <c r="X237" s="435"/>
      <c r="Y237" s="435"/>
      <c r="Z237" s="435"/>
      <c r="AA237" s="435"/>
      <c r="AB237" s="435"/>
      <c r="AC237" s="435"/>
      <c r="AD237" s="435"/>
      <c r="AE237" s="435"/>
      <c r="AF237" s="435"/>
      <c r="AG237" s="435"/>
      <c r="AH237" s="435"/>
      <c r="AI237" s="435"/>
      <c r="AJ237" s="435"/>
      <c r="AK237" s="435" t="s">
        <v>563</v>
      </c>
      <c r="AL237" s="435"/>
      <c r="AM237" s="435"/>
      <c r="AN237" s="435"/>
      <c r="AO237" s="435"/>
    </row>
    <row r="238" spans="1:41" ht="14.5">
      <c r="A238" s="40" t="s">
        <v>564</v>
      </c>
      <c r="B238" s="8">
        <v>44045</v>
      </c>
      <c r="C238" s="435">
        <v>1</v>
      </c>
      <c r="D238" s="435">
        <v>24</v>
      </c>
      <c r="E238" s="435"/>
      <c r="F238" s="435"/>
      <c r="G238" s="435"/>
      <c r="H238" s="435">
        <v>1</v>
      </c>
      <c r="I238" s="435"/>
      <c r="J238" s="435"/>
      <c r="K238" s="435"/>
      <c r="L238" s="435"/>
      <c r="M238" s="435"/>
      <c r="N238" s="435"/>
      <c r="O238" s="435"/>
      <c r="P238" s="435">
        <v>1</v>
      </c>
      <c r="Q238" s="21">
        <v>1</v>
      </c>
      <c r="R238" s="435"/>
      <c r="S238" s="436"/>
      <c r="T238" s="435"/>
      <c r="U238" s="435"/>
      <c r="V238" s="21"/>
      <c r="W238" s="435"/>
      <c r="X238" s="435" t="s">
        <v>565</v>
      </c>
      <c r="Y238" s="435"/>
      <c r="Z238" s="435"/>
      <c r="AA238" s="435"/>
      <c r="AB238" s="435"/>
      <c r="AC238" s="435"/>
      <c r="AD238" s="435"/>
      <c r="AE238" s="435"/>
      <c r="AF238" s="435"/>
      <c r="AG238" s="435"/>
      <c r="AH238" s="435"/>
      <c r="AI238" s="435"/>
      <c r="AJ238" s="435"/>
      <c r="AK238" s="435" t="s">
        <v>133</v>
      </c>
      <c r="AL238" s="435"/>
      <c r="AM238" s="435"/>
      <c r="AN238" s="435"/>
      <c r="AO238" s="435"/>
    </row>
    <row r="239" spans="1:41" ht="14.5">
      <c r="A239" s="40" t="s">
        <v>566</v>
      </c>
      <c r="B239" s="8">
        <v>44026</v>
      </c>
      <c r="C239" s="435">
        <v>1</v>
      </c>
      <c r="D239" s="435">
        <v>29</v>
      </c>
      <c r="E239" s="435"/>
      <c r="F239" s="435"/>
      <c r="G239" s="435"/>
      <c r="H239" s="435">
        <v>1</v>
      </c>
      <c r="I239" s="435"/>
      <c r="J239" s="435"/>
      <c r="K239" s="435"/>
      <c r="L239" s="435"/>
      <c r="M239" s="435"/>
      <c r="N239" s="435"/>
      <c r="O239" s="435"/>
      <c r="P239" s="435"/>
      <c r="Q239" s="21">
        <v>1</v>
      </c>
      <c r="R239" s="435"/>
      <c r="S239" s="436"/>
      <c r="T239" s="435"/>
      <c r="U239" s="435"/>
      <c r="V239" s="21"/>
      <c r="W239" s="435"/>
      <c r="X239" s="435"/>
      <c r="Y239" s="435"/>
      <c r="Z239" s="435"/>
      <c r="AA239" s="435"/>
      <c r="AB239" s="435"/>
      <c r="AC239" s="435"/>
      <c r="AD239" s="435"/>
      <c r="AE239" s="435"/>
      <c r="AF239" s="435" t="s">
        <v>248</v>
      </c>
      <c r="AG239" s="435"/>
      <c r="AH239" s="435"/>
      <c r="AI239" s="435"/>
      <c r="AJ239" s="435"/>
      <c r="AK239" s="435" t="s">
        <v>248</v>
      </c>
      <c r="AL239" s="435"/>
      <c r="AM239" s="435"/>
      <c r="AN239" s="435"/>
      <c r="AO239" s="435"/>
    </row>
    <row r="240" spans="1:41" ht="14.5">
      <c r="A240" s="40" t="s">
        <v>567</v>
      </c>
      <c r="B240" s="8">
        <v>44029</v>
      </c>
      <c r="C240" s="435">
        <v>1</v>
      </c>
      <c r="D240" s="435">
        <v>30</v>
      </c>
      <c r="E240" s="435"/>
      <c r="F240" s="435"/>
      <c r="G240" s="435"/>
      <c r="H240" s="435"/>
      <c r="I240" s="435"/>
      <c r="J240" s="435">
        <v>1</v>
      </c>
      <c r="K240" s="435"/>
      <c r="L240" s="435"/>
      <c r="M240" s="435" t="s">
        <v>271</v>
      </c>
      <c r="N240" s="435"/>
      <c r="O240" s="435"/>
      <c r="P240" s="435">
        <v>1</v>
      </c>
      <c r="Q240" s="21">
        <v>1</v>
      </c>
      <c r="R240" s="435"/>
      <c r="S240" s="436"/>
      <c r="T240" s="435"/>
      <c r="U240" s="435"/>
      <c r="V240" s="21"/>
      <c r="W240" s="435"/>
      <c r="X240" s="435"/>
      <c r="Y240" s="435"/>
      <c r="Z240" s="435"/>
      <c r="AA240" s="435" t="s">
        <v>248</v>
      </c>
      <c r="AB240" s="435"/>
      <c r="AC240" s="435"/>
      <c r="AD240" s="435"/>
      <c r="AE240" s="435"/>
      <c r="AF240" s="435"/>
      <c r="AG240" s="435"/>
      <c r="AH240" s="435"/>
      <c r="AI240" s="435"/>
      <c r="AJ240" s="435"/>
      <c r="AK240" s="435"/>
      <c r="AL240" s="435"/>
      <c r="AM240" s="435"/>
      <c r="AN240" s="435"/>
      <c r="AO240" s="435"/>
    </row>
    <row r="241" spans="1:41" ht="14.5">
      <c r="A241" s="40" t="s">
        <v>568</v>
      </c>
      <c r="B241" s="8">
        <v>44040</v>
      </c>
      <c r="C241" s="435">
        <v>1</v>
      </c>
      <c r="D241" s="435">
        <v>36</v>
      </c>
      <c r="E241" s="435"/>
      <c r="F241" s="435"/>
      <c r="G241" s="435"/>
      <c r="H241" s="435">
        <v>1</v>
      </c>
      <c r="I241" s="435"/>
      <c r="J241" s="435"/>
      <c r="K241" s="435"/>
      <c r="L241" s="435"/>
      <c r="M241" s="435"/>
      <c r="N241" s="435">
        <v>1</v>
      </c>
      <c r="O241" s="435"/>
      <c r="P241" s="435">
        <v>1</v>
      </c>
      <c r="Q241" s="21">
        <v>1</v>
      </c>
      <c r="R241" s="435"/>
      <c r="S241" s="436"/>
      <c r="T241" s="435"/>
      <c r="U241" s="435"/>
      <c r="V241" s="21"/>
      <c r="W241" s="435"/>
      <c r="X241" s="435"/>
      <c r="Y241" s="435"/>
      <c r="Z241" s="435"/>
      <c r="AA241" s="435"/>
      <c r="AB241" s="435"/>
      <c r="AC241" s="435"/>
      <c r="AD241" s="435"/>
      <c r="AE241" s="435"/>
      <c r="AF241" s="435"/>
      <c r="AG241" s="435"/>
      <c r="AH241" s="435"/>
      <c r="AI241" s="435"/>
      <c r="AJ241" s="435"/>
      <c r="AK241" s="435"/>
      <c r="AL241" s="435"/>
      <c r="AM241" s="435"/>
      <c r="AN241" s="435"/>
      <c r="AO241" s="435"/>
    </row>
    <row r="242" spans="1:41" ht="14.5">
      <c r="A242" s="40" t="s">
        <v>569</v>
      </c>
      <c r="B242" s="8">
        <v>44023</v>
      </c>
      <c r="C242" s="435">
        <v>31</v>
      </c>
      <c r="D242" s="435">
        <v>29</v>
      </c>
      <c r="E242" s="435"/>
      <c r="F242" s="435">
        <v>5</v>
      </c>
      <c r="G242" s="435">
        <v>6</v>
      </c>
      <c r="H242" s="435">
        <v>20</v>
      </c>
      <c r="I242" s="435"/>
      <c r="J242" s="435"/>
      <c r="K242" s="435"/>
      <c r="L242" s="435"/>
      <c r="M242" s="435"/>
      <c r="N242" s="435"/>
      <c r="O242" s="435"/>
      <c r="P242" s="435"/>
      <c r="Q242" s="21">
        <v>17</v>
      </c>
      <c r="R242" s="435"/>
      <c r="S242" s="436"/>
      <c r="T242" s="435"/>
      <c r="U242" s="435">
        <v>14</v>
      </c>
      <c r="V242" s="21"/>
      <c r="W242" s="435"/>
      <c r="X242" s="435"/>
      <c r="Y242" s="435"/>
      <c r="Z242" s="435"/>
      <c r="AA242" s="435" t="s">
        <v>328</v>
      </c>
      <c r="AB242" s="435"/>
      <c r="AC242" s="435"/>
      <c r="AD242" s="435"/>
      <c r="AE242" s="435"/>
      <c r="AF242" s="435"/>
      <c r="AG242" s="435"/>
      <c r="AH242" s="435"/>
      <c r="AI242" s="435"/>
      <c r="AJ242" s="435"/>
      <c r="AK242" s="435"/>
      <c r="AL242" s="435"/>
      <c r="AM242" s="435"/>
      <c r="AN242" s="435"/>
      <c r="AO242" s="435"/>
    </row>
    <row r="243" spans="1:41" ht="14.5">
      <c r="A243" s="40" t="s">
        <v>570</v>
      </c>
      <c r="B243" s="8">
        <v>44034</v>
      </c>
      <c r="C243" s="435">
        <v>1</v>
      </c>
      <c r="D243" s="435">
        <v>41</v>
      </c>
      <c r="E243" s="435"/>
      <c r="F243" s="435"/>
      <c r="G243" s="435"/>
      <c r="H243" s="435">
        <v>1</v>
      </c>
      <c r="I243" s="435"/>
      <c r="J243" s="435">
        <v>1</v>
      </c>
      <c r="K243" s="435"/>
      <c r="L243" s="435"/>
      <c r="M243" s="435" t="s">
        <v>571</v>
      </c>
      <c r="N243" s="435">
        <v>1</v>
      </c>
      <c r="O243" s="435"/>
      <c r="P243" s="435">
        <v>1</v>
      </c>
      <c r="Q243" s="21">
        <v>1</v>
      </c>
      <c r="R243" s="435"/>
      <c r="S243" s="436"/>
      <c r="T243" s="435"/>
      <c r="U243" s="435"/>
      <c r="V243" s="21"/>
      <c r="W243" s="435"/>
      <c r="X243" s="435"/>
      <c r="Y243" s="435"/>
      <c r="Z243" s="435"/>
      <c r="AA243" s="435" t="s">
        <v>55</v>
      </c>
      <c r="AB243" s="435"/>
      <c r="AC243" s="435"/>
      <c r="AD243" s="435"/>
      <c r="AE243" s="435"/>
      <c r="AF243" s="435"/>
      <c r="AG243" s="435"/>
      <c r="AH243" s="435"/>
      <c r="AI243" s="435"/>
      <c r="AJ243" s="435"/>
      <c r="AK243" s="435"/>
      <c r="AL243" s="435"/>
      <c r="AM243" s="435"/>
      <c r="AN243" s="435"/>
      <c r="AO243" s="435"/>
    </row>
    <row r="244" spans="1:41" ht="14.5">
      <c r="A244" s="40" t="s">
        <v>572</v>
      </c>
      <c r="B244" s="8">
        <v>44043</v>
      </c>
      <c r="C244" s="435">
        <v>86</v>
      </c>
      <c r="D244" s="435"/>
      <c r="E244" s="435"/>
      <c r="F244" s="435"/>
      <c r="G244" s="435"/>
      <c r="H244" s="435"/>
      <c r="I244" s="435"/>
      <c r="J244" s="435"/>
      <c r="K244" s="435"/>
      <c r="L244" s="435"/>
      <c r="M244" s="435"/>
      <c r="N244" s="435">
        <v>6</v>
      </c>
      <c r="O244" s="435">
        <v>0</v>
      </c>
      <c r="P244" s="435">
        <v>33</v>
      </c>
      <c r="Q244" s="21">
        <v>86</v>
      </c>
      <c r="R244" s="435"/>
      <c r="S244" s="436"/>
      <c r="T244" s="435"/>
      <c r="U244" s="435"/>
      <c r="V244" s="21"/>
      <c r="W244" s="435"/>
      <c r="X244" s="435"/>
      <c r="Y244" s="435"/>
      <c r="Z244" s="435"/>
      <c r="AA244" s="435" t="s">
        <v>573</v>
      </c>
      <c r="AB244" s="435"/>
      <c r="AC244" s="435"/>
      <c r="AD244" s="435"/>
      <c r="AE244" s="435"/>
      <c r="AF244" s="435"/>
      <c r="AG244" s="435"/>
      <c r="AH244" s="435"/>
      <c r="AI244" s="435"/>
      <c r="AJ244" s="435"/>
      <c r="AK244" s="435"/>
      <c r="AL244" s="435"/>
      <c r="AM244" s="435"/>
      <c r="AN244" s="435"/>
      <c r="AO244" s="435"/>
    </row>
    <row r="245" spans="1:41" ht="14.5">
      <c r="A245" s="40" t="s">
        <v>574</v>
      </c>
      <c r="B245" s="8">
        <v>44039</v>
      </c>
      <c r="C245" s="435">
        <v>3</v>
      </c>
      <c r="D245" s="435" t="s">
        <v>575</v>
      </c>
      <c r="E245" s="435"/>
      <c r="F245" s="435"/>
      <c r="G245" s="435"/>
      <c r="H245" s="435"/>
      <c r="I245" s="435"/>
      <c r="J245" s="435"/>
      <c r="K245" s="435">
        <v>1</v>
      </c>
      <c r="L245" s="435"/>
      <c r="M245" s="435" t="s">
        <v>576</v>
      </c>
      <c r="N245" s="435"/>
      <c r="O245" s="435"/>
      <c r="P245" s="435">
        <v>3</v>
      </c>
      <c r="Q245" s="21">
        <v>3</v>
      </c>
      <c r="R245" s="17">
        <v>1</v>
      </c>
      <c r="S245" s="436"/>
      <c r="T245" s="435">
        <v>1</v>
      </c>
      <c r="U245" s="435"/>
      <c r="V245" s="21"/>
      <c r="W245" s="435"/>
      <c r="X245" s="435"/>
      <c r="Y245" s="435"/>
      <c r="Z245" s="435"/>
      <c r="AA245" s="435" t="s">
        <v>126</v>
      </c>
      <c r="AB245" s="435"/>
      <c r="AC245" s="435"/>
      <c r="AD245" s="435"/>
      <c r="AE245" s="435"/>
      <c r="AF245" s="435"/>
      <c r="AG245" s="435"/>
      <c r="AH245" s="435"/>
      <c r="AI245" s="435"/>
      <c r="AJ245" s="435"/>
      <c r="AK245" s="435"/>
      <c r="AL245" s="435"/>
      <c r="AM245" s="435"/>
      <c r="AN245" s="435"/>
      <c r="AO245" s="435"/>
    </row>
    <row r="246" spans="1:41" ht="14.5">
      <c r="A246" s="40" t="s">
        <v>329</v>
      </c>
      <c r="B246" s="18" t="s">
        <v>577</v>
      </c>
      <c r="C246" s="435">
        <v>22</v>
      </c>
      <c r="D246" s="435">
        <v>34</v>
      </c>
      <c r="E246" s="435"/>
      <c r="F246" s="435"/>
      <c r="G246" s="435"/>
      <c r="H246" s="435">
        <v>22</v>
      </c>
      <c r="I246" s="435"/>
      <c r="J246" s="435">
        <v>5</v>
      </c>
      <c r="K246" s="435"/>
      <c r="L246" s="435"/>
      <c r="M246" s="435" t="s">
        <v>578</v>
      </c>
      <c r="N246" s="435">
        <v>1</v>
      </c>
      <c r="O246" s="435"/>
      <c r="P246" s="435">
        <v>4</v>
      </c>
      <c r="Q246" s="21">
        <v>22</v>
      </c>
      <c r="R246" s="435"/>
      <c r="S246" s="436"/>
      <c r="T246" s="435"/>
      <c r="U246" s="435"/>
      <c r="V246" s="21"/>
      <c r="W246" s="435"/>
      <c r="X246" s="435"/>
      <c r="Y246" s="435"/>
      <c r="Z246" s="435"/>
      <c r="AA246" s="435"/>
      <c r="AB246" s="435"/>
      <c r="AC246" s="435"/>
      <c r="AD246" s="435"/>
      <c r="AE246" s="435"/>
      <c r="AF246" s="435"/>
      <c r="AG246" s="435"/>
      <c r="AH246" s="435"/>
      <c r="AI246" s="435"/>
      <c r="AJ246" s="435"/>
      <c r="AK246" s="435"/>
      <c r="AL246" s="435"/>
      <c r="AM246" s="435"/>
      <c r="AN246" s="435"/>
      <c r="AO246" s="435"/>
    </row>
    <row r="247" spans="1:41" ht="14.5">
      <c r="A247" s="40" t="s">
        <v>579</v>
      </c>
      <c r="B247" s="18" t="s">
        <v>580</v>
      </c>
      <c r="C247" s="435">
        <v>1</v>
      </c>
      <c r="D247" s="435">
        <v>30</v>
      </c>
      <c r="E247" s="435"/>
      <c r="F247" s="435"/>
      <c r="G247" s="435"/>
      <c r="H247" s="435">
        <v>1</v>
      </c>
      <c r="I247" s="435"/>
      <c r="J247" s="435"/>
      <c r="K247" s="435"/>
      <c r="L247" s="435"/>
      <c r="M247" s="435"/>
      <c r="N247" s="435"/>
      <c r="O247" s="435"/>
      <c r="P247" s="435">
        <v>1</v>
      </c>
      <c r="Q247" s="21">
        <v>1</v>
      </c>
      <c r="R247" s="435"/>
      <c r="S247" s="436"/>
      <c r="T247" s="435"/>
      <c r="U247" s="435"/>
      <c r="V247" s="21"/>
      <c r="W247" s="435"/>
      <c r="X247" s="435" t="s">
        <v>581</v>
      </c>
      <c r="Y247" s="435"/>
      <c r="Z247" s="435" t="s">
        <v>41</v>
      </c>
      <c r="AA247" s="435" t="s">
        <v>55</v>
      </c>
      <c r="AB247" s="435"/>
      <c r="AC247" s="435"/>
      <c r="AD247" s="435"/>
      <c r="AE247" s="435"/>
      <c r="AF247" s="435" t="s">
        <v>41</v>
      </c>
      <c r="AG247" s="435"/>
      <c r="AH247" s="435"/>
      <c r="AI247" s="435"/>
      <c r="AJ247" s="435"/>
      <c r="AK247" s="435"/>
      <c r="AL247" s="435"/>
      <c r="AM247" s="435"/>
      <c r="AN247" s="435"/>
      <c r="AO247" s="435"/>
    </row>
    <row r="248" spans="1:41" ht="14.5">
      <c r="A248" s="40" t="s">
        <v>582</v>
      </c>
      <c r="B248" s="18" t="s">
        <v>583</v>
      </c>
      <c r="C248" s="435">
        <v>17</v>
      </c>
      <c r="D248" s="435">
        <v>33</v>
      </c>
      <c r="E248" s="435"/>
      <c r="F248" s="435">
        <v>1</v>
      </c>
      <c r="G248" s="435">
        <v>3</v>
      </c>
      <c r="H248" s="435">
        <v>13</v>
      </c>
      <c r="I248" s="435"/>
      <c r="J248" s="435">
        <v>16</v>
      </c>
      <c r="K248" s="435"/>
      <c r="L248" s="435"/>
      <c r="M248" s="435"/>
      <c r="N248" s="435">
        <v>0</v>
      </c>
      <c r="O248" s="435"/>
      <c r="P248" s="435">
        <v>10</v>
      </c>
      <c r="Q248" s="115">
        <v>11</v>
      </c>
      <c r="R248" s="435"/>
      <c r="S248" s="436"/>
      <c r="T248" s="435"/>
      <c r="U248" s="439">
        <v>6</v>
      </c>
      <c r="V248" s="21"/>
      <c r="W248" s="435"/>
      <c r="X248" s="435"/>
      <c r="Y248" s="435"/>
      <c r="Z248" s="435"/>
      <c r="AA248" s="435"/>
      <c r="AB248" s="435"/>
      <c r="AC248" s="435"/>
      <c r="AD248" s="435"/>
      <c r="AE248" s="435"/>
      <c r="AF248" s="435"/>
      <c r="AG248" s="435"/>
      <c r="AH248" s="435"/>
      <c r="AI248" s="435"/>
      <c r="AJ248" s="435"/>
      <c r="AK248" s="435"/>
      <c r="AL248" s="435"/>
      <c r="AM248" s="435"/>
      <c r="AN248" s="435"/>
      <c r="AO248" s="435"/>
    </row>
    <row r="249" spans="1:41" ht="14.5">
      <c r="A249" s="40" t="s">
        <v>584</v>
      </c>
      <c r="B249" s="7">
        <v>44053</v>
      </c>
      <c r="C249" s="435">
        <v>45</v>
      </c>
      <c r="D249" s="435">
        <v>30</v>
      </c>
      <c r="E249" s="435" t="s">
        <v>585</v>
      </c>
      <c r="F249" s="435"/>
      <c r="G249" s="435"/>
      <c r="H249" s="435"/>
      <c r="I249" s="435"/>
      <c r="J249" s="435"/>
      <c r="K249" s="435"/>
      <c r="L249" s="435"/>
      <c r="M249" s="435"/>
      <c r="N249" s="435">
        <v>2</v>
      </c>
      <c r="O249" s="435"/>
      <c r="P249" s="435">
        <v>15</v>
      </c>
      <c r="Q249" s="21">
        <v>45</v>
      </c>
      <c r="R249" s="435"/>
      <c r="S249" s="436"/>
      <c r="T249" s="435"/>
      <c r="U249" s="435"/>
      <c r="V249" s="21"/>
      <c r="W249" s="435"/>
      <c r="X249" s="435"/>
      <c r="Y249" s="435"/>
      <c r="Z249" s="435"/>
      <c r="AA249" s="435"/>
      <c r="AB249" s="435"/>
      <c r="AC249" s="435"/>
      <c r="AD249" s="435"/>
      <c r="AE249" s="435"/>
      <c r="AF249" s="435"/>
      <c r="AG249" s="435"/>
      <c r="AH249" s="435"/>
      <c r="AI249" s="435"/>
      <c r="AJ249" s="435"/>
      <c r="AK249" s="435" t="s">
        <v>586</v>
      </c>
      <c r="AL249" s="435"/>
      <c r="AM249" s="435"/>
      <c r="AN249" s="435"/>
      <c r="AO249" s="435"/>
    </row>
    <row r="250" spans="1:41" ht="14.5">
      <c r="A250" s="40" t="s">
        <v>587</v>
      </c>
      <c r="B250" s="7">
        <v>44053</v>
      </c>
      <c r="C250" s="435">
        <v>125</v>
      </c>
      <c r="D250" s="435"/>
      <c r="E250" s="435" t="s">
        <v>588</v>
      </c>
      <c r="F250" s="435"/>
      <c r="G250" s="435"/>
      <c r="H250" s="435"/>
      <c r="I250" s="435"/>
      <c r="J250" s="435"/>
      <c r="K250" s="435">
        <v>6</v>
      </c>
      <c r="L250" s="435">
        <v>7</v>
      </c>
      <c r="M250" s="435"/>
      <c r="N250" s="435"/>
      <c r="O250" s="435">
        <v>6</v>
      </c>
      <c r="P250" s="435">
        <v>89</v>
      </c>
      <c r="Q250" s="21">
        <v>125</v>
      </c>
      <c r="R250" s="435"/>
      <c r="S250" s="436"/>
      <c r="T250" s="435"/>
      <c r="U250" s="435"/>
      <c r="V250" s="21"/>
      <c r="W250" s="435"/>
      <c r="X250" s="435"/>
      <c r="Y250" s="435"/>
      <c r="Z250" s="435"/>
      <c r="AA250" s="435" t="s">
        <v>589</v>
      </c>
      <c r="AB250" s="435"/>
      <c r="AC250" s="435"/>
      <c r="AD250" s="435"/>
      <c r="AE250" s="435"/>
      <c r="AF250" s="435"/>
      <c r="AG250" s="435"/>
      <c r="AH250" s="435"/>
      <c r="AI250" s="435"/>
      <c r="AJ250" s="435"/>
      <c r="AK250" s="435"/>
      <c r="AL250" s="435"/>
      <c r="AM250" s="435"/>
      <c r="AN250" s="435"/>
      <c r="AO250" s="435"/>
    </row>
    <row r="251" spans="1:41" ht="14.5">
      <c r="A251" s="40" t="s">
        <v>590</v>
      </c>
      <c r="B251" s="7">
        <v>44055</v>
      </c>
      <c r="C251" s="435">
        <v>9</v>
      </c>
      <c r="D251" s="435"/>
      <c r="E251" s="435"/>
      <c r="F251" s="435"/>
      <c r="G251" s="435"/>
      <c r="H251" s="435"/>
      <c r="I251" s="435"/>
      <c r="J251" s="435"/>
      <c r="K251" s="435"/>
      <c r="L251" s="435"/>
      <c r="M251" s="435"/>
      <c r="N251" s="435"/>
      <c r="O251" s="435"/>
      <c r="P251" s="435">
        <v>8</v>
      </c>
      <c r="Q251" s="21">
        <v>9</v>
      </c>
      <c r="R251" s="435"/>
      <c r="S251" s="436"/>
      <c r="T251" s="435">
        <v>1</v>
      </c>
      <c r="U251" s="435"/>
      <c r="V251" s="21"/>
      <c r="W251" s="435"/>
      <c r="X251" s="435"/>
      <c r="Y251" s="435"/>
      <c r="Z251" s="435"/>
      <c r="AA251" s="435" t="s">
        <v>237</v>
      </c>
      <c r="AB251" s="435"/>
      <c r="AC251" s="435"/>
      <c r="AD251" s="435"/>
      <c r="AE251" s="435"/>
      <c r="AF251" s="435"/>
      <c r="AG251" s="435"/>
      <c r="AH251" s="435"/>
      <c r="AI251" s="435"/>
      <c r="AJ251" s="435"/>
      <c r="AK251" s="435"/>
      <c r="AL251" s="435"/>
      <c r="AM251" s="435"/>
      <c r="AN251" s="435"/>
      <c r="AO251" s="435"/>
    </row>
    <row r="252" spans="1:41" ht="14.5">
      <c r="A252" s="40" t="s">
        <v>298</v>
      </c>
      <c r="B252" s="7">
        <v>44054</v>
      </c>
      <c r="C252" s="435">
        <v>1</v>
      </c>
      <c r="D252" s="435">
        <v>26</v>
      </c>
      <c r="E252" s="435"/>
      <c r="F252" s="435"/>
      <c r="G252" s="435"/>
      <c r="H252" s="435">
        <v>1</v>
      </c>
      <c r="I252" s="435"/>
      <c r="J252" s="435"/>
      <c r="K252" s="435"/>
      <c r="L252" s="435"/>
      <c r="M252" s="435"/>
      <c r="N252" s="435"/>
      <c r="O252" s="435"/>
      <c r="P252" s="435">
        <v>1</v>
      </c>
      <c r="Q252" s="21">
        <v>1</v>
      </c>
      <c r="R252" s="435"/>
      <c r="S252" s="436"/>
      <c r="T252" s="435"/>
      <c r="U252" s="435"/>
      <c r="V252" s="21"/>
      <c r="W252" s="435"/>
      <c r="X252" s="435"/>
      <c r="Y252" s="435"/>
      <c r="Z252" s="435"/>
      <c r="AA252" s="435" t="s">
        <v>248</v>
      </c>
      <c r="AB252" s="435"/>
      <c r="AC252" s="435"/>
      <c r="AD252" s="435"/>
      <c r="AE252" s="435"/>
      <c r="AF252" s="435"/>
      <c r="AG252" s="435"/>
      <c r="AH252" s="435"/>
      <c r="AI252" s="435"/>
      <c r="AJ252" s="435" t="s">
        <v>248</v>
      </c>
      <c r="AK252" s="435"/>
      <c r="AL252" s="435"/>
      <c r="AM252" s="435"/>
      <c r="AN252" s="435"/>
      <c r="AO252" s="435"/>
    </row>
    <row r="253" spans="1:41" ht="14.5">
      <c r="A253" s="40" t="s">
        <v>591</v>
      </c>
      <c r="B253" s="7">
        <v>44054</v>
      </c>
      <c r="C253" s="435">
        <v>1</v>
      </c>
      <c r="D253" s="435">
        <v>33</v>
      </c>
      <c r="E253" s="435"/>
      <c r="F253" s="435"/>
      <c r="G253" s="435">
        <v>1</v>
      </c>
      <c r="H253" s="435"/>
      <c r="I253" s="435"/>
      <c r="J253" s="435"/>
      <c r="K253" s="435"/>
      <c r="L253" s="435"/>
      <c r="M253" s="435"/>
      <c r="N253" s="435">
        <v>1</v>
      </c>
      <c r="O253" s="435"/>
      <c r="P253" s="435"/>
      <c r="Q253" s="21">
        <v>1</v>
      </c>
      <c r="R253" s="435"/>
      <c r="S253" s="436"/>
      <c r="T253" s="435"/>
      <c r="U253" s="435"/>
      <c r="V253" s="21"/>
      <c r="W253" s="435"/>
      <c r="X253" s="435"/>
      <c r="Y253" s="435"/>
      <c r="Z253" s="435"/>
      <c r="AA253" s="435"/>
      <c r="AB253" s="435"/>
      <c r="AC253" s="435"/>
      <c r="AD253" s="435"/>
      <c r="AE253" s="435"/>
      <c r="AF253" s="435"/>
      <c r="AG253" s="435"/>
      <c r="AH253" s="435"/>
      <c r="AI253" s="435"/>
      <c r="AJ253" s="435" t="s">
        <v>248</v>
      </c>
      <c r="AK253" s="435"/>
      <c r="AL253" s="435"/>
      <c r="AM253" s="435"/>
      <c r="AN253" s="435"/>
      <c r="AO253" s="435"/>
    </row>
    <row r="254" spans="1:41" ht="14.5">
      <c r="A254" s="40" t="s">
        <v>592</v>
      </c>
      <c r="B254" s="7">
        <v>44053</v>
      </c>
      <c r="C254" s="435">
        <v>160</v>
      </c>
      <c r="D254" s="435">
        <v>30.8</v>
      </c>
      <c r="E254" s="435">
        <v>38.799999999999997</v>
      </c>
      <c r="F254" s="435"/>
      <c r="G254" s="435"/>
      <c r="H254" s="435"/>
      <c r="I254" s="435"/>
      <c r="J254" s="435"/>
      <c r="K254" s="435"/>
      <c r="L254" s="435"/>
      <c r="M254" s="435"/>
      <c r="N254" s="435"/>
      <c r="O254" s="435"/>
      <c r="P254" s="435">
        <v>38</v>
      </c>
      <c r="Q254" s="21">
        <v>159</v>
      </c>
      <c r="R254" s="435"/>
      <c r="S254" s="436"/>
      <c r="T254" s="435"/>
      <c r="U254" s="435">
        <v>1</v>
      </c>
      <c r="V254" s="21"/>
      <c r="W254" s="435"/>
      <c r="X254" s="435"/>
      <c r="Y254" s="435"/>
      <c r="Z254" s="435"/>
      <c r="AA254" s="435" t="s">
        <v>593</v>
      </c>
      <c r="AB254" s="435"/>
      <c r="AC254" s="435"/>
      <c r="AD254" s="435"/>
      <c r="AE254" s="435"/>
      <c r="AF254" s="435"/>
      <c r="AG254" s="435"/>
      <c r="AH254" s="435"/>
      <c r="AI254" s="435"/>
      <c r="AJ254" s="435"/>
      <c r="AK254" s="435"/>
      <c r="AL254" s="435"/>
      <c r="AM254" s="435"/>
      <c r="AN254" s="435"/>
      <c r="AO254" s="435"/>
    </row>
    <row r="255" spans="1:41" ht="14.5">
      <c r="A255" s="40" t="s">
        <v>594</v>
      </c>
      <c r="B255" s="7">
        <v>44054</v>
      </c>
      <c r="C255" s="435">
        <v>1</v>
      </c>
      <c r="D255" s="435">
        <v>35</v>
      </c>
      <c r="E255" s="435"/>
      <c r="F255" s="435"/>
      <c r="G255" s="435"/>
      <c r="H255" s="435">
        <v>1</v>
      </c>
      <c r="I255" s="435"/>
      <c r="J255" s="435"/>
      <c r="K255" s="435"/>
      <c r="L255" s="435"/>
      <c r="M255" s="435"/>
      <c r="N255" s="435"/>
      <c r="O255" s="435"/>
      <c r="P255" s="435"/>
      <c r="Q255" s="21">
        <v>1</v>
      </c>
      <c r="R255" s="435"/>
      <c r="S255" s="436"/>
      <c r="T255" s="435"/>
      <c r="U255" s="435"/>
      <c r="V255" s="21"/>
      <c r="W255" s="435"/>
      <c r="X255" s="435"/>
      <c r="Y255" s="435"/>
      <c r="Z255" s="435"/>
      <c r="AA255" s="435" t="s">
        <v>248</v>
      </c>
      <c r="AB255" s="435"/>
      <c r="AC255" s="435"/>
      <c r="AD255" s="435"/>
      <c r="AE255" s="435"/>
      <c r="AF255" s="435"/>
      <c r="AG255" s="435"/>
      <c r="AH255" s="435"/>
      <c r="AI255" s="435"/>
      <c r="AJ255" s="435"/>
      <c r="AK255" s="435"/>
      <c r="AL255" s="435"/>
      <c r="AM255" s="435"/>
      <c r="AN255" s="435"/>
      <c r="AO255" s="435"/>
    </row>
    <row r="256" spans="1:41" ht="14.5">
      <c r="A256" s="40" t="s">
        <v>595</v>
      </c>
      <c r="B256" s="7">
        <v>44056</v>
      </c>
      <c r="C256" s="435">
        <v>1</v>
      </c>
      <c r="D256" s="435">
        <v>25</v>
      </c>
      <c r="E256" s="435"/>
      <c r="F256" s="435"/>
      <c r="G256" s="435">
        <v>1</v>
      </c>
      <c r="H256" s="435"/>
      <c r="I256" s="435"/>
      <c r="J256" s="435"/>
      <c r="K256" s="435"/>
      <c r="L256" s="435"/>
      <c r="M256" s="435"/>
      <c r="N256" s="435"/>
      <c r="O256" s="435"/>
      <c r="P256" s="435"/>
      <c r="Q256" s="21">
        <v>1</v>
      </c>
      <c r="R256" s="435"/>
      <c r="S256" s="436"/>
      <c r="T256" s="435"/>
      <c r="U256" s="435"/>
      <c r="V256" s="21"/>
      <c r="W256" s="435"/>
      <c r="X256" s="435" t="s">
        <v>596</v>
      </c>
      <c r="Y256" s="435"/>
      <c r="Z256" s="435"/>
      <c r="AA256" s="435" t="s">
        <v>248</v>
      </c>
      <c r="AB256" s="435"/>
      <c r="AC256" s="435"/>
      <c r="AD256" s="435"/>
      <c r="AE256" s="435"/>
      <c r="AF256" s="435"/>
      <c r="AG256" s="435"/>
      <c r="AH256" s="435"/>
      <c r="AI256" s="435" t="s">
        <v>41</v>
      </c>
      <c r="AJ256" s="435"/>
      <c r="AK256" s="435"/>
      <c r="AL256" s="435"/>
      <c r="AM256" s="435"/>
      <c r="AN256" s="435"/>
      <c r="AO256" s="435"/>
    </row>
    <row r="257" spans="1:41" ht="14.5">
      <c r="A257" s="40" t="s">
        <v>597</v>
      </c>
      <c r="B257" s="8">
        <v>44036</v>
      </c>
      <c r="C257" s="435">
        <v>1</v>
      </c>
      <c r="D257" s="435">
        <v>33</v>
      </c>
      <c r="E257" s="435"/>
      <c r="F257" s="435"/>
      <c r="G257" s="435"/>
      <c r="H257" s="435">
        <v>1</v>
      </c>
      <c r="I257" s="435"/>
      <c r="J257" s="435">
        <v>1</v>
      </c>
      <c r="K257" s="435"/>
      <c r="L257" s="435"/>
      <c r="M257" s="435"/>
      <c r="N257" s="435"/>
      <c r="O257" s="435"/>
      <c r="P257" s="435">
        <v>1</v>
      </c>
      <c r="Q257" s="21">
        <v>1</v>
      </c>
      <c r="R257" s="435"/>
      <c r="S257" s="436"/>
      <c r="T257" s="435"/>
      <c r="U257" s="435"/>
      <c r="V257" s="21"/>
      <c r="W257" s="435"/>
      <c r="X257" s="435"/>
      <c r="Y257" s="435"/>
      <c r="Z257" s="435"/>
      <c r="AA257" s="435" t="s">
        <v>598</v>
      </c>
      <c r="AB257" s="435"/>
      <c r="AC257" s="435"/>
      <c r="AD257" s="435"/>
      <c r="AE257" s="435"/>
      <c r="AF257" s="435"/>
      <c r="AG257" s="435"/>
      <c r="AH257" s="435"/>
      <c r="AI257" s="435"/>
      <c r="AJ257" s="435"/>
      <c r="AK257" s="435" t="s">
        <v>599</v>
      </c>
      <c r="AL257" s="435"/>
      <c r="AM257" s="435"/>
      <c r="AN257" s="435"/>
      <c r="AO257" s="435"/>
    </row>
    <row r="258" spans="1:41" ht="14.5">
      <c r="A258" s="437" t="s">
        <v>600</v>
      </c>
      <c r="B258" s="7">
        <v>44057</v>
      </c>
      <c r="C258" s="435">
        <v>1</v>
      </c>
      <c r="D258" s="435">
        <v>29</v>
      </c>
      <c r="E258" s="435"/>
      <c r="F258" s="435"/>
      <c r="G258" s="435"/>
      <c r="H258" s="435">
        <v>1</v>
      </c>
      <c r="I258" s="435">
        <v>7</v>
      </c>
      <c r="J258" s="435"/>
      <c r="K258" s="435"/>
      <c r="L258" s="435"/>
      <c r="M258" s="435"/>
      <c r="N258" s="435"/>
      <c r="O258" s="435"/>
      <c r="P258" s="435">
        <v>1</v>
      </c>
      <c r="Q258" s="21">
        <v>1</v>
      </c>
      <c r="R258" s="435"/>
      <c r="S258" s="436"/>
      <c r="T258" s="435"/>
      <c r="U258" s="435"/>
      <c r="V258" s="21"/>
      <c r="W258" s="435"/>
      <c r="X258" s="435"/>
      <c r="Y258" s="435"/>
      <c r="Z258" s="435"/>
      <c r="AA258" s="435"/>
      <c r="AB258" s="435"/>
      <c r="AC258" s="435"/>
      <c r="AD258" s="435"/>
      <c r="AE258" s="435"/>
      <c r="AF258" s="435"/>
      <c r="AG258" s="435"/>
      <c r="AH258" s="435"/>
      <c r="AI258" s="435"/>
      <c r="AJ258" s="435"/>
      <c r="AK258" s="435" t="s">
        <v>248</v>
      </c>
      <c r="AL258" s="435"/>
      <c r="AM258" s="435"/>
      <c r="AN258" s="435"/>
      <c r="AO258" s="435"/>
    </row>
    <row r="259" spans="1:41" ht="14.5">
      <c r="A259" s="437" t="s">
        <v>206</v>
      </c>
      <c r="B259" s="7">
        <v>44057</v>
      </c>
      <c r="C259" s="435">
        <v>41</v>
      </c>
      <c r="D259" s="435">
        <v>30.3</v>
      </c>
      <c r="E259" s="435"/>
      <c r="F259" s="435"/>
      <c r="G259" s="435"/>
      <c r="H259" s="435"/>
      <c r="I259" s="2">
        <v>43881</v>
      </c>
      <c r="J259" s="435">
        <v>1</v>
      </c>
      <c r="K259" s="435">
        <v>1</v>
      </c>
      <c r="L259" s="435"/>
      <c r="M259" s="435"/>
      <c r="N259" s="435"/>
      <c r="O259" s="435"/>
      <c r="P259" s="435"/>
      <c r="Q259" s="21">
        <v>41</v>
      </c>
      <c r="R259" s="435"/>
      <c r="S259" s="436"/>
      <c r="T259" s="435">
        <v>1</v>
      </c>
      <c r="U259" s="435"/>
      <c r="V259" s="21"/>
      <c r="W259" s="435"/>
      <c r="X259" s="435" t="s">
        <v>601</v>
      </c>
      <c r="Y259" s="435"/>
      <c r="Z259" s="435" t="s">
        <v>133</v>
      </c>
      <c r="AA259" s="435" t="s">
        <v>602</v>
      </c>
      <c r="AB259" s="435"/>
      <c r="AC259" s="435"/>
      <c r="AD259" s="435"/>
      <c r="AE259" s="435"/>
      <c r="AF259" s="435"/>
      <c r="AG259" s="435"/>
      <c r="AH259" s="435"/>
      <c r="AI259" s="435" t="s">
        <v>603</v>
      </c>
      <c r="AJ259" s="435"/>
      <c r="AK259" s="435"/>
      <c r="AL259" s="435"/>
      <c r="AM259" s="435"/>
      <c r="AN259" s="435"/>
      <c r="AO259" s="435"/>
    </row>
    <row r="260" spans="1:41" s="72" customFormat="1" ht="14.5">
      <c r="A260" s="437" t="s">
        <v>604</v>
      </c>
      <c r="B260" s="7"/>
      <c r="C260" s="435">
        <v>7</v>
      </c>
      <c r="D260" s="435" t="s">
        <v>605</v>
      </c>
      <c r="E260" s="435"/>
      <c r="F260" s="435">
        <v>2</v>
      </c>
      <c r="G260" s="435">
        <v>3</v>
      </c>
      <c r="H260" s="435">
        <v>2</v>
      </c>
      <c r="I260" s="2"/>
      <c r="J260" s="435"/>
      <c r="K260" s="435"/>
      <c r="L260" s="435"/>
      <c r="M260" s="435"/>
      <c r="N260" s="435"/>
      <c r="O260" s="435"/>
      <c r="P260" s="435">
        <v>1</v>
      </c>
      <c r="Q260" s="21">
        <v>1</v>
      </c>
      <c r="R260" s="435">
        <v>2</v>
      </c>
      <c r="S260" s="436"/>
      <c r="T260" s="435"/>
      <c r="U260" s="435">
        <v>4</v>
      </c>
      <c r="V260" s="21"/>
      <c r="W260" s="435"/>
      <c r="X260" s="435" t="s">
        <v>606</v>
      </c>
      <c r="Y260" s="435"/>
      <c r="Z260" s="435"/>
      <c r="AA260" s="435"/>
      <c r="AB260" s="435"/>
      <c r="AC260" s="435"/>
      <c r="AD260" s="435"/>
      <c r="AE260" s="435"/>
      <c r="AF260" s="435"/>
      <c r="AG260" s="435"/>
      <c r="AH260" s="435"/>
      <c r="AI260" s="435"/>
      <c r="AJ260" s="435"/>
      <c r="AK260" s="435"/>
      <c r="AL260" s="435"/>
      <c r="AM260" s="435"/>
      <c r="AN260" s="435"/>
      <c r="AO260" s="435"/>
    </row>
    <row r="261" spans="1:41" s="120" customFormat="1" ht="14.5">
      <c r="A261" s="266" t="s">
        <v>495</v>
      </c>
      <c r="B261" s="144">
        <v>44059</v>
      </c>
      <c r="C261" s="439">
        <v>978</v>
      </c>
      <c r="D261" s="439" t="s">
        <v>607</v>
      </c>
      <c r="E261" s="439"/>
      <c r="F261" s="439">
        <v>57</v>
      </c>
      <c r="G261" s="439">
        <v>169</v>
      </c>
      <c r="H261" s="439">
        <v>495</v>
      </c>
      <c r="I261" s="145"/>
      <c r="J261" s="439"/>
      <c r="K261" s="439"/>
      <c r="L261" s="439"/>
      <c r="M261" s="439">
        <v>268</v>
      </c>
      <c r="N261" s="439">
        <v>207</v>
      </c>
      <c r="O261" s="439">
        <v>124</v>
      </c>
      <c r="P261" s="439"/>
      <c r="Q261" s="115">
        <v>224</v>
      </c>
      <c r="R261" s="439"/>
      <c r="S261" s="440"/>
      <c r="T261" s="439"/>
      <c r="U261" s="439"/>
      <c r="V261" s="115"/>
      <c r="W261" s="439"/>
      <c r="X261" s="439"/>
      <c r="Y261" s="439"/>
      <c r="Z261" s="439"/>
      <c r="AA261" s="439" t="s">
        <v>209</v>
      </c>
      <c r="AB261" s="439"/>
      <c r="AC261" s="439"/>
      <c r="AD261" s="439"/>
      <c r="AE261" s="439"/>
      <c r="AF261" s="439"/>
      <c r="AG261" s="439"/>
      <c r="AH261" s="439"/>
      <c r="AI261" s="439"/>
      <c r="AJ261" s="439"/>
      <c r="AK261" s="439"/>
      <c r="AL261" s="439"/>
      <c r="AM261" s="439"/>
      <c r="AN261" s="439"/>
      <c r="AO261" s="439"/>
    </row>
    <row r="262" spans="1:41" s="72" customFormat="1" ht="14.5">
      <c r="A262" s="437" t="s">
        <v>608</v>
      </c>
      <c r="B262" s="7"/>
      <c r="C262" s="435">
        <v>17</v>
      </c>
      <c r="D262" s="435">
        <v>28.94</v>
      </c>
      <c r="E262" s="435">
        <v>37</v>
      </c>
      <c r="F262" s="435"/>
      <c r="G262" s="435"/>
      <c r="H262" s="435">
        <v>17</v>
      </c>
      <c r="I262" s="2"/>
      <c r="J262" s="435"/>
      <c r="K262" s="435">
        <v>1</v>
      </c>
      <c r="L262" s="435"/>
      <c r="M262" s="435">
        <v>8</v>
      </c>
      <c r="N262" s="435">
        <v>5</v>
      </c>
      <c r="O262" s="435">
        <v>1</v>
      </c>
      <c r="P262" s="435">
        <v>10</v>
      </c>
      <c r="Q262" s="115">
        <v>17</v>
      </c>
      <c r="R262" s="439"/>
      <c r="S262" s="439">
        <v>4</v>
      </c>
      <c r="T262" s="435">
        <v>1</v>
      </c>
      <c r="U262" s="435"/>
      <c r="V262" s="21"/>
      <c r="W262" s="435"/>
      <c r="X262" s="435"/>
      <c r="Y262" s="435"/>
      <c r="Z262" s="435"/>
      <c r="AA262" s="435" t="s">
        <v>609</v>
      </c>
      <c r="AB262" s="435"/>
      <c r="AC262" s="435"/>
      <c r="AD262" s="435"/>
      <c r="AE262" s="435"/>
      <c r="AF262" s="435"/>
      <c r="AG262" s="435"/>
      <c r="AH262" s="435"/>
      <c r="AI262" s="435"/>
      <c r="AJ262" s="435"/>
      <c r="AK262" s="435"/>
      <c r="AL262" s="435"/>
      <c r="AM262" s="435"/>
      <c r="AN262" s="435"/>
      <c r="AO262" s="435"/>
    </row>
    <row r="263" spans="1:41" s="72" customFormat="1" ht="14.5">
      <c r="A263" s="437" t="s">
        <v>610</v>
      </c>
      <c r="B263" s="7"/>
      <c r="C263" s="435">
        <v>1</v>
      </c>
      <c r="D263" s="435">
        <v>33</v>
      </c>
      <c r="E263" s="435">
        <v>32</v>
      </c>
      <c r="F263" s="435"/>
      <c r="G263" s="435"/>
      <c r="H263" s="435">
        <v>1</v>
      </c>
      <c r="I263" s="2"/>
      <c r="J263" s="435"/>
      <c r="K263" s="435"/>
      <c r="L263" s="435"/>
      <c r="M263" s="435"/>
      <c r="N263" s="435"/>
      <c r="O263" s="435"/>
      <c r="P263" s="435">
        <v>1</v>
      </c>
      <c r="Q263" s="21">
        <v>1</v>
      </c>
      <c r="R263" s="435"/>
      <c r="S263" s="436"/>
      <c r="T263" s="435"/>
      <c r="U263" s="435"/>
      <c r="V263" s="21"/>
      <c r="W263" s="435"/>
      <c r="X263" s="435"/>
      <c r="Y263" s="435"/>
      <c r="Z263" s="435"/>
      <c r="AA263" s="435" t="s">
        <v>611</v>
      </c>
      <c r="AB263" s="435"/>
      <c r="AC263" s="435"/>
      <c r="AD263" s="435"/>
      <c r="AE263" s="435" t="s">
        <v>55</v>
      </c>
      <c r="AF263" s="435"/>
      <c r="AG263" s="435"/>
      <c r="AH263" s="435"/>
      <c r="AI263" s="435"/>
      <c r="AJ263" s="435"/>
      <c r="AK263" s="435"/>
      <c r="AL263" s="435"/>
      <c r="AM263" s="435"/>
      <c r="AN263" s="435"/>
      <c r="AO263" s="435"/>
    </row>
    <row r="264" spans="1:41" s="72" customFormat="1" ht="14.5">
      <c r="A264" s="40" t="s">
        <v>612</v>
      </c>
      <c r="B264" s="74">
        <v>44069</v>
      </c>
      <c r="C264" s="435">
        <v>1</v>
      </c>
      <c r="D264" s="435">
        <v>38</v>
      </c>
      <c r="E264" s="435">
        <v>38</v>
      </c>
      <c r="F264" s="435"/>
      <c r="G264" s="435"/>
      <c r="H264" s="435">
        <v>1</v>
      </c>
      <c r="I264" s="2"/>
      <c r="J264" s="435"/>
      <c r="K264" s="435"/>
      <c r="L264" s="435"/>
      <c r="M264" s="435"/>
      <c r="N264" s="435"/>
      <c r="O264" s="435"/>
      <c r="P264" s="435">
        <v>1</v>
      </c>
      <c r="Q264" s="21">
        <v>1</v>
      </c>
      <c r="R264" s="435"/>
      <c r="S264" s="436"/>
      <c r="T264" s="435"/>
      <c r="U264" s="435"/>
      <c r="V264" s="21"/>
      <c r="W264" s="435"/>
      <c r="X264" s="435"/>
      <c r="Y264" s="435"/>
      <c r="Z264" s="435"/>
      <c r="AA264" s="435"/>
      <c r="AB264" s="435"/>
      <c r="AC264" s="435"/>
      <c r="AD264" s="435"/>
      <c r="AE264" s="435"/>
      <c r="AF264" s="435"/>
      <c r="AG264" s="435"/>
      <c r="AH264" s="435"/>
      <c r="AI264" s="435"/>
      <c r="AJ264" s="435"/>
      <c r="AK264" s="435"/>
      <c r="AL264" s="435"/>
      <c r="AM264" s="435"/>
      <c r="AN264" s="435"/>
      <c r="AO264" s="435"/>
    </row>
    <row r="265" spans="1:41" s="79" customFormat="1" ht="14.5">
      <c r="A265" s="40" t="s">
        <v>613</v>
      </c>
      <c r="B265" s="96">
        <v>44069</v>
      </c>
      <c r="C265" s="435">
        <v>1</v>
      </c>
      <c r="D265" s="435">
        <v>21</v>
      </c>
      <c r="E265" s="435">
        <v>38</v>
      </c>
      <c r="F265" s="435"/>
      <c r="G265" s="435"/>
      <c r="H265" s="435">
        <v>1</v>
      </c>
      <c r="I265" s="2"/>
      <c r="J265" s="435">
        <v>1</v>
      </c>
      <c r="K265" s="435"/>
      <c r="L265" s="435"/>
      <c r="M265" s="435"/>
      <c r="N265" s="435"/>
      <c r="O265" s="435"/>
      <c r="P265" s="435">
        <v>1</v>
      </c>
      <c r="Q265" s="21">
        <v>1</v>
      </c>
      <c r="R265" s="435"/>
      <c r="S265" s="436"/>
      <c r="T265" s="435"/>
      <c r="U265" s="435"/>
      <c r="V265" s="21"/>
      <c r="W265" s="435"/>
      <c r="X265" s="435"/>
      <c r="Y265" s="435"/>
      <c r="Z265" s="435"/>
      <c r="AA265" s="435" t="s">
        <v>55</v>
      </c>
      <c r="AB265" s="435"/>
      <c r="AC265" s="435"/>
      <c r="AD265" s="435" t="s">
        <v>55</v>
      </c>
      <c r="AE265" s="435" t="s">
        <v>55</v>
      </c>
      <c r="AF265" s="435"/>
      <c r="AG265" s="435"/>
      <c r="AH265" s="435"/>
      <c r="AI265" s="435"/>
      <c r="AJ265" s="435"/>
      <c r="AK265" s="435"/>
      <c r="AL265" s="435"/>
      <c r="AM265" s="435"/>
      <c r="AN265" s="435"/>
      <c r="AO265" s="435"/>
    </row>
    <row r="266" spans="1:41" s="79" customFormat="1" ht="14.5">
      <c r="A266" s="40" t="s">
        <v>614</v>
      </c>
      <c r="B266" s="74">
        <v>44060</v>
      </c>
      <c r="C266" s="435">
        <v>15</v>
      </c>
      <c r="D266" s="435" t="s">
        <v>615</v>
      </c>
      <c r="E266" s="435"/>
      <c r="F266" s="435"/>
      <c r="G266" s="435"/>
      <c r="H266" s="435">
        <v>15</v>
      </c>
      <c r="I266" s="2"/>
      <c r="J266" s="435">
        <v>4</v>
      </c>
      <c r="K266" s="435"/>
      <c r="L266" s="435"/>
      <c r="M266" s="435">
        <v>4</v>
      </c>
      <c r="N266" s="435"/>
      <c r="O266" s="435"/>
      <c r="P266" s="435"/>
      <c r="Q266" s="21">
        <v>15</v>
      </c>
      <c r="R266" s="435"/>
      <c r="S266" s="436"/>
      <c r="T266" s="435"/>
      <c r="U266" s="435"/>
      <c r="V266" s="21"/>
      <c r="W266" s="435"/>
      <c r="X266" s="435"/>
      <c r="Y266" s="435"/>
      <c r="Z266" s="435"/>
      <c r="AA266" s="435" t="s">
        <v>616</v>
      </c>
      <c r="AB266" s="435"/>
      <c r="AC266" s="435"/>
      <c r="AD266" s="435"/>
      <c r="AE266" s="435"/>
      <c r="AF266" s="435"/>
      <c r="AG266" s="435"/>
      <c r="AH266" s="435"/>
      <c r="AI266" s="435"/>
      <c r="AJ266" s="435"/>
      <c r="AK266" s="435"/>
      <c r="AL266" s="435"/>
      <c r="AM266" s="435"/>
      <c r="AN266" s="435"/>
      <c r="AO266" s="435"/>
    </row>
    <row r="267" spans="1:41" s="79" customFormat="1" ht="14.5">
      <c r="A267" s="40" t="s">
        <v>617</v>
      </c>
      <c r="B267" s="74">
        <v>44069</v>
      </c>
      <c r="C267" s="435">
        <v>1</v>
      </c>
      <c r="D267" s="435"/>
      <c r="E267" s="435"/>
      <c r="F267" s="435"/>
      <c r="G267" s="435"/>
      <c r="H267" s="435">
        <v>1</v>
      </c>
      <c r="I267" s="2"/>
      <c r="J267" s="435"/>
      <c r="K267" s="435"/>
      <c r="L267" s="435"/>
      <c r="M267" s="435"/>
      <c r="N267" s="435"/>
      <c r="O267" s="435"/>
      <c r="P267" s="435">
        <v>1</v>
      </c>
      <c r="Q267" s="21">
        <v>1</v>
      </c>
      <c r="R267" s="435"/>
      <c r="S267" s="436"/>
      <c r="T267" s="435"/>
      <c r="U267" s="435"/>
      <c r="V267" s="21"/>
      <c r="W267" s="435"/>
      <c r="X267" s="435"/>
      <c r="Y267" s="435"/>
      <c r="Z267" s="435"/>
      <c r="AA267" s="435" t="s">
        <v>618</v>
      </c>
      <c r="AB267" s="435"/>
      <c r="AC267" s="435"/>
      <c r="AD267" s="435"/>
      <c r="AE267" s="435"/>
      <c r="AF267" s="435"/>
      <c r="AG267" s="435"/>
      <c r="AH267" s="435"/>
      <c r="AI267" s="435"/>
      <c r="AJ267" s="435"/>
      <c r="AK267" s="435"/>
      <c r="AL267" s="435"/>
      <c r="AM267" s="435"/>
      <c r="AN267" s="435"/>
      <c r="AO267" s="435"/>
    </row>
    <row r="268" spans="1:41" s="79" customFormat="1" ht="14.5">
      <c r="A268" s="40" t="s">
        <v>619</v>
      </c>
      <c r="B268" s="74">
        <v>44069</v>
      </c>
      <c r="C268" s="435">
        <v>1</v>
      </c>
      <c r="D268" s="435">
        <v>19</v>
      </c>
      <c r="E268" s="435" t="s">
        <v>620</v>
      </c>
      <c r="F268" s="435"/>
      <c r="G268" s="435"/>
      <c r="H268" s="435">
        <v>1</v>
      </c>
      <c r="I268" s="2"/>
      <c r="J268" s="435"/>
      <c r="K268" s="435"/>
      <c r="L268" s="435"/>
      <c r="M268" s="435"/>
      <c r="N268" s="435"/>
      <c r="O268" s="435"/>
      <c r="P268" s="435">
        <v>1</v>
      </c>
      <c r="Q268" s="21">
        <v>1</v>
      </c>
      <c r="R268" s="435"/>
      <c r="S268" s="436"/>
      <c r="T268" s="435"/>
      <c r="U268" s="435"/>
      <c r="V268" s="21"/>
      <c r="W268" s="435"/>
      <c r="X268" s="435"/>
      <c r="Y268" s="435"/>
      <c r="Z268" s="435"/>
      <c r="AA268" s="435" t="s">
        <v>621</v>
      </c>
      <c r="AB268" s="435"/>
      <c r="AC268" s="435"/>
      <c r="AD268" s="435"/>
      <c r="AE268" s="435"/>
      <c r="AF268" s="435"/>
      <c r="AG268" s="435"/>
      <c r="AH268" s="435"/>
      <c r="AI268" s="435"/>
      <c r="AJ268" s="435"/>
      <c r="AK268" s="435"/>
      <c r="AL268" s="435"/>
      <c r="AM268" s="435"/>
      <c r="AN268" s="435"/>
      <c r="AO268" s="435"/>
    </row>
    <row r="269" spans="1:41" s="79" customFormat="1" ht="14.5">
      <c r="A269" s="40" t="s">
        <v>622</v>
      </c>
      <c r="B269" s="74">
        <v>44070</v>
      </c>
      <c r="C269" s="435">
        <v>7</v>
      </c>
      <c r="D269" s="435"/>
      <c r="E269" s="435"/>
      <c r="F269" s="435"/>
      <c r="G269" s="435"/>
      <c r="H269" s="435">
        <v>7</v>
      </c>
      <c r="I269" s="2"/>
      <c r="J269" s="435"/>
      <c r="K269" s="435"/>
      <c r="L269" s="435"/>
      <c r="M269" s="435"/>
      <c r="N269" s="435"/>
      <c r="O269" s="435"/>
      <c r="P269" s="435"/>
      <c r="Q269" s="21">
        <v>7</v>
      </c>
      <c r="R269" s="435"/>
      <c r="S269" s="436"/>
      <c r="T269" s="435"/>
      <c r="U269" s="435"/>
      <c r="V269" s="21"/>
      <c r="W269" s="435"/>
      <c r="X269" s="435"/>
      <c r="Y269" s="435"/>
      <c r="Z269" s="435"/>
      <c r="AA269" s="435" t="s">
        <v>209</v>
      </c>
      <c r="AB269" s="435"/>
      <c r="AC269" s="435"/>
      <c r="AD269" s="435"/>
      <c r="AE269" s="435"/>
      <c r="AF269" s="435"/>
      <c r="AG269" s="435"/>
      <c r="AH269" s="435"/>
      <c r="AI269" s="435"/>
      <c r="AJ269" s="435"/>
      <c r="AK269" s="435"/>
      <c r="AL269" s="435"/>
      <c r="AM269" s="435"/>
      <c r="AN269" s="435"/>
      <c r="AO269" s="435"/>
    </row>
    <row r="270" spans="1:41" s="79" customFormat="1" ht="14.5">
      <c r="A270" s="40" t="s">
        <v>623</v>
      </c>
      <c r="B270" s="74">
        <v>44069</v>
      </c>
      <c r="C270" s="435">
        <v>6</v>
      </c>
      <c r="D270" s="435"/>
      <c r="E270" s="435"/>
      <c r="F270" s="435"/>
      <c r="G270" s="435"/>
      <c r="H270" s="435">
        <v>6</v>
      </c>
      <c r="I270" s="2"/>
      <c r="J270" s="435"/>
      <c r="K270" s="435"/>
      <c r="L270" s="435"/>
      <c r="M270" s="435"/>
      <c r="N270" s="435">
        <v>4</v>
      </c>
      <c r="O270" s="435"/>
      <c r="P270" s="435">
        <v>1</v>
      </c>
      <c r="Q270" s="21">
        <v>6</v>
      </c>
      <c r="R270" s="435"/>
      <c r="S270" s="436"/>
      <c r="T270" s="435"/>
      <c r="U270" s="435"/>
      <c r="V270" s="21"/>
      <c r="W270" s="435"/>
      <c r="X270" s="435"/>
      <c r="Y270" s="435"/>
      <c r="Z270" s="435"/>
      <c r="AA270" s="435" t="s">
        <v>624</v>
      </c>
      <c r="AB270" s="435"/>
      <c r="AC270" s="435"/>
      <c r="AD270" s="435"/>
      <c r="AE270" s="435"/>
      <c r="AF270" s="435"/>
      <c r="AG270" s="435"/>
      <c r="AH270" s="435"/>
      <c r="AI270" s="435"/>
      <c r="AJ270" s="435"/>
      <c r="AK270" s="435"/>
      <c r="AL270" s="435"/>
      <c r="AM270" s="435"/>
      <c r="AN270" s="435"/>
      <c r="AO270" s="435"/>
    </row>
    <row r="271" spans="1:41" s="79" customFormat="1" ht="14.5">
      <c r="A271" s="40" t="s">
        <v>625</v>
      </c>
      <c r="B271" s="74">
        <v>44048</v>
      </c>
      <c r="C271" s="435">
        <v>1</v>
      </c>
      <c r="D271" s="435">
        <v>28</v>
      </c>
      <c r="E271" s="435">
        <v>31</v>
      </c>
      <c r="F271" s="435"/>
      <c r="G271" s="435"/>
      <c r="H271" s="435">
        <v>1</v>
      </c>
      <c r="I271" s="2"/>
      <c r="J271" s="435"/>
      <c r="K271" s="435"/>
      <c r="L271" s="435"/>
      <c r="M271" s="435"/>
      <c r="N271" s="435"/>
      <c r="O271" s="435"/>
      <c r="P271" s="435">
        <v>1</v>
      </c>
      <c r="Q271" s="21">
        <v>1</v>
      </c>
      <c r="R271" s="435"/>
      <c r="S271" s="436"/>
      <c r="T271" s="435"/>
      <c r="U271" s="435"/>
      <c r="V271" s="21"/>
      <c r="W271" s="435"/>
      <c r="X271" s="435"/>
      <c r="Y271" s="435"/>
      <c r="Z271" s="435" t="s">
        <v>41</v>
      </c>
      <c r="AA271" s="435"/>
      <c r="AB271" s="435"/>
      <c r="AC271" s="435"/>
      <c r="AD271" s="435"/>
      <c r="AE271" s="435"/>
      <c r="AF271" s="435" t="s">
        <v>41</v>
      </c>
      <c r="AG271" s="435"/>
      <c r="AH271" s="435"/>
      <c r="AI271" s="435"/>
      <c r="AJ271" s="435"/>
      <c r="AK271" s="435"/>
      <c r="AL271" s="435"/>
      <c r="AM271" s="435"/>
      <c r="AN271" s="435"/>
      <c r="AO271" s="435"/>
    </row>
    <row r="272" spans="1:41" s="79" customFormat="1" ht="14.5">
      <c r="A272" s="40" t="s">
        <v>626</v>
      </c>
      <c r="B272" s="74">
        <v>44058</v>
      </c>
      <c r="C272" s="435">
        <v>50</v>
      </c>
      <c r="D272" s="435">
        <v>30</v>
      </c>
      <c r="E272" s="435"/>
      <c r="F272" s="435"/>
      <c r="G272" s="435"/>
      <c r="H272" s="435">
        <v>50</v>
      </c>
      <c r="I272" s="2"/>
      <c r="J272" s="435"/>
      <c r="K272" s="435">
        <v>5</v>
      </c>
      <c r="L272" s="435">
        <v>1</v>
      </c>
      <c r="M272" s="435"/>
      <c r="N272" s="435"/>
      <c r="O272" s="435"/>
      <c r="P272" s="435">
        <v>12</v>
      </c>
      <c r="Q272" s="21">
        <v>50</v>
      </c>
      <c r="R272" s="435"/>
      <c r="S272" s="436"/>
      <c r="T272" s="435"/>
      <c r="U272" s="435"/>
      <c r="V272" s="21"/>
      <c r="W272" s="435"/>
      <c r="X272" s="435"/>
      <c r="Y272" s="435"/>
      <c r="Z272" s="435"/>
      <c r="AA272" s="435" t="s">
        <v>621</v>
      </c>
      <c r="AB272" s="435"/>
      <c r="AC272" s="435"/>
      <c r="AD272" s="435"/>
      <c r="AE272" s="435"/>
      <c r="AF272" s="435"/>
      <c r="AG272" s="435"/>
      <c r="AH272" s="435"/>
      <c r="AI272" s="435"/>
      <c r="AJ272" s="435"/>
      <c r="AK272" s="435"/>
      <c r="AL272" s="435"/>
      <c r="AM272" s="435"/>
      <c r="AN272" s="435"/>
      <c r="AO272" s="435"/>
    </row>
    <row r="273" spans="1:41" s="79" customFormat="1" ht="14.5">
      <c r="A273" s="40" t="s">
        <v>627</v>
      </c>
      <c r="B273" s="74">
        <v>44060</v>
      </c>
      <c r="C273" s="435">
        <v>101</v>
      </c>
      <c r="D273" s="435" t="s">
        <v>628</v>
      </c>
      <c r="E273" s="435"/>
      <c r="F273" s="435"/>
      <c r="G273" s="435"/>
      <c r="H273" s="435"/>
      <c r="I273" s="2"/>
      <c r="J273" s="435"/>
      <c r="K273" s="435"/>
      <c r="L273" s="435">
        <v>6</v>
      </c>
      <c r="M273" s="435">
        <v>30</v>
      </c>
      <c r="N273" s="435"/>
      <c r="O273" s="435"/>
      <c r="P273" s="435"/>
      <c r="Q273" s="21">
        <v>101</v>
      </c>
      <c r="R273" s="435"/>
      <c r="S273" s="436"/>
      <c r="T273" s="435"/>
      <c r="U273" s="435"/>
      <c r="V273" s="21"/>
      <c r="W273" s="435"/>
      <c r="X273" s="435"/>
      <c r="Y273" s="435"/>
      <c r="Z273" s="435"/>
      <c r="AA273" s="435"/>
      <c r="AB273" s="435"/>
      <c r="AC273" s="435"/>
      <c r="AD273" s="435"/>
      <c r="AE273" s="435"/>
      <c r="AF273" s="435"/>
      <c r="AG273" s="435"/>
      <c r="AH273" s="435"/>
      <c r="AI273" s="435"/>
      <c r="AJ273" s="435"/>
      <c r="AK273" s="435"/>
      <c r="AL273" s="435"/>
      <c r="AM273" s="435"/>
      <c r="AN273" s="435"/>
      <c r="AO273" s="435"/>
    </row>
    <row r="274" spans="1:41" s="79" customFormat="1" ht="14.5">
      <c r="A274" s="40" t="s">
        <v>629</v>
      </c>
      <c r="B274" s="76">
        <v>44044</v>
      </c>
      <c r="C274" s="435">
        <v>1</v>
      </c>
      <c r="D274" s="435">
        <v>29</v>
      </c>
      <c r="E274" s="435" t="s">
        <v>630</v>
      </c>
      <c r="F274" s="435"/>
      <c r="G274" s="435">
        <v>1</v>
      </c>
      <c r="H274" s="435"/>
      <c r="I274" s="2"/>
      <c r="J274" s="435"/>
      <c r="K274" s="435"/>
      <c r="L274" s="435"/>
      <c r="M274" s="435"/>
      <c r="N274" s="435">
        <v>1</v>
      </c>
      <c r="O274" s="435"/>
      <c r="P274" s="435"/>
      <c r="Q274" s="21"/>
      <c r="R274" s="435"/>
      <c r="S274" s="436"/>
      <c r="T274" s="435"/>
      <c r="U274" s="435">
        <v>1</v>
      </c>
      <c r="V274" s="21"/>
      <c r="W274" s="435"/>
      <c r="X274" s="435"/>
      <c r="Y274" s="435"/>
      <c r="Z274" s="435"/>
      <c r="AA274" s="435" t="s">
        <v>55</v>
      </c>
      <c r="AB274" s="435"/>
      <c r="AC274" s="435"/>
      <c r="AD274" s="435"/>
      <c r="AE274" s="435"/>
      <c r="AF274" s="435"/>
      <c r="AG274" s="435"/>
      <c r="AH274" s="435"/>
      <c r="AI274" s="435"/>
      <c r="AJ274" s="435"/>
      <c r="AK274" s="435"/>
      <c r="AL274" s="435"/>
      <c r="AM274" s="435"/>
      <c r="AN274" s="435"/>
      <c r="AO274" s="435"/>
    </row>
    <row r="275" spans="1:41" s="79" customFormat="1" ht="14.5">
      <c r="A275" s="40" t="s">
        <v>631</v>
      </c>
      <c r="B275" s="74">
        <v>44067</v>
      </c>
      <c r="C275" s="435">
        <v>1</v>
      </c>
      <c r="D275" s="435">
        <v>26</v>
      </c>
      <c r="E275" s="435" t="s">
        <v>632</v>
      </c>
      <c r="F275" s="435"/>
      <c r="G275" s="435"/>
      <c r="H275" s="435">
        <v>1</v>
      </c>
      <c r="I275" s="2"/>
      <c r="J275" s="435"/>
      <c r="K275" s="435"/>
      <c r="L275" s="435"/>
      <c r="M275" s="435"/>
      <c r="N275" s="435"/>
      <c r="O275" s="435"/>
      <c r="P275" s="435">
        <v>1</v>
      </c>
      <c r="Q275" s="21">
        <v>1</v>
      </c>
      <c r="R275" s="435"/>
      <c r="S275" s="436"/>
      <c r="T275" s="435"/>
      <c r="U275" s="435"/>
      <c r="V275" s="21"/>
      <c r="W275" s="435"/>
      <c r="X275" s="435"/>
      <c r="Y275" s="435"/>
      <c r="Z275" s="435"/>
      <c r="AA275" s="435" t="s">
        <v>55</v>
      </c>
      <c r="AB275" s="435"/>
      <c r="AC275" s="435"/>
      <c r="AD275" s="435"/>
      <c r="AE275" s="435"/>
      <c r="AF275" s="435"/>
      <c r="AG275" s="435"/>
      <c r="AH275" s="435"/>
      <c r="AI275" s="435"/>
      <c r="AJ275" s="435"/>
      <c r="AK275" s="435"/>
      <c r="AL275" s="435"/>
      <c r="AM275" s="435"/>
      <c r="AN275" s="435"/>
      <c r="AO275" s="435"/>
    </row>
    <row r="276" spans="1:41" s="79" customFormat="1" ht="14.5">
      <c r="A276" s="40" t="s">
        <v>633</v>
      </c>
      <c r="B276" s="74">
        <v>44070</v>
      </c>
      <c r="C276" s="435">
        <v>1</v>
      </c>
      <c r="D276" s="435">
        <v>27</v>
      </c>
      <c r="E276" s="435" t="s">
        <v>634</v>
      </c>
      <c r="F276" s="435"/>
      <c r="G276" s="435"/>
      <c r="H276" s="435">
        <v>1</v>
      </c>
      <c r="I276" s="2"/>
      <c r="J276" s="435"/>
      <c r="K276" s="435"/>
      <c r="L276" s="435"/>
      <c r="M276" s="435"/>
      <c r="N276" s="435"/>
      <c r="O276" s="435"/>
      <c r="P276" s="435">
        <v>1</v>
      </c>
      <c r="Q276" s="21">
        <v>1</v>
      </c>
      <c r="R276" s="435"/>
      <c r="S276" s="436"/>
      <c r="T276" s="435">
        <v>1</v>
      </c>
      <c r="U276" s="435"/>
      <c r="V276" s="21"/>
      <c r="W276" s="435"/>
      <c r="X276" s="435"/>
      <c r="Y276" s="435" t="s">
        <v>55</v>
      </c>
      <c r="Z276" s="435"/>
      <c r="AA276" s="435" t="s">
        <v>55</v>
      </c>
      <c r="AB276" s="435"/>
      <c r="AC276" s="435"/>
      <c r="AD276" s="435"/>
      <c r="AE276" s="435"/>
      <c r="AF276" s="435" t="s">
        <v>635</v>
      </c>
      <c r="AG276" s="435"/>
      <c r="AH276" s="435"/>
      <c r="AI276" s="435"/>
      <c r="AJ276" s="435"/>
      <c r="AK276" s="435"/>
      <c r="AL276" s="435"/>
      <c r="AM276" s="435"/>
      <c r="AN276" s="435"/>
      <c r="AO276" s="435"/>
    </row>
    <row r="277" spans="1:41" s="79" customFormat="1" ht="14.5">
      <c r="A277" s="40" t="s">
        <v>636</v>
      </c>
      <c r="B277" s="74">
        <v>44040</v>
      </c>
      <c r="C277" s="435">
        <v>1</v>
      </c>
      <c r="D277" s="435">
        <v>26</v>
      </c>
      <c r="E277" s="435">
        <v>36</v>
      </c>
      <c r="F277" s="435"/>
      <c r="G277" s="435"/>
      <c r="H277" s="435">
        <v>1</v>
      </c>
      <c r="I277" s="2"/>
      <c r="J277" s="435">
        <v>1</v>
      </c>
      <c r="K277" s="435"/>
      <c r="L277" s="435"/>
      <c r="M277" s="435"/>
      <c r="N277" s="435"/>
      <c r="O277" s="435"/>
      <c r="P277" s="435">
        <v>1</v>
      </c>
      <c r="Q277" s="21">
        <v>1</v>
      </c>
      <c r="R277" s="435"/>
      <c r="S277" s="436"/>
      <c r="T277" s="435"/>
      <c r="U277" s="435"/>
      <c r="V277" s="21"/>
      <c r="W277" s="435"/>
      <c r="X277" s="435"/>
      <c r="Y277" s="435"/>
      <c r="Z277" s="435"/>
      <c r="AA277" s="435" t="s">
        <v>55</v>
      </c>
      <c r="AB277" s="435"/>
      <c r="AC277" s="435"/>
      <c r="AD277" s="435"/>
      <c r="AE277" s="435"/>
      <c r="AF277" s="435"/>
      <c r="AG277" s="435"/>
      <c r="AH277" s="435"/>
      <c r="AI277" s="435"/>
      <c r="AJ277" s="435"/>
      <c r="AK277" s="435"/>
      <c r="AL277" s="435"/>
      <c r="AM277" s="435"/>
      <c r="AN277" s="435"/>
      <c r="AO277" s="435"/>
    </row>
    <row r="278" spans="1:41" s="80" customFormat="1" ht="14.5">
      <c r="A278" s="40" t="s">
        <v>637</v>
      </c>
      <c r="B278" s="74">
        <v>44057</v>
      </c>
      <c r="C278" s="435">
        <v>2</v>
      </c>
      <c r="D278" s="435" t="s">
        <v>638</v>
      </c>
      <c r="E278" s="140" t="s">
        <v>639</v>
      </c>
      <c r="F278" s="435">
        <v>1</v>
      </c>
      <c r="G278" s="435">
        <v>1</v>
      </c>
      <c r="H278" s="435"/>
      <c r="I278" s="2"/>
      <c r="J278" s="435"/>
      <c r="K278" s="435"/>
      <c r="L278" s="435"/>
      <c r="M278" s="435"/>
      <c r="N278" s="435"/>
      <c r="O278" s="435"/>
      <c r="P278" s="435"/>
      <c r="Q278" s="21"/>
      <c r="R278" s="435"/>
      <c r="S278" s="436"/>
      <c r="T278" s="435"/>
      <c r="U278" s="435">
        <v>2</v>
      </c>
      <c r="V278" s="21"/>
      <c r="W278" s="435"/>
      <c r="X278" s="435"/>
      <c r="Y278" s="435"/>
      <c r="Z278" s="435" t="s">
        <v>41</v>
      </c>
      <c r="AA278" s="435" t="s">
        <v>640</v>
      </c>
      <c r="AB278" s="435"/>
      <c r="AC278" s="435" t="s">
        <v>641</v>
      </c>
      <c r="AD278" s="435"/>
      <c r="AE278" s="435"/>
      <c r="AF278" s="435"/>
      <c r="AG278" s="435"/>
      <c r="AH278" s="435"/>
      <c r="AI278" s="435"/>
      <c r="AJ278" s="435"/>
      <c r="AK278" s="435"/>
      <c r="AL278" s="435"/>
      <c r="AM278" s="435"/>
      <c r="AN278" s="435"/>
      <c r="AO278" s="435"/>
    </row>
    <row r="279" spans="1:41" s="80" customFormat="1" ht="14.5">
      <c r="A279" s="40" t="s">
        <v>642</v>
      </c>
      <c r="B279" s="74">
        <v>44076</v>
      </c>
      <c r="C279" s="435">
        <v>1</v>
      </c>
      <c r="D279" s="435">
        <v>35</v>
      </c>
      <c r="E279" s="435" t="s">
        <v>643</v>
      </c>
      <c r="F279" s="435"/>
      <c r="G279" s="435"/>
      <c r="H279" s="435">
        <v>1</v>
      </c>
      <c r="I279" s="2"/>
      <c r="J279" s="435"/>
      <c r="K279" s="435"/>
      <c r="L279" s="435">
        <v>1</v>
      </c>
      <c r="M279" s="435"/>
      <c r="N279" s="435"/>
      <c r="O279" s="435"/>
      <c r="P279" s="435"/>
      <c r="Q279" s="21">
        <v>1</v>
      </c>
      <c r="R279" s="435"/>
      <c r="S279" s="436"/>
      <c r="T279" s="435"/>
      <c r="U279" s="435"/>
      <c r="V279" s="21"/>
      <c r="W279" s="435"/>
      <c r="X279" s="435"/>
      <c r="Y279" s="435"/>
      <c r="Z279" s="435"/>
      <c r="AA279" s="435" t="s">
        <v>55</v>
      </c>
      <c r="AB279" s="435"/>
      <c r="AC279" s="435"/>
      <c r="AD279" s="435"/>
      <c r="AE279" s="435"/>
      <c r="AF279" s="435"/>
      <c r="AG279" s="435"/>
      <c r="AH279" s="435"/>
      <c r="AI279" s="435"/>
      <c r="AJ279" s="435"/>
      <c r="AK279" s="435"/>
      <c r="AL279" s="435"/>
      <c r="AM279" s="435"/>
      <c r="AN279" s="435"/>
      <c r="AO279" s="435"/>
    </row>
    <row r="280" spans="1:41" s="80" customFormat="1" ht="14.5">
      <c r="A280" s="40" t="s">
        <v>644</v>
      </c>
      <c r="B280" s="74">
        <v>44075</v>
      </c>
      <c r="C280" s="435">
        <v>1</v>
      </c>
      <c r="D280" s="435">
        <v>31</v>
      </c>
      <c r="E280" s="435">
        <v>31</v>
      </c>
      <c r="F280" s="435"/>
      <c r="G280" s="435"/>
      <c r="H280" s="435">
        <v>1</v>
      </c>
      <c r="I280" s="83">
        <v>11</v>
      </c>
      <c r="J280" s="435">
        <v>1</v>
      </c>
      <c r="K280" s="435"/>
      <c r="L280" s="435"/>
      <c r="M280" s="435">
        <v>1</v>
      </c>
      <c r="N280" s="435"/>
      <c r="O280" s="435"/>
      <c r="P280" s="435">
        <v>1</v>
      </c>
      <c r="Q280" s="21">
        <v>1</v>
      </c>
      <c r="R280" s="435"/>
      <c r="S280" s="436"/>
      <c r="T280" s="435"/>
      <c r="U280" s="435"/>
      <c r="V280" s="21"/>
      <c r="W280" s="435"/>
      <c r="X280" s="435"/>
      <c r="Y280" s="435"/>
      <c r="Z280" s="435"/>
      <c r="AA280" s="435" t="s">
        <v>645</v>
      </c>
      <c r="AB280" s="435"/>
      <c r="AC280" s="435"/>
      <c r="AD280" s="435"/>
      <c r="AE280" s="435"/>
      <c r="AF280" s="435"/>
      <c r="AG280" s="435"/>
      <c r="AH280" s="435"/>
      <c r="AI280" s="435"/>
      <c r="AJ280" s="435"/>
      <c r="AK280" s="435"/>
      <c r="AL280" s="435"/>
      <c r="AM280" s="435"/>
      <c r="AN280" s="435"/>
      <c r="AO280" s="435"/>
    </row>
    <row r="281" spans="1:41" s="80" customFormat="1" ht="14.5">
      <c r="A281" s="40" t="s">
        <v>646</v>
      </c>
      <c r="B281" s="74">
        <v>44079</v>
      </c>
      <c r="C281" s="435">
        <v>66</v>
      </c>
      <c r="D281" s="435">
        <v>30.97</v>
      </c>
      <c r="E281" s="435">
        <v>32.64</v>
      </c>
      <c r="F281" s="435"/>
      <c r="G281" s="435"/>
      <c r="H281" s="435">
        <v>49</v>
      </c>
      <c r="I281" s="2"/>
      <c r="J281" s="435"/>
      <c r="K281" s="435"/>
      <c r="L281" s="435"/>
      <c r="M281" s="435">
        <v>17</v>
      </c>
      <c r="N281" s="435">
        <v>4</v>
      </c>
      <c r="O281" s="435"/>
      <c r="P281" s="435"/>
      <c r="Q281" s="21">
        <v>43</v>
      </c>
      <c r="R281" s="439">
        <v>2</v>
      </c>
      <c r="S281" s="436"/>
      <c r="T281" s="435"/>
      <c r="U281" s="435">
        <v>21</v>
      </c>
      <c r="V281" s="21"/>
      <c r="W281" s="435"/>
      <c r="X281" s="435"/>
      <c r="Y281" s="435"/>
      <c r="Z281" s="435" t="s">
        <v>647</v>
      </c>
      <c r="AA281" s="435"/>
      <c r="AB281" s="435"/>
      <c r="AC281" s="435"/>
      <c r="AD281" s="435"/>
      <c r="AE281" s="435"/>
      <c r="AF281" s="435"/>
      <c r="AG281" s="435"/>
      <c r="AH281" s="435"/>
      <c r="AI281" s="435"/>
      <c r="AJ281" s="435"/>
      <c r="AK281" s="435"/>
      <c r="AL281" s="435"/>
      <c r="AM281" s="435"/>
      <c r="AN281" s="435"/>
      <c r="AO281" s="435"/>
    </row>
    <row r="282" spans="1:41" s="85" customFormat="1" ht="14.5">
      <c r="A282" s="109" t="s">
        <v>648</v>
      </c>
      <c r="B282" s="74">
        <v>44084</v>
      </c>
      <c r="C282" s="435">
        <v>69</v>
      </c>
      <c r="D282" s="435" t="s">
        <v>649</v>
      </c>
      <c r="E282" s="435" t="s">
        <v>650</v>
      </c>
      <c r="F282" s="435"/>
      <c r="G282" s="435"/>
      <c r="H282" s="435"/>
      <c r="I282" s="2"/>
      <c r="J282" s="435"/>
      <c r="K282" s="435"/>
      <c r="L282" s="435"/>
      <c r="M282" s="435"/>
      <c r="N282" s="435">
        <v>1</v>
      </c>
      <c r="O282" s="435">
        <v>2</v>
      </c>
      <c r="P282" s="439">
        <v>26</v>
      </c>
      <c r="Q282" s="115">
        <v>68</v>
      </c>
      <c r="R282" s="435"/>
      <c r="S282" s="436"/>
      <c r="T282" s="435"/>
      <c r="U282" s="435"/>
      <c r="V282" s="21">
        <v>1</v>
      </c>
      <c r="W282" s="435"/>
      <c r="X282" s="435"/>
      <c r="Y282" s="435"/>
      <c r="Z282" s="435"/>
      <c r="AA282" s="435" t="s">
        <v>651</v>
      </c>
      <c r="AB282" s="435"/>
      <c r="AC282" s="435"/>
      <c r="AD282" s="435"/>
      <c r="AE282" s="435"/>
      <c r="AF282" s="435"/>
      <c r="AG282" s="435"/>
      <c r="AH282" s="435"/>
      <c r="AI282" s="435"/>
      <c r="AJ282" s="435"/>
      <c r="AK282" s="435"/>
      <c r="AL282" s="435"/>
      <c r="AM282" s="435"/>
      <c r="AN282" s="435"/>
      <c r="AO282" s="435"/>
    </row>
    <row r="283" spans="1:41" s="85" customFormat="1" ht="14.5">
      <c r="A283" s="40" t="s">
        <v>652</v>
      </c>
      <c r="B283" s="74">
        <v>44069</v>
      </c>
      <c r="C283" s="435">
        <v>14</v>
      </c>
      <c r="D283" s="435" t="s">
        <v>653</v>
      </c>
      <c r="E283" s="435">
        <v>36</v>
      </c>
      <c r="F283" s="435"/>
      <c r="G283" s="435"/>
      <c r="H283" s="435"/>
      <c r="I283" s="2">
        <v>5.4</v>
      </c>
      <c r="J283" s="435" t="s">
        <v>654</v>
      </c>
      <c r="K283" s="435"/>
      <c r="L283" s="435">
        <v>1</v>
      </c>
      <c r="M283" s="435" t="s">
        <v>655</v>
      </c>
      <c r="N283" s="435"/>
      <c r="O283" s="435"/>
      <c r="P283" s="435">
        <v>12</v>
      </c>
      <c r="Q283" s="21">
        <v>14</v>
      </c>
      <c r="R283" s="435"/>
      <c r="S283" s="436"/>
      <c r="T283" s="435" t="s">
        <v>656</v>
      </c>
      <c r="U283" s="435"/>
      <c r="V283" s="21"/>
      <c r="W283" s="435">
        <v>2</v>
      </c>
      <c r="X283" s="435" t="s">
        <v>657</v>
      </c>
      <c r="Y283" s="435" t="s">
        <v>41</v>
      </c>
      <c r="Z283" s="435"/>
      <c r="AA283" s="435" t="s">
        <v>55</v>
      </c>
      <c r="AB283" s="435"/>
      <c r="AC283" s="435"/>
      <c r="AD283" s="435"/>
      <c r="AE283" s="435" t="s">
        <v>126</v>
      </c>
      <c r="AF283" s="435"/>
      <c r="AG283" s="435" t="s">
        <v>55</v>
      </c>
      <c r="AH283" s="435"/>
      <c r="AI283" s="435" t="s">
        <v>248</v>
      </c>
      <c r="AJ283" s="435"/>
      <c r="AK283" s="435"/>
      <c r="AL283" s="435"/>
      <c r="AM283" s="435"/>
      <c r="AN283" s="435"/>
      <c r="AO283" s="435"/>
    </row>
    <row r="284" spans="1:41" s="85" customFormat="1" ht="14.5">
      <c r="A284" s="40" t="s">
        <v>658</v>
      </c>
      <c r="B284" s="74">
        <v>44082</v>
      </c>
      <c r="C284" s="435">
        <v>1</v>
      </c>
      <c r="D284" s="435">
        <v>37</v>
      </c>
      <c r="E284" s="435" t="s">
        <v>659</v>
      </c>
      <c r="F284" s="435"/>
      <c r="G284" s="435"/>
      <c r="H284" s="435"/>
      <c r="I284" s="2"/>
      <c r="J284" s="435"/>
      <c r="K284" s="435"/>
      <c r="L284" s="435"/>
      <c r="M284" s="435"/>
      <c r="N284" s="435"/>
      <c r="O284" s="435"/>
      <c r="P284" s="435"/>
      <c r="Q284" s="115">
        <v>1</v>
      </c>
      <c r="R284" s="435"/>
      <c r="S284" s="436"/>
      <c r="T284" s="435"/>
      <c r="U284" s="435"/>
      <c r="V284" s="21"/>
      <c r="W284" s="435"/>
      <c r="X284" s="435"/>
      <c r="Y284" s="435"/>
      <c r="Z284" s="435"/>
      <c r="AA284" s="435" t="s">
        <v>55</v>
      </c>
      <c r="AB284" s="435"/>
      <c r="AC284" s="435"/>
      <c r="AD284" s="435"/>
      <c r="AE284" s="435"/>
      <c r="AF284" s="435"/>
      <c r="AG284" s="435"/>
      <c r="AH284" s="435"/>
      <c r="AI284" s="435"/>
      <c r="AJ284" s="435"/>
      <c r="AK284" s="435"/>
      <c r="AL284" s="435"/>
      <c r="AM284" s="435"/>
      <c r="AN284" s="435"/>
      <c r="AO284" s="435"/>
    </row>
    <row r="285" spans="1:41" s="85" customFormat="1" ht="14.5">
      <c r="A285" s="40" t="s">
        <v>660</v>
      </c>
      <c r="B285" s="96">
        <v>44078</v>
      </c>
      <c r="C285" s="435">
        <v>1</v>
      </c>
      <c r="D285" s="435">
        <v>30</v>
      </c>
      <c r="E285" s="435" t="s">
        <v>661</v>
      </c>
      <c r="F285" s="435"/>
      <c r="G285" s="435"/>
      <c r="H285" s="435"/>
      <c r="I285" s="2"/>
      <c r="J285" s="435"/>
      <c r="K285" s="435"/>
      <c r="L285" s="435"/>
      <c r="M285" s="435"/>
      <c r="N285" s="435"/>
      <c r="O285" s="435"/>
      <c r="P285" s="435"/>
      <c r="Q285" s="115"/>
      <c r="R285" s="435">
        <v>1</v>
      </c>
      <c r="S285" s="436"/>
      <c r="T285" s="435"/>
      <c r="U285" s="435"/>
      <c r="V285" s="21"/>
      <c r="W285" s="435"/>
      <c r="X285" s="435"/>
      <c r="Y285" s="435"/>
      <c r="Z285" s="435"/>
      <c r="AA285" s="435" t="s">
        <v>55</v>
      </c>
      <c r="AB285" s="435"/>
      <c r="AC285" s="435"/>
      <c r="AD285" s="435"/>
      <c r="AE285" s="435"/>
      <c r="AF285" s="435"/>
      <c r="AG285" s="435"/>
      <c r="AH285" s="435"/>
      <c r="AI285" s="435"/>
      <c r="AJ285" s="435"/>
      <c r="AK285" s="435"/>
      <c r="AL285" s="435"/>
      <c r="AM285" s="435"/>
      <c r="AN285" s="435"/>
      <c r="AO285" s="435"/>
    </row>
    <row r="286" spans="1:41" s="85" customFormat="1" ht="14.5">
      <c r="A286" s="40" t="s">
        <v>128</v>
      </c>
      <c r="B286" s="96">
        <v>44080</v>
      </c>
      <c r="C286" s="98">
        <v>15</v>
      </c>
      <c r="D286" s="435" t="s">
        <v>662</v>
      </c>
      <c r="E286" s="435"/>
      <c r="F286" s="435"/>
      <c r="G286" s="435">
        <v>1</v>
      </c>
      <c r="H286" s="435">
        <v>14</v>
      </c>
      <c r="I286" s="2"/>
      <c r="J286" s="435"/>
      <c r="K286" s="435">
        <v>2</v>
      </c>
      <c r="L286" s="435">
        <v>2</v>
      </c>
      <c r="M286" s="435"/>
      <c r="N286" s="435"/>
      <c r="O286" s="435"/>
      <c r="P286" s="435">
        <v>14</v>
      </c>
      <c r="Q286" s="115">
        <v>15</v>
      </c>
      <c r="R286" s="435"/>
      <c r="S286" s="436"/>
      <c r="T286" s="435"/>
      <c r="U286" s="435"/>
      <c r="V286" s="21"/>
      <c r="W286" s="435"/>
      <c r="X286" s="435"/>
      <c r="Y286" s="435"/>
      <c r="Z286" s="435" t="s">
        <v>41</v>
      </c>
      <c r="AA286" s="435" t="s">
        <v>55</v>
      </c>
      <c r="AB286" s="435"/>
      <c r="AC286" s="435"/>
      <c r="AD286" s="435"/>
      <c r="AE286" s="435"/>
      <c r="AF286" s="435" t="s">
        <v>41</v>
      </c>
      <c r="AG286" s="435"/>
      <c r="AH286" s="435"/>
      <c r="AI286" s="435"/>
      <c r="AJ286" s="435"/>
      <c r="AK286" s="435"/>
      <c r="AL286" s="435"/>
      <c r="AM286" s="435"/>
      <c r="AN286" s="435"/>
      <c r="AO286" s="435"/>
    </row>
    <row r="287" spans="1:41" s="85" customFormat="1" ht="14.5">
      <c r="A287" s="40"/>
      <c r="B287" s="96"/>
      <c r="C287" s="100">
        <v>17</v>
      </c>
      <c r="D287" s="435" t="s">
        <v>663</v>
      </c>
      <c r="E287" s="435"/>
      <c r="F287" s="435"/>
      <c r="G287" s="435"/>
      <c r="H287" s="435"/>
      <c r="I287" s="2"/>
      <c r="J287" s="435">
        <v>17</v>
      </c>
      <c r="K287" s="435">
        <v>1</v>
      </c>
      <c r="L287" s="435">
        <v>3</v>
      </c>
      <c r="M287" s="435"/>
      <c r="N287" s="435"/>
      <c r="O287" s="435"/>
      <c r="P287" s="435">
        <v>15</v>
      </c>
      <c r="Q287" s="115">
        <v>17</v>
      </c>
      <c r="R287" s="435"/>
      <c r="S287" s="436"/>
      <c r="T287" s="435"/>
      <c r="U287" s="435"/>
      <c r="V287" s="21"/>
      <c r="W287" s="435"/>
      <c r="X287" s="435"/>
      <c r="Y287" s="435"/>
      <c r="Z287" s="435" t="s">
        <v>41</v>
      </c>
      <c r="AA287" s="435" t="s">
        <v>41</v>
      </c>
      <c r="AB287" s="435"/>
      <c r="AC287" s="435"/>
      <c r="AD287" s="435"/>
      <c r="AE287" s="435"/>
      <c r="AF287" s="435" t="s">
        <v>41</v>
      </c>
      <c r="AG287" s="435"/>
      <c r="AH287" s="435"/>
      <c r="AI287" s="435"/>
      <c r="AJ287" s="435"/>
      <c r="AK287" s="435" t="s">
        <v>664</v>
      </c>
      <c r="AL287" s="435"/>
      <c r="AM287" s="435"/>
      <c r="AN287" s="435"/>
      <c r="AO287" s="435"/>
    </row>
    <row r="288" spans="1:41" s="85" customFormat="1" ht="14.5">
      <c r="A288" s="40" t="s">
        <v>665</v>
      </c>
      <c r="B288" s="96">
        <v>44088</v>
      </c>
      <c r="C288" s="439">
        <v>388</v>
      </c>
      <c r="D288" s="435"/>
      <c r="E288" s="435" t="s">
        <v>666</v>
      </c>
      <c r="F288" s="435">
        <v>31</v>
      </c>
      <c r="G288" s="435">
        <v>86</v>
      </c>
      <c r="H288" s="435">
        <v>271</v>
      </c>
      <c r="I288" s="2"/>
      <c r="J288" s="435"/>
      <c r="K288" s="435"/>
      <c r="L288" s="435"/>
      <c r="M288" s="435"/>
      <c r="N288" s="435">
        <v>43</v>
      </c>
      <c r="O288" s="435">
        <v>3</v>
      </c>
      <c r="P288" s="435">
        <v>136</v>
      </c>
      <c r="Q288" s="115">
        <v>257</v>
      </c>
      <c r="R288" s="435">
        <v>6</v>
      </c>
      <c r="S288" s="436"/>
      <c r="T288" s="435"/>
      <c r="U288" s="435">
        <v>122</v>
      </c>
      <c r="V288" s="21">
        <v>3</v>
      </c>
      <c r="W288" s="435"/>
      <c r="X288" s="435"/>
      <c r="Y288" s="435"/>
      <c r="Z288" s="435"/>
      <c r="AA288" s="435" t="s">
        <v>55</v>
      </c>
      <c r="AB288" s="435"/>
      <c r="AC288" s="435"/>
      <c r="AD288" s="435"/>
      <c r="AE288" s="435"/>
      <c r="AF288" s="435"/>
      <c r="AG288" s="435"/>
      <c r="AH288" s="435"/>
      <c r="AI288" s="435"/>
      <c r="AJ288" s="435"/>
      <c r="AK288" s="435"/>
      <c r="AL288" s="435"/>
      <c r="AM288" s="435"/>
      <c r="AN288" s="435"/>
      <c r="AO288" s="435"/>
    </row>
    <row r="289" spans="1:41" s="85" customFormat="1" ht="14.5">
      <c r="A289" s="40" t="s">
        <v>667</v>
      </c>
      <c r="B289" s="96">
        <v>44081</v>
      </c>
      <c r="C289" s="439">
        <v>1</v>
      </c>
      <c r="D289" s="435">
        <v>29</v>
      </c>
      <c r="E289" s="435" t="s">
        <v>632</v>
      </c>
      <c r="F289" s="435"/>
      <c r="G289" s="435"/>
      <c r="H289" s="435"/>
      <c r="I289" s="2"/>
      <c r="J289" s="435"/>
      <c r="K289" s="435"/>
      <c r="L289" s="435"/>
      <c r="M289" s="435"/>
      <c r="N289" s="435"/>
      <c r="O289" s="435"/>
      <c r="P289" s="435"/>
      <c r="Q289" s="21">
        <v>1</v>
      </c>
      <c r="R289" s="435"/>
      <c r="S289" s="436"/>
      <c r="T289" s="435"/>
      <c r="U289" s="435"/>
      <c r="V289" s="21"/>
      <c r="W289" s="435"/>
      <c r="X289" s="435"/>
      <c r="Y289" s="435"/>
      <c r="Z289" s="435"/>
      <c r="AA289" s="435"/>
      <c r="AB289" s="435"/>
      <c r="AC289" s="435"/>
      <c r="AD289" s="435"/>
      <c r="AE289" s="435"/>
      <c r="AF289" s="435"/>
      <c r="AG289" s="435"/>
      <c r="AH289" s="435"/>
      <c r="AI289" s="435"/>
      <c r="AJ289" s="435"/>
      <c r="AK289" s="435"/>
      <c r="AL289" s="435"/>
      <c r="AM289" s="435"/>
      <c r="AN289" s="435"/>
      <c r="AO289" s="435"/>
    </row>
    <row r="290" spans="1:41" s="85" customFormat="1" ht="14.5">
      <c r="A290" s="40" t="s">
        <v>668</v>
      </c>
      <c r="B290" s="96">
        <v>44081</v>
      </c>
      <c r="C290" s="439">
        <v>1</v>
      </c>
      <c r="D290" s="435">
        <v>34</v>
      </c>
      <c r="E290" s="435" t="s">
        <v>669</v>
      </c>
      <c r="F290" s="435"/>
      <c r="G290" s="435"/>
      <c r="H290" s="435"/>
      <c r="I290" s="2">
        <v>7</v>
      </c>
      <c r="J290" s="435"/>
      <c r="K290" s="435"/>
      <c r="L290" s="435"/>
      <c r="M290" s="435" t="s">
        <v>670</v>
      </c>
      <c r="N290" s="435"/>
      <c r="O290" s="435"/>
      <c r="P290" s="435">
        <v>1</v>
      </c>
      <c r="Q290" s="21">
        <v>1</v>
      </c>
      <c r="R290" s="435"/>
      <c r="S290" s="436"/>
      <c r="T290" s="435"/>
      <c r="U290" s="435"/>
      <c r="V290" s="21"/>
      <c r="W290" s="435"/>
      <c r="X290" s="435"/>
      <c r="Y290" s="435"/>
      <c r="Z290" s="435"/>
      <c r="AA290" s="435" t="s">
        <v>671</v>
      </c>
      <c r="AB290" s="435"/>
      <c r="AC290" s="435"/>
      <c r="AD290" s="435"/>
      <c r="AE290" s="435"/>
      <c r="AF290" s="435"/>
      <c r="AG290" s="435"/>
      <c r="AH290" s="435"/>
      <c r="AI290" s="435"/>
      <c r="AJ290" s="435"/>
      <c r="AK290" s="435"/>
      <c r="AL290" s="435"/>
      <c r="AM290" s="435"/>
      <c r="AN290" s="435"/>
      <c r="AO290" s="435"/>
    </row>
    <row r="291" spans="1:41" s="85" customFormat="1" ht="14.5">
      <c r="A291" s="40" t="s">
        <v>672</v>
      </c>
      <c r="B291" s="96">
        <v>44085</v>
      </c>
      <c r="C291" s="439">
        <v>1</v>
      </c>
      <c r="D291" s="435">
        <v>30</v>
      </c>
      <c r="E291" s="435">
        <v>39</v>
      </c>
      <c r="F291" s="435"/>
      <c r="G291" s="435"/>
      <c r="H291" s="435"/>
      <c r="I291" s="2">
        <v>2</v>
      </c>
      <c r="J291" s="435"/>
      <c r="K291" s="435"/>
      <c r="L291" s="435"/>
      <c r="M291" s="435"/>
      <c r="N291" s="435"/>
      <c r="O291" s="435"/>
      <c r="P291" s="435">
        <v>1</v>
      </c>
      <c r="Q291" s="21">
        <v>1</v>
      </c>
      <c r="R291" s="435"/>
      <c r="S291" s="436"/>
      <c r="T291" s="435"/>
      <c r="U291" s="435"/>
      <c r="V291" s="21"/>
      <c r="W291" s="435"/>
      <c r="X291" s="435"/>
      <c r="Y291" s="435"/>
      <c r="Z291" s="435"/>
      <c r="AA291" s="435" t="s">
        <v>55</v>
      </c>
      <c r="AB291" s="436"/>
      <c r="AC291" s="435"/>
      <c r="AD291" s="435"/>
      <c r="AE291" s="435"/>
      <c r="AF291" s="435"/>
      <c r="AG291" s="435" t="s">
        <v>673</v>
      </c>
      <c r="AH291" s="435"/>
      <c r="AI291" s="435"/>
      <c r="AJ291" s="435"/>
      <c r="AK291" s="435"/>
      <c r="AL291" s="435"/>
      <c r="AM291" s="435"/>
      <c r="AN291" s="435"/>
      <c r="AO291" s="435"/>
    </row>
    <row r="292" spans="1:41" s="85" customFormat="1" ht="14.5">
      <c r="A292" s="40" t="s">
        <v>674</v>
      </c>
      <c r="B292" s="96">
        <v>44085</v>
      </c>
      <c r="C292" s="439">
        <v>1</v>
      </c>
      <c r="D292" s="435">
        <v>28</v>
      </c>
      <c r="E292" s="435" t="s">
        <v>659</v>
      </c>
      <c r="F292" s="435"/>
      <c r="G292" s="435"/>
      <c r="H292" s="435"/>
      <c r="I292" s="2"/>
      <c r="J292" s="435"/>
      <c r="K292" s="435"/>
      <c r="L292" s="435"/>
      <c r="M292" s="435" t="s">
        <v>675</v>
      </c>
      <c r="N292" s="435"/>
      <c r="O292" s="435"/>
      <c r="P292" s="435"/>
      <c r="Q292" s="21">
        <v>1</v>
      </c>
      <c r="R292" s="435"/>
      <c r="S292" s="436"/>
      <c r="T292" s="435"/>
      <c r="U292" s="435"/>
      <c r="V292" s="21"/>
      <c r="W292" s="435"/>
      <c r="X292" s="435"/>
      <c r="Y292" s="435"/>
      <c r="Z292" s="435"/>
      <c r="AA292" s="435" t="s">
        <v>55</v>
      </c>
      <c r="AB292" s="436"/>
      <c r="AC292" s="435"/>
      <c r="AD292" s="435"/>
      <c r="AE292" s="435"/>
      <c r="AF292" s="435"/>
      <c r="AG292" s="435"/>
      <c r="AH292" s="435"/>
      <c r="AI292" s="435"/>
      <c r="AJ292" s="435"/>
      <c r="AK292" s="435"/>
      <c r="AL292" s="435"/>
      <c r="AM292" s="435"/>
      <c r="AN292" s="435"/>
      <c r="AO292" s="435"/>
    </row>
    <row r="293" spans="1:41" ht="15.75" customHeight="1">
      <c r="A293" s="40" t="s">
        <v>676</v>
      </c>
      <c r="B293" s="93">
        <v>44081</v>
      </c>
      <c r="C293" s="439">
        <v>1</v>
      </c>
      <c r="D293" s="435">
        <v>39</v>
      </c>
      <c r="E293" s="435" t="s">
        <v>677</v>
      </c>
      <c r="F293" s="436"/>
      <c r="G293" s="436"/>
      <c r="H293" s="436"/>
      <c r="I293" s="436"/>
      <c r="J293" s="436"/>
      <c r="K293" s="436"/>
      <c r="L293" s="436"/>
      <c r="M293" s="436"/>
      <c r="N293" s="436">
        <v>1</v>
      </c>
      <c r="O293" s="436"/>
      <c r="P293" s="436"/>
      <c r="Q293" s="436">
        <v>1</v>
      </c>
      <c r="R293" s="436"/>
      <c r="S293" s="436"/>
      <c r="T293" s="436"/>
      <c r="U293" s="436"/>
      <c r="V293" s="436"/>
      <c r="W293" s="436"/>
      <c r="X293" s="436"/>
      <c r="Y293" s="436"/>
      <c r="Z293" s="436"/>
      <c r="AA293" s="435" t="s">
        <v>55</v>
      </c>
      <c r="AB293" s="436"/>
      <c r="AC293" s="436"/>
      <c r="AD293" s="436"/>
      <c r="AE293" s="436"/>
      <c r="AF293" s="436"/>
      <c r="AG293" s="436"/>
      <c r="AH293" s="436"/>
      <c r="AI293" s="436"/>
      <c r="AJ293" s="436"/>
      <c r="AK293" s="436"/>
      <c r="AL293" s="436"/>
      <c r="AM293" s="436"/>
      <c r="AN293" s="436"/>
      <c r="AO293" s="436"/>
    </row>
    <row r="294" spans="1:41" s="85" customFormat="1" ht="15.75" customHeight="1">
      <c r="A294" s="40" t="s">
        <v>678</v>
      </c>
      <c r="B294" s="93">
        <v>44091</v>
      </c>
      <c r="C294" s="439">
        <v>20</v>
      </c>
      <c r="D294" s="435" t="s">
        <v>679</v>
      </c>
      <c r="E294" s="435"/>
      <c r="F294" s="436"/>
      <c r="G294" s="436"/>
      <c r="H294" s="436"/>
      <c r="I294" s="436"/>
      <c r="J294" s="436"/>
      <c r="K294" s="436"/>
      <c r="L294" s="436"/>
      <c r="M294" s="436"/>
      <c r="N294" s="436"/>
      <c r="O294" s="436"/>
      <c r="P294" s="436">
        <v>20</v>
      </c>
      <c r="Q294" s="21">
        <v>20</v>
      </c>
      <c r="R294" s="436"/>
      <c r="S294" s="436"/>
      <c r="T294" s="436"/>
      <c r="U294" s="436"/>
      <c r="V294" s="436"/>
      <c r="W294" s="436"/>
      <c r="X294" s="436"/>
      <c r="Y294" s="436"/>
      <c r="Z294" s="436"/>
      <c r="AA294" s="435" t="s">
        <v>680</v>
      </c>
      <c r="AB294" s="436"/>
      <c r="AC294" s="436"/>
      <c r="AD294" s="436"/>
      <c r="AE294" s="436"/>
      <c r="AF294" s="436"/>
      <c r="AG294" s="436"/>
      <c r="AH294" s="436"/>
      <c r="AI294" s="436"/>
      <c r="AJ294" s="436"/>
      <c r="AK294" s="436"/>
      <c r="AL294" s="436"/>
      <c r="AM294" s="436"/>
      <c r="AN294" s="436"/>
      <c r="AO294" s="436"/>
    </row>
    <row r="295" spans="1:41" s="85" customFormat="1" ht="15.75" customHeight="1">
      <c r="A295" s="102" t="s">
        <v>681</v>
      </c>
      <c r="B295" s="93">
        <v>44092</v>
      </c>
      <c r="C295" s="439">
        <v>179</v>
      </c>
      <c r="D295" s="435" t="s">
        <v>682</v>
      </c>
      <c r="E295" s="435"/>
      <c r="F295" s="436"/>
      <c r="G295" s="436"/>
      <c r="H295" s="436"/>
      <c r="I295" s="436"/>
      <c r="J295" s="436"/>
      <c r="K295" s="436"/>
      <c r="L295" s="436"/>
      <c r="M295" s="436"/>
      <c r="N295" s="436">
        <v>6</v>
      </c>
      <c r="O295" s="436"/>
      <c r="P295" s="436"/>
      <c r="Q295" s="21">
        <v>179</v>
      </c>
      <c r="R295" s="436"/>
      <c r="S295" s="436"/>
      <c r="T295" s="436"/>
      <c r="U295" s="436"/>
      <c r="V295" s="436"/>
      <c r="W295" s="436"/>
      <c r="X295" s="436"/>
      <c r="Y295" s="436"/>
      <c r="Z295" s="436"/>
      <c r="AA295" s="435"/>
      <c r="AB295" s="436"/>
      <c r="AC295" s="436"/>
      <c r="AD295" s="436"/>
      <c r="AE295" s="436"/>
      <c r="AF295" s="436"/>
      <c r="AG295" s="436"/>
      <c r="AH295" s="436"/>
      <c r="AI295" s="436"/>
      <c r="AJ295" s="436"/>
      <c r="AK295" s="436"/>
      <c r="AL295" s="436"/>
      <c r="AM295" s="436"/>
      <c r="AN295" s="436"/>
      <c r="AO295" s="436"/>
    </row>
    <row r="296" spans="1:41" s="85" customFormat="1" ht="15.75" customHeight="1">
      <c r="A296" s="40" t="s">
        <v>683</v>
      </c>
      <c r="B296" s="93">
        <v>44064</v>
      </c>
      <c r="C296" s="439">
        <v>1</v>
      </c>
      <c r="D296" s="435">
        <v>31</v>
      </c>
      <c r="E296" s="435">
        <v>35</v>
      </c>
      <c r="F296" s="436"/>
      <c r="G296" s="436"/>
      <c r="H296" s="436"/>
      <c r="I296" s="436"/>
      <c r="J296" s="436"/>
      <c r="K296" s="436"/>
      <c r="L296" s="436"/>
      <c r="M296" s="436"/>
      <c r="N296" s="436"/>
      <c r="O296" s="436"/>
      <c r="P296" s="436">
        <v>1</v>
      </c>
      <c r="Q296" s="21">
        <v>1</v>
      </c>
      <c r="R296" s="436"/>
      <c r="S296" s="436"/>
      <c r="T296" s="436"/>
      <c r="U296" s="436"/>
      <c r="V296" s="436"/>
      <c r="W296" s="436"/>
      <c r="X296" s="436"/>
      <c r="Y296" s="436"/>
      <c r="Z296" s="436"/>
      <c r="AA296" s="435" t="s">
        <v>55</v>
      </c>
      <c r="AB296" s="436"/>
      <c r="AC296" s="436"/>
      <c r="AD296" s="436"/>
      <c r="AE296" s="436"/>
      <c r="AF296" s="436"/>
      <c r="AG296" s="436"/>
      <c r="AH296" s="436"/>
      <c r="AI296" s="436"/>
      <c r="AJ296" s="436"/>
      <c r="AK296" s="436"/>
      <c r="AL296" s="436"/>
      <c r="AM296" s="436"/>
      <c r="AN296" s="436"/>
      <c r="AO296" s="436"/>
    </row>
    <row r="297" spans="1:41" s="85" customFormat="1" ht="15.75" customHeight="1">
      <c r="A297" s="40" t="s">
        <v>684</v>
      </c>
      <c r="B297" s="93">
        <v>44092</v>
      </c>
      <c r="C297" s="439">
        <v>5</v>
      </c>
      <c r="D297" s="435" t="s">
        <v>685</v>
      </c>
      <c r="E297" s="435" t="s">
        <v>686</v>
      </c>
      <c r="F297" s="436"/>
      <c r="G297" s="436"/>
      <c r="H297" s="436"/>
      <c r="I297" s="91" t="s">
        <v>687</v>
      </c>
      <c r="J297" s="436"/>
      <c r="K297" s="436"/>
      <c r="L297" s="436"/>
      <c r="M297" s="436"/>
      <c r="N297" s="436"/>
      <c r="O297" s="436"/>
      <c r="P297" s="436">
        <v>2</v>
      </c>
      <c r="Q297" s="436">
        <v>5</v>
      </c>
      <c r="R297" s="436"/>
      <c r="S297" s="436"/>
      <c r="T297" s="436"/>
      <c r="U297" s="436"/>
      <c r="V297" s="436"/>
      <c r="W297" s="436"/>
      <c r="X297" s="436"/>
      <c r="Y297" s="436"/>
      <c r="Z297" s="436"/>
      <c r="AA297" s="435" t="s">
        <v>55</v>
      </c>
      <c r="AB297" s="436"/>
      <c r="AC297" s="436"/>
      <c r="AD297" s="436"/>
      <c r="AE297" s="91" t="s">
        <v>41</v>
      </c>
      <c r="AF297" s="91" t="s">
        <v>248</v>
      </c>
      <c r="AG297" s="436"/>
      <c r="AH297" s="436"/>
      <c r="AI297" s="91" t="s">
        <v>41</v>
      </c>
      <c r="AJ297" s="436"/>
      <c r="AK297" s="91" t="s">
        <v>688</v>
      </c>
      <c r="AL297" s="436"/>
      <c r="AM297" s="436"/>
      <c r="AN297" s="436"/>
      <c r="AO297" s="436"/>
    </row>
    <row r="298" spans="1:41" s="85" customFormat="1" ht="15.75" customHeight="1">
      <c r="A298" s="40" t="s">
        <v>456</v>
      </c>
      <c r="B298" s="93">
        <v>44085</v>
      </c>
      <c r="C298" s="439">
        <v>242</v>
      </c>
      <c r="D298" s="435" t="s">
        <v>689</v>
      </c>
      <c r="E298" s="435" t="s">
        <v>690</v>
      </c>
      <c r="F298" s="436"/>
      <c r="G298" s="436"/>
      <c r="H298" s="436"/>
      <c r="I298" s="91" t="s">
        <v>691</v>
      </c>
      <c r="J298" s="436"/>
      <c r="K298" s="436"/>
      <c r="L298" s="436"/>
      <c r="M298" s="436"/>
      <c r="N298" s="436">
        <v>7</v>
      </c>
      <c r="O298" s="436">
        <v>1</v>
      </c>
      <c r="P298" s="436">
        <v>63</v>
      </c>
      <c r="Q298" s="436">
        <v>242</v>
      </c>
      <c r="R298" s="436"/>
      <c r="S298" s="436"/>
      <c r="T298" s="436"/>
      <c r="U298" s="436"/>
      <c r="V298" s="436"/>
      <c r="W298" s="436"/>
      <c r="X298" s="436"/>
      <c r="Y298" s="436"/>
      <c r="Z298" s="436"/>
      <c r="AA298" s="435" t="s">
        <v>692</v>
      </c>
      <c r="AB298" s="436"/>
      <c r="AC298" s="436"/>
      <c r="AD298" s="436"/>
      <c r="AE298" s="91"/>
      <c r="AF298" s="91"/>
      <c r="AG298" s="91" t="s">
        <v>561</v>
      </c>
      <c r="AH298" s="436"/>
      <c r="AI298" s="91"/>
      <c r="AJ298" s="436"/>
      <c r="AK298" s="91"/>
      <c r="AL298" s="436"/>
      <c r="AM298" s="436"/>
      <c r="AN298" s="436"/>
      <c r="AO298" s="436"/>
    </row>
    <row r="299" spans="1:41" s="85" customFormat="1" ht="15.75" customHeight="1">
      <c r="A299" s="40" t="s">
        <v>693</v>
      </c>
      <c r="B299" s="93">
        <v>44099</v>
      </c>
      <c r="C299" s="439">
        <v>1</v>
      </c>
      <c r="D299" s="435">
        <v>25</v>
      </c>
      <c r="E299" s="435">
        <v>38</v>
      </c>
      <c r="F299" s="103"/>
      <c r="G299" s="104"/>
      <c r="H299" s="104"/>
      <c r="I299" s="91"/>
      <c r="J299" s="436"/>
      <c r="K299" s="436"/>
      <c r="L299" s="436"/>
      <c r="M299" s="436"/>
      <c r="N299" s="104"/>
      <c r="O299" s="436"/>
      <c r="P299" s="436">
        <v>1</v>
      </c>
      <c r="Q299" s="436">
        <v>1</v>
      </c>
      <c r="R299" s="436"/>
      <c r="S299" s="436"/>
      <c r="T299" s="436"/>
      <c r="U299" s="436"/>
      <c r="V299" s="436"/>
      <c r="W299" s="436"/>
      <c r="X299" s="436"/>
      <c r="Y299" s="436"/>
      <c r="Z299" s="436"/>
      <c r="AA299" s="435"/>
      <c r="AB299" s="436"/>
      <c r="AC299" s="436"/>
      <c r="AD299" s="436"/>
      <c r="AE299" s="91"/>
      <c r="AF299" s="91"/>
      <c r="AG299" s="91"/>
      <c r="AH299" s="436"/>
      <c r="AI299" s="91"/>
      <c r="AJ299" s="436"/>
      <c r="AK299" s="91" t="s">
        <v>694</v>
      </c>
      <c r="AL299" s="436"/>
      <c r="AM299" s="436"/>
      <c r="AN299" s="436"/>
      <c r="AO299" s="436"/>
    </row>
    <row r="300" spans="1:41" s="85" customFormat="1" ht="15.75" customHeight="1">
      <c r="A300" s="40" t="s">
        <v>695</v>
      </c>
      <c r="B300" s="93">
        <v>44097</v>
      </c>
      <c r="C300" s="439">
        <v>105</v>
      </c>
      <c r="D300" s="435" t="s">
        <v>696</v>
      </c>
      <c r="E300" s="435" t="s">
        <v>697</v>
      </c>
      <c r="F300" s="103"/>
      <c r="G300" s="104"/>
      <c r="H300" s="104"/>
      <c r="I300" s="91" t="s">
        <v>698</v>
      </c>
      <c r="J300" s="436"/>
      <c r="K300" s="436"/>
      <c r="L300" s="436">
        <v>16</v>
      </c>
      <c r="M300" s="436"/>
      <c r="N300" s="105">
        <v>14</v>
      </c>
      <c r="O300" s="436">
        <v>1</v>
      </c>
      <c r="P300" s="436">
        <v>28</v>
      </c>
      <c r="Q300" s="436">
        <v>93</v>
      </c>
      <c r="R300" s="436"/>
      <c r="S300" s="436"/>
      <c r="T300" s="436"/>
      <c r="U300" s="436">
        <v>11</v>
      </c>
      <c r="V300" s="436"/>
      <c r="W300" s="436"/>
      <c r="X300" s="436"/>
      <c r="Y300" s="436"/>
      <c r="Z300" s="436"/>
      <c r="AA300" s="435" t="s">
        <v>699</v>
      </c>
      <c r="AB300" s="436"/>
      <c r="AC300" s="436"/>
      <c r="AD300" s="436"/>
      <c r="AE300" s="91"/>
      <c r="AF300" s="91"/>
      <c r="AG300" s="91"/>
      <c r="AH300" s="436"/>
      <c r="AI300" s="91"/>
      <c r="AJ300" s="436"/>
      <c r="AK300" s="91"/>
      <c r="AL300" s="436"/>
      <c r="AM300" s="436"/>
      <c r="AN300" s="436"/>
      <c r="AO300" s="436"/>
    </row>
    <row r="301" spans="1:41" s="85" customFormat="1" ht="15.75" customHeight="1">
      <c r="A301" s="109" t="s">
        <v>700</v>
      </c>
      <c r="B301" s="93">
        <v>44099</v>
      </c>
      <c r="C301" s="439">
        <v>598</v>
      </c>
      <c r="D301" s="435">
        <v>29</v>
      </c>
      <c r="E301" s="435"/>
      <c r="F301" s="106">
        <v>14</v>
      </c>
      <c r="G301" s="83">
        <v>61</v>
      </c>
      <c r="H301" s="83">
        <v>521</v>
      </c>
      <c r="I301" s="91"/>
      <c r="J301" s="436"/>
      <c r="K301" s="436"/>
      <c r="L301" s="436">
        <v>64</v>
      </c>
      <c r="M301" s="91" t="s">
        <v>701</v>
      </c>
      <c r="N301" s="105">
        <v>44</v>
      </c>
      <c r="O301" s="436">
        <v>2</v>
      </c>
      <c r="P301" s="436">
        <v>151</v>
      </c>
      <c r="Q301" s="440">
        <v>454</v>
      </c>
      <c r="R301" s="440">
        <v>5</v>
      </c>
      <c r="S301" s="440">
        <v>5</v>
      </c>
      <c r="T301" s="436"/>
      <c r="U301" s="436">
        <v>139</v>
      </c>
      <c r="V301" s="436"/>
      <c r="W301" s="436"/>
      <c r="X301" s="436"/>
      <c r="Y301" s="436"/>
      <c r="Z301" s="436"/>
      <c r="AA301" s="435"/>
      <c r="AB301" s="436"/>
      <c r="AC301" s="436"/>
      <c r="AD301" s="436"/>
      <c r="AE301" s="91"/>
      <c r="AF301" s="91"/>
      <c r="AG301" s="91"/>
      <c r="AH301" s="436"/>
      <c r="AI301" s="91"/>
      <c r="AJ301" s="436"/>
      <c r="AK301" s="91"/>
      <c r="AL301" s="436"/>
      <c r="AM301" s="436"/>
      <c r="AN301" s="436"/>
      <c r="AO301" s="436"/>
    </row>
    <row r="302" spans="1:41" s="85" customFormat="1" ht="15.75" customHeight="1">
      <c r="A302" s="40" t="s">
        <v>702</v>
      </c>
      <c r="B302" s="93">
        <v>44095</v>
      </c>
      <c r="C302" s="439">
        <v>2</v>
      </c>
      <c r="D302" s="435" t="s">
        <v>703</v>
      </c>
      <c r="E302" s="435"/>
      <c r="F302" s="106"/>
      <c r="G302" s="83"/>
      <c r="H302" s="83"/>
      <c r="I302" s="91"/>
      <c r="J302" s="436"/>
      <c r="K302" s="436"/>
      <c r="L302" s="436"/>
      <c r="M302" s="91"/>
      <c r="N302" s="105"/>
      <c r="O302" s="436">
        <v>1</v>
      </c>
      <c r="P302" s="436">
        <v>2</v>
      </c>
      <c r="Q302" s="436">
        <v>2</v>
      </c>
      <c r="R302" s="436"/>
      <c r="S302" s="436"/>
      <c r="T302" s="436"/>
      <c r="U302" s="436"/>
      <c r="V302" s="436"/>
      <c r="W302" s="436"/>
      <c r="X302" s="436"/>
      <c r="Y302" s="436"/>
      <c r="Z302" s="436"/>
      <c r="AA302" s="435" t="s">
        <v>704</v>
      </c>
      <c r="AB302" s="436"/>
      <c r="AC302" s="436"/>
      <c r="AD302" s="436"/>
      <c r="AE302" s="91"/>
      <c r="AF302" s="91"/>
      <c r="AG302" s="91"/>
      <c r="AH302" s="436"/>
      <c r="AI302" s="91"/>
      <c r="AJ302" s="436"/>
      <c r="AK302" s="91"/>
      <c r="AL302" s="436"/>
      <c r="AM302" s="436"/>
      <c r="AN302" s="436"/>
      <c r="AO302" s="436"/>
    </row>
    <row r="303" spans="1:41" s="85" customFormat="1" ht="15.75" customHeight="1">
      <c r="A303" s="40" t="s">
        <v>705</v>
      </c>
      <c r="B303" s="93">
        <v>44095</v>
      </c>
      <c r="C303" s="439">
        <v>52</v>
      </c>
      <c r="D303" s="435" t="s">
        <v>706</v>
      </c>
      <c r="E303" s="435" t="s">
        <v>707</v>
      </c>
      <c r="F303" s="106">
        <v>5</v>
      </c>
      <c r="G303" s="83">
        <v>24</v>
      </c>
      <c r="H303" s="83">
        <v>23</v>
      </c>
      <c r="I303" s="91"/>
      <c r="J303" s="436"/>
      <c r="K303" s="436">
        <v>1</v>
      </c>
      <c r="L303" s="436"/>
      <c r="M303" s="91" t="s">
        <v>708</v>
      </c>
      <c r="N303" s="105">
        <v>4</v>
      </c>
      <c r="O303" s="436"/>
      <c r="P303" s="436">
        <v>10</v>
      </c>
      <c r="Q303" s="436">
        <v>14</v>
      </c>
      <c r="R303" s="436"/>
      <c r="S303" s="436"/>
      <c r="T303" s="436"/>
      <c r="U303" s="436">
        <v>38</v>
      </c>
      <c r="V303" s="436"/>
      <c r="W303" s="436">
        <v>4</v>
      </c>
      <c r="X303" s="436"/>
      <c r="Y303" s="436"/>
      <c r="Z303" s="436"/>
      <c r="AA303" s="435" t="s">
        <v>709</v>
      </c>
      <c r="AB303" s="436"/>
      <c r="AC303" s="436"/>
      <c r="AD303" s="436"/>
      <c r="AE303" s="91"/>
      <c r="AF303" s="91"/>
      <c r="AG303" s="91"/>
      <c r="AH303" s="436"/>
      <c r="AI303" s="91"/>
      <c r="AJ303" s="436"/>
      <c r="AK303" s="91"/>
      <c r="AL303" s="436"/>
      <c r="AM303" s="436"/>
      <c r="AN303" s="436"/>
      <c r="AO303" s="436"/>
    </row>
    <row r="304" spans="1:41" s="85" customFormat="1" ht="15.75" customHeight="1">
      <c r="A304" s="40" t="s">
        <v>710</v>
      </c>
      <c r="B304" s="93">
        <v>44090</v>
      </c>
      <c r="C304" s="439">
        <v>1</v>
      </c>
      <c r="D304" s="435">
        <v>22</v>
      </c>
      <c r="E304" s="435">
        <v>32</v>
      </c>
      <c r="F304" s="106"/>
      <c r="G304" s="83"/>
      <c r="H304" s="83"/>
      <c r="I304" s="91">
        <v>7</v>
      </c>
      <c r="J304" s="436"/>
      <c r="K304" s="436"/>
      <c r="L304" s="436"/>
      <c r="M304" s="91"/>
      <c r="N304" s="105">
        <v>1</v>
      </c>
      <c r="O304" s="436">
        <v>1</v>
      </c>
      <c r="P304" s="436">
        <v>1</v>
      </c>
      <c r="Q304" s="436">
        <v>1</v>
      </c>
      <c r="R304" s="436"/>
      <c r="S304" s="436"/>
      <c r="T304" s="436"/>
      <c r="U304" s="436"/>
      <c r="V304" s="436"/>
      <c r="W304" s="436"/>
      <c r="X304" s="436"/>
      <c r="Y304" s="436"/>
      <c r="Z304" s="436"/>
      <c r="AA304" s="435" t="s">
        <v>55</v>
      </c>
      <c r="AB304" s="436"/>
      <c r="AC304" s="436"/>
      <c r="AD304" s="436"/>
      <c r="AE304" s="91"/>
      <c r="AF304" s="91"/>
      <c r="AG304" s="91"/>
      <c r="AH304" s="436"/>
      <c r="AI304" s="91"/>
      <c r="AJ304" s="436"/>
      <c r="AK304" s="91"/>
      <c r="AL304" s="436"/>
      <c r="AM304" s="436"/>
      <c r="AN304" s="436"/>
      <c r="AO304" s="436"/>
    </row>
    <row r="305" spans="1:41" s="116" customFormat="1" ht="15.75" customHeight="1">
      <c r="A305" s="40" t="s">
        <v>711</v>
      </c>
      <c r="B305" s="93">
        <v>44101</v>
      </c>
      <c r="C305" s="439">
        <v>67</v>
      </c>
      <c r="D305" s="435" t="s">
        <v>712</v>
      </c>
      <c r="E305" s="435"/>
      <c r="F305" s="106"/>
      <c r="G305" s="83"/>
      <c r="H305" s="83"/>
      <c r="I305" s="91"/>
      <c r="J305" s="436"/>
      <c r="K305" s="436">
        <v>14</v>
      </c>
      <c r="L305" s="436"/>
      <c r="M305" s="91" t="s">
        <v>713</v>
      </c>
      <c r="N305" s="105">
        <v>4</v>
      </c>
      <c r="O305" s="436"/>
      <c r="P305" s="436">
        <v>20</v>
      </c>
      <c r="Q305" s="436">
        <v>67</v>
      </c>
      <c r="R305" s="436"/>
      <c r="S305" s="436"/>
      <c r="T305" s="436"/>
      <c r="U305" s="436"/>
      <c r="V305" s="436"/>
      <c r="W305" s="436"/>
      <c r="X305" s="436"/>
      <c r="Y305" s="436"/>
      <c r="Z305" s="436"/>
      <c r="AA305" s="435" t="s">
        <v>55</v>
      </c>
      <c r="AB305" s="436"/>
      <c r="AC305" s="436"/>
      <c r="AD305" s="436"/>
      <c r="AE305" s="91"/>
      <c r="AF305" s="91"/>
      <c r="AG305" s="91"/>
      <c r="AH305" s="436"/>
      <c r="AI305" s="91"/>
      <c r="AJ305" s="436"/>
      <c r="AK305" s="91"/>
      <c r="AL305" s="436"/>
      <c r="AM305" s="436"/>
      <c r="AN305" s="436"/>
      <c r="AO305" s="436"/>
    </row>
    <row r="306" spans="1:41" s="116" customFormat="1" ht="15.75" customHeight="1">
      <c r="A306" s="40" t="s">
        <v>714</v>
      </c>
      <c r="B306" s="93">
        <v>44102</v>
      </c>
      <c r="C306" s="439">
        <v>1</v>
      </c>
      <c r="D306" s="435">
        <v>32</v>
      </c>
      <c r="E306" s="435" t="s">
        <v>715</v>
      </c>
      <c r="F306" s="106"/>
      <c r="G306" s="83"/>
      <c r="H306" s="83"/>
      <c r="I306" s="91">
        <v>3</v>
      </c>
      <c r="J306" s="436"/>
      <c r="K306" s="436"/>
      <c r="L306" s="436"/>
      <c r="M306" s="91"/>
      <c r="N306" s="105"/>
      <c r="O306" s="436"/>
      <c r="P306" s="436">
        <v>1</v>
      </c>
      <c r="Q306" s="436">
        <v>1</v>
      </c>
      <c r="R306" s="436"/>
      <c r="S306" s="436"/>
      <c r="T306" s="436"/>
      <c r="U306" s="436"/>
      <c r="V306" s="436"/>
      <c r="W306" s="436"/>
      <c r="X306" s="436"/>
      <c r="Y306" s="436"/>
      <c r="Z306" s="436"/>
      <c r="AA306" s="435" t="s">
        <v>41</v>
      </c>
      <c r="AB306" s="436"/>
      <c r="AC306" s="436"/>
      <c r="AD306" s="436"/>
      <c r="AE306" s="91" t="s">
        <v>716</v>
      </c>
      <c r="AF306" s="91"/>
      <c r="AG306" s="91" t="s">
        <v>717</v>
      </c>
      <c r="AH306" s="436"/>
      <c r="AI306" s="91"/>
      <c r="AJ306" s="436"/>
      <c r="AK306" s="91"/>
      <c r="AL306" s="436"/>
      <c r="AM306" s="436"/>
      <c r="AN306" s="436"/>
      <c r="AO306" s="436"/>
    </row>
    <row r="307" spans="1:41" s="116" customFormat="1" ht="15.75" customHeight="1">
      <c r="A307" s="40" t="s">
        <v>718</v>
      </c>
      <c r="B307" s="93">
        <v>44099</v>
      </c>
      <c r="C307" s="439">
        <v>61</v>
      </c>
      <c r="D307" s="435" t="s">
        <v>719</v>
      </c>
      <c r="E307" s="435" t="s">
        <v>720</v>
      </c>
      <c r="F307" s="106"/>
      <c r="G307" s="83"/>
      <c r="H307" s="83"/>
      <c r="I307" s="91"/>
      <c r="J307" s="436"/>
      <c r="K307" s="436"/>
      <c r="L307" s="436"/>
      <c r="M307" s="91" t="s">
        <v>721</v>
      </c>
      <c r="N307" s="105"/>
      <c r="O307" s="436"/>
      <c r="P307" s="436"/>
      <c r="Q307" s="440">
        <v>61</v>
      </c>
      <c r="R307" s="436"/>
      <c r="S307" s="436"/>
      <c r="T307" s="436"/>
      <c r="U307" s="436"/>
      <c r="V307" s="436"/>
      <c r="W307" s="436"/>
      <c r="X307" s="436"/>
      <c r="Y307" s="436"/>
      <c r="Z307" s="436"/>
      <c r="AA307" s="435"/>
      <c r="AB307" s="436"/>
      <c r="AC307" s="436"/>
      <c r="AD307" s="436"/>
      <c r="AE307" s="91"/>
      <c r="AF307" s="91"/>
      <c r="AG307" s="91"/>
      <c r="AH307" s="436"/>
      <c r="AI307" s="91"/>
      <c r="AJ307" s="436"/>
      <c r="AK307" s="91"/>
      <c r="AL307" s="436"/>
      <c r="AM307" s="436"/>
      <c r="AN307" s="436"/>
      <c r="AO307" s="436"/>
    </row>
    <row r="308" spans="1:41" s="116" customFormat="1" ht="15.75" customHeight="1">
      <c r="A308" s="40" t="s">
        <v>722</v>
      </c>
      <c r="B308" s="93">
        <v>44103</v>
      </c>
      <c r="C308" s="439">
        <v>37</v>
      </c>
      <c r="D308" s="435" t="s">
        <v>723</v>
      </c>
      <c r="E308" s="435"/>
      <c r="F308" s="106"/>
      <c r="G308" s="83"/>
      <c r="H308" s="83"/>
      <c r="I308" s="91"/>
      <c r="J308" s="436"/>
      <c r="K308" s="436"/>
      <c r="L308" s="436"/>
      <c r="M308" s="91"/>
      <c r="N308" s="105"/>
      <c r="O308" s="436"/>
      <c r="P308" s="436">
        <v>18</v>
      </c>
      <c r="Q308" s="436">
        <v>37</v>
      </c>
      <c r="R308" s="436"/>
      <c r="S308" s="436"/>
      <c r="T308" s="436"/>
      <c r="U308" s="436"/>
      <c r="V308" s="436"/>
      <c r="W308" s="436"/>
      <c r="X308" s="436"/>
      <c r="Y308" s="436"/>
      <c r="Z308" s="436"/>
      <c r="AA308" s="435"/>
      <c r="AB308" s="436"/>
      <c r="AC308" s="436"/>
      <c r="AD308" s="436"/>
      <c r="AE308" s="91"/>
      <c r="AF308" s="91"/>
      <c r="AG308" s="91"/>
      <c r="AH308" s="436"/>
      <c r="AI308" s="91"/>
      <c r="AJ308" s="436"/>
      <c r="AK308" s="91"/>
      <c r="AL308" s="436"/>
      <c r="AM308" s="436"/>
      <c r="AN308" s="436"/>
      <c r="AO308" s="436"/>
    </row>
    <row r="309" spans="1:41" s="116" customFormat="1" ht="15.75" customHeight="1">
      <c r="A309" s="40" t="s">
        <v>724</v>
      </c>
      <c r="B309" s="93">
        <v>44103</v>
      </c>
      <c r="C309" s="439">
        <v>53</v>
      </c>
      <c r="D309" s="435" t="s">
        <v>725</v>
      </c>
      <c r="E309" s="435"/>
      <c r="F309" s="106"/>
      <c r="G309" s="83"/>
      <c r="H309" s="83"/>
      <c r="I309" s="91"/>
      <c r="J309" s="436"/>
      <c r="K309" s="436">
        <v>10</v>
      </c>
      <c r="L309" s="436"/>
      <c r="M309" s="91"/>
      <c r="N309" s="105">
        <v>6</v>
      </c>
      <c r="O309" s="436"/>
      <c r="P309" s="436">
        <v>23</v>
      </c>
      <c r="Q309" s="436">
        <v>53</v>
      </c>
      <c r="R309" s="436"/>
      <c r="S309" s="436"/>
      <c r="T309" s="436"/>
      <c r="U309" s="436"/>
      <c r="V309" s="436"/>
      <c r="W309" s="436"/>
      <c r="X309" s="436"/>
      <c r="Y309" s="436"/>
      <c r="Z309" s="436"/>
      <c r="AA309" s="435" t="s">
        <v>55</v>
      </c>
      <c r="AB309" s="436"/>
      <c r="AC309" s="436"/>
      <c r="AD309" s="436"/>
      <c r="AE309" s="91"/>
      <c r="AF309" s="91"/>
      <c r="AG309" s="91"/>
      <c r="AH309" s="436"/>
      <c r="AI309" s="91"/>
      <c r="AJ309" s="436"/>
      <c r="AK309" s="91"/>
      <c r="AL309" s="436"/>
      <c r="AM309" s="436"/>
      <c r="AN309" s="436"/>
      <c r="AO309" s="436"/>
    </row>
    <row r="310" spans="1:41" s="121" customFormat="1" ht="15.75" customHeight="1">
      <c r="A310" s="40" t="s">
        <v>726</v>
      </c>
      <c r="B310" s="93">
        <v>44106</v>
      </c>
      <c r="C310" s="439">
        <v>16</v>
      </c>
      <c r="D310" s="435" t="s">
        <v>727</v>
      </c>
      <c r="E310" s="435" t="s">
        <v>728</v>
      </c>
      <c r="F310" s="106"/>
      <c r="G310" s="83"/>
      <c r="H310" s="83">
        <v>16</v>
      </c>
      <c r="I310" s="91"/>
      <c r="J310" s="436"/>
      <c r="K310" s="436"/>
      <c r="L310" s="436"/>
      <c r="M310" s="91"/>
      <c r="N310" s="105"/>
      <c r="O310" s="436"/>
      <c r="P310" s="436">
        <v>16</v>
      </c>
      <c r="Q310" s="436">
        <v>16</v>
      </c>
      <c r="R310" s="436"/>
      <c r="S310" s="436"/>
      <c r="T310" s="436"/>
      <c r="U310" s="436"/>
      <c r="V310" s="436"/>
      <c r="W310" s="436"/>
      <c r="X310" s="436"/>
      <c r="Y310" s="436"/>
      <c r="Z310" s="436"/>
      <c r="AA310" s="435" t="s">
        <v>55</v>
      </c>
      <c r="AB310" s="436"/>
      <c r="AC310" s="436"/>
      <c r="AD310" s="436"/>
      <c r="AE310" s="91"/>
      <c r="AF310" s="91"/>
      <c r="AG310" s="91"/>
      <c r="AH310" s="436"/>
      <c r="AI310" s="91"/>
      <c r="AJ310" s="436"/>
      <c r="AK310" s="91"/>
      <c r="AL310" s="436"/>
      <c r="AM310" s="436"/>
      <c r="AN310" s="436"/>
      <c r="AO310" s="436"/>
    </row>
    <row r="311" spans="1:41" s="121" customFormat="1" ht="15.75" customHeight="1">
      <c r="A311" s="40" t="s">
        <v>192</v>
      </c>
      <c r="B311" s="93">
        <v>44106</v>
      </c>
      <c r="C311" s="439">
        <v>2</v>
      </c>
      <c r="D311" s="435" t="s">
        <v>729</v>
      </c>
      <c r="E311" s="435" t="s">
        <v>730</v>
      </c>
      <c r="F311" s="106"/>
      <c r="G311" s="83"/>
      <c r="H311" s="83"/>
      <c r="I311" s="91"/>
      <c r="J311" s="436"/>
      <c r="K311" s="436"/>
      <c r="L311" s="436"/>
      <c r="M311" s="91"/>
      <c r="N311" s="105"/>
      <c r="O311" s="436"/>
      <c r="P311" s="436"/>
      <c r="Q311" s="436">
        <v>2</v>
      </c>
      <c r="R311" s="436"/>
      <c r="S311" s="436"/>
      <c r="T311" s="436"/>
      <c r="U311" s="436"/>
      <c r="V311" s="436"/>
      <c r="W311" s="436"/>
      <c r="X311" s="436"/>
      <c r="Y311" s="436"/>
      <c r="Z311" s="436"/>
      <c r="AA311" s="435" t="s">
        <v>55</v>
      </c>
      <c r="AB311" s="436"/>
      <c r="AC311" s="436"/>
      <c r="AD311" s="436"/>
      <c r="AE311" s="91"/>
      <c r="AF311" s="91"/>
      <c r="AG311" s="91"/>
      <c r="AH311" s="436"/>
      <c r="AI311" s="91"/>
      <c r="AJ311" s="436"/>
      <c r="AK311" s="91"/>
      <c r="AL311" s="436"/>
      <c r="AM311" s="436"/>
      <c r="AN311" s="436"/>
      <c r="AO311" s="436"/>
    </row>
    <row r="312" spans="1:41" s="121" customFormat="1" ht="15.75" customHeight="1">
      <c r="A312" s="40" t="s">
        <v>731</v>
      </c>
      <c r="B312" s="93">
        <v>44007</v>
      </c>
      <c r="C312" s="439">
        <v>1</v>
      </c>
      <c r="D312" s="435">
        <v>31</v>
      </c>
      <c r="E312" s="435" t="s">
        <v>732</v>
      </c>
      <c r="F312" s="106"/>
      <c r="G312" s="83"/>
      <c r="H312" s="83"/>
      <c r="I312" s="91"/>
      <c r="J312" s="436"/>
      <c r="K312" s="436">
        <v>1</v>
      </c>
      <c r="L312" s="436"/>
      <c r="M312" s="91" t="s">
        <v>733</v>
      </c>
      <c r="N312" s="105"/>
      <c r="O312" s="436"/>
      <c r="P312" s="436">
        <v>1</v>
      </c>
      <c r="Q312" s="436">
        <v>1</v>
      </c>
      <c r="R312" s="436"/>
      <c r="S312" s="436"/>
      <c r="T312" s="436"/>
      <c r="U312" s="436"/>
      <c r="V312" s="436"/>
      <c r="W312" s="436"/>
      <c r="X312" s="436"/>
      <c r="Y312" s="436"/>
      <c r="Z312" s="436"/>
      <c r="AA312" s="435" t="s">
        <v>55</v>
      </c>
      <c r="AB312" s="436"/>
      <c r="AC312" s="436"/>
      <c r="AD312" s="436"/>
      <c r="AE312" s="91"/>
      <c r="AF312" s="91"/>
      <c r="AG312" s="91"/>
      <c r="AH312" s="436"/>
      <c r="AI312" s="91"/>
      <c r="AJ312" s="436"/>
      <c r="AK312" s="91"/>
      <c r="AL312" s="436"/>
      <c r="AM312" s="436"/>
      <c r="AN312" s="436"/>
      <c r="AO312" s="436"/>
    </row>
    <row r="313" spans="1:41" s="121" customFormat="1" ht="15.75" customHeight="1">
      <c r="A313" s="40" t="s">
        <v>734</v>
      </c>
      <c r="B313" s="95">
        <v>44079</v>
      </c>
      <c r="C313" s="439">
        <v>1</v>
      </c>
      <c r="D313" s="435">
        <v>28</v>
      </c>
      <c r="E313" s="435" t="s">
        <v>735</v>
      </c>
      <c r="F313" s="106"/>
      <c r="G313" s="83"/>
      <c r="H313" s="83"/>
      <c r="I313" s="91">
        <v>16</v>
      </c>
      <c r="J313" s="436"/>
      <c r="K313" s="436"/>
      <c r="L313" s="436"/>
      <c r="M313" s="91"/>
      <c r="N313" s="105"/>
      <c r="O313" s="436"/>
      <c r="P313" s="436">
        <v>1</v>
      </c>
      <c r="Q313" s="436">
        <v>1</v>
      </c>
      <c r="R313" s="436"/>
      <c r="S313" s="436"/>
      <c r="T313" s="436"/>
      <c r="U313" s="436"/>
      <c r="V313" s="436"/>
      <c r="W313" s="436"/>
      <c r="X313" s="436"/>
      <c r="Y313" s="436"/>
      <c r="Z313" s="91" t="s">
        <v>41</v>
      </c>
      <c r="AA313" s="435" t="s">
        <v>55</v>
      </c>
      <c r="AB313" s="436"/>
      <c r="AC313" s="436"/>
      <c r="AD313" s="436"/>
      <c r="AE313" s="91"/>
      <c r="AF313" s="91" t="s">
        <v>41</v>
      </c>
      <c r="AG313" s="91"/>
      <c r="AH313" s="436"/>
      <c r="AI313" s="91" t="s">
        <v>41</v>
      </c>
      <c r="AJ313" s="436"/>
      <c r="AK313" s="91"/>
      <c r="AL313" s="436"/>
      <c r="AM313" s="436"/>
      <c r="AN313" s="436"/>
      <c r="AO313" s="436"/>
    </row>
    <row r="314" spans="1:41" s="133" customFormat="1" ht="15.75" customHeight="1">
      <c r="A314" s="40" t="s">
        <v>736</v>
      </c>
      <c r="B314" s="95">
        <v>44104</v>
      </c>
      <c r="C314" s="439">
        <v>20</v>
      </c>
      <c r="D314" s="435" t="s">
        <v>737</v>
      </c>
      <c r="E314" s="435"/>
      <c r="F314" s="106"/>
      <c r="G314" s="83"/>
      <c r="H314" s="83"/>
      <c r="I314" s="91"/>
      <c r="J314" s="436"/>
      <c r="K314" s="257">
        <v>2</v>
      </c>
      <c r="L314" s="436"/>
      <c r="M314" s="91"/>
      <c r="N314" s="105"/>
      <c r="O314" s="436">
        <v>2</v>
      </c>
      <c r="P314" s="436"/>
      <c r="Q314" s="436">
        <v>13</v>
      </c>
      <c r="R314" s="436">
        <v>1</v>
      </c>
      <c r="S314" s="257">
        <v>2</v>
      </c>
      <c r="T314" s="436"/>
      <c r="U314" s="436">
        <v>5</v>
      </c>
      <c r="V314" s="436">
        <v>1</v>
      </c>
      <c r="W314" s="436"/>
      <c r="X314" s="436"/>
      <c r="Y314" s="436"/>
      <c r="Z314" s="91"/>
      <c r="AA314" s="435" t="s">
        <v>55</v>
      </c>
      <c r="AB314" s="436"/>
      <c r="AC314" s="436"/>
      <c r="AD314" s="436"/>
      <c r="AE314" s="91"/>
      <c r="AF314" s="91"/>
      <c r="AG314" s="91"/>
      <c r="AH314" s="436"/>
      <c r="AI314" s="91"/>
      <c r="AJ314" s="436"/>
      <c r="AK314" s="91"/>
      <c r="AL314" s="436"/>
      <c r="AM314" s="436"/>
      <c r="AN314" s="436"/>
      <c r="AO314" s="436"/>
    </row>
    <row r="315" spans="1:41" s="134" customFormat="1" ht="15.75" customHeight="1">
      <c r="A315" s="40" t="s">
        <v>738</v>
      </c>
      <c r="B315" s="95">
        <v>44112</v>
      </c>
      <c r="C315" s="439">
        <v>67</v>
      </c>
      <c r="D315" s="435" t="s">
        <v>739</v>
      </c>
      <c r="E315" s="435" t="s">
        <v>740</v>
      </c>
      <c r="F315" s="106"/>
      <c r="G315" s="83"/>
      <c r="H315" s="83"/>
      <c r="I315" s="91"/>
      <c r="J315" s="436"/>
      <c r="K315" s="436"/>
      <c r="L315" s="436">
        <v>7</v>
      </c>
      <c r="M315" s="91" t="s">
        <v>741</v>
      </c>
      <c r="N315" s="105">
        <v>44</v>
      </c>
      <c r="O315" s="436"/>
      <c r="P315" s="436">
        <v>19</v>
      </c>
      <c r="Q315" s="436">
        <v>26</v>
      </c>
      <c r="R315" s="436">
        <v>1</v>
      </c>
      <c r="S315" s="436"/>
      <c r="T315" s="436"/>
      <c r="U315" s="436">
        <v>40</v>
      </c>
      <c r="V315" s="436"/>
      <c r="W315" s="436"/>
      <c r="X315" s="436"/>
      <c r="Y315" s="436"/>
      <c r="Z315" s="91"/>
      <c r="AA315" s="435" t="s">
        <v>55</v>
      </c>
      <c r="AB315" s="436"/>
      <c r="AC315" s="436"/>
      <c r="AD315" s="436"/>
      <c r="AE315" s="91"/>
      <c r="AF315" s="91"/>
      <c r="AG315" s="91"/>
      <c r="AH315" s="436"/>
      <c r="AI315" s="91"/>
      <c r="AJ315" s="436"/>
      <c r="AK315" s="91"/>
      <c r="AL315" s="436"/>
      <c r="AM315" s="436"/>
      <c r="AN315" s="436"/>
      <c r="AO315" s="436"/>
    </row>
    <row r="316" spans="1:41" s="134" customFormat="1" ht="15.75" customHeight="1">
      <c r="A316" s="40" t="s">
        <v>742</v>
      </c>
      <c r="B316" s="95">
        <v>44075</v>
      </c>
      <c r="C316" s="439">
        <v>1</v>
      </c>
      <c r="D316" s="435">
        <v>37</v>
      </c>
      <c r="E316" s="435">
        <v>38</v>
      </c>
      <c r="F316" s="106"/>
      <c r="G316" s="83"/>
      <c r="H316" s="83"/>
      <c r="I316" s="91"/>
      <c r="J316" s="436"/>
      <c r="K316" s="436"/>
      <c r="L316" s="436"/>
      <c r="M316" s="91"/>
      <c r="N316" s="105"/>
      <c r="O316" s="436"/>
      <c r="P316" s="436">
        <v>1</v>
      </c>
      <c r="Q316" s="436">
        <v>1</v>
      </c>
      <c r="R316" s="436"/>
      <c r="S316" s="436"/>
      <c r="T316" s="436"/>
      <c r="U316" s="436"/>
      <c r="V316" s="436"/>
      <c r="W316" s="436"/>
      <c r="X316" s="436"/>
      <c r="Y316" s="436"/>
      <c r="Z316" s="91"/>
      <c r="AA316" s="435" t="s">
        <v>41</v>
      </c>
      <c r="AB316" s="436"/>
      <c r="AC316" s="436"/>
      <c r="AD316" s="436"/>
      <c r="AE316" s="91"/>
      <c r="AF316" s="91"/>
      <c r="AG316" s="91"/>
      <c r="AH316" s="436"/>
      <c r="AI316" s="91"/>
      <c r="AJ316" s="436"/>
      <c r="AK316" s="91" t="s">
        <v>743</v>
      </c>
      <c r="AL316" s="436"/>
      <c r="AM316" s="436"/>
      <c r="AN316" s="436"/>
      <c r="AO316" s="436"/>
    </row>
    <row r="317" spans="1:41" s="134" customFormat="1" ht="15.75" customHeight="1">
      <c r="A317" s="40" t="s">
        <v>744</v>
      </c>
      <c r="B317" s="95">
        <v>44113</v>
      </c>
      <c r="C317" s="439">
        <v>2</v>
      </c>
      <c r="D317" s="435" t="s">
        <v>291</v>
      </c>
      <c r="E317" s="435" t="s">
        <v>745</v>
      </c>
      <c r="F317" s="106"/>
      <c r="G317" s="83"/>
      <c r="H317" s="83"/>
      <c r="I317" s="91"/>
      <c r="J317" s="436"/>
      <c r="K317" s="436"/>
      <c r="L317" s="436"/>
      <c r="M317" s="91"/>
      <c r="N317" s="105"/>
      <c r="O317" s="436"/>
      <c r="P317" s="436"/>
      <c r="Q317" s="436">
        <v>2</v>
      </c>
      <c r="R317" s="436"/>
      <c r="S317" s="436"/>
      <c r="T317" s="436"/>
      <c r="U317" s="436"/>
      <c r="V317" s="436"/>
      <c r="W317" s="436"/>
      <c r="X317" s="436"/>
      <c r="Y317" s="436"/>
      <c r="Z317" s="91"/>
      <c r="AA317" s="435" t="s">
        <v>746</v>
      </c>
      <c r="AB317" s="436"/>
      <c r="AC317" s="436"/>
      <c r="AD317" s="436"/>
      <c r="AE317" s="91"/>
      <c r="AF317" s="91"/>
      <c r="AG317" s="91"/>
      <c r="AH317" s="436"/>
      <c r="AI317" s="91"/>
      <c r="AJ317" s="436"/>
      <c r="AK317" s="91"/>
      <c r="AL317" s="436"/>
      <c r="AM317" s="436"/>
      <c r="AN317" s="436"/>
      <c r="AO317" s="436"/>
    </row>
    <row r="318" spans="1:41" s="134" customFormat="1" ht="15.75" customHeight="1">
      <c r="A318" s="40" t="s">
        <v>747</v>
      </c>
      <c r="B318" s="95">
        <v>44110</v>
      </c>
      <c r="C318" s="439">
        <v>1</v>
      </c>
      <c r="D318" s="435">
        <v>35</v>
      </c>
      <c r="E318" s="435" t="s">
        <v>748</v>
      </c>
      <c r="F318" s="106"/>
      <c r="G318" s="83"/>
      <c r="H318" s="83"/>
      <c r="I318" s="91"/>
      <c r="J318" s="436"/>
      <c r="K318" s="436"/>
      <c r="L318" s="436"/>
      <c r="M318" s="91" t="s">
        <v>749</v>
      </c>
      <c r="N318" s="105">
        <v>1</v>
      </c>
      <c r="O318" s="436"/>
      <c r="P318" s="436">
        <v>1</v>
      </c>
      <c r="Q318" s="436">
        <v>1</v>
      </c>
      <c r="R318" s="436"/>
      <c r="S318" s="436"/>
      <c r="T318" s="436"/>
      <c r="U318" s="436"/>
      <c r="V318" s="436"/>
      <c r="W318" s="436"/>
      <c r="X318" s="436"/>
      <c r="Y318" s="436"/>
      <c r="Z318" s="91"/>
      <c r="AA318" s="435" t="s">
        <v>55</v>
      </c>
      <c r="AB318" s="436"/>
      <c r="AC318" s="436"/>
      <c r="AD318" s="436"/>
      <c r="AE318" s="91"/>
      <c r="AF318" s="91"/>
      <c r="AG318" s="91"/>
      <c r="AH318" s="436"/>
      <c r="AI318" s="91"/>
      <c r="AJ318" s="436"/>
      <c r="AK318" s="91" t="s">
        <v>750</v>
      </c>
      <c r="AL318" s="436"/>
      <c r="AM318" s="436"/>
      <c r="AN318" s="436"/>
      <c r="AO318" s="436"/>
    </row>
    <row r="319" spans="1:41" s="134" customFormat="1" ht="15.75" customHeight="1">
      <c r="A319" s="40" t="s">
        <v>751</v>
      </c>
      <c r="B319" s="95">
        <v>44110</v>
      </c>
      <c r="C319" s="439">
        <v>1</v>
      </c>
      <c r="D319" s="435" t="s">
        <v>712</v>
      </c>
      <c r="E319" s="435">
        <v>39</v>
      </c>
      <c r="F319" s="106"/>
      <c r="G319" s="83"/>
      <c r="H319" s="83"/>
      <c r="I319" s="91"/>
      <c r="J319" s="436"/>
      <c r="K319" s="436"/>
      <c r="L319" s="436"/>
      <c r="M319" s="91"/>
      <c r="N319" s="105"/>
      <c r="O319" s="436"/>
      <c r="P319" s="436">
        <v>1</v>
      </c>
      <c r="Q319" s="436">
        <v>1</v>
      </c>
      <c r="R319" s="436"/>
      <c r="S319" s="436"/>
      <c r="T319" s="436"/>
      <c r="U319" s="436"/>
      <c r="V319" s="436"/>
      <c r="W319" s="436"/>
      <c r="X319" s="436"/>
      <c r="Y319" s="436"/>
      <c r="Z319" s="91"/>
      <c r="AA319" s="435" t="s">
        <v>55</v>
      </c>
      <c r="AB319" s="436"/>
      <c r="AC319" s="436"/>
      <c r="AD319" s="436"/>
      <c r="AE319" s="91"/>
      <c r="AF319" s="91"/>
      <c r="AG319" s="91"/>
      <c r="AH319" s="436"/>
      <c r="AI319" s="91"/>
      <c r="AJ319" s="436"/>
      <c r="AK319" s="91"/>
      <c r="AL319" s="436"/>
      <c r="AM319" s="436"/>
      <c r="AN319" s="436"/>
      <c r="AO319" s="436"/>
    </row>
    <row r="320" spans="1:41" s="134" customFormat="1" ht="15.75" customHeight="1">
      <c r="A320" s="40" t="s">
        <v>752</v>
      </c>
      <c r="B320" s="95">
        <v>44111</v>
      </c>
      <c r="C320" s="439">
        <v>32</v>
      </c>
      <c r="D320" s="435" t="s">
        <v>753</v>
      </c>
      <c r="E320" s="435" t="s">
        <v>754</v>
      </c>
      <c r="F320" s="106"/>
      <c r="G320" s="83"/>
      <c r="H320" s="83"/>
      <c r="I320" s="91"/>
      <c r="J320" s="436"/>
      <c r="K320" s="436"/>
      <c r="L320" s="436"/>
      <c r="M320" s="91" t="s">
        <v>755</v>
      </c>
      <c r="N320" s="105">
        <v>32</v>
      </c>
      <c r="O320" s="436"/>
      <c r="P320" s="436"/>
      <c r="Q320" s="436">
        <v>19</v>
      </c>
      <c r="R320" s="436"/>
      <c r="S320" s="436"/>
      <c r="T320" s="436"/>
      <c r="U320" s="436">
        <v>13</v>
      </c>
      <c r="V320" s="436"/>
      <c r="W320" s="436"/>
      <c r="X320" s="436"/>
      <c r="Y320" s="436"/>
      <c r="Z320" s="91"/>
      <c r="AA320" s="435"/>
      <c r="AB320" s="436"/>
      <c r="AC320" s="436"/>
      <c r="AD320" s="436"/>
      <c r="AE320" s="91"/>
      <c r="AF320" s="91"/>
      <c r="AG320" s="91"/>
      <c r="AH320" s="436"/>
      <c r="AI320" s="91"/>
      <c r="AJ320" s="436"/>
      <c r="AK320" s="136" t="s">
        <v>756</v>
      </c>
      <c r="AL320" s="436"/>
      <c r="AM320" s="436"/>
      <c r="AN320" s="436"/>
      <c r="AO320" s="436"/>
    </row>
    <row r="321" spans="1:41" s="137" customFormat="1" ht="15.75" customHeight="1">
      <c r="A321" s="40" t="s">
        <v>757</v>
      </c>
      <c r="B321" s="95">
        <v>44093</v>
      </c>
      <c r="C321" s="439">
        <v>2</v>
      </c>
      <c r="D321" s="435" t="s">
        <v>758</v>
      </c>
      <c r="E321" s="435"/>
      <c r="F321" s="106"/>
      <c r="G321" s="83"/>
      <c r="H321" s="83"/>
      <c r="I321" s="91"/>
      <c r="J321" s="436"/>
      <c r="K321" s="436"/>
      <c r="L321" s="436"/>
      <c r="M321" s="91" t="s">
        <v>271</v>
      </c>
      <c r="N321" s="105"/>
      <c r="O321" s="436"/>
      <c r="P321" s="436">
        <v>2</v>
      </c>
      <c r="Q321" s="436">
        <v>2</v>
      </c>
      <c r="R321" s="436"/>
      <c r="S321" s="436"/>
      <c r="T321" s="436"/>
      <c r="U321" s="436"/>
      <c r="V321" s="436"/>
      <c r="W321" s="436"/>
      <c r="X321" s="436"/>
      <c r="Y321" s="436"/>
      <c r="Z321" s="91"/>
      <c r="AA321" s="435" t="s">
        <v>759</v>
      </c>
      <c r="AB321" s="436"/>
      <c r="AC321" s="436"/>
      <c r="AD321" s="436"/>
      <c r="AE321" s="91"/>
      <c r="AF321" s="91"/>
      <c r="AG321" s="91"/>
      <c r="AH321" s="436"/>
      <c r="AI321" s="91"/>
      <c r="AJ321" s="436"/>
      <c r="AK321" s="136"/>
      <c r="AL321" s="436"/>
      <c r="AM321" s="436"/>
      <c r="AN321" s="436"/>
      <c r="AO321" s="436"/>
    </row>
    <row r="322" spans="1:41" s="137" customFormat="1" ht="15.75" customHeight="1">
      <c r="A322" s="40" t="s">
        <v>760</v>
      </c>
      <c r="B322" s="95">
        <v>44112</v>
      </c>
      <c r="C322" s="439">
        <v>1</v>
      </c>
      <c r="D322" s="435">
        <v>27</v>
      </c>
      <c r="E322" s="435" t="s">
        <v>761</v>
      </c>
      <c r="F322" s="106"/>
      <c r="G322" s="83"/>
      <c r="H322" s="83"/>
      <c r="I322" s="91"/>
      <c r="J322" s="436">
        <v>1</v>
      </c>
      <c r="K322" s="436"/>
      <c r="L322" s="436"/>
      <c r="M322" s="91"/>
      <c r="N322" s="105">
        <v>1</v>
      </c>
      <c r="O322" s="436"/>
      <c r="P322" s="436"/>
      <c r="Q322" s="436">
        <v>1</v>
      </c>
      <c r="R322" s="436"/>
      <c r="S322" s="436"/>
      <c r="T322" s="436"/>
      <c r="U322" s="436"/>
      <c r="V322" s="436"/>
      <c r="W322" s="436"/>
      <c r="X322" s="436"/>
      <c r="Y322" s="436"/>
      <c r="Z322" s="91"/>
      <c r="AA322" s="435" t="s">
        <v>759</v>
      </c>
      <c r="AB322" s="436"/>
      <c r="AC322" s="436"/>
      <c r="AD322" s="436"/>
      <c r="AE322" s="91"/>
      <c r="AF322" s="91"/>
      <c r="AG322" s="91"/>
      <c r="AH322" s="436"/>
      <c r="AI322" s="91"/>
      <c r="AJ322" s="436"/>
      <c r="AK322" s="136"/>
      <c r="AL322" s="436"/>
      <c r="AM322" s="436"/>
      <c r="AN322" s="436"/>
      <c r="AO322" s="436"/>
    </row>
    <row r="323" spans="1:41" s="137" customFormat="1" ht="15.75" customHeight="1">
      <c r="A323" s="40" t="s">
        <v>762</v>
      </c>
      <c r="B323" s="95">
        <v>44116</v>
      </c>
      <c r="C323" s="439">
        <v>31</v>
      </c>
      <c r="D323" s="435" t="s">
        <v>763</v>
      </c>
      <c r="E323" s="435"/>
      <c r="F323" s="106"/>
      <c r="G323" s="83"/>
      <c r="H323" s="83"/>
      <c r="I323" s="91"/>
      <c r="J323" s="436"/>
      <c r="K323" s="436"/>
      <c r="L323" s="436"/>
      <c r="M323" s="91">
        <v>11</v>
      </c>
      <c r="N323" s="105">
        <v>1</v>
      </c>
      <c r="O323" s="436"/>
      <c r="P323" s="436">
        <v>6</v>
      </c>
      <c r="Q323" s="436">
        <v>31</v>
      </c>
      <c r="R323" s="436"/>
      <c r="S323" s="436"/>
      <c r="T323" s="436"/>
      <c r="U323" s="436"/>
      <c r="V323" s="436"/>
      <c r="W323" s="436"/>
      <c r="X323" s="436"/>
      <c r="Y323" s="91" t="s">
        <v>248</v>
      </c>
      <c r="Z323" s="91"/>
      <c r="AA323" s="435" t="s">
        <v>764</v>
      </c>
      <c r="AB323" s="436"/>
      <c r="AC323" s="436"/>
      <c r="AD323" s="436"/>
      <c r="AE323" s="91" t="s">
        <v>765</v>
      </c>
      <c r="AF323" s="91" t="s">
        <v>46</v>
      </c>
      <c r="AG323" s="91" t="s">
        <v>766</v>
      </c>
      <c r="AH323" s="436"/>
      <c r="AI323" s="91" t="s">
        <v>767</v>
      </c>
      <c r="AJ323" s="436"/>
      <c r="AK323" s="136"/>
      <c r="AL323" s="436"/>
      <c r="AM323" s="436"/>
      <c r="AN323" s="436"/>
      <c r="AO323" s="436"/>
    </row>
    <row r="324" spans="1:41" s="137" customFormat="1" ht="15.75" customHeight="1">
      <c r="A324" s="40" t="s">
        <v>768</v>
      </c>
      <c r="B324" s="95">
        <v>44111</v>
      </c>
      <c r="C324" s="439">
        <v>141</v>
      </c>
      <c r="D324" s="435" t="s">
        <v>769</v>
      </c>
      <c r="E324" s="435" t="s">
        <v>770</v>
      </c>
      <c r="F324" s="106">
        <v>11</v>
      </c>
      <c r="G324" s="83">
        <v>37</v>
      </c>
      <c r="H324" s="83">
        <v>35</v>
      </c>
      <c r="I324" s="91"/>
      <c r="J324" s="436"/>
      <c r="K324" s="436">
        <v>17</v>
      </c>
      <c r="L324" s="436">
        <v>75</v>
      </c>
      <c r="M324" s="91">
        <v>57</v>
      </c>
      <c r="N324" s="105">
        <v>5</v>
      </c>
      <c r="O324" s="436">
        <v>1</v>
      </c>
      <c r="P324" s="436">
        <v>24</v>
      </c>
      <c r="Q324" s="440">
        <v>77</v>
      </c>
      <c r="R324" s="436">
        <v>2</v>
      </c>
      <c r="S324" s="436"/>
      <c r="T324" s="436"/>
      <c r="U324" s="436">
        <v>61</v>
      </c>
      <c r="V324" s="257">
        <v>2</v>
      </c>
      <c r="W324" s="436">
        <v>8</v>
      </c>
      <c r="X324" s="436"/>
      <c r="Y324" s="91"/>
      <c r="Z324" s="91"/>
      <c r="AA324" s="435" t="s">
        <v>55</v>
      </c>
      <c r="AB324" s="436"/>
      <c r="AC324" s="436"/>
      <c r="AD324" s="436"/>
      <c r="AE324" s="91"/>
      <c r="AF324" s="91" t="s">
        <v>771</v>
      </c>
      <c r="AG324" s="91"/>
      <c r="AH324" s="436"/>
      <c r="AI324" s="91"/>
      <c r="AJ324" s="436"/>
      <c r="AK324" s="136"/>
      <c r="AL324" s="436"/>
      <c r="AM324" s="436"/>
      <c r="AN324" s="436"/>
      <c r="AO324" s="436"/>
    </row>
    <row r="325" spans="1:41" s="137" customFormat="1" ht="15.75" customHeight="1">
      <c r="A325" s="40" t="s">
        <v>772</v>
      </c>
      <c r="B325" s="95">
        <v>44112</v>
      </c>
      <c r="C325" s="139">
        <v>23</v>
      </c>
      <c r="D325" s="435"/>
      <c r="E325" s="435"/>
      <c r="F325" s="106">
        <v>23</v>
      </c>
      <c r="G325" s="83"/>
      <c r="H325" s="83"/>
      <c r="I325" s="91"/>
      <c r="J325" s="436"/>
      <c r="K325" s="436"/>
      <c r="L325" s="436"/>
      <c r="M325" s="91"/>
      <c r="N325" s="105"/>
      <c r="O325" s="436"/>
      <c r="P325" s="436"/>
      <c r="Q325" s="440"/>
      <c r="R325" s="440">
        <v>11</v>
      </c>
      <c r="S325" s="436"/>
      <c r="T325" s="436"/>
      <c r="U325" s="436">
        <v>12</v>
      </c>
      <c r="V325" s="436"/>
      <c r="W325" s="436"/>
      <c r="X325" s="436"/>
      <c r="Y325" s="91"/>
      <c r="Z325" s="91"/>
      <c r="AA325" s="435" t="s">
        <v>773</v>
      </c>
      <c r="AB325" s="436"/>
      <c r="AC325" s="91" t="s">
        <v>774</v>
      </c>
      <c r="AD325" s="436"/>
      <c r="AE325" s="91"/>
      <c r="AF325" s="91"/>
      <c r="AG325" s="91"/>
      <c r="AH325" s="436"/>
      <c r="AI325" s="91"/>
      <c r="AJ325" s="436"/>
      <c r="AK325" s="136"/>
      <c r="AL325" s="436"/>
      <c r="AM325" s="436"/>
      <c r="AN325" s="436"/>
      <c r="AO325" s="436"/>
    </row>
    <row r="326" spans="1:41" s="146" customFormat="1" ht="15.75" customHeight="1">
      <c r="A326" s="40" t="s">
        <v>775</v>
      </c>
      <c r="B326" s="95">
        <v>44126</v>
      </c>
      <c r="C326" s="439">
        <v>15</v>
      </c>
      <c r="D326" s="435" t="s">
        <v>776</v>
      </c>
      <c r="E326" s="435" t="s">
        <v>777</v>
      </c>
      <c r="F326" s="106"/>
      <c r="G326" s="83"/>
      <c r="H326" s="83"/>
      <c r="I326" s="91"/>
      <c r="J326" s="436"/>
      <c r="K326" s="436"/>
      <c r="L326" s="436"/>
      <c r="M326" s="91"/>
      <c r="N326" s="105">
        <v>15</v>
      </c>
      <c r="O326" s="436">
        <v>2</v>
      </c>
      <c r="P326" s="436">
        <v>15</v>
      </c>
      <c r="Q326" s="440">
        <v>15</v>
      </c>
      <c r="R326" s="440"/>
      <c r="S326" s="436"/>
      <c r="T326" s="436"/>
      <c r="U326" s="436"/>
      <c r="V326" s="436"/>
      <c r="W326" s="436"/>
      <c r="X326" s="436"/>
      <c r="Y326" s="91"/>
      <c r="Z326" s="91"/>
      <c r="AA326" s="435" t="s">
        <v>214</v>
      </c>
      <c r="AB326" s="436"/>
      <c r="AC326" s="91" t="s">
        <v>778</v>
      </c>
      <c r="AD326" s="436"/>
      <c r="AE326" s="91"/>
      <c r="AF326" s="91"/>
      <c r="AG326" s="91"/>
      <c r="AH326" s="436"/>
      <c r="AI326" s="91"/>
      <c r="AJ326" s="436"/>
      <c r="AK326" s="136"/>
      <c r="AL326" s="436"/>
      <c r="AM326" s="436"/>
      <c r="AN326" s="436"/>
      <c r="AO326" s="436"/>
    </row>
    <row r="327" spans="1:41" s="146" customFormat="1" ht="15.75" customHeight="1">
      <c r="A327" s="40" t="s">
        <v>779</v>
      </c>
      <c r="B327" s="95">
        <v>44123</v>
      </c>
      <c r="C327" s="439">
        <v>77</v>
      </c>
      <c r="D327" s="435">
        <v>29.9</v>
      </c>
      <c r="E327" s="435"/>
      <c r="F327" s="106"/>
      <c r="G327" s="83"/>
      <c r="H327" s="83"/>
      <c r="I327" s="91"/>
      <c r="J327" s="436"/>
      <c r="K327" s="436">
        <v>5</v>
      </c>
      <c r="L327" s="436">
        <v>7</v>
      </c>
      <c r="M327" s="91"/>
      <c r="N327" s="105">
        <v>0</v>
      </c>
      <c r="O327" s="436"/>
      <c r="P327" s="436">
        <v>20</v>
      </c>
      <c r="Q327" s="440">
        <v>77</v>
      </c>
      <c r="R327" s="440"/>
      <c r="S327" s="436"/>
      <c r="T327" s="436"/>
      <c r="U327" s="436"/>
      <c r="V327" s="436"/>
      <c r="W327" s="436"/>
      <c r="X327" s="436"/>
      <c r="Y327" s="91"/>
      <c r="Z327" s="91"/>
      <c r="AA327" s="435"/>
      <c r="AB327" s="436"/>
      <c r="AC327" s="91"/>
      <c r="AD327" s="436"/>
      <c r="AE327" s="91"/>
      <c r="AF327" s="91"/>
      <c r="AG327" s="91"/>
      <c r="AH327" s="436"/>
      <c r="AI327" s="91"/>
      <c r="AJ327" s="436"/>
      <c r="AK327" s="136"/>
      <c r="AL327" s="436"/>
      <c r="AM327" s="436"/>
      <c r="AN327" s="436"/>
      <c r="AO327" s="436"/>
    </row>
    <row r="328" spans="1:41" s="146" customFormat="1" ht="15.75" customHeight="1">
      <c r="A328" s="40" t="s">
        <v>780</v>
      </c>
      <c r="B328" s="95">
        <v>44089</v>
      </c>
      <c r="C328" s="439">
        <v>1</v>
      </c>
      <c r="D328" s="435">
        <v>37</v>
      </c>
      <c r="E328" s="435">
        <v>31</v>
      </c>
      <c r="F328" s="106"/>
      <c r="G328" s="83"/>
      <c r="H328" s="83">
        <v>1</v>
      </c>
      <c r="I328" s="91"/>
      <c r="J328" s="436"/>
      <c r="K328" s="436"/>
      <c r="L328" s="436"/>
      <c r="M328" s="91"/>
      <c r="N328" s="105"/>
      <c r="O328" s="436"/>
      <c r="P328" s="436">
        <v>1</v>
      </c>
      <c r="Q328" s="440">
        <v>1</v>
      </c>
      <c r="R328" s="440"/>
      <c r="S328" s="436"/>
      <c r="T328" s="436"/>
      <c r="U328" s="436"/>
      <c r="V328" s="436"/>
      <c r="W328" s="436"/>
      <c r="X328" s="436"/>
      <c r="Y328" s="91"/>
      <c r="Z328" s="91"/>
      <c r="AA328" s="435" t="s">
        <v>55</v>
      </c>
      <c r="AB328" s="436"/>
      <c r="AC328" s="91"/>
      <c r="AD328" s="436"/>
      <c r="AE328" s="91"/>
      <c r="AF328" s="91"/>
      <c r="AG328" s="91"/>
      <c r="AH328" s="436"/>
      <c r="AI328" s="91"/>
      <c r="AJ328" s="436"/>
      <c r="AK328" s="136"/>
      <c r="AL328" s="436"/>
      <c r="AM328" s="436"/>
      <c r="AN328" s="436"/>
      <c r="AO328" s="436"/>
    </row>
    <row r="329" spans="1:41" s="146" customFormat="1" ht="15.75" customHeight="1">
      <c r="A329" s="40" t="s">
        <v>781</v>
      </c>
      <c r="B329" s="95">
        <v>44125</v>
      </c>
      <c r="C329" s="439">
        <v>60</v>
      </c>
      <c r="D329" s="435" t="s">
        <v>782</v>
      </c>
      <c r="E329" s="435"/>
      <c r="F329" s="106">
        <v>2</v>
      </c>
      <c r="G329" s="150">
        <v>2</v>
      </c>
      <c r="H329" s="83"/>
      <c r="I329" s="91"/>
      <c r="J329" s="436"/>
      <c r="K329" s="436">
        <v>1</v>
      </c>
      <c r="L329" s="436">
        <v>15</v>
      </c>
      <c r="M329" s="91">
        <v>16</v>
      </c>
      <c r="N329" s="105"/>
      <c r="O329" s="436"/>
      <c r="P329" s="436">
        <v>20</v>
      </c>
      <c r="Q329" s="440">
        <v>48</v>
      </c>
      <c r="R329" s="151">
        <v>4</v>
      </c>
      <c r="S329" s="436"/>
      <c r="T329" s="436"/>
      <c r="U329" s="436">
        <v>8</v>
      </c>
      <c r="V329" s="436"/>
      <c r="W329" s="436"/>
      <c r="X329" s="436"/>
      <c r="Y329" s="91"/>
      <c r="Z329" s="91"/>
      <c r="AA329" s="435"/>
      <c r="AB329" s="436"/>
      <c r="AC329" s="91"/>
      <c r="AD329" s="436"/>
      <c r="AE329" s="91"/>
      <c r="AF329" s="91"/>
      <c r="AG329" s="91"/>
      <c r="AH329" s="436"/>
      <c r="AI329" s="91"/>
      <c r="AJ329" s="436"/>
      <c r="AK329" s="136"/>
      <c r="AL329" s="436"/>
      <c r="AM329" s="436"/>
      <c r="AN329" s="436"/>
      <c r="AO329" s="436"/>
    </row>
    <row r="330" spans="1:41" s="146" customFormat="1" ht="15.75" customHeight="1">
      <c r="A330" s="40" t="s">
        <v>783</v>
      </c>
      <c r="B330" s="95">
        <v>44121</v>
      </c>
      <c r="C330" s="439">
        <v>2</v>
      </c>
      <c r="D330" s="435" t="s">
        <v>784</v>
      </c>
      <c r="E330" s="435" t="s">
        <v>785</v>
      </c>
      <c r="F330" s="106"/>
      <c r="G330" s="83"/>
      <c r="H330" s="83">
        <v>2</v>
      </c>
      <c r="I330" s="91"/>
      <c r="J330" s="436"/>
      <c r="K330" s="436"/>
      <c r="L330" s="436"/>
      <c r="M330" s="91"/>
      <c r="N330" s="105">
        <v>2</v>
      </c>
      <c r="O330" s="436"/>
      <c r="P330" s="436">
        <v>2</v>
      </c>
      <c r="Q330" s="440">
        <v>2</v>
      </c>
      <c r="R330" s="440"/>
      <c r="S330" s="436"/>
      <c r="T330" s="436"/>
      <c r="U330" s="436"/>
      <c r="V330" s="436"/>
      <c r="W330" s="436"/>
      <c r="X330" s="436"/>
      <c r="Y330" s="91"/>
      <c r="Z330" s="91"/>
      <c r="AA330" s="435"/>
      <c r="AB330" s="436"/>
      <c r="AC330" s="91"/>
      <c r="AD330" s="436"/>
      <c r="AE330" s="91"/>
      <c r="AF330" s="91"/>
      <c r="AG330" s="91"/>
      <c r="AH330" s="436"/>
      <c r="AI330" s="91"/>
      <c r="AJ330" s="436"/>
      <c r="AK330" s="136"/>
      <c r="AL330" s="436"/>
      <c r="AM330" s="436"/>
      <c r="AN330" s="436"/>
      <c r="AO330" s="436"/>
    </row>
    <row r="331" spans="1:41" s="146" customFormat="1" ht="15.75" customHeight="1">
      <c r="A331" s="135" t="s">
        <v>786</v>
      </c>
      <c r="B331" s="95">
        <v>44118</v>
      </c>
      <c r="C331" s="439">
        <v>1</v>
      </c>
      <c r="D331" s="435"/>
      <c r="E331" s="435" t="s">
        <v>632</v>
      </c>
      <c r="F331" s="106"/>
      <c r="G331" s="83"/>
      <c r="H331" s="83">
        <v>1</v>
      </c>
      <c r="I331" s="91"/>
      <c r="J331" s="436">
        <v>1</v>
      </c>
      <c r="K331" s="436"/>
      <c r="L331" s="436"/>
      <c r="M331" s="91"/>
      <c r="N331" s="105"/>
      <c r="O331" s="436"/>
      <c r="P331" s="436">
        <v>1</v>
      </c>
      <c r="Q331" s="440">
        <v>1</v>
      </c>
      <c r="R331" s="440"/>
      <c r="S331" s="436"/>
      <c r="T331" s="436"/>
      <c r="U331" s="436"/>
      <c r="V331" s="436"/>
      <c r="W331" s="436"/>
      <c r="X331" s="436"/>
      <c r="Y331" s="91"/>
      <c r="Z331" s="91"/>
      <c r="AA331" s="435"/>
      <c r="AB331" s="436"/>
      <c r="AC331" s="91"/>
      <c r="AD331" s="436"/>
      <c r="AE331" s="91" t="s">
        <v>41</v>
      </c>
      <c r="AF331" s="91"/>
      <c r="AG331" s="91"/>
      <c r="AH331" s="436"/>
      <c r="AI331" s="91"/>
      <c r="AJ331" s="436"/>
      <c r="AK331" s="136"/>
      <c r="AL331" s="436"/>
      <c r="AM331" s="436"/>
      <c r="AN331" s="436"/>
      <c r="AO331" s="436"/>
    </row>
    <row r="332" spans="1:41" s="146" customFormat="1" ht="15.75" customHeight="1">
      <c r="A332" s="40" t="s">
        <v>787</v>
      </c>
      <c r="B332" s="95">
        <v>44123</v>
      </c>
      <c r="C332" s="439">
        <v>65</v>
      </c>
      <c r="D332" s="435"/>
      <c r="E332" s="435"/>
      <c r="F332" s="106"/>
      <c r="G332" s="83"/>
      <c r="H332" s="83"/>
      <c r="I332" s="91"/>
      <c r="J332" s="436"/>
      <c r="K332" s="436"/>
      <c r="L332" s="436"/>
      <c r="M332" s="91"/>
      <c r="N332" s="105"/>
      <c r="O332" s="436"/>
      <c r="P332" s="436">
        <v>52</v>
      </c>
      <c r="Q332" s="440">
        <v>58</v>
      </c>
      <c r="R332" s="440"/>
      <c r="S332" s="436"/>
      <c r="T332" s="436">
        <v>4</v>
      </c>
      <c r="U332" s="436"/>
      <c r="V332" s="436"/>
      <c r="W332" s="436"/>
      <c r="X332" s="436"/>
      <c r="Y332" s="91"/>
      <c r="Z332" s="91"/>
      <c r="AA332" s="435"/>
      <c r="AB332" s="436"/>
      <c r="AC332" s="91"/>
      <c r="AD332" s="436"/>
      <c r="AE332" s="91"/>
      <c r="AF332" s="91"/>
      <c r="AG332" s="91"/>
      <c r="AH332" s="436"/>
      <c r="AI332" s="91"/>
      <c r="AJ332" s="436"/>
      <c r="AK332" s="136"/>
      <c r="AL332" s="436"/>
      <c r="AM332" s="436"/>
      <c r="AN332" s="436"/>
      <c r="AO332" s="436"/>
    </row>
    <row r="333" spans="1:41" s="146" customFormat="1" ht="15.75" customHeight="1">
      <c r="A333" s="40" t="s">
        <v>788</v>
      </c>
      <c r="B333" s="93">
        <v>44117</v>
      </c>
      <c r="C333" s="439">
        <v>4</v>
      </c>
      <c r="D333" s="435" t="s">
        <v>789</v>
      </c>
      <c r="E333" s="435"/>
      <c r="F333" s="106"/>
      <c r="G333" s="83"/>
      <c r="H333" s="83"/>
      <c r="I333" s="91"/>
      <c r="J333" s="436"/>
      <c r="K333" s="436"/>
      <c r="L333" s="436"/>
      <c r="M333" s="91"/>
      <c r="N333" s="105"/>
      <c r="O333" s="436"/>
      <c r="P333" s="436">
        <v>1</v>
      </c>
      <c r="Q333" s="440">
        <v>1</v>
      </c>
      <c r="R333" s="440"/>
      <c r="S333" s="436"/>
      <c r="T333" s="436"/>
      <c r="U333" s="436">
        <v>3</v>
      </c>
      <c r="V333" s="436"/>
      <c r="W333" s="436"/>
      <c r="X333" s="436"/>
      <c r="Y333" s="91"/>
      <c r="Z333" s="91"/>
      <c r="AA333" s="435" t="s">
        <v>481</v>
      </c>
      <c r="AB333" s="436"/>
      <c r="AC333" s="91"/>
      <c r="AD333" s="436"/>
      <c r="AE333" s="91"/>
      <c r="AF333" s="91"/>
      <c r="AG333" s="91"/>
      <c r="AH333" s="436"/>
      <c r="AI333" s="91"/>
      <c r="AJ333" s="436"/>
      <c r="AK333" s="136"/>
      <c r="AL333" s="436"/>
      <c r="AM333" s="436"/>
      <c r="AN333" s="436"/>
      <c r="AO333" s="436"/>
    </row>
    <row r="334" spans="1:41" s="146" customFormat="1" ht="15.75" customHeight="1">
      <c r="A334" s="40" t="s">
        <v>790</v>
      </c>
      <c r="B334" s="93">
        <v>44106</v>
      </c>
      <c r="C334" s="439">
        <v>188</v>
      </c>
      <c r="D334" s="435"/>
      <c r="E334" s="435" t="s">
        <v>791</v>
      </c>
      <c r="F334" s="106">
        <v>37</v>
      </c>
      <c r="G334" s="149">
        <v>68</v>
      </c>
      <c r="H334" s="149">
        <v>83</v>
      </c>
      <c r="I334" s="91"/>
      <c r="J334" s="436"/>
      <c r="K334" s="436">
        <v>6</v>
      </c>
      <c r="L334" s="436"/>
      <c r="M334" s="91">
        <v>27</v>
      </c>
      <c r="N334" s="105">
        <v>6</v>
      </c>
      <c r="O334" s="436"/>
      <c r="P334" s="436">
        <v>49</v>
      </c>
      <c r="Q334" s="440">
        <v>60</v>
      </c>
      <c r="R334" s="440">
        <v>3</v>
      </c>
      <c r="S334" s="436"/>
      <c r="T334" s="436"/>
      <c r="U334" s="436"/>
      <c r="V334" s="436"/>
      <c r="W334" s="436"/>
      <c r="X334" s="436"/>
      <c r="Y334" s="91"/>
      <c r="Z334" s="91"/>
      <c r="AA334" s="435"/>
      <c r="AB334" s="436"/>
      <c r="AC334" s="91"/>
      <c r="AD334" s="436"/>
      <c r="AE334" s="91"/>
      <c r="AF334" s="91"/>
      <c r="AG334" s="91"/>
      <c r="AH334" s="436"/>
      <c r="AI334" s="91"/>
      <c r="AJ334" s="436"/>
      <c r="AK334" s="136"/>
      <c r="AL334" s="436"/>
      <c r="AM334" s="436"/>
      <c r="AN334" s="436"/>
      <c r="AO334" s="436"/>
    </row>
    <row r="335" spans="1:41" s="146" customFormat="1" ht="15.75" customHeight="1">
      <c r="A335" s="40" t="s">
        <v>594</v>
      </c>
      <c r="B335" s="93">
        <v>44125</v>
      </c>
      <c r="C335" s="439">
        <v>11</v>
      </c>
      <c r="D335" s="435"/>
      <c r="E335" s="435"/>
      <c r="F335" s="106"/>
      <c r="G335" s="83"/>
      <c r="H335" s="83"/>
      <c r="I335" s="91"/>
      <c r="J335" s="436"/>
      <c r="K335" s="436"/>
      <c r="L335" s="436"/>
      <c r="M335" s="91"/>
      <c r="N335" s="105"/>
      <c r="O335" s="436"/>
      <c r="P335" s="436"/>
      <c r="Q335" s="440">
        <v>11</v>
      </c>
      <c r="R335" s="440"/>
      <c r="S335" s="436"/>
      <c r="T335" s="436"/>
      <c r="U335" s="436"/>
      <c r="V335" s="436"/>
      <c r="W335" s="436"/>
      <c r="X335" s="436"/>
      <c r="Y335" s="91"/>
      <c r="Z335" s="91"/>
      <c r="AA335" s="435" t="s">
        <v>792</v>
      </c>
      <c r="AB335" s="436"/>
      <c r="AC335" s="91"/>
      <c r="AD335" s="436"/>
      <c r="AE335" s="91"/>
      <c r="AF335" s="91"/>
      <c r="AG335" s="91"/>
      <c r="AH335" s="436"/>
      <c r="AI335" s="91"/>
      <c r="AJ335" s="436"/>
      <c r="AK335" s="136"/>
      <c r="AL335" s="436"/>
      <c r="AM335" s="436"/>
      <c r="AN335" s="436"/>
      <c r="AO335" s="436"/>
    </row>
    <row r="336" spans="1:41" s="147" customFormat="1" ht="15.75" customHeight="1">
      <c r="A336" s="40" t="s">
        <v>793</v>
      </c>
      <c r="B336" s="93">
        <v>44103</v>
      </c>
      <c r="C336" s="439">
        <v>2</v>
      </c>
      <c r="D336" s="435"/>
      <c r="E336" s="435" t="s">
        <v>794</v>
      </c>
      <c r="F336" s="106"/>
      <c r="G336" s="83"/>
      <c r="H336" s="83"/>
      <c r="I336" s="128" t="s">
        <v>795</v>
      </c>
      <c r="J336" s="436"/>
      <c r="K336" s="436"/>
      <c r="L336" s="436"/>
      <c r="M336" s="91"/>
      <c r="N336" s="105"/>
      <c r="O336" s="436"/>
      <c r="P336" s="436"/>
      <c r="Q336" s="440">
        <v>2</v>
      </c>
      <c r="R336" s="440"/>
      <c r="S336" s="436"/>
      <c r="T336" s="436"/>
      <c r="U336" s="436"/>
      <c r="V336" s="436"/>
      <c r="W336" s="436"/>
      <c r="X336" s="436"/>
      <c r="Y336" s="91"/>
      <c r="Z336" s="91"/>
      <c r="AA336" s="435" t="s">
        <v>131</v>
      </c>
      <c r="AB336" s="436"/>
      <c r="AC336" s="91"/>
      <c r="AD336" s="436" t="s">
        <v>796</v>
      </c>
      <c r="AE336" s="91" t="s">
        <v>41</v>
      </c>
      <c r="AF336" s="91"/>
      <c r="AG336" s="91" t="s">
        <v>797</v>
      </c>
      <c r="AH336" s="436"/>
      <c r="AI336" s="91"/>
      <c r="AJ336" s="436"/>
      <c r="AK336" s="136"/>
      <c r="AL336" s="436"/>
      <c r="AM336" s="436"/>
      <c r="AN336" s="436"/>
      <c r="AO336" s="436"/>
    </row>
    <row r="337" spans="1:41" s="147" customFormat="1" ht="15.75" customHeight="1">
      <c r="A337" s="40" t="s">
        <v>798</v>
      </c>
      <c r="B337" s="93">
        <v>44076</v>
      </c>
      <c r="C337" s="439">
        <v>2</v>
      </c>
      <c r="D337" s="435" t="s">
        <v>799</v>
      </c>
      <c r="E337" s="435" t="s">
        <v>800</v>
      </c>
      <c r="F337" s="106"/>
      <c r="G337" s="83"/>
      <c r="H337" s="83"/>
      <c r="I337" s="128" t="s">
        <v>801</v>
      </c>
      <c r="J337" s="436">
        <v>1</v>
      </c>
      <c r="K337" s="436">
        <v>1</v>
      </c>
      <c r="L337" s="436">
        <v>1</v>
      </c>
      <c r="M337" s="91"/>
      <c r="N337" s="105"/>
      <c r="O337" s="436"/>
      <c r="P337" s="436"/>
      <c r="Q337" s="440">
        <v>2</v>
      </c>
      <c r="R337" s="440"/>
      <c r="S337" s="436"/>
      <c r="T337" s="436"/>
      <c r="U337" s="436"/>
      <c r="V337" s="436"/>
      <c r="W337" s="436"/>
      <c r="X337" s="436"/>
      <c r="Y337" s="91"/>
      <c r="Z337" s="91"/>
      <c r="AA337" s="435" t="s">
        <v>46</v>
      </c>
      <c r="AB337" s="436"/>
      <c r="AC337" s="91"/>
      <c r="AD337" s="436"/>
      <c r="AE337" s="91"/>
      <c r="AF337" s="91"/>
      <c r="AG337" s="91"/>
      <c r="AH337" s="436"/>
      <c r="AI337" s="91"/>
      <c r="AJ337" s="436"/>
      <c r="AK337" s="136"/>
      <c r="AL337" s="436"/>
      <c r="AM337" s="436"/>
      <c r="AN337" s="436"/>
      <c r="AO337" s="436"/>
    </row>
    <row r="338" spans="1:41" s="147" customFormat="1" ht="15.75" customHeight="1">
      <c r="A338" s="109" t="s">
        <v>500</v>
      </c>
      <c r="B338" s="93">
        <v>44136</v>
      </c>
      <c r="C338" s="439">
        <v>533</v>
      </c>
      <c r="D338" s="435"/>
      <c r="E338" s="435"/>
      <c r="F338" s="106">
        <v>130</v>
      </c>
      <c r="G338" s="83"/>
      <c r="H338" s="83"/>
      <c r="I338" s="128" t="s">
        <v>802</v>
      </c>
      <c r="J338" s="436"/>
      <c r="K338" s="436"/>
      <c r="L338" s="436"/>
      <c r="M338" s="91"/>
      <c r="N338" s="105">
        <v>7</v>
      </c>
      <c r="O338" s="436">
        <v>2</v>
      </c>
      <c r="P338" s="436">
        <v>87</v>
      </c>
      <c r="Q338" s="440">
        <v>131</v>
      </c>
      <c r="R338" s="440">
        <v>13</v>
      </c>
      <c r="S338" s="436"/>
      <c r="T338" s="440"/>
      <c r="U338" s="440">
        <v>389</v>
      </c>
      <c r="V338" s="440"/>
      <c r="W338" s="436">
        <v>12</v>
      </c>
      <c r="X338" s="436"/>
      <c r="Y338" s="91"/>
      <c r="Z338" s="91"/>
      <c r="AA338" s="435"/>
      <c r="AB338" s="436"/>
      <c r="AC338" s="91"/>
      <c r="AD338" s="436"/>
      <c r="AE338" s="91" t="s">
        <v>248</v>
      </c>
      <c r="AF338" s="91"/>
      <c r="AG338" s="91"/>
      <c r="AH338" s="436"/>
      <c r="AI338" s="91"/>
      <c r="AJ338" s="436"/>
      <c r="AK338" s="136"/>
      <c r="AL338" s="436"/>
      <c r="AM338" s="436"/>
      <c r="AN338" s="436"/>
      <c r="AO338" s="436"/>
    </row>
    <row r="339" spans="1:41" s="147" customFormat="1" ht="15.75" customHeight="1">
      <c r="A339" s="40" t="s">
        <v>803</v>
      </c>
      <c r="B339" s="93">
        <v>44133</v>
      </c>
      <c r="C339" s="439">
        <v>52</v>
      </c>
      <c r="D339" s="435" t="s">
        <v>804</v>
      </c>
      <c r="E339" s="435"/>
      <c r="F339" s="106"/>
      <c r="G339" s="83"/>
      <c r="H339" s="83"/>
      <c r="I339" s="128"/>
      <c r="J339" s="436"/>
      <c r="K339" s="436">
        <v>7</v>
      </c>
      <c r="L339" s="436">
        <v>6</v>
      </c>
      <c r="M339" s="91">
        <v>5</v>
      </c>
      <c r="N339" s="105"/>
      <c r="O339" s="436"/>
      <c r="P339" s="436">
        <v>13</v>
      </c>
      <c r="Q339" s="440">
        <v>52</v>
      </c>
      <c r="R339" s="440"/>
      <c r="S339" s="436"/>
      <c r="T339" s="436"/>
      <c r="U339" s="436"/>
      <c r="V339" s="436"/>
      <c r="W339" s="436"/>
      <c r="X339" s="436"/>
      <c r="Y339" s="91"/>
      <c r="Z339" s="91"/>
      <c r="AA339" s="435" t="s">
        <v>55</v>
      </c>
      <c r="AB339" s="436"/>
      <c r="AC339" s="91"/>
      <c r="AD339" s="436"/>
      <c r="AE339" s="91"/>
      <c r="AF339" s="91"/>
      <c r="AG339" s="91"/>
      <c r="AH339" s="436"/>
      <c r="AI339" s="91"/>
      <c r="AJ339" s="436"/>
      <c r="AK339" s="136"/>
      <c r="AL339" s="436"/>
      <c r="AM339" s="436"/>
      <c r="AN339" s="436"/>
      <c r="AO339" s="436"/>
    </row>
    <row r="340" spans="1:41" s="147" customFormat="1" ht="15.75" customHeight="1">
      <c r="A340" s="109" t="s">
        <v>805</v>
      </c>
      <c r="B340" s="93">
        <v>44097</v>
      </c>
      <c r="C340" s="439">
        <v>448</v>
      </c>
      <c r="D340" s="435" t="s">
        <v>806</v>
      </c>
      <c r="E340" s="435"/>
      <c r="F340" s="106"/>
      <c r="G340" s="83"/>
      <c r="H340" s="83"/>
      <c r="I340" s="128"/>
      <c r="J340" s="436">
        <v>62</v>
      </c>
      <c r="K340" s="436"/>
      <c r="L340" s="436"/>
      <c r="M340" s="91" t="s">
        <v>807</v>
      </c>
      <c r="N340" s="105">
        <v>14</v>
      </c>
      <c r="O340" s="436">
        <v>10</v>
      </c>
      <c r="P340" s="436"/>
      <c r="Q340" s="440"/>
      <c r="R340" s="440"/>
      <c r="S340" s="436"/>
      <c r="T340" s="436"/>
      <c r="U340" s="436"/>
      <c r="V340" s="436"/>
      <c r="W340" s="436"/>
      <c r="X340" s="436"/>
      <c r="Y340" s="91"/>
      <c r="Z340" s="91"/>
      <c r="AA340" s="435"/>
      <c r="AB340" s="436"/>
      <c r="AC340" s="91"/>
      <c r="AD340" s="436"/>
      <c r="AE340" s="91"/>
      <c r="AF340" s="91"/>
      <c r="AG340" s="91"/>
      <c r="AH340" s="436"/>
      <c r="AI340" s="91"/>
      <c r="AJ340" s="436"/>
      <c r="AK340" s="136"/>
      <c r="AL340" s="436"/>
      <c r="AM340" s="436"/>
      <c r="AN340" s="436"/>
      <c r="AO340" s="436"/>
    </row>
    <row r="341" spans="1:41" s="147" customFormat="1" ht="15.75" customHeight="1">
      <c r="A341" s="40" t="s">
        <v>808</v>
      </c>
      <c r="B341" s="93">
        <v>44133</v>
      </c>
      <c r="C341" s="439">
        <v>1</v>
      </c>
      <c r="D341" s="435">
        <v>30</v>
      </c>
      <c r="E341" s="435" t="s">
        <v>809</v>
      </c>
      <c r="F341" s="106"/>
      <c r="G341" s="83"/>
      <c r="H341" s="83"/>
      <c r="I341" s="128" t="s">
        <v>810</v>
      </c>
      <c r="J341" s="436">
        <v>1</v>
      </c>
      <c r="K341" s="436"/>
      <c r="L341" s="436"/>
      <c r="M341" s="91"/>
      <c r="N341" s="105">
        <v>1</v>
      </c>
      <c r="O341" s="436"/>
      <c r="P341" s="436">
        <v>1</v>
      </c>
      <c r="Q341" s="440">
        <v>1</v>
      </c>
      <c r="R341" s="440"/>
      <c r="S341" s="436"/>
      <c r="T341" s="436"/>
      <c r="U341" s="436"/>
      <c r="V341" s="436"/>
      <c r="W341" s="436"/>
      <c r="X341" s="436"/>
      <c r="Y341" s="91"/>
      <c r="Z341" s="91"/>
      <c r="AA341" s="435" t="s">
        <v>55</v>
      </c>
      <c r="AB341" s="436"/>
      <c r="AC341" s="91"/>
      <c r="AD341" s="436"/>
      <c r="AE341" s="91"/>
      <c r="AF341" s="91"/>
      <c r="AG341" s="91"/>
      <c r="AH341" s="436"/>
      <c r="AI341" s="91"/>
      <c r="AJ341" s="436"/>
      <c r="AK341" s="136"/>
      <c r="AL341" s="436"/>
      <c r="AM341" s="436"/>
      <c r="AN341" s="436"/>
      <c r="AO341" s="436"/>
    </row>
    <row r="342" spans="1:41" s="147" customFormat="1" ht="15.75" customHeight="1">
      <c r="A342" s="40" t="s">
        <v>811</v>
      </c>
      <c r="B342" s="93">
        <v>44131</v>
      </c>
      <c r="C342" s="439">
        <v>95</v>
      </c>
      <c r="D342" s="435">
        <v>29</v>
      </c>
      <c r="E342" s="435"/>
      <c r="F342" s="106">
        <v>32</v>
      </c>
      <c r="G342" s="83">
        <v>32</v>
      </c>
      <c r="H342" s="83">
        <v>31</v>
      </c>
      <c r="I342" s="128"/>
      <c r="J342" s="436"/>
      <c r="K342" s="436">
        <v>3</v>
      </c>
      <c r="L342" s="436"/>
      <c r="M342" s="91" t="s">
        <v>812</v>
      </c>
      <c r="N342" s="105"/>
      <c r="O342" s="436"/>
      <c r="P342" s="436"/>
      <c r="Q342" s="440">
        <v>19</v>
      </c>
      <c r="R342" s="440"/>
      <c r="S342" s="436"/>
      <c r="T342" s="436"/>
      <c r="U342" s="436">
        <v>74</v>
      </c>
      <c r="V342" s="436">
        <v>2</v>
      </c>
      <c r="W342" s="436"/>
      <c r="X342" s="436"/>
      <c r="Y342" s="91"/>
      <c r="Z342" s="91"/>
      <c r="AA342" s="435"/>
      <c r="AB342" s="436"/>
      <c r="AC342" s="91"/>
      <c r="AD342" s="436"/>
      <c r="AE342" s="91"/>
      <c r="AF342" s="91"/>
      <c r="AG342" s="91"/>
      <c r="AH342" s="436"/>
      <c r="AI342" s="91"/>
      <c r="AJ342" s="436"/>
      <c r="AK342" s="136"/>
      <c r="AL342" s="436"/>
      <c r="AM342" s="436"/>
      <c r="AN342" s="436"/>
      <c r="AO342" s="436"/>
    </row>
    <row r="343" spans="1:41" s="156" customFormat="1" ht="15.75" customHeight="1">
      <c r="A343" s="40" t="s">
        <v>813</v>
      </c>
      <c r="B343" s="93">
        <v>44129</v>
      </c>
      <c r="C343" s="439">
        <v>1</v>
      </c>
      <c r="D343" s="435">
        <v>31</v>
      </c>
      <c r="E343" s="435" t="s">
        <v>814</v>
      </c>
      <c r="F343" s="106"/>
      <c r="G343" s="83"/>
      <c r="H343" s="83">
        <v>6</v>
      </c>
      <c r="I343" s="128"/>
      <c r="J343" s="436"/>
      <c r="K343" s="436"/>
      <c r="L343" s="436">
        <v>1</v>
      </c>
      <c r="M343" s="91" t="s">
        <v>815</v>
      </c>
      <c r="N343" s="105"/>
      <c r="O343" s="436"/>
      <c r="P343" s="436">
        <v>1</v>
      </c>
      <c r="Q343" s="440">
        <v>1</v>
      </c>
      <c r="R343" s="440"/>
      <c r="S343" s="436"/>
      <c r="T343" s="436"/>
      <c r="U343" s="436"/>
      <c r="V343" s="436"/>
      <c r="W343" s="436"/>
      <c r="X343" s="436"/>
      <c r="Y343" s="91"/>
      <c r="Z343" s="91"/>
      <c r="AA343" s="435" t="s">
        <v>55</v>
      </c>
      <c r="AB343" s="436"/>
      <c r="AC343" s="91"/>
      <c r="AD343" s="436"/>
      <c r="AE343" s="91"/>
      <c r="AF343" s="91"/>
      <c r="AG343" s="91"/>
      <c r="AH343" s="436"/>
      <c r="AI343" s="91"/>
      <c r="AJ343" s="436"/>
      <c r="AK343" s="136"/>
      <c r="AL343" s="436"/>
      <c r="AM343" s="436"/>
      <c r="AN343" s="436"/>
      <c r="AO343" s="436"/>
    </row>
    <row r="344" spans="1:41" s="159" customFormat="1" ht="15.75" customHeight="1">
      <c r="A344" s="40" t="s">
        <v>816</v>
      </c>
      <c r="B344" s="93">
        <v>44097</v>
      </c>
      <c r="C344" s="439">
        <v>155</v>
      </c>
      <c r="D344" s="435" t="s">
        <v>817</v>
      </c>
      <c r="E344" s="435"/>
      <c r="F344" s="106"/>
      <c r="G344" s="83"/>
      <c r="H344" s="83"/>
      <c r="I344" s="128"/>
      <c r="J344" s="436"/>
      <c r="K344" s="436">
        <v>12</v>
      </c>
      <c r="L344" s="436">
        <v>14</v>
      </c>
      <c r="M344" s="91"/>
      <c r="N344" s="105"/>
      <c r="O344" s="436"/>
      <c r="P344" s="436">
        <v>36</v>
      </c>
      <c r="Q344" s="440">
        <v>155</v>
      </c>
      <c r="R344" s="440"/>
      <c r="S344" s="436"/>
      <c r="T344" s="436"/>
      <c r="U344" s="436"/>
      <c r="V344" s="436"/>
      <c r="W344" s="436"/>
      <c r="X344" s="436"/>
      <c r="Y344" s="91"/>
      <c r="Z344" s="91"/>
      <c r="AA344" s="435" t="s">
        <v>55</v>
      </c>
      <c r="AB344" s="436"/>
      <c r="AC344" s="91"/>
      <c r="AD344" s="436"/>
      <c r="AE344" s="91"/>
      <c r="AF344" s="91"/>
      <c r="AG344" s="91"/>
      <c r="AH344" s="436"/>
      <c r="AI344" s="91"/>
      <c r="AJ344" s="436"/>
      <c r="AK344" s="136"/>
      <c r="AL344" s="436"/>
      <c r="AM344" s="436"/>
      <c r="AN344" s="436"/>
      <c r="AO344" s="436"/>
    </row>
    <row r="345" spans="1:41" s="159" customFormat="1" ht="15.75" customHeight="1">
      <c r="A345" s="40" t="s">
        <v>818</v>
      </c>
      <c r="B345" s="93">
        <v>44088</v>
      </c>
      <c r="C345" s="439">
        <v>20</v>
      </c>
      <c r="D345" s="435" t="s">
        <v>819</v>
      </c>
      <c r="E345" s="435"/>
      <c r="F345" s="106"/>
      <c r="G345" s="83"/>
      <c r="H345" s="83"/>
      <c r="I345" s="128"/>
      <c r="J345" s="436"/>
      <c r="K345" s="436">
        <v>20</v>
      </c>
      <c r="L345" s="436"/>
      <c r="M345" s="91"/>
      <c r="N345" s="105"/>
      <c r="O345" s="436"/>
      <c r="P345" s="436">
        <v>17</v>
      </c>
      <c r="Q345" s="440">
        <v>20</v>
      </c>
      <c r="R345" s="440"/>
      <c r="S345" s="436"/>
      <c r="T345" s="436"/>
      <c r="U345" s="436"/>
      <c r="V345" s="436"/>
      <c r="W345" s="436"/>
      <c r="X345" s="436"/>
      <c r="Y345" s="91"/>
      <c r="Z345" s="91"/>
      <c r="AA345" s="435"/>
      <c r="AB345" s="436"/>
      <c r="AC345" s="91"/>
      <c r="AD345" s="436"/>
      <c r="AE345" s="91"/>
      <c r="AF345" s="91"/>
      <c r="AG345" s="91" t="s">
        <v>820</v>
      </c>
      <c r="AH345" s="436"/>
      <c r="AI345" s="91"/>
      <c r="AJ345" s="436"/>
      <c r="AK345" s="136"/>
      <c r="AL345" s="436"/>
      <c r="AM345" s="436"/>
      <c r="AN345" s="436"/>
      <c r="AO345" s="436"/>
    </row>
    <row r="346" spans="1:41" s="159" customFormat="1" ht="15.75" customHeight="1">
      <c r="A346" s="40" t="s">
        <v>821</v>
      </c>
      <c r="B346" s="93">
        <v>44080</v>
      </c>
      <c r="C346" s="439">
        <v>25</v>
      </c>
      <c r="D346" s="435"/>
      <c r="E346" s="435"/>
      <c r="F346" s="106"/>
      <c r="G346" s="83"/>
      <c r="H346" s="83"/>
      <c r="I346" s="128"/>
      <c r="J346" s="436">
        <v>2</v>
      </c>
      <c r="K346" s="436">
        <v>1</v>
      </c>
      <c r="L346" s="436"/>
      <c r="M346" s="91"/>
      <c r="N346" s="105">
        <v>1</v>
      </c>
      <c r="O346" s="436"/>
      <c r="P346" s="436"/>
      <c r="Q346" s="440">
        <v>24</v>
      </c>
      <c r="R346" s="440"/>
      <c r="S346" s="440">
        <v>1</v>
      </c>
      <c r="T346" s="440">
        <v>4</v>
      </c>
      <c r="U346" s="436"/>
      <c r="V346" s="436"/>
      <c r="W346" s="436"/>
      <c r="X346" s="436"/>
      <c r="Y346" s="91"/>
      <c r="Z346" s="91"/>
      <c r="AA346" s="435" t="s">
        <v>822</v>
      </c>
      <c r="AB346" s="436"/>
      <c r="AC346" s="91"/>
      <c r="AD346" s="436"/>
      <c r="AE346" s="91"/>
      <c r="AF346" s="91"/>
      <c r="AG346" s="91" t="s">
        <v>823</v>
      </c>
      <c r="AH346" s="436"/>
      <c r="AI346" s="91"/>
      <c r="AJ346" s="436"/>
      <c r="AK346" s="136"/>
      <c r="AL346" s="436"/>
      <c r="AM346" s="436"/>
      <c r="AN346" s="436"/>
      <c r="AO346" s="436"/>
    </row>
    <row r="347" spans="1:41" s="159" customFormat="1" ht="15.75" customHeight="1">
      <c r="A347" s="40" t="s">
        <v>824</v>
      </c>
      <c r="B347" s="93">
        <v>44089</v>
      </c>
      <c r="C347" s="439">
        <v>29</v>
      </c>
      <c r="D347" s="435" t="s">
        <v>825</v>
      </c>
      <c r="E347" s="435"/>
      <c r="F347" s="106"/>
      <c r="G347" s="83"/>
      <c r="H347" s="83"/>
      <c r="I347" s="128"/>
      <c r="J347" s="436"/>
      <c r="K347" s="436">
        <v>1</v>
      </c>
      <c r="L347" s="436">
        <v>1</v>
      </c>
      <c r="M347" s="91" t="s">
        <v>826</v>
      </c>
      <c r="N347" s="105"/>
      <c r="O347" s="436"/>
      <c r="P347" s="436">
        <v>6</v>
      </c>
      <c r="Q347" s="440">
        <v>29</v>
      </c>
      <c r="R347" s="440"/>
      <c r="S347" s="436"/>
      <c r="T347" s="436"/>
      <c r="U347" s="436"/>
      <c r="V347" s="436"/>
      <c r="W347" s="436"/>
      <c r="X347" s="436"/>
      <c r="Y347" s="91"/>
      <c r="Z347" s="91"/>
      <c r="AA347" s="435" t="s">
        <v>248</v>
      </c>
      <c r="AB347" s="436"/>
      <c r="AC347" s="91"/>
      <c r="AD347" s="436"/>
      <c r="AE347" s="91"/>
      <c r="AF347" s="91"/>
      <c r="AG347" s="91" t="s">
        <v>55</v>
      </c>
      <c r="AH347" s="436"/>
      <c r="AI347" s="91"/>
      <c r="AJ347" s="436"/>
      <c r="AK347" s="136"/>
      <c r="AL347" s="436"/>
      <c r="AM347" s="436"/>
      <c r="AN347" s="436"/>
      <c r="AO347" s="436"/>
    </row>
    <row r="348" spans="1:41" s="159" customFormat="1" ht="15.75" customHeight="1">
      <c r="A348" s="40" t="s">
        <v>827</v>
      </c>
      <c r="B348" s="93">
        <v>44077</v>
      </c>
      <c r="C348" s="439">
        <v>15</v>
      </c>
      <c r="D348" s="435" t="s">
        <v>828</v>
      </c>
      <c r="E348" s="435"/>
      <c r="F348" s="106"/>
      <c r="G348" s="83"/>
      <c r="H348" s="83"/>
      <c r="I348" s="128"/>
      <c r="J348" s="436"/>
      <c r="K348" s="436"/>
      <c r="L348" s="436"/>
      <c r="M348" s="91">
        <v>6</v>
      </c>
      <c r="N348" s="105"/>
      <c r="O348" s="436"/>
      <c r="P348" s="436">
        <v>10</v>
      </c>
      <c r="Q348" s="440">
        <v>15</v>
      </c>
      <c r="R348" s="440"/>
      <c r="S348" s="436"/>
      <c r="T348" s="436"/>
      <c r="U348" s="436"/>
      <c r="V348" s="436"/>
      <c r="W348" s="436"/>
      <c r="X348" s="436"/>
      <c r="Y348" s="91"/>
      <c r="Z348" s="91"/>
      <c r="AA348" s="435" t="s">
        <v>55</v>
      </c>
      <c r="AB348" s="436"/>
      <c r="AC348" s="91"/>
      <c r="AD348" s="436"/>
      <c r="AE348" s="91"/>
      <c r="AF348" s="91"/>
      <c r="AG348" s="91"/>
      <c r="AH348" s="436"/>
      <c r="AI348" s="91"/>
      <c r="AJ348" s="436"/>
      <c r="AK348" s="136"/>
      <c r="AL348" s="436"/>
      <c r="AM348" s="436"/>
      <c r="AN348" s="436"/>
      <c r="AO348" s="436"/>
    </row>
    <row r="349" spans="1:41" s="159" customFormat="1" ht="15.75" customHeight="1">
      <c r="A349" s="40" t="s">
        <v>829</v>
      </c>
      <c r="B349" s="128" t="s">
        <v>830</v>
      </c>
      <c r="C349" s="439">
        <v>38</v>
      </c>
      <c r="D349" s="435" t="s">
        <v>831</v>
      </c>
      <c r="E349" s="435"/>
      <c r="F349" s="106"/>
      <c r="G349" s="83"/>
      <c r="H349" s="83"/>
      <c r="I349" s="128"/>
      <c r="J349" s="436"/>
      <c r="K349" s="436"/>
      <c r="L349" s="436"/>
      <c r="M349" s="91">
        <v>2</v>
      </c>
      <c r="N349" s="105">
        <v>1</v>
      </c>
      <c r="O349" s="436"/>
      <c r="P349" s="436">
        <v>23</v>
      </c>
      <c r="Q349" s="440">
        <v>38</v>
      </c>
      <c r="R349" s="440"/>
      <c r="S349" s="440">
        <v>1</v>
      </c>
      <c r="T349" s="436"/>
      <c r="U349" s="436"/>
      <c r="V349" s="436"/>
      <c r="W349" s="436"/>
      <c r="X349" s="436"/>
      <c r="Y349" s="91"/>
      <c r="Z349" s="91"/>
      <c r="AA349" s="435" t="s">
        <v>55</v>
      </c>
      <c r="AB349" s="436"/>
      <c r="AC349" s="91"/>
      <c r="AD349" s="436"/>
      <c r="AE349" s="91"/>
      <c r="AF349" s="91"/>
      <c r="AG349" s="91"/>
      <c r="AH349" s="436"/>
      <c r="AI349" s="91"/>
      <c r="AJ349" s="436"/>
      <c r="AK349" s="136"/>
      <c r="AL349" s="436"/>
      <c r="AM349" s="436"/>
      <c r="AN349" s="436"/>
      <c r="AO349" s="436"/>
    </row>
    <row r="350" spans="1:41" s="159" customFormat="1" ht="15.75" customHeight="1">
      <c r="A350" s="40" t="s">
        <v>832</v>
      </c>
      <c r="B350" s="160" t="s">
        <v>833</v>
      </c>
      <c r="C350" s="439">
        <v>21</v>
      </c>
      <c r="D350" s="435" t="s">
        <v>834</v>
      </c>
      <c r="E350" s="435"/>
      <c r="F350" s="106"/>
      <c r="G350" s="83"/>
      <c r="H350" s="83"/>
      <c r="I350" s="128"/>
      <c r="J350" s="436"/>
      <c r="K350" s="436"/>
      <c r="L350" s="436"/>
      <c r="M350" s="91"/>
      <c r="N350" s="105"/>
      <c r="O350" s="436"/>
      <c r="P350" s="436"/>
      <c r="Q350" s="440">
        <v>21</v>
      </c>
      <c r="R350" s="440"/>
      <c r="S350" s="436"/>
      <c r="T350" s="436"/>
      <c r="U350" s="436"/>
      <c r="V350" s="436"/>
      <c r="W350" s="436"/>
      <c r="X350" s="436"/>
      <c r="Y350" s="91"/>
      <c r="Z350" s="91"/>
      <c r="AA350" s="435" t="s">
        <v>55</v>
      </c>
      <c r="AB350" s="436"/>
      <c r="AC350" s="91"/>
      <c r="AD350" s="436"/>
      <c r="AE350" s="91"/>
      <c r="AF350" s="91"/>
      <c r="AG350" s="91"/>
      <c r="AH350" s="436"/>
      <c r="AI350" s="91"/>
      <c r="AJ350" s="436"/>
      <c r="AK350" s="136"/>
      <c r="AL350" s="436"/>
      <c r="AM350" s="436"/>
      <c r="AN350" s="436"/>
      <c r="AO350" s="436"/>
    </row>
    <row r="351" spans="1:41" s="159" customFormat="1" ht="15.75" customHeight="1">
      <c r="A351" s="40" t="s">
        <v>835</v>
      </c>
      <c r="B351" s="95">
        <v>44077</v>
      </c>
      <c r="C351" s="439">
        <v>30</v>
      </c>
      <c r="D351" s="435">
        <v>30</v>
      </c>
      <c r="E351" s="435">
        <v>36</v>
      </c>
      <c r="F351" s="106"/>
      <c r="G351" s="83"/>
      <c r="H351" s="83"/>
      <c r="I351" s="128"/>
      <c r="J351" s="436"/>
      <c r="K351" s="436"/>
      <c r="L351" s="436"/>
      <c r="M351" s="91"/>
      <c r="N351" s="105">
        <v>1</v>
      </c>
      <c r="O351" s="436">
        <v>2</v>
      </c>
      <c r="P351" s="436"/>
      <c r="Q351" s="440"/>
      <c r="R351" s="440"/>
      <c r="S351" s="436"/>
      <c r="T351" s="436"/>
      <c r="U351" s="436"/>
      <c r="V351" s="436"/>
      <c r="W351" s="436"/>
      <c r="X351" s="436"/>
      <c r="Y351" s="91"/>
      <c r="Z351" s="91"/>
      <c r="AA351" s="435"/>
      <c r="AB351" s="436"/>
      <c r="AC351" s="91"/>
      <c r="AD351" s="436"/>
      <c r="AE351" s="91"/>
      <c r="AF351" s="91"/>
      <c r="AG351" s="91"/>
      <c r="AH351" s="436"/>
      <c r="AI351" s="91"/>
      <c r="AJ351" s="436"/>
      <c r="AK351" s="136"/>
      <c r="AL351" s="436"/>
      <c r="AM351" s="436"/>
      <c r="AN351" s="436"/>
      <c r="AO351" s="436"/>
    </row>
    <row r="352" spans="1:41" s="159" customFormat="1" ht="15.75" customHeight="1">
      <c r="A352" s="40" t="s">
        <v>836</v>
      </c>
      <c r="B352" s="95">
        <v>44139</v>
      </c>
      <c r="C352" s="439">
        <v>68</v>
      </c>
      <c r="D352" s="435" t="s">
        <v>837</v>
      </c>
      <c r="E352" s="435" t="s">
        <v>838</v>
      </c>
      <c r="F352" s="106"/>
      <c r="G352" s="83"/>
      <c r="H352" s="83"/>
      <c r="I352" s="128"/>
      <c r="J352" s="436">
        <v>31</v>
      </c>
      <c r="K352" s="436"/>
      <c r="L352" s="436"/>
      <c r="M352" s="91"/>
      <c r="N352" s="105">
        <v>4</v>
      </c>
      <c r="O352" s="436">
        <v>25</v>
      </c>
      <c r="P352" s="436">
        <v>19</v>
      </c>
      <c r="Q352" s="440">
        <v>39</v>
      </c>
      <c r="R352" s="440"/>
      <c r="S352" s="436"/>
      <c r="T352" s="436"/>
      <c r="U352" s="436">
        <f>68-39</f>
        <v>29</v>
      </c>
      <c r="V352" s="436"/>
      <c r="W352" s="436"/>
      <c r="X352" s="436"/>
      <c r="Y352" s="91"/>
      <c r="Z352" s="91"/>
      <c r="AA352" s="435"/>
      <c r="AB352" s="436"/>
      <c r="AC352" s="91"/>
      <c r="AD352" s="436"/>
      <c r="AE352" s="91"/>
      <c r="AF352" s="91"/>
      <c r="AG352" s="91"/>
      <c r="AH352" s="436"/>
      <c r="AI352" s="91"/>
      <c r="AJ352" s="436"/>
      <c r="AK352" s="136"/>
      <c r="AL352" s="436"/>
      <c r="AM352" s="436"/>
      <c r="AN352" s="436"/>
      <c r="AO352" s="436"/>
    </row>
    <row r="353" spans="1:41" s="159" customFormat="1" ht="15.75" customHeight="1">
      <c r="A353" s="40" t="s">
        <v>839</v>
      </c>
      <c r="B353" s="95">
        <v>44133</v>
      </c>
      <c r="C353" s="439">
        <v>1</v>
      </c>
      <c r="D353" s="435">
        <v>30</v>
      </c>
      <c r="E353" s="435">
        <v>23</v>
      </c>
      <c r="F353" s="106"/>
      <c r="G353" s="83"/>
      <c r="H353" s="83"/>
      <c r="I353" s="128"/>
      <c r="J353" s="436">
        <v>1</v>
      </c>
      <c r="K353" s="436"/>
      <c r="L353" s="436"/>
      <c r="M353" s="91"/>
      <c r="N353" s="105">
        <v>1</v>
      </c>
      <c r="O353" s="436"/>
      <c r="P353" s="436">
        <v>1</v>
      </c>
      <c r="Q353" s="440">
        <v>1</v>
      </c>
      <c r="R353" s="440"/>
      <c r="S353" s="436"/>
      <c r="T353" s="436"/>
      <c r="U353" s="436"/>
      <c r="V353" s="436"/>
      <c r="W353" s="436"/>
      <c r="X353" s="436"/>
      <c r="Y353" s="91"/>
      <c r="Z353" s="91"/>
      <c r="AA353" s="435"/>
      <c r="AB353" s="436"/>
      <c r="AC353" s="91"/>
      <c r="AD353" s="436"/>
      <c r="AE353" s="91"/>
      <c r="AF353" s="91"/>
      <c r="AG353" s="91"/>
      <c r="AH353" s="436"/>
      <c r="AI353" s="91"/>
      <c r="AJ353" s="436"/>
      <c r="AK353" s="136"/>
      <c r="AL353" s="436"/>
      <c r="AM353" s="436"/>
      <c r="AN353" s="436"/>
      <c r="AO353" s="436"/>
    </row>
    <row r="354" spans="1:41" s="159" customFormat="1" ht="15.75" customHeight="1">
      <c r="A354" s="40" t="s">
        <v>840</v>
      </c>
      <c r="B354" s="95">
        <v>44141</v>
      </c>
      <c r="C354" s="439">
        <v>4442</v>
      </c>
      <c r="D354" s="435" t="s">
        <v>841</v>
      </c>
      <c r="E354" s="435"/>
      <c r="F354" s="106">
        <v>13</v>
      </c>
      <c r="G354" s="83">
        <v>502</v>
      </c>
      <c r="H354" s="83">
        <v>2784</v>
      </c>
      <c r="I354" s="162" t="s">
        <v>842</v>
      </c>
      <c r="J354" s="436"/>
      <c r="K354" s="436"/>
      <c r="L354" s="436">
        <v>228</v>
      </c>
      <c r="M354" s="91">
        <v>1564</v>
      </c>
      <c r="N354" s="105"/>
      <c r="O354" s="436"/>
      <c r="P354" s="436">
        <v>1331</v>
      </c>
      <c r="Q354" s="440">
        <v>4430</v>
      </c>
      <c r="R354" s="440">
        <v>12</v>
      </c>
      <c r="S354" s="436">
        <v>20</v>
      </c>
      <c r="T354" s="436"/>
      <c r="U354" s="436"/>
      <c r="V354" s="436"/>
      <c r="W354" s="436"/>
      <c r="X354" s="436"/>
      <c r="Y354" s="91"/>
      <c r="Z354" s="91"/>
      <c r="AA354" s="435" t="s">
        <v>55</v>
      </c>
      <c r="AB354" s="436"/>
      <c r="AC354" s="91"/>
      <c r="AD354" s="436"/>
      <c r="AE354" s="91"/>
      <c r="AF354" s="91"/>
      <c r="AG354" s="91"/>
      <c r="AH354" s="436"/>
      <c r="AI354" s="91"/>
      <c r="AJ354" s="436"/>
      <c r="AK354" s="136"/>
      <c r="AL354" s="436"/>
      <c r="AM354" s="436"/>
      <c r="AN354" s="436"/>
      <c r="AO354" s="436"/>
    </row>
    <row r="355" spans="1:41" s="159" customFormat="1" ht="15.75" customHeight="1">
      <c r="A355" s="40" t="s">
        <v>843</v>
      </c>
      <c r="B355" s="95" t="s">
        <v>844</v>
      </c>
      <c r="C355" s="439">
        <v>1</v>
      </c>
      <c r="D355" s="435">
        <v>29</v>
      </c>
      <c r="E355" s="435" t="s">
        <v>632</v>
      </c>
      <c r="F355" s="106"/>
      <c r="G355" s="83"/>
      <c r="H355" s="83"/>
      <c r="I355" s="162"/>
      <c r="J355" s="436"/>
      <c r="K355" s="436"/>
      <c r="L355" s="436"/>
      <c r="M355" s="91"/>
      <c r="N355" s="105"/>
      <c r="O355" s="436"/>
      <c r="P355" s="436"/>
      <c r="Q355" s="440">
        <v>1</v>
      </c>
      <c r="R355" s="440"/>
      <c r="S355" s="436"/>
      <c r="T355" s="436"/>
      <c r="U355" s="436"/>
      <c r="V355" s="436"/>
      <c r="W355" s="436"/>
      <c r="X355" s="436"/>
      <c r="Y355" s="91"/>
      <c r="Z355" s="91"/>
      <c r="AA355" s="435" t="s">
        <v>55</v>
      </c>
      <c r="AB355" s="436"/>
      <c r="AC355" s="91"/>
      <c r="AD355" s="436"/>
      <c r="AE355" s="91"/>
      <c r="AF355" s="91"/>
      <c r="AG355" s="91"/>
      <c r="AH355" s="436"/>
      <c r="AI355" s="91"/>
      <c r="AJ355" s="436"/>
      <c r="AK355" s="136"/>
      <c r="AL355" s="436"/>
      <c r="AM355" s="436"/>
      <c r="AN355" s="436"/>
      <c r="AO355" s="436"/>
    </row>
    <row r="356" spans="1:41" s="164" customFormat="1" ht="15.75" customHeight="1">
      <c r="A356" s="40" t="s">
        <v>845</v>
      </c>
      <c r="B356" s="95">
        <v>44092</v>
      </c>
      <c r="C356" s="439">
        <v>3434</v>
      </c>
      <c r="D356" s="435">
        <v>28.2</v>
      </c>
      <c r="E356" s="435"/>
      <c r="F356" s="106"/>
      <c r="G356" s="83"/>
      <c r="H356" s="83"/>
      <c r="I356" s="162"/>
      <c r="J356" s="436">
        <v>377</v>
      </c>
      <c r="K356" s="436"/>
      <c r="L356" s="436"/>
      <c r="M356" s="91"/>
      <c r="N356" s="105">
        <v>80</v>
      </c>
      <c r="O356" s="436">
        <v>58</v>
      </c>
      <c r="P356" s="436"/>
      <c r="Q356" s="440"/>
      <c r="R356" s="440"/>
      <c r="S356" s="436"/>
      <c r="T356" s="436"/>
      <c r="U356" s="436"/>
      <c r="V356" s="436"/>
      <c r="W356" s="436"/>
      <c r="X356" s="436"/>
      <c r="Y356" s="91"/>
      <c r="Z356" s="91"/>
      <c r="AA356" s="435"/>
      <c r="AB356" s="436"/>
      <c r="AC356" s="91"/>
      <c r="AD356" s="436"/>
      <c r="AE356" s="91"/>
      <c r="AF356" s="91"/>
      <c r="AG356" s="91"/>
      <c r="AH356" s="436"/>
      <c r="AI356" s="91"/>
      <c r="AJ356" s="436"/>
      <c r="AK356" s="136"/>
      <c r="AL356" s="436"/>
      <c r="AM356" s="436"/>
      <c r="AN356" s="436"/>
      <c r="AO356" s="436"/>
    </row>
    <row r="357" spans="1:41" s="91" customFormat="1" ht="15.75" customHeight="1">
      <c r="A357" s="40" t="s">
        <v>846</v>
      </c>
      <c r="B357" s="95">
        <v>44081</v>
      </c>
      <c r="C357" s="439">
        <v>246</v>
      </c>
      <c r="D357" s="435">
        <v>32.6</v>
      </c>
      <c r="E357" s="435"/>
      <c r="F357" s="105"/>
      <c r="G357" s="83"/>
      <c r="H357" s="83"/>
      <c r="I357" s="162"/>
      <c r="J357" s="436">
        <v>4</v>
      </c>
      <c r="K357" s="91">
        <v>6</v>
      </c>
      <c r="L357" s="91">
        <v>17</v>
      </c>
      <c r="M357" s="91">
        <v>15</v>
      </c>
      <c r="N357" s="105">
        <v>5</v>
      </c>
      <c r="O357" s="91">
        <v>0</v>
      </c>
      <c r="P357" s="436">
        <v>55</v>
      </c>
      <c r="Q357" s="440">
        <v>246</v>
      </c>
      <c r="R357" s="167"/>
      <c r="T357" s="167">
        <v>39</v>
      </c>
      <c r="AA357" s="435"/>
      <c r="AK357" s="136"/>
    </row>
    <row r="358" spans="1:41" s="165" customFormat="1" ht="15.75" customHeight="1">
      <c r="A358" s="40" t="s">
        <v>847</v>
      </c>
      <c r="B358" s="95">
        <v>44027</v>
      </c>
      <c r="C358" s="439">
        <v>20</v>
      </c>
      <c r="D358" s="435">
        <v>31</v>
      </c>
      <c r="E358" s="435"/>
      <c r="F358" s="83"/>
      <c r="G358" s="83"/>
      <c r="H358" s="83"/>
      <c r="I358" s="162"/>
      <c r="J358" s="91"/>
      <c r="K358" s="91"/>
      <c r="L358" s="91"/>
      <c r="M358" s="91"/>
      <c r="N358" s="105"/>
      <c r="O358" s="91"/>
      <c r="P358" s="91"/>
      <c r="Q358" s="440">
        <v>20</v>
      </c>
      <c r="R358" s="167"/>
      <c r="X358" s="91"/>
      <c r="Y358" s="91"/>
      <c r="Z358" s="91"/>
      <c r="AA358" s="435" t="s">
        <v>55</v>
      </c>
      <c r="AB358" s="91"/>
      <c r="AC358" s="91"/>
      <c r="AD358" s="91"/>
      <c r="AE358" s="91"/>
      <c r="AF358" s="91"/>
      <c r="AG358" s="91"/>
      <c r="AH358" s="91"/>
      <c r="AI358" s="91"/>
      <c r="AJ358" s="91"/>
      <c r="AK358" s="136"/>
      <c r="AL358" s="91"/>
      <c r="AM358" s="91"/>
      <c r="AN358" s="91"/>
    </row>
    <row r="359" spans="1:41" s="165" customFormat="1" ht="15.75" customHeight="1">
      <c r="A359" s="40" t="s">
        <v>848</v>
      </c>
      <c r="B359" s="95">
        <v>44028</v>
      </c>
      <c r="C359" s="439">
        <v>26</v>
      </c>
      <c r="D359" s="435">
        <v>29</v>
      </c>
      <c r="E359" s="435" t="s">
        <v>849</v>
      </c>
      <c r="F359" s="105">
        <v>3</v>
      </c>
      <c r="G359" s="172">
        <v>10</v>
      </c>
      <c r="H359" s="172">
        <v>13</v>
      </c>
      <c r="I359" s="162"/>
      <c r="J359" s="91"/>
      <c r="K359" s="91"/>
      <c r="L359" s="91"/>
      <c r="M359" s="91">
        <v>5</v>
      </c>
      <c r="N359" s="105">
        <v>1</v>
      </c>
      <c r="O359" s="91">
        <v>0</v>
      </c>
      <c r="P359" s="91"/>
      <c r="Q359" s="440">
        <v>10</v>
      </c>
      <c r="R359" s="440">
        <v>2</v>
      </c>
      <c r="T359" s="91"/>
      <c r="U359" s="91">
        <v>14</v>
      </c>
      <c r="X359" s="91"/>
      <c r="Y359" s="91"/>
      <c r="Z359" s="91"/>
      <c r="AA359" s="435"/>
      <c r="AB359" s="91"/>
      <c r="AC359" s="91"/>
      <c r="AD359" s="91"/>
      <c r="AE359" s="91"/>
      <c r="AF359" s="91"/>
      <c r="AG359" s="91"/>
      <c r="AH359" s="91"/>
      <c r="AI359" s="91"/>
      <c r="AJ359" s="91"/>
      <c r="AK359" s="136"/>
      <c r="AL359" s="91"/>
      <c r="AM359" s="91"/>
      <c r="AN359" s="91"/>
    </row>
    <row r="360" spans="1:41" s="165" customFormat="1" ht="15.75" customHeight="1">
      <c r="A360" s="40" t="s">
        <v>850</v>
      </c>
      <c r="B360" s="95">
        <v>44092</v>
      </c>
      <c r="C360" s="439">
        <v>18</v>
      </c>
      <c r="D360" s="435" t="s">
        <v>851</v>
      </c>
      <c r="E360" s="435"/>
      <c r="F360" s="105"/>
      <c r="G360" s="83"/>
      <c r="H360" s="83"/>
      <c r="I360" s="162"/>
      <c r="J360" s="91"/>
      <c r="K360" s="91"/>
      <c r="L360" s="91"/>
      <c r="M360" s="91"/>
      <c r="N360" s="105"/>
      <c r="O360" s="91"/>
      <c r="P360" s="91">
        <v>6</v>
      </c>
      <c r="Q360" s="440">
        <v>18</v>
      </c>
      <c r="R360" s="167"/>
      <c r="X360" s="91"/>
      <c r="Y360" s="91"/>
      <c r="Z360" s="91"/>
      <c r="AA360" s="435"/>
      <c r="AB360" s="91"/>
      <c r="AC360" s="91"/>
      <c r="AD360" s="91"/>
      <c r="AE360" s="91"/>
      <c r="AF360" s="91"/>
      <c r="AG360" s="91"/>
      <c r="AH360" s="91"/>
      <c r="AI360" s="91"/>
      <c r="AJ360" s="91"/>
      <c r="AK360" s="136"/>
      <c r="AL360" s="91"/>
      <c r="AM360" s="91"/>
      <c r="AN360" s="91"/>
    </row>
    <row r="361" spans="1:41" s="165" customFormat="1" ht="15.75" customHeight="1">
      <c r="A361" s="40" t="s">
        <v>852</v>
      </c>
      <c r="B361" s="95">
        <v>44082</v>
      </c>
      <c r="C361" s="439">
        <v>77</v>
      </c>
      <c r="D361" s="435"/>
      <c r="E361" s="435"/>
      <c r="F361" s="105"/>
      <c r="G361" s="83"/>
      <c r="H361" s="83"/>
      <c r="I361" s="162"/>
      <c r="J361" s="91"/>
      <c r="K361" s="91"/>
      <c r="L361" s="91"/>
      <c r="M361" s="91">
        <v>32</v>
      </c>
      <c r="N361" s="105">
        <v>2</v>
      </c>
      <c r="O361" s="91">
        <v>0</v>
      </c>
      <c r="P361" s="91">
        <v>21</v>
      </c>
      <c r="Q361" s="440">
        <v>77</v>
      </c>
      <c r="R361" s="167"/>
      <c r="X361" s="91"/>
      <c r="Y361" s="91"/>
      <c r="Z361" s="91"/>
      <c r="AA361" s="435"/>
      <c r="AB361" s="91"/>
      <c r="AC361" s="91"/>
      <c r="AD361" s="91"/>
      <c r="AE361" s="91"/>
      <c r="AF361" s="91"/>
      <c r="AG361" s="91"/>
      <c r="AH361" s="91"/>
      <c r="AI361" s="91"/>
      <c r="AJ361" s="91"/>
      <c r="AK361" s="136"/>
      <c r="AL361" s="91"/>
      <c r="AM361" s="91"/>
      <c r="AN361" s="91"/>
    </row>
    <row r="362" spans="1:41" s="164" customFormat="1" ht="15.75" customHeight="1">
      <c r="A362" s="40" t="s">
        <v>853</v>
      </c>
      <c r="B362" s="95">
        <v>44075</v>
      </c>
      <c r="C362" s="441">
        <v>125</v>
      </c>
      <c r="D362" s="435"/>
      <c r="E362" s="435"/>
      <c r="F362" s="171">
        <v>10</v>
      </c>
      <c r="G362" s="171">
        <v>12</v>
      </c>
      <c r="H362" s="171">
        <v>39</v>
      </c>
      <c r="I362" s="162"/>
      <c r="J362" s="171">
        <v>20</v>
      </c>
      <c r="K362" s="171">
        <v>2</v>
      </c>
      <c r="L362" s="171">
        <v>6</v>
      </c>
      <c r="M362" s="171">
        <v>7</v>
      </c>
      <c r="N362" s="105">
        <v>3</v>
      </c>
      <c r="O362" s="91">
        <v>0</v>
      </c>
      <c r="P362" s="91">
        <v>52</v>
      </c>
      <c r="Q362" s="167">
        <v>97</v>
      </c>
      <c r="R362" s="167">
        <v>3</v>
      </c>
      <c r="S362" s="436"/>
      <c r="T362" s="436"/>
      <c r="U362" s="436">
        <v>23</v>
      </c>
      <c r="V362" s="113">
        <v>2</v>
      </c>
      <c r="W362" s="436"/>
      <c r="X362" s="91"/>
      <c r="Y362" s="91"/>
      <c r="Z362" s="91"/>
      <c r="AA362" s="435"/>
      <c r="AB362" s="91"/>
      <c r="AC362" s="91"/>
      <c r="AD362" s="91"/>
      <c r="AE362" s="91"/>
      <c r="AF362" s="91"/>
      <c r="AG362" s="91"/>
      <c r="AH362" s="91"/>
      <c r="AI362" s="91"/>
      <c r="AJ362" s="91"/>
      <c r="AK362" s="136"/>
      <c r="AL362" s="91"/>
      <c r="AM362" s="91"/>
      <c r="AN362" s="91"/>
      <c r="AO362" s="436"/>
    </row>
    <row r="363" spans="1:41" s="164" customFormat="1" ht="15.75" customHeight="1">
      <c r="A363" s="40" t="s">
        <v>854</v>
      </c>
      <c r="B363" s="95">
        <v>44082</v>
      </c>
      <c r="C363" s="439">
        <v>5</v>
      </c>
      <c r="D363" s="435"/>
      <c r="E363" s="435"/>
      <c r="F363" s="105"/>
      <c r="G363" s="83"/>
      <c r="H363" s="83"/>
      <c r="I363" s="162"/>
      <c r="J363" s="91"/>
      <c r="K363" s="91"/>
      <c r="L363" s="91"/>
      <c r="M363" s="91"/>
      <c r="N363" s="105"/>
      <c r="O363" s="91"/>
      <c r="P363" s="91">
        <v>5</v>
      </c>
      <c r="Q363" s="167">
        <v>5</v>
      </c>
      <c r="R363" s="167"/>
      <c r="S363" s="436"/>
      <c r="T363" s="436"/>
      <c r="U363" s="436"/>
      <c r="V363" s="436"/>
      <c r="W363" s="436"/>
      <c r="X363" s="91"/>
      <c r="Y363" s="91"/>
      <c r="Z363" s="91"/>
      <c r="AA363" s="435"/>
      <c r="AB363" s="91"/>
      <c r="AC363" s="91"/>
      <c r="AD363" s="91"/>
      <c r="AE363" s="91"/>
      <c r="AF363" s="91"/>
      <c r="AG363" s="91"/>
      <c r="AH363" s="91"/>
      <c r="AI363" s="91"/>
      <c r="AJ363" s="91"/>
      <c r="AK363" s="136"/>
      <c r="AL363" s="91"/>
      <c r="AM363" s="91"/>
      <c r="AN363" s="91"/>
      <c r="AO363" s="436"/>
    </row>
    <row r="364" spans="1:41" s="169" customFormat="1" ht="15.75" customHeight="1">
      <c r="A364" s="40" t="s">
        <v>855</v>
      </c>
      <c r="B364" s="95">
        <v>44060</v>
      </c>
      <c r="C364" s="439">
        <v>50</v>
      </c>
      <c r="D364" s="435" t="s">
        <v>856</v>
      </c>
      <c r="E364" s="18" t="s">
        <v>857</v>
      </c>
      <c r="F364" s="105"/>
      <c r="G364" s="83"/>
      <c r="H364" s="83"/>
      <c r="I364" s="162"/>
      <c r="J364" s="91">
        <v>19</v>
      </c>
      <c r="K364" s="91"/>
      <c r="L364" s="91"/>
      <c r="M364" s="91">
        <v>16</v>
      </c>
      <c r="N364" s="105">
        <v>4</v>
      </c>
      <c r="O364" s="105">
        <v>2</v>
      </c>
      <c r="P364" s="105">
        <v>10</v>
      </c>
      <c r="Q364" s="167">
        <v>24</v>
      </c>
      <c r="R364" s="167"/>
      <c r="S364" s="436"/>
      <c r="T364" s="436"/>
      <c r="U364" s="436">
        <v>26</v>
      </c>
      <c r="V364" s="436"/>
      <c r="W364" s="436"/>
      <c r="X364" s="91"/>
      <c r="Y364" s="91"/>
      <c r="Z364" s="91"/>
      <c r="AA364" s="435"/>
      <c r="AB364" s="91"/>
      <c r="AC364" s="91"/>
      <c r="AD364" s="91"/>
      <c r="AE364" s="91"/>
      <c r="AF364" s="91"/>
      <c r="AG364" s="91"/>
      <c r="AH364" s="91"/>
      <c r="AI364" s="91"/>
      <c r="AJ364" s="91"/>
      <c r="AK364" s="136"/>
      <c r="AL364" s="91"/>
      <c r="AM364" s="91"/>
      <c r="AN364" s="91"/>
      <c r="AO364" s="436"/>
    </row>
    <row r="365" spans="1:41" s="169" customFormat="1" ht="15.75" customHeight="1">
      <c r="A365" s="40" t="s">
        <v>858</v>
      </c>
      <c r="B365" s="95">
        <v>44133</v>
      </c>
      <c r="C365" s="439">
        <v>15</v>
      </c>
      <c r="D365" s="435" t="s">
        <v>859</v>
      </c>
      <c r="E365" s="18"/>
      <c r="F365" s="105"/>
      <c r="G365" s="83"/>
      <c r="H365" s="83"/>
      <c r="I365" s="162"/>
      <c r="J365" s="91"/>
      <c r="K365" s="91"/>
      <c r="L365" s="91"/>
      <c r="M365" s="91"/>
      <c r="N365" s="105"/>
      <c r="O365" s="105"/>
      <c r="P365" s="105">
        <v>6</v>
      </c>
      <c r="Q365" s="167">
        <v>15</v>
      </c>
      <c r="R365" s="167"/>
      <c r="S365" s="436"/>
      <c r="T365" s="436"/>
      <c r="U365" s="436"/>
      <c r="V365" s="436"/>
      <c r="W365" s="436"/>
      <c r="X365" s="91"/>
      <c r="Y365" s="91"/>
      <c r="Z365" s="91"/>
      <c r="AA365" s="435"/>
      <c r="AB365" s="91"/>
      <c r="AC365" s="91"/>
      <c r="AD365" s="91"/>
      <c r="AE365" s="91"/>
      <c r="AF365" s="91"/>
      <c r="AG365" s="91"/>
      <c r="AH365" s="91"/>
      <c r="AI365" s="91"/>
      <c r="AJ365" s="91"/>
      <c r="AK365" s="136"/>
      <c r="AL365" s="91"/>
      <c r="AM365" s="91"/>
      <c r="AN365" s="91"/>
      <c r="AO365" s="436"/>
    </row>
    <row r="366" spans="1:41" s="169" customFormat="1" ht="15.75" customHeight="1">
      <c r="A366" s="40" t="s">
        <v>860</v>
      </c>
      <c r="B366" s="95">
        <v>44148</v>
      </c>
      <c r="C366" s="439">
        <v>1</v>
      </c>
      <c r="D366" s="435">
        <v>42</v>
      </c>
      <c r="E366" s="18" t="s">
        <v>861</v>
      </c>
      <c r="F366" s="105"/>
      <c r="G366" s="83"/>
      <c r="H366" s="83"/>
      <c r="I366" s="162"/>
      <c r="J366" s="91"/>
      <c r="K366" s="91"/>
      <c r="L366" s="91"/>
      <c r="M366" s="91"/>
      <c r="N366" s="105"/>
      <c r="O366" s="105"/>
      <c r="P366" s="105">
        <v>1</v>
      </c>
      <c r="Q366" s="167">
        <v>1</v>
      </c>
      <c r="R366" s="167"/>
      <c r="S366" s="436"/>
      <c r="T366" s="436"/>
      <c r="U366" s="436"/>
      <c r="V366" s="436"/>
      <c r="W366" s="436"/>
      <c r="X366" s="91"/>
      <c r="Y366" s="91"/>
      <c r="Z366" s="91"/>
      <c r="AA366" s="435" t="s">
        <v>55</v>
      </c>
      <c r="AB366" s="91"/>
      <c r="AC366" s="91"/>
      <c r="AD366" s="91"/>
      <c r="AE366" s="91"/>
      <c r="AF366" s="91" t="s">
        <v>55</v>
      </c>
      <c r="AG366" s="91"/>
      <c r="AH366" s="91"/>
      <c r="AI366" s="91" t="s">
        <v>55</v>
      </c>
      <c r="AJ366" s="91"/>
      <c r="AK366" s="136" t="s">
        <v>862</v>
      </c>
      <c r="AL366" s="91"/>
      <c r="AM366" s="91"/>
      <c r="AN366" s="91"/>
      <c r="AO366" s="436"/>
    </row>
    <row r="367" spans="1:41" s="169" customFormat="1" ht="15.75" customHeight="1">
      <c r="A367" s="40" t="s">
        <v>863</v>
      </c>
      <c r="B367" s="95">
        <v>44148</v>
      </c>
      <c r="C367" s="439">
        <v>403</v>
      </c>
      <c r="D367" s="435" t="s">
        <v>864</v>
      </c>
      <c r="E367" s="18"/>
      <c r="F367" s="105"/>
      <c r="G367" s="83"/>
      <c r="H367" s="83"/>
      <c r="I367" s="162" t="s">
        <v>865</v>
      </c>
      <c r="J367" s="91"/>
      <c r="K367" s="91"/>
      <c r="L367" s="91"/>
      <c r="M367" s="91"/>
      <c r="N367" s="105"/>
      <c r="O367" s="105"/>
      <c r="P367" s="105">
        <v>136</v>
      </c>
      <c r="Q367" s="167">
        <v>403</v>
      </c>
      <c r="R367" s="167"/>
      <c r="S367" s="436"/>
      <c r="T367" s="436"/>
      <c r="U367" s="436"/>
      <c r="V367" s="436"/>
      <c r="W367" s="436"/>
      <c r="X367" s="91"/>
      <c r="Y367" s="91"/>
      <c r="Z367" s="91"/>
      <c r="AA367" s="435" t="s">
        <v>55</v>
      </c>
      <c r="AB367" s="91"/>
      <c r="AC367" s="91"/>
      <c r="AD367" s="91"/>
      <c r="AE367" s="91"/>
      <c r="AF367" s="91"/>
      <c r="AG367" s="91"/>
      <c r="AH367" s="91"/>
      <c r="AI367" s="91"/>
      <c r="AJ367" s="91"/>
      <c r="AK367" s="136"/>
      <c r="AL367" s="91"/>
      <c r="AM367" s="91"/>
      <c r="AN367" s="91"/>
      <c r="AO367" s="436"/>
    </row>
    <row r="368" spans="1:41" s="169" customFormat="1" ht="15.75" customHeight="1">
      <c r="A368" s="40" t="s">
        <v>866</v>
      </c>
      <c r="B368" s="95">
        <v>44141</v>
      </c>
      <c r="C368" s="439">
        <v>1</v>
      </c>
      <c r="D368" s="435">
        <v>25</v>
      </c>
      <c r="E368" s="18" t="s">
        <v>867</v>
      </c>
      <c r="F368" s="105"/>
      <c r="G368" s="83"/>
      <c r="H368" s="83"/>
      <c r="I368" s="162"/>
      <c r="J368" s="91"/>
      <c r="K368" s="91"/>
      <c r="L368" s="91"/>
      <c r="M368" s="91"/>
      <c r="N368" s="105"/>
      <c r="O368" s="105"/>
      <c r="P368" s="105">
        <v>1</v>
      </c>
      <c r="Q368" s="167">
        <v>1</v>
      </c>
      <c r="R368" s="167"/>
      <c r="S368" s="436"/>
      <c r="T368" s="436"/>
      <c r="U368" s="436"/>
      <c r="V368" s="436"/>
      <c r="W368" s="436"/>
      <c r="X368" s="91"/>
      <c r="Y368" s="91"/>
      <c r="Z368" s="91"/>
      <c r="AA368" s="435" t="s">
        <v>55</v>
      </c>
      <c r="AB368" s="91"/>
      <c r="AC368" s="91"/>
      <c r="AD368" s="91"/>
      <c r="AE368" s="91"/>
      <c r="AF368" s="91"/>
      <c r="AG368" s="91"/>
      <c r="AH368" s="91"/>
      <c r="AI368" s="91"/>
      <c r="AJ368" s="91"/>
      <c r="AK368" s="136"/>
      <c r="AL368" s="91"/>
      <c r="AM368" s="91"/>
      <c r="AN368" s="91"/>
      <c r="AO368" s="436"/>
    </row>
    <row r="369" spans="1:40" s="169" customFormat="1" ht="15.75" customHeight="1">
      <c r="A369" s="40" t="s">
        <v>868</v>
      </c>
      <c r="B369" s="95">
        <v>44129</v>
      </c>
      <c r="C369" s="439">
        <v>4</v>
      </c>
      <c r="D369" s="435" t="s">
        <v>869</v>
      </c>
      <c r="E369" s="18" t="s">
        <v>758</v>
      </c>
      <c r="F369" s="105"/>
      <c r="G369" s="83"/>
      <c r="H369" s="83"/>
      <c r="I369" s="162"/>
      <c r="J369" s="91"/>
      <c r="K369" s="91"/>
      <c r="L369" s="91"/>
      <c r="M369" s="91"/>
      <c r="N369" s="105"/>
      <c r="O369" s="105"/>
      <c r="P369" s="105">
        <v>3</v>
      </c>
      <c r="Q369" s="167">
        <v>4</v>
      </c>
      <c r="R369" s="167"/>
      <c r="S369" s="436"/>
      <c r="T369" s="436"/>
      <c r="U369" s="436"/>
      <c r="V369" s="436"/>
      <c r="W369" s="436"/>
      <c r="X369" s="91"/>
      <c r="Y369" s="91"/>
      <c r="Z369" s="91"/>
      <c r="AA369" s="435" t="s">
        <v>55</v>
      </c>
      <c r="AB369" s="91"/>
      <c r="AC369" s="91"/>
      <c r="AD369" s="91"/>
      <c r="AE369" s="91"/>
      <c r="AF369" s="91"/>
      <c r="AG369" s="91" t="s">
        <v>870</v>
      </c>
      <c r="AH369" s="91"/>
      <c r="AI369" s="91"/>
      <c r="AJ369" s="91"/>
      <c r="AK369" s="136"/>
      <c r="AL369" s="91"/>
      <c r="AM369" s="91"/>
      <c r="AN369" s="91"/>
    </row>
    <row r="370" spans="1:40" s="169" customFormat="1" ht="15.75" customHeight="1">
      <c r="A370" s="40" t="s">
        <v>871</v>
      </c>
      <c r="B370" s="95">
        <v>44155</v>
      </c>
      <c r="C370" s="439">
        <v>9</v>
      </c>
      <c r="D370" s="435" t="s">
        <v>872</v>
      </c>
      <c r="E370" s="18"/>
      <c r="F370" s="105"/>
      <c r="G370" s="83"/>
      <c r="H370" s="83"/>
      <c r="I370" s="162"/>
      <c r="J370" s="91"/>
      <c r="K370" s="91"/>
      <c r="L370" s="91"/>
      <c r="M370" s="91" t="s">
        <v>873</v>
      </c>
      <c r="N370" s="105">
        <v>9</v>
      </c>
      <c r="O370" s="105"/>
      <c r="P370" s="178">
        <v>8</v>
      </c>
      <c r="Q370" s="167">
        <v>9</v>
      </c>
      <c r="R370" s="167"/>
      <c r="S370" s="436"/>
      <c r="T370" s="436"/>
      <c r="U370" s="436"/>
      <c r="V370" s="436"/>
      <c r="W370" s="436"/>
      <c r="X370" s="91"/>
      <c r="Y370" s="91"/>
      <c r="Z370" s="91"/>
      <c r="AA370" s="435" t="s">
        <v>55</v>
      </c>
      <c r="AB370" s="91"/>
      <c r="AC370" s="91"/>
      <c r="AD370" s="91"/>
      <c r="AE370" s="91"/>
      <c r="AF370" s="91"/>
      <c r="AG370" s="91"/>
      <c r="AH370" s="91"/>
      <c r="AI370" s="91"/>
      <c r="AJ370" s="91"/>
      <c r="AK370" s="136"/>
      <c r="AL370" s="91"/>
      <c r="AM370" s="91"/>
      <c r="AN370" s="91"/>
    </row>
    <row r="371" spans="1:40" s="169" customFormat="1" ht="15.75" customHeight="1">
      <c r="A371" s="40" t="s">
        <v>874</v>
      </c>
      <c r="B371" s="95">
        <v>44157</v>
      </c>
      <c r="C371" s="439">
        <v>1</v>
      </c>
      <c r="D371" s="435">
        <v>24</v>
      </c>
      <c r="E371" s="18" t="s">
        <v>875</v>
      </c>
      <c r="F371" s="105"/>
      <c r="G371" s="83"/>
      <c r="H371" s="83">
        <v>22</v>
      </c>
      <c r="I371" s="162"/>
      <c r="J371" s="91"/>
      <c r="K371" s="91"/>
      <c r="L371" s="91"/>
      <c r="M371" s="436"/>
      <c r="N371" s="105"/>
      <c r="O371" s="105"/>
      <c r="P371" s="105"/>
      <c r="Q371" s="167">
        <v>1</v>
      </c>
      <c r="R371" s="167"/>
      <c r="S371" s="436"/>
      <c r="T371" s="436"/>
      <c r="U371" s="436"/>
      <c r="V371" s="436"/>
      <c r="W371" s="436"/>
      <c r="X371" s="91"/>
      <c r="Y371" s="91"/>
      <c r="Z371" s="91"/>
      <c r="AA371" s="435" t="s">
        <v>55</v>
      </c>
      <c r="AB371" s="91"/>
      <c r="AC371" s="91"/>
      <c r="AD371" s="91"/>
      <c r="AE371" s="91"/>
      <c r="AF371" s="91"/>
      <c r="AG371" s="91" t="s">
        <v>876</v>
      </c>
      <c r="AH371" s="91"/>
      <c r="AI371" s="91"/>
      <c r="AJ371" s="91"/>
      <c r="AK371" s="136"/>
      <c r="AL371" s="91"/>
      <c r="AM371" s="91"/>
      <c r="AN371" s="91"/>
    </row>
    <row r="372" spans="1:40" s="169" customFormat="1" ht="15.75" customHeight="1">
      <c r="A372" s="40" t="s">
        <v>877</v>
      </c>
      <c r="B372" s="95">
        <v>44154</v>
      </c>
      <c r="C372" s="439">
        <v>63</v>
      </c>
      <c r="D372" s="91" t="s">
        <v>806</v>
      </c>
      <c r="E372" s="18" t="s">
        <v>878</v>
      </c>
      <c r="F372" s="105"/>
      <c r="G372" s="83"/>
      <c r="H372" s="83"/>
      <c r="I372" s="162"/>
      <c r="J372" s="91"/>
      <c r="K372" s="91"/>
      <c r="L372" s="91"/>
      <c r="M372" s="91" t="s">
        <v>879</v>
      </c>
      <c r="N372" s="105"/>
      <c r="O372" s="105"/>
      <c r="P372" s="105">
        <v>7</v>
      </c>
      <c r="Q372" s="167">
        <v>28</v>
      </c>
      <c r="R372" s="167"/>
      <c r="S372" s="436"/>
      <c r="T372" s="436"/>
      <c r="U372" s="436">
        <f>63-28</f>
        <v>35</v>
      </c>
      <c r="V372" s="436"/>
      <c r="W372" s="436"/>
      <c r="X372" s="91"/>
      <c r="Y372" s="91"/>
      <c r="Z372" s="91"/>
      <c r="AA372" s="435"/>
      <c r="AB372" s="91"/>
      <c r="AC372" s="91"/>
      <c r="AD372" s="91"/>
      <c r="AE372" s="91"/>
      <c r="AF372" s="91"/>
      <c r="AG372" s="91"/>
      <c r="AH372" s="91"/>
      <c r="AI372" s="91"/>
      <c r="AJ372" s="91"/>
      <c r="AK372" s="136"/>
      <c r="AL372" s="91"/>
      <c r="AM372" s="91"/>
      <c r="AN372" s="91"/>
    </row>
    <row r="373" spans="1:40" s="175" customFormat="1" ht="15.75" customHeight="1">
      <c r="A373" s="40" t="s">
        <v>880</v>
      </c>
      <c r="B373" s="95">
        <v>44154</v>
      </c>
      <c r="C373" s="439">
        <v>38</v>
      </c>
      <c r="D373" s="435" t="s">
        <v>881</v>
      </c>
      <c r="E373" s="18"/>
      <c r="F373" s="105"/>
      <c r="G373" s="83"/>
      <c r="H373" s="83"/>
      <c r="I373" s="162"/>
      <c r="J373" s="91"/>
      <c r="K373" s="91"/>
      <c r="L373" s="91">
        <v>1</v>
      </c>
      <c r="M373" s="91" t="s">
        <v>882</v>
      </c>
      <c r="N373" s="105">
        <v>15</v>
      </c>
      <c r="O373" s="105"/>
      <c r="P373" s="105">
        <v>16</v>
      </c>
      <c r="Q373" s="167">
        <v>22</v>
      </c>
      <c r="R373" s="167"/>
      <c r="S373" s="436"/>
      <c r="T373" s="436"/>
      <c r="U373" s="436">
        <v>16</v>
      </c>
      <c r="V373" s="436"/>
      <c r="W373" s="436"/>
      <c r="X373" s="91"/>
      <c r="Y373" s="91"/>
      <c r="Z373" s="91"/>
      <c r="AA373" s="435" t="s">
        <v>55</v>
      </c>
      <c r="AB373" s="91"/>
      <c r="AC373" s="91"/>
      <c r="AD373" s="91"/>
      <c r="AE373" s="91"/>
      <c r="AF373" s="91"/>
      <c r="AG373" s="91"/>
      <c r="AH373" s="91"/>
      <c r="AI373" s="91"/>
      <c r="AJ373" s="91"/>
      <c r="AK373" s="136"/>
      <c r="AL373" s="91"/>
      <c r="AM373" s="91"/>
      <c r="AN373" s="91"/>
    </row>
    <row r="374" spans="1:40" s="175" customFormat="1" ht="15.75" customHeight="1">
      <c r="A374" s="40" t="s">
        <v>883</v>
      </c>
      <c r="B374" s="95">
        <v>44137</v>
      </c>
      <c r="C374" s="439">
        <v>21</v>
      </c>
      <c r="D374" s="435" t="s">
        <v>884</v>
      </c>
      <c r="E374" s="18"/>
      <c r="F374" s="105"/>
      <c r="G374" s="83"/>
      <c r="H374" s="83"/>
      <c r="I374" s="162"/>
      <c r="J374" s="91">
        <v>3</v>
      </c>
      <c r="K374" s="91"/>
      <c r="L374" s="91">
        <v>5</v>
      </c>
      <c r="M374" s="91"/>
      <c r="N374" s="105"/>
      <c r="O374" s="105"/>
      <c r="P374" s="105">
        <v>4</v>
      </c>
      <c r="Q374" s="167">
        <v>21</v>
      </c>
      <c r="R374" s="167"/>
      <c r="S374" s="436"/>
      <c r="T374" s="436">
        <v>1</v>
      </c>
      <c r="U374" s="436"/>
      <c r="V374" s="436"/>
      <c r="W374" s="436"/>
      <c r="X374" s="91"/>
      <c r="Y374" s="91"/>
      <c r="Z374" s="91"/>
      <c r="AA374" s="435" t="s">
        <v>55</v>
      </c>
      <c r="AB374" s="91"/>
      <c r="AC374" s="91"/>
      <c r="AD374" s="91"/>
      <c r="AE374" s="91"/>
      <c r="AF374" s="91"/>
      <c r="AG374" s="91"/>
      <c r="AH374" s="91"/>
      <c r="AI374" s="91"/>
      <c r="AJ374" s="91"/>
      <c r="AK374" s="136"/>
      <c r="AL374" s="91"/>
      <c r="AM374" s="91"/>
      <c r="AN374" s="91"/>
    </row>
    <row r="375" spans="1:40" s="175" customFormat="1" ht="15.75" customHeight="1">
      <c r="A375" s="40" t="s">
        <v>885</v>
      </c>
      <c r="B375" s="95">
        <v>44151</v>
      </c>
      <c r="C375" s="439">
        <v>1</v>
      </c>
      <c r="D375" s="435">
        <v>40</v>
      </c>
      <c r="E375" s="18" t="s">
        <v>886</v>
      </c>
      <c r="F375" s="105"/>
      <c r="G375" s="83"/>
      <c r="H375" s="83"/>
      <c r="I375" s="162" t="s">
        <v>887</v>
      </c>
      <c r="J375" s="91"/>
      <c r="K375" s="91"/>
      <c r="L375" s="91"/>
      <c r="M375" s="91"/>
      <c r="N375" s="105">
        <v>1</v>
      </c>
      <c r="O375" s="105"/>
      <c r="P375" s="105">
        <v>1</v>
      </c>
      <c r="Q375" s="167">
        <v>1</v>
      </c>
      <c r="R375" s="167"/>
      <c r="S375" s="436"/>
      <c r="T375" s="436"/>
      <c r="U375" s="436"/>
      <c r="V375" s="436"/>
      <c r="W375" s="436"/>
      <c r="X375" s="91"/>
      <c r="Y375" s="91"/>
      <c r="Z375" s="91"/>
      <c r="AA375" s="435" t="s">
        <v>55</v>
      </c>
      <c r="AB375" s="91"/>
      <c r="AC375" s="91"/>
      <c r="AD375" s="91"/>
      <c r="AE375" s="91"/>
      <c r="AF375" s="91"/>
      <c r="AG375" s="91"/>
      <c r="AH375" s="91"/>
      <c r="AI375" s="91"/>
      <c r="AJ375" s="91"/>
      <c r="AK375" s="136"/>
      <c r="AL375" s="91"/>
      <c r="AM375" s="91"/>
      <c r="AN375" s="91"/>
    </row>
    <row r="376" spans="1:40" s="175" customFormat="1" ht="15.75" customHeight="1">
      <c r="A376" s="40" t="s">
        <v>888</v>
      </c>
      <c r="B376" s="95">
        <v>44137</v>
      </c>
      <c r="C376" s="180">
        <v>252</v>
      </c>
      <c r="D376" s="435" t="s">
        <v>889</v>
      </c>
      <c r="E376" s="18"/>
      <c r="F376" s="105"/>
      <c r="G376" s="83">
        <v>16</v>
      </c>
      <c r="H376" s="83">
        <v>227</v>
      </c>
      <c r="I376" s="162"/>
      <c r="J376" s="91">
        <v>13</v>
      </c>
      <c r="K376" s="91">
        <v>26</v>
      </c>
      <c r="L376" s="91">
        <v>14</v>
      </c>
      <c r="M376" s="91" t="s">
        <v>890</v>
      </c>
      <c r="N376" s="105"/>
      <c r="O376" s="105"/>
      <c r="P376" s="105">
        <v>65</v>
      </c>
      <c r="Q376" s="167">
        <v>245</v>
      </c>
      <c r="R376" s="167">
        <v>7</v>
      </c>
      <c r="S376" s="436"/>
      <c r="T376" s="436"/>
      <c r="U376" s="436"/>
      <c r="V376" s="436">
        <v>7</v>
      </c>
      <c r="W376" s="436"/>
      <c r="X376" s="91"/>
      <c r="Y376" s="91"/>
      <c r="Z376" s="91"/>
      <c r="AA376" s="435" t="s">
        <v>55</v>
      </c>
      <c r="AB376" s="91"/>
      <c r="AC376" s="91"/>
      <c r="AD376" s="91"/>
      <c r="AE376" s="91"/>
      <c r="AF376" s="91"/>
      <c r="AG376" s="91"/>
      <c r="AH376" s="91"/>
      <c r="AI376" s="91"/>
      <c r="AJ376" s="91"/>
      <c r="AK376" s="136"/>
      <c r="AL376" s="91"/>
      <c r="AM376" s="91"/>
      <c r="AN376" s="91"/>
    </row>
    <row r="377" spans="1:40" s="175" customFormat="1" ht="15.75" customHeight="1">
      <c r="A377" s="40" t="s">
        <v>891</v>
      </c>
      <c r="B377" s="95">
        <v>44151</v>
      </c>
      <c r="C377" s="180">
        <v>1</v>
      </c>
      <c r="D377" s="435">
        <v>35</v>
      </c>
      <c r="E377" s="18" t="s">
        <v>892</v>
      </c>
      <c r="F377" s="105">
        <v>1</v>
      </c>
      <c r="G377" s="83"/>
      <c r="H377" s="83"/>
      <c r="I377" s="162"/>
      <c r="J377" s="91"/>
      <c r="K377" s="91"/>
      <c r="L377" s="91"/>
      <c r="M377" s="91"/>
      <c r="N377" s="105"/>
      <c r="O377" s="105"/>
      <c r="P377" s="105"/>
      <c r="Q377" s="167"/>
      <c r="R377" s="167"/>
      <c r="S377" s="436"/>
      <c r="T377" s="436"/>
      <c r="U377" s="436">
        <v>1</v>
      </c>
      <c r="V377" s="436"/>
      <c r="W377" s="436"/>
      <c r="X377" s="91"/>
      <c r="Y377" s="91"/>
      <c r="Z377" s="91"/>
      <c r="AA377" s="435" t="s">
        <v>55</v>
      </c>
      <c r="AB377" s="91"/>
      <c r="AC377" s="91"/>
      <c r="AD377" s="91"/>
      <c r="AE377" s="91"/>
      <c r="AF377" s="91"/>
      <c r="AG377" s="91"/>
      <c r="AH377" s="91"/>
      <c r="AI377" s="91"/>
      <c r="AJ377" s="91"/>
      <c r="AK377" s="136"/>
      <c r="AL377" s="91"/>
      <c r="AM377" s="91"/>
      <c r="AN377" s="91"/>
    </row>
    <row r="378" spans="1:40" s="175" customFormat="1" ht="15.75" customHeight="1">
      <c r="A378" s="40" t="s">
        <v>893</v>
      </c>
      <c r="B378" s="95">
        <v>44140</v>
      </c>
      <c r="C378" s="180">
        <v>1</v>
      </c>
      <c r="D378" s="435">
        <v>33</v>
      </c>
      <c r="E378" s="18" t="s">
        <v>894</v>
      </c>
      <c r="F378" s="105"/>
      <c r="G378" s="83"/>
      <c r="H378" s="184">
        <v>1</v>
      </c>
      <c r="I378" s="162"/>
      <c r="J378" s="91"/>
      <c r="K378" s="91"/>
      <c r="L378" s="91"/>
      <c r="M378" s="91"/>
      <c r="N378" s="105">
        <v>1</v>
      </c>
      <c r="O378" s="105"/>
      <c r="P378" s="105"/>
      <c r="Q378" s="167">
        <v>1</v>
      </c>
      <c r="R378" s="167"/>
      <c r="S378" s="436"/>
      <c r="T378" s="436"/>
      <c r="U378" s="436"/>
      <c r="V378" s="436"/>
      <c r="W378" s="436"/>
      <c r="X378" s="91"/>
      <c r="Y378" s="91"/>
      <c r="Z378" s="91"/>
      <c r="AA378" s="435"/>
      <c r="AB378" s="91"/>
      <c r="AC378" s="91"/>
      <c r="AD378" s="91"/>
      <c r="AE378" s="91"/>
      <c r="AF378" s="91"/>
      <c r="AG378" s="91" t="s">
        <v>895</v>
      </c>
      <c r="AH378" s="91"/>
      <c r="AI378" s="91"/>
      <c r="AJ378" s="91"/>
      <c r="AK378" s="136"/>
      <c r="AL378" s="91"/>
      <c r="AM378" s="91"/>
      <c r="AN378" s="91"/>
    </row>
    <row r="379" spans="1:40" s="175" customFormat="1" ht="15.75" customHeight="1">
      <c r="A379" s="181" t="s">
        <v>896</v>
      </c>
      <c r="B379" s="182">
        <v>44125</v>
      </c>
      <c r="C379" s="180">
        <v>36</v>
      </c>
      <c r="D379" s="435">
        <v>29</v>
      </c>
      <c r="E379" s="18" t="s">
        <v>897</v>
      </c>
      <c r="F379" s="105">
        <v>6</v>
      </c>
      <c r="G379" s="83">
        <v>5</v>
      </c>
      <c r="H379" s="83">
        <v>25</v>
      </c>
      <c r="I379" s="162"/>
      <c r="J379" s="91"/>
      <c r="K379" s="91"/>
      <c r="L379" s="91">
        <v>2</v>
      </c>
      <c r="M379" s="91"/>
      <c r="N379" s="105"/>
      <c r="O379" s="105"/>
      <c r="P379" s="105"/>
      <c r="Q379" s="167"/>
      <c r="R379" s="167"/>
      <c r="S379" s="436"/>
      <c r="T379" s="436"/>
      <c r="U379" s="436"/>
      <c r="V379" s="436"/>
      <c r="W379" s="436"/>
      <c r="X379" s="91"/>
      <c r="Y379" s="91"/>
      <c r="Z379" s="91"/>
      <c r="AA379" s="435"/>
      <c r="AB379" s="91"/>
      <c r="AC379" s="91"/>
      <c r="AD379" s="91"/>
      <c r="AE379" s="91"/>
      <c r="AF379" s="91"/>
      <c r="AG379" s="91"/>
      <c r="AH379" s="91"/>
      <c r="AI379" s="91"/>
      <c r="AJ379" s="91"/>
      <c r="AK379" s="136" t="s">
        <v>898</v>
      </c>
      <c r="AL379" s="91"/>
      <c r="AM379" s="91"/>
      <c r="AN379" s="91"/>
    </row>
    <row r="380" spans="1:40" s="175" customFormat="1" ht="15.75" customHeight="1">
      <c r="A380" s="181" t="s">
        <v>899</v>
      </c>
      <c r="B380" s="182">
        <v>44128</v>
      </c>
      <c r="C380" s="180">
        <v>250</v>
      </c>
      <c r="D380" s="435"/>
      <c r="E380" s="18"/>
      <c r="F380" s="105"/>
      <c r="G380" s="83"/>
      <c r="H380" s="83"/>
      <c r="I380" s="162"/>
      <c r="J380" s="91">
        <v>89</v>
      </c>
      <c r="K380" s="91"/>
      <c r="L380" s="91"/>
      <c r="M380" s="91">
        <v>67</v>
      </c>
      <c r="N380" s="105">
        <v>9</v>
      </c>
      <c r="O380" s="105"/>
      <c r="P380" s="105"/>
      <c r="Q380" s="167"/>
      <c r="R380" s="167"/>
      <c r="S380" s="436"/>
      <c r="T380" s="436"/>
      <c r="U380" s="436"/>
      <c r="V380" s="436"/>
      <c r="W380" s="436"/>
      <c r="X380" s="91"/>
      <c r="Y380" s="91"/>
      <c r="Z380" s="91"/>
      <c r="AA380" s="435" t="s">
        <v>55</v>
      </c>
      <c r="AB380" s="91"/>
      <c r="AC380" s="91"/>
      <c r="AD380" s="91"/>
      <c r="AE380" s="91"/>
      <c r="AF380" s="91"/>
      <c r="AG380" s="91"/>
      <c r="AH380" s="91"/>
      <c r="AI380" s="91"/>
      <c r="AJ380" s="91"/>
      <c r="AK380" s="136"/>
      <c r="AL380" s="91"/>
      <c r="AM380" s="91"/>
      <c r="AN380" s="91"/>
    </row>
    <row r="381" spans="1:40" s="175" customFormat="1" ht="15.75" customHeight="1">
      <c r="A381" s="40" t="s">
        <v>900</v>
      </c>
      <c r="B381" s="93">
        <v>44112</v>
      </c>
      <c r="C381" s="439">
        <v>4</v>
      </c>
      <c r="D381" s="435" t="s">
        <v>901</v>
      </c>
      <c r="E381" s="18"/>
      <c r="F381" s="105"/>
      <c r="G381" s="83"/>
      <c r="H381" s="83"/>
      <c r="I381" s="162"/>
      <c r="J381" s="91"/>
      <c r="K381" s="91">
        <v>1</v>
      </c>
      <c r="L381" s="91"/>
      <c r="M381" s="91" t="s">
        <v>902</v>
      </c>
      <c r="N381" s="105"/>
      <c r="O381" s="105"/>
      <c r="P381" s="105">
        <v>2</v>
      </c>
      <c r="Q381" s="167">
        <v>3</v>
      </c>
      <c r="R381" s="167"/>
      <c r="S381" s="436">
        <v>1</v>
      </c>
      <c r="T381" s="436">
        <v>2</v>
      </c>
      <c r="U381" s="436"/>
      <c r="V381" s="436"/>
      <c r="W381" s="436">
        <v>1</v>
      </c>
      <c r="X381" s="91"/>
      <c r="Y381" s="91"/>
      <c r="Z381" s="91"/>
      <c r="AA381" s="435"/>
      <c r="AB381" s="91"/>
      <c r="AC381" s="91"/>
      <c r="AD381" s="91"/>
      <c r="AE381" s="91"/>
      <c r="AF381" s="91"/>
      <c r="AG381" s="91"/>
      <c r="AH381" s="91"/>
      <c r="AI381" s="91"/>
      <c r="AJ381" s="91"/>
      <c r="AK381" s="136"/>
      <c r="AL381" s="91"/>
      <c r="AM381" s="91"/>
      <c r="AN381" s="91"/>
    </row>
    <row r="382" spans="1:40" s="175" customFormat="1" ht="15.75" customHeight="1">
      <c r="A382" s="92" t="s">
        <v>903</v>
      </c>
      <c r="B382" s="93">
        <v>44111</v>
      </c>
      <c r="C382" s="439">
        <v>60</v>
      </c>
      <c r="D382" s="435">
        <v>30.97</v>
      </c>
      <c r="E382" s="18"/>
      <c r="F382" s="105"/>
      <c r="G382" s="83"/>
      <c r="H382" s="83"/>
      <c r="I382" s="162"/>
      <c r="J382" s="91"/>
      <c r="K382" s="91"/>
      <c r="L382" s="91"/>
      <c r="M382" s="91" t="s">
        <v>904</v>
      </c>
      <c r="N382" s="105"/>
      <c r="O382" s="105"/>
      <c r="P382" s="105">
        <v>43</v>
      </c>
      <c r="Q382" s="167">
        <v>60</v>
      </c>
      <c r="R382" s="167"/>
      <c r="S382" s="436"/>
      <c r="T382" s="436"/>
      <c r="U382" s="436"/>
      <c r="V382" s="436"/>
      <c r="W382" s="436"/>
      <c r="X382" s="91"/>
      <c r="Y382" s="91"/>
      <c r="Z382" s="91"/>
      <c r="AA382" s="435"/>
      <c r="AB382" s="91"/>
      <c r="AC382" s="91"/>
      <c r="AD382" s="91"/>
      <c r="AE382" s="91"/>
      <c r="AF382" s="91"/>
      <c r="AG382" s="91"/>
      <c r="AH382" s="91"/>
      <c r="AI382" s="91"/>
      <c r="AJ382" s="91"/>
      <c r="AK382" s="136"/>
      <c r="AL382" s="91"/>
      <c r="AM382" s="91"/>
      <c r="AN382" s="91"/>
    </row>
    <row r="383" spans="1:40" s="179" customFormat="1" ht="15.75" customHeight="1">
      <c r="A383" s="40" t="s">
        <v>905</v>
      </c>
      <c r="B383" s="93">
        <v>44164</v>
      </c>
      <c r="C383" s="439">
        <v>66</v>
      </c>
      <c r="D383" s="435" t="s">
        <v>906</v>
      </c>
      <c r="E383" s="18" t="s">
        <v>907</v>
      </c>
      <c r="F383" s="105">
        <v>5</v>
      </c>
      <c r="G383" s="83">
        <v>7</v>
      </c>
      <c r="H383" s="83">
        <v>54</v>
      </c>
      <c r="I383" s="162"/>
      <c r="J383" s="91">
        <v>15</v>
      </c>
      <c r="K383" s="91"/>
      <c r="L383" s="91"/>
      <c r="M383" s="91"/>
      <c r="N383" s="105"/>
      <c r="O383" s="105">
        <v>1</v>
      </c>
      <c r="P383" s="105">
        <v>17</v>
      </c>
      <c r="Q383" s="167">
        <v>42</v>
      </c>
      <c r="R383" s="167">
        <v>3</v>
      </c>
      <c r="S383" s="436"/>
      <c r="T383" s="436"/>
      <c r="U383" s="436">
        <v>20</v>
      </c>
      <c r="V383" s="436">
        <v>1</v>
      </c>
      <c r="W383" s="436"/>
      <c r="X383" s="91"/>
      <c r="Y383" s="91" t="s">
        <v>41</v>
      </c>
      <c r="Z383" s="91" t="s">
        <v>41</v>
      </c>
      <c r="AA383" s="435"/>
      <c r="AB383" s="91"/>
      <c r="AC383" s="91"/>
      <c r="AD383" s="91"/>
      <c r="AE383" s="91"/>
      <c r="AF383" s="91"/>
      <c r="AG383" s="91"/>
      <c r="AH383" s="91"/>
      <c r="AI383" s="91"/>
      <c r="AJ383" s="91"/>
      <c r="AK383" s="136" t="s">
        <v>908</v>
      </c>
      <c r="AL383" s="91"/>
      <c r="AM383" s="91"/>
      <c r="AN383" s="91"/>
    </row>
    <row r="384" spans="1:40" s="179" customFormat="1" ht="15.75" customHeight="1">
      <c r="A384" s="40" t="s">
        <v>909</v>
      </c>
      <c r="B384" s="93">
        <v>44165</v>
      </c>
      <c r="C384" s="439">
        <v>1</v>
      </c>
      <c r="D384" s="435">
        <v>30</v>
      </c>
      <c r="E384" s="18" t="s">
        <v>910</v>
      </c>
      <c r="F384" s="105"/>
      <c r="G384" s="83"/>
      <c r="H384" s="83"/>
      <c r="I384" s="162" t="s">
        <v>911</v>
      </c>
      <c r="J384" s="91"/>
      <c r="K384" s="91"/>
      <c r="L384" s="91"/>
      <c r="M384" s="91"/>
      <c r="N384" s="105"/>
      <c r="O384" s="105"/>
      <c r="P384" s="105">
        <v>1</v>
      </c>
      <c r="Q384" s="167">
        <v>1</v>
      </c>
      <c r="R384" s="167"/>
      <c r="S384" s="436"/>
      <c r="T384" s="436"/>
      <c r="U384" s="436"/>
      <c r="V384" s="436"/>
      <c r="W384" s="436"/>
      <c r="X384" s="91"/>
      <c r="Y384" s="91"/>
      <c r="Z384" s="91"/>
      <c r="AA384" s="435" t="s">
        <v>55</v>
      </c>
      <c r="AB384" s="91"/>
      <c r="AC384" s="91"/>
      <c r="AD384" s="91"/>
      <c r="AE384" s="91"/>
      <c r="AF384" s="91" t="s">
        <v>41</v>
      </c>
      <c r="AG384" s="91"/>
      <c r="AH384" s="91"/>
      <c r="AI384" s="91" t="s">
        <v>203</v>
      </c>
      <c r="AJ384" s="91"/>
      <c r="AK384" s="136"/>
      <c r="AL384" s="91"/>
      <c r="AM384" s="91"/>
      <c r="AN384" s="91"/>
    </row>
    <row r="385" spans="1:41 16384:16384" s="179" customFormat="1" ht="15.75" customHeight="1">
      <c r="A385" s="40" t="s">
        <v>67</v>
      </c>
      <c r="B385" s="93">
        <v>44161</v>
      </c>
      <c r="C385" s="439">
        <v>12</v>
      </c>
      <c r="D385" s="435" t="s">
        <v>912</v>
      </c>
      <c r="E385" s="18"/>
      <c r="F385" s="105">
        <v>2</v>
      </c>
      <c r="G385" s="83">
        <v>5</v>
      </c>
      <c r="H385" s="83">
        <v>5</v>
      </c>
      <c r="I385" s="162"/>
      <c r="J385" s="91"/>
      <c r="K385" s="91"/>
      <c r="L385" s="91"/>
      <c r="M385" s="91"/>
      <c r="N385" s="105"/>
      <c r="O385" s="105"/>
      <c r="P385" s="105">
        <v>8</v>
      </c>
      <c r="Q385" s="167">
        <v>10</v>
      </c>
      <c r="R385" s="167"/>
      <c r="S385" s="436"/>
      <c r="T385" s="436"/>
      <c r="U385" s="440"/>
      <c r="V385" s="436">
        <v>2</v>
      </c>
      <c r="W385" s="436"/>
      <c r="X385" s="91"/>
      <c r="Y385" s="91" t="s">
        <v>913</v>
      </c>
      <c r="Z385" s="91" t="s">
        <v>913</v>
      </c>
      <c r="AA385" s="435"/>
      <c r="AB385" s="91"/>
      <c r="AC385" s="91"/>
      <c r="AD385" s="91"/>
      <c r="AE385" s="91"/>
      <c r="AF385" s="91" t="s">
        <v>913</v>
      </c>
      <c r="AG385" s="91"/>
      <c r="AH385" s="91"/>
      <c r="AI385" s="91" t="s">
        <v>914</v>
      </c>
      <c r="AJ385" s="91"/>
      <c r="AK385" s="136"/>
      <c r="AL385" s="91"/>
      <c r="AM385" s="91"/>
      <c r="AN385" s="91"/>
      <c r="AO385" s="436"/>
      <c r="XFD385" s="436"/>
    </row>
    <row r="386" spans="1:41 16384:16384" s="179" customFormat="1" ht="15.75" customHeight="1">
      <c r="A386" s="40" t="s">
        <v>915</v>
      </c>
      <c r="B386" s="93">
        <v>44154</v>
      </c>
      <c r="C386" s="439">
        <v>1</v>
      </c>
      <c r="D386" s="435">
        <v>32</v>
      </c>
      <c r="E386" s="18" t="s">
        <v>916</v>
      </c>
      <c r="F386" s="105"/>
      <c r="G386" s="83"/>
      <c r="H386" s="83"/>
      <c r="I386" s="162"/>
      <c r="J386" s="91">
        <v>1</v>
      </c>
      <c r="K386" s="91"/>
      <c r="L386" s="91"/>
      <c r="M386" s="91" t="s">
        <v>917</v>
      </c>
      <c r="N386" s="105">
        <v>1</v>
      </c>
      <c r="O386" s="105"/>
      <c r="P386" s="105">
        <v>1</v>
      </c>
      <c r="Q386" s="167">
        <v>1</v>
      </c>
      <c r="R386" s="167"/>
      <c r="S386" s="436"/>
      <c r="T386" s="436">
        <v>1</v>
      </c>
      <c r="U386" s="436"/>
      <c r="V386" s="436"/>
      <c r="W386" s="436"/>
      <c r="X386" s="91"/>
      <c r="Y386" s="91"/>
      <c r="Z386" s="91"/>
      <c r="AA386" s="435" t="s">
        <v>918</v>
      </c>
      <c r="AB386" s="91"/>
      <c r="AC386" s="91"/>
      <c r="AD386" s="91"/>
      <c r="AE386" s="91"/>
      <c r="AF386" s="91"/>
      <c r="AG386" s="91"/>
      <c r="AH386" s="91"/>
      <c r="AI386" s="91"/>
      <c r="AJ386" s="91"/>
      <c r="AK386" s="136" t="s">
        <v>664</v>
      </c>
      <c r="AL386" s="91"/>
      <c r="AM386" s="91"/>
      <c r="AN386" s="91"/>
      <c r="AO386" s="436"/>
      <c r="XFD386" s="436"/>
    </row>
    <row r="387" spans="1:41 16384:16384" s="179" customFormat="1" ht="15.75" customHeight="1">
      <c r="A387" s="109" t="s">
        <v>919</v>
      </c>
      <c r="B387" s="93">
        <v>44163</v>
      </c>
      <c r="C387" s="439">
        <v>1</v>
      </c>
      <c r="D387" s="435">
        <v>30</v>
      </c>
      <c r="E387" s="18" t="s">
        <v>920</v>
      </c>
      <c r="F387" s="105"/>
      <c r="G387" s="83"/>
      <c r="H387" s="83"/>
      <c r="I387" s="162" t="s">
        <v>921</v>
      </c>
      <c r="J387" s="91">
        <v>1</v>
      </c>
      <c r="K387" s="91"/>
      <c r="L387" s="91"/>
      <c r="M387" s="91" t="s">
        <v>922</v>
      </c>
      <c r="N387" s="105">
        <v>1</v>
      </c>
      <c r="O387" s="105"/>
      <c r="P387" s="105"/>
      <c r="Q387" s="167">
        <v>1</v>
      </c>
      <c r="R387" s="167"/>
      <c r="S387" s="436"/>
      <c r="T387" s="436"/>
      <c r="U387" s="436"/>
      <c r="V387" s="436"/>
      <c r="W387" s="436"/>
      <c r="X387" s="91"/>
      <c r="Y387" s="91"/>
      <c r="Z387" s="91"/>
      <c r="AA387" s="435" t="s">
        <v>923</v>
      </c>
      <c r="AB387" s="91"/>
      <c r="AC387" s="91"/>
      <c r="AD387" s="91"/>
      <c r="AE387" s="91"/>
      <c r="AF387" s="91"/>
      <c r="AG387" s="91" t="s">
        <v>596</v>
      </c>
      <c r="AH387" s="91"/>
      <c r="AI387" s="91"/>
      <c r="AJ387" s="91"/>
      <c r="AK387" s="136"/>
      <c r="AL387" s="91"/>
      <c r="AM387" s="91"/>
      <c r="AN387" s="91"/>
      <c r="AO387" s="436"/>
      <c r="XFD387" s="436"/>
    </row>
    <row r="388" spans="1:41 16384:16384" ht="14.5">
      <c r="A388" s="40" t="s">
        <v>924</v>
      </c>
      <c r="B388" s="93">
        <v>44162</v>
      </c>
      <c r="C388" s="439">
        <v>3</v>
      </c>
      <c r="D388" s="435"/>
      <c r="E388" s="18" t="s">
        <v>925</v>
      </c>
      <c r="F388" s="105"/>
      <c r="G388" s="83"/>
      <c r="H388" s="83"/>
      <c r="I388" s="162"/>
      <c r="J388" s="91"/>
      <c r="K388" s="91"/>
      <c r="L388" s="91"/>
      <c r="M388" s="91"/>
      <c r="N388" s="105"/>
      <c r="O388" s="105"/>
      <c r="P388" s="105"/>
      <c r="Q388" s="167">
        <v>3</v>
      </c>
      <c r="R388" s="167"/>
      <c r="S388" s="436"/>
      <c r="T388" s="436"/>
      <c r="U388" s="436"/>
      <c r="V388" s="436"/>
      <c r="W388" s="436"/>
      <c r="X388" s="91"/>
      <c r="Y388" s="91"/>
      <c r="Z388" s="91"/>
      <c r="AA388" s="435" t="s">
        <v>55</v>
      </c>
      <c r="AB388" s="91"/>
      <c r="AC388" s="91"/>
      <c r="AD388" s="91"/>
      <c r="AE388" s="91"/>
      <c r="AF388" s="91"/>
      <c r="AG388" s="91"/>
      <c r="AH388" s="91"/>
      <c r="AI388" s="91"/>
      <c r="AJ388" s="91"/>
      <c r="AK388" s="136"/>
      <c r="AL388" s="91"/>
      <c r="AM388" s="439"/>
      <c r="AN388" s="439"/>
      <c r="AO388" s="439"/>
      <c r="XFD388" s="436">
        <f>SUM(N388:XFC388)</f>
        <v>3</v>
      </c>
    </row>
    <row r="389" spans="1:41 16384:16384" s="80" customFormat="1" ht="14.5">
      <c r="A389" s="40" t="s">
        <v>926</v>
      </c>
      <c r="B389" s="93">
        <v>44161</v>
      </c>
      <c r="C389" s="439">
        <v>1</v>
      </c>
      <c r="D389" s="435">
        <v>32</v>
      </c>
      <c r="E389" s="18" t="s">
        <v>927</v>
      </c>
      <c r="F389" s="105"/>
      <c r="G389" s="83"/>
      <c r="H389" s="83"/>
      <c r="I389" s="162"/>
      <c r="J389" s="91"/>
      <c r="K389" s="91"/>
      <c r="L389" s="91"/>
      <c r="M389" s="91"/>
      <c r="N389" s="105"/>
      <c r="O389" s="105"/>
      <c r="P389" s="105"/>
      <c r="Q389" s="167">
        <v>1</v>
      </c>
      <c r="R389" s="167"/>
      <c r="S389" s="436"/>
      <c r="T389" s="436"/>
      <c r="U389" s="436"/>
      <c r="V389" s="436"/>
      <c r="W389" s="436"/>
      <c r="X389" s="91"/>
      <c r="Y389" s="91"/>
      <c r="Z389" s="91"/>
      <c r="AA389" s="435" t="s">
        <v>55</v>
      </c>
      <c r="AB389" s="91"/>
      <c r="AC389" s="91"/>
      <c r="AD389" s="91"/>
      <c r="AE389" s="91"/>
      <c r="AF389" s="91"/>
      <c r="AG389" s="91"/>
      <c r="AH389" s="91"/>
      <c r="AI389" s="91"/>
      <c r="AJ389" s="91"/>
      <c r="AK389" s="136"/>
      <c r="AL389" s="91"/>
      <c r="AM389" s="435"/>
      <c r="AN389" s="435"/>
      <c r="AO389" s="435"/>
      <c r="XFD389" s="436"/>
    </row>
    <row r="390" spans="1:41 16384:16384" s="80" customFormat="1" ht="14.5">
      <c r="A390" s="109" t="s">
        <v>928</v>
      </c>
      <c r="B390" s="186" t="s">
        <v>929</v>
      </c>
      <c r="C390" s="439">
        <v>3</v>
      </c>
      <c r="D390" s="435" t="s">
        <v>930</v>
      </c>
      <c r="E390" s="18" t="s">
        <v>931</v>
      </c>
      <c r="F390" s="105"/>
      <c r="G390" s="83"/>
      <c r="H390" s="83"/>
      <c r="I390" s="162"/>
      <c r="J390" s="91"/>
      <c r="K390" s="91"/>
      <c r="L390" s="91"/>
      <c r="M390" s="91"/>
      <c r="N390" s="105"/>
      <c r="O390" s="105"/>
      <c r="P390" s="105">
        <v>1</v>
      </c>
      <c r="Q390" s="167">
        <v>3</v>
      </c>
      <c r="R390" s="167"/>
      <c r="S390" s="436"/>
      <c r="T390" s="436"/>
      <c r="U390" s="436"/>
      <c r="V390" s="436"/>
      <c r="W390" s="436"/>
      <c r="X390" s="91"/>
      <c r="Y390" s="91"/>
      <c r="Z390" s="91"/>
      <c r="AA390" s="435" t="s">
        <v>55</v>
      </c>
      <c r="AB390" s="91"/>
      <c r="AC390" s="91"/>
      <c r="AD390" s="91"/>
      <c r="AE390" s="91"/>
      <c r="AF390" s="91"/>
      <c r="AG390" s="91"/>
      <c r="AH390" s="91"/>
      <c r="AI390" s="91"/>
      <c r="AJ390" s="91"/>
      <c r="AK390" s="136"/>
      <c r="AL390" s="91"/>
      <c r="AM390" s="435"/>
      <c r="AN390" s="435"/>
      <c r="AO390" s="435"/>
      <c r="XFD390" s="436"/>
    </row>
    <row r="391" spans="1:41 16384:16384" ht="15.75" customHeight="1">
      <c r="A391" s="109" t="s">
        <v>932</v>
      </c>
      <c r="B391" s="95">
        <v>44158</v>
      </c>
      <c r="C391" s="439">
        <v>2010</v>
      </c>
      <c r="D391" s="435"/>
      <c r="E391" s="18"/>
      <c r="F391" s="105"/>
      <c r="G391" s="83"/>
      <c r="H391" s="83"/>
      <c r="I391" s="162"/>
      <c r="J391" s="91">
        <v>900</v>
      </c>
      <c r="K391" s="91"/>
      <c r="L391" s="91"/>
      <c r="M391" s="91"/>
      <c r="N391" s="105"/>
      <c r="O391" s="105">
        <v>2</v>
      </c>
      <c r="P391" s="105"/>
      <c r="Q391" s="167"/>
      <c r="R391" s="167"/>
      <c r="S391" s="436"/>
      <c r="T391" s="436"/>
      <c r="U391" s="436"/>
      <c r="V391" s="436"/>
      <c r="W391" s="436"/>
      <c r="X391" s="91"/>
      <c r="Y391" s="91"/>
      <c r="Z391" s="91"/>
      <c r="AA391" s="435"/>
      <c r="AB391" s="91"/>
      <c r="AC391" s="91"/>
      <c r="AD391" s="91"/>
      <c r="AE391" s="91"/>
      <c r="AF391" s="91"/>
      <c r="AG391" s="91"/>
      <c r="AH391" s="91"/>
      <c r="AI391" s="91"/>
      <c r="AJ391" s="91"/>
      <c r="AK391" s="136"/>
      <c r="AL391" s="91"/>
      <c r="AM391" s="436"/>
      <c r="AN391" s="436"/>
      <c r="AO391" s="436"/>
      <c r="XFD391" s="436"/>
    </row>
    <row r="392" spans="1:41 16384:16384" ht="14.5">
      <c r="A392" s="40" t="s">
        <v>933</v>
      </c>
      <c r="B392" s="95">
        <v>44159</v>
      </c>
      <c r="C392" s="439">
        <v>20</v>
      </c>
      <c r="D392" s="435">
        <v>34.9</v>
      </c>
      <c r="E392" s="18"/>
      <c r="F392" s="105"/>
      <c r="G392" s="83"/>
      <c r="H392" s="83">
        <v>11</v>
      </c>
      <c r="I392" s="162"/>
      <c r="J392" s="187">
        <v>6</v>
      </c>
      <c r="K392" s="91">
        <v>2</v>
      </c>
      <c r="L392" s="91"/>
      <c r="M392" s="91">
        <v>8</v>
      </c>
      <c r="N392" s="105">
        <v>2</v>
      </c>
      <c r="O392" s="105"/>
      <c r="P392" s="105">
        <v>5</v>
      </c>
      <c r="Q392" s="167">
        <v>8</v>
      </c>
      <c r="R392" s="167"/>
      <c r="S392" s="436"/>
      <c r="T392" s="436">
        <v>1</v>
      </c>
      <c r="U392" s="436">
        <v>12</v>
      </c>
      <c r="V392" s="436"/>
      <c r="W392" s="436"/>
      <c r="X392" s="91"/>
      <c r="Y392" s="91"/>
      <c r="Z392" s="91"/>
      <c r="AA392" s="435" t="s">
        <v>934</v>
      </c>
      <c r="AB392" s="91"/>
      <c r="AC392" s="91"/>
      <c r="AD392" s="91"/>
      <c r="AE392" s="91"/>
      <c r="AF392" s="91"/>
      <c r="AG392" s="91" t="s">
        <v>935</v>
      </c>
      <c r="AH392" s="91"/>
      <c r="AI392" s="91"/>
      <c r="AJ392" s="91"/>
      <c r="AK392" s="136"/>
      <c r="AL392" s="91"/>
      <c r="AM392" s="435"/>
      <c r="AN392" s="435"/>
      <c r="AO392" s="435"/>
      <c r="XFD392" s="436"/>
    </row>
    <row r="393" spans="1:41 16384:16384" ht="14.5">
      <c r="A393" s="40" t="s">
        <v>936</v>
      </c>
      <c r="B393" s="95">
        <v>44151</v>
      </c>
      <c r="C393" s="439">
        <v>19</v>
      </c>
      <c r="D393" s="435" t="s">
        <v>937</v>
      </c>
      <c r="E393" s="18"/>
      <c r="F393" s="105"/>
      <c r="G393" s="83"/>
      <c r="H393" s="83">
        <v>37</v>
      </c>
      <c r="I393" s="162"/>
      <c r="J393" s="167"/>
      <c r="K393" s="91"/>
      <c r="L393" s="91"/>
      <c r="M393" s="91" t="s">
        <v>938</v>
      </c>
      <c r="N393" s="105"/>
      <c r="O393" s="105"/>
      <c r="P393" s="105">
        <v>7</v>
      </c>
      <c r="Q393" s="167">
        <v>19</v>
      </c>
      <c r="R393" s="167"/>
      <c r="S393" s="436"/>
      <c r="T393" s="436"/>
      <c r="U393" s="436"/>
      <c r="V393" s="436"/>
      <c r="W393" s="436"/>
      <c r="X393" s="91"/>
      <c r="Y393" s="91"/>
      <c r="Z393" s="91"/>
      <c r="AA393" s="435" t="s">
        <v>55</v>
      </c>
      <c r="AB393" s="91"/>
      <c r="AC393" s="91"/>
      <c r="AD393" s="91"/>
      <c r="AE393" s="91"/>
      <c r="AF393" s="91"/>
      <c r="AG393" s="91"/>
      <c r="AH393" s="91"/>
      <c r="AI393" s="91" t="s">
        <v>939</v>
      </c>
      <c r="AJ393" s="91"/>
      <c r="AK393" s="136"/>
      <c r="AL393" s="91"/>
      <c r="AM393" s="435"/>
      <c r="AN393" s="435"/>
      <c r="AO393" s="435"/>
      <c r="XFD393" s="436"/>
    </row>
    <row r="394" spans="1:41 16384:16384" ht="14.5">
      <c r="A394" s="40" t="s">
        <v>940</v>
      </c>
      <c r="B394" s="95">
        <v>44149</v>
      </c>
      <c r="C394" s="439">
        <v>1</v>
      </c>
      <c r="D394" s="435">
        <v>41</v>
      </c>
      <c r="E394" s="18"/>
      <c r="F394" s="105"/>
      <c r="G394" s="83"/>
      <c r="H394" s="83"/>
      <c r="I394" s="162"/>
      <c r="J394" s="167">
        <v>1</v>
      </c>
      <c r="K394" s="91"/>
      <c r="L394" s="91"/>
      <c r="M394" s="91"/>
      <c r="N394" s="105"/>
      <c r="O394" s="105"/>
      <c r="P394" s="105">
        <v>1</v>
      </c>
      <c r="Q394" s="167">
        <v>1</v>
      </c>
      <c r="R394" s="167"/>
      <c r="S394" s="436"/>
      <c r="T394" s="436"/>
      <c r="U394" s="436"/>
      <c r="V394" s="436"/>
      <c r="W394" s="436"/>
      <c r="X394" s="91"/>
      <c r="Y394" s="91"/>
      <c r="Z394" s="91" t="s">
        <v>55</v>
      </c>
      <c r="AA394" s="435" t="s">
        <v>55</v>
      </c>
      <c r="AB394" s="91"/>
      <c r="AC394" s="91"/>
      <c r="AD394" s="91"/>
      <c r="AE394" s="91"/>
      <c r="AF394" s="91"/>
      <c r="AG394" s="91"/>
      <c r="AH394" s="91"/>
      <c r="AI394" s="91"/>
      <c r="AJ394" s="91"/>
      <c r="AK394" s="136"/>
      <c r="AL394" s="91"/>
      <c r="AM394" s="435"/>
      <c r="AN394" s="435"/>
      <c r="AO394" s="435"/>
      <c r="XFD394" s="436"/>
    </row>
    <row r="395" spans="1:41 16384:16384" ht="14.5">
      <c r="A395" s="40" t="s">
        <v>710</v>
      </c>
      <c r="B395" s="95">
        <v>44148</v>
      </c>
      <c r="C395" s="439">
        <v>1</v>
      </c>
      <c r="D395" s="435">
        <v>22</v>
      </c>
      <c r="E395" s="18" t="s">
        <v>941</v>
      </c>
      <c r="F395" s="105"/>
      <c r="G395" s="83"/>
      <c r="H395" s="83"/>
      <c r="I395" s="162"/>
      <c r="J395" s="167">
        <v>1</v>
      </c>
      <c r="K395" s="91"/>
      <c r="L395" s="91"/>
      <c r="M395" s="91"/>
      <c r="N395" s="105">
        <v>1</v>
      </c>
      <c r="O395" s="105">
        <v>1</v>
      </c>
      <c r="P395" s="105">
        <v>1</v>
      </c>
      <c r="Q395" s="167">
        <v>1</v>
      </c>
      <c r="R395" s="167"/>
      <c r="S395" s="436"/>
      <c r="T395" s="436"/>
      <c r="U395" s="436"/>
      <c r="V395" s="436"/>
      <c r="W395" s="436"/>
      <c r="X395" s="91"/>
      <c r="Y395" s="91"/>
      <c r="Z395" s="91"/>
      <c r="AA395" s="435" t="s">
        <v>55</v>
      </c>
      <c r="AB395" s="91"/>
      <c r="AC395" s="91"/>
      <c r="AD395" s="91"/>
      <c r="AE395" s="91"/>
      <c r="AF395" s="91"/>
      <c r="AG395" s="91"/>
      <c r="AH395" s="91"/>
      <c r="AI395" s="91"/>
      <c r="AJ395" s="91"/>
      <c r="AK395" s="136"/>
      <c r="AL395" s="91"/>
      <c r="AM395" s="435"/>
      <c r="AN395" s="435"/>
      <c r="AO395" s="435"/>
      <c r="XFD395" s="436"/>
    </row>
    <row r="396" spans="1:41 16384:16384" ht="14.5">
      <c r="A396" s="40" t="s">
        <v>942</v>
      </c>
      <c r="B396" s="95">
        <v>44145</v>
      </c>
      <c r="C396" s="439">
        <v>2</v>
      </c>
      <c r="D396" s="435"/>
      <c r="E396" s="18"/>
      <c r="F396" s="105"/>
      <c r="G396" s="83"/>
      <c r="H396" s="83"/>
      <c r="I396" s="162" t="s">
        <v>943</v>
      </c>
      <c r="J396" s="167"/>
      <c r="K396" s="91"/>
      <c r="L396" s="91"/>
      <c r="M396" s="91"/>
      <c r="N396" s="105"/>
      <c r="O396" s="105"/>
      <c r="P396" s="105">
        <v>1</v>
      </c>
      <c r="Q396" s="167">
        <v>2</v>
      </c>
      <c r="R396" s="167"/>
      <c r="S396" s="436"/>
      <c r="T396" s="436"/>
      <c r="U396" s="436"/>
      <c r="V396" s="436"/>
      <c r="W396" s="436"/>
      <c r="X396" s="91"/>
      <c r="Y396" s="91"/>
      <c r="Z396" s="91"/>
      <c r="AA396" s="435" t="s">
        <v>55</v>
      </c>
      <c r="AB396" s="91"/>
      <c r="AC396" s="91"/>
      <c r="AD396" s="91"/>
      <c r="AE396" s="91"/>
      <c r="AF396" s="91"/>
      <c r="AG396" s="91"/>
      <c r="AH396" s="91"/>
      <c r="AI396" s="91"/>
      <c r="AJ396" s="91"/>
      <c r="AK396" s="136"/>
      <c r="AL396" s="91"/>
      <c r="AM396" s="435"/>
      <c r="AN396" s="435"/>
      <c r="AO396" s="435"/>
      <c r="XFD396" s="436"/>
    </row>
    <row r="397" spans="1:41 16384:16384" ht="14.5">
      <c r="A397" s="40" t="s">
        <v>944</v>
      </c>
      <c r="B397" s="95">
        <v>44148</v>
      </c>
      <c r="C397" s="439">
        <v>8</v>
      </c>
      <c r="D397" s="435" t="s">
        <v>945</v>
      </c>
      <c r="E397" s="18" t="s">
        <v>946</v>
      </c>
      <c r="F397" s="105"/>
      <c r="G397" s="83"/>
      <c r="H397" s="83">
        <v>8</v>
      </c>
      <c r="I397" s="162" t="s">
        <v>947</v>
      </c>
      <c r="J397" s="167">
        <v>5</v>
      </c>
      <c r="K397" s="91"/>
      <c r="L397" s="91"/>
      <c r="M397" s="91"/>
      <c r="N397" s="105"/>
      <c r="O397" s="105"/>
      <c r="P397" s="105">
        <v>7</v>
      </c>
      <c r="Q397" s="167">
        <v>8</v>
      </c>
      <c r="R397" s="167"/>
      <c r="S397" s="436"/>
      <c r="T397" s="436"/>
      <c r="U397" s="436"/>
      <c r="V397" s="436"/>
      <c r="W397" s="436"/>
      <c r="X397" s="91"/>
      <c r="Y397" s="91"/>
      <c r="Z397" s="91"/>
      <c r="AA397" s="435" t="s">
        <v>55</v>
      </c>
      <c r="AB397" s="91"/>
      <c r="AC397" s="91"/>
      <c r="AD397" s="91"/>
      <c r="AE397" s="91"/>
      <c r="AF397" s="91"/>
      <c r="AG397" s="91"/>
      <c r="AH397" s="91"/>
      <c r="AI397" s="91"/>
      <c r="AJ397" s="91"/>
      <c r="AK397" s="136"/>
      <c r="AL397" s="91"/>
      <c r="AM397" s="435"/>
      <c r="AN397" s="435"/>
      <c r="AO397" s="435"/>
      <c r="XFD397" s="436"/>
    </row>
    <row r="398" spans="1:41 16384:16384" ht="14.5">
      <c r="A398" s="188" t="s">
        <v>948</v>
      </c>
      <c r="B398" s="95"/>
      <c r="C398" s="439">
        <v>1</v>
      </c>
      <c r="D398" s="435">
        <v>21</v>
      </c>
      <c r="E398" s="18" t="s">
        <v>941</v>
      </c>
      <c r="F398" s="105"/>
      <c r="G398" s="83"/>
      <c r="H398" s="83"/>
      <c r="I398" s="162"/>
      <c r="J398" s="167"/>
      <c r="K398" s="91"/>
      <c r="L398" s="91"/>
      <c r="M398" s="91" t="s">
        <v>949</v>
      </c>
      <c r="N398" s="105"/>
      <c r="O398" s="105"/>
      <c r="P398" s="105">
        <v>1</v>
      </c>
      <c r="Q398" s="167">
        <v>1</v>
      </c>
      <c r="R398" s="167"/>
      <c r="S398" s="436"/>
      <c r="T398" s="436">
        <v>1</v>
      </c>
      <c r="U398" s="436"/>
      <c r="V398" s="436"/>
      <c r="W398" s="436"/>
      <c r="X398" s="91"/>
      <c r="Y398" s="91"/>
      <c r="Z398" s="91"/>
      <c r="AA398" s="435" t="s">
        <v>55</v>
      </c>
      <c r="AB398" s="91"/>
      <c r="AC398" s="91"/>
      <c r="AD398" s="91"/>
      <c r="AE398" s="91"/>
      <c r="AF398" s="91"/>
      <c r="AG398" s="91" t="s">
        <v>596</v>
      </c>
      <c r="AH398" s="91"/>
      <c r="AI398" s="91"/>
      <c r="AJ398" s="91"/>
      <c r="AK398" s="136"/>
      <c r="AL398" s="91"/>
      <c r="AM398" s="435"/>
      <c r="AN398" s="435"/>
      <c r="AO398" s="435"/>
      <c r="XFD398" s="436"/>
    </row>
    <row r="399" spans="1:41 16384:16384" ht="14.5">
      <c r="A399" s="40" t="s">
        <v>950</v>
      </c>
      <c r="B399" s="95">
        <v>44146</v>
      </c>
      <c r="C399" s="439">
        <v>5</v>
      </c>
      <c r="D399" s="435" t="s">
        <v>951</v>
      </c>
      <c r="E399" s="18" t="s">
        <v>952</v>
      </c>
      <c r="F399" s="105"/>
      <c r="G399" s="83"/>
      <c r="H399" s="83"/>
      <c r="I399" s="162" t="s">
        <v>953</v>
      </c>
      <c r="J399" s="167">
        <v>3</v>
      </c>
      <c r="K399" s="91"/>
      <c r="L399" s="91"/>
      <c r="M399" s="91"/>
      <c r="N399" s="105"/>
      <c r="O399" s="105"/>
      <c r="P399" s="105"/>
      <c r="Q399" s="167">
        <v>4</v>
      </c>
      <c r="R399" s="167"/>
      <c r="S399" s="436"/>
      <c r="T399" s="436">
        <v>1</v>
      </c>
      <c r="U399" s="436"/>
      <c r="V399" s="436">
        <v>1</v>
      </c>
      <c r="W399" s="436"/>
      <c r="X399" s="91"/>
      <c r="Y399" s="91"/>
      <c r="Z399" s="91"/>
      <c r="AA399" s="435" t="s">
        <v>126</v>
      </c>
      <c r="AB399" s="91"/>
      <c r="AC399" s="91"/>
      <c r="AD399" s="91"/>
      <c r="AE399" s="91"/>
      <c r="AF399" s="91" t="s">
        <v>41</v>
      </c>
      <c r="AG399" s="91" t="s">
        <v>954</v>
      </c>
      <c r="AH399" s="91"/>
      <c r="AI399" s="91"/>
      <c r="AJ399" s="91"/>
      <c r="AK399" s="136"/>
      <c r="AL399" s="91"/>
      <c r="AM399" s="435"/>
      <c r="AN399" s="435"/>
      <c r="AO399" s="435"/>
      <c r="XFD399" s="436"/>
    </row>
    <row r="400" spans="1:41 16384:16384" ht="14.5">
      <c r="A400" s="40" t="s">
        <v>955</v>
      </c>
      <c r="B400" s="95">
        <v>44134</v>
      </c>
      <c r="C400" s="439">
        <v>1</v>
      </c>
      <c r="D400" s="435">
        <v>27</v>
      </c>
      <c r="E400" s="18" t="s">
        <v>956</v>
      </c>
      <c r="F400" s="105"/>
      <c r="G400" s="83"/>
      <c r="H400" s="83"/>
      <c r="I400" s="162"/>
      <c r="J400" s="167"/>
      <c r="K400" s="91"/>
      <c r="L400" s="91"/>
      <c r="M400" s="91"/>
      <c r="N400" s="105"/>
      <c r="O400" s="105"/>
      <c r="P400" s="105">
        <v>1</v>
      </c>
      <c r="Q400" s="167">
        <v>1</v>
      </c>
      <c r="R400" s="167"/>
      <c r="S400" s="436"/>
      <c r="T400" s="436"/>
      <c r="U400" s="436"/>
      <c r="V400" s="436"/>
      <c r="W400" s="436"/>
      <c r="X400" s="91"/>
      <c r="Y400" s="91"/>
      <c r="Z400" s="91"/>
      <c r="AA400" s="435"/>
      <c r="AB400" s="91"/>
      <c r="AC400" s="91"/>
      <c r="AD400" s="91"/>
      <c r="AE400" s="91"/>
      <c r="AF400" s="91" t="s">
        <v>41</v>
      </c>
      <c r="AG400" s="91" t="s">
        <v>957</v>
      </c>
      <c r="AH400" s="91"/>
      <c r="AI400" s="91"/>
      <c r="AJ400" s="91"/>
      <c r="AK400" s="136"/>
      <c r="AL400" s="91"/>
      <c r="AM400" s="41"/>
      <c r="AN400" s="41"/>
      <c r="AO400" s="41"/>
      <c r="XFD400" s="436"/>
    </row>
    <row r="401" spans="1:41" ht="14.5">
      <c r="A401" s="40" t="s">
        <v>958</v>
      </c>
      <c r="B401" s="95">
        <v>44138</v>
      </c>
      <c r="C401" s="439">
        <v>26</v>
      </c>
      <c r="D401" s="435" t="s">
        <v>959</v>
      </c>
      <c r="E401" s="18"/>
      <c r="F401" s="105"/>
      <c r="G401" s="83"/>
      <c r="H401" s="83">
        <v>26</v>
      </c>
      <c r="I401" s="162" t="s">
        <v>960</v>
      </c>
      <c r="J401" s="167"/>
      <c r="K401" s="91"/>
      <c r="L401" s="91"/>
      <c r="M401" s="91">
        <v>3</v>
      </c>
      <c r="N401" s="105"/>
      <c r="O401" s="105"/>
      <c r="P401" s="105">
        <v>10</v>
      </c>
      <c r="Q401" s="167">
        <v>26</v>
      </c>
      <c r="R401" s="167"/>
      <c r="S401" s="436"/>
      <c r="T401" s="436"/>
      <c r="U401" s="436"/>
      <c r="V401" s="436"/>
      <c r="W401" s="436"/>
      <c r="X401" s="91"/>
      <c r="Y401" s="91"/>
      <c r="Z401" s="91"/>
      <c r="AA401" s="435"/>
      <c r="AB401" s="91"/>
      <c r="AC401" s="91"/>
      <c r="AD401" s="91"/>
      <c r="AE401" s="91" t="s">
        <v>41</v>
      </c>
      <c r="AF401" s="91"/>
      <c r="AG401" s="91"/>
      <c r="AH401" s="91"/>
      <c r="AI401" s="91"/>
      <c r="AJ401" s="91"/>
      <c r="AK401" s="136"/>
      <c r="AL401" s="91"/>
      <c r="AM401" s="435"/>
      <c r="AN401" s="435"/>
      <c r="AO401" s="435"/>
    </row>
    <row r="402" spans="1:41" ht="14.5">
      <c r="A402" s="40" t="s">
        <v>961</v>
      </c>
      <c r="B402" s="95">
        <v>44135</v>
      </c>
      <c r="C402" s="439">
        <v>23</v>
      </c>
      <c r="D402" s="435">
        <v>25.9</v>
      </c>
      <c r="E402" s="18" t="s">
        <v>962</v>
      </c>
      <c r="F402" s="105"/>
      <c r="G402" s="83"/>
      <c r="H402" s="83"/>
      <c r="I402" s="162"/>
      <c r="J402" s="167"/>
      <c r="K402" s="91"/>
      <c r="L402" s="91">
        <v>1</v>
      </c>
      <c r="M402" s="91"/>
      <c r="N402" s="105"/>
      <c r="O402" s="105"/>
      <c r="P402" s="105">
        <v>6</v>
      </c>
      <c r="Q402" s="167">
        <v>21</v>
      </c>
      <c r="R402" s="167"/>
      <c r="S402" s="436"/>
      <c r="T402" s="436"/>
      <c r="U402" s="436">
        <v>2</v>
      </c>
      <c r="V402" s="436"/>
      <c r="W402" s="436"/>
      <c r="X402" s="91"/>
      <c r="Y402" s="91"/>
      <c r="Z402" s="91"/>
      <c r="AA402" s="435"/>
      <c r="AB402" s="91"/>
      <c r="AC402" s="91"/>
      <c r="AD402" s="91"/>
      <c r="AE402" s="91"/>
      <c r="AF402" s="91"/>
      <c r="AG402" s="91"/>
      <c r="AH402" s="91"/>
      <c r="AI402" s="91"/>
      <c r="AJ402" s="91"/>
      <c r="AK402" s="136"/>
      <c r="AL402" s="91"/>
      <c r="AM402" s="435"/>
      <c r="AN402" s="435"/>
      <c r="AO402" s="435"/>
    </row>
    <row r="403" spans="1:41" ht="14.5">
      <c r="A403" s="109" t="s">
        <v>963</v>
      </c>
      <c r="B403" s="95">
        <v>44158</v>
      </c>
      <c r="C403" s="439">
        <v>32</v>
      </c>
      <c r="D403" s="435">
        <v>29</v>
      </c>
      <c r="E403" s="18"/>
      <c r="F403" s="105">
        <v>2</v>
      </c>
      <c r="G403" s="83">
        <v>3</v>
      </c>
      <c r="H403" s="83">
        <v>27</v>
      </c>
      <c r="I403" s="162"/>
      <c r="J403" s="167">
        <v>28</v>
      </c>
      <c r="K403" s="91"/>
      <c r="L403" s="91"/>
      <c r="M403" s="91"/>
      <c r="N403" s="105"/>
      <c r="O403" s="105"/>
      <c r="P403" s="105"/>
      <c r="Q403" s="167">
        <v>26</v>
      </c>
      <c r="R403" s="167"/>
      <c r="S403" s="436"/>
      <c r="T403" s="436"/>
      <c r="U403" s="436">
        <v>6</v>
      </c>
      <c r="V403" s="436"/>
      <c r="W403" s="436"/>
      <c r="X403" s="91"/>
      <c r="Y403" s="91"/>
      <c r="Z403" s="91"/>
      <c r="AA403" s="435" t="s">
        <v>964</v>
      </c>
      <c r="AB403" s="91"/>
      <c r="AC403" s="91"/>
      <c r="AD403" s="91"/>
      <c r="AE403" s="91"/>
      <c r="AF403" s="91"/>
      <c r="AG403" s="91"/>
      <c r="AH403" s="91"/>
      <c r="AI403" s="91"/>
      <c r="AJ403" s="91"/>
      <c r="AK403" s="136"/>
      <c r="AL403" s="91"/>
      <c r="AM403" s="435"/>
      <c r="AN403" s="435"/>
      <c r="AO403" s="435"/>
    </row>
    <row r="404" spans="1:41" ht="14.5">
      <c r="A404" s="40" t="s">
        <v>965</v>
      </c>
      <c r="B404" s="95">
        <v>44165</v>
      </c>
      <c r="C404" s="439">
        <v>86</v>
      </c>
      <c r="D404" s="435" t="s">
        <v>966</v>
      </c>
      <c r="E404" s="18"/>
      <c r="F404" s="105"/>
      <c r="G404" s="83"/>
      <c r="H404" s="83"/>
      <c r="I404" s="162"/>
      <c r="J404" s="167"/>
      <c r="K404" s="91"/>
      <c r="L404" s="91">
        <v>2</v>
      </c>
      <c r="M404" s="91"/>
      <c r="N404" s="105"/>
      <c r="O404" s="105"/>
      <c r="P404" s="105">
        <v>13</v>
      </c>
      <c r="Q404" s="167">
        <v>54</v>
      </c>
      <c r="R404" s="167"/>
      <c r="S404" s="436"/>
      <c r="T404" s="436">
        <v>2</v>
      </c>
      <c r="U404" s="436">
        <v>32</v>
      </c>
      <c r="V404" s="436"/>
      <c r="W404" s="436"/>
      <c r="X404" s="91"/>
      <c r="Y404" s="91"/>
      <c r="Z404" s="91"/>
      <c r="AA404" s="435" t="s">
        <v>967</v>
      </c>
      <c r="AB404" s="91"/>
      <c r="AC404" s="91"/>
      <c r="AD404" s="91"/>
      <c r="AE404" s="91"/>
      <c r="AF404" s="91"/>
      <c r="AG404" s="91" t="s">
        <v>968</v>
      </c>
      <c r="AH404" s="91"/>
      <c r="AI404" s="91"/>
      <c r="AJ404" s="91"/>
      <c r="AK404" s="136"/>
      <c r="AL404" s="91"/>
      <c r="AM404" s="435"/>
      <c r="AN404" s="435"/>
      <c r="AO404" s="435"/>
    </row>
    <row r="405" spans="1:41" ht="14.5">
      <c r="A405" s="40" t="s">
        <v>969</v>
      </c>
      <c r="B405" s="95">
        <v>44166</v>
      </c>
      <c r="C405" s="439">
        <v>1</v>
      </c>
      <c r="D405" s="435">
        <v>42</v>
      </c>
      <c r="E405" s="18" t="s">
        <v>970</v>
      </c>
      <c r="F405" s="105"/>
      <c r="G405" s="83"/>
      <c r="H405" s="83">
        <v>1</v>
      </c>
      <c r="I405" s="162" t="s">
        <v>971</v>
      </c>
      <c r="J405" s="167">
        <v>1</v>
      </c>
      <c r="K405" s="91"/>
      <c r="L405" s="91">
        <v>1</v>
      </c>
      <c r="M405" s="91"/>
      <c r="N405" s="105"/>
      <c r="O405" s="105"/>
      <c r="P405" s="105">
        <v>1</v>
      </c>
      <c r="Q405" s="167">
        <v>1</v>
      </c>
      <c r="R405" s="167"/>
      <c r="S405" s="436"/>
      <c r="T405" s="436"/>
      <c r="U405" s="436"/>
      <c r="V405" s="436"/>
      <c r="W405" s="436"/>
      <c r="X405" s="91"/>
      <c r="Y405" s="91"/>
      <c r="Z405" s="91" t="s">
        <v>972</v>
      </c>
      <c r="AA405" s="435"/>
      <c r="AB405" s="91"/>
      <c r="AC405" s="91"/>
      <c r="AD405" s="91"/>
      <c r="AE405" s="91" t="s">
        <v>41</v>
      </c>
      <c r="AF405" s="91"/>
      <c r="AG405" s="91"/>
      <c r="AH405" s="91"/>
      <c r="AI405" s="91" t="s">
        <v>41</v>
      </c>
      <c r="AJ405" s="91"/>
      <c r="AK405" s="136"/>
      <c r="AL405" s="91"/>
      <c r="AM405" s="435"/>
      <c r="AN405" s="435"/>
      <c r="AO405" s="435"/>
    </row>
    <row r="406" spans="1:41" ht="14.5">
      <c r="A406" s="40" t="s">
        <v>900</v>
      </c>
      <c r="B406" s="95">
        <v>44166</v>
      </c>
      <c r="C406" s="439">
        <v>879</v>
      </c>
      <c r="D406" s="435" t="s">
        <v>727</v>
      </c>
      <c r="E406" s="18" t="s">
        <v>345</v>
      </c>
      <c r="F406" s="105"/>
      <c r="G406" s="83"/>
      <c r="H406" s="83"/>
      <c r="I406" s="162"/>
      <c r="J406" s="167"/>
      <c r="K406" s="91">
        <v>50</v>
      </c>
      <c r="L406" s="91">
        <v>18</v>
      </c>
      <c r="M406" s="91" t="s">
        <v>973</v>
      </c>
      <c r="N406" s="105">
        <v>18</v>
      </c>
      <c r="O406" s="105">
        <v>7</v>
      </c>
      <c r="P406" s="105">
        <v>248</v>
      </c>
      <c r="Q406" s="167">
        <v>630</v>
      </c>
      <c r="R406" s="189">
        <v>17</v>
      </c>
      <c r="S406" s="436"/>
      <c r="T406" s="436">
        <v>29</v>
      </c>
      <c r="U406" s="436">
        <f>879-630-17</f>
        <v>232</v>
      </c>
      <c r="V406" s="436"/>
      <c r="W406" s="436"/>
      <c r="X406" s="91"/>
      <c r="Y406" s="91"/>
      <c r="Z406" s="91"/>
      <c r="AA406" s="435" t="s">
        <v>55</v>
      </c>
      <c r="AB406" s="91"/>
      <c r="AC406" s="91"/>
      <c r="AD406" s="91"/>
      <c r="AE406" s="91"/>
      <c r="AF406" s="91"/>
      <c r="AG406" s="91"/>
      <c r="AH406" s="91"/>
      <c r="AI406" s="91"/>
      <c r="AJ406" s="91"/>
      <c r="AK406" s="136"/>
      <c r="AL406" s="91"/>
      <c r="AM406" s="435"/>
      <c r="AN406" s="435"/>
      <c r="AO406" s="435"/>
    </row>
    <row r="407" spans="1:41" ht="14.5">
      <c r="A407" s="40" t="s">
        <v>974</v>
      </c>
      <c r="B407" s="128" t="s">
        <v>975</v>
      </c>
      <c r="C407" s="439">
        <v>1</v>
      </c>
      <c r="D407" s="435">
        <v>25</v>
      </c>
      <c r="E407" s="18" t="s">
        <v>976</v>
      </c>
      <c r="F407" s="105"/>
      <c r="G407" s="83">
        <v>1</v>
      </c>
      <c r="H407" s="83"/>
      <c r="I407" s="162"/>
      <c r="J407" s="167">
        <v>1</v>
      </c>
      <c r="K407" s="91"/>
      <c r="L407" s="91"/>
      <c r="M407" s="91"/>
      <c r="N407" s="105">
        <v>1</v>
      </c>
      <c r="O407" s="105"/>
      <c r="P407" s="105"/>
      <c r="Q407" s="167"/>
      <c r="R407" s="167"/>
      <c r="S407" s="436"/>
      <c r="T407" s="436"/>
      <c r="U407" s="436">
        <v>1</v>
      </c>
      <c r="V407" s="436"/>
      <c r="W407" s="436"/>
      <c r="X407" s="91"/>
      <c r="Y407" s="91"/>
      <c r="Z407" s="91"/>
      <c r="AA407" s="435" t="s">
        <v>41</v>
      </c>
      <c r="AB407" s="91"/>
      <c r="AC407" s="91"/>
      <c r="AD407" s="91"/>
      <c r="AE407" s="91"/>
      <c r="AF407" s="91"/>
      <c r="AG407" s="91"/>
      <c r="AH407" s="91"/>
      <c r="AI407" s="91"/>
      <c r="AJ407" s="91"/>
      <c r="AK407" s="136" t="s">
        <v>977</v>
      </c>
      <c r="AL407" s="91"/>
      <c r="AM407" s="435"/>
      <c r="AN407" s="435"/>
      <c r="AO407" s="435"/>
    </row>
    <row r="408" spans="1:41" ht="14.5">
      <c r="A408" s="40" t="s">
        <v>978</v>
      </c>
      <c r="B408" s="95">
        <v>44160</v>
      </c>
      <c r="C408" s="439">
        <v>1</v>
      </c>
      <c r="D408" s="435">
        <v>42</v>
      </c>
      <c r="E408" s="18" t="s">
        <v>979</v>
      </c>
      <c r="F408" s="105"/>
      <c r="G408" s="83">
        <v>1</v>
      </c>
      <c r="H408" s="83"/>
      <c r="I408" s="162"/>
      <c r="J408" s="167">
        <v>1</v>
      </c>
      <c r="K408" s="91"/>
      <c r="L408" s="91"/>
      <c r="M408" s="91"/>
      <c r="N408" s="105">
        <v>1</v>
      </c>
      <c r="O408" s="105"/>
      <c r="P408" s="105">
        <v>1</v>
      </c>
      <c r="Q408" s="167">
        <v>1</v>
      </c>
      <c r="R408" s="167"/>
      <c r="S408" s="436"/>
      <c r="T408" s="436"/>
      <c r="U408" s="436"/>
      <c r="V408" s="436"/>
      <c r="W408" s="436"/>
      <c r="X408" s="91"/>
      <c r="Y408" s="91"/>
      <c r="Z408" s="91"/>
      <c r="AA408" s="435" t="s">
        <v>55</v>
      </c>
      <c r="AB408" s="91"/>
      <c r="AC408" s="91"/>
      <c r="AD408" s="91"/>
      <c r="AE408" s="91"/>
      <c r="AF408" s="91"/>
      <c r="AG408" s="91"/>
      <c r="AH408" s="91"/>
      <c r="AI408" s="91"/>
      <c r="AJ408" s="91"/>
      <c r="AK408" s="136"/>
      <c r="AL408" s="91"/>
      <c r="AM408" s="435"/>
      <c r="AN408" s="435"/>
      <c r="AO408" s="435"/>
    </row>
    <row r="409" spans="1:41" ht="14.5">
      <c r="A409" s="40" t="s">
        <v>980</v>
      </c>
      <c r="B409" s="95">
        <v>44167</v>
      </c>
      <c r="C409" s="439">
        <v>185</v>
      </c>
      <c r="D409" s="435">
        <v>31</v>
      </c>
      <c r="E409" s="18" t="s">
        <v>956</v>
      </c>
      <c r="F409" s="105">
        <v>21</v>
      </c>
      <c r="G409" s="83">
        <v>64</v>
      </c>
      <c r="H409" s="83">
        <v>95</v>
      </c>
      <c r="I409" s="162"/>
      <c r="J409" s="167"/>
      <c r="K409" s="91">
        <v>4</v>
      </c>
      <c r="L409" s="91">
        <v>19</v>
      </c>
      <c r="M409" s="91" t="s">
        <v>981</v>
      </c>
      <c r="N409" s="105">
        <v>2</v>
      </c>
      <c r="O409" s="105"/>
      <c r="P409" s="105">
        <v>79</v>
      </c>
      <c r="Q409" s="167">
        <v>165</v>
      </c>
      <c r="R409" s="167">
        <v>4</v>
      </c>
      <c r="S409" s="436"/>
      <c r="T409" s="436"/>
      <c r="U409" s="436">
        <v>16</v>
      </c>
      <c r="V409" s="436"/>
      <c r="W409" s="436"/>
      <c r="X409" s="91"/>
      <c r="Y409" s="91"/>
      <c r="Z409" s="91"/>
      <c r="AA409" s="435"/>
      <c r="AB409" s="91"/>
      <c r="AC409" s="91"/>
      <c r="AD409" s="91"/>
      <c r="AE409" s="91"/>
      <c r="AF409" s="91"/>
      <c r="AG409" s="91"/>
      <c r="AH409" s="91"/>
      <c r="AI409" s="91"/>
      <c r="AJ409" s="91"/>
      <c r="AK409" s="136"/>
      <c r="AL409" s="91"/>
      <c r="AM409" s="435"/>
      <c r="AN409" s="435"/>
      <c r="AO409" s="435"/>
    </row>
    <row r="410" spans="1:41" s="198" customFormat="1" ht="14.5">
      <c r="A410" s="40" t="s">
        <v>626</v>
      </c>
      <c r="B410" s="95">
        <v>44168</v>
      </c>
      <c r="C410" s="439">
        <v>1</v>
      </c>
      <c r="D410" s="435">
        <v>31</v>
      </c>
      <c r="E410" s="18" t="s">
        <v>982</v>
      </c>
      <c r="F410" s="105"/>
      <c r="G410" s="83"/>
      <c r="H410" s="83"/>
      <c r="I410" s="162"/>
      <c r="J410" s="167"/>
      <c r="K410" s="91">
        <v>1</v>
      </c>
      <c r="L410" s="91"/>
      <c r="M410" s="91" t="s">
        <v>983</v>
      </c>
      <c r="N410" s="105">
        <v>1</v>
      </c>
      <c r="O410" s="105"/>
      <c r="P410" s="105">
        <v>1</v>
      </c>
      <c r="Q410" s="167">
        <v>1</v>
      </c>
      <c r="R410" s="167"/>
      <c r="S410" s="436"/>
      <c r="T410" s="436"/>
      <c r="U410" s="436"/>
      <c r="V410" s="436"/>
      <c r="W410" s="436"/>
      <c r="X410" s="91"/>
      <c r="Y410" s="91"/>
      <c r="Z410" s="91"/>
      <c r="AA410" s="435" t="s">
        <v>55</v>
      </c>
      <c r="AB410" s="91"/>
      <c r="AC410" s="91"/>
      <c r="AD410" s="91"/>
      <c r="AE410" s="91"/>
      <c r="AF410" s="91"/>
      <c r="AG410" s="91" t="s">
        <v>596</v>
      </c>
      <c r="AH410" s="91"/>
      <c r="AI410" s="91"/>
      <c r="AJ410" s="91"/>
      <c r="AK410" s="136"/>
      <c r="AL410" s="91"/>
      <c r="AM410" s="435"/>
      <c r="AN410" s="435"/>
      <c r="AO410" s="435"/>
    </row>
    <row r="411" spans="1:41" s="198" customFormat="1" ht="14.5">
      <c r="A411" s="40" t="s">
        <v>984</v>
      </c>
      <c r="B411" s="95">
        <v>44172</v>
      </c>
      <c r="C411" s="439">
        <v>5</v>
      </c>
      <c r="D411" s="435">
        <v>29.8</v>
      </c>
      <c r="E411" s="18"/>
      <c r="F411" s="105"/>
      <c r="G411" s="83"/>
      <c r="H411" s="83"/>
      <c r="I411" s="162" t="s">
        <v>985</v>
      </c>
      <c r="J411" s="167"/>
      <c r="K411" s="91"/>
      <c r="L411" s="91"/>
      <c r="M411" s="91"/>
      <c r="N411" s="105"/>
      <c r="O411" s="105"/>
      <c r="P411" s="105">
        <v>3</v>
      </c>
      <c r="Q411" s="167">
        <v>5</v>
      </c>
      <c r="R411" s="167"/>
      <c r="S411" s="436"/>
      <c r="T411" s="436"/>
      <c r="U411" s="436"/>
      <c r="V411" s="436"/>
      <c r="W411" s="436"/>
      <c r="X411" s="91"/>
      <c r="Y411" s="91"/>
      <c r="Z411" s="91"/>
      <c r="AA411" s="435" t="s">
        <v>55</v>
      </c>
      <c r="AB411" s="91"/>
      <c r="AC411" s="91"/>
      <c r="AD411" s="91"/>
      <c r="AE411" s="91" t="s">
        <v>986</v>
      </c>
      <c r="AF411" s="91"/>
      <c r="AG411" s="91"/>
      <c r="AH411" s="91"/>
      <c r="AI411" s="91"/>
      <c r="AJ411" s="91"/>
      <c r="AK411" s="136"/>
      <c r="AL411" s="91"/>
      <c r="AM411" s="435"/>
      <c r="AN411" s="435"/>
      <c r="AO411" s="435"/>
    </row>
    <row r="412" spans="1:41" s="198" customFormat="1" ht="14.5">
      <c r="A412" s="188" t="s">
        <v>987</v>
      </c>
      <c r="B412" s="95"/>
      <c r="C412" s="439">
        <v>661</v>
      </c>
      <c r="D412" s="435">
        <v>29.9</v>
      </c>
      <c r="E412" s="18" t="s">
        <v>988</v>
      </c>
      <c r="F412" s="105">
        <v>52</v>
      </c>
      <c r="G412" s="83">
        <v>119</v>
      </c>
      <c r="H412" s="83">
        <v>450</v>
      </c>
      <c r="I412" s="162"/>
      <c r="J412" s="167"/>
      <c r="K412" s="91"/>
      <c r="L412" s="91"/>
      <c r="M412" s="91" t="s">
        <v>989</v>
      </c>
      <c r="N412" s="105">
        <v>47</v>
      </c>
      <c r="O412" s="105"/>
      <c r="P412" s="105">
        <v>209</v>
      </c>
      <c r="Q412" s="167">
        <v>391</v>
      </c>
      <c r="R412" s="167"/>
      <c r="S412" s="436"/>
      <c r="T412" s="436"/>
      <c r="U412" s="436">
        <v>254</v>
      </c>
      <c r="V412" s="436">
        <v>16</v>
      </c>
      <c r="W412" s="436"/>
      <c r="X412" s="91"/>
      <c r="Y412" s="91"/>
      <c r="Z412" s="91"/>
      <c r="AA412" s="435" t="s">
        <v>990</v>
      </c>
      <c r="AB412" s="91"/>
      <c r="AC412" s="91"/>
      <c r="AD412" s="91"/>
      <c r="AE412" s="91"/>
      <c r="AF412" s="91"/>
      <c r="AG412" s="91" t="s">
        <v>248</v>
      </c>
      <c r="AH412" s="91"/>
      <c r="AI412" s="91"/>
      <c r="AJ412" s="91"/>
      <c r="AK412" s="136" t="s">
        <v>991</v>
      </c>
      <c r="AL412" s="91"/>
      <c r="AM412" s="435"/>
      <c r="AN412" s="435"/>
      <c r="AO412" s="435"/>
    </row>
    <row r="413" spans="1:41" s="198" customFormat="1" ht="14.5">
      <c r="A413" s="188" t="s">
        <v>992</v>
      </c>
      <c r="B413" s="95">
        <v>44172</v>
      </c>
      <c r="C413" s="439">
        <v>1</v>
      </c>
      <c r="D413" s="435">
        <v>26</v>
      </c>
      <c r="E413" s="18" t="s">
        <v>993</v>
      </c>
      <c r="F413" s="105"/>
      <c r="G413" s="83"/>
      <c r="H413" s="83"/>
      <c r="I413" s="162"/>
      <c r="J413" s="167"/>
      <c r="K413" s="91"/>
      <c r="L413" s="91"/>
      <c r="M413" s="91" t="s">
        <v>994</v>
      </c>
      <c r="N413" s="105">
        <v>1</v>
      </c>
      <c r="O413" s="105">
        <v>1</v>
      </c>
      <c r="P413" s="105">
        <v>1</v>
      </c>
      <c r="Q413" s="167">
        <v>1</v>
      </c>
      <c r="R413" s="167"/>
      <c r="S413" s="436"/>
      <c r="T413" s="436"/>
      <c r="U413" s="436"/>
      <c r="V413" s="436"/>
      <c r="W413" s="436"/>
      <c r="X413" s="91"/>
      <c r="Y413" s="91"/>
      <c r="Z413" s="91"/>
      <c r="AA413" s="435" t="s">
        <v>55</v>
      </c>
      <c r="AB413" s="91"/>
      <c r="AC413" s="91"/>
      <c r="AD413" s="91"/>
      <c r="AE413" s="91"/>
      <c r="AF413" s="91"/>
      <c r="AG413" s="91"/>
      <c r="AH413" s="91"/>
      <c r="AI413" s="91"/>
      <c r="AJ413" s="91"/>
      <c r="AK413" s="136"/>
      <c r="AL413" s="91"/>
      <c r="AM413" s="435"/>
      <c r="AN413" s="435"/>
      <c r="AO413" s="435"/>
    </row>
    <row r="414" spans="1:41" s="198" customFormat="1" ht="14.5">
      <c r="A414" s="188" t="s">
        <v>995</v>
      </c>
      <c r="B414" s="95">
        <v>44138</v>
      </c>
      <c r="C414" s="439">
        <v>15</v>
      </c>
      <c r="D414" s="435" t="s">
        <v>996</v>
      </c>
      <c r="E414" s="18"/>
      <c r="F414" s="105"/>
      <c r="G414" s="83"/>
      <c r="H414" s="83"/>
      <c r="I414" s="162"/>
      <c r="J414" s="167"/>
      <c r="K414" s="91"/>
      <c r="L414" s="91">
        <v>1</v>
      </c>
      <c r="M414" s="91" t="s">
        <v>997</v>
      </c>
      <c r="N414" s="105"/>
      <c r="O414" s="105">
        <v>15</v>
      </c>
      <c r="P414" s="105"/>
      <c r="Q414" s="167"/>
      <c r="R414" s="167"/>
      <c r="S414" s="436"/>
      <c r="T414" s="436"/>
      <c r="U414" s="436"/>
      <c r="V414" s="436"/>
      <c r="W414" s="436"/>
      <c r="X414" s="91"/>
      <c r="Y414" s="91"/>
      <c r="Z414" s="91"/>
      <c r="AA414" s="435" t="s">
        <v>55</v>
      </c>
      <c r="AB414" s="91"/>
      <c r="AC414" s="91"/>
      <c r="AD414" s="91"/>
      <c r="AE414" s="91"/>
      <c r="AF414" s="91"/>
      <c r="AG414" s="91"/>
      <c r="AH414" s="91"/>
      <c r="AI414" s="91"/>
      <c r="AJ414" s="91"/>
      <c r="AK414" s="136"/>
      <c r="AL414" s="91"/>
      <c r="AM414" s="435"/>
      <c r="AN414" s="435"/>
      <c r="AO414" s="435"/>
    </row>
    <row r="415" spans="1:41" s="198" customFormat="1" ht="14.5">
      <c r="A415" s="188" t="s">
        <v>998</v>
      </c>
      <c r="B415" s="95">
        <v>44167</v>
      </c>
      <c r="C415" s="439">
        <v>11</v>
      </c>
      <c r="D415" s="435" t="s">
        <v>999</v>
      </c>
      <c r="E415" s="436"/>
      <c r="F415" s="105"/>
      <c r="G415" s="83"/>
      <c r="H415" s="83">
        <v>11</v>
      </c>
      <c r="I415" s="162"/>
      <c r="J415" s="167"/>
      <c r="K415" s="91"/>
      <c r="L415" s="91"/>
      <c r="M415" s="91"/>
      <c r="N415" s="105"/>
      <c r="O415" s="105"/>
      <c r="P415" s="105">
        <v>8</v>
      </c>
      <c r="Q415" s="167">
        <v>11</v>
      </c>
      <c r="R415" s="167"/>
      <c r="S415" s="436"/>
      <c r="T415" s="436"/>
      <c r="U415" s="436"/>
      <c r="V415" s="436"/>
      <c r="W415" s="436"/>
      <c r="X415" s="91"/>
      <c r="Y415" s="91"/>
      <c r="Z415" s="91"/>
      <c r="AA415" s="435" t="s">
        <v>481</v>
      </c>
      <c r="AB415" s="91"/>
      <c r="AC415" s="91"/>
      <c r="AD415" s="91"/>
      <c r="AE415" s="91"/>
      <c r="AF415" s="91"/>
      <c r="AG415" s="91"/>
      <c r="AH415" s="91"/>
      <c r="AI415" s="91"/>
      <c r="AJ415" s="91"/>
      <c r="AK415" s="136"/>
      <c r="AL415" s="91"/>
      <c r="AM415" s="435"/>
      <c r="AN415" s="435"/>
      <c r="AO415" s="435"/>
    </row>
    <row r="416" spans="1:41" s="198" customFormat="1" ht="14.5">
      <c r="A416" s="188" t="s">
        <v>1000</v>
      </c>
      <c r="B416" s="95">
        <v>44177</v>
      </c>
      <c r="C416" s="439">
        <v>60</v>
      </c>
      <c r="D416" s="435">
        <v>28.5</v>
      </c>
      <c r="E416" s="436">
        <v>25</v>
      </c>
      <c r="F416" s="105">
        <v>20</v>
      </c>
      <c r="G416" s="83">
        <v>20</v>
      </c>
      <c r="H416" s="83">
        <v>20</v>
      </c>
      <c r="I416" s="162"/>
      <c r="J416" s="167"/>
      <c r="K416" s="91">
        <v>2</v>
      </c>
      <c r="L416" s="91">
        <v>1</v>
      </c>
      <c r="M416" s="91" t="s">
        <v>1001</v>
      </c>
      <c r="N416" s="105"/>
      <c r="O416" s="105"/>
      <c r="P416" s="105"/>
      <c r="Q416" s="167">
        <v>10</v>
      </c>
      <c r="R416" s="189">
        <v>1</v>
      </c>
      <c r="S416" s="436"/>
      <c r="T416" s="436"/>
      <c r="U416" s="436">
        <v>49</v>
      </c>
      <c r="V416" s="436"/>
      <c r="W416" s="436"/>
      <c r="X416" s="91"/>
      <c r="Y416" s="91"/>
      <c r="Z416" s="91"/>
      <c r="AA416" s="435" t="s">
        <v>55</v>
      </c>
      <c r="AB416" s="91"/>
      <c r="AC416" s="91"/>
      <c r="AD416" s="91"/>
      <c r="AE416" s="91"/>
      <c r="AF416" s="91"/>
      <c r="AG416" s="91"/>
      <c r="AH416" s="91"/>
      <c r="AI416" s="91"/>
      <c r="AJ416" s="91"/>
      <c r="AK416" s="136"/>
      <c r="AL416" s="91"/>
      <c r="AM416" s="435"/>
      <c r="AN416" s="435"/>
      <c r="AO416" s="435"/>
    </row>
    <row r="417" spans="1:41" s="198" customFormat="1" ht="14.5">
      <c r="A417" s="188" t="s">
        <v>1002</v>
      </c>
      <c r="B417" s="95">
        <v>44166</v>
      </c>
      <c r="C417" s="439">
        <v>137</v>
      </c>
      <c r="D417" s="435">
        <v>25</v>
      </c>
      <c r="E417" s="436"/>
      <c r="F417" s="105"/>
      <c r="G417" s="83"/>
      <c r="H417" s="83"/>
      <c r="I417" s="162"/>
      <c r="J417" s="167"/>
      <c r="K417" s="91">
        <v>15</v>
      </c>
      <c r="L417" s="91">
        <v>13</v>
      </c>
      <c r="M417" s="91" t="s">
        <v>1003</v>
      </c>
      <c r="N417" s="105">
        <v>5</v>
      </c>
      <c r="O417" s="105"/>
      <c r="P417" s="105">
        <v>19</v>
      </c>
      <c r="Q417" s="167">
        <v>127</v>
      </c>
      <c r="R417" s="167"/>
      <c r="S417" s="167">
        <v>7</v>
      </c>
      <c r="T417" s="436"/>
      <c r="U417" s="436"/>
      <c r="V417" s="436">
        <v>3</v>
      </c>
      <c r="W417" s="436"/>
      <c r="X417" s="91"/>
      <c r="Y417" s="91"/>
      <c r="Z417" s="91"/>
      <c r="AA417" s="435" t="s">
        <v>55</v>
      </c>
      <c r="AB417" s="91"/>
      <c r="AC417" s="91"/>
      <c r="AD417" s="91"/>
      <c r="AE417" s="91"/>
      <c r="AF417" s="91" t="s">
        <v>1004</v>
      </c>
      <c r="AG417" s="91" t="s">
        <v>1005</v>
      </c>
      <c r="AH417" s="91"/>
      <c r="AI417" s="91"/>
      <c r="AJ417" s="91"/>
      <c r="AK417" s="136"/>
      <c r="AL417" s="91"/>
      <c r="AM417" s="435"/>
      <c r="AN417" s="435"/>
      <c r="AO417" s="435"/>
    </row>
    <row r="418" spans="1:41" s="198" customFormat="1" ht="14.5">
      <c r="A418" s="188" t="s">
        <v>1006</v>
      </c>
      <c r="B418" s="95">
        <v>44174</v>
      </c>
      <c r="C418" s="439">
        <v>22</v>
      </c>
      <c r="D418" s="435"/>
      <c r="E418" s="91" t="s">
        <v>1007</v>
      </c>
      <c r="F418" s="105"/>
      <c r="G418" s="83"/>
      <c r="H418" s="83"/>
      <c r="I418" s="162"/>
      <c r="J418" s="167">
        <v>22</v>
      </c>
      <c r="K418" s="91"/>
      <c r="L418" s="91"/>
      <c r="M418" s="91"/>
      <c r="N418" s="105"/>
      <c r="O418" s="105"/>
      <c r="P418" s="105"/>
      <c r="Q418" s="167">
        <v>22</v>
      </c>
      <c r="R418" s="167"/>
      <c r="S418" s="436"/>
      <c r="T418" s="436"/>
      <c r="U418" s="436"/>
      <c r="V418" s="436"/>
      <c r="W418" s="436"/>
      <c r="X418" s="91"/>
      <c r="Y418" s="91"/>
      <c r="Z418" s="91"/>
      <c r="AA418" s="435"/>
      <c r="AB418" s="91"/>
      <c r="AC418" s="91"/>
      <c r="AD418" s="91"/>
      <c r="AE418" s="91"/>
      <c r="AF418" s="91"/>
      <c r="AG418" s="91"/>
      <c r="AH418" s="91"/>
      <c r="AI418" s="91"/>
      <c r="AJ418" s="91"/>
      <c r="AK418" s="136"/>
      <c r="AL418" s="91"/>
      <c r="AM418" s="435"/>
      <c r="AN418" s="435"/>
      <c r="AO418" s="435"/>
    </row>
    <row r="419" spans="1:41" s="198" customFormat="1" ht="14.5">
      <c r="A419" s="188" t="s">
        <v>1008</v>
      </c>
      <c r="B419" s="95">
        <v>44146</v>
      </c>
      <c r="C419" s="439">
        <v>35</v>
      </c>
      <c r="D419" s="435">
        <v>32</v>
      </c>
      <c r="E419" s="91"/>
      <c r="F419" s="105"/>
      <c r="G419" s="83"/>
      <c r="H419" s="83"/>
      <c r="I419" s="162" t="s">
        <v>1009</v>
      </c>
      <c r="J419" s="167"/>
      <c r="K419" s="91"/>
      <c r="L419" s="91">
        <v>13</v>
      </c>
      <c r="M419" s="91"/>
      <c r="N419" s="105"/>
      <c r="O419" s="105">
        <v>1</v>
      </c>
      <c r="P419" s="105">
        <v>27</v>
      </c>
      <c r="Q419" s="201">
        <v>35</v>
      </c>
      <c r="R419" s="167"/>
      <c r="S419" s="436"/>
      <c r="T419" s="436">
        <v>2</v>
      </c>
      <c r="U419" s="436"/>
      <c r="V419" s="436"/>
      <c r="W419" s="436"/>
      <c r="X419" s="91"/>
      <c r="Y419" s="91"/>
      <c r="Z419" s="91"/>
      <c r="AA419" s="435" t="s">
        <v>55</v>
      </c>
      <c r="AB419" s="91"/>
      <c r="AC419" s="91"/>
      <c r="AD419" s="91"/>
      <c r="AE419" s="91"/>
      <c r="AF419" s="91"/>
      <c r="AG419" s="91"/>
      <c r="AH419" s="91"/>
      <c r="AI419" s="91"/>
      <c r="AJ419" s="91"/>
      <c r="AK419" s="136"/>
      <c r="AL419" s="91"/>
      <c r="AM419" s="435"/>
      <c r="AN419" s="435"/>
      <c r="AO419" s="435"/>
    </row>
    <row r="420" spans="1:41" s="198" customFormat="1" ht="14.5">
      <c r="A420" s="188" t="s">
        <v>1010</v>
      </c>
      <c r="B420" s="95">
        <v>44175</v>
      </c>
      <c r="C420" s="439">
        <v>25</v>
      </c>
      <c r="D420" s="435"/>
      <c r="E420" s="91"/>
      <c r="F420" s="105"/>
      <c r="G420" s="83"/>
      <c r="H420" s="83"/>
      <c r="I420" s="162"/>
      <c r="J420" s="167"/>
      <c r="K420" s="91"/>
      <c r="L420" s="91"/>
      <c r="M420" s="91"/>
      <c r="N420" s="105"/>
      <c r="O420" s="105"/>
      <c r="P420" s="105">
        <v>2</v>
      </c>
      <c r="Q420" s="167">
        <v>25</v>
      </c>
      <c r="R420" s="167"/>
      <c r="S420" s="436"/>
      <c r="T420" s="436"/>
      <c r="U420" s="436"/>
      <c r="V420" s="436"/>
      <c r="W420" s="436"/>
      <c r="X420" s="91"/>
      <c r="Y420" s="91"/>
      <c r="Z420" s="91"/>
      <c r="AA420" s="435"/>
      <c r="AB420" s="91"/>
      <c r="AC420" s="91"/>
      <c r="AD420" s="91"/>
      <c r="AE420" s="91"/>
      <c r="AF420" s="91"/>
      <c r="AG420" s="91" t="s">
        <v>55</v>
      </c>
      <c r="AH420" s="91"/>
      <c r="AI420" s="91"/>
      <c r="AJ420" s="91"/>
      <c r="AK420" s="136"/>
      <c r="AL420" s="91"/>
      <c r="AM420" s="435"/>
      <c r="AN420" s="435"/>
      <c r="AO420" s="435"/>
    </row>
    <row r="421" spans="1:41" s="198" customFormat="1" ht="14.5">
      <c r="A421" s="188" t="s">
        <v>1011</v>
      </c>
      <c r="B421" s="95">
        <v>44176</v>
      </c>
      <c r="C421" s="439">
        <v>1</v>
      </c>
      <c r="D421" s="435">
        <v>15</v>
      </c>
      <c r="E421" s="91">
        <v>40</v>
      </c>
      <c r="F421" s="105"/>
      <c r="G421" s="83"/>
      <c r="H421" s="83"/>
      <c r="I421" s="162"/>
      <c r="J421" s="167"/>
      <c r="K421" s="91"/>
      <c r="L421" s="91"/>
      <c r="M421" s="91"/>
      <c r="N421" s="105"/>
      <c r="O421" s="105"/>
      <c r="P421" s="105"/>
      <c r="Q421" s="167">
        <v>1</v>
      </c>
      <c r="R421" s="167"/>
      <c r="S421" s="436"/>
      <c r="T421" s="436"/>
      <c r="U421" s="436"/>
      <c r="V421" s="436"/>
      <c r="W421" s="436"/>
      <c r="X421" s="91"/>
      <c r="Y421" s="91"/>
      <c r="Z421" s="91"/>
      <c r="AA421" s="435" t="s">
        <v>55</v>
      </c>
      <c r="AB421" s="91"/>
      <c r="AC421" s="91"/>
      <c r="AD421" s="91"/>
      <c r="AE421" s="91"/>
      <c r="AF421" s="91"/>
      <c r="AG421" s="91"/>
      <c r="AH421" s="91"/>
      <c r="AI421" s="91"/>
      <c r="AJ421" s="91"/>
      <c r="AK421" s="136"/>
      <c r="AL421" s="91"/>
      <c r="AM421" s="435"/>
      <c r="AN421" s="435"/>
      <c r="AO421" s="435"/>
    </row>
    <row r="422" spans="1:41" s="198" customFormat="1" ht="14.5">
      <c r="A422" s="203" t="s">
        <v>1012</v>
      </c>
      <c r="B422" s="128" t="s">
        <v>975</v>
      </c>
      <c r="C422" s="439">
        <v>158</v>
      </c>
      <c r="D422" s="435"/>
      <c r="E422" s="91"/>
      <c r="F422" s="105"/>
      <c r="G422" s="83"/>
      <c r="H422" s="83"/>
      <c r="I422" s="162"/>
      <c r="J422" s="167"/>
      <c r="K422" s="91"/>
      <c r="L422" s="91">
        <v>10</v>
      </c>
      <c r="M422" s="91"/>
      <c r="N422" s="105"/>
      <c r="O422" s="105"/>
      <c r="P422" s="105">
        <v>47</v>
      </c>
      <c r="Q422" s="167">
        <v>54</v>
      </c>
      <c r="R422" s="167">
        <v>3</v>
      </c>
      <c r="S422" s="436"/>
      <c r="T422" s="436"/>
      <c r="U422" s="440">
        <v>101</v>
      </c>
      <c r="V422" s="436"/>
      <c r="W422" s="436"/>
      <c r="X422" s="91"/>
      <c r="Y422" s="91"/>
      <c r="Z422" s="91"/>
      <c r="AA422" s="435" t="s">
        <v>1013</v>
      </c>
      <c r="AB422" s="91"/>
      <c r="AC422" s="91"/>
      <c r="AD422" s="91"/>
      <c r="AE422" s="91"/>
      <c r="AF422" s="91"/>
      <c r="AG422" s="91"/>
      <c r="AH422" s="91"/>
      <c r="AI422" s="91"/>
      <c r="AJ422" s="91"/>
      <c r="AK422" s="136"/>
      <c r="AL422" s="91"/>
      <c r="AM422" s="435"/>
      <c r="AN422" s="435"/>
      <c r="AO422" s="435"/>
    </row>
    <row r="423" spans="1:41" s="198" customFormat="1" ht="14.5">
      <c r="A423" s="188" t="s">
        <v>1014</v>
      </c>
      <c r="B423" s="128" t="s">
        <v>1015</v>
      </c>
      <c r="C423" s="439">
        <v>1</v>
      </c>
      <c r="D423" s="435">
        <v>29</v>
      </c>
      <c r="E423" s="91" t="s">
        <v>1016</v>
      </c>
      <c r="F423" s="105"/>
      <c r="G423" s="83"/>
      <c r="H423" s="83"/>
      <c r="I423" s="162"/>
      <c r="J423" s="167">
        <v>1</v>
      </c>
      <c r="K423" s="91"/>
      <c r="L423" s="91"/>
      <c r="M423" s="91"/>
      <c r="N423" s="105"/>
      <c r="O423" s="105"/>
      <c r="P423" s="105">
        <v>1</v>
      </c>
      <c r="Q423" s="167">
        <v>1</v>
      </c>
      <c r="R423" s="167"/>
      <c r="S423" s="436"/>
      <c r="T423" s="436"/>
      <c r="U423" s="436"/>
      <c r="V423" s="436"/>
      <c r="W423" s="436"/>
      <c r="X423" s="91"/>
      <c r="Y423" s="91"/>
      <c r="Z423" s="91"/>
      <c r="AA423" s="435" t="s">
        <v>55</v>
      </c>
      <c r="AB423" s="91"/>
      <c r="AC423" s="91"/>
      <c r="AD423" s="91"/>
      <c r="AE423" s="91"/>
      <c r="AF423" s="91"/>
      <c r="AG423" s="91"/>
      <c r="AH423" s="91"/>
      <c r="AI423" s="91"/>
      <c r="AJ423" s="91"/>
      <c r="AK423" s="136"/>
      <c r="AL423" s="91"/>
      <c r="AM423" s="435"/>
      <c r="AN423" s="435"/>
      <c r="AO423" s="435"/>
    </row>
    <row r="424" spans="1:41" s="198" customFormat="1" ht="14.5">
      <c r="A424" s="202" t="s">
        <v>1017</v>
      </c>
      <c r="B424" s="95">
        <v>44180</v>
      </c>
      <c r="C424" s="439">
        <v>5183</v>
      </c>
      <c r="D424" s="435">
        <v>28.5</v>
      </c>
      <c r="E424" s="91"/>
      <c r="F424" s="105"/>
      <c r="G424" s="83"/>
      <c r="H424" s="83"/>
      <c r="I424" s="162"/>
      <c r="J424" s="167">
        <v>513</v>
      </c>
      <c r="K424" s="91"/>
      <c r="L424" s="91"/>
      <c r="M424" s="91" t="s">
        <v>1018</v>
      </c>
      <c r="N424" s="105">
        <v>154</v>
      </c>
      <c r="O424" s="105">
        <v>77</v>
      </c>
      <c r="P424" s="105"/>
      <c r="Q424" s="167"/>
      <c r="R424" s="167"/>
      <c r="S424" s="436"/>
      <c r="T424" s="436"/>
      <c r="U424" s="436"/>
      <c r="V424" s="436"/>
      <c r="W424" s="436"/>
      <c r="X424" s="91"/>
      <c r="Y424" s="91"/>
      <c r="Z424" s="91"/>
      <c r="AA424" s="435" t="s">
        <v>55</v>
      </c>
      <c r="AB424" s="91"/>
      <c r="AC424" s="91"/>
      <c r="AD424" s="91"/>
      <c r="AE424" s="91"/>
      <c r="AF424" s="91"/>
      <c r="AG424" s="91"/>
      <c r="AH424" s="91"/>
      <c r="AI424" s="91"/>
      <c r="AJ424" s="91"/>
      <c r="AK424" s="136"/>
      <c r="AL424" s="91"/>
      <c r="AM424" s="435"/>
      <c r="AN424" s="435"/>
      <c r="AO424" s="435"/>
    </row>
    <row r="425" spans="1:41" s="198" customFormat="1" ht="14.5">
      <c r="A425" s="188" t="s">
        <v>1019</v>
      </c>
      <c r="B425" s="95">
        <v>44130</v>
      </c>
      <c r="C425" s="439">
        <v>1</v>
      </c>
      <c r="D425" s="435">
        <v>32</v>
      </c>
      <c r="E425" s="91" t="s">
        <v>1020</v>
      </c>
      <c r="F425" s="105"/>
      <c r="G425" s="83"/>
      <c r="H425" s="83"/>
      <c r="I425" s="162" t="s">
        <v>1021</v>
      </c>
      <c r="J425" s="167"/>
      <c r="K425" s="91"/>
      <c r="L425" s="91">
        <v>1</v>
      </c>
      <c r="M425" s="91"/>
      <c r="N425" s="105"/>
      <c r="O425" s="105"/>
      <c r="P425" s="105"/>
      <c r="Q425" s="167">
        <v>1</v>
      </c>
      <c r="R425" s="167"/>
      <c r="S425" s="436"/>
      <c r="T425" s="436"/>
      <c r="U425" s="436"/>
      <c r="V425" s="436"/>
      <c r="W425" s="436"/>
      <c r="X425" s="91"/>
      <c r="Y425" s="91"/>
      <c r="Z425" s="91"/>
      <c r="AA425" s="435" t="s">
        <v>55</v>
      </c>
      <c r="AB425" s="91"/>
      <c r="AC425" s="91"/>
      <c r="AD425" s="91"/>
      <c r="AE425" s="91"/>
      <c r="AF425" s="91"/>
      <c r="AG425" s="91"/>
      <c r="AH425" s="91"/>
      <c r="AI425" s="91" t="s">
        <v>55</v>
      </c>
      <c r="AJ425" s="91"/>
      <c r="AK425" s="136" t="s">
        <v>1022</v>
      </c>
      <c r="AL425" s="91"/>
      <c r="AM425" s="435"/>
      <c r="AN425" s="435"/>
      <c r="AO425" s="435"/>
    </row>
    <row r="426" spans="1:41" s="198" customFormat="1" ht="14.5">
      <c r="A426" s="188" t="s">
        <v>1023</v>
      </c>
      <c r="B426" s="95">
        <v>44043</v>
      </c>
      <c r="C426" s="439">
        <v>1</v>
      </c>
      <c r="D426" s="435">
        <v>24</v>
      </c>
      <c r="E426" s="91" t="s">
        <v>1024</v>
      </c>
      <c r="F426" s="105"/>
      <c r="G426" s="83"/>
      <c r="H426" s="83"/>
      <c r="I426" s="162" t="s">
        <v>1025</v>
      </c>
      <c r="J426" s="167"/>
      <c r="K426" s="91"/>
      <c r="L426" s="91"/>
      <c r="M426" s="91"/>
      <c r="N426" s="105"/>
      <c r="O426" s="105"/>
      <c r="P426" s="105">
        <v>1</v>
      </c>
      <c r="Q426" s="167">
        <v>1</v>
      </c>
      <c r="R426" s="167"/>
      <c r="S426" s="436"/>
      <c r="T426" s="436"/>
      <c r="U426" s="436"/>
      <c r="V426" s="436"/>
      <c r="W426" s="436"/>
      <c r="X426" s="91"/>
      <c r="Y426" s="91"/>
      <c r="Z426" s="91"/>
      <c r="AA426" s="435"/>
      <c r="AB426" s="91"/>
      <c r="AC426" s="91"/>
      <c r="AD426" s="91"/>
      <c r="AE426" s="91"/>
      <c r="AF426" s="91"/>
      <c r="AG426" s="91"/>
      <c r="AH426" s="91"/>
      <c r="AI426" s="91"/>
      <c r="AJ426" s="91"/>
      <c r="AK426" s="136"/>
      <c r="AL426" s="91"/>
      <c r="AM426" s="435"/>
      <c r="AN426" s="435"/>
      <c r="AO426" s="435"/>
    </row>
    <row r="427" spans="1:41" s="198" customFormat="1" ht="14.5">
      <c r="A427" s="188" t="s">
        <v>1026</v>
      </c>
      <c r="B427" s="95">
        <v>44129</v>
      </c>
      <c r="C427" s="439">
        <v>6</v>
      </c>
      <c r="D427" s="435">
        <v>32.9</v>
      </c>
      <c r="E427" s="91" t="s">
        <v>1027</v>
      </c>
      <c r="F427" s="105"/>
      <c r="G427" s="83"/>
      <c r="H427" s="83">
        <v>6</v>
      </c>
      <c r="I427" s="162"/>
      <c r="J427" s="167"/>
      <c r="K427" s="91"/>
      <c r="L427" s="91">
        <v>6</v>
      </c>
      <c r="M427" s="91"/>
      <c r="N427" s="105"/>
      <c r="O427" s="105"/>
      <c r="P427" s="105">
        <v>4</v>
      </c>
      <c r="Q427" s="167">
        <v>6</v>
      </c>
      <c r="R427" s="167"/>
      <c r="S427" s="436"/>
      <c r="T427" s="436"/>
      <c r="U427" s="436"/>
      <c r="V427" s="436"/>
      <c r="W427" s="436"/>
      <c r="X427" s="91"/>
      <c r="Y427" s="91"/>
      <c r="Z427" s="91"/>
      <c r="AA427" s="435"/>
      <c r="AB427" s="91"/>
      <c r="AC427" s="91"/>
      <c r="AD427" s="91"/>
      <c r="AE427" s="91"/>
      <c r="AF427" s="91"/>
      <c r="AG427" s="91"/>
      <c r="AH427" s="91"/>
      <c r="AI427" s="91"/>
      <c r="AJ427" s="91"/>
      <c r="AK427" s="136"/>
      <c r="AL427" s="91"/>
      <c r="AM427" s="435"/>
      <c r="AN427" s="435"/>
      <c r="AO427" s="435"/>
    </row>
    <row r="428" spans="1:41" s="198" customFormat="1" ht="14.5">
      <c r="A428" s="188" t="s">
        <v>1028</v>
      </c>
      <c r="B428" s="95">
        <v>44063</v>
      </c>
      <c r="C428" s="439">
        <v>1</v>
      </c>
      <c r="D428" s="435">
        <v>38</v>
      </c>
      <c r="E428" s="91" t="s">
        <v>1020</v>
      </c>
      <c r="F428" s="105"/>
      <c r="G428" s="83"/>
      <c r="H428" s="83"/>
      <c r="I428" s="162" t="s">
        <v>1029</v>
      </c>
      <c r="J428" s="167"/>
      <c r="K428" s="91"/>
      <c r="L428" s="91"/>
      <c r="M428" s="91" t="s">
        <v>1030</v>
      </c>
      <c r="N428" s="105">
        <v>1</v>
      </c>
      <c r="O428" s="105"/>
      <c r="P428" s="105">
        <v>1</v>
      </c>
      <c r="Q428" s="167">
        <v>1</v>
      </c>
      <c r="R428" s="167"/>
      <c r="S428" s="436"/>
      <c r="T428" s="436"/>
      <c r="U428" s="436"/>
      <c r="V428" s="436"/>
      <c r="W428" s="436"/>
      <c r="X428" s="91"/>
      <c r="Y428" s="91"/>
      <c r="Z428" s="91"/>
      <c r="AA428" s="435" t="s">
        <v>55</v>
      </c>
      <c r="AB428" s="91"/>
      <c r="AC428" s="91"/>
      <c r="AD428" s="91"/>
      <c r="AE428" s="91"/>
      <c r="AF428" s="91"/>
      <c r="AG428" s="91"/>
      <c r="AH428" s="91"/>
      <c r="AI428" s="91"/>
      <c r="AJ428" s="91"/>
      <c r="AK428" s="136"/>
      <c r="AL428" s="91"/>
      <c r="AM428" s="435"/>
      <c r="AN428" s="435"/>
      <c r="AO428" s="435"/>
    </row>
    <row r="429" spans="1:41" s="198" customFormat="1" ht="14.5">
      <c r="A429" s="188" t="s">
        <v>1031</v>
      </c>
      <c r="B429" s="95">
        <v>44120</v>
      </c>
      <c r="C429" s="439">
        <v>1</v>
      </c>
      <c r="D429" s="435">
        <v>35</v>
      </c>
      <c r="E429" s="91" t="s">
        <v>669</v>
      </c>
      <c r="F429" s="105"/>
      <c r="G429" s="83"/>
      <c r="H429" s="83"/>
      <c r="I429" s="162"/>
      <c r="J429" s="167"/>
      <c r="K429" s="91"/>
      <c r="L429" s="91"/>
      <c r="M429" s="91" t="s">
        <v>1032</v>
      </c>
      <c r="N429" s="105">
        <v>1</v>
      </c>
      <c r="O429" s="105"/>
      <c r="P429" s="105">
        <v>1</v>
      </c>
      <c r="Q429" s="167">
        <v>1</v>
      </c>
      <c r="R429" s="167"/>
      <c r="S429" s="436"/>
      <c r="T429" s="436"/>
      <c r="U429" s="436"/>
      <c r="V429" s="436"/>
      <c r="W429" s="436"/>
      <c r="X429" s="91"/>
      <c r="Y429" s="91"/>
      <c r="Z429" s="91"/>
      <c r="AA429" s="435" t="s">
        <v>55</v>
      </c>
      <c r="AB429" s="91"/>
      <c r="AC429" s="91"/>
      <c r="AD429" s="91"/>
      <c r="AE429" s="91"/>
      <c r="AF429" s="91"/>
      <c r="AG429" s="91"/>
      <c r="AH429" s="91"/>
      <c r="AI429" s="91"/>
      <c r="AJ429" s="91"/>
      <c r="AK429" s="136"/>
      <c r="AL429" s="91"/>
      <c r="AM429" s="435"/>
      <c r="AN429" s="435"/>
      <c r="AO429" s="435"/>
    </row>
    <row r="430" spans="1:41" s="198" customFormat="1" ht="14.5">
      <c r="A430" s="188" t="s">
        <v>1033</v>
      </c>
      <c r="B430" s="95">
        <v>44180</v>
      </c>
      <c r="C430" s="439">
        <v>90</v>
      </c>
      <c r="D430" s="435">
        <f>(29.47+28.78)/2</f>
        <v>29.125</v>
      </c>
      <c r="E430" s="436"/>
      <c r="F430" s="105"/>
      <c r="G430" s="83"/>
      <c r="H430" s="83"/>
      <c r="I430" s="162"/>
      <c r="J430" s="167"/>
      <c r="K430" s="91">
        <v>15</v>
      </c>
      <c r="L430" s="91"/>
      <c r="M430" s="91">
        <v>22</v>
      </c>
      <c r="N430" s="105"/>
      <c r="O430" s="105"/>
      <c r="P430" s="105">
        <v>39</v>
      </c>
      <c r="Q430" s="167">
        <v>90</v>
      </c>
      <c r="R430" s="167"/>
      <c r="S430" s="436"/>
      <c r="T430" s="436"/>
      <c r="U430" s="436"/>
      <c r="V430" s="436"/>
      <c r="W430" s="436"/>
      <c r="X430" s="91"/>
      <c r="Y430" s="91"/>
      <c r="Z430" s="91"/>
      <c r="AA430" s="435" t="s">
        <v>55</v>
      </c>
      <c r="AB430" s="91"/>
      <c r="AC430" s="91"/>
      <c r="AD430" s="91"/>
      <c r="AE430" s="91"/>
      <c r="AF430" s="91"/>
      <c r="AG430" s="91"/>
      <c r="AH430" s="91"/>
      <c r="AI430" s="91"/>
      <c r="AJ430" s="91"/>
      <c r="AK430" s="136"/>
      <c r="AL430" s="91"/>
      <c r="AM430" s="435"/>
      <c r="AN430" s="435"/>
      <c r="AO430" s="435"/>
    </row>
    <row r="431" spans="1:41" s="198" customFormat="1" ht="14.5">
      <c r="A431" s="92" t="s">
        <v>1034</v>
      </c>
      <c r="B431" s="95">
        <v>44184</v>
      </c>
      <c r="C431" s="439">
        <v>1</v>
      </c>
      <c r="D431" s="435">
        <v>30</v>
      </c>
      <c r="E431" s="436" t="s">
        <v>715</v>
      </c>
      <c r="F431" s="105"/>
      <c r="G431" s="83"/>
      <c r="H431" s="83"/>
      <c r="I431" s="162"/>
      <c r="J431" s="167">
        <v>1</v>
      </c>
      <c r="K431" s="91"/>
      <c r="L431" s="91"/>
      <c r="M431" s="91" t="s">
        <v>1035</v>
      </c>
      <c r="N431" s="105">
        <v>1</v>
      </c>
      <c r="O431" s="105">
        <v>1</v>
      </c>
      <c r="P431" s="105">
        <v>1</v>
      </c>
      <c r="Q431" s="167">
        <v>1</v>
      </c>
      <c r="R431" s="167"/>
      <c r="S431" s="436"/>
      <c r="T431" s="436"/>
      <c r="U431" s="436"/>
      <c r="V431" s="436"/>
      <c r="W431" s="436"/>
      <c r="X431" s="91"/>
      <c r="Y431" s="91"/>
      <c r="Z431" s="91"/>
      <c r="AA431" s="435"/>
      <c r="AB431" s="91"/>
      <c r="AC431" s="91"/>
      <c r="AD431" s="91"/>
      <c r="AE431" s="91"/>
      <c r="AF431" s="91"/>
      <c r="AG431" s="91"/>
      <c r="AH431" s="91"/>
      <c r="AI431" s="91"/>
      <c r="AJ431" s="91"/>
      <c r="AK431" s="136"/>
      <c r="AL431" s="91"/>
      <c r="AM431" s="435"/>
      <c r="AN431" s="435"/>
      <c r="AO431" s="435"/>
    </row>
    <row r="432" spans="1:41" s="198" customFormat="1" ht="14.5">
      <c r="A432" s="188" t="s">
        <v>1036</v>
      </c>
      <c r="B432" s="95">
        <v>44171</v>
      </c>
      <c r="C432" s="439">
        <v>1</v>
      </c>
      <c r="D432" s="435">
        <v>36</v>
      </c>
      <c r="E432" s="436">
        <v>36</v>
      </c>
      <c r="F432" s="105"/>
      <c r="G432" s="83"/>
      <c r="H432" s="83"/>
      <c r="I432" s="162"/>
      <c r="J432" s="167"/>
      <c r="K432" s="91"/>
      <c r="L432" s="91"/>
      <c r="M432" s="91"/>
      <c r="N432" s="105"/>
      <c r="O432" s="105"/>
      <c r="P432" s="105">
        <v>1</v>
      </c>
      <c r="Q432" s="167">
        <v>1</v>
      </c>
      <c r="R432" s="167"/>
      <c r="S432" s="436"/>
      <c r="T432" s="436"/>
      <c r="U432" s="436"/>
      <c r="V432" s="436"/>
      <c r="W432" s="436"/>
      <c r="X432" s="91"/>
      <c r="Y432" s="91"/>
      <c r="Z432" s="91"/>
      <c r="AA432" s="435" t="s">
        <v>55</v>
      </c>
      <c r="AB432" s="91"/>
      <c r="AC432" s="91"/>
      <c r="AD432" s="91"/>
      <c r="AE432" s="91"/>
      <c r="AF432" s="91"/>
      <c r="AG432" s="91"/>
      <c r="AH432" s="91"/>
      <c r="AI432" s="91"/>
      <c r="AJ432" s="91"/>
      <c r="AK432" s="136"/>
      <c r="AL432" s="91"/>
      <c r="AM432" s="435"/>
      <c r="AN432" s="435"/>
      <c r="AO432" s="435"/>
    </row>
    <row r="433" spans="1:41" s="198" customFormat="1" ht="14.5">
      <c r="A433" s="202" t="s">
        <v>1037</v>
      </c>
      <c r="B433" s="95">
        <v>44182</v>
      </c>
      <c r="C433" s="439">
        <v>7028</v>
      </c>
      <c r="D433" s="435" t="s">
        <v>1038</v>
      </c>
      <c r="E433" s="436"/>
      <c r="F433" s="105"/>
      <c r="G433" s="83"/>
      <c r="H433" s="83"/>
      <c r="I433" s="162"/>
      <c r="J433" s="167">
        <v>611</v>
      </c>
      <c r="K433" s="91"/>
      <c r="L433" s="91"/>
      <c r="M433" s="91"/>
      <c r="N433" s="105"/>
      <c r="O433" s="105">
        <v>93</v>
      </c>
      <c r="P433" s="105"/>
      <c r="Q433" s="167"/>
      <c r="R433" s="167"/>
      <c r="S433" s="436"/>
      <c r="T433" s="436"/>
      <c r="U433" s="436"/>
      <c r="V433" s="436"/>
      <c r="W433" s="436"/>
      <c r="X433" s="91"/>
      <c r="Y433" s="91"/>
      <c r="Z433" s="91"/>
      <c r="AA433" s="435"/>
      <c r="AB433" s="91"/>
      <c r="AC433" s="91"/>
      <c r="AD433" s="91"/>
      <c r="AE433" s="91"/>
      <c r="AF433" s="91"/>
      <c r="AG433" s="91"/>
      <c r="AH433" s="91"/>
      <c r="AI433" s="91"/>
      <c r="AJ433" s="91"/>
      <c r="AK433" s="136"/>
      <c r="AL433" s="91"/>
      <c r="AM433" s="435"/>
      <c r="AN433" s="435"/>
      <c r="AO433" s="435"/>
    </row>
    <row r="434" spans="1:41" s="198" customFormat="1" ht="14.5">
      <c r="A434" s="188" t="s">
        <v>1039</v>
      </c>
      <c r="B434" s="95">
        <v>44186</v>
      </c>
      <c r="C434" s="439">
        <v>1</v>
      </c>
      <c r="D434" s="435">
        <v>26</v>
      </c>
      <c r="E434" s="436">
        <v>8</v>
      </c>
      <c r="F434" s="105"/>
      <c r="G434" s="83"/>
      <c r="H434" s="83"/>
      <c r="I434" s="162"/>
      <c r="J434" s="167"/>
      <c r="K434" s="91"/>
      <c r="L434" s="91"/>
      <c r="M434" s="91"/>
      <c r="N434" s="105"/>
      <c r="O434" s="105"/>
      <c r="P434" s="105"/>
      <c r="Q434" s="167"/>
      <c r="R434" s="167">
        <v>1</v>
      </c>
      <c r="S434" s="436"/>
      <c r="T434" s="436"/>
      <c r="U434" s="436"/>
      <c r="V434" s="436"/>
      <c r="W434" s="436"/>
      <c r="X434" s="91"/>
      <c r="Y434" s="91"/>
      <c r="Z434" s="91" t="s">
        <v>55</v>
      </c>
      <c r="AA434" s="435" t="s">
        <v>55</v>
      </c>
      <c r="AB434" s="91"/>
      <c r="AC434" s="91"/>
      <c r="AD434" s="91"/>
      <c r="AE434" s="91"/>
      <c r="AF434" s="91" t="s">
        <v>55</v>
      </c>
      <c r="AG434" s="91"/>
      <c r="AH434" s="91"/>
      <c r="AI434" s="91"/>
      <c r="AJ434" s="91"/>
      <c r="AK434" s="136" t="s">
        <v>1040</v>
      </c>
      <c r="AL434" s="91"/>
      <c r="AM434" s="435"/>
      <c r="AN434" s="435"/>
      <c r="AO434" s="435"/>
    </row>
    <row r="435" spans="1:41" s="198" customFormat="1" ht="14.5">
      <c r="A435" s="188" t="s">
        <v>1041</v>
      </c>
      <c r="B435" s="95">
        <v>44181</v>
      </c>
      <c r="C435" s="439">
        <v>1</v>
      </c>
      <c r="D435" s="435">
        <v>4</v>
      </c>
      <c r="E435" s="91" t="s">
        <v>1042</v>
      </c>
      <c r="F435" s="105"/>
      <c r="G435" s="83"/>
      <c r="H435" s="83"/>
      <c r="I435" s="162"/>
      <c r="J435" s="167"/>
      <c r="K435" s="91"/>
      <c r="L435" s="91"/>
      <c r="M435" s="91"/>
      <c r="N435" s="105">
        <v>1</v>
      </c>
      <c r="O435" s="105"/>
      <c r="P435" s="105">
        <v>1</v>
      </c>
      <c r="Q435" s="167">
        <v>1</v>
      </c>
      <c r="R435" s="167"/>
      <c r="S435" s="436"/>
      <c r="T435" s="436"/>
      <c r="U435" s="436"/>
      <c r="V435" s="436"/>
      <c r="W435" s="436"/>
      <c r="X435" s="91"/>
      <c r="Y435" s="91"/>
      <c r="Z435" s="91"/>
      <c r="AA435" s="435"/>
      <c r="AB435" s="91"/>
      <c r="AC435" s="91"/>
      <c r="AD435" s="91"/>
      <c r="AE435" s="91"/>
      <c r="AF435" s="91"/>
      <c r="AG435" s="91"/>
      <c r="AH435" s="91"/>
      <c r="AI435" s="91"/>
      <c r="AJ435" s="91"/>
      <c r="AK435" s="136"/>
      <c r="AL435" s="91"/>
      <c r="AM435" s="435"/>
      <c r="AN435" s="435"/>
      <c r="AO435" s="435"/>
    </row>
    <row r="436" spans="1:41" s="198" customFormat="1" ht="14.5">
      <c r="A436" s="188" t="s">
        <v>1043</v>
      </c>
      <c r="B436" s="128" t="s">
        <v>1044</v>
      </c>
      <c r="C436" s="439">
        <v>1</v>
      </c>
      <c r="D436" s="435">
        <v>26</v>
      </c>
      <c r="E436" s="91">
        <v>29</v>
      </c>
      <c r="F436" s="105"/>
      <c r="G436" s="83"/>
      <c r="H436" s="83"/>
      <c r="I436" s="162"/>
      <c r="J436" s="167"/>
      <c r="K436" s="91">
        <v>1</v>
      </c>
      <c r="L436" s="91"/>
      <c r="M436" s="91"/>
      <c r="N436" s="105">
        <v>1</v>
      </c>
      <c r="O436" s="105"/>
      <c r="P436" s="105">
        <v>1</v>
      </c>
      <c r="Q436" s="167">
        <v>1</v>
      </c>
      <c r="R436" s="167"/>
      <c r="S436" s="436"/>
      <c r="T436" s="436"/>
      <c r="U436" s="436"/>
      <c r="V436" s="436"/>
      <c r="W436" s="436"/>
      <c r="X436" s="91"/>
      <c r="Y436" s="91"/>
      <c r="Z436" s="91"/>
      <c r="AA436" s="435" t="s">
        <v>55</v>
      </c>
      <c r="AB436" s="91"/>
      <c r="AC436" s="91"/>
      <c r="AD436" s="91"/>
      <c r="AE436" s="91"/>
      <c r="AF436" s="91"/>
      <c r="AG436" s="91"/>
      <c r="AH436" s="91"/>
      <c r="AI436" s="91"/>
      <c r="AJ436" s="91"/>
      <c r="AK436" s="136"/>
      <c r="AL436" s="91"/>
      <c r="AM436" s="435"/>
      <c r="AN436" s="435"/>
      <c r="AO436" s="435"/>
    </row>
    <row r="437" spans="1:41" s="198" customFormat="1" ht="14.5">
      <c r="A437" s="188" t="s">
        <v>1045</v>
      </c>
      <c r="B437" s="128" t="s">
        <v>1046</v>
      </c>
      <c r="C437" s="439">
        <v>100</v>
      </c>
      <c r="D437" s="435">
        <v>28.5</v>
      </c>
      <c r="E437" s="91">
        <v>39</v>
      </c>
      <c r="F437" s="105"/>
      <c r="G437" s="83"/>
      <c r="H437" s="83"/>
      <c r="I437" s="162" t="s">
        <v>892</v>
      </c>
      <c r="J437" s="167"/>
      <c r="K437" s="91">
        <v>5</v>
      </c>
      <c r="L437" s="91">
        <v>9</v>
      </c>
      <c r="M437" s="91" t="s">
        <v>1047</v>
      </c>
      <c r="N437" s="105"/>
      <c r="O437" s="105"/>
      <c r="P437" s="105">
        <v>46</v>
      </c>
      <c r="Q437" s="167">
        <v>100</v>
      </c>
      <c r="R437" s="167"/>
      <c r="S437" s="436"/>
      <c r="T437" s="436">
        <v>5</v>
      </c>
      <c r="U437" s="436"/>
      <c r="V437" s="436"/>
      <c r="W437" s="436"/>
      <c r="X437" s="91"/>
      <c r="Y437" s="91"/>
      <c r="Z437" s="91"/>
      <c r="AA437" s="435" t="s">
        <v>1048</v>
      </c>
      <c r="AB437" s="91"/>
      <c r="AC437" s="91"/>
      <c r="AD437" s="91"/>
      <c r="AE437" s="91"/>
      <c r="AF437" s="91"/>
      <c r="AG437" s="91"/>
      <c r="AH437" s="91"/>
      <c r="AI437" s="91"/>
      <c r="AJ437" s="91"/>
      <c r="AK437" s="136"/>
      <c r="AL437" s="91"/>
      <c r="AM437" s="435"/>
      <c r="AN437" s="435"/>
      <c r="AO437" s="435"/>
    </row>
    <row r="438" spans="1:41" s="198" customFormat="1" ht="14.5">
      <c r="A438" s="188" t="s">
        <v>1049</v>
      </c>
      <c r="B438" s="128" t="s">
        <v>1050</v>
      </c>
      <c r="C438" s="439">
        <v>1</v>
      </c>
      <c r="D438" s="435">
        <v>19</v>
      </c>
      <c r="E438" s="91">
        <v>33</v>
      </c>
      <c r="F438" s="105"/>
      <c r="G438" s="83"/>
      <c r="H438" s="83"/>
      <c r="I438" s="162"/>
      <c r="J438" s="167"/>
      <c r="K438" s="91"/>
      <c r="L438" s="91"/>
      <c r="M438" s="91"/>
      <c r="N438" s="105"/>
      <c r="O438" s="105"/>
      <c r="P438" s="105"/>
      <c r="Q438" s="167"/>
      <c r="R438" s="167"/>
      <c r="S438" s="436">
        <v>1</v>
      </c>
      <c r="T438" s="436"/>
      <c r="U438" s="436"/>
      <c r="V438" s="436"/>
      <c r="W438" s="436"/>
      <c r="X438" s="91"/>
      <c r="Y438" s="91"/>
      <c r="Z438" s="91"/>
      <c r="AA438" s="435" t="s">
        <v>55</v>
      </c>
      <c r="AB438" s="91"/>
      <c r="AC438" s="91"/>
      <c r="AD438" s="91"/>
      <c r="AE438" s="91"/>
      <c r="AF438" s="91"/>
      <c r="AG438" s="91"/>
      <c r="AH438" s="91"/>
      <c r="AI438" s="91"/>
      <c r="AJ438" s="91"/>
      <c r="AK438" s="136"/>
      <c r="AL438" s="91"/>
      <c r="AM438" s="435"/>
      <c r="AN438" s="435"/>
      <c r="AO438" s="435"/>
    </row>
    <row r="439" spans="1:41" s="198" customFormat="1" ht="14.5">
      <c r="A439" s="204" t="s">
        <v>1051</v>
      </c>
      <c r="B439" s="128" t="s">
        <v>1015</v>
      </c>
      <c r="C439" s="439">
        <v>46</v>
      </c>
      <c r="D439" s="435"/>
      <c r="E439" s="91"/>
      <c r="F439" s="105"/>
      <c r="G439" s="83"/>
      <c r="H439" s="83"/>
      <c r="I439" s="162"/>
      <c r="J439" s="167"/>
      <c r="K439" s="91"/>
      <c r="L439" s="91"/>
      <c r="M439" s="91">
        <v>26</v>
      </c>
      <c r="N439" s="105"/>
      <c r="O439" s="105"/>
      <c r="P439" s="105">
        <v>13</v>
      </c>
      <c r="Q439" s="167">
        <v>38</v>
      </c>
      <c r="R439" s="167"/>
      <c r="S439" s="436"/>
      <c r="T439" s="436"/>
      <c r="U439" s="440">
        <v>8</v>
      </c>
      <c r="V439" s="436"/>
      <c r="W439" s="436"/>
      <c r="X439" s="91"/>
      <c r="Y439" s="91"/>
      <c r="Z439" s="91"/>
      <c r="AA439" s="435"/>
      <c r="AB439" s="91"/>
      <c r="AC439" s="91"/>
      <c r="AD439" s="91"/>
      <c r="AE439" s="91"/>
      <c r="AF439" s="91"/>
      <c r="AG439" s="91"/>
      <c r="AH439" s="91"/>
      <c r="AI439" s="91"/>
      <c r="AJ439" s="91"/>
      <c r="AK439" s="136"/>
      <c r="AL439" s="91"/>
      <c r="AM439" s="435"/>
      <c r="AN439" s="435"/>
      <c r="AO439" s="435"/>
    </row>
    <row r="440" spans="1:41" s="205" customFormat="1" ht="14.5">
      <c r="A440" s="188" t="s">
        <v>1052</v>
      </c>
      <c r="B440" s="128" t="s">
        <v>1053</v>
      </c>
      <c r="C440" s="439">
        <v>1</v>
      </c>
      <c r="D440" s="435">
        <v>20</v>
      </c>
      <c r="E440" s="91" t="s">
        <v>1054</v>
      </c>
      <c r="F440" s="105"/>
      <c r="G440" s="83"/>
      <c r="H440" s="83"/>
      <c r="I440" s="162"/>
      <c r="J440" s="167">
        <v>1</v>
      </c>
      <c r="K440" s="91"/>
      <c r="L440" s="91"/>
      <c r="M440" s="91" t="s">
        <v>1055</v>
      </c>
      <c r="N440" s="105">
        <v>1</v>
      </c>
      <c r="O440" s="105"/>
      <c r="P440" s="105"/>
      <c r="Q440" s="167">
        <v>1</v>
      </c>
      <c r="R440" s="167"/>
      <c r="S440" s="436"/>
      <c r="T440" s="436"/>
      <c r="U440" s="436"/>
      <c r="V440" s="436"/>
      <c r="W440" s="436"/>
      <c r="X440" s="91"/>
      <c r="Y440" s="91"/>
      <c r="Z440" s="91"/>
      <c r="AA440" s="435" t="s">
        <v>55</v>
      </c>
      <c r="AB440" s="91"/>
      <c r="AC440" s="91"/>
      <c r="AD440" s="91"/>
      <c r="AE440" s="91"/>
      <c r="AF440" s="91"/>
      <c r="AG440" s="91"/>
      <c r="AH440" s="91"/>
      <c r="AI440" s="91"/>
      <c r="AJ440" s="91"/>
      <c r="AK440" s="136"/>
      <c r="AL440" s="91"/>
      <c r="AM440" s="435"/>
      <c r="AN440" s="435"/>
      <c r="AO440" s="435"/>
    </row>
    <row r="441" spans="1:41" s="205" customFormat="1" ht="14.5">
      <c r="A441" s="188" t="s">
        <v>1056</v>
      </c>
      <c r="B441" s="128" t="s">
        <v>1053</v>
      </c>
      <c r="C441" s="439">
        <v>64</v>
      </c>
      <c r="D441" s="435" t="s">
        <v>1057</v>
      </c>
      <c r="E441" s="91"/>
      <c r="F441" s="105"/>
      <c r="G441" s="83">
        <v>9</v>
      </c>
      <c r="H441" s="83">
        <v>54</v>
      </c>
      <c r="I441" s="162"/>
      <c r="J441" s="167"/>
      <c r="K441" s="91">
        <v>15</v>
      </c>
      <c r="L441" s="91"/>
      <c r="M441" s="91" t="s">
        <v>1058</v>
      </c>
      <c r="N441" s="105"/>
      <c r="O441" s="105"/>
      <c r="P441" s="105">
        <v>21</v>
      </c>
      <c r="Q441" s="167">
        <v>57</v>
      </c>
      <c r="R441" s="167"/>
      <c r="S441" s="436">
        <v>2</v>
      </c>
      <c r="T441" s="436"/>
      <c r="U441" s="436">
        <v>5</v>
      </c>
      <c r="V441" s="436"/>
      <c r="W441" s="436"/>
      <c r="X441" s="91"/>
      <c r="Y441" s="91"/>
      <c r="Z441" s="91"/>
      <c r="AA441" s="435"/>
      <c r="AB441" s="91"/>
      <c r="AC441" s="91"/>
      <c r="AD441" s="91"/>
      <c r="AE441" s="91"/>
      <c r="AF441" s="91" t="s">
        <v>41</v>
      </c>
      <c r="AG441" s="91" t="s">
        <v>1059</v>
      </c>
      <c r="AH441" s="91"/>
      <c r="AI441" s="91"/>
      <c r="AJ441" s="91"/>
      <c r="AK441" s="136"/>
      <c r="AL441" s="91"/>
      <c r="AM441" s="435"/>
      <c r="AN441" s="435"/>
      <c r="AO441" s="435"/>
    </row>
    <row r="442" spans="1:41" s="205" customFormat="1" ht="14.5">
      <c r="A442" s="188" t="s">
        <v>1060</v>
      </c>
      <c r="B442" s="128" t="s">
        <v>1061</v>
      </c>
      <c r="C442" s="439">
        <v>57</v>
      </c>
      <c r="D442" s="435" t="s">
        <v>1062</v>
      </c>
      <c r="E442" s="91"/>
      <c r="F442" s="105"/>
      <c r="G442" s="83"/>
      <c r="H442" s="83"/>
      <c r="I442" s="162"/>
      <c r="J442" s="167"/>
      <c r="K442" s="91">
        <v>7</v>
      </c>
      <c r="L442" s="91">
        <v>1</v>
      </c>
      <c r="M442" s="91" t="s">
        <v>1063</v>
      </c>
      <c r="N442" s="105">
        <v>5</v>
      </c>
      <c r="O442" s="105">
        <v>3</v>
      </c>
      <c r="P442" s="105">
        <v>26</v>
      </c>
      <c r="Q442" s="167">
        <v>57</v>
      </c>
      <c r="R442" s="167"/>
      <c r="S442" s="436"/>
      <c r="T442" s="436"/>
      <c r="U442" s="436"/>
      <c r="V442" s="436"/>
      <c r="W442" s="436"/>
      <c r="X442" s="91"/>
      <c r="Y442" s="91"/>
      <c r="Z442" s="91"/>
      <c r="AA442" s="435"/>
      <c r="AB442" s="91"/>
      <c r="AC442" s="91"/>
      <c r="AD442" s="91"/>
      <c r="AE442" s="91"/>
      <c r="AF442" s="91"/>
      <c r="AG442" s="91"/>
      <c r="AH442" s="91"/>
      <c r="AI442" s="91"/>
      <c r="AJ442" s="91"/>
      <c r="AK442" s="136"/>
      <c r="AL442" s="91"/>
      <c r="AM442" s="435"/>
      <c r="AN442" s="435"/>
      <c r="AO442" s="435"/>
    </row>
    <row r="443" spans="1:41" s="205" customFormat="1" ht="14.5">
      <c r="A443" s="188" t="s">
        <v>1064</v>
      </c>
      <c r="B443" s="128"/>
      <c r="C443" s="439">
        <v>3</v>
      </c>
      <c r="D443" s="435">
        <f>(32+37+40)/3</f>
        <v>36.333333333333336</v>
      </c>
      <c r="E443" s="91"/>
      <c r="F443" s="105"/>
      <c r="G443" s="83"/>
      <c r="H443" s="83"/>
      <c r="I443" s="162"/>
      <c r="J443" s="167">
        <v>1</v>
      </c>
      <c r="K443" s="91">
        <v>3</v>
      </c>
      <c r="L443" s="91"/>
      <c r="M443" s="91" t="s">
        <v>1065</v>
      </c>
      <c r="N443" s="105">
        <v>2</v>
      </c>
      <c r="O443" s="105">
        <v>3</v>
      </c>
      <c r="P443" s="105">
        <v>0</v>
      </c>
      <c r="Q443" s="201">
        <v>0</v>
      </c>
      <c r="R443" s="167"/>
      <c r="S443" s="436"/>
      <c r="T443" s="436"/>
      <c r="U443" s="436"/>
      <c r="V443" s="436"/>
      <c r="W443" s="436"/>
      <c r="X443" s="91"/>
      <c r="Y443" s="91"/>
      <c r="Z443" s="91"/>
      <c r="AA443" s="435"/>
      <c r="AB443" s="91"/>
      <c r="AC443" s="91"/>
      <c r="AD443" s="91"/>
      <c r="AE443" s="91"/>
      <c r="AF443" s="91"/>
      <c r="AG443" s="91" t="s">
        <v>1066</v>
      </c>
      <c r="AH443" s="91"/>
      <c r="AI443" s="91"/>
      <c r="AJ443" s="91"/>
      <c r="AK443" s="136"/>
      <c r="AL443" s="91"/>
      <c r="AM443" s="435"/>
      <c r="AN443" s="435"/>
      <c r="AO443" s="435"/>
    </row>
    <row r="444" spans="1:41" s="205" customFormat="1" ht="14.5">
      <c r="A444" s="202" t="s">
        <v>1067</v>
      </c>
      <c r="B444" s="128" t="s">
        <v>1068</v>
      </c>
      <c r="C444" s="439">
        <v>594</v>
      </c>
      <c r="D444" s="435" t="s">
        <v>1069</v>
      </c>
      <c r="E444" s="91" t="s">
        <v>1070</v>
      </c>
      <c r="F444" s="105">
        <v>77</v>
      </c>
      <c r="G444" s="83">
        <v>241</v>
      </c>
      <c r="H444" s="83">
        <v>196</v>
      </c>
      <c r="I444" s="162"/>
      <c r="J444" s="167"/>
      <c r="K444" s="91"/>
      <c r="L444" s="91"/>
      <c r="M444" s="91" t="s">
        <v>1071</v>
      </c>
      <c r="N444" s="105">
        <v>11</v>
      </c>
      <c r="O444" s="105"/>
      <c r="P444" s="105"/>
      <c r="Q444" s="201"/>
      <c r="R444" s="167"/>
      <c r="S444" s="436"/>
      <c r="T444" s="436"/>
      <c r="U444" s="436"/>
      <c r="V444" s="436"/>
      <c r="W444" s="436"/>
      <c r="X444" s="91"/>
      <c r="Y444" s="91"/>
      <c r="Z444" s="91"/>
      <c r="AA444" s="435"/>
      <c r="AB444" s="91"/>
      <c r="AC444" s="91"/>
      <c r="AD444" s="91"/>
      <c r="AE444" s="91"/>
      <c r="AF444" s="91"/>
      <c r="AG444" s="91"/>
      <c r="AH444" s="91"/>
      <c r="AI444" s="91"/>
      <c r="AJ444" s="91"/>
      <c r="AK444" s="136"/>
      <c r="AL444" s="91"/>
      <c r="AM444" s="435"/>
      <c r="AN444" s="435"/>
      <c r="AO444" s="435"/>
    </row>
    <row r="445" spans="1:41" s="205" customFormat="1" ht="14.5">
      <c r="A445" s="188" t="s">
        <v>1072</v>
      </c>
      <c r="B445" s="128" t="s">
        <v>1073</v>
      </c>
      <c r="C445" s="439">
        <v>49</v>
      </c>
      <c r="D445" s="435"/>
      <c r="E445" s="91"/>
      <c r="F445" s="105"/>
      <c r="G445" s="83"/>
      <c r="H445" s="83"/>
      <c r="I445" s="162"/>
      <c r="J445" s="167"/>
      <c r="K445" s="91"/>
      <c r="L445" s="91"/>
      <c r="M445" s="91"/>
      <c r="N445" s="105"/>
      <c r="O445" s="105"/>
      <c r="P445" s="105"/>
      <c r="Q445" s="201">
        <v>49</v>
      </c>
      <c r="R445" s="167"/>
      <c r="S445" s="436"/>
      <c r="T445" s="436"/>
      <c r="U445" s="436"/>
      <c r="V445" s="436"/>
      <c r="W445" s="436"/>
      <c r="X445" s="91"/>
      <c r="Y445" s="91"/>
      <c r="Z445" s="91"/>
      <c r="AA445" s="435" t="s">
        <v>55</v>
      </c>
      <c r="AB445" s="91"/>
      <c r="AC445" s="91"/>
      <c r="AD445" s="91"/>
      <c r="AE445" s="91"/>
      <c r="AF445" s="91"/>
      <c r="AG445" s="91"/>
      <c r="AH445" s="91"/>
      <c r="AI445" s="91"/>
      <c r="AJ445" s="91"/>
      <c r="AK445" s="136"/>
      <c r="AL445" s="91"/>
      <c r="AM445" s="435"/>
      <c r="AN445" s="435"/>
      <c r="AO445" s="435"/>
    </row>
    <row r="446" spans="1:41" s="205" customFormat="1" ht="14.5">
      <c r="A446" s="202" t="s">
        <v>1074</v>
      </c>
      <c r="B446" s="128" t="s">
        <v>1075</v>
      </c>
      <c r="C446" s="439">
        <v>2475</v>
      </c>
      <c r="D446" s="435">
        <v>30</v>
      </c>
      <c r="E446" s="91"/>
      <c r="F446" s="105"/>
      <c r="G446" s="83"/>
      <c r="H446" s="83"/>
      <c r="I446" s="162"/>
      <c r="J446" s="167"/>
      <c r="K446" s="91"/>
      <c r="L446" s="91"/>
      <c r="M446" s="91" t="s">
        <v>1076</v>
      </c>
      <c r="N446" s="105">
        <v>494</v>
      </c>
      <c r="O446" s="105">
        <v>204</v>
      </c>
      <c r="P446" s="105"/>
      <c r="Q446" s="201"/>
      <c r="R446" s="167"/>
      <c r="S446" s="436"/>
      <c r="T446" s="436"/>
      <c r="U446" s="436"/>
      <c r="V446" s="436"/>
      <c r="W446" s="436"/>
      <c r="X446" s="91"/>
      <c r="Y446" s="91"/>
      <c r="Z446" s="91"/>
      <c r="AA446" s="435"/>
      <c r="AB446" s="91"/>
      <c r="AC446" s="91"/>
      <c r="AD446" s="91"/>
      <c r="AE446" s="91"/>
      <c r="AF446" s="91"/>
      <c r="AG446" s="91"/>
      <c r="AH446" s="91"/>
      <c r="AI446" s="91"/>
      <c r="AJ446" s="91"/>
      <c r="AK446" s="136"/>
      <c r="AL446" s="91"/>
      <c r="AM446" s="435"/>
      <c r="AN446" s="435"/>
      <c r="AO446" s="435"/>
    </row>
    <row r="447" spans="1:41" s="205" customFormat="1" ht="14.5">
      <c r="A447" s="188" t="s">
        <v>1077</v>
      </c>
      <c r="B447" s="128"/>
      <c r="C447" s="439">
        <v>1</v>
      </c>
      <c r="D447" s="435">
        <v>30</v>
      </c>
      <c r="E447" s="91" t="s">
        <v>1054</v>
      </c>
      <c r="F447" s="105"/>
      <c r="G447" s="83"/>
      <c r="H447" s="83"/>
      <c r="I447" s="162"/>
      <c r="J447" s="167"/>
      <c r="K447" s="91"/>
      <c r="L447" s="91"/>
      <c r="M447" s="91" t="s">
        <v>1078</v>
      </c>
      <c r="N447" s="105"/>
      <c r="O447" s="105"/>
      <c r="P447" s="105">
        <v>1</v>
      </c>
      <c r="Q447" s="201">
        <v>1</v>
      </c>
      <c r="R447" s="167"/>
      <c r="S447" s="436"/>
      <c r="T447" s="436"/>
      <c r="U447" s="436"/>
      <c r="V447" s="436"/>
      <c r="W447" s="436"/>
      <c r="X447" s="91"/>
      <c r="Y447" s="91"/>
      <c r="Z447" s="91"/>
      <c r="AA447" s="435" t="s">
        <v>55</v>
      </c>
      <c r="AB447" s="91"/>
      <c r="AC447" s="91"/>
      <c r="AD447" s="91"/>
      <c r="AE447" s="91"/>
      <c r="AF447" s="91"/>
      <c r="AG447" s="91"/>
      <c r="AH447" s="91"/>
      <c r="AI447" s="91"/>
      <c r="AJ447" s="91"/>
      <c r="AK447" s="136"/>
      <c r="AL447" s="91"/>
      <c r="AM447" s="435"/>
      <c r="AN447" s="435"/>
      <c r="AO447" s="435"/>
    </row>
    <row r="448" spans="1:41" s="209" customFormat="1" ht="14.5">
      <c r="A448" s="92" t="s">
        <v>1079</v>
      </c>
      <c r="B448" s="207" t="s">
        <v>1080</v>
      </c>
      <c r="C448" s="435">
        <v>131</v>
      </c>
      <c r="D448" s="435"/>
      <c r="E448" s="208"/>
      <c r="F448" s="208"/>
      <c r="G448" s="435"/>
      <c r="H448" s="435">
        <v>131</v>
      </c>
      <c r="I448" s="207"/>
      <c r="J448" s="208"/>
      <c r="K448" s="208"/>
      <c r="L448" s="208"/>
      <c r="M448" s="208"/>
      <c r="N448" s="208"/>
      <c r="O448" s="208"/>
      <c r="P448" s="208"/>
      <c r="Q448" s="208">
        <v>131</v>
      </c>
      <c r="R448" s="208"/>
      <c r="V448" s="268"/>
      <c r="X448" s="208"/>
      <c r="Y448" s="208"/>
      <c r="Z448" s="208"/>
      <c r="AA448" s="435"/>
      <c r="AB448" s="208"/>
      <c r="AC448" s="208"/>
      <c r="AD448" s="208"/>
      <c r="AE448" s="208"/>
      <c r="AF448" s="208"/>
      <c r="AG448" s="208"/>
      <c r="AH448" s="208"/>
      <c r="AI448" s="208"/>
      <c r="AJ448" s="208"/>
      <c r="AK448" s="210"/>
      <c r="AL448" s="208"/>
      <c r="AM448" s="435"/>
      <c r="AN448" s="435"/>
      <c r="AO448" s="435"/>
    </row>
    <row r="449" spans="1:41" s="205" customFormat="1" ht="14.5">
      <c r="A449" s="202" t="s">
        <v>405</v>
      </c>
      <c r="B449" s="128" t="s">
        <v>1081</v>
      </c>
      <c r="C449" s="439">
        <v>103</v>
      </c>
      <c r="D449" s="435">
        <v>31</v>
      </c>
      <c r="E449" s="91"/>
      <c r="F449" s="105"/>
      <c r="G449" s="83"/>
      <c r="H449" s="83"/>
      <c r="I449" s="162"/>
      <c r="J449" s="167"/>
      <c r="K449" s="91"/>
      <c r="L449" s="91"/>
      <c r="M449" s="91"/>
      <c r="N449" s="105"/>
      <c r="O449" s="105">
        <v>2</v>
      </c>
      <c r="P449" s="105"/>
      <c r="Q449" s="201"/>
      <c r="R449" s="167"/>
      <c r="S449" s="436"/>
      <c r="T449" s="436"/>
      <c r="U449" s="436"/>
      <c r="V449" s="436"/>
      <c r="W449" s="436"/>
      <c r="X449" s="91"/>
      <c r="Y449" s="91"/>
      <c r="Z449" s="91"/>
      <c r="AA449" s="435"/>
      <c r="AB449" s="91"/>
      <c r="AC449" s="91"/>
      <c r="AD449" s="91"/>
      <c r="AE449" s="91"/>
      <c r="AF449" s="91"/>
      <c r="AG449" s="91"/>
      <c r="AH449" s="91"/>
      <c r="AI449" s="91"/>
      <c r="AJ449" s="91"/>
      <c r="AK449" s="136"/>
      <c r="AL449" s="91"/>
      <c r="AM449" s="435"/>
      <c r="AN449" s="435"/>
      <c r="AO449" s="435"/>
    </row>
    <row r="450" spans="1:41" s="205" customFormat="1" ht="14.5">
      <c r="A450" s="188" t="s">
        <v>1082</v>
      </c>
      <c r="B450" s="128" t="s">
        <v>1083</v>
      </c>
      <c r="C450" s="439">
        <v>30</v>
      </c>
      <c r="D450" s="435"/>
      <c r="E450" s="91"/>
      <c r="F450" s="105"/>
      <c r="G450" s="83"/>
      <c r="H450" s="83"/>
      <c r="I450" s="162"/>
      <c r="J450" s="167"/>
      <c r="K450" s="91"/>
      <c r="L450" s="91"/>
      <c r="M450" s="91"/>
      <c r="N450" s="105"/>
      <c r="O450" s="105"/>
      <c r="P450" s="105">
        <v>10</v>
      </c>
      <c r="Q450" s="201">
        <v>30</v>
      </c>
      <c r="R450" s="167"/>
      <c r="S450" s="436"/>
      <c r="T450" s="436"/>
      <c r="U450" s="436"/>
      <c r="V450" s="436"/>
      <c r="W450" s="436"/>
      <c r="X450" s="91"/>
      <c r="Y450" s="91"/>
      <c r="Z450" s="91"/>
      <c r="AA450" s="435"/>
      <c r="AB450" s="91"/>
      <c r="AC450" s="91"/>
      <c r="AD450" s="91"/>
      <c r="AE450" s="91"/>
      <c r="AF450" s="91"/>
      <c r="AG450" s="91"/>
      <c r="AH450" s="91"/>
      <c r="AI450" s="91"/>
      <c r="AJ450" s="91"/>
      <c r="AK450" s="136"/>
      <c r="AL450" s="91"/>
      <c r="AM450" s="435"/>
      <c r="AN450" s="435"/>
      <c r="AO450" s="435"/>
    </row>
    <row r="451" spans="1:41" s="205" customFormat="1" ht="14.5">
      <c r="A451" s="188" t="s">
        <v>1084</v>
      </c>
      <c r="B451" s="128" t="s">
        <v>1085</v>
      </c>
      <c r="C451" s="439">
        <v>13</v>
      </c>
      <c r="D451" s="435"/>
      <c r="E451" s="91"/>
      <c r="F451" s="105"/>
      <c r="G451" s="83"/>
      <c r="H451" s="83"/>
      <c r="I451" s="162"/>
      <c r="J451" s="167"/>
      <c r="K451" s="91"/>
      <c r="L451" s="91"/>
      <c r="M451" s="91"/>
      <c r="N451" s="105">
        <v>0</v>
      </c>
      <c r="O451" s="105">
        <v>0</v>
      </c>
      <c r="P451" s="105"/>
      <c r="Q451" s="201">
        <v>13</v>
      </c>
      <c r="R451" s="167"/>
      <c r="S451" s="436"/>
      <c r="T451" s="436"/>
      <c r="U451" s="436"/>
      <c r="V451" s="436"/>
      <c r="W451" s="436"/>
      <c r="X451" s="91"/>
      <c r="Y451" s="91"/>
      <c r="Z451" s="91"/>
      <c r="AA451" s="435"/>
      <c r="AB451" s="91"/>
      <c r="AC451" s="91"/>
      <c r="AD451" s="91"/>
      <c r="AE451" s="91"/>
      <c r="AF451" s="91"/>
      <c r="AG451" s="91"/>
      <c r="AH451" s="91"/>
      <c r="AI451" s="91"/>
      <c r="AJ451" s="91"/>
      <c r="AK451" s="136"/>
      <c r="AL451" s="91"/>
      <c r="AM451" s="435"/>
      <c r="AN451" s="435"/>
      <c r="AO451" s="435"/>
    </row>
    <row r="452" spans="1:41" s="209" customFormat="1" ht="14.5">
      <c r="A452" s="92" t="s">
        <v>1086</v>
      </c>
      <c r="B452" s="207" t="s">
        <v>1087</v>
      </c>
      <c r="C452" s="435">
        <v>15</v>
      </c>
      <c r="D452" s="435">
        <v>26.7</v>
      </c>
      <c r="E452" s="208"/>
      <c r="F452" s="208"/>
      <c r="G452" s="435">
        <v>10</v>
      </c>
      <c r="H452" s="435">
        <v>5</v>
      </c>
      <c r="I452" s="207"/>
      <c r="J452" s="208"/>
      <c r="K452" s="215">
        <v>2</v>
      </c>
      <c r="L452" s="215"/>
      <c r="M452" s="215">
        <v>10</v>
      </c>
      <c r="N452" s="215">
        <v>2</v>
      </c>
      <c r="O452" s="208"/>
      <c r="P452" s="208">
        <v>8</v>
      </c>
      <c r="Q452" s="208">
        <v>15</v>
      </c>
      <c r="R452" s="208"/>
      <c r="T452" s="209">
        <v>3</v>
      </c>
      <c r="V452" s="268"/>
      <c r="X452" s="208"/>
      <c r="Y452" s="208"/>
      <c r="Z452" s="208"/>
      <c r="AA452" s="435"/>
      <c r="AB452" s="208"/>
      <c r="AC452" s="208"/>
      <c r="AD452" s="208"/>
      <c r="AE452" s="208"/>
      <c r="AF452" s="208"/>
      <c r="AG452" s="208"/>
      <c r="AH452" s="208"/>
      <c r="AI452" s="208"/>
      <c r="AJ452" s="208"/>
      <c r="AK452" s="210"/>
      <c r="AL452" s="208"/>
      <c r="AM452" s="435"/>
      <c r="AN452" s="435"/>
      <c r="AO452" s="435"/>
    </row>
    <row r="453" spans="1:41" s="209" customFormat="1" ht="14.5">
      <c r="A453" s="40" t="s">
        <v>1088</v>
      </c>
      <c r="B453" s="128" t="s">
        <v>1089</v>
      </c>
      <c r="C453" s="435">
        <v>1</v>
      </c>
      <c r="D453" s="435">
        <v>40</v>
      </c>
      <c r="E453" s="208" t="s">
        <v>875</v>
      </c>
      <c r="F453" s="208"/>
      <c r="G453" s="435"/>
      <c r="H453" s="435"/>
      <c r="I453" s="207"/>
      <c r="J453" s="208"/>
      <c r="K453" s="215">
        <v>1</v>
      </c>
      <c r="L453" s="215"/>
      <c r="M453" s="215"/>
      <c r="N453" s="215"/>
      <c r="O453" s="208"/>
      <c r="P453" s="208">
        <v>1</v>
      </c>
      <c r="Q453" s="208">
        <v>1</v>
      </c>
      <c r="R453" s="208"/>
      <c r="V453" s="268"/>
      <c r="X453" s="208"/>
      <c r="Y453" s="208"/>
      <c r="Z453" s="208"/>
      <c r="AA453" s="435" t="s">
        <v>55</v>
      </c>
      <c r="AB453" s="208"/>
      <c r="AC453" s="208"/>
      <c r="AD453" s="208" t="s">
        <v>55</v>
      </c>
      <c r="AE453" s="208"/>
      <c r="AF453" s="208"/>
      <c r="AG453" s="208"/>
      <c r="AH453" s="208"/>
      <c r="AI453" s="208"/>
      <c r="AJ453" s="208"/>
      <c r="AK453" s="210"/>
      <c r="AL453" s="208"/>
      <c r="AM453" s="435"/>
      <c r="AN453" s="435"/>
      <c r="AO453" s="435"/>
    </row>
    <row r="454" spans="1:41" s="209" customFormat="1" ht="14.5">
      <c r="A454" s="40" t="s">
        <v>1090</v>
      </c>
      <c r="B454" s="128" t="s">
        <v>1091</v>
      </c>
      <c r="C454" s="435">
        <v>16</v>
      </c>
      <c r="D454" s="435" t="s">
        <v>1092</v>
      </c>
      <c r="E454" s="219">
        <v>13241</v>
      </c>
      <c r="F454" s="208">
        <v>6</v>
      </c>
      <c r="G454" s="435">
        <v>7</v>
      </c>
      <c r="H454" s="435">
        <v>3</v>
      </c>
      <c r="I454" s="207"/>
      <c r="J454" s="208"/>
      <c r="K454" s="215"/>
      <c r="L454" s="215"/>
      <c r="M454" s="215" t="s">
        <v>1093</v>
      </c>
      <c r="N454" s="215">
        <v>1</v>
      </c>
      <c r="O454" s="208"/>
      <c r="P454" s="208"/>
      <c r="Q454" s="208">
        <v>5</v>
      </c>
      <c r="R454" s="208">
        <v>1</v>
      </c>
      <c r="S454" s="209">
        <v>1</v>
      </c>
      <c r="U454" s="209">
        <v>9</v>
      </c>
      <c r="V454" s="268"/>
      <c r="X454" s="208"/>
      <c r="Y454" s="208" t="s">
        <v>1094</v>
      </c>
      <c r="Z454" s="208"/>
      <c r="AA454" s="435" t="s">
        <v>55</v>
      </c>
      <c r="AB454" s="208"/>
      <c r="AC454" s="208"/>
      <c r="AD454" s="208"/>
      <c r="AE454" s="208"/>
      <c r="AF454" s="208"/>
      <c r="AG454" s="208"/>
      <c r="AH454" s="208"/>
      <c r="AI454" s="208" t="s">
        <v>1094</v>
      </c>
      <c r="AJ454" s="208"/>
      <c r="AK454" s="210" t="s">
        <v>1095</v>
      </c>
      <c r="AL454" s="208"/>
      <c r="AM454" s="435"/>
      <c r="AN454" s="435"/>
      <c r="AO454" s="435"/>
    </row>
    <row r="455" spans="1:41" s="209" customFormat="1" ht="14.5">
      <c r="A455" s="40" t="s">
        <v>1096</v>
      </c>
      <c r="B455" s="128" t="s">
        <v>1097</v>
      </c>
      <c r="C455" s="435">
        <v>11</v>
      </c>
      <c r="D455" s="435" t="s">
        <v>49</v>
      </c>
      <c r="E455" s="219"/>
      <c r="F455" s="208"/>
      <c r="G455" s="435"/>
      <c r="H455" s="435">
        <v>11</v>
      </c>
      <c r="I455" s="207"/>
      <c r="J455" s="208"/>
      <c r="K455" s="215"/>
      <c r="L455" s="215"/>
      <c r="M455" s="215"/>
      <c r="N455" s="215"/>
      <c r="O455" s="208"/>
      <c r="P455" s="208">
        <v>8</v>
      </c>
      <c r="Q455" s="208">
        <v>11</v>
      </c>
      <c r="R455" s="208"/>
      <c r="V455" s="268"/>
      <c r="X455" s="208"/>
      <c r="Y455" s="208"/>
      <c r="Z455" s="208"/>
      <c r="AA455" s="435" t="s">
        <v>481</v>
      </c>
      <c r="AB455" s="208"/>
      <c r="AC455" s="208"/>
      <c r="AD455" s="208"/>
      <c r="AE455" s="208"/>
      <c r="AF455" s="208"/>
      <c r="AG455" s="208"/>
      <c r="AH455" s="208"/>
      <c r="AI455" s="208"/>
      <c r="AJ455" s="208"/>
      <c r="AK455" s="210"/>
      <c r="AL455" s="208"/>
      <c r="AM455" s="435"/>
      <c r="AN455" s="435"/>
      <c r="AO455" s="435"/>
    </row>
    <row r="456" spans="1:41" s="209" customFormat="1" ht="14.5">
      <c r="A456" s="92" t="s">
        <v>416</v>
      </c>
      <c r="B456" s="128" t="s">
        <v>1098</v>
      </c>
      <c r="C456" s="435">
        <v>1</v>
      </c>
      <c r="D456" s="435">
        <v>30</v>
      </c>
      <c r="E456" s="219" t="s">
        <v>1099</v>
      </c>
      <c r="F456" s="208"/>
      <c r="G456" s="435"/>
      <c r="H456" s="435">
        <v>1</v>
      </c>
      <c r="I456" s="207" t="s">
        <v>1025</v>
      </c>
      <c r="J456" s="208"/>
      <c r="K456" s="215"/>
      <c r="L456" s="215"/>
      <c r="M456" s="215"/>
      <c r="N456" s="215"/>
      <c r="O456" s="208"/>
      <c r="P456" s="208"/>
      <c r="Q456" s="208">
        <v>1</v>
      </c>
      <c r="R456" s="208"/>
      <c r="V456" s="268"/>
      <c r="X456" s="208"/>
      <c r="Y456" s="208" t="s">
        <v>55</v>
      </c>
      <c r="Z456" s="208"/>
      <c r="AA456" s="435" t="s">
        <v>55</v>
      </c>
      <c r="AB456" s="208"/>
      <c r="AC456" s="208"/>
      <c r="AD456" s="208"/>
      <c r="AE456" s="208" t="s">
        <v>41</v>
      </c>
      <c r="AF456" s="208" t="s">
        <v>55</v>
      </c>
      <c r="AG456" s="208" t="s">
        <v>55</v>
      </c>
      <c r="AH456" s="208" t="s">
        <v>55</v>
      </c>
      <c r="AI456" s="208" t="s">
        <v>41</v>
      </c>
      <c r="AJ456" s="208"/>
      <c r="AK456" s="210"/>
      <c r="AL456" s="208"/>
      <c r="AM456" s="435"/>
      <c r="AN456" s="435"/>
      <c r="AO456" s="435"/>
    </row>
    <row r="457" spans="1:41" s="209" customFormat="1" ht="14.5">
      <c r="A457" s="40" t="s">
        <v>1100</v>
      </c>
      <c r="B457" s="128" t="s">
        <v>1101</v>
      </c>
      <c r="C457" s="435">
        <v>1</v>
      </c>
      <c r="D457" s="435">
        <v>34</v>
      </c>
      <c r="E457" s="207" t="s">
        <v>1102</v>
      </c>
      <c r="F457" s="208"/>
      <c r="G457" s="435"/>
      <c r="H457" s="435"/>
      <c r="I457" s="207"/>
      <c r="J457" s="208"/>
      <c r="K457" s="215"/>
      <c r="L457" s="215"/>
      <c r="M457" s="215"/>
      <c r="N457" s="215">
        <v>1</v>
      </c>
      <c r="O457" s="208"/>
      <c r="P457" s="208">
        <v>1</v>
      </c>
      <c r="Q457" s="208">
        <v>1</v>
      </c>
      <c r="R457" s="208"/>
      <c r="V457" s="268"/>
      <c r="X457" s="208"/>
      <c r="Y457" s="208"/>
      <c r="Z457" s="208"/>
      <c r="AA457" s="435" t="s">
        <v>55</v>
      </c>
      <c r="AB457" s="208"/>
      <c r="AC457" s="208"/>
      <c r="AD457" s="208"/>
      <c r="AE457" s="208"/>
      <c r="AF457" s="208"/>
      <c r="AG457" s="208"/>
      <c r="AH457" s="208"/>
      <c r="AI457" s="208"/>
      <c r="AJ457" s="208"/>
      <c r="AK457" s="210" t="s">
        <v>1103</v>
      </c>
      <c r="AL457" s="208"/>
      <c r="AM457" s="435"/>
      <c r="AN457" s="435"/>
      <c r="AO457" s="435"/>
    </row>
    <row r="458" spans="1:41" s="209" customFormat="1" ht="14.5">
      <c r="A458" s="40" t="s">
        <v>900</v>
      </c>
      <c r="B458" s="128" t="s">
        <v>1104</v>
      </c>
      <c r="C458" s="435">
        <v>1</v>
      </c>
      <c r="D458" s="435">
        <v>34</v>
      </c>
      <c r="E458" s="207" t="s">
        <v>1105</v>
      </c>
      <c r="F458" s="208"/>
      <c r="G458" s="435"/>
      <c r="H458" s="435"/>
      <c r="I458" s="207"/>
      <c r="J458" s="208"/>
      <c r="K458" s="215">
        <v>1</v>
      </c>
      <c r="L458" s="215"/>
      <c r="M458" s="215" t="s">
        <v>1106</v>
      </c>
      <c r="N458" s="215"/>
      <c r="O458" s="208"/>
      <c r="P458" s="208"/>
      <c r="Q458" s="208">
        <v>1</v>
      </c>
      <c r="R458" s="208"/>
      <c r="V458" s="268"/>
      <c r="X458" s="208"/>
      <c r="Y458" s="208"/>
      <c r="Z458" s="208"/>
      <c r="AA458" s="435"/>
      <c r="AB458" s="208"/>
      <c r="AC458" s="208"/>
      <c r="AD458" s="208"/>
      <c r="AE458" s="208"/>
      <c r="AF458" s="208"/>
      <c r="AG458" s="208"/>
      <c r="AH458" s="208"/>
      <c r="AI458" s="208"/>
      <c r="AJ458" s="208"/>
      <c r="AK458" s="210"/>
      <c r="AL458" s="208"/>
      <c r="AM458" s="435"/>
      <c r="AN458" s="435"/>
      <c r="AO458" s="435"/>
    </row>
    <row r="459" spans="1:41" s="209" customFormat="1" ht="14.5">
      <c r="A459" s="40" t="s">
        <v>1107</v>
      </c>
      <c r="B459" s="128" t="s">
        <v>1108</v>
      </c>
      <c r="C459" s="435">
        <v>34</v>
      </c>
      <c r="D459" s="435"/>
      <c r="E459" s="207"/>
      <c r="F459" s="208"/>
      <c r="G459" s="435"/>
      <c r="H459" s="435"/>
      <c r="I459" s="207"/>
      <c r="J459" s="208"/>
      <c r="K459" s="215"/>
      <c r="L459" s="215">
        <v>5</v>
      </c>
      <c r="M459" s="215" t="s">
        <v>1109</v>
      </c>
      <c r="N459" s="215">
        <v>2</v>
      </c>
      <c r="O459" s="208"/>
      <c r="P459" s="208"/>
      <c r="Q459" s="208">
        <v>11</v>
      </c>
      <c r="R459" s="208"/>
      <c r="U459" s="209">
        <v>23</v>
      </c>
      <c r="V459" s="268"/>
      <c r="X459" s="208"/>
      <c r="Y459" s="208"/>
      <c r="Z459" s="208"/>
      <c r="AA459" s="435"/>
      <c r="AB459" s="208"/>
      <c r="AC459" s="208"/>
      <c r="AD459" s="208"/>
      <c r="AE459" s="208"/>
      <c r="AF459" s="208"/>
      <c r="AG459" s="208"/>
      <c r="AH459" s="208"/>
      <c r="AI459" s="208"/>
      <c r="AJ459" s="208"/>
      <c r="AK459" s="210"/>
      <c r="AL459" s="208"/>
      <c r="AM459" s="435"/>
      <c r="AN459" s="435"/>
      <c r="AO459" s="435"/>
    </row>
    <row r="460" spans="1:41" s="209" customFormat="1" ht="14.5">
      <c r="A460" s="40" t="s">
        <v>1110</v>
      </c>
      <c r="B460" s="128" t="s">
        <v>1108</v>
      </c>
      <c r="C460" s="435">
        <v>12</v>
      </c>
      <c r="D460" s="435" t="s">
        <v>1111</v>
      </c>
      <c r="E460" s="207"/>
      <c r="F460" s="208">
        <v>3</v>
      </c>
      <c r="G460" s="435">
        <v>3</v>
      </c>
      <c r="H460" s="435">
        <v>6</v>
      </c>
      <c r="I460" s="207"/>
      <c r="J460" s="208"/>
      <c r="K460" s="215"/>
      <c r="L460" s="215"/>
      <c r="M460" s="215"/>
      <c r="N460" s="215"/>
      <c r="O460" s="208"/>
      <c r="P460" s="208"/>
      <c r="Q460" s="208">
        <v>6</v>
      </c>
      <c r="R460" s="208">
        <v>1</v>
      </c>
      <c r="U460" s="209">
        <v>5</v>
      </c>
      <c r="V460" s="268"/>
      <c r="X460" s="208"/>
      <c r="Y460" s="208"/>
      <c r="Z460" s="208" t="s">
        <v>41</v>
      </c>
      <c r="AA460" s="435" t="s">
        <v>214</v>
      </c>
      <c r="AB460" s="208"/>
      <c r="AC460" s="208"/>
      <c r="AD460" s="208"/>
      <c r="AE460" s="208" t="s">
        <v>41</v>
      </c>
      <c r="AF460" s="208"/>
      <c r="AG460" s="208"/>
      <c r="AH460" s="208"/>
      <c r="AI460" s="208"/>
      <c r="AJ460" s="208"/>
      <c r="AK460" s="210"/>
      <c r="AL460" s="208"/>
      <c r="AM460" s="435"/>
      <c r="AN460" s="435"/>
      <c r="AO460" s="435"/>
    </row>
    <row r="461" spans="1:41" s="209" customFormat="1" ht="14.5">
      <c r="A461" s="40" t="s">
        <v>40</v>
      </c>
      <c r="B461" s="128" t="s">
        <v>1112</v>
      </c>
      <c r="C461" s="435">
        <v>26</v>
      </c>
      <c r="D461" s="435" t="s">
        <v>304</v>
      </c>
      <c r="E461" s="207" t="s">
        <v>1113</v>
      </c>
      <c r="F461" s="208"/>
      <c r="G461" s="435">
        <v>5</v>
      </c>
      <c r="H461" s="435">
        <v>21</v>
      </c>
      <c r="I461" s="207"/>
      <c r="J461" s="208"/>
      <c r="K461" s="215"/>
      <c r="L461" s="215"/>
      <c r="M461" s="215"/>
      <c r="N461" s="215"/>
      <c r="O461" s="208"/>
      <c r="P461" s="208">
        <v>23</v>
      </c>
      <c r="Q461" s="208">
        <v>26</v>
      </c>
      <c r="R461" s="208"/>
      <c r="V461" s="268"/>
      <c r="X461" s="208" t="s">
        <v>1114</v>
      </c>
      <c r="Y461" s="208"/>
      <c r="Z461" s="208"/>
      <c r="AA461" s="435" t="s">
        <v>237</v>
      </c>
      <c r="AB461" s="208"/>
      <c r="AC461" s="208"/>
      <c r="AD461" s="208"/>
      <c r="AE461" s="208"/>
      <c r="AF461" s="208"/>
      <c r="AG461" s="208"/>
      <c r="AH461" s="208"/>
      <c r="AI461" s="208"/>
      <c r="AJ461" s="208"/>
      <c r="AK461" s="210"/>
      <c r="AL461" s="208"/>
      <c r="AM461" s="435"/>
      <c r="AN461" s="435"/>
      <c r="AO461" s="435"/>
    </row>
    <row r="462" spans="1:41" s="209" customFormat="1" ht="14.5">
      <c r="A462" s="40" t="s">
        <v>282</v>
      </c>
      <c r="B462" s="128" t="s">
        <v>1115</v>
      </c>
      <c r="C462" s="435">
        <v>13</v>
      </c>
      <c r="D462" s="435"/>
      <c r="E462" s="207"/>
      <c r="F462" s="208"/>
      <c r="G462" s="435"/>
      <c r="H462" s="435"/>
      <c r="I462" s="207"/>
      <c r="J462" s="208"/>
      <c r="K462" s="215"/>
      <c r="L462" s="215"/>
      <c r="M462" s="215"/>
      <c r="N462" s="215"/>
      <c r="O462" s="208"/>
      <c r="P462" s="208">
        <v>8</v>
      </c>
      <c r="Q462" s="208">
        <v>13</v>
      </c>
      <c r="R462" s="208"/>
      <c r="V462" s="268"/>
      <c r="X462" s="208"/>
      <c r="Y462" s="208"/>
      <c r="Z462" s="208"/>
      <c r="AA462" s="435"/>
      <c r="AB462" s="208"/>
      <c r="AC462" s="208"/>
      <c r="AD462" s="208"/>
      <c r="AE462" s="208"/>
      <c r="AF462" s="208"/>
      <c r="AG462" s="208"/>
      <c r="AH462" s="208"/>
      <c r="AI462" s="208"/>
      <c r="AJ462" s="208"/>
      <c r="AK462" s="210"/>
      <c r="AL462" s="208"/>
      <c r="AM462" s="435"/>
      <c r="AN462" s="435"/>
      <c r="AO462" s="435"/>
    </row>
    <row r="463" spans="1:41" s="209" customFormat="1" ht="14.5">
      <c r="A463" s="40" t="s">
        <v>1116</v>
      </c>
      <c r="B463" s="128" t="s">
        <v>1117</v>
      </c>
      <c r="C463" s="435">
        <v>74</v>
      </c>
      <c r="D463" s="435"/>
      <c r="E463" s="207"/>
      <c r="F463" s="208"/>
      <c r="G463" s="435"/>
      <c r="H463" s="435"/>
      <c r="I463" s="207"/>
      <c r="J463" s="208"/>
      <c r="K463" s="215"/>
      <c r="L463" s="215"/>
      <c r="M463" s="215"/>
      <c r="N463" s="215"/>
      <c r="O463" s="208"/>
      <c r="P463" s="208">
        <v>20</v>
      </c>
      <c r="Q463" s="208">
        <v>74</v>
      </c>
      <c r="R463" s="208"/>
      <c r="V463" s="268"/>
      <c r="X463" s="208"/>
      <c r="Y463" s="208"/>
      <c r="Z463" s="208"/>
      <c r="AA463" s="435"/>
      <c r="AB463" s="208"/>
      <c r="AC463" s="208"/>
      <c r="AD463" s="208"/>
      <c r="AE463" s="208"/>
      <c r="AF463" s="208" t="s">
        <v>1118</v>
      </c>
      <c r="AG463" s="208"/>
      <c r="AH463" s="208"/>
      <c r="AI463" s="208"/>
      <c r="AJ463" s="208"/>
      <c r="AK463" s="210"/>
      <c r="AL463" s="208"/>
      <c r="AM463" s="435"/>
      <c r="AN463" s="435"/>
      <c r="AO463" s="435"/>
    </row>
    <row r="464" spans="1:41" s="209" customFormat="1" ht="14.5">
      <c r="A464" s="92" t="s">
        <v>1119</v>
      </c>
      <c r="B464" s="128" t="s">
        <v>1120</v>
      </c>
      <c r="C464" s="435">
        <v>1</v>
      </c>
      <c r="D464" s="435">
        <v>19</v>
      </c>
      <c r="E464" s="207" t="s">
        <v>1121</v>
      </c>
      <c r="F464" s="208"/>
      <c r="G464" s="435"/>
      <c r="H464" s="435"/>
      <c r="I464" s="207"/>
      <c r="J464" s="208"/>
      <c r="K464" s="215">
        <v>1</v>
      </c>
      <c r="L464" s="215"/>
      <c r="M464" s="215"/>
      <c r="N464" s="215">
        <v>1</v>
      </c>
      <c r="O464" s="208">
        <v>1</v>
      </c>
      <c r="P464" s="208"/>
      <c r="Q464" s="208">
        <v>1</v>
      </c>
      <c r="R464" s="208"/>
      <c r="V464" s="268"/>
      <c r="X464" s="208"/>
      <c r="Y464" s="208"/>
      <c r="Z464" s="208"/>
      <c r="AA464" s="435" t="s">
        <v>55</v>
      </c>
      <c r="AB464" s="208"/>
      <c r="AC464" s="208"/>
      <c r="AD464" s="208"/>
      <c r="AE464" s="208"/>
      <c r="AF464" s="208"/>
      <c r="AG464" s="208"/>
      <c r="AH464" s="208"/>
      <c r="AI464" s="208"/>
      <c r="AJ464" s="208"/>
      <c r="AK464" s="210"/>
      <c r="AL464" s="208"/>
      <c r="AM464" s="435"/>
      <c r="AN464" s="435"/>
      <c r="AO464" s="435"/>
    </row>
    <row r="465" spans="1:41" s="209" customFormat="1" ht="14.5">
      <c r="A465" s="40" t="s">
        <v>1122</v>
      </c>
      <c r="B465" s="128" t="s">
        <v>1123</v>
      </c>
      <c r="C465" s="435">
        <v>1</v>
      </c>
      <c r="D465" s="435">
        <v>27</v>
      </c>
      <c r="E465" s="207" t="s">
        <v>1124</v>
      </c>
      <c r="F465" s="208"/>
      <c r="G465" s="435"/>
      <c r="H465" s="435"/>
      <c r="I465" s="207"/>
      <c r="J465" s="208"/>
      <c r="K465" s="215"/>
      <c r="L465" s="215"/>
      <c r="M465" s="215"/>
      <c r="N465" s="215">
        <v>1</v>
      </c>
      <c r="O465" s="208"/>
      <c r="P465" s="208"/>
      <c r="Q465" s="208"/>
      <c r="R465" s="208"/>
      <c r="U465" s="209">
        <v>1</v>
      </c>
      <c r="V465" s="268"/>
      <c r="X465" s="208"/>
      <c r="Y465" s="208"/>
      <c r="Z465" s="208"/>
      <c r="AA465" s="435"/>
      <c r="AB465" s="208"/>
      <c r="AC465" s="208"/>
      <c r="AD465" s="208"/>
      <c r="AE465" s="208"/>
      <c r="AF465" s="208"/>
      <c r="AG465" s="208"/>
      <c r="AH465" s="208"/>
      <c r="AI465" s="208"/>
      <c r="AJ465" s="208"/>
      <c r="AK465" s="210"/>
      <c r="AL465" s="208"/>
      <c r="AM465" s="435"/>
      <c r="AN465" s="435"/>
      <c r="AO465" s="435"/>
    </row>
    <row r="466" spans="1:41" s="209" customFormat="1" ht="14.5">
      <c r="A466" s="40" t="s">
        <v>1125</v>
      </c>
      <c r="B466" s="128" t="s">
        <v>1126</v>
      </c>
      <c r="C466" s="435">
        <v>145</v>
      </c>
      <c r="D466" s="435" t="s">
        <v>1127</v>
      </c>
      <c r="E466" s="207"/>
      <c r="F466" s="208"/>
      <c r="G466" s="435">
        <v>11</v>
      </c>
      <c r="H466" s="435">
        <v>134</v>
      </c>
      <c r="I466" s="207" t="s">
        <v>1128</v>
      </c>
      <c r="J466" s="208"/>
      <c r="K466" s="215"/>
      <c r="L466" s="215"/>
      <c r="M466" s="215" t="s">
        <v>1129</v>
      </c>
      <c r="N466" s="215">
        <v>8</v>
      </c>
      <c r="O466" s="208">
        <v>7</v>
      </c>
      <c r="P466" s="208">
        <v>37</v>
      </c>
      <c r="Q466" s="208">
        <v>145</v>
      </c>
      <c r="R466" s="208"/>
      <c r="V466" s="268"/>
      <c r="X466" s="208"/>
      <c r="Y466" s="208"/>
      <c r="Z466" s="208"/>
      <c r="AA466" s="435"/>
      <c r="AB466" s="208"/>
      <c r="AC466" s="208"/>
      <c r="AD466" s="208"/>
      <c r="AE466" s="208"/>
      <c r="AF466" s="208"/>
      <c r="AG466" s="208"/>
      <c r="AH466" s="208"/>
      <c r="AI466" s="208"/>
      <c r="AJ466" s="208"/>
      <c r="AK466" s="210"/>
      <c r="AL466" s="208"/>
      <c r="AM466" s="435"/>
      <c r="AN466" s="435"/>
      <c r="AO466" s="435"/>
    </row>
    <row r="467" spans="1:41" s="209" customFormat="1" ht="14.5">
      <c r="A467" s="40" t="s">
        <v>1130</v>
      </c>
      <c r="B467" s="128" t="s">
        <v>1131</v>
      </c>
      <c r="C467" s="435">
        <v>114</v>
      </c>
      <c r="D467" s="435"/>
      <c r="E467" s="207"/>
      <c r="F467" s="208"/>
      <c r="G467" s="435"/>
      <c r="H467" s="435"/>
      <c r="I467" s="207"/>
      <c r="J467" s="208"/>
      <c r="K467" s="215">
        <v>7</v>
      </c>
      <c r="L467" s="215"/>
      <c r="M467" s="215"/>
      <c r="N467" s="215"/>
      <c r="O467" s="208"/>
      <c r="P467" s="208">
        <f>114-78</f>
        <v>36</v>
      </c>
      <c r="Q467" s="208">
        <v>114</v>
      </c>
      <c r="R467" s="208"/>
      <c r="T467" s="209">
        <v>17</v>
      </c>
      <c r="V467" s="268"/>
      <c r="X467" s="208"/>
      <c r="Y467" s="208"/>
      <c r="Z467" s="208"/>
      <c r="AA467" s="435"/>
      <c r="AB467" s="208"/>
      <c r="AC467" s="208"/>
      <c r="AD467" s="208"/>
      <c r="AE467" s="208"/>
      <c r="AF467" s="208"/>
      <c r="AG467" s="208" t="s">
        <v>55</v>
      </c>
      <c r="AH467" s="208"/>
      <c r="AI467" s="208"/>
      <c r="AJ467" s="208"/>
      <c r="AK467" s="210"/>
      <c r="AL467" s="208"/>
      <c r="AM467" s="435"/>
      <c r="AN467" s="435"/>
      <c r="AO467" s="435"/>
    </row>
    <row r="468" spans="1:41" s="209" customFormat="1" ht="14.5">
      <c r="A468" s="40" t="s">
        <v>1132</v>
      </c>
      <c r="B468" s="128" t="s">
        <v>1133</v>
      </c>
      <c r="C468" s="435">
        <v>1</v>
      </c>
      <c r="D468" s="435">
        <v>27</v>
      </c>
      <c r="E468" s="207" t="s">
        <v>1134</v>
      </c>
      <c r="F468" s="208"/>
      <c r="G468" s="435"/>
      <c r="H468" s="435"/>
      <c r="I468" s="207"/>
      <c r="J468" s="208"/>
      <c r="K468" s="215"/>
      <c r="L468" s="215"/>
      <c r="M468" s="215" t="s">
        <v>1135</v>
      </c>
      <c r="N468" s="215"/>
      <c r="O468" s="208">
        <v>1</v>
      </c>
      <c r="P468" s="208">
        <v>1</v>
      </c>
      <c r="Q468" s="208">
        <v>1</v>
      </c>
      <c r="R468" s="208"/>
      <c r="V468" s="268"/>
      <c r="X468" s="208"/>
      <c r="Y468" s="208"/>
      <c r="Z468" s="208"/>
      <c r="AA468" s="435"/>
      <c r="AB468" s="208"/>
      <c r="AC468" s="208"/>
      <c r="AD468" s="208"/>
      <c r="AE468" s="208"/>
      <c r="AF468" s="208"/>
      <c r="AG468" s="208"/>
      <c r="AH468" s="208"/>
      <c r="AI468" s="208"/>
      <c r="AJ468" s="208"/>
      <c r="AK468" s="210"/>
      <c r="AL468" s="208"/>
      <c r="AM468" s="435"/>
      <c r="AN468" s="435"/>
      <c r="AO468" s="435"/>
    </row>
    <row r="469" spans="1:41" s="209" customFormat="1" ht="14.5">
      <c r="A469" s="40" t="s">
        <v>1136</v>
      </c>
      <c r="B469" s="128" t="s">
        <v>1137</v>
      </c>
      <c r="C469" s="435">
        <v>20</v>
      </c>
      <c r="D469" s="435" t="s">
        <v>1138</v>
      </c>
      <c r="E469" s="207" t="s">
        <v>1139</v>
      </c>
      <c r="F469" s="208"/>
      <c r="G469" s="435"/>
      <c r="H469" s="435"/>
      <c r="I469" s="207"/>
      <c r="J469" s="208"/>
      <c r="K469" s="215">
        <v>3</v>
      </c>
      <c r="L469" s="215"/>
      <c r="M469" s="215"/>
      <c r="N469" s="215"/>
      <c r="O469" s="208"/>
      <c r="P469" s="208">
        <v>11</v>
      </c>
      <c r="Q469" s="208">
        <v>13</v>
      </c>
      <c r="R469" s="224">
        <v>3</v>
      </c>
      <c r="T469" s="209">
        <v>9</v>
      </c>
      <c r="U469" s="209">
        <v>7</v>
      </c>
      <c r="V469" s="268">
        <v>7</v>
      </c>
      <c r="X469" s="208"/>
      <c r="Y469" s="208"/>
      <c r="Z469" s="208"/>
      <c r="AA469" s="435"/>
      <c r="AB469" s="208"/>
      <c r="AC469" s="208"/>
      <c r="AD469" s="208"/>
      <c r="AE469" s="208"/>
      <c r="AF469" s="208"/>
      <c r="AG469" s="208"/>
      <c r="AH469" s="208"/>
      <c r="AI469" s="208"/>
      <c r="AJ469" s="208"/>
      <c r="AK469" s="210"/>
      <c r="AL469" s="208"/>
      <c r="AM469" s="435"/>
      <c r="AN469" s="435"/>
      <c r="AO469" s="435"/>
    </row>
    <row r="470" spans="1:41" s="209" customFormat="1" ht="14.5">
      <c r="A470" s="40" t="s">
        <v>1140</v>
      </c>
      <c r="B470" s="128" t="s">
        <v>1141</v>
      </c>
      <c r="C470" s="435">
        <v>1</v>
      </c>
      <c r="D470" s="435">
        <v>37</v>
      </c>
      <c r="E470" s="207" t="s">
        <v>1142</v>
      </c>
      <c r="F470" s="208"/>
      <c r="G470" s="435"/>
      <c r="H470" s="435"/>
      <c r="I470" s="207"/>
      <c r="J470" s="208"/>
      <c r="K470" s="215"/>
      <c r="L470" s="215"/>
      <c r="M470" s="215"/>
      <c r="N470" s="215"/>
      <c r="O470" s="208"/>
      <c r="P470" s="208">
        <v>1</v>
      </c>
      <c r="Q470" s="208">
        <v>1</v>
      </c>
      <c r="R470" s="215"/>
      <c r="V470" s="268"/>
      <c r="X470" s="208"/>
      <c r="Y470" s="208"/>
      <c r="Z470" s="208"/>
      <c r="AA470" s="435" t="s">
        <v>55</v>
      </c>
      <c r="AB470" s="208"/>
      <c r="AC470" s="208"/>
      <c r="AD470" s="208"/>
      <c r="AE470" s="208"/>
      <c r="AF470" s="208"/>
      <c r="AG470" s="208"/>
      <c r="AH470" s="208"/>
      <c r="AI470" s="208"/>
      <c r="AJ470" s="208"/>
      <c r="AK470" s="210"/>
      <c r="AL470" s="208"/>
      <c r="AM470" s="435"/>
      <c r="AN470" s="435"/>
      <c r="AO470" s="435"/>
    </row>
    <row r="471" spans="1:41" s="209" customFormat="1" ht="14.5">
      <c r="A471" s="109" t="s">
        <v>1143</v>
      </c>
      <c r="B471" s="128" t="s">
        <v>1141</v>
      </c>
      <c r="C471" s="435">
        <v>1148</v>
      </c>
      <c r="D471" s="435"/>
      <c r="E471" s="207"/>
      <c r="F471" s="208"/>
      <c r="G471" s="435"/>
      <c r="H471" s="435">
        <v>566</v>
      </c>
      <c r="I471" s="207"/>
      <c r="J471" s="208">
        <v>173</v>
      </c>
      <c r="K471" s="215"/>
      <c r="L471" s="215"/>
      <c r="M471" s="215" t="s">
        <v>1144</v>
      </c>
      <c r="N471" s="215">
        <v>63</v>
      </c>
      <c r="O471" s="208">
        <v>8</v>
      </c>
      <c r="P471" s="208">
        <f>202+112+100+53</f>
        <v>467</v>
      </c>
      <c r="Q471" s="230">
        <f>627+381</f>
        <v>1008</v>
      </c>
      <c r="R471" s="215">
        <v>31</v>
      </c>
      <c r="U471" s="209">
        <v>47</v>
      </c>
      <c r="V471" s="268"/>
      <c r="X471" s="208"/>
      <c r="Y471" s="208"/>
      <c r="Z471" s="208"/>
      <c r="AA471" s="435"/>
      <c r="AB471" s="208"/>
      <c r="AC471" s="208"/>
      <c r="AD471" s="208"/>
      <c r="AE471" s="208"/>
      <c r="AF471" s="208"/>
      <c r="AG471" s="208"/>
      <c r="AH471" s="208"/>
      <c r="AI471" s="208"/>
      <c r="AJ471" s="208"/>
      <c r="AK471" s="210"/>
      <c r="AL471" s="208"/>
      <c r="AM471" s="435"/>
      <c r="AN471" s="435"/>
      <c r="AO471" s="435"/>
    </row>
    <row r="472" spans="1:41" s="209" customFormat="1" ht="14.5">
      <c r="A472" s="109" t="s">
        <v>1145</v>
      </c>
      <c r="B472" s="128"/>
      <c r="C472" s="435">
        <v>1</v>
      </c>
      <c r="D472" s="435">
        <v>29</v>
      </c>
      <c r="E472" s="207" t="s">
        <v>1146</v>
      </c>
      <c r="F472" s="208"/>
      <c r="G472" s="435"/>
      <c r="H472" s="435">
        <v>1</v>
      </c>
      <c r="I472" s="207"/>
      <c r="J472" s="208"/>
      <c r="K472" s="215"/>
      <c r="L472" s="215"/>
      <c r="M472" s="215"/>
      <c r="N472" s="215"/>
      <c r="O472" s="208"/>
      <c r="P472" s="208"/>
      <c r="Q472" s="215">
        <v>1</v>
      </c>
      <c r="R472" s="215"/>
      <c r="V472" s="268"/>
      <c r="X472" s="208"/>
      <c r="Y472" s="208"/>
      <c r="Z472" s="208"/>
      <c r="AA472" s="435" t="s">
        <v>55</v>
      </c>
      <c r="AB472" s="208"/>
      <c r="AC472" s="208"/>
      <c r="AD472" s="208"/>
      <c r="AE472" s="208"/>
      <c r="AF472" s="208"/>
      <c r="AG472" s="208"/>
      <c r="AH472" s="208"/>
      <c r="AI472" s="208"/>
      <c r="AJ472" s="208"/>
      <c r="AK472" s="210"/>
      <c r="AL472" s="208"/>
      <c r="AM472" s="435"/>
      <c r="AN472" s="435"/>
      <c r="AO472" s="435"/>
    </row>
    <row r="473" spans="1:41" s="209" customFormat="1" ht="14.5">
      <c r="A473" s="109" t="s">
        <v>1147</v>
      </c>
      <c r="B473" s="128" t="s">
        <v>1148</v>
      </c>
      <c r="C473" s="435">
        <v>41</v>
      </c>
      <c r="D473" s="435"/>
      <c r="E473" s="207"/>
      <c r="F473" s="208"/>
      <c r="G473" s="435"/>
      <c r="H473" s="435">
        <v>37</v>
      </c>
      <c r="I473" s="207"/>
      <c r="J473" s="208"/>
      <c r="K473" s="215"/>
      <c r="L473" s="215"/>
      <c r="M473" s="215" t="s">
        <v>1149</v>
      </c>
      <c r="N473" s="215">
        <v>3</v>
      </c>
      <c r="O473" s="208"/>
      <c r="P473" s="208"/>
      <c r="Q473" s="215"/>
      <c r="R473" s="215"/>
      <c r="V473" s="268"/>
      <c r="X473" s="208"/>
      <c r="Y473" s="208"/>
      <c r="Z473" s="208"/>
      <c r="AA473" s="435"/>
      <c r="AB473" s="208"/>
      <c r="AC473" s="208"/>
      <c r="AD473" s="208"/>
      <c r="AE473" s="208"/>
      <c r="AF473" s="208"/>
      <c r="AG473" s="208"/>
      <c r="AH473" s="208"/>
      <c r="AI473" s="208"/>
      <c r="AJ473" s="208"/>
      <c r="AK473" s="210"/>
      <c r="AL473" s="208"/>
      <c r="AM473" s="435"/>
      <c r="AN473" s="435"/>
      <c r="AO473" s="435"/>
    </row>
    <row r="474" spans="1:41" s="209" customFormat="1" ht="14.5">
      <c r="A474" s="109" t="s">
        <v>1150</v>
      </c>
      <c r="B474" s="128" t="s">
        <v>1151</v>
      </c>
      <c r="C474" s="435">
        <v>70</v>
      </c>
      <c r="D474" s="435" t="s">
        <v>1152</v>
      </c>
      <c r="E474" s="207"/>
      <c r="F474" s="208"/>
      <c r="G474" s="435"/>
      <c r="H474" s="435"/>
      <c r="I474" s="207" t="s">
        <v>1153</v>
      </c>
      <c r="J474" s="208"/>
      <c r="K474" s="215"/>
      <c r="L474" s="215"/>
      <c r="M474" s="215" t="s">
        <v>1154</v>
      </c>
      <c r="N474" s="215">
        <v>2</v>
      </c>
      <c r="O474" s="208">
        <v>2</v>
      </c>
      <c r="P474" s="208">
        <v>24</v>
      </c>
      <c r="Q474" s="215">
        <v>32</v>
      </c>
      <c r="R474" s="215"/>
      <c r="U474" s="209">
        <v>38</v>
      </c>
      <c r="V474" s="268"/>
      <c r="X474" s="208"/>
      <c r="Y474" s="208"/>
      <c r="Z474" s="208"/>
      <c r="AA474" s="435"/>
      <c r="AB474" s="208"/>
      <c r="AC474" s="208"/>
      <c r="AD474" s="208"/>
      <c r="AE474" s="208"/>
      <c r="AF474" s="208"/>
      <c r="AG474" s="208"/>
      <c r="AH474" s="208"/>
      <c r="AI474" s="208"/>
      <c r="AJ474" s="208"/>
      <c r="AK474" s="210"/>
      <c r="AL474" s="208"/>
      <c r="AM474" s="435"/>
      <c r="AN474" s="435"/>
      <c r="AO474" s="435"/>
    </row>
    <row r="475" spans="1:41" s="209" customFormat="1" ht="14.5">
      <c r="A475" s="109" t="s">
        <v>1155</v>
      </c>
      <c r="B475" s="128"/>
      <c r="C475" s="435">
        <v>158</v>
      </c>
      <c r="D475" s="435"/>
      <c r="E475" s="207"/>
      <c r="F475" s="208">
        <v>7</v>
      </c>
      <c r="G475" s="435">
        <v>35</v>
      </c>
      <c r="H475" s="435">
        <f>22+13+11+3+61+6</f>
        <v>116</v>
      </c>
      <c r="I475" s="207"/>
      <c r="J475" s="208"/>
      <c r="K475" s="215"/>
      <c r="L475" s="215">
        <v>7</v>
      </c>
      <c r="M475" s="215" t="s">
        <v>1156</v>
      </c>
      <c r="N475" s="215">
        <v>9</v>
      </c>
      <c r="O475" s="208"/>
      <c r="P475" s="208"/>
      <c r="Q475" s="215"/>
      <c r="R475" s="215"/>
      <c r="V475" s="268"/>
      <c r="X475" s="208"/>
      <c r="Y475" s="208"/>
      <c r="Z475" s="208"/>
      <c r="AA475" s="435"/>
      <c r="AB475" s="208"/>
      <c r="AC475" s="208"/>
      <c r="AD475" s="208"/>
      <c r="AE475" s="208"/>
      <c r="AF475" s="208"/>
      <c r="AG475" s="208"/>
      <c r="AH475" s="208"/>
      <c r="AI475" s="208"/>
      <c r="AJ475" s="208"/>
      <c r="AK475" s="210"/>
      <c r="AL475" s="208"/>
      <c r="AM475" s="435"/>
      <c r="AN475" s="435"/>
      <c r="AO475" s="435"/>
    </row>
    <row r="476" spans="1:41" s="209" customFormat="1" ht="14.5">
      <c r="A476" s="109" t="s">
        <v>1157</v>
      </c>
      <c r="B476" s="128" t="s">
        <v>1158</v>
      </c>
      <c r="C476" s="435">
        <v>8</v>
      </c>
      <c r="D476" s="435"/>
      <c r="E476" s="207"/>
      <c r="F476" s="208"/>
      <c r="G476" s="435"/>
      <c r="H476" s="435"/>
      <c r="I476" s="207"/>
      <c r="J476" s="208"/>
      <c r="K476" s="215"/>
      <c r="L476" s="215"/>
      <c r="M476" s="215"/>
      <c r="N476" s="215"/>
      <c r="O476" s="208"/>
      <c r="P476" s="208"/>
      <c r="Q476" s="215">
        <v>7</v>
      </c>
      <c r="R476" s="215"/>
      <c r="S476" s="209">
        <v>1</v>
      </c>
      <c r="U476" s="209">
        <v>1</v>
      </c>
      <c r="V476" s="268"/>
      <c r="X476" s="208"/>
      <c r="Y476" s="208"/>
      <c r="Z476" s="208"/>
      <c r="AA476" s="435"/>
      <c r="AB476" s="208"/>
      <c r="AC476" s="208"/>
      <c r="AD476" s="208"/>
      <c r="AE476" s="208"/>
      <c r="AF476" s="208"/>
      <c r="AG476" s="208"/>
      <c r="AH476" s="208"/>
      <c r="AI476" s="208"/>
      <c r="AJ476" s="208"/>
      <c r="AK476" s="210"/>
      <c r="AL476" s="208"/>
      <c r="AM476" s="435"/>
      <c r="AN476" s="435"/>
      <c r="AO476" s="435"/>
    </row>
    <row r="477" spans="1:41" s="209" customFormat="1" ht="14.5">
      <c r="A477" s="109" t="s">
        <v>1159</v>
      </c>
      <c r="B477" s="128"/>
      <c r="C477" s="435">
        <v>20</v>
      </c>
      <c r="D477" s="435" t="s">
        <v>1160</v>
      </c>
      <c r="E477" s="207"/>
      <c r="F477" s="208"/>
      <c r="G477" s="435"/>
      <c r="H477" s="435"/>
      <c r="I477" s="207"/>
      <c r="J477" s="208"/>
      <c r="K477" s="215"/>
      <c r="L477" s="215"/>
      <c r="M477" s="215"/>
      <c r="N477" s="215"/>
      <c r="O477" s="208"/>
      <c r="P477" s="208"/>
      <c r="Q477" s="215">
        <v>20</v>
      </c>
      <c r="R477" s="215"/>
      <c r="V477" s="268"/>
      <c r="X477" s="208"/>
      <c r="Y477" s="208"/>
      <c r="Z477" s="208"/>
      <c r="AA477" s="435"/>
      <c r="AB477" s="208"/>
      <c r="AC477" s="208"/>
      <c r="AD477" s="208"/>
      <c r="AE477" s="208"/>
      <c r="AF477" s="208"/>
      <c r="AG477" s="208"/>
      <c r="AH477" s="208"/>
      <c r="AI477" s="208"/>
      <c r="AJ477" s="208"/>
      <c r="AK477" s="210"/>
      <c r="AL477" s="208"/>
      <c r="AM477" s="435"/>
      <c r="AN477" s="435"/>
      <c r="AO477" s="435"/>
    </row>
    <row r="478" spans="1:41" s="209" customFormat="1" ht="14.5">
      <c r="A478" s="109" t="s">
        <v>1161</v>
      </c>
      <c r="B478" s="128" t="s">
        <v>1162</v>
      </c>
      <c r="C478" s="435">
        <v>24</v>
      </c>
      <c r="D478" s="435" t="s">
        <v>1163</v>
      </c>
      <c r="E478" s="207"/>
      <c r="F478" s="208"/>
      <c r="G478" s="435"/>
      <c r="H478" s="435"/>
      <c r="I478" s="207"/>
      <c r="J478" s="208"/>
      <c r="K478" s="215"/>
      <c r="L478" s="215">
        <v>5</v>
      </c>
      <c r="M478" s="215"/>
      <c r="N478" s="215"/>
      <c r="O478" s="208"/>
      <c r="P478" s="208">
        <v>19</v>
      </c>
      <c r="Q478" s="215">
        <v>24</v>
      </c>
      <c r="R478" s="215"/>
      <c r="T478" s="209">
        <v>5</v>
      </c>
      <c r="V478" s="268"/>
      <c r="X478" s="208"/>
      <c r="Y478" s="208"/>
      <c r="Z478" s="208"/>
      <c r="AA478" s="435" t="s">
        <v>1164</v>
      </c>
      <c r="AB478" s="208"/>
      <c r="AC478" s="208"/>
      <c r="AD478" s="208"/>
      <c r="AE478" s="208" t="s">
        <v>1165</v>
      </c>
      <c r="AF478" s="208"/>
      <c r="AG478" s="208"/>
      <c r="AH478" s="208"/>
      <c r="AI478" s="208"/>
      <c r="AJ478" s="208"/>
      <c r="AK478" s="210"/>
      <c r="AL478" s="208"/>
      <c r="AM478" s="435"/>
      <c r="AN478" s="435"/>
      <c r="AO478" s="435"/>
    </row>
    <row r="479" spans="1:41" s="209" customFormat="1" ht="14.5">
      <c r="A479" s="109" t="s">
        <v>1166</v>
      </c>
      <c r="B479" s="128" t="s">
        <v>1167</v>
      </c>
      <c r="C479" s="435">
        <v>41</v>
      </c>
      <c r="D479" s="435">
        <v>32.299999999999997</v>
      </c>
      <c r="E479" s="207" t="s">
        <v>897</v>
      </c>
      <c r="F479" s="208"/>
      <c r="G479" s="435"/>
      <c r="H479" s="435"/>
      <c r="I479" s="207"/>
      <c r="J479" s="208">
        <v>1</v>
      </c>
      <c r="K479" s="215">
        <v>1</v>
      </c>
      <c r="L479" s="215"/>
      <c r="M479" s="215"/>
      <c r="N479" s="215">
        <v>2</v>
      </c>
      <c r="O479" s="208">
        <v>0</v>
      </c>
      <c r="P479" s="208">
        <v>26</v>
      </c>
      <c r="Q479" s="215">
        <v>41</v>
      </c>
      <c r="R479" s="215"/>
      <c r="V479" s="268"/>
      <c r="X479" s="208" t="s">
        <v>1168</v>
      </c>
      <c r="Y479" s="208"/>
      <c r="Z479" s="208"/>
      <c r="AA479" s="435" t="s">
        <v>320</v>
      </c>
      <c r="AB479" s="208"/>
      <c r="AC479" s="208"/>
      <c r="AD479" s="208"/>
      <c r="AE479" s="208"/>
      <c r="AF479" s="208"/>
      <c r="AG479" s="208"/>
      <c r="AH479" s="208"/>
      <c r="AI479" s="208"/>
      <c r="AJ479" s="208"/>
      <c r="AK479" s="210"/>
      <c r="AL479" s="208"/>
      <c r="AM479" s="435"/>
      <c r="AN479" s="435"/>
      <c r="AO479" s="435"/>
    </row>
    <row r="480" spans="1:41" s="209" customFormat="1" ht="14.5">
      <c r="A480" s="240" t="s">
        <v>1169</v>
      </c>
      <c r="B480" s="128"/>
      <c r="C480" s="435">
        <v>1935</v>
      </c>
      <c r="D480" s="435"/>
      <c r="E480" s="207"/>
      <c r="F480" s="241">
        <v>321</v>
      </c>
      <c r="G480" s="241">
        <v>532</v>
      </c>
      <c r="H480" s="241">
        <v>833</v>
      </c>
      <c r="I480" s="242"/>
      <c r="J480" s="208"/>
      <c r="K480" s="215"/>
      <c r="L480" s="215"/>
      <c r="M480" s="215"/>
      <c r="N480" s="215"/>
      <c r="O480" s="208"/>
      <c r="P480" s="208"/>
      <c r="Q480" s="215"/>
      <c r="R480" s="215"/>
      <c r="V480" s="268"/>
      <c r="X480" s="208"/>
      <c r="Y480" s="208"/>
      <c r="Z480" s="208"/>
      <c r="AA480" s="435"/>
      <c r="AB480" s="208"/>
      <c r="AC480" s="208"/>
      <c r="AD480" s="208"/>
      <c r="AE480" s="208"/>
      <c r="AF480" s="208"/>
      <c r="AG480" s="208"/>
      <c r="AH480" s="208"/>
      <c r="AI480" s="208"/>
      <c r="AJ480" s="208"/>
      <c r="AK480" s="210"/>
      <c r="AL480" s="208"/>
      <c r="AM480" s="435"/>
      <c r="AN480" s="435"/>
      <c r="AO480" s="435"/>
    </row>
    <row r="481" spans="1:41" s="209" customFormat="1" ht="14.5">
      <c r="A481" s="109" t="s">
        <v>1170</v>
      </c>
      <c r="B481" s="128" t="s">
        <v>1171</v>
      </c>
      <c r="C481" s="435">
        <v>6</v>
      </c>
      <c r="D481" s="435"/>
      <c r="E481" s="207" t="s">
        <v>1172</v>
      </c>
      <c r="F481" s="208"/>
      <c r="G481" s="435"/>
      <c r="H481" s="435">
        <v>6</v>
      </c>
      <c r="I481" s="207"/>
      <c r="J481" s="208"/>
      <c r="K481" s="215"/>
      <c r="L481" s="215">
        <v>3</v>
      </c>
      <c r="M481" s="215" t="s">
        <v>1173</v>
      </c>
      <c r="N481" s="215"/>
      <c r="O481" s="208">
        <v>0</v>
      </c>
      <c r="P481" s="208">
        <v>4</v>
      </c>
      <c r="Q481" s="215">
        <v>5</v>
      </c>
      <c r="R481" s="215"/>
      <c r="U481" s="209">
        <v>1</v>
      </c>
      <c r="V481" s="268"/>
      <c r="X481" s="208"/>
      <c r="Y481" s="208"/>
      <c r="Z481" s="208"/>
      <c r="AA481" s="435"/>
      <c r="AB481" s="208"/>
      <c r="AC481" s="208"/>
      <c r="AD481" s="208"/>
      <c r="AE481" s="208"/>
      <c r="AF481" s="208"/>
      <c r="AG481" s="208"/>
      <c r="AH481" s="208"/>
      <c r="AI481" s="208"/>
      <c r="AJ481" s="208"/>
      <c r="AK481" s="210"/>
      <c r="AL481" s="208"/>
      <c r="AM481" s="435"/>
      <c r="AN481" s="435"/>
      <c r="AO481" s="435"/>
    </row>
    <row r="482" spans="1:41" s="209" customFormat="1" ht="14.5">
      <c r="A482" s="109" t="s">
        <v>1174</v>
      </c>
      <c r="B482" s="128" t="s">
        <v>1175</v>
      </c>
      <c r="C482" s="435">
        <v>3928</v>
      </c>
      <c r="D482" s="435"/>
      <c r="E482" s="207"/>
      <c r="F482" s="208"/>
      <c r="G482" s="435"/>
      <c r="H482" s="435"/>
      <c r="I482" s="207"/>
      <c r="J482" s="208"/>
      <c r="K482" s="215"/>
      <c r="L482" s="215"/>
      <c r="M482" s="215"/>
      <c r="N482" s="215">
        <v>26</v>
      </c>
      <c r="O482" s="208">
        <v>1</v>
      </c>
      <c r="P482" s="208">
        <v>130</v>
      </c>
      <c r="Q482" s="215">
        <v>736</v>
      </c>
      <c r="R482" s="215">
        <v>36</v>
      </c>
      <c r="S482" s="209">
        <v>3</v>
      </c>
      <c r="U482" s="209">
        <v>3193</v>
      </c>
      <c r="V482" s="268"/>
      <c r="X482" s="208"/>
      <c r="Y482" s="208" t="s">
        <v>248</v>
      </c>
      <c r="Z482" s="208" t="s">
        <v>481</v>
      </c>
      <c r="AA482" s="435"/>
      <c r="AB482" s="208"/>
      <c r="AC482" s="208"/>
      <c r="AD482" s="208"/>
      <c r="AE482" s="208"/>
      <c r="AF482" s="208" t="s">
        <v>1176</v>
      </c>
      <c r="AG482" s="208"/>
      <c r="AH482" s="208"/>
      <c r="AI482" s="208" t="s">
        <v>46</v>
      </c>
      <c r="AJ482" s="208"/>
      <c r="AK482" s="210"/>
      <c r="AL482" s="208"/>
      <c r="AM482" s="435"/>
      <c r="AN482" s="435"/>
      <c r="AO482" s="435"/>
    </row>
    <row r="483" spans="1:41" s="209" customFormat="1" ht="14.5">
      <c r="A483" s="109" t="s">
        <v>1177</v>
      </c>
      <c r="B483" s="128" t="s">
        <v>1178</v>
      </c>
      <c r="C483" s="435">
        <v>9</v>
      </c>
      <c r="D483" s="435" t="s">
        <v>1179</v>
      </c>
      <c r="E483" s="207"/>
      <c r="F483" s="208"/>
      <c r="G483" s="435"/>
      <c r="H483" s="435"/>
      <c r="I483" s="207"/>
      <c r="J483" s="208"/>
      <c r="K483" s="215"/>
      <c r="L483" s="215"/>
      <c r="M483" s="215"/>
      <c r="N483" s="215"/>
      <c r="O483" s="208"/>
      <c r="P483" s="208">
        <v>3</v>
      </c>
      <c r="Q483" s="215">
        <v>9</v>
      </c>
      <c r="R483" s="215"/>
      <c r="V483" s="268"/>
      <c r="X483" s="208"/>
      <c r="Y483" s="208"/>
      <c r="Z483" s="208"/>
      <c r="AA483" s="435"/>
      <c r="AB483" s="208"/>
      <c r="AC483" s="208"/>
      <c r="AD483" s="208"/>
      <c r="AE483" s="208"/>
      <c r="AF483" s="208"/>
      <c r="AG483" s="208"/>
      <c r="AH483" s="208"/>
      <c r="AI483" s="208"/>
      <c r="AJ483" s="208"/>
      <c r="AK483" s="210"/>
      <c r="AL483" s="208"/>
      <c r="AM483" s="435"/>
      <c r="AN483" s="435"/>
      <c r="AO483" s="435"/>
    </row>
    <row r="484" spans="1:41" s="209" customFormat="1" ht="14.5">
      <c r="A484" s="109" t="s">
        <v>1180</v>
      </c>
      <c r="B484" s="128" t="s">
        <v>1181</v>
      </c>
      <c r="C484" s="435">
        <v>1</v>
      </c>
      <c r="D484" s="435">
        <v>34</v>
      </c>
      <c r="E484" s="207" t="s">
        <v>1182</v>
      </c>
      <c r="F484" s="208"/>
      <c r="G484" s="435"/>
      <c r="H484" s="435">
        <v>1</v>
      </c>
      <c r="I484" s="207"/>
      <c r="J484" s="208"/>
      <c r="K484" s="215"/>
      <c r="L484" s="215"/>
      <c r="M484" s="215" t="s">
        <v>1183</v>
      </c>
      <c r="N484" s="215"/>
      <c r="O484" s="208"/>
      <c r="P484" s="208"/>
      <c r="Q484" s="215"/>
      <c r="R484" s="215"/>
      <c r="U484" s="209">
        <v>1</v>
      </c>
      <c r="V484" s="268"/>
      <c r="X484" s="208"/>
      <c r="Y484" s="208"/>
      <c r="Z484" s="208"/>
      <c r="AA484" s="435" t="s">
        <v>55</v>
      </c>
      <c r="AB484" s="208"/>
      <c r="AC484" s="208"/>
      <c r="AD484" s="208"/>
      <c r="AE484" s="208"/>
      <c r="AF484" s="208"/>
      <c r="AG484" s="208"/>
      <c r="AH484" s="208"/>
      <c r="AI484" s="208"/>
      <c r="AJ484" s="208"/>
      <c r="AK484" s="210"/>
      <c r="AL484" s="208"/>
      <c r="AM484" s="435"/>
      <c r="AN484" s="435"/>
      <c r="AO484" s="435"/>
    </row>
    <row r="485" spans="1:41" s="209" customFormat="1" ht="14.5">
      <c r="A485" s="109" t="s">
        <v>1184</v>
      </c>
      <c r="B485" s="128" t="s">
        <v>1185</v>
      </c>
      <c r="C485" s="435">
        <v>1</v>
      </c>
      <c r="D485" s="435">
        <v>39</v>
      </c>
      <c r="E485" s="207"/>
      <c r="F485" s="208"/>
      <c r="G485" s="435"/>
      <c r="H485" s="435"/>
      <c r="I485" s="207"/>
      <c r="J485" s="208"/>
      <c r="K485" s="215"/>
      <c r="L485" s="215"/>
      <c r="M485" s="215" t="s">
        <v>1186</v>
      </c>
      <c r="N485" s="215"/>
      <c r="O485" s="208"/>
      <c r="P485" s="208">
        <v>1</v>
      </c>
      <c r="Q485" s="215">
        <v>1</v>
      </c>
      <c r="R485" s="215"/>
      <c r="V485" s="268"/>
      <c r="X485" s="208"/>
      <c r="Y485" s="208"/>
      <c r="Z485" s="208"/>
      <c r="AA485" s="435" t="s">
        <v>55</v>
      </c>
      <c r="AB485" s="208"/>
      <c r="AC485" s="208"/>
      <c r="AD485" s="208"/>
      <c r="AE485" s="208"/>
      <c r="AF485" s="208" t="s">
        <v>55</v>
      </c>
      <c r="AG485" s="208"/>
      <c r="AH485" s="208"/>
      <c r="AI485" s="208"/>
      <c r="AJ485" s="208"/>
      <c r="AK485" s="210" t="s">
        <v>1187</v>
      </c>
      <c r="AL485" s="208"/>
      <c r="AM485" s="435"/>
      <c r="AN485" s="435"/>
      <c r="AO485" s="435"/>
    </row>
    <row r="486" spans="1:41" s="209" customFormat="1" ht="14.5">
      <c r="A486" s="109" t="s">
        <v>1188</v>
      </c>
      <c r="B486" s="128"/>
      <c r="C486" s="435">
        <v>100</v>
      </c>
      <c r="D486" s="435"/>
      <c r="E486" s="207"/>
      <c r="F486" s="208"/>
      <c r="G486" s="435"/>
      <c r="H486" s="435"/>
      <c r="I486" s="207"/>
      <c r="J486" s="208"/>
      <c r="K486" s="215"/>
      <c r="L486" s="215"/>
      <c r="M486" s="215" t="s">
        <v>1189</v>
      </c>
      <c r="N486" s="215"/>
      <c r="O486" s="208"/>
      <c r="P486" s="208"/>
      <c r="Q486" s="215">
        <v>40</v>
      </c>
      <c r="R486" s="215"/>
      <c r="S486" s="248">
        <v>10</v>
      </c>
      <c r="U486" s="209">
        <v>50</v>
      </c>
      <c r="V486" s="268"/>
      <c r="X486" s="208"/>
      <c r="Y486" s="208"/>
      <c r="Z486" s="208"/>
      <c r="AA486" s="435"/>
      <c r="AB486" s="208"/>
      <c r="AC486" s="208"/>
      <c r="AD486" s="208"/>
      <c r="AE486" s="208"/>
      <c r="AF486" s="208"/>
      <c r="AG486" s="208"/>
      <c r="AH486" s="208"/>
      <c r="AI486" s="208"/>
      <c r="AJ486" s="208"/>
      <c r="AK486" s="210"/>
      <c r="AL486" s="208"/>
      <c r="AM486" s="435"/>
      <c r="AN486" s="435"/>
      <c r="AO486" s="435"/>
    </row>
    <row r="487" spans="1:41" s="209" customFormat="1" ht="14.5">
      <c r="A487" s="109" t="s">
        <v>1190</v>
      </c>
      <c r="B487" s="128" t="s">
        <v>1191</v>
      </c>
      <c r="C487" s="435">
        <v>21</v>
      </c>
      <c r="D487" s="435">
        <v>26</v>
      </c>
      <c r="E487" s="207"/>
      <c r="F487" s="208"/>
      <c r="G487" s="435"/>
      <c r="H487" s="435"/>
      <c r="I487" s="207"/>
      <c r="J487" s="208"/>
      <c r="K487" s="215"/>
      <c r="L487" s="215"/>
      <c r="M487" s="215"/>
      <c r="N487" s="215"/>
      <c r="O487" s="208"/>
      <c r="P487" s="208">
        <v>8</v>
      </c>
      <c r="Q487" s="215">
        <v>21</v>
      </c>
      <c r="R487" s="215"/>
      <c r="S487" s="249"/>
      <c r="T487" s="209">
        <v>1</v>
      </c>
      <c r="V487" s="268"/>
      <c r="X487" s="208"/>
      <c r="Y487" s="208"/>
      <c r="Z487" s="208"/>
      <c r="AA487" s="435" t="s">
        <v>46</v>
      </c>
      <c r="AB487" s="208"/>
      <c r="AC487" s="208"/>
      <c r="AD487" s="208"/>
      <c r="AE487" s="208"/>
      <c r="AF487" s="208"/>
      <c r="AG487" s="208"/>
      <c r="AH487" s="208"/>
      <c r="AI487" s="208"/>
      <c r="AJ487" s="208"/>
      <c r="AK487" s="210" t="s">
        <v>1192</v>
      </c>
      <c r="AL487" s="208"/>
      <c r="AM487" s="435"/>
      <c r="AN487" s="435"/>
      <c r="AO487" s="435"/>
    </row>
    <row r="488" spans="1:41" s="209" customFormat="1" ht="14.5">
      <c r="A488" s="109" t="s">
        <v>85</v>
      </c>
      <c r="B488" s="128" t="s">
        <v>1191</v>
      </c>
      <c r="C488" s="435">
        <v>7</v>
      </c>
      <c r="D488" s="435"/>
      <c r="F488" s="208"/>
      <c r="G488" s="435"/>
      <c r="H488" s="435"/>
      <c r="I488" s="207" t="s">
        <v>1193</v>
      </c>
      <c r="J488" s="208"/>
      <c r="K488" s="215"/>
      <c r="L488" s="215"/>
      <c r="M488" s="215"/>
      <c r="N488" s="215"/>
      <c r="O488" s="208"/>
      <c r="P488" s="208">
        <v>2</v>
      </c>
      <c r="Q488" s="215">
        <v>7</v>
      </c>
      <c r="R488" s="215"/>
      <c r="S488" s="249"/>
      <c r="V488" s="268"/>
      <c r="X488" s="208"/>
      <c r="Y488" s="208"/>
      <c r="Z488" s="208" t="s">
        <v>41</v>
      </c>
      <c r="AA488" s="435"/>
      <c r="AB488" s="208"/>
      <c r="AC488" s="208"/>
      <c r="AD488" s="208"/>
      <c r="AE488" s="208"/>
      <c r="AF488" s="208"/>
      <c r="AG488" s="208"/>
      <c r="AH488" s="208"/>
      <c r="AI488" s="208"/>
      <c r="AJ488" s="208"/>
      <c r="AK488" s="210" t="s">
        <v>1194</v>
      </c>
      <c r="AL488" s="208"/>
      <c r="AM488" s="435"/>
      <c r="AN488" s="435"/>
      <c r="AO488" s="435"/>
    </row>
    <row r="489" spans="1:41" s="209" customFormat="1" ht="14.5">
      <c r="A489" s="109" t="s">
        <v>1195</v>
      </c>
      <c r="B489" s="128" t="s">
        <v>1196</v>
      </c>
      <c r="C489" s="435">
        <v>1</v>
      </c>
      <c r="D489" s="435">
        <v>33</v>
      </c>
      <c r="E489" s="208" t="s">
        <v>993</v>
      </c>
      <c r="F489" s="208"/>
      <c r="G489" s="435"/>
      <c r="H489" s="435">
        <v>1</v>
      </c>
      <c r="I489" s="207"/>
      <c r="J489" s="208">
        <v>1</v>
      </c>
      <c r="K489" s="215"/>
      <c r="L489" s="215">
        <v>1</v>
      </c>
      <c r="M489" s="215" t="s">
        <v>983</v>
      </c>
      <c r="N489" s="215"/>
      <c r="O489" s="208"/>
      <c r="P489" s="208">
        <v>1</v>
      </c>
      <c r="Q489" s="215">
        <v>1</v>
      </c>
      <c r="R489" s="215"/>
      <c r="S489" s="249"/>
      <c r="V489" s="268"/>
      <c r="X489" s="208"/>
      <c r="Y489" s="208"/>
      <c r="Z489" s="208"/>
      <c r="AA489" s="435" t="s">
        <v>55</v>
      </c>
      <c r="AB489" s="208"/>
      <c r="AC489" s="208"/>
      <c r="AD489" s="208"/>
      <c r="AE489" s="208"/>
      <c r="AF489" s="208"/>
      <c r="AG489" s="208"/>
      <c r="AH489" s="208"/>
      <c r="AI489" s="208"/>
      <c r="AJ489" s="208"/>
      <c r="AK489" s="210"/>
      <c r="AL489" s="208"/>
      <c r="AM489" s="435"/>
      <c r="AN489" s="435"/>
      <c r="AO489" s="435"/>
    </row>
    <row r="490" spans="1:41" s="209" customFormat="1" ht="14.5">
      <c r="A490" s="109" t="s">
        <v>1197</v>
      </c>
      <c r="B490" s="128" t="s">
        <v>1198</v>
      </c>
      <c r="C490" s="435">
        <v>5</v>
      </c>
      <c r="D490" s="435" t="s">
        <v>1199</v>
      </c>
      <c r="E490" s="208" t="s">
        <v>1200</v>
      </c>
      <c r="F490" s="208"/>
      <c r="G490" s="435"/>
      <c r="H490" s="435">
        <v>5</v>
      </c>
      <c r="I490" s="207"/>
      <c r="J490" s="208"/>
      <c r="K490" s="215"/>
      <c r="L490" s="215"/>
      <c r="M490" s="215" t="s">
        <v>1201</v>
      </c>
      <c r="N490" s="215"/>
      <c r="O490" s="208"/>
      <c r="P490" s="208">
        <v>1</v>
      </c>
      <c r="Q490" s="215">
        <v>4</v>
      </c>
      <c r="R490" s="215"/>
      <c r="S490" s="249"/>
      <c r="T490" s="209">
        <v>1</v>
      </c>
      <c r="U490" s="209">
        <v>1</v>
      </c>
      <c r="V490" s="268"/>
      <c r="X490" s="208"/>
      <c r="Y490" s="208"/>
      <c r="Z490" s="208"/>
      <c r="AA490" s="435"/>
      <c r="AB490" s="208"/>
      <c r="AC490" s="208"/>
      <c r="AD490" s="208"/>
      <c r="AE490" s="208"/>
      <c r="AF490" s="208"/>
      <c r="AG490" s="208"/>
      <c r="AH490" s="208"/>
      <c r="AI490" s="208"/>
      <c r="AJ490" s="208"/>
      <c r="AK490" s="210"/>
      <c r="AL490" s="208"/>
      <c r="AM490" s="435"/>
      <c r="AN490" s="435"/>
      <c r="AO490" s="435"/>
    </row>
    <row r="491" spans="1:41" s="209" customFormat="1" ht="14.5">
      <c r="A491" s="109" t="s">
        <v>1202</v>
      </c>
      <c r="B491" s="128" t="s">
        <v>1203</v>
      </c>
      <c r="C491" s="435">
        <v>1</v>
      </c>
      <c r="D491" s="435">
        <v>28</v>
      </c>
      <c r="E491" s="208">
        <v>40</v>
      </c>
      <c r="F491" s="208"/>
      <c r="G491" s="435"/>
      <c r="H491" s="435"/>
      <c r="I491" s="207"/>
      <c r="J491" s="208"/>
      <c r="K491" s="215"/>
      <c r="L491" s="215"/>
      <c r="M491" s="215"/>
      <c r="N491" s="215"/>
      <c r="O491" s="208"/>
      <c r="P491" s="208"/>
      <c r="Q491" s="215">
        <v>1</v>
      </c>
      <c r="R491" s="215"/>
      <c r="S491" s="249"/>
      <c r="V491" s="268"/>
      <c r="X491" s="208"/>
      <c r="Y491" s="208"/>
      <c r="Z491" s="208"/>
      <c r="AA491" s="435" t="s">
        <v>55</v>
      </c>
      <c r="AB491" s="208"/>
      <c r="AC491" s="208"/>
      <c r="AD491" s="208"/>
      <c r="AE491" s="208"/>
      <c r="AF491" s="208"/>
      <c r="AG491" s="208"/>
      <c r="AH491" s="208"/>
      <c r="AI491" s="208"/>
      <c r="AJ491" s="208"/>
      <c r="AK491" s="210"/>
      <c r="AL491" s="208"/>
      <c r="AM491" s="435"/>
      <c r="AN491" s="435"/>
      <c r="AO491" s="435"/>
    </row>
    <row r="492" spans="1:41" s="209" customFormat="1" ht="14.5">
      <c r="A492" s="109" t="s">
        <v>1204</v>
      </c>
      <c r="B492" s="128" t="s">
        <v>1205</v>
      </c>
      <c r="C492" s="435">
        <v>174</v>
      </c>
      <c r="D492" s="435">
        <v>32.6</v>
      </c>
      <c r="E492" s="208"/>
      <c r="F492" s="208"/>
      <c r="G492" s="435"/>
      <c r="H492" s="435"/>
      <c r="I492" s="207"/>
      <c r="J492" s="208"/>
      <c r="K492" s="215">
        <v>13</v>
      </c>
      <c r="L492" s="215"/>
      <c r="M492" s="215" t="s">
        <v>1206</v>
      </c>
      <c r="N492" s="215"/>
      <c r="O492" s="208"/>
      <c r="P492" s="208">
        <v>36</v>
      </c>
      <c r="Q492" s="215">
        <f>12+94+68</f>
        <v>174</v>
      </c>
      <c r="R492" s="215"/>
      <c r="S492" s="249"/>
      <c r="T492" s="209">
        <v>36</v>
      </c>
      <c r="V492" s="268"/>
      <c r="X492" s="208"/>
      <c r="Y492" s="208"/>
      <c r="Z492" s="208"/>
      <c r="AA492" s="435" t="s">
        <v>55</v>
      </c>
      <c r="AB492" s="208"/>
      <c r="AC492" s="208"/>
      <c r="AD492" s="208"/>
      <c r="AE492" s="208"/>
      <c r="AF492" s="208"/>
      <c r="AG492" s="208"/>
      <c r="AH492" s="208"/>
      <c r="AI492" s="208"/>
      <c r="AJ492" s="208"/>
      <c r="AK492" s="210"/>
      <c r="AL492" s="208"/>
      <c r="AM492" s="435"/>
      <c r="AN492" s="435"/>
      <c r="AO492" s="435"/>
    </row>
    <row r="493" spans="1:41" s="209" customFormat="1" ht="14.5">
      <c r="A493" s="109" t="s">
        <v>1207</v>
      </c>
      <c r="B493" s="128" t="s">
        <v>1208</v>
      </c>
      <c r="C493" s="435">
        <v>20</v>
      </c>
      <c r="D493" s="435" t="s">
        <v>1209</v>
      </c>
      <c r="E493" s="208" t="s">
        <v>1210</v>
      </c>
      <c r="F493" s="208">
        <v>3</v>
      </c>
      <c r="G493" s="435">
        <v>2</v>
      </c>
      <c r="H493" s="435">
        <v>15</v>
      </c>
      <c r="I493" s="207"/>
      <c r="J493" s="208"/>
      <c r="K493" s="215"/>
      <c r="L493" s="215"/>
      <c r="M493" s="215" t="s">
        <v>1211</v>
      </c>
      <c r="N493" s="215"/>
      <c r="O493" s="208"/>
      <c r="P493" s="208">
        <v>13</v>
      </c>
      <c r="Q493" s="215">
        <v>17</v>
      </c>
      <c r="R493" s="215">
        <v>1</v>
      </c>
      <c r="S493" s="249"/>
      <c r="V493" s="268">
        <v>2</v>
      </c>
      <c r="X493" s="208"/>
      <c r="Y493" s="208"/>
      <c r="Z493" s="208"/>
      <c r="AA493" s="435" t="s">
        <v>55</v>
      </c>
      <c r="AB493" s="208"/>
      <c r="AC493" s="208"/>
      <c r="AD493" s="208"/>
      <c r="AE493" s="208"/>
      <c r="AF493" s="208"/>
      <c r="AG493" s="208"/>
      <c r="AH493" s="208"/>
      <c r="AI493" s="208"/>
      <c r="AJ493" s="208"/>
      <c r="AK493" s="210"/>
      <c r="AL493" s="208"/>
      <c r="AM493" s="435"/>
      <c r="AN493" s="435"/>
      <c r="AO493" s="435"/>
    </row>
    <row r="494" spans="1:41" s="209" customFormat="1" ht="14.5">
      <c r="A494" s="109" t="s">
        <v>1212</v>
      </c>
      <c r="B494" s="128" t="s">
        <v>1213</v>
      </c>
      <c r="C494" s="435">
        <v>1</v>
      </c>
      <c r="D494" s="435">
        <v>26</v>
      </c>
      <c r="E494" s="208">
        <v>36</v>
      </c>
      <c r="F494" s="208"/>
      <c r="G494" s="435"/>
      <c r="H494" s="435">
        <v>1</v>
      </c>
      <c r="I494" s="207" t="s">
        <v>1021</v>
      </c>
      <c r="J494" s="208"/>
      <c r="K494" s="215"/>
      <c r="L494" s="215"/>
      <c r="M494" s="215"/>
      <c r="N494" s="215"/>
      <c r="O494" s="208" t="s">
        <v>749</v>
      </c>
      <c r="P494" s="208">
        <v>1</v>
      </c>
      <c r="Q494" s="215">
        <v>1</v>
      </c>
      <c r="R494" s="215"/>
      <c r="S494" s="249"/>
      <c r="V494" s="268"/>
      <c r="X494" s="208"/>
      <c r="Y494" s="208"/>
      <c r="Z494" s="208"/>
      <c r="AA494" s="435" t="s">
        <v>55</v>
      </c>
      <c r="AB494" s="208"/>
      <c r="AC494" s="208"/>
      <c r="AD494" s="208"/>
      <c r="AE494" s="208"/>
      <c r="AF494" s="208"/>
      <c r="AG494" s="208"/>
      <c r="AH494" s="208"/>
      <c r="AI494" s="208"/>
      <c r="AJ494" s="208"/>
      <c r="AK494" s="210"/>
      <c r="AL494" s="208"/>
      <c r="AM494" s="435"/>
      <c r="AN494" s="435"/>
      <c r="AO494" s="435"/>
    </row>
    <row r="495" spans="1:41" s="209" customFormat="1" ht="14.5">
      <c r="A495" s="109" t="s">
        <v>1214</v>
      </c>
      <c r="B495" s="128" t="s">
        <v>1215</v>
      </c>
      <c r="C495" s="435">
        <v>1</v>
      </c>
      <c r="D495" s="435">
        <v>21</v>
      </c>
      <c r="E495" s="208" t="s">
        <v>1216</v>
      </c>
      <c r="F495" s="208"/>
      <c r="G495" s="435"/>
      <c r="H495" s="435"/>
      <c r="I495" s="207"/>
      <c r="J495" s="208"/>
      <c r="K495" s="215"/>
      <c r="L495" s="215"/>
      <c r="M495" s="215"/>
      <c r="N495" s="215"/>
      <c r="O495" s="208"/>
      <c r="P495" s="208"/>
      <c r="Q495" s="215"/>
      <c r="R495" s="215">
        <v>1</v>
      </c>
      <c r="S495" s="249"/>
      <c r="V495" s="268"/>
      <c r="X495" s="208"/>
      <c r="Y495" s="208"/>
      <c r="Z495" s="208"/>
      <c r="AA495" s="435" t="s">
        <v>55</v>
      </c>
      <c r="AB495" s="208"/>
      <c r="AC495" s="208"/>
      <c r="AD495" s="208"/>
      <c r="AE495" s="208"/>
      <c r="AF495" s="208"/>
      <c r="AG495" s="208"/>
      <c r="AH495" s="208"/>
      <c r="AI495" s="208"/>
      <c r="AJ495" s="208"/>
      <c r="AK495" s="210"/>
      <c r="AL495" s="208"/>
      <c r="AM495" s="435"/>
      <c r="AN495" s="435"/>
      <c r="AO495" s="435"/>
    </row>
    <row r="496" spans="1:41" s="209" customFormat="1" ht="14.5">
      <c r="A496" s="109" t="s">
        <v>1217</v>
      </c>
      <c r="B496" s="128" t="s">
        <v>1218</v>
      </c>
      <c r="C496" s="435">
        <v>1</v>
      </c>
      <c r="D496" s="435">
        <v>40</v>
      </c>
      <c r="E496" s="208" t="s">
        <v>1219</v>
      </c>
      <c r="F496" s="208"/>
      <c r="G496" s="435">
        <v>1</v>
      </c>
      <c r="H496" s="435"/>
      <c r="I496" s="207"/>
      <c r="J496" s="208"/>
      <c r="K496" s="215"/>
      <c r="L496" s="215"/>
      <c r="M496" s="215"/>
      <c r="N496" s="215"/>
      <c r="O496" s="208"/>
      <c r="P496" s="208"/>
      <c r="Q496" s="215"/>
      <c r="R496" s="215">
        <v>1</v>
      </c>
      <c r="S496" s="249"/>
      <c r="T496" s="209">
        <v>1</v>
      </c>
      <c r="V496" s="268"/>
      <c r="X496" s="208"/>
      <c r="Y496" s="208"/>
      <c r="Z496" s="208"/>
      <c r="AA496" s="435" t="s">
        <v>41</v>
      </c>
      <c r="AB496" s="208"/>
      <c r="AC496" s="208"/>
      <c r="AD496" s="208"/>
      <c r="AE496" s="208"/>
      <c r="AF496" s="208" t="s">
        <v>55</v>
      </c>
      <c r="AG496" s="208"/>
      <c r="AH496" s="208"/>
      <c r="AI496" s="208"/>
      <c r="AJ496" s="208"/>
      <c r="AK496" s="210" t="s">
        <v>1220</v>
      </c>
      <c r="AL496" s="208"/>
      <c r="AM496" s="435"/>
      <c r="AN496" s="435"/>
      <c r="AO496" s="435"/>
    </row>
    <row r="497" spans="1:41" s="209" customFormat="1" ht="14.5">
      <c r="A497" s="109" t="s">
        <v>1221</v>
      </c>
      <c r="B497" s="128" t="s">
        <v>1222</v>
      </c>
      <c r="C497" s="435">
        <v>73</v>
      </c>
      <c r="D497" s="435">
        <v>34</v>
      </c>
      <c r="E497" s="208"/>
      <c r="F497" s="208"/>
      <c r="G497" s="435">
        <v>3</v>
      </c>
      <c r="H497" s="435">
        <v>70</v>
      </c>
      <c r="I497" s="207"/>
      <c r="J497" s="208"/>
      <c r="K497" s="215">
        <v>1</v>
      </c>
      <c r="L497" s="215">
        <v>3</v>
      </c>
      <c r="M497" s="215" t="s">
        <v>1223</v>
      </c>
      <c r="N497" s="215"/>
      <c r="O497" s="208"/>
      <c r="P497" s="208">
        <v>26</v>
      </c>
      <c r="Q497" s="215">
        <f>38+9+20+6</f>
        <v>73</v>
      </c>
      <c r="R497" s="215"/>
      <c r="S497" s="249"/>
      <c r="V497" s="268"/>
      <c r="X497" s="208"/>
      <c r="Y497" s="208"/>
      <c r="Z497" s="208"/>
      <c r="AA497" s="435"/>
      <c r="AB497" s="208"/>
      <c r="AC497" s="208"/>
      <c r="AD497" s="208"/>
      <c r="AE497" s="208"/>
      <c r="AF497" s="208"/>
      <c r="AG497" s="208"/>
      <c r="AH497" s="208"/>
      <c r="AI497" s="208"/>
      <c r="AJ497" s="208"/>
      <c r="AK497" s="210"/>
      <c r="AL497" s="208"/>
      <c r="AM497" s="435"/>
      <c r="AN497" s="435"/>
      <c r="AO497" s="435"/>
    </row>
    <row r="498" spans="1:41" s="209" customFormat="1" ht="14.5">
      <c r="A498" s="109" t="s">
        <v>1224</v>
      </c>
      <c r="B498" s="128"/>
      <c r="C498" s="435">
        <v>1</v>
      </c>
      <c r="D498" s="435">
        <v>28</v>
      </c>
      <c r="E498" s="208">
        <v>18</v>
      </c>
      <c r="F498" s="208"/>
      <c r="G498" s="435">
        <v>1</v>
      </c>
      <c r="H498" s="435"/>
      <c r="I498" s="207"/>
      <c r="J498" s="208"/>
      <c r="K498" s="215"/>
      <c r="L498" s="215"/>
      <c r="M498" s="215" t="s">
        <v>1225</v>
      </c>
      <c r="N498" s="215"/>
      <c r="O498" s="208"/>
      <c r="P498" s="208"/>
      <c r="Q498" s="215"/>
      <c r="R498" s="215"/>
      <c r="S498" s="249"/>
      <c r="U498" s="209">
        <v>1</v>
      </c>
      <c r="V498" s="268"/>
      <c r="X498" s="208"/>
      <c r="Y498" s="208"/>
      <c r="Z498" s="208"/>
      <c r="AA498" s="435" t="s">
        <v>55</v>
      </c>
      <c r="AB498" s="208"/>
      <c r="AC498" s="208"/>
      <c r="AD498" s="208"/>
      <c r="AE498" s="208"/>
      <c r="AF498" s="208"/>
      <c r="AG498" s="208"/>
      <c r="AH498" s="208"/>
      <c r="AI498" s="208"/>
      <c r="AJ498" s="208"/>
      <c r="AK498" s="210"/>
      <c r="AL498" s="208"/>
      <c r="AM498" s="435"/>
      <c r="AN498" s="435"/>
      <c r="AO498" s="435"/>
    </row>
    <row r="499" spans="1:41" s="209" customFormat="1" ht="14.5">
      <c r="A499" s="109" t="s">
        <v>574</v>
      </c>
      <c r="B499" s="128" t="s">
        <v>1205</v>
      </c>
      <c r="C499" s="435">
        <v>90</v>
      </c>
      <c r="D499" s="435">
        <v>28</v>
      </c>
      <c r="E499" s="208">
        <v>24</v>
      </c>
      <c r="F499" s="208">
        <v>30</v>
      </c>
      <c r="G499" s="435">
        <v>30</v>
      </c>
      <c r="H499" s="435">
        <v>30</v>
      </c>
      <c r="I499" s="207"/>
      <c r="J499" s="208"/>
      <c r="K499" s="215">
        <v>2</v>
      </c>
      <c r="L499" s="215">
        <v>3</v>
      </c>
      <c r="M499" s="215"/>
      <c r="N499" s="215"/>
      <c r="O499" s="208"/>
      <c r="P499" s="208"/>
      <c r="Q499" s="215"/>
      <c r="R499" s="224">
        <v>2</v>
      </c>
      <c r="S499" s="249"/>
      <c r="V499" s="268"/>
      <c r="X499" s="208"/>
      <c r="Y499" s="208"/>
      <c r="Z499" s="208"/>
      <c r="AA499" s="435" t="s">
        <v>55</v>
      </c>
      <c r="AB499" s="208"/>
      <c r="AC499" s="208"/>
      <c r="AD499" s="208"/>
      <c r="AE499" s="208"/>
      <c r="AF499" s="208"/>
      <c r="AG499" s="208"/>
      <c r="AH499" s="208"/>
      <c r="AI499" s="208"/>
      <c r="AJ499" s="208"/>
      <c r="AK499" s="210"/>
      <c r="AL499" s="208"/>
      <c r="AM499" s="435"/>
      <c r="AN499" s="435"/>
      <c r="AO499" s="435"/>
    </row>
    <row r="500" spans="1:41" s="209" customFormat="1" ht="14.5">
      <c r="A500" s="40" t="s">
        <v>1226</v>
      </c>
      <c r="B500" s="128"/>
      <c r="C500" s="435">
        <v>24</v>
      </c>
      <c r="D500" s="435" t="s">
        <v>1227</v>
      </c>
      <c r="E500" s="208" t="s">
        <v>1228</v>
      </c>
      <c r="F500" s="208"/>
      <c r="G500" s="435"/>
      <c r="H500" s="435"/>
      <c r="I500" s="207" t="s">
        <v>1229</v>
      </c>
      <c r="J500" s="208">
        <v>2</v>
      </c>
      <c r="K500" s="215">
        <v>2</v>
      </c>
      <c r="L500" s="215">
        <v>2</v>
      </c>
      <c r="M500" s="215" t="s">
        <v>1230</v>
      </c>
      <c r="N500" s="215">
        <v>1</v>
      </c>
      <c r="O500" s="215">
        <v>1</v>
      </c>
      <c r="P500" s="215">
        <v>9</v>
      </c>
      <c r="Q500" s="215">
        <v>10</v>
      </c>
      <c r="R500" s="215"/>
      <c r="S500" s="249"/>
      <c r="U500" s="209">
        <v>14</v>
      </c>
      <c r="V500" s="268"/>
      <c r="X500" s="208"/>
      <c r="Y500" s="208"/>
      <c r="Z500" s="208"/>
      <c r="AA500" s="435"/>
      <c r="AB500" s="208"/>
      <c r="AC500" s="208"/>
      <c r="AD500" s="208"/>
      <c r="AE500" s="208"/>
      <c r="AF500" s="208"/>
      <c r="AG500" s="208"/>
      <c r="AH500" s="208"/>
      <c r="AI500" s="208"/>
      <c r="AJ500" s="208"/>
      <c r="AK500" s="210"/>
      <c r="AL500" s="208"/>
      <c r="AM500" s="435"/>
      <c r="AN500" s="435"/>
      <c r="AO500" s="435"/>
    </row>
    <row r="501" spans="1:41" s="209" customFormat="1" ht="14.5">
      <c r="A501" s="92" t="s">
        <v>1231</v>
      </c>
      <c r="B501" s="128" t="s">
        <v>1232</v>
      </c>
      <c r="C501" s="435">
        <v>7</v>
      </c>
      <c r="D501" s="435">
        <v>28</v>
      </c>
      <c r="E501" s="208">
        <v>39</v>
      </c>
      <c r="F501" s="208"/>
      <c r="G501" s="435"/>
      <c r="H501" s="435">
        <v>7</v>
      </c>
      <c r="I501" s="207"/>
      <c r="J501" s="208"/>
      <c r="K501" s="215"/>
      <c r="L501" s="215"/>
      <c r="M501" s="215"/>
      <c r="N501" s="215"/>
      <c r="O501" s="215"/>
      <c r="P501" s="215">
        <v>4</v>
      </c>
      <c r="Q501" s="215">
        <v>7</v>
      </c>
      <c r="R501" s="215"/>
      <c r="S501" s="249"/>
      <c r="T501" s="209">
        <v>3</v>
      </c>
      <c r="V501" s="268"/>
      <c r="X501" s="208"/>
      <c r="Y501" s="208"/>
      <c r="Z501" s="208"/>
      <c r="AA501" s="435" t="s">
        <v>55</v>
      </c>
      <c r="AB501" s="208"/>
      <c r="AC501" s="208"/>
      <c r="AD501" s="208"/>
      <c r="AE501" s="208"/>
      <c r="AF501" s="208"/>
      <c r="AG501" s="208"/>
      <c r="AH501" s="208"/>
      <c r="AI501" s="208"/>
      <c r="AJ501" s="208"/>
      <c r="AK501" s="210"/>
      <c r="AL501" s="208"/>
      <c r="AM501" s="435"/>
      <c r="AN501" s="435"/>
      <c r="AO501" s="435"/>
    </row>
    <row r="502" spans="1:41" s="209" customFormat="1" ht="14.5">
      <c r="A502" s="40" t="s">
        <v>1233</v>
      </c>
      <c r="B502" s="128" t="s">
        <v>1234</v>
      </c>
      <c r="C502" s="435">
        <v>93</v>
      </c>
      <c r="D502" s="435" t="s">
        <v>1235</v>
      </c>
      <c r="E502" s="208"/>
      <c r="F502" s="208"/>
      <c r="G502" s="435"/>
      <c r="H502" s="435"/>
      <c r="I502" s="207"/>
      <c r="J502" s="208"/>
      <c r="K502" s="215"/>
      <c r="L502" s="215">
        <v>9</v>
      </c>
      <c r="M502" s="215" t="s">
        <v>1236</v>
      </c>
      <c r="N502" s="215"/>
      <c r="O502" s="215"/>
      <c r="P502" s="215">
        <v>32</v>
      </c>
      <c r="Q502" s="215">
        <v>93</v>
      </c>
      <c r="R502" s="215"/>
      <c r="S502" s="249"/>
      <c r="V502" s="268"/>
      <c r="X502" s="208"/>
      <c r="Y502" s="208"/>
      <c r="Z502" s="208"/>
      <c r="AA502" s="435"/>
      <c r="AB502" s="208"/>
      <c r="AC502" s="208"/>
      <c r="AD502" s="208"/>
      <c r="AE502" s="208"/>
      <c r="AF502" s="208"/>
      <c r="AG502" s="208"/>
      <c r="AH502" s="208"/>
      <c r="AI502" s="208"/>
      <c r="AJ502" s="208"/>
      <c r="AK502" s="210"/>
      <c r="AL502" s="208"/>
      <c r="AM502" s="435"/>
      <c r="AN502" s="435"/>
      <c r="AO502" s="435"/>
    </row>
    <row r="503" spans="1:41" s="209" customFormat="1" ht="14.5">
      <c r="A503" s="40" t="s">
        <v>1237</v>
      </c>
      <c r="B503" s="128" t="s">
        <v>1234</v>
      </c>
      <c r="C503" s="435">
        <v>21</v>
      </c>
      <c r="D503" s="435">
        <v>33</v>
      </c>
      <c r="E503" s="208" t="s">
        <v>715</v>
      </c>
      <c r="F503" s="208"/>
      <c r="G503" s="435"/>
      <c r="H503" s="435"/>
      <c r="I503" s="207" t="s">
        <v>1193</v>
      </c>
      <c r="J503" s="208">
        <v>7</v>
      </c>
      <c r="K503" s="215"/>
      <c r="L503" s="215">
        <v>2</v>
      </c>
      <c r="M503" s="215" t="s">
        <v>1238</v>
      </c>
      <c r="N503" s="215">
        <v>2</v>
      </c>
      <c r="O503" s="215"/>
      <c r="P503" s="215">
        <v>9</v>
      </c>
      <c r="Q503" s="215">
        <v>21</v>
      </c>
      <c r="R503" s="215"/>
      <c r="S503" s="249"/>
      <c r="T503" s="209">
        <v>3</v>
      </c>
      <c r="V503" s="268"/>
      <c r="X503" s="208"/>
      <c r="Y503" s="208"/>
      <c r="Z503" s="208"/>
      <c r="AA503" s="435" t="s">
        <v>55</v>
      </c>
      <c r="AB503" s="208"/>
      <c r="AC503" s="208"/>
      <c r="AD503" s="208"/>
      <c r="AE503" s="208"/>
      <c r="AF503" s="208" t="s">
        <v>196</v>
      </c>
      <c r="AG503" s="208"/>
      <c r="AH503" s="208"/>
      <c r="AI503" s="208"/>
      <c r="AJ503" s="208"/>
      <c r="AK503" s="210"/>
      <c r="AL503" s="208"/>
      <c r="AM503" s="435"/>
      <c r="AN503" s="435"/>
      <c r="AO503" s="435"/>
    </row>
    <row r="504" spans="1:41" s="209" customFormat="1" ht="14.5">
      <c r="A504" s="40" t="s">
        <v>1239</v>
      </c>
      <c r="B504" s="128" t="s">
        <v>1240</v>
      </c>
      <c r="C504" s="435">
        <v>1</v>
      </c>
      <c r="D504" s="435"/>
      <c r="E504" s="208">
        <v>26</v>
      </c>
      <c r="F504" s="208"/>
      <c r="G504" s="435">
        <v>1</v>
      </c>
      <c r="H504" s="435"/>
      <c r="I504" s="207"/>
      <c r="J504" s="208"/>
      <c r="K504" s="215"/>
      <c r="L504" s="215"/>
      <c r="M504" s="215"/>
      <c r="N504" s="215"/>
      <c r="O504" s="215"/>
      <c r="P504" s="215"/>
      <c r="Q504" s="215"/>
      <c r="R504" s="215"/>
      <c r="S504" s="249"/>
      <c r="U504" s="209">
        <v>1</v>
      </c>
      <c r="V504" s="268"/>
      <c r="X504" s="208"/>
      <c r="Y504" s="208"/>
      <c r="Z504" s="208"/>
      <c r="AA504" s="435" t="s">
        <v>55</v>
      </c>
      <c r="AB504" s="208"/>
      <c r="AC504" s="208"/>
      <c r="AD504" s="208"/>
      <c r="AE504" s="208"/>
      <c r="AF504" s="208"/>
      <c r="AG504" s="208"/>
      <c r="AH504" s="208"/>
      <c r="AI504" s="208"/>
      <c r="AJ504" s="208"/>
      <c r="AK504" s="210"/>
      <c r="AL504" s="208"/>
      <c r="AM504" s="435"/>
      <c r="AN504" s="435"/>
      <c r="AO504" s="435"/>
    </row>
    <row r="505" spans="1:41" s="209" customFormat="1" ht="14.5">
      <c r="A505" s="40" t="s">
        <v>1241</v>
      </c>
      <c r="B505" s="128" t="s">
        <v>1205</v>
      </c>
      <c r="C505" s="435">
        <v>1</v>
      </c>
      <c r="D505" s="435">
        <v>39</v>
      </c>
      <c r="E505" s="208" t="s">
        <v>1242</v>
      </c>
      <c r="F505" s="208"/>
      <c r="G505" s="435"/>
      <c r="H505" s="435"/>
      <c r="I505" s="207"/>
      <c r="J505" s="208"/>
      <c r="K505" s="215"/>
      <c r="L505" s="215"/>
      <c r="M505" s="215" t="s">
        <v>1243</v>
      </c>
      <c r="N505" s="215">
        <v>1</v>
      </c>
      <c r="O505" s="215"/>
      <c r="P505" s="215">
        <v>1</v>
      </c>
      <c r="Q505" s="215">
        <v>1</v>
      </c>
      <c r="R505" s="215"/>
      <c r="S505" s="249"/>
      <c r="T505" s="209">
        <v>1</v>
      </c>
      <c r="V505" s="268"/>
      <c r="X505" s="208"/>
      <c r="Y505" s="208"/>
      <c r="Z505" s="208"/>
      <c r="AA505" s="435" t="s">
        <v>55</v>
      </c>
      <c r="AB505" s="208"/>
      <c r="AC505" s="208"/>
      <c r="AD505" s="208"/>
      <c r="AE505" s="208"/>
      <c r="AF505" s="208"/>
      <c r="AG505" s="208"/>
      <c r="AH505" s="208"/>
      <c r="AI505" s="208"/>
      <c r="AJ505" s="208"/>
      <c r="AK505" s="210"/>
      <c r="AL505" s="208"/>
      <c r="AM505" s="435"/>
      <c r="AN505" s="435"/>
      <c r="AO505" s="435"/>
    </row>
    <row r="506" spans="1:41" s="209" customFormat="1" ht="14.5">
      <c r="A506" s="109" t="s">
        <v>1244</v>
      </c>
      <c r="B506" s="128" t="s">
        <v>1245</v>
      </c>
      <c r="C506" s="435">
        <v>240</v>
      </c>
      <c r="D506" s="435">
        <v>28</v>
      </c>
      <c r="E506" s="208"/>
      <c r="F506" s="208">
        <v>38</v>
      </c>
      <c r="G506" s="435">
        <v>67</v>
      </c>
      <c r="H506" s="435">
        <v>135</v>
      </c>
      <c r="I506" s="207"/>
      <c r="J506" s="208"/>
      <c r="K506" s="215"/>
      <c r="L506" s="215">
        <v>16</v>
      </c>
      <c r="M506" s="215" t="s">
        <v>1246</v>
      </c>
      <c r="N506" s="215">
        <v>8</v>
      </c>
      <c r="O506" s="215">
        <v>3</v>
      </c>
      <c r="P506" s="215">
        <v>55</v>
      </c>
      <c r="Q506" s="215">
        <v>155</v>
      </c>
      <c r="R506" s="215">
        <v>2</v>
      </c>
      <c r="S506" s="249"/>
      <c r="U506" s="263">
        <f>240-158</f>
        <v>82</v>
      </c>
      <c r="V506" s="268"/>
      <c r="X506" s="208"/>
      <c r="Y506" s="208"/>
      <c r="Z506" s="208"/>
      <c r="AA506" s="435" t="s">
        <v>55</v>
      </c>
      <c r="AB506" s="208"/>
      <c r="AC506" s="208"/>
      <c r="AD506" s="208"/>
      <c r="AE506" s="208"/>
      <c r="AF506" s="208"/>
      <c r="AG506" s="208"/>
      <c r="AH506" s="208"/>
      <c r="AI506" s="208"/>
      <c r="AJ506" s="208"/>
      <c r="AK506" s="210"/>
      <c r="AL506" s="208"/>
      <c r="AM506" s="435"/>
      <c r="AN506" s="435"/>
      <c r="AO506" s="435"/>
    </row>
    <row r="507" spans="1:41" s="209" customFormat="1" ht="14.5">
      <c r="A507" s="40" t="s">
        <v>1145</v>
      </c>
      <c r="B507" s="128" t="s">
        <v>1098</v>
      </c>
      <c r="C507" s="435">
        <v>1</v>
      </c>
      <c r="D507" s="435">
        <v>27</v>
      </c>
      <c r="E507" s="208" t="s">
        <v>1247</v>
      </c>
      <c r="F507" s="208"/>
      <c r="G507" s="435"/>
      <c r="H507" s="435">
        <v>1</v>
      </c>
      <c r="I507" s="207" t="s">
        <v>1248</v>
      </c>
      <c r="J507" s="208"/>
      <c r="K507" s="215"/>
      <c r="L507" s="215"/>
      <c r="M507" s="215"/>
      <c r="N507" s="215"/>
      <c r="O507" s="215"/>
      <c r="P507" s="215">
        <v>1</v>
      </c>
      <c r="Q507" s="215">
        <v>1</v>
      </c>
      <c r="R507" s="215"/>
      <c r="S507" s="249"/>
      <c r="V507" s="268"/>
      <c r="X507" s="208"/>
      <c r="Y507" s="208"/>
      <c r="Z507" s="208"/>
      <c r="AA507" s="435" t="s">
        <v>55</v>
      </c>
      <c r="AB507" s="208"/>
      <c r="AC507" s="208"/>
      <c r="AD507" s="208"/>
      <c r="AE507" s="208"/>
      <c r="AF507" s="208"/>
      <c r="AG507" s="208"/>
      <c r="AH507" s="208"/>
      <c r="AI507" s="208"/>
      <c r="AJ507" s="208"/>
      <c r="AK507" s="210"/>
      <c r="AL507" s="208"/>
      <c r="AM507" s="435"/>
      <c r="AN507" s="435"/>
      <c r="AO507" s="435"/>
    </row>
    <row r="508" spans="1:41" s="209" customFormat="1" ht="14.5">
      <c r="A508" s="40" t="s">
        <v>1249</v>
      </c>
      <c r="B508" s="128"/>
      <c r="C508" s="435">
        <v>1</v>
      </c>
      <c r="D508" s="435">
        <v>25</v>
      </c>
      <c r="E508" s="208" t="s">
        <v>993</v>
      </c>
      <c r="F508" s="208"/>
      <c r="G508" s="435"/>
      <c r="H508" s="435">
        <v>1</v>
      </c>
      <c r="I508" s="207" t="s">
        <v>1153</v>
      </c>
      <c r="J508" s="208"/>
      <c r="K508" s="215"/>
      <c r="L508" s="215"/>
      <c r="M508" s="215"/>
      <c r="N508" s="215"/>
      <c r="O508" s="215"/>
      <c r="P508" s="215">
        <v>1</v>
      </c>
      <c r="Q508" s="215">
        <v>1</v>
      </c>
      <c r="R508" s="215"/>
      <c r="S508" s="249"/>
      <c r="X508" s="208"/>
      <c r="Y508" s="208"/>
      <c r="Z508" s="208"/>
      <c r="AA508" s="435" t="s">
        <v>55</v>
      </c>
      <c r="AB508" s="208"/>
      <c r="AC508" s="208"/>
      <c r="AD508" s="208"/>
      <c r="AE508" s="208"/>
      <c r="AF508" s="208"/>
      <c r="AG508" s="208"/>
      <c r="AH508" s="208"/>
      <c r="AI508" s="208"/>
      <c r="AJ508" s="208"/>
      <c r="AK508" s="210"/>
      <c r="AL508" s="208"/>
      <c r="AM508" s="435"/>
      <c r="AN508" s="435"/>
      <c r="AO508" s="435"/>
    </row>
    <row r="509" spans="1:41" s="209" customFormat="1" ht="14.5">
      <c r="A509" s="40" t="s">
        <v>1250</v>
      </c>
      <c r="B509" s="128" t="s">
        <v>1251</v>
      </c>
      <c r="C509" s="435">
        <v>1</v>
      </c>
      <c r="D509" s="435"/>
      <c r="E509" s="208"/>
      <c r="F509" s="208"/>
      <c r="G509" s="435"/>
      <c r="H509" s="435"/>
      <c r="I509" s="207"/>
      <c r="J509" s="208"/>
      <c r="K509" s="215"/>
      <c r="L509" s="215"/>
      <c r="M509" s="215"/>
      <c r="N509" s="215"/>
      <c r="O509" s="215"/>
      <c r="P509" s="215"/>
      <c r="Q509" s="215">
        <v>1</v>
      </c>
      <c r="R509" s="215"/>
      <c r="S509" s="249"/>
      <c r="X509" s="208"/>
      <c r="Y509" s="208"/>
      <c r="Z509" s="208"/>
      <c r="AA509" s="435" t="s">
        <v>55</v>
      </c>
      <c r="AB509" s="208"/>
      <c r="AC509" s="208"/>
      <c r="AD509" s="208"/>
      <c r="AE509" s="208"/>
      <c r="AF509" s="208"/>
      <c r="AG509" s="208" t="s">
        <v>55</v>
      </c>
      <c r="AH509" s="208"/>
      <c r="AI509" s="208"/>
      <c r="AJ509" s="208"/>
      <c r="AK509" s="210"/>
      <c r="AL509" s="208"/>
      <c r="AM509" s="435"/>
      <c r="AN509" s="435"/>
      <c r="AO509" s="435"/>
    </row>
    <row r="510" spans="1:41" s="209" customFormat="1" ht="14.5">
      <c r="A510" s="40" t="s">
        <v>1252</v>
      </c>
      <c r="B510" s="128" t="s">
        <v>1251</v>
      </c>
      <c r="C510" s="435">
        <v>16</v>
      </c>
      <c r="D510" s="435"/>
      <c r="E510" s="208"/>
      <c r="F510" s="208"/>
      <c r="G510" s="435"/>
      <c r="H510" s="435"/>
      <c r="I510" s="207"/>
      <c r="J510" s="208">
        <v>3</v>
      </c>
      <c r="K510" s="215"/>
      <c r="L510" s="215"/>
      <c r="M510" s="215"/>
      <c r="N510" s="215"/>
      <c r="O510" s="215"/>
      <c r="P510" s="215"/>
      <c r="Q510" s="215">
        <v>16</v>
      </c>
      <c r="R510" s="215"/>
      <c r="S510" s="249"/>
      <c r="X510" s="208"/>
      <c r="Y510" s="208"/>
      <c r="Z510" s="208"/>
      <c r="AA510" s="435"/>
      <c r="AB510" s="208"/>
      <c r="AC510" s="208"/>
      <c r="AD510" s="208"/>
      <c r="AE510" s="208"/>
      <c r="AF510" s="208"/>
      <c r="AG510" s="208"/>
      <c r="AH510" s="208"/>
      <c r="AI510" s="208"/>
      <c r="AJ510" s="208"/>
      <c r="AK510" s="210"/>
      <c r="AL510" s="208"/>
      <c r="AM510" s="435"/>
      <c r="AN510" s="435"/>
      <c r="AO510" s="435"/>
    </row>
    <row r="511" spans="1:41" s="209" customFormat="1" ht="14.5">
      <c r="A511" s="40" t="s">
        <v>1253</v>
      </c>
      <c r="B511" s="128" t="s">
        <v>1254</v>
      </c>
      <c r="C511" s="435">
        <v>6</v>
      </c>
      <c r="D511" s="435" t="s">
        <v>727</v>
      </c>
      <c r="E511" s="207" t="s">
        <v>1255</v>
      </c>
      <c r="F511" s="208">
        <v>2</v>
      </c>
      <c r="G511" s="435">
        <v>1</v>
      </c>
      <c r="H511" s="435">
        <v>3</v>
      </c>
      <c r="I511" s="207"/>
      <c r="J511" s="208">
        <v>1</v>
      </c>
      <c r="K511" s="215">
        <v>1</v>
      </c>
      <c r="L511" s="215"/>
      <c r="M511" s="215" t="s">
        <v>1256</v>
      </c>
      <c r="N511" s="215">
        <v>2</v>
      </c>
      <c r="O511" s="215">
        <v>1</v>
      </c>
      <c r="P511" s="215">
        <v>1</v>
      </c>
      <c r="Q511" s="215">
        <v>2</v>
      </c>
      <c r="R511" s="215">
        <v>1</v>
      </c>
      <c r="S511" s="249"/>
      <c r="U511" s="209">
        <v>2</v>
      </c>
      <c r="X511" s="208"/>
      <c r="Y511" s="208"/>
      <c r="Z511" s="208"/>
      <c r="AA511" s="435"/>
      <c r="AB511" s="208"/>
      <c r="AC511" s="208"/>
      <c r="AD511" s="208"/>
      <c r="AE511" s="208"/>
      <c r="AF511" s="208"/>
      <c r="AG511" s="208"/>
      <c r="AH511" s="208"/>
      <c r="AI511" s="208"/>
      <c r="AJ511" s="208"/>
      <c r="AK511" s="210"/>
      <c r="AL511" s="208"/>
      <c r="AM511" s="435"/>
      <c r="AN511" s="435"/>
      <c r="AO511" s="435"/>
    </row>
    <row r="513" spans="1:41" s="209" customFormat="1" ht="14.5">
      <c r="A513" s="109" t="s">
        <v>1257</v>
      </c>
      <c r="B513" s="128" t="s">
        <v>1258</v>
      </c>
      <c r="C513" s="435">
        <v>21</v>
      </c>
      <c r="D513" s="435"/>
      <c r="E513" s="207"/>
      <c r="F513" s="208"/>
      <c r="G513" s="435"/>
      <c r="H513" s="435"/>
      <c r="I513" s="207"/>
      <c r="J513" s="208">
        <v>4</v>
      </c>
      <c r="K513" s="215"/>
      <c r="L513" s="215"/>
      <c r="M513" s="215"/>
      <c r="N513" s="215">
        <v>4</v>
      </c>
      <c r="O513" s="215"/>
      <c r="P513" s="215">
        <v>2</v>
      </c>
      <c r="Q513" s="215">
        <v>2</v>
      </c>
      <c r="R513" s="215"/>
      <c r="S513" s="249"/>
      <c r="U513" s="209">
        <v>19</v>
      </c>
      <c r="X513" s="208"/>
      <c r="Y513" s="208"/>
      <c r="Z513" s="208"/>
      <c r="AA513" s="435"/>
      <c r="AB513" s="208"/>
      <c r="AC513" s="208"/>
      <c r="AD513" s="208"/>
      <c r="AE513" s="208"/>
      <c r="AF513" s="208"/>
      <c r="AG513" s="208"/>
      <c r="AH513" s="208"/>
      <c r="AI513" s="208"/>
      <c r="AJ513" s="208"/>
      <c r="AK513" s="210"/>
      <c r="AL513" s="208"/>
      <c r="AM513" s="435"/>
      <c r="AN513" s="435"/>
      <c r="AO513" s="435"/>
    </row>
    <row r="514" spans="1:41" s="209" customFormat="1" ht="14.5">
      <c r="A514" s="240" t="s">
        <v>1259</v>
      </c>
      <c r="B514" s="128" t="s">
        <v>1260</v>
      </c>
      <c r="C514" s="435">
        <v>61</v>
      </c>
      <c r="D514" s="435" t="s">
        <v>1261</v>
      </c>
      <c r="E514" s="207" t="s">
        <v>1262</v>
      </c>
      <c r="F514" s="208"/>
      <c r="G514" s="435"/>
      <c r="H514" s="435"/>
      <c r="I514" s="207"/>
      <c r="J514" s="208"/>
      <c r="K514" s="215"/>
      <c r="L514" s="215"/>
      <c r="M514" s="215" t="s">
        <v>1263</v>
      </c>
      <c r="N514" s="215">
        <v>6</v>
      </c>
      <c r="O514" s="215"/>
      <c r="P514" s="215"/>
      <c r="Q514" s="215"/>
      <c r="R514" s="215"/>
      <c r="S514" s="249"/>
      <c r="X514" s="208"/>
      <c r="Y514" s="208"/>
      <c r="Z514" s="208"/>
      <c r="AA514" s="435"/>
      <c r="AB514" s="208"/>
      <c r="AC514" s="208"/>
      <c r="AD514" s="208"/>
      <c r="AE514" s="208"/>
      <c r="AF514" s="208"/>
      <c r="AG514" s="208"/>
      <c r="AH514" s="208"/>
      <c r="AI514" s="208"/>
      <c r="AJ514" s="208"/>
      <c r="AK514" s="210"/>
      <c r="AL514" s="208"/>
      <c r="AM514" s="435"/>
      <c r="AN514" s="435"/>
      <c r="AO514" s="435"/>
    </row>
    <row r="515" spans="1:41" s="209" customFormat="1" ht="14.5">
      <c r="A515" s="240" t="s">
        <v>1264</v>
      </c>
      <c r="B515" s="128" t="s">
        <v>1265</v>
      </c>
      <c r="C515" s="435">
        <v>484</v>
      </c>
      <c r="D515" s="435"/>
      <c r="E515" s="207"/>
      <c r="F515" s="208">
        <v>21</v>
      </c>
      <c r="G515" s="435">
        <v>62</v>
      </c>
      <c r="H515" s="435">
        <v>190</v>
      </c>
      <c r="I515" s="207"/>
      <c r="J515" s="208"/>
      <c r="K515" s="215"/>
      <c r="L515" s="215"/>
      <c r="M515" s="215"/>
      <c r="N515" s="215"/>
      <c r="O515" s="215"/>
      <c r="P515" s="215"/>
      <c r="Q515" s="215"/>
      <c r="R515" s="215"/>
      <c r="S515" s="249"/>
      <c r="X515" s="208"/>
      <c r="Y515" s="208"/>
      <c r="Z515" s="208"/>
      <c r="AA515" s="435"/>
      <c r="AB515" s="208"/>
      <c r="AC515" s="208"/>
      <c r="AD515" s="208"/>
      <c r="AE515" s="208"/>
      <c r="AF515" s="208"/>
      <c r="AG515" s="208"/>
      <c r="AH515" s="208"/>
      <c r="AI515" s="208"/>
      <c r="AJ515" s="208"/>
      <c r="AK515" s="210"/>
      <c r="AL515" s="208"/>
      <c r="AM515" s="435"/>
      <c r="AN515" s="435"/>
      <c r="AO515" s="435"/>
    </row>
    <row r="516" spans="1:41" s="209" customFormat="1" ht="14.5">
      <c r="A516" s="40" t="s">
        <v>1266</v>
      </c>
      <c r="B516" s="128"/>
      <c r="C516" s="435">
        <v>28</v>
      </c>
      <c r="D516" s="435"/>
      <c r="E516" s="207"/>
      <c r="F516" s="208">
        <v>4</v>
      </c>
      <c r="G516" s="435">
        <v>4</v>
      </c>
      <c r="H516" s="435">
        <v>20</v>
      </c>
      <c r="I516" s="207"/>
      <c r="J516" s="208"/>
      <c r="K516" s="215"/>
      <c r="L516" s="215"/>
      <c r="M516" s="215"/>
      <c r="N516" s="215"/>
      <c r="O516" s="215"/>
      <c r="P516" s="215"/>
      <c r="Q516" s="215">
        <v>17</v>
      </c>
      <c r="R516" s="215"/>
      <c r="S516" s="249"/>
      <c r="U516" s="209">
        <v>11</v>
      </c>
      <c r="X516" s="208"/>
      <c r="Y516" s="208"/>
      <c r="Z516" s="208"/>
      <c r="AA516" s="435"/>
      <c r="AB516" s="208"/>
      <c r="AC516" s="208"/>
      <c r="AD516" s="208"/>
      <c r="AE516" s="208"/>
      <c r="AF516" s="208"/>
      <c r="AG516" s="208"/>
      <c r="AH516" s="208"/>
      <c r="AI516" s="208"/>
      <c r="AJ516" s="208"/>
      <c r="AK516" s="210"/>
      <c r="AL516" s="208"/>
      <c r="AM516" s="435"/>
      <c r="AN516" s="435"/>
      <c r="AO516" s="435"/>
    </row>
    <row r="517" spans="1:41" s="249" customFormat="1" ht="14.5">
      <c r="A517" s="240" t="s">
        <v>1267</v>
      </c>
      <c r="B517" s="162" t="s">
        <v>1268</v>
      </c>
      <c r="C517" s="439">
        <v>125</v>
      </c>
      <c r="D517" s="439"/>
      <c r="E517" s="276"/>
      <c r="F517" s="215">
        <v>54</v>
      </c>
      <c r="G517" s="439"/>
      <c r="H517" s="439">
        <v>71</v>
      </c>
      <c r="I517" s="276"/>
      <c r="J517" s="215">
        <v>3</v>
      </c>
      <c r="K517" s="215"/>
      <c r="L517" s="215"/>
      <c r="M517" s="215"/>
      <c r="N517" s="215"/>
      <c r="O517" s="215"/>
      <c r="P517" s="215"/>
      <c r="Q517" s="215"/>
      <c r="R517" s="215"/>
      <c r="X517" s="215"/>
      <c r="Y517" s="215"/>
      <c r="Z517" s="215"/>
      <c r="AA517" s="439"/>
      <c r="AB517" s="215"/>
      <c r="AC517" s="215"/>
      <c r="AD517" s="215"/>
      <c r="AE517" s="215"/>
      <c r="AF517" s="215"/>
      <c r="AG517" s="215" t="s">
        <v>55</v>
      </c>
      <c r="AH517" s="215"/>
      <c r="AI517" s="215"/>
      <c r="AJ517" s="215"/>
      <c r="AK517" s="277"/>
      <c r="AL517" s="215"/>
      <c r="AM517" s="439"/>
      <c r="AN517" s="439"/>
      <c r="AO517" s="439"/>
    </row>
    <row r="518" spans="1:41" s="209" customFormat="1" ht="14.5">
      <c r="A518" s="40" t="s">
        <v>1269</v>
      </c>
      <c r="B518" s="128" t="s">
        <v>1270</v>
      </c>
      <c r="C518" s="435">
        <v>11</v>
      </c>
      <c r="D518" s="435">
        <v>28</v>
      </c>
      <c r="E518" s="207" t="s">
        <v>1271</v>
      </c>
      <c r="F518" s="208"/>
      <c r="G518" s="435"/>
      <c r="H518" s="435">
        <v>11</v>
      </c>
      <c r="I518" s="207"/>
      <c r="J518" s="208"/>
      <c r="K518" s="215"/>
      <c r="L518" s="215"/>
      <c r="M518" s="215"/>
      <c r="N518" s="215"/>
      <c r="O518" s="215"/>
      <c r="P518" s="215">
        <v>2</v>
      </c>
      <c r="Q518" s="215">
        <v>11</v>
      </c>
      <c r="R518" s="215"/>
      <c r="S518" s="249"/>
      <c r="X518" s="208"/>
      <c r="Y518" s="208"/>
      <c r="Z518" s="208"/>
      <c r="AA518" s="435"/>
      <c r="AB518" s="208"/>
      <c r="AC518" s="208"/>
      <c r="AD518" s="208"/>
      <c r="AE518" s="208"/>
      <c r="AF518" s="208"/>
      <c r="AG518" s="208"/>
      <c r="AH518" s="208"/>
      <c r="AI518" s="208"/>
      <c r="AJ518" s="208"/>
      <c r="AK518" s="210"/>
      <c r="AL518" s="208"/>
      <c r="AM518" s="435"/>
      <c r="AN518" s="435"/>
      <c r="AO518" s="435"/>
    </row>
    <row r="519" spans="1:41" s="209" customFormat="1" ht="14.5">
      <c r="A519" s="40" t="s">
        <v>1272</v>
      </c>
      <c r="B519" s="128"/>
      <c r="C519" s="435">
        <v>146</v>
      </c>
      <c r="D519" s="435">
        <v>32</v>
      </c>
      <c r="E519" s="207"/>
      <c r="F519" s="208"/>
      <c r="G519" s="435"/>
      <c r="H519" s="435"/>
      <c r="I519" s="207"/>
      <c r="J519" s="208">
        <v>99</v>
      </c>
      <c r="K519" s="215"/>
      <c r="L519" s="215"/>
      <c r="M519" s="215" t="s">
        <v>1273</v>
      </c>
      <c r="N519" s="215">
        <v>7</v>
      </c>
      <c r="O519" s="215"/>
      <c r="P519" s="215">
        <v>48</v>
      </c>
      <c r="Q519" s="215">
        <f>98+12+25+11</f>
        <v>146</v>
      </c>
      <c r="R519" s="215"/>
      <c r="S519" s="249"/>
      <c r="T519" s="209">
        <v>7</v>
      </c>
      <c r="X519" s="208"/>
      <c r="Y519" s="208"/>
      <c r="Z519" s="208"/>
      <c r="AA519" s="435" t="s">
        <v>1274</v>
      </c>
      <c r="AB519" s="208"/>
      <c r="AC519" s="208"/>
      <c r="AD519" s="208"/>
      <c r="AE519" s="208"/>
      <c r="AF519" s="208"/>
      <c r="AG519" s="208"/>
      <c r="AH519" s="208"/>
      <c r="AI519" s="208"/>
      <c r="AJ519" s="208"/>
      <c r="AK519" s="210" t="s">
        <v>1275</v>
      </c>
      <c r="AL519" s="208"/>
      <c r="AM519" s="435"/>
      <c r="AN519" s="435"/>
      <c r="AO519" s="435"/>
    </row>
    <row r="520" spans="1:41" s="209" customFormat="1" ht="15" customHeight="1">
      <c r="A520" s="40" t="s">
        <v>1276</v>
      </c>
      <c r="B520" s="128" t="s">
        <v>1258</v>
      </c>
      <c r="C520" s="435">
        <v>260</v>
      </c>
      <c r="D520" s="435"/>
      <c r="E520" s="207"/>
      <c r="F520" s="208"/>
      <c r="G520" s="435"/>
      <c r="H520" s="435"/>
      <c r="I520" s="207"/>
      <c r="J520" s="208"/>
      <c r="K520" s="215"/>
      <c r="L520" s="215"/>
      <c r="M520" s="215"/>
      <c r="N520" s="215"/>
      <c r="O520" s="215"/>
      <c r="P520" s="215"/>
      <c r="Q520" s="215">
        <v>127</v>
      </c>
      <c r="R520" s="215"/>
      <c r="S520" s="249"/>
      <c r="U520" s="209">
        <v>133</v>
      </c>
      <c r="X520" s="208"/>
      <c r="Y520" s="208"/>
      <c r="Z520" s="208"/>
      <c r="AA520" s="435"/>
      <c r="AB520" s="208"/>
      <c r="AC520" s="208"/>
      <c r="AD520" s="208"/>
      <c r="AE520" s="208"/>
      <c r="AF520" s="208"/>
      <c r="AG520" s="208"/>
      <c r="AH520" s="208"/>
      <c r="AI520" s="208"/>
      <c r="AJ520" s="208"/>
      <c r="AK520" s="210"/>
      <c r="AL520" s="208"/>
      <c r="AM520" s="435"/>
      <c r="AN520" s="435"/>
      <c r="AO520" s="435"/>
    </row>
    <row r="521" spans="1:41" s="209" customFormat="1" ht="14.5">
      <c r="A521" s="40" t="s">
        <v>772</v>
      </c>
      <c r="B521" s="128" t="s">
        <v>1277</v>
      </c>
      <c r="C521" s="435">
        <v>17</v>
      </c>
      <c r="D521" s="435"/>
      <c r="E521" s="207" t="s">
        <v>1278</v>
      </c>
      <c r="F521" s="208">
        <v>17</v>
      </c>
      <c r="G521" s="435"/>
      <c r="H521" s="435"/>
      <c r="I521" s="207"/>
      <c r="J521" s="208"/>
      <c r="K521" s="215"/>
      <c r="L521" s="215"/>
      <c r="M521" s="215"/>
      <c r="N521" s="215"/>
      <c r="O521" s="215"/>
      <c r="P521" s="215"/>
      <c r="Q521" s="215">
        <v>17</v>
      </c>
      <c r="R521" s="215"/>
      <c r="S521" s="249"/>
      <c r="X521" s="208"/>
      <c r="Y521" s="208"/>
      <c r="Z521" s="208"/>
      <c r="AA521" s="435" t="s">
        <v>55</v>
      </c>
      <c r="AB521" s="208"/>
      <c r="AC521" s="208"/>
      <c r="AD521" s="208"/>
      <c r="AE521" s="208"/>
      <c r="AF521" s="208"/>
      <c r="AG521" s="208" t="s">
        <v>55</v>
      </c>
      <c r="AH521" s="208"/>
      <c r="AI521" s="208" t="s">
        <v>55</v>
      </c>
      <c r="AJ521" s="208"/>
      <c r="AK521" s="210"/>
      <c r="AL521" s="208"/>
      <c r="AM521" s="435"/>
      <c r="AN521" s="435"/>
      <c r="AO521" s="435"/>
    </row>
    <row r="522" spans="1:41" s="209" customFormat="1" ht="14.5">
      <c r="A522" s="40" t="s">
        <v>1279</v>
      </c>
      <c r="B522" s="128" t="s">
        <v>1277</v>
      </c>
      <c r="C522" s="435">
        <v>1</v>
      </c>
      <c r="D522" s="435">
        <v>34</v>
      </c>
      <c r="E522" s="207" t="s">
        <v>1280</v>
      </c>
      <c r="F522" s="208"/>
      <c r="G522" s="435"/>
      <c r="H522" s="435">
        <v>1</v>
      </c>
      <c r="I522" s="207" t="s">
        <v>1281</v>
      </c>
      <c r="J522" s="208">
        <v>1</v>
      </c>
      <c r="K522" s="215"/>
      <c r="L522" s="215"/>
      <c r="M522" s="215"/>
      <c r="N522" s="215"/>
      <c r="O522" s="215"/>
      <c r="P522" s="215">
        <v>1</v>
      </c>
      <c r="Q522" s="215">
        <v>1</v>
      </c>
      <c r="R522" s="215"/>
      <c r="S522" s="249"/>
      <c r="X522" s="208"/>
      <c r="Y522" s="208"/>
      <c r="Z522" s="208"/>
      <c r="AA522" s="435" t="s">
        <v>55</v>
      </c>
      <c r="AB522" s="208"/>
      <c r="AC522" s="208"/>
      <c r="AD522" s="208"/>
      <c r="AE522" s="208"/>
      <c r="AF522" s="208"/>
      <c r="AG522" s="208"/>
      <c r="AH522" s="208"/>
      <c r="AI522" s="208"/>
      <c r="AJ522" s="208"/>
      <c r="AK522" s="210"/>
      <c r="AL522" s="208"/>
      <c r="AM522" s="435"/>
      <c r="AN522" s="435"/>
      <c r="AO522" s="435"/>
    </row>
    <row r="523" spans="1:41" s="209" customFormat="1" ht="14.5">
      <c r="A523" s="109" t="s">
        <v>526</v>
      </c>
      <c r="B523" s="128" t="s">
        <v>1282</v>
      </c>
      <c r="C523" s="435">
        <v>276</v>
      </c>
      <c r="D523" s="435">
        <v>30</v>
      </c>
      <c r="E523" s="207" t="s">
        <v>869</v>
      </c>
      <c r="F523" s="208"/>
      <c r="G523" s="435"/>
      <c r="H523" s="435">
        <v>276</v>
      </c>
      <c r="I523" s="207"/>
      <c r="J523" s="208">
        <v>19</v>
      </c>
      <c r="K523" s="215">
        <v>19</v>
      </c>
      <c r="L523" s="215">
        <v>26</v>
      </c>
      <c r="M523" s="215" t="s">
        <v>1283</v>
      </c>
      <c r="N523" s="215"/>
      <c r="O523" s="215"/>
      <c r="P523" s="215">
        <v>129</v>
      </c>
      <c r="Q523" s="215">
        <f>144+129</f>
        <v>273</v>
      </c>
      <c r="R523" s="215"/>
      <c r="S523" s="249">
        <v>2</v>
      </c>
      <c r="X523" s="208"/>
      <c r="Y523" s="208"/>
      <c r="Z523" s="208"/>
      <c r="AA523" s="435" t="s">
        <v>55</v>
      </c>
      <c r="AB523" s="208"/>
      <c r="AC523" s="208"/>
      <c r="AD523" s="208"/>
      <c r="AE523" s="208"/>
      <c r="AF523" s="208"/>
      <c r="AG523" s="208" t="s">
        <v>55</v>
      </c>
      <c r="AH523" s="208"/>
      <c r="AI523" s="208"/>
      <c r="AJ523" s="208"/>
      <c r="AK523" s="210"/>
      <c r="AL523" s="208"/>
      <c r="AM523" s="435"/>
      <c r="AN523" s="435"/>
      <c r="AO523" s="435"/>
    </row>
    <row r="525" spans="1:41" s="209" customFormat="1" ht="14.5">
      <c r="A525" s="40" t="s">
        <v>1284</v>
      </c>
      <c r="B525" s="128" t="s">
        <v>1282</v>
      </c>
      <c r="C525" s="435">
        <v>8</v>
      </c>
      <c r="D525" s="435" t="s">
        <v>60</v>
      </c>
      <c r="E525" s="207" t="s">
        <v>1285</v>
      </c>
      <c r="F525" s="208"/>
      <c r="G525" s="435"/>
      <c r="H525" s="435"/>
      <c r="I525" s="207"/>
      <c r="J525" s="208"/>
      <c r="K525" s="215">
        <v>3</v>
      </c>
      <c r="L525" s="215">
        <v>1</v>
      </c>
      <c r="M525" s="215" t="s">
        <v>1286</v>
      </c>
      <c r="N525" s="215">
        <v>4</v>
      </c>
      <c r="O525" s="215"/>
      <c r="P525" s="215">
        <v>2</v>
      </c>
      <c r="Q525" s="215">
        <v>2</v>
      </c>
      <c r="R525" s="215"/>
      <c r="S525" s="249"/>
      <c r="T525" s="209">
        <v>1</v>
      </c>
      <c r="U525" s="209">
        <v>6</v>
      </c>
      <c r="X525" s="208"/>
      <c r="Y525" s="208"/>
      <c r="Z525" s="208"/>
      <c r="AA525" s="435"/>
      <c r="AB525" s="208"/>
      <c r="AC525" s="208"/>
      <c r="AD525" s="208"/>
      <c r="AE525" s="208"/>
      <c r="AF525" s="208"/>
      <c r="AG525" s="208"/>
      <c r="AH525" s="208"/>
      <c r="AI525" s="208"/>
      <c r="AJ525" s="208"/>
      <c r="AK525" s="210"/>
      <c r="AL525" s="208"/>
      <c r="AM525" s="435"/>
      <c r="AN525" s="435"/>
      <c r="AO525" s="435"/>
    </row>
    <row r="526" spans="1:41" s="209" customFormat="1" ht="14.5">
      <c r="A526" s="40" t="s">
        <v>1287</v>
      </c>
      <c r="B526" s="128" t="s">
        <v>1282</v>
      </c>
      <c r="C526" s="435">
        <v>25</v>
      </c>
      <c r="D526" s="435">
        <v>35.68</v>
      </c>
      <c r="E526" s="207" t="s">
        <v>1288</v>
      </c>
      <c r="F526" s="208"/>
      <c r="G526" s="435"/>
      <c r="H526" s="435"/>
      <c r="I526" s="207"/>
      <c r="J526" s="208"/>
      <c r="K526" s="215"/>
      <c r="L526" s="215"/>
      <c r="M526" s="215"/>
      <c r="N526" s="215"/>
      <c r="O526" s="215"/>
      <c r="P526" s="215"/>
      <c r="Q526" s="215">
        <v>25</v>
      </c>
      <c r="R526" s="215"/>
      <c r="S526" s="249"/>
      <c r="X526" s="208"/>
      <c r="Y526" s="208"/>
      <c r="Z526" s="208"/>
      <c r="AA526" s="435" t="s">
        <v>55</v>
      </c>
      <c r="AB526" s="208"/>
      <c r="AC526" s="208"/>
      <c r="AD526" s="208"/>
      <c r="AE526" s="208"/>
      <c r="AF526" s="208"/>
      <c r="AG526" s="208" t="s">
        <v>55</v>
      </c>
      <c r="AH526" s="208"/>
      <c r="AI526" s="208"/>
      <c r="AJ526" s="208"/>
      <c r="AK526" s="210"/>
      <c r="AL526" s="208"/>
      <c r="AM526" s="435"/>
      <c r="AN526" s="435"/>
      <c r="AO526" s="435"/>
    </row>
    <row r="527" spans="1:41" s="209" customFormat="1" ht="14.5">
      <c r="A527" s="40" t="s">
        <v>1289</v>
      </c>
      <c r="B527" s="128" t="s">
        <v>1282</v>
      </c>
      <c r="C527" s="435">
        <v>90</v>
      </c>
      <c r="D527" s="435"/>
      <c r="E527" s="207"/>
      <c r="F527" s="208"/>
      <c r="G527" s="435"/>
      <c r="H527" s="435"/>
      <c r="I527" s="207"/>
      <c r="J527" s="208"/>
      <c r="K527" s="215">
        <v>8</v>
      </c>
      <c r="L527" s="215">
        <v>3</v>
      </c>
      <c r="M527" s="215" t="s">
        <v>1290</v>
      </c>
      <c r="N527" s="215"/>
      <c r="O527" s="215"/>
      <c r="P527" s="215">
        <v>28</v>
      </c>
      <c r="Q527" s="215">
        <v>90</v>
      </c>
      <c r="R527" s="215"/>
      <c r="S527" s="249"/>
      <c r="X527" s="208"/>
      <c r="Y527" s="208"/>
      <c r="Z527" s="208"/>
      <c r="AA527" s="435" t="s">
        <v>55</v>
      </c>
      <c r="AB527" s="208"/>
      <c r="AC527" s="208"/>
      <c r="AD527" s="208"/>
      <c r="AE527" s="208"/>
      <c r="AF527" s="208"/>
      <c r="AG527" s="208" t="s">
        <v>55</v>
      </c>
      <c r="AH527" s="208"/>
      <c r="AI527" s="208"/>
      <c r="AJ527" s="208"/>
      <c r="AK527" s="210"/>
      <c r="AL527" s="208"/>
      <c r="AM527" s="435"/>
      <c r="AN527" s="435"/>
      <c r="AO527" s="435"/>
    </row>
    <row r="528" spans="1:41" s="209" customFormat="1" ht="14.5">
      <c r="A528" s="40" t="s">
        <v>1291</v>
      </c>
      <c r="B528" s="128" t="s">
        <v>1282</v>
      </c>
      <c r="C528" s="435">
        <v>10</v>
      </c>
      <c r="D528" s="435"/>
      <c r="E528" s="207"/>
      <c r="F528" s="208"/>
      <c r="G528" s="435"/>
      <c r="H528" s="435"/>
      <c r="I528" s="207"/>
      <c r="J528" s="208"/>
      <c r="K528" s="215"/>
      <c r="L528" s="215"/>
      <c r="M528" s="215"/>
      <c r="N528" s="215"/>
      <c r="O528" s="215"/>
      <c r="P528" s="215"/>
      <c r="Q528" s="215">
        <v>10</v>
      </c>
      <c r="R528" s="215"/>
      <c r="S528" s="249"/>
      <c r="X528" s="208"/>
      <c r="Y528" s="208"/>
      <c r="Z528" s="208"/>
      <c r="AA528" s="435"/>
      <c r="AB528" s="208"/>
      <c r="AC528" s="208"/>
      <c r="AD528" s="208"/>
      <c r="AE528" s="208"/>
      <c r="AF528" s="208"/>
      <c r="AG528" s="208"/>
      <c r="AH528" s="208"/>
      <c r="AI528" s="208"/>
      <c r="AJ528" s="208"/>
      <c r="AK528" s="210"/>
      <c r="AL528" s="208"/>
      <c r="AM528" s="435"/>
      <c r="AN528" s="435"/>
      <c r="AO528" s="435"/>
    </row>
    <row r="529" spans="1:41" s="209" customFormat="1" ht="14.5">
      <c r="A529" s="40" t="s">
        <v>1292</v>
      </c>
      <c r="B529" s="128" t="s">
        <v>1293</v>
      </c>
      <c r="C529" s="435">
        <v>83</v>
      </c>
      <c r="D529" s="435" t="s">
        <v>1294</v>
      </c>
      <c r="E529" s="207"/>
      <c r="F529" s="208"/>
      <c r="G529" s="435"/>
      <c r="H529" s="435"/>
      <c r="I529" s="207" t="s">
        <v>1295</v>
      </c>
      <c r="J529" s="208"/>
      <c r="K529" s="215"/>
      <c r="L529" s="215"/>
      <c r="M529" s="215"/>
      <c r="N529" s="215"/>
      <c r="O529" s="215" t="s">
        <v>1296</v>
      </c>
      <c r="P529" s="215">
        <v>19</v>
      </c>
      <c r="Q529" s="215">
        <v>83</v>
      </c>
      <c r="R529" s="215"/>
      <c r="S529" s="249"/>
      <c r="X529" s="208"/>
      <c r="Y529" s="208"/>
      <c r="Z529" s="208"/>
      <c r="AA529" s="435" t="s">
        <v>550</v>
      </c>
      <c r="AB529" s="208"/>
      <c r="AC529" s="208"/>
      <c r="AD529" s="208"/>
      <c r="AE529" s="208"/>
      <c r="AF529" s="208"/>
      <c r="AG529" s="208" t="s">
        <v>55</v>
      </c>
      <c r="AH529" s="208"/>
      <c r="AI529" s="208"/>
      <c r="AJ529" s="208"/>
      <c r="AK529" s="210"/>
      <c r="AL529" s="208"/>
      <c r="AM529" s="435"/>
      <c r="AN529" s="435"/>
      <c r="AO529" s="435"/>
    </row>
    <row r="530" spans="1:41" s="209" customFormat="1" ht="14.5">
      <c r="A530" s="40" t="s">
        <v>1297</v>
      </c>
      <c r="B530" s="128" t="s">
        <v>1298</v>
      </c>
      <c r="C530" s="435">
        <v>1</v>
      </c>
      <c r="D530" s="435">
        <v>31</v>
      </c>
      <c r="E530" s="207" t="s">
        <v>941</v>
      </c>
      <c r="F530" s="208"/>
      <c r="G530" s="435"/>
      <c r="H530" s="435">
        <v>1</v>
      </c>
      <c r="I530" s="207"/>
      <c r="J530" s="208"/>
      <c r="K530" s="215"/>
      <c r="L530" s="215"/>
      <c r="M530" s="215"/>
      <c r="N530" s="215"/>
      <c r="O530" s="215"/>
      <c r="P530" s="215"/>
      <c r="Q530" s="215"/>
      <c r="R530" s="215"/>
      <c r="S530" s="249">
        <v>1</v>
      </c>
      <c r="X530" s="208"/>
      <c r="Y530" s="208"/>
      <c r="Z530" s="208"/>
      <c r="AA530" s="435" t="s">
        <v>55</v>
      </c>
      <c r="AB530" s="208"/>
      <c r="AC530" s="208"/>
      <c r="AD530" s="208"/>
      <c r="AE530" s="208"/>
      <c r="AF530" s="208"/>
      <c r="AG530" s="208"/>
      <c r="AH530" s="208"/>
      <c r="AI530" s="208"/>
      <c r="AJ530" s="208"/>
      <c r="AK530" s="210"/>
      <c r="AL530" s="208"/>
      <c r="AM530" s="435"/>
      <c r="AN530" s="435"/>
      <c r="AO530" s="435"/>
    </row>
    <row r="531" spans="1:41" s="209" customFormat="1" ht="14.5">
      <c r="A531" s="40" t="s">
        <v>1299</v>
      </c>
      <c r="B531" s="128" t="s">
        <v>1277</v>
      </c>
      <c r="C531" s="435">
        <v>8485</v>
      </c>
      <c r="D531" s="435"/>
      <c r="E531" s="207"/>
      <c r="F531" s="208"/>
      <c r="G531" s="435"/>
      <c r="H531" s="435"/>
      <c r="I531" s="207"/>
      <c r="J531" s="208"/>
      <c r="K531" s="215"/>
      <c r="L531" s="215"/>
      <c r="M531" s="215"/>
      <c r="N531" s="215">
        <v>303</v>
      </c>
      <c r="O531" s="215">
        <v>12</v>
      </c>
      <c r="P531" s="215">
        <v>998</v>
      </c>
      <c r="Q531" s="215">
        <v>2373</v>
      </c>
      <c r="R531" s="215">
        <v>30</v>
      </c>
      <c r="S531" s="249"/>
      <c r="U531" s="209">
        <f>C531-Q531-O531-R531</f>
        <v>6070</v>
      </c>
      <c r="X531" s="208"/>
      <c r="Y531" s="208"/>
      <c r="Z531" s="208"/>
      <c r="AA531" s="435" t="s">
        <v>55</v>
      </c>
      <c r="AB531" s="208"/>
      <c r="AC531" s="208"/>
      <c r="AD531" s="208"/>
      <c r="AE531" s="208"/>
      <c r="AF531" s="208"/>
      <c r="AG531" s="208"/>
      <c r="AH531" s="208"/>
      <c r="AI531" s="208"/>
      <c r="AJ531" s="208"/>
      <c r="AK531" s="210"/>
      <c r="AL531" s="208"/>
      <c r="AM531" s="435"/>
      <c r="AN531" s="435"/>
      <c r="AO531" s="435"/>
    </row>
    <row r="532" spans="1:41" s="209" customFormat="1" ht="14.5">
      <c r="A532" s="40" t="s">
        <v>1300</v>
      </c>
      <c r="B532" s="128" t="s">
        <v>1301</v>
      </c>
      <c r="C532" s="435">
        <v>79</v>
      </c>
      <c r="D532" s="435" t="s">
        <v>1302</v>
      </c>
      <c r="E532" s="207" t="s">
        <v>1303</v>
      </c>
      <c r="F532" s="208"/>
      <c r="G532" s="435"/>
      <c r="H532" s="435"/>
      <c r="I532" s="207"/>
      <c r="J532" s="208"/>
      <c r="K532" s="215"/>
      <c r="L532" s="215">
        <v>3</v>
      </c>
      <c r="M532" s="215" t="s">
        <v>1304</v>
      </c>
      <c r="N532" s="215">
        <v>10</v>
      </c>
      <c r="O532" s="215">
        <v>2</v>
      </c>
      <c r="P532" s="215">
        <v>22</v>
      </c>
      <c r="Q532" s="215">
        <v>31</v>
      </c>
      <c r="R532" s="215">
        <v>6</v>
      </c>
      <c r="S532" s="249"/>
      <c r="U532" s="209">
        <v>42</v>
      </c>
      <c r="X532" s="208"/>
      <c r="Y532" s="208"/>
      <c r="Z532" s="208"/>
      <c r="AA532" s="435"/>
      <c r="AB532" s="208"/>
      <c r="AC532" s="208"/>
      <c r="AD532" s="208"/>
      <c r="AE532" s="208"/>
      <c r="AF532" s="208"/>
      <c r="AG532" s="208"/>
      <c r="AH532" s="208"/>
      <c r="AI532" s="208"/>
      <c r="AJ532" s="208"/>
      <c r="AK532" s="210"/>
      <c r="AL532" s="208"/>
      <c r="AM532" s="435"/>
      <c r="AN532" s="435"/>
      <c r="AO532" s="435"/>
    </row>
    <row r="533" spans="1:41" s="209" customFormat="1" ht="14.5">
      <c r="A533" s="40" t="s">
        <v>1305</v>
      </c>
      <c r="B533" s="128" t="s">
        <v>1306</v>
      </c>
      <c r="C533" s="435">
        <v>2</v>
      </c>
      <c r="D533" s="435" t="s">
        <v>1307</v>
      </c>
      <c r="E533" s="207" t="s">
        <v>1308</v>
      </c>
      <c r="F533" s="208"/>
      <c r="G533" s="435"/>
      <c r="H533" s="435">
        <v>2</v>
      </c>
      <c r="I533" s="207" t="s">
        <v>1309</v>
      </c>
      <c r="J533" s="208"/>
      <c r="K533" s="215">
        <v>1</v>
      </c>
      <c r="L533" s="215"/>
      <c r="M533" s="215"/>
      <c r="N533" s="215"/>
      <c r="O533" s="215"/>
      <c r="P533" s="215">
        <v>2</v>
      </c>
      <c r="Q533" s="215">
        <v>2</v>
      </c>
      <c r="R533" s="215"/>
      <c r="S533" s="249"/>
      <c r="X533" s="208"/>
      <c r="Y533" s="208"/>
      <c r="Z533" s="208"/>
      <c r="AA533" s="435" t="s">
        <v>55</v>
      </c>
      <c r="AB533" s="208"/>
      <c r="AC533" s="208"/>
      <c r="AD533" s="208"/>
      <c r="AE533" s="208"/>
      <c r="AF533" s="208" t="s">
        <v>248</v>
      </c>
      <c r="AG533" s="208"/>
      <c r="AH533" s="208"/>
      <c r="AI533" s="208"/>
      <c r="AJ533" s="208"/>
      <c r="AK533" s="210"/>
      <c r="AL533" s="208"/>
      <c r="AM533" s="435"/>
      <c r="AN533" s="435"/>
      <c r="AO533" s="435"/>
    </row>
    <row r="534" spans="1:41" s="209" customFormat="1" ht="14.5">
      <c r="A534" s="40" t="s">
        <v>1310</v>
      </c>
      <c r="B534" s="128"/>
      <c r="C534" s="435">
        <v>13</v>
      </c>
      <c r="D534" s="435">
        <v>34.6</v>
      </c>
      <c r="E534" s="207" t="s">
        <v>1311</v>
      </c>
      <c r="F534" s="208"/>
      <c r="G534" s="435"/>
      <c r="H534" s="435"/>
      <c r="I534" s="207"/>
      <c r="J534" s="208"/>
      <c r="K534" s="215">
        <v>1</v>
      </c>
      <c r="L534" s="215"/>
      <c r="M534" s="215"/>
      <c r="N534" s="215"/>
      <c r="O534" s="215"/>
      <c r="P534" s="215">
        <v>3</v>
      </c>
      <c r="Q534" s="215">
        <v>6</v>
      </c>
      <c r="R534" s="215"/>
      <c r="S534" s="249"/>
      <c r="T534" s="209">
        <v>1</v>
      </c>
      <c r="U534" s="209">
        <v>7</v>
      </c>
      <c r="X534" s="208"/>
      <c r="Y534" s="208"/>
      <c r="Z534" s="208" t="s">
        <v>41</v>
      </c>
      <c r="AA534" s="435" t="s">
        <v>55</v>
      </c>
      <c r="AB534" s="208"/>
      <c r="AC534" s="208"/>
      <c r="AD534" s="208"/>
      <c r="AE534" s="208"/>
      <c r="AF534" s="208"/>
      <c r="AG534" s="208"/>
      <c r="AH534" s="208"/>
      <c r="AI534" s="208" t="s">
        <v>41</v>
      </c>
      <c r="AJ534" s="208"/>
      <c r="AK534" s="210"/>
      <c r="AL534" s="208"/>
      <c r="AM534" s="435"/>
      <c r="AN534" s="435"/>
      <c r="AO534" s="435"/>
    </row>
    <row r="535" spans="1:41" s="209" customFormat="1" ht="14.5">
      <c r="A535" s="40" t="s">
        <v>1312</v>
      </c>
      <c r="B535" s="128" t="s">
        <v>1313</v>
      </c>
      <c r="C535" s="435">
        <v>106</v>
      </c>
      <c r="D535" s="435"/>
      <c r="E535" s="207"/>
      <c r="F535" s="208"/>
      <c r="G535" s="435"/>
      <c r="H535" s="435"/>
      <c r="I535" s="207"/>
      <c r="J535" s="208"/>
      <c r="K535" s="215"/>
      <c r="L535" s="215"/>
      <c r="M535" s="215" t="s">
        <v>1314</v>
      </c>
      <c r="N535" s="215"/>
      <c r="O535" s="215">
        <v>1</v>
      </c>
      <c r="P535" s="215">
        <v>82</v>
      </c>
      <c r="Q535" s="215">
        <v>106</v>
      </c>
      <c r="S535" s="249"/>
      <c r="X535" s="208"/>
      <c r="Y535" s="208"/>
      <c r="Z535" s="208"/>
      <c r="AA535" s="435" t="s">
        <v>55</v>
      </c>
      <c r="AB535" s="208"/>
      <c r="AC535" s="208"/>
      <c r="AD535" s="208"/>
      <c r="AE535" s="208"/>
      <c r="AF535" s="208"/>
      <c r="AG535" s="208"/>
      <c r="AH535" s="208"/>
      <c r="AI535" s="208"/>
      <c r="AJ535" s="208"/>
      <c r="AK535" s="210"/>
      <c r="AL535" s="208"/>
      <c r="AM535" s="435"/>
      <c r="AN535" s="435"/>
      <c r="AO535" s="435"/>
    </row>
    <row r="536" spans="1:41" s="209" customFormat="1" ht="14.5">
      <c r="A536" s="40" t="s">
        <v>1315</v>
      </c>
      <c r="B536" s="128" t="s">
        <v>1313</v>
      </c>
      <c r="C536" s="435">
        <v>41</v>
      </c>
      <c r="D536" s="435" t="s">
        <v>1160</v>
      </c>
      <c r="E536" s="207"/>
      <c r="F536" s="208">
        <v>5</v>
      </c>
      <c r="G536" s="435"/>
      <c r="H536" s="435">
        <v>36</v>
      </c>
      <c r="I536" s="207"/>
      <c r="J536" s="208"/>
      <c r="K536" s="215"/>
      <c r="L536" s="215"/>
      <c r="M536" s="215" t="s">
        <v>185</v>
      </c>
      <c r="N536" s="215"/>
      <c r="O536" s="215"/>
      <c r="P536" s="215">
        <v>16</v>
      </c>
      <c r="Q536" s="215">
        <v>35</v>
      </c>
      <c r="R536" s="224">
        <v>5</v>
      </c>
      <c r="S536" s="249"/>
      <c r="U536" s="209">
        <v>1</v>
      </c>
      <c r="X536" s="208"/>
      <c r="Y536" s="208"/>
      <c r="Z536" s="208"/>
      <c r="AA536" s="435" t="s">
        <v>55</v>
      </c>
      <c r="AB536" s="208"/>
      <c r="AC536" s="208"/>
      <c r="AD536" s="208"/>
      <c r="AE536" s="208"/>
      <c r="AF536" s="208"/>
      <c r="AG536" s="208"/>
      <c r="AH536" s="208"/>
      <c r="AI536" s="208"/>
      <c r="AJ536" s="208"/>
      <c r="AK536" s="210"/>
      <c r="AL536" s="208"/>
      <c r="AM536" s="435"/>
      <c r="AN536" s="435"/>
      <c r="AO536" s="435"/>
    </row>
    <row r="537" spans="1:41" s="209" customFormat="1" ht="14.5">
      <c r="A537" s="40" t="s">
        <v>1316</v>
      </c>
      <c r="B537" s="128"/>
      <c r="C537" s="435">
        <v>1</v>
      </c>
      <c r="D537" s="435">
        <v>30</v>
      </c>
      <c r="E537" s="207" t="s">
        <v>1042</v>
      </c>
      <c r="F537" s="208"/>
      <c r="G537" s="435"/>
      <c r="H537" s="435">
        <v>1</v>
      </c>
      <c r="I537" s="207"/>
      <c r="J537" s="208"/>
      <c r="K537" s="215"/>
      <c r="L537" s="215"/>
      <c r="M537" s="215"/>
      <c r="N537" s="215"/>
      <c r="O537" s="215"/>
      <c r="P537" s="215">
        <v>1</v>
      </c>
      <c r="Q537" s="215">
        <v>1</v>
      </c>
      <c r="R537" s="215"/>
      <c r="S537" s="249"/>
      <c r="X537" s="208"/>
      <c r="Y537" s="208"/>
      <c r="Z537" s="208"/>
      <c r="AA537" s="435" t="s">
        <v>55</v>
      </c>
      <c r="AB537" s="208"/>
      <c r="AC537" s="208"/>
      <c r="AD537" s="208"/>
      <c r="AE537" s="208"/>
      <c r="AF537" s="208"/>
      <c r="AG537" s="208"/>
      <c r="AH537" s="208"/>
      <c r="AI537" s="208"/>
      <c r="AJ537" s="208"/>
      <c r="AK537" s="210"/>
      <c r="AL537" s="208"/>
      <c r="AM537" s="435"/>
      <c r="AN537" s="435"/>
      <c r="AO537" s="435"/>
    </row>
    <row r="538" spans="1:41" s="209" customFormat="1" ht="14.5">
      <c r="A538" s="109" t="s">
        <v>1317</v>
      </c>
      <c r="B538" s="128" t="s">
        <v>1318</v>
      </c>
      <c r="C538" s="435">
        <v>32</v>
      </c>
      <c r="D538" s="435" t="s">
        <v>1319</v>
      </c>
      <c r="E538" s="207"/>
      <c r="F538" s="208"/>
      <c r="G538" s="435"/>
      <c r="H538" s="435">
        <v>27</v>
      </c>
      <c r="I538" s="207"/>
      <c r="J538" s="208">
        <v>8</v>
      </c>
      <c r="K538" s="215"/>
      <c r="L538" s="215"/>
      <c r="M538" s="215" t="s">
        <v>1320</v>
      </c>
      <c r="N538" s="215"/>
      <c r="O538" s="215">
        <v>1</v>
      </c>
      <c r="P538" s="215">
        <v>12</v>
      </c>
      <c r="Q538" s="215">
        <v>30</v>
      </c>
      <c r="R538" s="215"/>
      <c r="S538" s="215"/>
      <c r="U538" s="209">
        <v>1</v>
      </c>
      <c r="X538" s="208"/>
      <c r="Y538" s="208"/>
      <c r="Z538" s="208"/>
      <c r="AA538" s="435" t="s">
        <v>1321</v>
      </c>
      <c r="AB538" s="208"/>
      <c r="AC538" s="208"/>
      <c r="AD538" s="208"/>
      <c r="AE538" s="208"/>
      <c r="AF538" s="208"/>
      <c r="AG538" s="208"/>
      <c r="AH538" s="208"/>
      <c r="AI538" s="208"/>
      <c r="AJ538" s="208"/>
      <c r="AK538" s="210"/>
      <c r="AL538" s="208"/>
      <c r="AM538" s="435"/>
      <c r="AN538" s="435"/>
      <c r="AO538" s="435"/>
    </row>
    <row r="539" spans="1:41" s="209" customFormat="1" ht="14.5">
      <c r="A539" s="109" t="s">
        <v>1322</v>
      </c>
      <c r="B539" s="128" t="s">
        <v>1208</v>
      </c>
      <c r="C539" s="435">
        <v>133</v>
      </c>
      <c r="D539" s="435">
        <v>29</v>
      </c>
      <c r="E539" s="207" t="s">
        <v>956</v>
      </c>
      <c r="F539" s="208"/>
      <c r="G539" s="435"/>
      <c r="H539" s="435"/>
      <c r="I539" s="207"/>
      <c r="J539" s="208"/>
      <c r="K539" s="215">
        <v>10</v>
      </c>
      <c r="L539" s="215">
        <v>19</v>
      </c>
      <c r="M539" s="215" t="s">
        <v>1323</v>
      </c>
      <c r="N539" s="215">
        <v>4</v>
      </c>
      <c r="O539" s="215"/>
      <c r="P539" s="215">
        <v>34</v>
      </c>
      <c r="Q539" s="215">
        <v>130</v>
      </c>
      <c r="R539" s="215"/>
      <c r="S539" s="215">
        <v>1</v>
      </c>
      <c r="T539" s="209">
        <v>5</v>
      </c>
      <c r="X539" s="208"/>
      <c r="Y539" s="208"/>
      <c r="Z539" s="208"/>
      <c r="AA539" s="435" t="s">
        <v>55</v>
      </c>
      <c r="AB539" s="208"/>
      <c r="AC539" s="208"/>
      <c r="AD539" s="208"/>
      <c r="AE539" s="208"/>
      <c r="AF539" s="208"/>
      <c r="AG539" s="208"/>
      <c r="AH539" s="208"/>
      <c r="AI539" s="208"/>
      <c r="AJ539" s="208"/>
      <c r="AK539" s="210"/>
      <c r="AL539" s="208"/>
      <c r="AM539" s="435"/>
      <c r="AN539" s="435"/>
      <c r="AO539" s="435"/>
    </row>
    <row r="540" spans="1:41" s="209" customFormat="1" ht="14.5">
      <c r="A540" s="109" t="s">
        <v>1324</v>
      </c>
      <c r="B540" s="128" t="s">
        <v>1325</v>
      </c>
      <c r="C540" s="174">
        <v>21</v>
      </c>
      <c r="D540" s="435">
        <v>26.4</v>
      </c>
      <c r="E540" s="207"/>
      <c r="F540" s="208"/>
      <c r="G540" s="435"/>
      <c r="H540" s="435"/>
      <c r="I540" s="207"/>
      <c r="J540" s="208"/>
      <c r="K540" s="215"/>
      <c r="L540" s="215"/>
      <c r="M540" s="215"/>
      <c r="N540" s="215"/>
      <c r="O540" s="215"/>
      <c r="P540" s="215">
        <v>11</v>
      </c>
      <c r="Q540" s="215">
        <v>21</v>
      </c>
      <c r="R540" s="215"/>
      <c r="S540" s="215"/>
      <c r="W540" s="209">
        <v>5</v>
      </c>
      <c r="X540" s="208"/>
      <c r="Y540" s="208"/>
      <c r="Z540" s="208"/>
      <c r="AA540" s="435"/>
      <c r="AB540" s="208"/>
      <c r="AC540" s="208"/>
      <c r="AD540" s="208"/>
      <c r="AE540" s="208"/>
      <c r="AF540" s="208"/>
      <c r="AG540" s="208"/>
      <c r="AH540" s="208"/>
      <c r="AI540" s="208"/>
      <c r="AJ540" s="208"/>
      <c r="AK540" s="210"/>
      <c r="AL540" s="208"/>
      <c r="AM540" s="435"/>
      <c r="AN540" s="435"/>
      <c r="AO540" s="435"/>
    </row>
    <row r="541" spans="1:41" s="209" customFormat="1" ht="14.5">
      <c r="A541" s="109" t="s">
        <v>1326</v>
      </c>
      <c r="B541" s="128" t="s">
        <v>1327</v>
      </c>
      <c r="C541" s="439">
        <v>1</v>
      </c>
      <c r="D541" s="435">
        <v>31</v>
      </c>
      <c r="E541" s="207" t="s">
        <v>941</v>
      </c>
      <c r="F541" s="208"/>
      <c r="G541" s="435"/>
      <c r="H541" s="435">
        <v>1</v>
      </c>
      <c r="I541" s="207"/>
      <c r="J541" s="208">
        <v>1</v>
      </c>
      <c r="K541" s="215"/>
      <c r="L541" s="215"/>
      <c r="M541" s="215"/>
      <c r="N541" s="215"/>
      <c r="O541" s="215"/>
      <c r="P541" s="215">
        <v>1</v>
      </c>
      <c r="Q541" s="215">
        <v>1</v>
      </c>
      <c r="R541" s="215"/>
      <c r="S541" s="215"/>
      <c r="X541" s="208"/>
      <c r="Y541" s="208"/>
      <c r="Z541" s="208"/>
      <c r="AA541" s="435" t="s">
        <v>55</v>
      </c>
      <c r="AB541" s="208"/>
      <c r="AC541" s="208"/>
      <c r="AD541" s="208"/>
      <c r="AE541" s="208"/>
      <c r="AF541" s="208"/>
      <c r="AG541" s="208"/>
      <c r="AH541" s="208"/>
      <c r="AI541" s="208"/>
      <c r="AJ541" s="208"/>
      <c r="AK541" s="210"/>
      <c r="AL541" s="208"/>
      <c r="AM541" s="435"/>
      <c r="AN541" s="435"/>
      <c r="AO541" s="435"/>
    </row>
    <row r="542" spans="1:41" ht="15.75" customHeight="1">
      <c r="A542" s="40" t="s">
        <v>1328</v>
      </c>
      <c r="B542" s="128" t="s">
        <v>1329</v>
      </c>
      <c r="C542" s="439">
        <v>65</v>
      </c>
      <c r="D542" s="435" t="s">
        <v>1330</v>
      </c>
      <c r="E542" s="436"/>
      <c r="F542" s="436"/>
      <c r="G542" s="436"/>
      <c r="H542" s="436"/>
      <c r="I542" s="436"/>
      <c r="J542" s="436"/>
      <c r="K542" s="436"/>
      <c r="L542" s="436">
        <v>9</v>
      </c>
      <c r="M542" s="91" t="s">
        <v>1331</v>
      </c>
      <c r="N542" s="436"/>
      <c r="O542" s="436"/>
      <c r="P542" s="167">
        <v>5</v>
      </c>
      <c r="Q542" s="167">
        <v>65</v>
      </c>
      <c r="R542" s="436"/>
      <c r="S542" s="436"/>
      <c r="T542" s="436"/>
      <c r="U542" s="436"/>
      <c r="V542" s="436"/>
      <c r="W542" s="436"/>
      <c r="X542" s="436"/>
      <c r="Y542" s="436"/>
      <c r="Z542" s="436"/>
      <c r="AA542" s="435" t="s">
        <v>967</v>
      </c>
      <c r="AB542" s="436"/>
      <c r="AC542" s="436"/>
      <c r="AD542" s="436"/>
      <c r="AE542" s="436"/>
      <c r="AF542" s="436"/>
      <c r="AG542" s="91" t="s">
        <v>1332</v>
      </c>
      <c r="AH542" s="436"/>
      <c r="AI542" s="436"/>
      <c r="AJ542" s="436"/>
      <c r="AK542" s="436"/>
      <c r="AL542" s="436"/>
      <c r="AM542" s="436"/>
      <c r="AN542" s="436"/>
      <c r="AO542" s="436"/>
    </row>
    <row r="543" spans="1:41" s="275" customFormat="1" ht="15.75" customHeight="1">
      <c r="A543" s="40" t="s">
        <v>1333</v>
      </c>
      <c r="B543" s="128" t="s">
        <v>1185</v>
      </c>
      <c r="C543" s="439">
        <v>50</v>
      </c>
      <c r="D543" s="435">
        <v>29</v>
      </c>
      <c r="E543" s="436"/>
      <c r="F543" s="436">
        <v>1</v>
      </c>
      <c r="G543" s="436">
        <v>1</v>
      </c>
      <c r="H543" s="436">
        <v>48</v>
      </c>
      <c r="I543" s="436"/>
      <c r="J543" s="436"/>
      <c r="K543" s="436"/>
      <c r="L543" s="436"/>
      <c r="M543" s="91"/>
      <c r="N543" s="436"/>
      <c r="O543" s="436"/>
      <c r="P543" s="167"/>
      <c r="Q543" s="167">
        <v>49</v>
      </c>
      <c r="R543" s="436">
        <v>1</v>
      </c>
      <c r="S543" s="436"/>
      <c r="T543" s="436"/>
      <c r="U543" s="436"/>
      <c r="V543" s="436"/>
      <c r="W543" s="436"/>
      <c r="X543" s="436"/>
      <c r="Y543" s="436"/>
      <c r="Z543" s="436"/>
      <c r="AA543" s="435"/>
      <c r="AB543" s="436"/>
      <c r="AC543" s="436"/>
      <c r="AD543" s="436"/>
      <c r="AE543" s="436"/>
      <c r="AF543" s="436"/>
      <c r="AG543" s="436"/>
      <c r="AH543" s="436"/>
      <c r="AI543" s="436"/>
      <c r="AJ543" s="436"/>
      <c r="AK543" s="436"/>
      <c r="AL543" s="436"/>
      <c r="AM543" s="436"/>
      <c r="AN543" s="436"/>
      <c r="AO543" s="436"/>
    </row>
    <row r="544" spans="1:41" s="275" customFormat="1" ht="15.75" customHeight="1">
      <c r="A544" s="40" t="s">
        <v>1334</v>
      </c>
      <c r="B544" s="128" t="s">
        <v>1327</v>
      </c>
      <c r="C544" s="439">
        <v>350</v>
      </c>
      <c r="D544" s="436"/>
      <c r="E544" s="436"/>
      <c r="F544" s="436"/>
      <c r="G544" s="436"/>
      <c r="H544" s="436"/>
      <c r="I544" s="436"/>
      <c r="J544" s="436"/>
      <c r="K544" s="436"/>
      <c r="L544" s="436"/>
      <c r="M544" s="436"/>
      <c r="N544" s="436"/>
      <c r="O544" s="436"/>
      <c r="P544" s="167">
        <v>152</v>
      </c>
      <c r="Q544" s="167">
        <v>223</v>
      </c>
      <c r="R544" s="279">
        <v>9</v>
      </c>
      <c r="S544" s="436"/>
      <c r="T544" s="436"/>
      <c r="U544" s="436">
        <f>350-9-223</f>
        <v>118</v>
      </c>
      <c r="V544" s="436"/>
      <c r="W544" s="436"/>
      <c r="X544" s="436"/>
      <c r="Y544" s="436"/>
      <c r="Z544" s="436"/>
      <c r="AA544" s="436"/>
      <c r="AB544" s="436"/>
      <c r="AC544" s="436"/>
      <c r="AD544" s="436"/>
      <c r="AE544" s="436"/>
      <c r="AF544" s="436"/>
      <c r="AG544" s="436"/>
      <c r="AH544" s="436"/>
      <c r="AI544" s="436"/>
      <c r="AJ544" s="436"/>
      <c r="AK544" s="436"/>
      <c r="AL544" s="436"/>
      <c r="AM544" s="436"/>
      <c r="AN544" s="436"/>
      <c r="AO544" s="436"/>
    </row>
    <row r="545" spans="1:33" s="275" customFormat="1" ht="15.75" customHeight="1">
      <c r="A545" s="40" t="s">
        <v>1335</v>
      </c>
      <c r="B545" s="280">
        <v>44222</v>
      </c>
      <c r="C545" s="439">
        <v>1</v>
      </c>
      <c r="D545" s="435">
        <v>39</v>
      </c>
      <c r="E545" s="91" t="s">
        <v>1336</v>
      </c>
      <c r="F545" s="436"/>
      <c r="G545" s="436"/>
      <c r="H545" s="436">
        <v>1</v>
      </c>
      <c r="I545" s="436"/>
      <c r="J545" s="436">
        <v>1</v>
      </c>
      <c r="K545" s="436"/>
      <c r="L545" s="436"/>
      <c r="M545" s="436"/>
      <c r="N545" s="436"/>
      <c r="O545" s="91" t="s">
        <v>1337</v>
      </c>
      <c r="P545" s="436"/>
      <c r="Q545" s="436"/>
      <c r="R545" s="436"/>
      <c r="S545" s="436"/>
      <c r="T545" s="436"/>
      <c r="U545" s="436">
        <v>1</v>
      </c>
      <c r="V545" s="436"/>
      <c r="W545" s="436"/>
      <c r="X545" s="436"/>
      <c r="Y545" s="436"/>
      <c r="Z545" s="436"/>
      <c r="AA545" s="436"/>
      <c r="AB545" s="436"/>
      <c r="AC545" s="436"/>
      <c r="AD545" s="436"/>
      <c r="AE545" s="436"/>
      <c r="AF545" s="436"/>
      <c r="AG545" s="436"/>
    </row>
    <row r="546" spans="1:33" s="275" customFormat="1" ht="15.75" customHeight="1">
      <c r="A546" s="40" t="s">
        <v>1338</v>
      </c>
      <c r="B546" s="280">
        <v>44182</v>
      </c>
      <c r="C546" s="439">
        <v>11</v>
      </c>
      <c r="D546" s="435">
        <v>31.18</v>
      </c>
      <c r="E546" s="436">
        <v>33.36</v>
      </c>
      <c r="F546" s="436"/>
      <c r="G546" s="436"/>
      <c r="H546" s="436"/>
      <c r="I546" s="436"/>
      <c r="J546" s="436"/>
      <c r="K546" s="436"/>
      <c r="L546" s="436">
        <v>5</v>
      </c>
      <c r="M546" s="91" t="s">
        <v>1339</v>
      </c>
      <c r="N546" s="436">
        <v>2</v>
      </c>
      <c r="O546" s="436"/>
      <c r="P546" s="436">
        <v>5</v>
      </c>
      <c r="Q546" s="436">
        <v>6</v>
      </c>
      <c r="R546" s="436"/>
      <c r="S546" s="436"/>
      <c r="T546" s="436">
        <v>2</v>
      </c>
      <c r="U546" s="436">
        <v>5</v>
      </c>
      <c r="V546" s="436"/>
      <c r="W546" s="436"/>
      <c r="X546" s="436"/>
      <c r="Y546" s="436"/>
      <c r="Z546" s="436"/>
      <c r="AA546" s="91" t="s">
        <v>55</v>
      </c>
      <c r="AB546" s="436"/>
      <c r="AC546" s="436"/>
      <c r="AD546" s="436"/>
      <c r="AE546" s="436"/>
      <c r="AF546" s="436"/>
      <c r="AG546" s="436"/>
    </row>
    <row r="547" spans="1:33" s="275" customFormat="1" ht="15.75" customHeight="1">
      <c r="A547" s="40" t="s">
        <v>1340</v>
      </c>
      <c r="B547" s="280">
        <v>44233</v>
      </c>
      <c r="C547" s="439">
        <v>91</v>
      </c>
      <c r="D547" s="435">
        <v>27</v>
      </c>
      <c r="E547" s="436">
        <v>36</v>
      </c>
      <c r="F547" s="436"/>
      <c r="G547" s="436"/>
      <c r="H547" s="436"/>
      <c r="I547" s="436"/>
      <c r="J547" s="436"/>
      <c r="K547" s="436">
        <v>9</v>
      </c>
      <c r="L547" s="436">
        <v>2</v>
      </c>
      <c r="M547" s="91" t="s">
        <v>1341</v>
      </c>
      <c r="N547" s="436">
        <v>3</v>
      </c>
      <c r="O547" s="436"/>
      <c r="P547" s="436">
        <f>19+7+1+2</f>
        <v>29</v>
      </c>
      <c r="Q547" s="436">
        <f>24+7+1+19+7+1+2</f>
        <v>61</v>
      </c>
      <c r="R547" s="436"/>
      <c r="S547" s="436"/>
      <c r="T547" s="436"/>
      <c r="U547" s="436">
        <v>31</v>
      </c>
      <c r="V547" s="436"/>
      <c r="W547" s="436"/>
      <c r="X547" s="436"/>
      <c r="Y547" s="436"/>
      <c r="Z547" s="436"/>
      <c r="AA547" s="91" t="s">
        <v>1342</v>
      </c>
      <c r="AB547" s="436"/>
      <c r="AC547" s="436"/>
      <c r="AD547" s="436"/>
      <c r="AE547" s="436"/>
      <c r="AF547" s="436"/>
      <c r="AG547" s="91" t="s">
        <v>1343</v>
      </c>
    </row>
    <row r="548" spans="1:33" s="275" customFormat="1" ht="15.75" customHeight="1">
      <c r="A548" s="40" t="s">
        <v>1344</v>
      </c>
      <c r="B548" s="93">
        <v>44162</v>
      </c>
      <c r="C548" s="439">
        <v>35</v>
      </c>
      <c r="D548" s="435">
        <v>28.9</v>
      </c>
      <c r="E548" s="436"/>
      <c r="F548" s="436"/>
      <c r="G548" s="436"/>
      <c r="H548" s="436"/>
      <c r="I548" s="436"/>
      <c r="J548" s="436"/>
      <c r="K548" s="436"/>
      <c r="L548" s="436"/>
      <c r="M548" s="436"/>
      <c r="N548" s="436">
        <v>3</v>
      </c>
      <c r="O548" s="436"/>
      <c r="P548" s="436"/>
      <c r="Q548" s="436">
        <v>28</v>
      </c>
      <c r="R548" s="436"/>
      <c r="S548" s="436"/>
      <c r="T548" s="436"/>
      <c r="U548" s="436">
        <v>7</v>
      </c>
      <c r="V548" s="436"/>
      <c r="W548" s="436"/>
      <c r="X548" s="436"/>
      <c r="Y548" s="436"/>
      <c r="Z548" s="436"/>
      <c r="AA548" s="91" t="s">
        <v>55</v>
      </c>
      <c r="AB548" s="436"/>
      <c r="AC548" s="436"/>
      <c r="AD548" s="436"/>
      <c r="AE548" s="436"/>
      <c r="AF548" s="436"/>
      <c r="AG548" s="436"/>
    </row>
    <row r="549" spans="1:33" s="275" customFormat="1" ht="15.75" customHeight="1">
      <c r="A549" s="40" t="s">
        <v>1345</v>
      </c>
      <c r="B549" s="93">
        <v>44228</v>
      </c>
      <c r="C549" s="439">
        <v>34</v>
      </c>
      <c r="D549" s="435">
        <v>26.3</v>
      </c>
      <c r="E549" s="436"/>
      <c r="F549" s="436"/>
      <c r="G549" s="436"/>
      <c r="H549" s="436"/>
      <c r="I549" s="91" t="s">
        <v>1346</v>
      </c>
      <c r="J549" s="436"/>
      <c r="K549" s="436"/>
      <c r="L549" s="436">
        <v>3</v>
      </c>
      <c r="M549" s="91" t="s">
        <v>1347</v>
      </c>
      <c r="N549" s="436"/>
      <c r="O549" s="436"/>
      <c r="P549" s="436">
        <v>11</v>
      </c>
      <c r="Q549" s="436">
        <v>34</v>
      </c>
      <c r="R549" s="436"/>
      <c r="S549" s="436"/>
      <c r="T549" s="436"/>
      <c r="U549" s="436"/>
      <c r="V549" s="436"/>
      <c r="W549" s="436"/>
      <c r="X549" s="436"/>
      <c r="Y549" s="436"/>
      <c r="Z549" s="436"/>
      <c r="AA549" s="91"/>
      <c r="AB549" s="436"/>
      <c r="AC549" s="436"/>
      <c r="AD549" s="436"/>
      <c r="AE549" s="436"/>
      <c r="AF549" s="436"/>
      <c r="AG549" s="436"/>
    </row>
    <row r="550" spans="1:33" s="275" customFormat="1" ht="15.75" customHeight="1">
      <c r="A550" s="40" t="s">
        <v>1348</v>
      </c>
      <c r="B550" s="93">
        <v>44231</v>
      </c>
      <c r="C550" s="439">
        <v>1</v>
      </c>
      <c r="D550" s="435">
        <v>29</v>
      </c>
      <c r="E550" s="91" t="s">
        <v>1349</v>
      </c>
      <c r="F550" s="436"/>
      <c r="G550" s="436"/>
      <c r="H550" s="436"/>
      <c r="I550" s="91"/>
      <c r="J550" s="436">
        <v>1</v>
      </c>
      <c r="K550" s="436"/>
      <c r="L550" s="436"/>
      <c r="M550" s="91"/>
      <c r="N550" s="436">
        <v>1</v>
      </c>
      <c r="O550" s="436"/>
      <c r="P550" s="436"/>
      <c r="Q550" s="436"/>
      <c r="R550" s="436"/>
      <c r="S550" s="436"/>
      <c r="T550" s="436"/>
      <c r="U550" s="436">
        <v>1</v>
      </c>
      <c r="V550" s="436"/>
      <c r="W550" s="436"/>
      <c r="X550" s="436"/>
      <c r="Y550" s="436"/>
      <c r="Z550" s="436"/>
      <c r="AA550" s="91" t="s">
        <v>55</v>
      </c>
      <c r="AB550" s="436"/>
      <c r="AC550" s="436"/>
      <c r="AD550" s="436"/>
      <c r="AE550" s="436"/>
      <c r="AF550" s="436"/>
      <c r="AG550" s="436"/>
    </row>
    <row r="551" spans="1:33" s="275" customFormat="1" ht="15.75" customHeight="1">
      <c r="A551" s="40" t="s">
        <v>1350</v>
      </c>
      <c r="B551" s="93">
        <v>44222</v>
      </c>
      <c r="C551" s="439">
        <v>39</v>
      </c>
      <c r="D551" s="435">
        <v>32</v>
      </c>
      <c r="E551" s="91" t="s">
        <v>1351</v>
      </c>
      <c r="F551" s="436"/>
      <c r="G551" s="436"/>
      <c r="H551" s="436"/>
      <c r="I551" s="91"/>
      <c r="J551" s="436"/>
      <c r="K551" s="436">
        <v>6</v>
      </c>
      <c r="L551" s="436"/>
      <c r="M551" s="91" t="s">
        <v>1352</v>
      </c>
      <c r="N551" s="436">
        <v>5</v>
      </c>
      <c r="O551" s="436"/>
      <c r="P551" s="436">
        <v>13</v>
      </c>
      <c r="Q551" s="436">
        <v>38</v>
      </c>
      <c r="R551" s="436"/>
      <c r="S551" s="436">
        <v>1</v>
      </c>
      <c r="T551" s="436"/>
      <c r="U551" s="436"/>
      <c r="V551" s="436"/>
      <c r="W551" s="436"/>
      <c r="X551" s="436"/>
      <c r="Y551" s="436"/>
      <c r="Z551" s="436"/>
      <c r="AA551" s="91"/>
      <c r="AB551" s="436"/>
      <c r="AC551" s="436"/>
      <c r="AD551" s="436"/>
      <c r="AE551" s="436"/>
      <c r="AF551" s="91" t="s">
        <v>46</v>
      </c>
      <c r="AG551" s="436"/>
    </row>
    <row r="552" spans="1:33" s="275" customFormat="1" ht="15.75" customHeight="1">
      <c r="A552" s="40" t="s">
        <v>1353</v>
      </c>
      <c r="B552" s="93">
        <v>44242</v>
      </c>
      <c r="C552" s="439">
        <v>1</v>
      </c>
      <c r="D552" s="435">
        <v>22</v>
      </c>
      <c r="E552" s="91">
        <v>35</v>
      </c>
      <c r="F552" s="436"/>
      <c r="G552" s="436"/>
      <c r="H552" s="436"/>
      <c r="I552" s="91"/>
      <c r="J552" s="436"/>
      <c r="K552" s="436"/>
      <c r="L552" s="436"/>
      <c r="M552" s="91" t="s">
        <v>1354</v>
      </c>
      <c r="N552" s="436"/>
      <c r="O552" s="436"/>
      <c r="P552" s="436">
        <v>1</v>
      </c>
      <c r="Q552" s="436">
        <v>1</v>
      </c>
      <c r="R552" s="436"/>
      <c r="S552" s="436"/>
      <c r="T552" s="436"/>
      <c r="U552" s="436"/>
      <c r="V552" s="436"/>
      <c r="W552" s="436"/>
      <c r="X552" s="436"/>
      <c r="Y552" s="436"/>
      <c r="Z552" s="436"/>
      <c r="AA552" s="91" t="s">
        <v>55</v>
      </c>
      <c r="AB552" s="436"/>
      <c r="AC552" s="436"/>
      <c r="AD552" s="436"/>
      <c r="AE552" s="436"/>
      <c r="AF552" s="91"/>
      <c r="AG552" s="436"/>
    </row>
    <row r="553" spans="1:33" s="275" customFormat="1" ht="15.75" customHeight="1">
      <c r="A553" s="40" t="s">
        <v>1355</v>
      </c>
      <c r="B553" s="93">
        <v>44215</v>
      </c>
      <c r="C553" s="439">
        <v>1</v>
      </c>
      <c r="D553" s="435">
        <v>31</v>
      </c>
      <c r="E553" s="91">
        <v>29</v>
      </c>
      <c r="F553" s="436"/>
      <c r="G553" s="436"/>
      <c r="H553" s="436"/>
      <c r="I553" s="91"/>
      <c r="J553" s="436"/>
      <c r="K553" s="436"/>
      <c r="L553" s="436"/>
      <c r="M553" s="91" t="s">
        <v>1356</v>
      </c>
      <c r="N553" s="436"/>
      <c r="O553" s="436"/>
      <c r="P553" s="436"/>
      <c r="Q553" s="436">
        <v>1</v>
      </c>
      <c r="R553" s="436"/>
      <c r="S553" s="436"/>
      <c r="T553" s="436"/>
      <c r="U553" s="436"/>
      <c r="V553" s="436"/>
      <c r="W553" s="436"/>
      <c r="X553" s="436"/>
      <c r="Y553" s="436"/>
      <c r="Z553" s="436"/>
      <c r="AA553" s="91" t="s">
        <v>55</v>
      </c>
      <c r="AB553" s="436"/>
      <c r="AC553" s="436"/>
      <c r="AD553" s="436"/>
      <c r="AE553" s="436"/>
      <c r="AF553" s="91"/>
      <c r="AG553" s="436"/>
    </row>
    <row r="554" spans="1:33" s="275" customFormat="1" ht="15.75" customHeight="1">
      <c r="A554" s="40" t="s">
        <v>394</v>
      </c>
      <c r="B554" s="93">
        <v>44245</v>
      </c>
      <c r="C554" s="439">
        <v>1</v>
      </c>
      <c r="D554" s="435">
        <v>38</v>
      </c>
      <c r="E554" s="91">
        <v>30</v>
      </c>
      <c r="F554" s="436"/>
      <c r="G554" s="436"/>
      <c r="H554" s="436"/>
      <c r="I554" s="91">
        <v>6</v>
      </c>
      <c r="J554" s="436"/>
      <c r="K554" s="436"/>
      <c r="L554" s="436">
        <v>1</v>
      </c>
      <c r="M554" s="91" t="s">
        <v>1357</v>
      </c>
      <c r="N554" s="436"/>
      <c r="O554" s="436"/>
      <c r="P554" s="436">
        <v>1</v>
      </c>
      <c r="Q554" s="436">
        <v>1</v>
      </c>
      <c r="R554" s="436"/>
      <c r="S554" s="436"/>
      <c r="T554" s="436"/>
      <c r="U554" s="436"/>
      <c r="V554" s="436"/>
      <c r="W554" s="436"/>
      <c r="X554" s="436"/>
      <c r="Y554" s="436"/>
      <c r="Z554" s="436"/>
      <c r="AA554" s="91" t="s">
        <v>55</v>
      </c>
      <c r="AB554" s="436"/>
      <c r="AC554" s="436"/>
      <c r="AD554" s="436"/>
      <c r="AE554" s="436"/>
      <c r="AF554" s="91"/>
      <c r="AG554" s="436"/>
    </row>
    <row r="555" spans="1:33" s="275" customFormat="1" ht="15.75" customHeight="1">
      <c r="A555" s="40" t="s">
        <v>1358</v>
      </c>
      <c r="B555" s="93"/>
      <c r="C555" s="439">
        <v>1</v>
      </c>
      <c r="D555" s="435">
        <v>16</v>
      </c>
      <c r="E555" s="91" t="s">
        <v>1359</v>
      </c>
      <c r="F555" s="436"/>
      <c r="G555" s="436"/>
      <c r="H555" s="436"/>
      <c r="I555" s="91"/>
      <c r="J555" s="436">
        <v>1</v>
      </c>
      <c r="K555" s="436"/>
      <c r="L555" s="436"/>
      <c r="M555" s="91"/>
      <c r="N555" s="436"/>
      <c r="O555" s="436"/>
      <c r="P555" s="436"/>
      <c r="Q555" s="436">
        <v>1</v>
      </c>
      <c r="R555" s="436"/>
      <c r="S555" s="436"/>
      <c r="T555" s="436"/>
      <c r="U555" s="436"/>
      <c r="V555" s="436"/>
      <c r="W555" s="436"/>
      <c r="X555" s="436"/>
      <c r="Y555" s="436"/>
      <c r="Z555" s="436"/>
      <c r="AA555" s="91" t="s">
        <v>55</v>
      </c>
      <c r="AB555" s="436"/>
      <c r="AC555" s="436"/>
      <c r="AD555" s="436"/>
      <c r="AE555" s="436"/>
      <c r="AF555" s="91"/>
      <c r="AG555" s="436"/>
    </row>
    <row r="556" spans="1:33" s="275" customFormat="1" ht="15.75" customHeight="1">
      <c r="A556" s="40" t="s">
        <v>1360</v>
      </c>
      <c r="B556" s="93">
        <v>44242</v>
      </c>
      <c r="C556" s="439">
        <v>4</v>
      </c>
      <c r="D556" s="435" t="s">
        <v>96</v>
      </c>
      <c r="E556" s="91"/>
      <c r="F556" s="436"/>
      <c r="G556" s="436"/>
      <c r="H556" s="436">
        <v>4</v>
      </c>
      <c r="I556" s="91"/>
      <c r="J556" s="436"/>
      <c r="K556" s="436"/>
      <c r="L556" s="436"/>
      <c r="M556" s="91"/>
      <c r="N556" s="436"/>
      <c r="O556" s="436">
        <v>1</v>
      </c>
      <c r="P556" s="436">
        <v>1</v>
      </c>
      <c r="Q556" s="436">
        <v>3</v>
      </c>
      <c r="R556" s="436"/>
      <c r="S556" s="436"/>
      <c r="T556" s="436"/>
      <c r="U556" s="436"/>
      <c r="V556" s="436"/>
      <c r="W556" s="436"/>
      <c r="X556" s="436"/>
      <c r="Y556" s="436"/>
      <c r="Z556" s="436"/>
      <c r="AA556" s="91" t="s">
        <v>55</v>
      </c>
      <c r="AB556" s="436"/>
      <c r="AC556" s="436"/>
      <c r="AD556" s="436"/>
      <c r="AE556" s="436"/>
      <c r="AF556" s="91"/>
      <c r="AG556" s="436"/>
    </row>
    <row r="557" spans="1:33" s="275" customFormat="1" ht="15.75" customHeight="1">
      <c r="A557" s="40" t="s">
        <v>1361</v>
      </c>
      <c r="B557" s="93">
        <v>44242</v>
      </c>
      <c r="C557" s="439">
        <v>1</v>
      </c>
      <c r="D557" s="435">
        <v>39</v>
      </c>
      <c r="E557" s="91">
        <v>25</v>
      </c>
      <c r="F557" s="436"/>
      <c r="G557" s="436">
        <v>1</v>
      </c>
      <c r="H557" s="436"/>
      <c r="I557" s="91"/>
      <c r="J557" s="436"/>
      <c r="K557" s="436"/>
      <c r="L557" s="436">
        <v>1</v>
      </c>
      <c r="M557" s="91" t="s">
        <v>1362</v>
      </c>
      <c r="N557" s="436"/>
      <c r="O557" s="436"/>
      <c r="P557" s="436">
        <v>1</v>
      </c>
      <c r="Q557" s="436">
        <v>1</v>
      </c>
      <c r="R557" s="436"/>
      <c r="S557" s="436"/>
      <c r="T557" s="436"/>
      <c r="U557" s="436"/>
      <c r="V557" s="436"/>
      <c r="W557" s="436"/>
      <c r="X557" s="436"/>
      <c r="Y557" s="436"/>
      <c r="Z557" s="436"/>
      <c r="AA557" s="91" t="s">
        <v>55</v>
      </c>
      <c r="AB557" s="436"/>
      <c r="AC557" s="436"/>
      <c r="AD557" s="436"/>
      <c r="AE557" s="436"/>
      <c r="AF557" s="91"/>
      <c r="AG557" s="436"/>
    </row>
    <row r="558" spans="1:33" s="275" customFormat="1" ht="15.75" customHeight="1">
      <c r="A558" s="40" t="s">
        <v>1363</v>
      </c>
      <c r="B558" s="93">
        <v>44228</v>
      </c>
      <c r="C558" s="439">
        <v>1</v>
      </c>
      <c r="D558" s="435">
        <v>30</v>
      </c>
      <c r="E558" s="91" t="s">
        <v>1364</v>
      </c>
      <c r="F558" s="436"/>
      <c r="G558" s="436"/>
      <c r="H558" s="436"/>
      <c r="I558" s="91"/>
      <c r="J558" s="436"/>
      <c r="K558" s="436"/>
      <c r="L558" s="436"/>
      <c r="M558" s="91"/>
      <c r="N558" s="436">
        <v>1</v>
      </c>
      <c r="O558" s="436"/>
      <c r="P558" s="436">
        <v>1</v>
      </c>
      <c r="Q558" s="436">
        <v>1</v>
      </c>
      <c r="R558" s="436"/>
      <c r="S558" s="436"/>
      <c r="T558" s="436"/>
      <c r="U558" s="436"/>
      <c r="V558" s="436"/>
      <c r="W558" s="436"/>
      <c r="X558" s="436"/>
      <c r="Y558" s="436"/>
      <c r="Z558" s="436"/>
      <c r="AA558" s="91" t="s">
        <v>55</v>
      </c>
      <c r="AB558" s="436"/>
      <c r="AC558" s="436"/>
      <c r="AD558" s="436"/>
      <c r="AE558" s="436"/>
      <c r="AF558" s="91"/>
      <c r="AG558" s="436"/>
    </row>
    <row r="559" spans="1:33" s="275" customFormat="1" ht="15.75" customHeight="1">
      <c r="A559" s="109" t="s">
        <v>1365</v>
      </c>
      <c r="B559" s="93"/>
      <c r="C559" s="439">
        <v>1219</v>
      </c>
      <c r="D559" s="435" t="s">
        <v>1366</v>
      </c>
      <c r="E559" s="91">
        <v>37.700000000000003</v>
      </c>
      <c r="F559" s="436"/>
      <c r="G559" s="436"/>
      <c r="H559" s="436"/>
      <c r="I559" s="105" t="s">
        <v>1367</v>
      </c>
      <c r="J559" s="436"/>
      <c r="K559" s="436"/>
      <c r="L559" s="436"/>
      <c r="M559" s="91" t="s">
        <v>1368</v>
      </c>
      <c r="N559" s="436">
        <v>59</v>
      </c>
      <c r="O559" s="436">
        <v>6</v>
      </c>
      <c r="P559" s="436">
        <f>84+169+197</f>
        <v>450</v>
      </c>
      <c r="Q559" s="436">
        <v>1196</v>
      </c>
      <c r="R559" s="436">
        <v>13</v>
      </c>
      <c r="S559" s="436">
        <v>10</v>
      </c>
      <c r="T559" s="436"/>
      <c r="U559" s="436"/>
      <c r="V559" s="436"/>
      <c r="W559" s="436"/>
      <c r="X559" s="436"/>
      <c r="Y559" s="436"/>
      <c r="Z559" s="436"/>
      <c r="AA559" s="91" t="s">
        <v>55</v>
      </c>
      <c r="AB559" s="436"/>
      <c r="AC559" s="436"/>
      <c r="AD559" s="436"/>
      <c r="AE559" s="436"/>
      <c r="AF559" s="91"/>
      <c r="AG559" s="436"/>
    </row>
    <row r="560" spans="1:33" s="275" customFormat="1" ht="15.75" customHeight="1">
      <c r="A560" s="109" t="s">
        <v>1267</v>
      </c>
      <c r="B560" s="93">
        <v>44235</v>
      </c>
      <c r="C560" s="439">
        <v>317</v>
      </c>
      <c r="D560" s="435"/>
      <c r="E560" s="91"/>
      <c r="F560" s="282">
        <v>141</v>
      </c>
      <c r="G560" s="436"/>
      <c r="H560" s="283">
        <v>176</v>
      </c>
      <c r="I560" s="105"/>
      <c r="J560" s="436">
        <v>7</v>
      </c>
      <c r="K560" s="436">
        <v>8</v>
      </c>
      <c r="L560" s="436"/>
      <c r="M560" s="91" t="s">
        <v>1369</v>
      </c>
      <c r="N560" s="436">
        <v>3</v>
      </c>
      <c r="O560" s="436"/>
      <c r="P560" s="436">
        <v>54</v>
      </c>
      <c r="Q560" s="436">
        <v>176</v>
      </c>
      <c r="R560" s="440">
        <v>2</v>
      </c>
      <c r="S560" s="436"/>
      <c r="T560" s="436"/>
      <c r="U560" s="436">
        <f>317-176-2</f>
        <v>139</v>
      </c>
      <c r="V560" s="436"/>
      <c r="W560" s="436">
        <v>25</v>
      </c>
      <c r="X560" s="436"/>
      <c r="Y560" s="436"/>
      <c r="Z560" s="436"/>
      <c r="AA560" s="91" t="s">
        <v>1370</v>
      </c>
      <c r="AB560" s="436"/>
      <c r="AC560" s="436"/>
      <c r="AD560" s="436"/>
      <c r="AE560" s="436"/>
      <c r="AF560" s="91"/>
      <c r="AG560" s="91" t="s">
        <v>1371</v>
      </c>
    </row>
    <row r="561" spans="1:38" s="275" customFormat="1" ht="15.75" customHeight="1">
      <c r="A561" s="109" t="s">
        <v>1372</v>
      </c>
      <c r="B561" s="93">
        <v>44230</v>
      </c>
      <c r="C561" s="439">
        <v>114</v>
      </c>
      <c r="D561" s="435" t="s">
        <v>1373</v>
      </c>
      <c r="E561" s="162" t="s">
        <v>1374</v>
      </c>
      <c r="F561" s="440">
        <v>10</v>
      </c>
      <c r="G561" s="440">
        <v>37</v>
      </c>
      <c r="H561" s="440">
        <v>67</v>
      </c>
      <c r="I561" s="105"/>
      <c r="J561" s="436"/>
      <c r="K561" s="436"/>
      <c r="L561" s="436"/>
      <c r="M561" s="91" t="s">
        <v>1375</v>
      </c>
      <c r="N561" s="436"/>
      <c r="O561" s="436"/>
      <c r="P561" s="436"/>
      <c r="Q561" s="436">
        <v>9</v>
      </c>
      <c r="R561" s="440"/>
      <c r="S561" s="436"/>
      <c r="T561" s="436"/>
      <c r="U561" s="436">
        <v>105</v>
      </c>
      <c r="V561" s="436"/>
      <c r="W561" s="436"/>
      <c r="X561" s="436"/>
      <c r="Y561" s="436"/>
      <c r="Z561" s="436"/>
      <c r="AA561" s="91" t="s">
        <v>55</v>
      </c>
      <c r="AB561" s="436"/>
      <c r="AC561" s="436"/>
      <c r="AD561" s="436"/>
      <c r="AE561" s="436"/>
      <c r="AF561" s="91"/>
      <c r="AG561" s="91"/>
      <c r="AH561" s="436"/>
      <c r="AI561" s="436"/>
      <c r="AJ561" s="436"/>
      <c r="AK561" s="436"/>
      <c r="AL561" s="436"/>
    </row>
    <row r="562" spans="1:38" s="275" customFormat="1" ht="15.75" customHeight="1">
      <c r="A562" s="109" t="s">
        <v>1376</v>
      </c>
      <c r="B562" s="93">
        <v>44225</v>
      </c>
      <c r="C562" s="439">
        <v>1</v>
      </c>
      <c r="D562" s="435">
        <v>36</v>
      </c>
      <c r="E562" s="105">
        <v>38</v>
      </c>
      <c r="F562" s="440"/>
      <c r="G562" s="440"/>
      <c r="H562" s="440">
        <v>1</v>
      </c>
      <c r="I562" s="105"/>
      <c r="J562" s="436"/>
      <c r="K562" s="436">
        <v>1</v>
      </c>
      <c r="L562" s="436"/>
      <c r="M562" s="91" t="s">
        <v>1377</v>
      </c>
      <c r="N562" s="436">
        <v>1</v>
      </c>
      <c r="O562" s="436"/>
      <c r="P562" s="436"/>
      <c r="Q562" s="436">
        <v>1</v>
      </c>
      <c r="R562" s="440"/>
      <c r="S562" s="436"/>
      <c r="T562" s="436"/>
      <c r="U562" s="436"/>
      <c r="V562" s="436"/>
      <c r="W562" s="436"/>
      <c r="X562" s="436"/>
      <c r="Y562" s="436"/>
      <c r="Z562" s="436"/>
      <c r="AA562" s="91"/>
      <c r="AB562" s="436"/>
      <c r="AC562" s="436"/>
      <c r="AD562" s="436"/>
      <c r="AE562" s="436"/>
      <c r="AF562" s="91"/>
      <c r="AG562" s="91" t="s">
        <v>1378</v>
      </c>
      <c r="AH562" s="436"/>
      <c r="AI562" s="436"/>
      <c r="AJ562" s="436"/>
      <c r="AK562" s="436"/>
      <c r="AL562" s="436"/>
    </row>
    <row r="563" spans="1:38" s="275" customFormat="1" ht="15.75" customHeight="1">
      <c r="A563" s="109" t="s">
        <v>772</v>
      </c>
      <c r="B563" s="93">
        <v>44253</v>
      </c>
      <c r="C563" s="439">
        <v>17</v>
      </c>
      <c r="D563" s="435" t="s">
        <v>1379</v>
      </c>
      <c r="E563" s="281"/>
      <c r="F563" s="440">
        <v>17</v>
      </c>
      <c r="G563" s="440"/>
      <c r="H563" s="440"/>
      <c r="I563" s="105"/>
      <c r="J563" s="436"/>
      <c r="K563" s="436"/>
      <c r="L563" s="436"/>
      <c r="M563" s="91" t="s">
        <v>1380</v>
      </c>
      <c r="N563" s="436"/>
      <c r="O563" s="436"/>
      <c r="P563" s="436"/>
      <c r="Q563" s="436"/>
      <c r="R563" s="440">
        <v>0</v>
      </c>
      <c r="S563" s="436"/>
      <c r="T563" s="436"/>
      <c r="U563" s="436"/>
      <c r="V563" s="436"/>
      <c r="W563" s="436"/>
      <c r="X563" s="436"/>
      <c r="Y563" s="436"/>
      <c r="Z563" s="436"/>
      <c r="AA563" s="91" t="s">
        <v>237</v>
      </c>
      <c r="AB563" s="436"/>
      <c r="AC563" s="436"/>
      <c r="AD563" s="436"/>
      <c r="AE563" s="436"/>
      <c r="AF563" s="91"/>
      <c r="AG563" s="91" t="s">
        <v>1381</v>
      </c>
      <c r="AH563" s="436"/>
      <c r="AI563" s="436"/>
      <c r="AJ563" s="436"/>
      <c r="AK563" s="436"/>
      <c r="AL563" s="436"/>
    </row>
    <row r="564" spans="1:38" s="275" customFormat="1" ht="15.75" customHeight="1">
      <c r="A564" s="109" t="s">
        <v>1382</v>
      </c>
      <c r="B564" s="93">
        <v>44256</v>
      </c>
      <c r="C564" s="439">
        <v>30</v>
      </c>
      <c r="D564" s="435" t="s">
        <v>1383</v>
      </c>
      <c r="E564" s="281" t="s">
        <v>1384</v>
      </c>
      <c r="F564" s="440"/>
      <c r="G564" s="440"/>
      <c r="H564" s="440"/>
      <c r="I564" s="105"/>
      <c r="J564" s="436"/>
      <c r="K564" s="436">
        <v>2</v>
      </c>
      <c r="L564" s="436"/>
      <c r="M564" s="91"/>
      <c r="N564" s="436"/>
      <c r="O564" s="436"/>
      <c r="P564" s="436">
        <v>22</v>
      </c>
      <c r="Q564" s="436">
        <v>30</v>
      </c>
      <c r="R564" s="440"/>
      <c r="S564" s="436"/>
      <c r="T564" s="436"/>
      <c r="U564" s="436"/>
      <c r="V564" s="436"/>
      <c r="W564" s="436">
        <v>5</v>
      </c>
      <c r="X564" s="436"/>
      <c r="Y564" s="436"/>
      <c r="Z564" s="436"/>
      <c r="AA564" s="91" t="s">
        <v>55</v>
      </c>
      <c r="AB564" s="436"/>
      <c r="AC564" s="436"/>
      <c r="AD564" s="436"/>
      <c r="AE564" s="436"/>
      <c r="AF564" s="91"/>
      <c r="AG564" s="91"/>
      <c r="AH564" s="436"/>
      <c r="AI564" s="436"/>
      <c r="AJ564" s="436"/>
      <c r="AK564" s="436"/>
      <c r="AL564" s="436"/>
    </row>
    <row r="565" spans="1:38" s="275" customFormat="1" ht="14.5">
      <c r="A565" s="109" t="s">
        <v>1385</v>
      </c>
      <c r="B565" s="93">
        <v>44256</v>
      </c>
      <c r="C565" s="439">
        <v>1</v>
      </c>
      <c r="D565" s="435">
        <v>21</v>
      </c>
      <c r="E565" s="105">
        <v>28</v>
      </c>
      <c r="F565" s="440"/>
      <c r="G565" s="440"/>
      <c r="H565" s="440"/>
      <c r="I565" s="105"/>
      <c r="J565" s="436"/>
      <c r="K565" s="436">
        <v>1</v>
      </c>
      <c r="L565" s="436"/>
      <c r="M565" s="91" t="s">
        <v>1386</v>
      </c>
      <c r="N565" s="436">
        <v>1</v>
      </c>
      <c r="O565" s="436"/>
      <c r="P565" s="436"/>
      <c r="Q565" s="436"/>
      <c r="R565" s="440"/>
      <c r="S565" s="436">
        <v>1</v>
      </c>
      <c r="T565" s="436"/>
      <c r="U565" s="436"/>
      <c r="V565" s="436"/>
      <c r="W565" s="436"/>
      <c r="X565" s="436"/>
      <c r="Y565" s="436"/>
      <c r="Z565" s="436"/>
      <c r="AA565" s="91" t="s">
        <v>55</v>
      </c>
      <c r="AB565" s="436"/>
      <c r="AC565" s="436"/>
      <c r="AD565" s="436"/>
      <c r="AE565" s="436"/>
      <c r="AF565" s="91"/>
      <c r="AG565" s="91"/>
      <c r="AH565" s="436"/>
      <c r="AI565" s="436"/>
      <c r="AJ565" s="436"/>
      <c r="AK565" s="436"/>
      <c r="AL565" s="436"/>
    </row>
    <row r="566" spans="1:38" s="275" customFormat="1" ht="14.5">
      <c r="A566" s="109" t="s">
        <v>1387</v>
      </c>
      <c r="B566" s="93">
        <v>44253</v>
      </c>
      <c r="C566" s="439">
        <v>55</v>
      </c>
      <c r="D566" s="435" t="s">
        <v>1388</v>
      </c>
      <c r="E566" s="105"/>
      <c r="F566" s="440">
        <v>8</v>
      </c>
      <c r="G566" s="440">
        <v>24</v>
      </c>
      <c r="H566" s="440">
        <v>23</v>
      </c>
      <c r="I566" s="105"/>
      <c r="J566" s="436"/>
      <c r="K566" s="436"/>
      <c r="L566" s="436"/>
      <c r="M566" s="91"/>
      <c r="N566" s="436">
        <v>5</v>
      </c>
      <c r="O566" s="436">
        <v>1</v>
      </c>
      <c r="P566" s="436">
        <v>12</v>
      </c>
      <c r="Q566" s="436">
        <v>17</v>
      </c>
      <c r="R566" s="440">
        <v>1</v>
      </c>
      <c r="S566" s="436"/>
      <c r="T566" s="436"/>
      <c r="U566" s="436">
        <v>37</v>
      </c>
      <c r="V566" s="436"/>
      <c r="W566" s="436"/>
      <c r="X566" s="436"/>
      <c r="Y566" s="436"/>
      <c r="Z566" s="436"/>
      <c r="AA566" s="91" t="s">
        <v>1389</v>
      </c>
      <c r="AB566" s="436"/>
      <c r="AC566" s="436"/>
      <c r="AD566" s="436"/>
      <c r="AE566" s="436"/>
      <c r="AF566" s="91"/>
      <c r="AG566" s="91"/>
      <c r="AH566" s="436"/>
      <c r="AI566" s="436"/>
      <c r="AJ566" s="436"/>
      <c r="AK566" s="436"/>
      <c r="AL566" s="436"/>
    </row>
    <row r="567" spans="1:38" s="275" customFormat="1" ht="14.25" customHeight="1">
      <c r="A567" s="109" t="s">
        <v>1390</v>
      </c>
      <c r="B567" s="93">
        <v>44253</v>
      </c>
      <c r="C567" s="439">
        <v>12</v>
      </c>
      <c r="D567" s="435" t="s">
        <v>1391</v>
      </c>
      <c r="E567" s="128" t="s">
        <v>1392</v>
      </c>
      <c r="F567" s="440"/>
      <c r="G567" s="440"/>
      <c r="H567" s="440"/>
      <c r="I567" s="105"/>
      <c r="J567" s="436"/>
      <c r="K567" s="436"/>
      <c r="L567" s="436">
        <v>2</v>
      </c>
      <c r="M567" s="91" t="s">
        <v>1393</v>
      </c>
      <c r="N567" s="436">
        <v>5</v>
      </c>
      <c r="O567" s="436"/>
      <c r="P567" s="436">
        <v>7</v>
      </c>
      <c r="Q567" s="436">
        <v>12</v>
      </c>
      <c r="R567" s="440"/>
      <c r="S567" s="436"/>
      <c r="T567" s="436"/>
      <c r="U567" s="436"/>
      <c r="V567" s="436"/>
      <c r="W567" s="436"/>
      <c r="X567" s="436"/>
      <c r="Y567" s="436"/>
      <c r="Z567" s="436"/>
      <c r="AA567" s="91"/>
      <c r="AB567" s="436"/>
      <c r="AC567" s="436"/>
      <c r="AD567" s="436"/>
      <c r="AE567" s="436"/>
      <c r="AF567" s="91"/>
      <c r="AG567" s="91"/>
      <c r="AH567" s="436"/>
      <c r="AI567" s="436"/>
      <c r="AJ567" s="436"/>
      <c r="AK567" s="436"/>
      <c r="AL567" s="436"/>
    </row>
    <row r="568" spans="1:38" s="278" customFormat="1" ht="14.25" customHeight="1">
      <c r="A568" s="40" t="s">
        <v>1394</v>
      </c>
      <c r="B568" s="93">
        <v>44207</v>
      </c>
      <c r="C568" s="439">
        <v>16</v>
      </c>
      <c r="D568" s="435" t="s">
        <v>1395</v>
      </c>
      <c r="E568" s="128"/>
      <c r="F568" s="440"/>
      <c r="G568" s="440"/>
      <c r="H568" s="440"/>
      <c r="I568" s="105"/>
      <c r="J568" s="436"/>
      <c r="K568" s="436"/>
      <c r="L568" s="436"/>
      <c r="M568" s="91"/>
      <c r="N568" s="436"/>
      <c r="O568" s="436"/>
      <c r="P568" s="436">
        <v>5</v>
      </c>
      <c r="Q568" s="436">
        <v>16</v>
      </c>
      <c r="R568" s="440"/>
      <c r="S568" s="436"/>
      <c r="T568" s="436"/>
      <c r="U568" s="436"/>
      <c r="V568" s="436"/>
      <c r="W568" s="436"/>
      <c r="X568" s="436"/>
      <c r="Y568" s="436"/>
      <c r="Z568" s="436"/>
      <c r="AA568" s="91"/>
      <c r="AB568" s="436"/>
      <c r="AC568" s="436"/>
      <c r="AD568" s="436"/>
      <c r="AE568" s="436"/>
      <c r="AF568" s="91"/>
      <c r="AG568" s="91"/>
      <c r="AH568" s="436"/>
      <c r="AI568" s="436"/>
      <c r="AJ568" s="436"/>
      <c r="AK568" s="436"/>
      <c r="AL568" s="91" t="s">
        <v>1396</v>
      </c>
    </row>
    <row r="569" spans="1:38" s="278" customFormat="1" ht="14.25" customHeight="1">
      <c r="A569" s="290" t="s">
        <v>1116</v>
      </c>
      <c r="B569" s="93">
        <v>44255</v>
      </c>
      <c r="C569" s="439">
        <v>142</v>
      </c>
      <c r="D569" s="435" t="s">
        <v>1397</v>
      </c>
      <c r="E569" s="128"/>
      <c r="F569" s="440"/>
      <c r="G569" s="440"/>
      <c r="H569" s="440"/>
      <c r="I569" s="105"/>
      <c r="J569" s="436">
        <v>1</v>
      </c>
      <c r="K569" s="436"/>
      <c r="L569" s="436"/>
      <c r="M569" s="91" t="s">
        <v>185</v>
      </c>
      <c r="N569" s="436"/>
      <c r="O569" s="436"/>
      <c r="P569" s="436">
        <v>42</v>
      </c>
      <c r="Q569" s="436">
        <v>142</v>
      </c>
      <c r="R569" s="440"/>
      <c r="S569" s="436"/>
      <c r="T569" s="436"/>
      <c r="U569" s="436"/>
      <c r="V569" s="436"/>
      <c r="W569" s="436"/>
      <c r="X569" s="436"/>
      <c r="Y569" s="436"/>
      <c r="Z569" s="436"/>
      <c r="AA569" s="91"/>
      <c r="AB569" s="436"/>
      <c r="AC569" s="436"/>
      <c r="AD569" s="436"/>
      <c r="AE569" s="436"/>
      <c r="AF569" s="91"/>
      <c r="AG569" s="91"/>
      <c r="AH569" s="436"/>
      <c r="AI569" s="436"/>
      <c r="AJ569" s="436"/>
      <c r="AK569" s="436"/>
      <c r="AL569" s="436"/>
    </row>
    <row r="570" spans="1:38" s="278" customFormat="1" ht="14.25" customHeight="1">
      <c r="A570" s="290" t="s">
        <v>1398</v>
      </c>
      <c r="B570" s="93">
        <v>44239</v>
      </c>
      <c r="C570" s="439">
        <v>14</v>
      </c>
      <c r="D570" s="435" t="s">
        <v>1399</v>
      </c>
      <c r="E570" s="128"/>
      <c r="F570" s="440"/>
      <c r="G570" s="440"/>
      <c r="H570" s="440">
        <v>14</v>
      </c>
      <c r="I570" s="105"/>
      <c r="J570" s="436"/>
      <c r="K570" s="436"/>
      <c r="L570" s="436"/>
      <c r="M570" s="91"/>
      <c r="N570" s="436"/>
      <c r="O570" s="436"/>
      <c r="P570" s="436">
        <v>4</v>
      </c>
      <c r="Q570" s="436">
        <v>14</v>
      </c>
      <c r="R570" s="440"/>
      <c r="S570" s="436"/>
      <c r="T570" s="436"/>
      <c r="U570" s="436"/>
      <c r="V570" s="436"/>
      <c r="W570" s="436"/>
      <c r="X570" s="436"/>
      <c r="Y570" s="436"/>
      <c r="Z570" s="436"/>
      <c r="AA570" s="91" t="s">
        <v>609</v>
      </c>
      <c r="AB570" s="436"/>
      <c r="AC570" s="436"/>
      <c r="AD570" s="436"/>
      <c r="AE570" s="436"/>
      <c r="AF570" s="91"/>
      <c r="AG570" s="91"/>
      <c r="AH570" s="436"/>
      <c r="AI570" s="436"/>
      <c r="AJ570" s="436"/>
      <c r="AK570" s="436"/>
      <c r="AL570" s="91"/>
    </row>
    <row r="571" spans="1:38" s="278" customFormat="1" ht="14.25" customHeight="1">
      <c r="A571" s="40" t="s">
        <v>1400</v>
      </c>
      <c r="B571" s="93">
        <v>44254</v>
      </c>
      <c r="C571" s="41">
        <v>1</v>
      </c>
      <c r="D571" s="435">
        <v>27</v>
      </c>
      <c r="E571" s="128" t="s">
        <v>875</v>
      </c>
      <c r="F571" s="440"/>
      <c r="G571" s="440"/>
      <c r="H571" s="440">
        <v>1</v>
      </c>
      <c r="I571" s="105"/>
      <c r="J571" s="436"/>
      <c r="K571" s="436"/>
      <c r="L571" s="436"/>
      <c r="M571" s="91"/>
      <c r="N571" s="436"/>
      <c r="O571" s="436"/>
      <c r="P571" s="436">
        <v>1</v>
      </c>
      <c r="Q571" s="436">
        <v>1</v>
      </c>
      <c r="R571" s="440"/>
      <c r="S571" s="436"/>
      <c r="T571" s="436"/>
      <c r="U571" s="436"/>
      <c r="V571" s="436"/>
      <c r="W571" s="436"/>
      <c r="X571" s="436"/>
      <c r="Y571" s="436"/>
      <c r="Z571" s="436"/>
      <c r="AA571" s="91" t="s">
        <v>55</v>
      </c>
      <c r="AB571" s="436"/>
      <c r="AC571" s="91" t="s">
        <v>55</v>
      </c>
      <c r="AD571" s="436"/>
      <c r="AE571" s="91" t="s">
        <v>41</v>
      </c>
      <c r="AF571" s="91" t="s">
        <v>1401</v>
      </c>
      <c r="AG571" s="91"/>
      <c r="AH571" s="91" t="s">
        <v>1402</v>
      </c>
      <c r="AI571" s="436"/>
      <c r="AJ571" s="436"/>
      <c r="AK571" s="436"/>
      <c r="AL571" s="436">
        <v>27</v>
      </c>
    </row>
    <row r="572" spans="1:38" s="278" customFormat="1" ht="14.25" customHeight="1">
      <c r="A572" s="40" t="s">
        <v>1403</v>
      </c>
      <c r="B572" s="93">
        <v>44258</v>
      </c>
      <c r="C572" s="41">
        <v>83</v>
      </c>
      <c r="D572" s="435" t="s">
        <v>1404</v>
      </c>
      <c r="E572" s="128" t="s">
        <v>1405</v>
      </c>
      <c r="F572" s="440"/>
      <c r="G572" s="440"/>
      <c r="H572" s="440">
        <v>83</v>
      </c>
      <c r="I572" s="105"/>
      <c r="J572" s="436"/>
      <c r="K572" s="436">
        <v>14</v>
      </c>
      <c r="L572" s="436">
        <v>2</v>
      </c>
      <c r="M572" s="91" t="s">
        <v>1406</v>
      </c>
      <c r="N572" s="436"/>
      <c r="O572" s="436"/>
      <c r="P572" s="436">
        <v>26</v>
      </c>
      <c r="Q572" s="436">
        <v>83</v>
      </c>
      <c r="R572" s="440"/>
      <c r="S572" s="436"/>
      <c r="T572" s="436"/>
      <c r="U572" s="436"/>
      <c r="V572" s="436"/>
      <c r="W572" s="436"/>
      <c r="X572" s="436"/>
      <c r="Y572" s="436"/>
      <c r="Z572" s="436"/>
      <c r="AA572" s="91"/>
      <c r="AB572" s="436"/>
      <c r="AC572" s="436"/>
      <c r="AD572" s="436"/>
      <c r="AE572" s="436"/>
      <c r="AF572" s="91"/>
      <c r="AG572" s="91"/>
      <c r="AH572" s="436"/>
      <c r="AI572" s="436"/>
      <c r="AJ572" s="436"/>
      <c r="AK572" s="436"/>
      <c r="AL572" s="91" t="s">
        <v>1407</v>
      </c>
    </row>
    <row r="573" spans="1:38" s="285" customFormat="1" ht="14.25" customHeight="1">
      <c r="A573" s="290" t="s">
        <v>1408</v>
      </c>
      <c r="B573" s="93">
        <v>44239</v>
      </c>
      <c r="C573" s="41">
        <v>5</v>
      </c>
      <c r="D573" s="435"/>
      <c r="E573" s="128"/>
      <c r="F573" s="440"/>
      <c r="G573" s="440">
        <v>3</v>
      </c>
      <c r="H573" s="440">
        <v>2</v>
      </c>
      <c r="I573" s="105"/>
      <c r="J573" s="436"/>
      <c r="K573" s="436"/>
      <c r="L573" s="436"/>
      <c r="M573" s="91"/>
      <c r="N573" s="436">
        <v>5</v>
      </c>
      <c r="O573" s="436"/>
      <c r="P573" s="436">
        <v>3</v>
      </c>
      <c r="Q573" s="436">
        <v>4</v>
      </c>
      <c r="R573" s="440"/>
      <c r="S573" s="436"/>
      <c r="T573" s="436"/>
      <c r="U573" s="436">
        <v>1</v>
      </c>
      <c r="V573" s="436"/>
      <c r="W573" s="436"/>
      <c r="X573" s="436"/>
      <c r="Y573" s="436"/>
      <c r="Z573" s="436"/>
      <c r="AA573" s="91" t="s">
        <v>214</v>
      </c>
      <c r="AB573" s="436"/>
      <c r="AC573" s="436"/>
      <c r="AD573" s="436"/>
      <c r="AE573" s="436"/>
      <c r="AF573" s="91"/>
      <c r="AG573" s="91"/>
      <c r="AH573" s="436"/>
      <c r="AI573" s="436"/>
      <c r="AJ573" s="436"/>
      <c r="AK573" s="436"/>
      <c r="AL573" s="436"/>
    </row>
    <row r="574" spans="1:38" s="285" customFormat="1" ht="14.25" customHeight="1">
      <c r="A574" s="290" t="s">
        <v>1409</v>
      </c>
      <c r="B574" s="93">
        <v>44250</v>
      </c>
      <c r="C574" s="41">
        <v>1606</v>
      </c>
      <c r="D574" s="435" t="s">
        <v>1410</v>
      </c>
      <c r="E574" s="128"/>
      <c r="F574" s="440">
        <v>161</v>
      </c>
      <c r="G574" s="440">
        <v>719</v>
      </c>
      <c r="H574" s="440">
        <v>674</v>
      </c>
      <c r="I574" s="105"/>
      <c r="J574" s="436"/>
      <c r="K574" s="436"/>
      <c r="L574" s="436">
        <v>194</v>
      </c>
      <c r="M574" s="91" t="s">
        <v>1411</v>
      </c>
      <c r="N574" s="436"/>
      <c r="O574" s="436">
        <v>8</v>
      </c>
      <c r="P574" s="436">
        <v>713</v>
      </c>
      <c r="Q574" s="436">
        <v>1578</v>
      </c>
      <c r="R574" s="440">
        <v>23</v>
      </c>
      <c r="S574" s="440"/>
      <c r="T574" s="436"/>
      <c r="U574" s="436"/>
      <c r="V574" s="436"/>
      <c r="W574" s="436"/>
      <c r="X574" s="436"/>
      <c r="Y574" s="436"/>
      <c r="Z574" s="436"/>
      <c r="AA574" s="91"/>
      <c r="AB574" s="436"/>
      <c r="AC574" s="436"/>
      <c r="AD574" s="436"/>
      <c r="AE574" s="436"/>
      <c r="AF574" s="91"/>
      <c r="AG574" s="91"/>
      <c r="AH574" s="436"/>
      <c r="AI574" s="436"/>
      <c r="AJ574" s="436"/>
      <c r="AK574" s="436"/>
      <c r="AL574" s="436"/>
    </row>
    <row r="575" spans="1:38" s="285" customFormat="1" ht="14.25" customHeight="1">
      <c r="A575" s="290" t="s">
        <v>1412</v>
      </c>
      <c r="B575" s="93">
        <v>44250</v>
      </c>
      <c r="C575" s="41">
        <v>2399</v>
      </c>
      <c r="D575" s="435" t="s">
        <v>1413</v>
      </c>
      <c r="E575" s="128"/>
      <c r="F575" s="440"/>
      <c r="G575" s="440"/>
      <c r="H575" s="440"/>
      <c r="I575" s="105"/>
      <c r="J575" s="436"/>
      <c r="K575" s="436"/>
      <c r="L575" s="436"/>
      <c r="M575" s="91"/>
      <c r="N575" s="436"/>
      <c r="O575" s="436">
        <v>4</v>
      </c>
      <c r="P575" s="436">
        <v>931</v>
      </c>
      <c r="Q575" s="436">
        <v>2441</v>
      </c>
      <c r="R575" s="440">
        <v>5</v>
      </c>
      <c r="S575" s="436"/>
      <c r="T575" s="436"/>
      <c r="U575" s="436"/>
      <c r="V575" s="436"/>
      <c r="W575" s="436"/>
      <c r="X575" s="436"/>
      <c r="Y575" s="436"/>
      <c r="Z575" s="436"/>
      <c r="AA575" s="91"/>
      <c r="AB575" s="436"/>
      <c r="AC575" s="436"/>
      <c r="AD575" s="436"/>
      <c r="AE575" s="436"/>
      <c r="AF575" s="91"/>
      <c r="AG575" s="91"/>
      <c r="AH575" s="436"/>
      <c r="AI575" s="436"/>
      <c r="AJ575" s="436"/>
      <c r="AK575" s="436"/>
      <c r="AL575" s="168" t="s">
        <v>1414</v>
      </c>
    </row>
    <row r="576" spans="1:38" s="285" customFormat="1" ht="14.25" customHeight="1">
      <c r="A576" s="40" t="s">
        <v>1415</v>
      </c>
      <c r="B576" s="93">
        <v>44245</v>
      </c>
      <c r="C576" s="41">
        <v>37</v>
      </c>
      <c r="D576" s="435" t="s">
        <v>1416</v>
      </c>
      <c r="E576" s="128"/>
      <c r="F576" s="440"/>
      <c r="G576" s="440">
        <v>12</v>
      </c>
      <c r="H576" s="440">
        <v>25</v>
      </c>
      <c r="I576" s="105"/>
      <c r="J576" s="436"/>
      <c r="K576" s="436"/>
      <c r="L576" s="436"/>
      <c r="M576" s="91"/>
      <c r="N576" s="436"/>
      <c r="O576" s="436"/>
      <c r="P576" s="436">
        <v>15</v>
      </c>
      <c r="Q576" s="436">
        <v>37</v>
      </c>
      <c r="R576" s="440"/>
      <c r="S576" s="436"/>
      <c r="T576" s="436"/>
      <c r="U576" s="436"/>
      <c r="V576" s="436"/>
      <c r="W576" s="436"/>
      <c r="X576" s="436"/>
      <c r="Y576" s="436"/>
      <c r="Z576" s="436"/>
      <c r="AA576" s="91" t="s">
        <v>55</v>
      </c>
      <c r="AB576" s="436"/>
      <c r="AC576" s="436"/>
      <c r="AD576" s="436"/>
      <c r="AE576" s="436"/>
      <c r="AF576" s="91"/>
      <c r="AG576" s="91"/>
      <c r="AH576" s="436"/>
      <c r="AI576" s="436"/>
      <c r="AJ576" s="436"/>
      <c r="AK576" s="436"/>
      <c r="AL576" s="436"/>
    </row>
    <row r="577" spans="1:39" s="285" customFormat="1" ht="14.25" customHeight="1">
      <c r="A577" s="40" t="s">
        <v>1417</v>
      </c>
      <c r="B577" s="93">
        <v>44241</v>
      </c>
      <c r="C577" s="41">
        <v>24</v>
      </c>
      <c r="D577" s="435" t="s">
        <v>1418</v>
      </c>
      <c r="E577" s="128"/>
      <c r="F577" s="440">
        <v>18</v>
      </c>
      <c r="G577" s="440">
        <v>6</v>
      </c>
      <c r="H577" s="440"/>
      <c r="I577" s="105"/>
      <c r="J577" s="436"/>
      <c r="K577" s="436"/>
      <c r="L577" s="436"/>
      <c r="M577" s="91"/>
      <c r="N577" s="436"/>
      <c r="O577" s="436"/>
      <c r="P577" s="436"/>
      <c r="Q577" s="436"/>
      <c r="R577" s="440"/>
      <c r="S577" s="436"/>
      <c r="T577" s="436"/>
      <c r="U577" s="436">
        <v>24</v>
      </c>
      <c r="V577" s="436"/>
      <c r="W577" s="436"/>
      <c r="X577" s="436"/>
      <c r="Y577" s="436"/>
      <c r="Z577" s="436"/>
      <c r="AA577" s="91" t="s">
        <v>320</v>
      </c>
      <c r="AB577" s="436"/>
      <c r="AC577" s="436"/>
      <c r="AD577" s="436"/>
      <c r="AE577" s="436"/>
      <c r="AF577" s="91" t="s">
        <v>1419</v>
      </c>
      <c r="AG577" s="91"/>
      <c r="AH577" s="436"/>
      <c r="AI577" s="436"/>
      <c r="AJ577" s="436"/>
      <c r="AK577" s="436"/>
      <c r="AL577" s="436"/>
      <c r="AM577" s="436"/>
    </row>
    <row r="578" spans="1:39" s="286" customFormat="1" ht="14.25" customHeight="1">
      <c r="A578" s="40" t="s">
        <v>1420</v>
      </c>
      <c r="B578" s="93">
        <v>44244</v>
      </c>
      <c r="C578" s="41">
        <v>1</v>
      </c>
      <c r="D578" s="435">
        <v>36</v>
      </c>
      <c r="E578" s="128"/>
      <c r="F578" s="440"/>
      <c r="G578" s="440"/>
      <c r="H578" s="440"/>
      <c r="I578" s="105"/>
      <c r="J578" s="436"/>
      <c r="K578" s="436"/>
      <c r="L578" s="436"/>
      <c r="M578" s="91" t="s">
        <v>1421</v>
      </c>
      <c r="N578" s="436"/>
      <c r="O578" s="436"/>
      <c r="P578" s="436"/>
      <c r="Q578" s="436">
        <v>1</v>
      </c>
      <c r="R578" s="440"/>
      <c r="S578" s="436"/>
      <c r="T578" s="436"/>
      <c r="U578" s="436"/>
      <c r="V578" s="436"/>
      <c r="W578" s="436"/>
      <c r="X578" s="436"/>
      <c r="Y578" s="436"/>
      <c r="Z578" s="436"/>
      <c r="AA578" s="91"/>
      <c r="AB578" s="436"/>
      <c r="AC578" s="436"/>
      <c r="AD578" s="436"/>
      <c r="AE578" s="436"/>
      <c r="AF578" s="91" t="s">
        <v>55</v>
      </c>
      <c r="AG578" s="91" t="s">
        <v>1422</v>
      </c>
      <c r="AH578" s="436"/>
      <c r="AI578" s="436"/>
      <c r="AJ578" s="436"/>
      <c r="AK578" s="91" t="s">
        <v>1423</v>
      </c>
      <c r="AL578" s="436"/>
      <c r="AM578" s="436"/>
    </row>
    <row r="579" spans="1:39" s="286" customFormat="1" ht="14.25" customHeight="1">
      <c r="A579" s="40" t="s">
        <v>1424</v>
      </c>
      <c r="B579" s="93">
        <v>44246</v>
      </c>
      <c r="C579" s="41">
        <v>45</v>
      </c>
      <c r="D579" s="435"/>
      <c r="E579" s="128"/>
      <c r="F579" s="440"/>
      <c r="G579" s="440"/>
      <c r="H579" s="440"/>
      <c r="I579" s="105"/>
      <c r="J579" s="436"/>
      <c r="K579" s="436"/>
      <c r="L579" s="436"/>
      <c r="M579" s="91"/>
      <c r="N579" s="436"/>
      <c r="O579" s="436"/>
      <c r="P579" s="436"/>
      <c r="Q579" s="436">
        <v>45</v>
      </c>
      <c r="R579" s="440"/>
      <c r="S579" s="436"/>
      <c r="T579" s="436"/>
      <c r="U579" s="436"/>
      <c r="V579" s="436"/>
      <c r="W579" s="436"/>
      <c r="X579" s="436"/>
      <c r="Y579" s="436"/>
      <c r="Z579" s="436"/>
      <c r="AA579" s="91" t="s">
        <v>55</v>
      </c>
      <c r="AB579" s="436"/>
      <c r="AC579" s="436"/>
      <c r="AD579" s="436"/>
      <c r="AE579" s="436"/>
      <c r="AF579" s="91"/>
      <c r="AG579" s="91"/>
      <c r="AH579" s="436"/>
      <c r="AI579" s="436"/>
      <c r="AJ579" s="436"/>
      <c r="AK579" s="91"/>
      <c r="AL579" s="436"/>
      <c r="AM579" s="436"/>
    </row>
    <row r="580" spans="1:39" s="286" customFormat="1" ht="14.25" customHeight="1">
      <c r="A580" s="40" t="s">
        <v>1425</v>
      </c>
      <c r="B580" s="93">
        <v>44230</v>
      </c>
      <c r="C580" s="41">
        <v>5</v>
      </c>
      <c r="D580" s="435" t="s">
        <v>1426</v>
      </c>
      <c r="E580" s="128" t="s">
        <v>1427</v>
      </c>
      <c r="F580" s="440"/>
      <c r="G580" s="440"/>
      <c r="H580" s="440"/>
      <c r="I580" s="105"/>
      <c r="J580" s="436"/>
      <c r="K580" s="436"/>
      <c r="L580" s="436"/>
      <c r="M580" s="91"/>
      <c r="N580" s="436"/>
      <c r="O580" s="436"/>
      <c r="P580" s="436">
        <v>4</v>
      </c>
      <c r="Q580" s="436">
        <v>5</v>
      </c>
      <c r="R580" s="440"/>
      <c r="S580" s="436"/>
      <c r="T580" s="436"/>
      <c r="U580" s="436"/>
      <c r="V580" s="436"/>
      <c r="W580" s="436"/>
      <c r="X580" s="436"/>
      <c r="Y580" s="436"/>
      <c r="Z580" s="436"/>
      <c r="AA580" s="91"/>
      <c r="AB580" s="436"/>
      <c r="AC580" s="436"/>
      <c r="AD580" s="436"/>
      <c r="AE580" s="436"/>
      <c r="AF580" s="91"/>
      <c r="AG580" s="91"/>
      <c r="AH580" s="436"/>
      <c r="AI580" s="436"/>
      <c r="AJ580" s="436"/>
      <c r="AK580" s="91"/>
      <c r="AL580" s="436"/>
      <c r="AM580" s="436"/>
    </row>
    <row r="581" spans="1:39" s="286" customFormat="1" ht="14.25" customHeight="1">
      <c r="A581" s="109" t="s">
        <v>1428</v>
      </c>
      <c r="B581" s="93">
        <v>44248</v>
      </c>
      <c r="C581" s="41">
        <v>61</v>
      </c>
      <c r="D581" s="435" t="s">
        <v>745</v>
      </c>
      <c r="E581" s="128"/>
      <c r="F581" s="440"/>
      <c r="G581" s="440"/>
      <c r="H581" s="440"/>
      <c r="I581" s="105"/>
      <c r="J581" s="436"/>
      <c r="K581" s="436">
        <v>9</v>
      </c>
      <c r="L581" s="436"/>
      <c r="M581" s="91" t="s">
        <v>1429</v>
      </c>
      <c r="N581" s="436">
        <v>2</v>
      </c>
      <c r="O581" s="436"/>
      <c r="P581" s="436">
        <v>15</v>
      </c>
      <c r="Q581" s="436">
        <v>58</v>
      </c>
      <c r="R581" s="440"/>
      <c r="S581" s="440">
        <v>2</v>
      </c>
      <c r="T581" s="436">
        <v>6</v>
      </c>
      <c r="U581" s="436"/>
      <c r="V581" s="436">
        <v>1</v>
      </c>
      <c r="W581" s="436"/>
      <c r="X581" s="436"/>
      <c r="Y581" s="436"/>
      <c r="Z581" s="436"/>
      <c r="AA581" s="91" t="s">
        <v>512</v>
      </c>
      <c r="AB581" s="436"/>
      <c r="AC581" s="436"/>
      <c r="AD581" s="436"/>
      <c r="AE581" s="436"/>
      <c r="AF581" s="91"/>
      <c r="AG581" s="91" t="s">
        <v>1430</v>
      </c>
      <c r="AH581" s="436"/>
      <c r="AI581" s="436"/>
      <c r="AJ581" s="436"/>
      <c r="AK581" s="91"/>
      <c r="AL581" s="436"/>
      <c r="AM581" s="436"/>
    </row>
    <row r="582" spans="1:39" s="286" customFormat="1" ht="14.25" customHeight="1">
      <c r="A582" s="40" t="s">
        <v>1431</v>
      </c>
      <c r="B582" s="93">
        <v>44224</v>
      </c>
      <c r="C582" s="41">
        <v>13</v>
      </c>
      <c r="D582" s="435" t="s">
        <v>1432</v>
      </c>
      <c r="E582" s="128"/>
      <c r="F582" s="440"/>
      <c r="G582" s="440"/>
      <c r="H582" s="440"/>
      <c r="I582" s="105"/>
      <c r="J582" s="436"/>
      <c r="K582" s="436"/>
      <c r="L582" s="436">
        <v>1</v>
      </c>
      <c r="M582" s="91"/>
      <c r="N582" s="436"/>
      <c r="O582" s="436"/>
      <c r="P582" s="436">
        <v>2</v>
      </c>
      <c r="Q582" s="436">
        <v>13</v>
      </c>
      <c r="R582" s="440"/>
      <c r="S582" s="440"/>
      <c r="T582" s="436">
        <v>4</v>
      </c>
      <c r="U582" s="436"/>
      <c r="V582" s="436"/>
      <c r="W582" s="436"/>
      <c r="X582" s="436"/>
      <c r="Y582" s="436"/>
      <c r="Z582" s="436"/>
      <c r="AA582" s="91" t="s">
        <v>55</v>
      </c>
      <c r="AB582" s="436"/>
      <c r="AC582" s="436"/>
      <c r="AD582" s="436"/>
      <c r="AE582" s="436"/>
      <c r="AF582" s="91"/>
      <c r="AG582" s="91"/>
      <c r="AH582" s="436"/>
      <c r="AI582" s="436"/>
      <c r="AJ582" s="436"/>
      <c r="AK582" s="91"/>
      <c r="AL582" s="436"/>
      <c r="AM582" s="436"/>
    </row>
    <row r="583" spans="1:39" s="286" customFormat="1" ht="14.25" customHeight="1">
      <c r="A583" s="40" t="s">
        <v>1433</v>
      </c>
      <c r="B583" s="93">
        <v>44245</v>
      </c>
      <c r="C583" s="41">
        <v>49</v>
      </c>
      <c r="D583" s="435" t="s">
        <v>1434</v>
      </c>
      <c r="E583" s="128" t="s">
        <v>1435</v>
      </c>
      <c r="F583" s="440"/>
      <c r="G583" s="440"/>
      <c r="H583" s="440"/>
      <c r="I583" s="105"/>
      <c r="J583" s="436"/>
      <c r="K583" s="436"/>
      <c r="L583" s="436"/>
      <c r="M583" s="91"/>
      <c r="N583" s="436"/>
      <c r="O583" s="436"/>
      <c r="P583" s="436"/>
      <c r="Q583" s="436">
        <v>49</v>
      </c>
      <c r="R583" s="440"/>
      <c r="S583" s="440"/>
      <c r="T583" s="436"/>
      <c r="U583" s="436"/>
      <c r="V583" s="436"/>
      <c r="W583" s="436"/>
      <c r="X583" s="436"/>
      <c r="Y583" s="436"/>
      <c r="Z583" s="436"/>
      <c r="AA583" s="91"/>
      <c r="AB583" s="436"/>
      <c r="AC583" s="436"/>
      <c r="AD583" s="436"/>
      <c r="AE583" s="436"/>
      <c r="AF583" s="91"/>
      <c r="AG583" s="91"/>
      <c r="AH583" s="436"/>
      <c r="AI583" s="436"/>
      <c r="AJ583" s="436"/>
      <c r="AK583" s="91"/>
      <c r="AL583" s="436"/>
      <c r="AM583" s="436"/>
    </row>
    <row r="584" spans="1:39" s="286" customFormat="1" ht="14.25" customHeight="1">
      <c r="A584" s="40" t="s">
        <v>1436</v>
      </c>
      <c r="B584" s="93">
        <v>44248</v>
      </c>
      <c r="C584" s="41">
        <v>16</v>
      </c>
      <c r="D584" s="435" t="s">
        <v>1437</v>
      </c>
      <c r="E584" s="128" t="s">
        <v>1438</v>
      </c>
      <c r="F584" s="440">
        <v>1</v>
      </c>
      <c r="G584" s="440">
        <v>5</v>
      </c>
      <c r="H584" s="440">
        <v>10</v>
      </c>
      <c r="I584" s="105"/>
      <c r="J584" s="436"/>
      <c r="K584" s="436">
        <v>4</v>
      </c>
      <c r="L584" s="436"/>
      <c r="M584" s="91" t="s">
        <v>1439</v>
      </c>
      <c r="N584" s="436">
        <v>4</v>
      </c>
      <c r="O584" s="436">
        <v>1</v>
      </c>
      <c r="P584" s="436">
        <v>7</v>
      </c>
      <c r="Q584" s="436">
        <v>10</v>
      </c>
      <c r="R584" s="440"/>
      <c r="S584" s="440">
        <v>2</v>
      </c>
      <c r="T584" s="440">
        <v>3</v>
      </c>
      <c r="U584" s="440">
        <v>4</v>
      </c>
      <c r="V584" s="436"/>
      <c r="W584" s="436"/>
      <c r="X584" s="436"/>
      <c r="Y584" s="436"/>
      <c r="Z584" s="436"/>
      <c r="AA584" s="91" t="s">
        <v>307</v>
      </c>
      <c r="AB584" s="436"/>
      <c r="AC584" s="436"/>
      <c r="AD584" s="436"/>
      <c r="AE584" s="436"/>
      <c r="AF584" s="91"/>
      <c r="AG584" s="91"/>
      <c r="AH584" s="436"/>
      <c r="AI584" s="436"/>
      <c r="AJ584" s="436"/>
      <c r="AK584" s="91" t="s">
        <v>1440</v>
      </c>
      <c r="AL584" s="436"/>
      <c r="AM584" s="436"/>
    </row>
    <row r="585" spans="1:39" s="286" customFormat="1" ht="14.25" customHeight="1">
      <c r="A585" s="109" t="s">
        <v>1441</v>
      </c>
      <c r="B585" s="93">
        <v>44233</v>
      </c>
      <c r="C585" s="41">
        <v>132</v>
      </c>
      <c r="D585" s="435"/>
      <c r="E585" s="128"/>
      <c r="F585" s="440">
        <v>5</v>
      </c>
      <c r="G585" s="440">
        <v>2</v>
      </c>
      <c r="H585" s="440">
        <v>125</v>
      </c>
      <c r="I585" s="105"/>
      <c r="J585" s="436"/>
      <c r="K585" s="436">
        <v>1</v>
      </c>
      <c r="L585" s="436"/>
      <c r="M585" s="91" t="s">
        <v>1442</v>
      </c>
      <c r="N585" s="436"/>
      <c r="O585" s="436"/>
      <c r="P585" s="436">
        <v>78</v>
      </c>
      <c r="Q585" s="436">
        <v>122</v>
      </c>
      <c r="R585" s="440">
        <v>3</v>
      </c>
      <c r="S585" s="440"/>
      <c r="T585" s="440"/>
      <c r="U585" s="440">
        <v>6</v>
      </c>
      <c r="V585" s="440">
        <v>1</v>
      </c>
      <c r="W585" s="436"/>
      <c r="X585" s="436"/>
      <c r="Y585" s="436"/>
      <c r="Z585" s="436"/>
      <c r="AA585" s="91" t="s">
        <v>55</v>
      </c>
      <c r="AB585" s="436"/>
      <c r="AC585" s="436"/>
      <c r="AD585" s="436"/>
      <c r="AE585" s="436"/>
      <c r="AF585" s="91"/>
      <c r="AG585" s="91"/>
      <c r="AH585" s="436"/>
      <c r="AI585" s="436"/>
      <c r="AJ585" s="436"/>
      <c r="AK585" s="91"/>
      <c r="AL585" s="436"/>
      <c r="AM585" s="436"/>
    </row>
    <row r="586" spans="1:39" s="286" customFormat="1" ht="14.25" customHeight="1">
      <c r="A586" s="40" t="s">
        <v>1443</v>
      </c>
      <c r="B586" s="93">
        <v>44269</v>
      </c>
      <c r="C586" s="41">
        <v>2</v>
      </c>
      <c r="D586" s="435" t="s">
        <v>1444</v>
      </c>
      <c r="E586" s="128" t="s">
        <v>1445</v>
      </c>
      <c r="F586" s="440"/>
      <c r="G586" s="440">
        <v>1</v>
      </c>
      <c r="H586" s="440">
        <v>1</v>
      </c>
      <c r="I586" s="105"/>
      <c r="J586" s="436"/>
      <c r="K586" s="436"/>
      <c r="L586" s="436"/>
      <c r="M586" s="91" t="s">
        <v>1446</v>
      </c>
      <c r="N586" s="436"/>
      <c r="O586" s="436"/>
      <c r="P586" s="436">
        <v>1</v>
      </c>
      <c r="Q586" s="436">
        <v>2</v>
      </c>
      <c r="R586" s="440"/>
      <c r="S586" s="440"/>
      <c r="T586" s="440"/>
      <c r="U586" s="440"/>
      <c r="V586" s="440"/>
      <c r="W586" s="436"/>
      <c r="X586" s="436"/>
      <c r="Y586" s="436"/>
      <c r="Z586" s="436"/>
      <c r="AA586" s="91" t="s">
        <v>55</v>
      </c>
      <c r="AB586" s="436"/>
      <c r="AC586" s="436"/>
      <c r="AD586" s="436"/>
      <c r="AE586" s="436"/>
      <c r="AF586" s="91"/>
      <c r="AG586" s="91"/>
      <c r="AH586" s="436"/>
      <c r="AI586" s="436"/>
      <c r="AJ586" s="436"/>
      <c r="AK586" s="91"/>
      <c r="AL586" s="436"/>
      <c r="AM586" s="436"/>
    </row>
    <row r="587" spans="1:39" s="286" customFormat="1" ht="14.25" customHeight="1">
      <c r="A587" s="40" t="s">
        <v>1447</v>
      </c>
      <c r="B587" s="93">
        <v>44267</v>
      </c>
      <c r="C587" s="41">
        <v>3</v>
      </c>
      <c r="D587" s="435" t="s">
        <v>1448</v>
      </c>
      <c r="E587" s="128" t="s">
        <v>1449</v>
      </c>
      <c r="F587" s="440"/>
      <c r="G587" s="440">
        <v>2</v>
      </c>
      <c r="H587" s="440">
        <v>1</v>
      </c>
      <c r="I587" s="105"/>
      <c r="J587" s="436"/>
      <c r="K587" s="436"/>
      <c r="L587" s="436"/>
      <c r="M587" s="91" t="s">
        <v>1450</v>
      </c>
      <c r="N587" s="436"/>
      <c r="O587" s="227">
        <v>1</v>
      </c>
      <c r="P587" s="436">
        <v>1</v>
      </c>
      <c r="Q587" s="436">
        <v>3</v>
      </c>
      <c r="R587" s="440"/>
      <c r="S587" s="440"/>
      <c r="T587" s="440"/>
      <c r="U587" s="440"/>
      <c r="V587" s="440"/>
      <c r="W587" s="436"/>
      <c r="X587" s="436"/>
      <c r="Y587" s="436"/>
      <c r="Z587" s="436"/>
      <c r="AA587" s="91" t="s">
        <v>55</v>
      </c>
      <c r="AB587" s="436"/>
      <c r="AC587" s="436"/>
      <c r="AD587" s="436"/>
      <c r="AE587" s="436"/>
      <c r="AF587" s="91"/>
      <c r="AG587" s="91"/>
      <c r="AH587" s="436"/>
      <c r="AI587" s="436"/>
      <c r="AJ587" s="436"/>
      <c r="AK587" s="91"/>
      <c r="AL587" s="436"/>
      <c r="AM587" s="436"/>
    </row>
    <row r="588" spans="1:39" s="286" customFormat="1" ht="14.25" customHeight="1">
      <c r="A588" s="40" t="s">
        <v>1451</v>
      </c>
      <c r="B588" s="93">
        <v>44263</v>
      </c>
      <c r="C588" s="41">
        <v>1</v>
      </c>
      <c r="D588" s="435">
        <v>35</v>
      </c>
      <c r="E588" s="128" t="s">
        <v>920</v>
      </c>
      <c r="F588" s="440"/>
      <c r="G588" s="440">
        <v>1</v>
      </c>
      <c r="H588" s="440"/>
      <c r="I588" s="105"/>
      <c r="J588" s="436"/>
      <c r="K588" s="436"/>
      <c r="L588" s="436"/>
      <c r="M588" s="91" t="s">
        <v>1452</v>
      </c>
      <c r="N588" s="436"/>
      <c r="O588" s="440"/>
      <c r="P588" s="436"/>
      <c r="Q588" s="436">
        <v>1</v>
      </c>
      <c r="R588" s="440"/>
      <c r="S588" s="440"/>
      <c r="T588" s="440"/>
      <c r="U588" s="440"/>
      <c r="V588" s="440"/>
      <c r="W588" s="436"/>
      <c r="X588" s="436"/>
      <c r="Y588" s="436"/>
      <c r="Z588" s="436"/>
      <c r="AA588" s="91" t="s">
        <v>55</v>
      </c>
      <c r="AB588" s="436"/>
      <c r="AC588" s="436"/>
      <c r="AD588" s="436"/>
      <c r="AE588" s="436"/>
      <c r="AF588" s="91"/>
      <c r="AG588" s="91"/>
      <c r="AH588" s="436"/>
      <c r="AI588" s="436"/>
      <c r="AJ588" s="436"/>
      <c r="AK588" s="91"/>
      <c r="AL588" s="436"/>
      <c r="AM588" s="436"/>
    </row>
    <row r="589" spans="1:39" s="295" customFormat="1" ht="14.25" customHeight="1">
      <c r="A589" s="40" t="s">
        <v>1453</v>
      </c>
      <c r="B589" s="93">
        <v>44258</v>
      </c>
      <c r="C589" s="41">
        <v>1</v>
      </c>
      <c r="D589" s="435">
        <v>25</v>
      </c>
      <c r="E589" s="128" t="s">
        <v>1454</v>
      </c>
      <c r="F589" s="440"/>
      <c r="G589" s="440"/>
      <c r="H589" s="440"/>
      <c r="I589" s="105"/>
      <c r="J589" s="436"/>
      <c r="K589" s="436"/>
      <c r="L589" s="436"/>
      <c r="M589" s="91" t="s">
        <v>1455</v>
      </c>
      <c r="N589" s="436">
        <v>1</v>
      </c>
      <c r="O589" s="440"/>
      <c r="P589" s="436">
        <v>1</v>
      </c>
      <c r="Q589" s="436">
        <v>1</v>
      </c>
      <c r="R589" s="440"/>
      <c r="S589" s="440"/>
      <c r="T589" s="440"/>
      <c r="U589" s="440"/>
      <c r="V589" s="440"/>
      <c r="W589" s="436"/>
      <c r="X589" s="436"/>
      <c r="Y589" s="436"/>
      <c r="Z589" s="436"/>
      <c r="AA589" s="91" t="s">
        <v>55</v>
      </c>
      <c r="AB589" s="436"/>
      <c r="AC589" s="436"/>
      <c r="AD589" s="436"/>
      <c r="AE589" s="436"/>
      <c r="AF589" s="91"/>
      <c r="AG589" s="91"/>
      <c r="AH589" s="436"/>
      <c r="AI589" s="436"/>
      <c r="AJ589" s="436"/>
      <c r="AK589" s="91"/>
      <c r="AL589" s="436">
        <v>41</v>
      </c>
      <c r="AM589" s="436"/>
    </row>
    <row r="590" spans="1:39" s="295" customFormat="1" ht="14.25" customHeight="1">
      <c r="A590" s="109" t="s">
        <v>574</v>
      </c>
      <c r="B590" s="93">
        <v>44266</v>
      </c>
      <c r="C590" s="41">
        <v>105</v>
      </c>
      <c r="D590" s="435"/>
      <c r="E590" s="128"/>
      <c r="F590" s="440">
        <v>22</v>
      </c>
      <c r="G590" s="440">
        <v>35</v>
      </c>
      <c r="H590" s="440">
        <v>48</v>
      </c>
      <c r="I590" s="105"/>
      <c r="J590" s="436"/>
      <c r="K590" s="436">
        <v>2</v>
      </c>
      <c r="L590" s="436">
        <v>5</v>
      </c>
      <c r="M590" s="91">
        <v>29</v>
      </c>
      <c r="N590" s="436">
        <v>1</v>
      </c>
      <c r="O590" s="440"/>
      <c r="P590" s="440">
        <v>21</v>
      </c>
      <c r="Q590" s="436">
        <v>30</v>
      </c>
      <c r="R590" s="440">
        <v>2</v>
      </c>
      <c r="S590" s="440"/>
      <c r="T590" s="440">
        <v>2</v>
      </c>
      <c r="U590" s="440">
        <v>73</v>
      </c>
      <c r="V590" s="440"/>
      <c r="W590" s="436"/>
      <c r="X590" s="436"/>
      <c r="Y590" s="436"/>
      <c r="Z590" s="436"/>
      <c r="AA590" s="91" t="s">
        <v>214</v>
      </c>
      <c r="AB590" s="436"/>
      <c r="AC590" s="436"/>
      <c r="AD590" s="436"/>
      <c r="AE590" s="436"/>
      <c r="AF590" s="91"/>
      <c r="AG590" s="91"/>
      <c r="AH590" s="436"/>
      <c r="AI590" s="436"/>
      <c r="AJ590" s="436"/>
      <c r="AK590" s="91"/>
      <c r="AL590" s="436"/>
      <c r="AM590" s="436"/>
    </row>
    <row r="591" spans="1:39" s="295" customFormat="1" ht="14.25" customHeight="1">
      <c r="A591" s="40" t="s">
        <v>1456</v>
      </c>
      <c r="B591" s="93">
        <v>44266</v>
      </c>
      <c r="C591" s="41">
        <v>1</v>
      </c>
      <c r="D591" s="435">
        <v>35</v>
      </c>
      <c r="E591" s="105" t="s">
        <v>1457</v>
      </c>
      <c r="F591" s="440"/>
      <c r="G591" s="440"/>
      <c r="H591" s="440">
        <v>1</v>
      </c>
      <c r="I591" s="105"/>
      <c r="J591" s="436"/>
      <c r="K591" s="436"/>
      <c r="L591" s="436"/>
      <c r="M591" s="91"/>
      <c r="N591" s="436"/>
      <c r="O591" s="440"/>
      <c r="P591" s="440">
        <v>1</v>
      </c>
      <c r="Q591" s="436">
        <v>1</v>
      </c>
      <c r="R591" s="440"/>
      <c r="S591" s="440"/>
      <c r="T591" s="440"/>
      <c r="U591" s="440"/>
      <c r="V591" s="440"/>
      <c r="W591" s="436"/>
      <c r="X591" s="436"/>
      <c r="Y591" s="436"/>
      <c r="Z591" s="91" t="s">
        <v>41</v>
      </c>
      <c r="AA591" s="91" t="s">
        <v>55</v>
      </c>
      <c r="AB591" s="436"/>
      <c r="AC591" s="436"/>
      <c r="AD591" s="436"/>
      <c r="AE591" s="91" t="s">
        <v>41</v>
      </c>
      <c r="AF591" s="91" t="s">
        <v>41</v>
      </c>
      <c r="AG591" s="91"/>
      <c r="AH591" s="436"/>
      <c r="AI591" s="91" t="s">
        <v>41</v>
      </c>
      <c r="AJ591" s="436"/>
      <c r="AK591" s="91"/>
      <c r="AL591" s="436"/>
      <c r="AM591" s="436"/>
    </row>
    <row r="592" spans="1:39" s="295" customFormat="1" ht="14.25" customHeight="1">
      <c r="A592" s="40" t="s">
        <v>1458</v>
      </c>
      <c r="B592" s="93">
        <v>44263</v>
      </c>
      <c r="C592" s="41">
        <v>1</v>
      </c>
      <c r="D592" s="435">
        <v>34</v>
      </c>
      <c r="E592" s="128"/>
      <c r="F592" s="440"/>
      <c r="G592" s="440"/>
      <c r="H592" s="440">
        <v>1</v>
      </c>
      <c r="I592" s="105"/>
      <c r="J592" s="436"/>
      <c r="K592" s="436"/>
      <c r="L592" s="436"/>
      <c r="M592" s="91"/>
      <c r="N592" s="436"/>
      <c r="O592" s="440"/>
      <c r="P592" s="436"/>
      <c r="Q592" s="436">
        <v>1</v>
      </c>
      <c r="R592" s="440"/>
      <c r="S592" s="440"/>
      <c r="T592" s="440"/>
      <c r="U592" s="440"/>
      <c r="V592" s="440"/>
      <c r="W592" s="436"/>
      <c r="X592" s="436"/>
      <c r="Y592" s="436"/>
      <c r="Z592" s="436"/>
      <c r="AA592" s="91" t="s">
        <v>41</v>
      </c>
      <c r="AB592" s="436"/>
      <c r="AC592" s="91" t="s">
        <v>1459</v>
      </c>
      <c r="AD592" s="436"/>
      <c r="AE592" s="436"/>
      <c r="AF592" s="91"/>
      <c r="AG592" s="91"/>
      <c r="AH592" s="436"/>
      <c r="AI592" s="91" t="s">
        <v>1459</v>
      </c>
      <c r="AJ592" s="436"/>
      <c r="AK592" s="91"/>
      <c r="AL592" s="436"/>
      <c r="AM592" s="91" t="s">
        <v>1460</v>
      </c>
    </row>
    <row r="593" spans="1:39" s="295" customFormat="1" ht="14.25" customHeight="1">
      <c r="A593" s="40" t="s">
        <v>1461</v>
      </c>
      <c r="B593" s="93">
        <v>44258</v>
      </c>
      <c r="C593" s="41">
        <v>1</v>
      </c>
      <c r="D593" s="435"/>
      <c r="E593" s="128" t="s">
        <v>867</v>
      </c>
      <c r="F593" s="440"/>
      <c r="G593" s="440"/>
      <c r="H593" s="440"/>
      <c r="I593" s="105"/>
      <c r="J593" s="436"/>
      <c r="K593" s="436"/>
      <c r="L593" s="436"/>
      <c r="M593" s="91"/>
      <c r="N593" s="436"/>
      <c r="O593" s="440"/>
      <c r="P593" s="436"/>
      <c r="Q593" s="436">
        <v>1</v>
      </c>
      <c r="R593" s="440"/>
      <c r="S593" s="440"/>
      <c r="T593" s="440"/>
      <c r="U593" s="440"/>
      <c r="V593" s="440"/>
      <c r="W593" s="436"/>
      <c r="X593" s="436"/>
      <c r="Y593" s="436"/>
      <c r="Z593" s="436"/>
      <c r="AA593" s="91" t="s">
        <v>1462</v>
      </c>
      <c r="AB593" s="436"/>
      <c r="AC593" s="436"/>
      <c r="AD593" s="436"/>
      <c r="AE593" s="436"/>
      <c r="AF593" s="91"/>
      <c r="AG593" s="91" t="s">
        <v>1463</v>
      </c>
      <c r="AH593" s="436"/>
      <c r="AI593" s="436"/>
      <c r="AJ593" s="436"/>
      <c r="AK593" s="91"/>
      <c r="AL593" s="436"/>
      <c r="AM593" s="436"/>
    </row>
    <row r="594" spans="1:39" s="295" customFormat="1" ht="14.25" customHeight="1">
      <c r="A594" s="40" t="s">
        <v>1464</v>
      </c>
      <c r="B594" s="93">
        <v>44270</v>
      </c>
      <c r="C594" s="41">
        <v>9</v>
      </c>
      <c r="D594" s="435"/>
      <c r="E594" s="128"/>
      <c r="F594" s="440"/>
      <c r="G594" s="440"/>
      <c r="H594" s="440"/>
      <c r="I594" s="105"/>
      <c r="J594" s="436"/>
      <c r="K594" s="436"/>
      <c r="L594" s="436"/>
      <c r="M594" s="91"/>
      <c r="N594" s="436">
        <v>0</v>
      </c>
      <c r="O594" s="440"/>
      <c r="P594" s="436"/>
      <c r="Q594" s="436"/>
      <c r="R594" s="440"/>
      <c r="S594" s="440"/>
      <c r="T594" s="440"/>
      <c r="U594" s="440"/>
      <c r="V594" s="440"/>
      <c r="W594" s="436"/>
      <c r="X594" s="436"/>
      <c r="Y594" s="436"/>
      <c r="Z594" s="436"/>
      <c r="AA594" s="91"/>
      <c r="AB594" s="436"/>
      <c r="AC594" s="436"/>
      <c r="AD594" s="436"/>
      <c r="AE594" s="436"/>
      <c r="AF594" s="91"/>
      <c r="AG594" s="91"/>
      <c r="AH594" s="436"/>
      <c r="AI594" s="436"/>
      <c r="AJ594" s="436"/>
      <c r="AK594" s="91"/>
      <c r="AL594" s="436"/>
      <c r="AM594" s="436"/>
    </row>
    <row r="595" spans="1:39" s="295" customFormat="1" ht="14.25" customHeight="1">
      <c r="A595" s="40" t="s">
        <v>1465</v>
      </c>
      <c r="B595" s="93">
        <v>44253</v>
      </c>
      <c r="C595" s="41">
        <v>56</v>
      </c>
      <c r="D595" s="435" t="s">
        <v>1466</v>
      </c>
      <c r="E595" s="128" t="s">
        <v>1467</v>
      </c>
      <c r="F595" s="440">
        <v>4</v>
      </c>
      <c r="G595" s="440">
        <v>8</v>
      </c>
      <c r="H595" s="440">
        <v>44</v>
      </c>
      <c r="I595" s="105"/>
      <c r="J595" s="436"/>
      <c r="K595" s="436">
        <v>11</v>
      </c>
      <c r="L595" s="436"/>
      <c r="M595" s="91" t="s">
        <v>1468</v>
      </c>
      <c r="N595" s="436">
        <v>6</v>
      </c>
      <c r="O595" s="440"/>
      <c r="P595" s="436">
        <v>37</v>
      </c>
      <c r="Q595" s="436">
        <v>55</v>
      </c>
      <c r="R595" s="440">
        <v>1</v>
      </c>
      <c r="S595" s="298">
        <v>1</v>
      </c>
      <c r="T595" s="440">
        <v>4</v>
      </c>
      <c r="U595" s="440"/>
      <c r="V595" s="440"/>
      <c r="W595" s="436"/>
      <c r="X595" s="436"/>
      <c r="Y595" s="436"/>
      <c r="Z595" s="436"/>
      <c r="AA595" s="91"/>
      <c r="AB595" s="436"/>
      <c r="AC595" s="436"/>
      <c r="AD595" s="436"/>
      <c r="AE595" s="436"/>
      <c r="AF595" s="91"/>
      <c r="AG595" s="91"/>
      <c r="AH595" s="436"/>
      <c r="AI595" s="436"/>
      <c r="AJ595" s="436"/>
      <c r="AK595" s="91"/>
      <c r="AL595" s="436"/>
      <c r="AM595" s="436"/>
    </row>
    <row r="596" spans="1:39" s="295" customFormat="1" ht="14.25" customHeight="1">
      <c r="A596" s="40" t="s">
        <v>1469</v>
      </c>
      <c r="B596" s="93">
        <v>44246</v>
      </c>
      <c r="C596" s="41">
        <v>887</v>
      </c>
      <c r="D596" s="435" t="s">
        <v>1470</v>
      </c>
      <c r="E596" s="128" t="s">
        <v>1471</v>
      </c>
      <c r="F596" s="440"/>
      <c r="G596" s="440"/>
      <c r="H596" s="440"/>
      <c r="I596" s="105"/>
      <c r="J596" s="436"/>
      <c r="K596" s="436"/>
      <c r="L596" s="436"/>
      <c r="M596" s="91">
        <v>122</v>
      </c>
      <c r="N596" s="436">
        <v>44</v>
      </c>
      <c r="O596" s="440"/>
      <c r="P596" s="436">
        <v>215</v>
      </c>
      <c r="Q596" s="436">
        <v>887</v>
      </c>
      <c r="R596" s="300">
        <v>22</v>
      </c>
      <c r="S596" s="300">
        <v>5</v>
      </c>
      <c r="T596" s="440"/>
      <c r="U596" s="440"/>
      <c r="V596" s="440"/>
      <c r="W596" s="436"/>
      <c r="X596" s="436"/>
      <c r="Y596" s="436"/>
      <c r="Z596" s="436"/>
      <c r="AA596" s="91"/>
      <c r="AB596" s="436"/>
      <c r="AC596" s="436"/>
      <c r="AD596" s="436"/>
      <c r="AE596" s="436"/>
      <c r="AF596" s="91"/>
      <c r="AG596" s="91"/>
      <c r="AH596" s="436"/>
      <c r="AI596" s="436"/>
      <c r="AJ596" s="436"/>
      <c r="AK596" s="91"/>
      <c r="AL596" s="436"/>
      <c r="AM596" s="436"/>
    </row>
    <row r="597" spans="1:39" s="295" customFormat="1" ht="14.25" customHeight="1">
      <c r="A597" s="40" t="s">
        <v>1472</v>
      </c>
      <c r="B597" s="93">
        <v>44243</v>
      </c>
      <c r="C597" s="41">
        <v>41</v>
      </c>
      <c r="D597" s="435"/>
      <c r="E597" s="128"/>
      <c r="F597" s="440"/>
      <c r="G597" s="440"/>
      <c r="H597" s="440"/>
      <c r="I597" s="105"/>
      <c r="J597" s="436"/>
      <c r="K597" s="436"/>
      <c r="L597" s="436"/>
      <c r="M597" s="91"/>
      <c r="N597" s="436"/>
      <c r="O597" s="440"/>
      <c r="P597" s="436">
        <v>23</v>
      </c>
      <c r="Q597" s="436">
        <v>41</v>
      </c>
      <c r="R597" s="440"/>
      <c r="S597" s="440"/>
      <c r="T597" s="440"/>
      <c r="U597" s="440"/>
      <c r="V597" s="440"/>
      <c r="W597" s="436"/>
      <c r="X597" s="436"/>
      <c r="Y597" s="91" t="s">
        <v>1473</v>
      </c>
      <c r="Z597" s="436" t="s">
        <v>1473</v>
      </c>
      <c r="AA597" s="91"/>
      <c r="AB597" s="436"/>
      <c r="AC597" s="436"/>
      <c r="AD597" s="436"/>
      <c r="AE597" s="436" t="s">
        <v>1473</v>
      </c>
      <c r="AF597" s="91" t="s">
        <v>1473</v>
      </c>
      <c r="AG597" s="91"/>
      <c r="AH597" s="436"/>
      <c r="AI597" s="436"/>
      <c r="AJ597" s="436"/>
      <c r="AK597" s="91"/>
      <c r="AL597" s="436"/>
      <c r="AM597" s="436"/>
    </row>
    <row r="598" spans="1:39" s="295" customFormat="1" ht="14.25" customHeight="1">
      <c r="A598" s="40" t="s">
        <v>1474</v>
      </c>
      <c r="B598" s="93" t="s">
        <v>1475</v>
      </c>
      <c r="C598" s="41">
        <v>1</v>
      </c>
      <c r="D598" s="435">
        <v>28</v>
      </c>
      <c r="E598" s="128" t="s">
        <v>1280</v>
      </c>
      <c r="F598" s="440"/>
      <c r="G598" s="440"/>
      <c r="H598" s="440"/>
      <c r="I598" s="105"/>
      <c r="J598" s="436"/>
      <c r="K598" s="436"/>
      <c r="L598" s="436"/>
      <c r="M598" s="91"/>
      <c r="N598" s="436"/>
      <c r="O598" s="440"/>
      <c r="P598" s="436"/>
      <c r="Q598" s="436">
        <v>1</v>
      </c>
      <c r="R598" s="440"/>
      <c r="S598" s="440"/>
      <c r="T598" s="440"/>
      <c r="U598" s="440"/>
      <c r="V598" s="440"/>
      <c r="W598" s="436"/>
      <c r="X598" s="436"/>
      <c r="Y598" s="436"/>
      <c r="Z598" s="91" t="s">
        <v>54</v>
      </c>
      <c r="AA598" s="91" t="s">
        <v>55</v>
      </c>
      <c r="AB598" s="436"/>
      <c r="AC598" s="91" t="s">
        <v>1476</v>
      </c>
      <c r="AD598" s="436"/>
      <c r="AE598" s="436"/>
      <c r="AF598" s="91" t="s">
        <v>54</v>
      </c>
      <c r="AG598" s="91"/>
      <c r="AH598" s="436"/>
      <c r="AI598" s="436"/>
      <c r="AJ598" s="436"/>
      <c r="AK598" s="91"/>
      <c r="AL598" s="436"/>
      <c r="AM598" s="436"/>
    </row>
    <row r="599" spans="1:39" s="295" customFormat="1" ht="14.25" customHeight="1">
      <c r="A599" s="40" t="s">
        <v>1363</v>
      </c>
      <c r="B599" s="93">
        <v>44228</v>
      </c>
      <c r="C599" s="41">
        <v>1</v>
      </c>
      <c r="D599" s="435">
        <v>30</v>
      </c>
      <c r="E599" s="128" t="s">
        <v>1364</v>
      </c>
      <c r="F599" s="440"/>
      <c r="G599" s="440"/>
      <c r="H599" s="440">
        <v>1</v>
      </c>
      <c r="I599" s="105"/>
      <c r="J599" s="436"/>
      <c r="K599" s="436"/>
      <c r="L599" s="436"/>
      <c r="M599" s="91"/>
      <c r="N599" s="436"/>
      <c r="O599" s="440"/>
      <c r="P599" s="436">
        <v>1</v>
      </c>
      <c r="Q599" s="436">
        <v>1</v>
      </c>
      <c r="R599" s="440"/>
      <c r="S599" s="440"/>
      <c r="T599" s="440"/>
      <c r="U599" s="440"/>
      <c r="V599" s="440"/>
      <c r="W599" s="436"/>
      <c r="X599" s="436"/>
      <c r="Y599" s="436"/>
      <c r="Z599" s="436"/>
      <c r="AA599" s="91" t="s">
        <v>55</v>
      </c>
      <c r="AB599" s="436"/>
      <c r="AC599" s="436"/>
      <c r="AD599" s="436"/>
      <c r="AE599" s="436"/>
      <c r="AF599" s="91"/>
      <c r="AG599" s="91"/>
      <c r="AH599" s="436"/>
      <c r="AI599" s="436"/>
      <c r="AJ599" s="436"/>
      <c r="AK599" s="91"/>
      <c r="AL599" s="436"/>
      <c r="AM599" s="436"/>
    </row>
    <row r="600" spans="1:39" s="295" customFormat="1" ht="14.25" customHeight="1">
      <c r="A600" s="40" t="s">
        <v>584</v>
      </c>
      <c r="B600" s="93">
        <v>44202</v>
      </c>
      <c r="C600" s="41">
        <v>5</v>
      </c>
      <c r="D600" s="435" t="s">
        <v>49</v>
      </c>
      <c r="E600" s="128"/>
      <c r="F600" s="440"/>
      <c r="G600" s="440"/>
      <c r="H600" s="440"/>
      <c r="I600" s="105"/>
      <c r="J600" s="436"/>
      <c r="K600" s="436"/>
      <c r="L600" s="436"/>
      <c r="M600" s="91"/>
      <c r="N600" s="436"/>
      <c r="O600" s="440"/>
      <c r="P600" s="436">
        <v>3</v>
      </c>
      <c r="Q600" s="436">
        <v>5</v>
      </c>
      <c r="R600" s="440"/>
      <c r="S600" s="440"/>
      <c r="T600" s="440"/>
      <c r="U600" s="440"/>
      <c r="V600" s="440"/>
      <c r="W600" s="436"/>
      <c r="X600" s="436"/>
      <c r="Y600" s="436"/>
      <c r="Z600" s="436"/>
      <c r="AA600" s="91" t="s">
        <v>214</v>
      </c>
      <c r="AB600" s="436"/>
      <c r="AC600" s="436"/>
      <c r="AD600" s="436"/>
      <c r="AE600" s="436"/>
      <c r="AF600" s="91"/>
      <c r="AG600" s="91"/>
      <c r="AH600" s="436"/>
      <c r="AI600" s="436"/>
      <c r="AJ600" s="436"/>
      <c r="AK600" s="91"/>
      <c r="AL600" s="436"/>
      <c r="AM600" s="436"/>
    </row>
    <row r="601" spans="1:39" s="295" customFormat="1" ht="14.25" customHeight="1">
      <c r="A601" s="40" t="s">
        <v>1477</v>
      </c>
      <c r="B601" s="93">
        <v>44275</v>
      </c>
      <c r="C601" s="41">
        <v>1</v>
      </c>
      <c r="D601" s="435">
        <v>34</v>
      </c>
      <c r="E601" s="128" t="s">
        <v>1478</v>
      </c>
      <c r="F601" s="440"/>
      <c r="G601" s="440"/>
      <c r="H601" s="440"/>
      <c r="I601" s="105"/>
      <c r="J601" s="436"/>
      <c r="K601" s="436"/>
      <c r="L601" s="436"/>
      <c r="M601" s="91" t="s">
        <v>1479</v>
      </c>
      <c r="N601" s="436"/>
      <c r="O601" s="440"/>
      <c r="P601" s="436">
        <v>1</v>
      </c>
      <c r="Q601" s="436">
        <v>1</v>
      </c>
      <c r="R601" s="440"/>
      <c r="S601" s="440"/>
      <c r="T601" s="440"/>
      <c r="U601" s="440"/>
      <c r="V601" s="440"/>
      <c r="W601" s="436"/>
      <c r="X601" s="436"/>
      <c r="Y601" s="436"/>
      <c r="Z601" s="436"/>
      <c r="AA601" s="91" t="s">
        <v>55</v>
      </c>
      <c r="AB601" s="436"/>
      <c r="AC601" s="436"/>
      <c r="AD601" s="436"/>
      <c r="AE601" s="436"/>
      <c r="AF601" s="91"/>
      <c r="AG601" s="91"/>
      <c r="AH601" s="436"/>
      <c r="AI601" s="436"/>
      <c r="AJ601" s="436"/>
      <c r="AK601" s="91"/>
      <c r="AL601" s="436"/>
      <c r="AM601" s="436"/>
    </row>
    <row r="602" spans="1:39" s="296" customFormat="1" ht="14.25" customHeight="1">
      <c r="A602" s="40" t="s">
        <v>1480</v>
      </c>
      <c r="B602" s="93">
        <v>44271</v>
      </c>
      <c r="C602" s="41">
        <v>1</v>
      </c>
      <c r="D602" s="435">
        <v>31</v>
      </c>
      <c r="E602" s="128" t="s">
        <v>809</v>
      </c>
      <c r="F602" s="440"/>
      <c r="G602" s="440"/>
      <c r="H602" s="440"/>
      <c r="I602" s="105"/>
      <c r="J602" s="436">
        <v>1</v>
      </c>
      <c r="K602" s="436"/>
      <c r="L602" s="436"/>
      <c r="M602" s="91"/>
      <c r="N602" s="436">
        <v>1</v>
      </c>
      <c r="O602" s="440"/>
      <c r="P602" s="436">
        <v>1</v>
      </c>
      <c r="Q602" s="436">
        <v>1</v>
      </c>
      <c r="R602" s="440"/>
      <c r="S602" s="440"/>
      <c r="T602" s="440"/>
      <c r="U602" s="440"/>
      <c r="V602" s="440"/>
      <c r="W602" s="436"/>
      <c r="X602" s="436"/>
      <c r="Y602" s="436"/>
      <c r="Z602" s="436"/>
      <c r="AA602" s="91" t="s">
        <v>55</v>
      </c>
      <c r="AB602" s="436"/>
      <c r="AC602" s="436"/>
      <c r="AD602" s="436"/>
      <c r="AE602" s="436"/>
      <c r="AF602" s="91"/>
      <c r="AG602" s="91"/>
      <c r="AH602" s="436"/>
      <c r="AI602" s="436"/>
      <c r="AJ602" s="436"/>
      <c r="AK602" s="91"/>
      <c r="AL602" s="436"/>
      <c r="AM602" s="436"/>
    </row>
    <row r="603" spans="1:39" s="296" customFormat="1" ht="14.25" customHeight="1">
      <c r="A603" s="40" t="s">
        <v>1481</v>
      </c>
      <c r="B603" s="93">
        <v>44271</v>
      </c>
      <c r="C603" s="41">
        <v>1</v>
      </c>
      <c r="D603" s="435">
        <v>22</v>
      </c>
      <c r="E603" s="128" t="s">
        <v>911</v>
      </c>
      <c r="F603" s="440"/>
      <c r="G603" s="440"/>
      <c r="H603" s="440"/>
      <c r="I603" s="105"/>
      <c r="J603" s="436"/>
      <c r="K603" s="436"/>
      <c r="L603" s="436"/>
      <c r="M603" s="91"/>
      <c r="N603" s="436"/>
      <c r="O603" s="440"/>
      <c r="P603" s="436"/>
      <c r="Q603" s="436">
        <v>1</v>
      </c>
      <c r="R603" s="440"/>
      <c r="S603" s="440"/>
      <c r="T603" s="440"/>
      <c r="U603" s="440"/>
      <c r="V603" s="440"/>
      <c r="W603" s="436"/>
      <c r="X603" s="436"/>
      <c r="Y603" s="436"/>
      <c r="Z603" s="436"/>
      <c r="AA603" s="91" t="s">
        <v>55</v>
      </c>
      <c r="AB603" s="436"/>
      <c r="AC603" s="436"/>
      <c r="AD603" s="436"/>
      <c r="AE603" s="436"/>
      <c r="AF603" s="91"/>
      <c r="AG603" s="91" t="s">
        <v>41</v>
      </c>
      <c r="AH603" s="436"/>
      <c r="AI603" s="436"/>
      <c r="AJ603" s="436"/>
      <c r="AK603" s="91"/>
      <c r="AL603" s="436"/>
      <c r="AM603" s="436"/>
    </row>
    <row r="604" spans="1:39" s="296" customFormat="1" ht="14.25" customHeight="1">
      <c r="A604" s="40" t="s">
        <v>1482</v>
      </c>
      <c r="B604" s="93">
        <v>44265</v>
      </c>
      <c r="C604" s="41">
        <v>1</v>
      </c>
      <c r="D604" s="435">
        <v>24</v>
      </c>
      <c r="E604" s="128"/>
      <c r="F604" s="440"/>
      <c r="G604" s="440"/>
      <c r="H604" s="440"/>
      <c r="I604" s="105"/>
      <c r="J604" s="436"/>
      <c r="K604" s="436">
        <v>1</v>
      </c>
      <c r="L604" s="436"/>
      <c r="M604" s="91"/>
      <c r="N604" s="436"/>
      <c r="O604" s="440"/>
      <c r="P604" s="436">
        <v>1</v>
      </c>
      <c r="Q604" s="436">
        <v>1</v>
      </c>
      <c r="R604" s="440"/>
      <c r="S604" s="440"/>
      <c r="T604" s="440"/>
      <c r="U604" s="440"/>
      <c r="V604" s="440"/>
      <c r="W604" s="436"/>
      <c r="X604" s="436"/>
      <c r="Y604" s="436"/>
      <c r="Z604" s="436"/>
      <c r="AA604" s="91" t="s">
        <v>55</v>
      </c>
      <c r="AB604" s="436"/>
      <c r="AC604" s="436"/>
      <c r="AD604" s="436"/>
      <c r="AE604" s="436"/>
      <c r="AF604" s="91"/>
      <c r="AG604" s="91"/>
      <c r="AH604" s="436"/>
      <c r="AI604" s="436"/>
      <c r="AJ604" s="436"/>
      <c r="AK604" s="91"/>
      <c r="AL604" s="436"/>
      <c r="AM604" s="436"/>
    </row>
    <row r="605" spans="1:39" s="296" customFormat="1" ht="14.25" customHeight="1">
      <c r="A605" s="40" t="s">
        <v>1483</v>
      </c>
      <c r="B605" s="93">
        <v>44265</v>
      </c>
      <c r="C605" s="41">
        <v>1</v>
      </c>
      <c r="D605" s="435">
        <v>27</v>
      </c>
      <c r="E605" s="128" t="s">
        <v>1248</v>
      </c>
      <c r="F605" s="440"/>
      <c r="G605" s="440">
        <v>1</v>
      </c>
      <c r="H605" s="440"/>
      <c r="I605" s="105"/>
      <c r="J605" s="436">
        <v>1</v>
      </c>
      <c r="K605" s="436"/>
      <c r="L605" s="436"/>
      <c r="M605" s="91"/>
      <c r="N605" s="436"/>
      <c r="O605" s="440"/>
      <c r="P605" s="436">
        <v>1</v>
      </c>
      <c r="Q605" s="436">
        <v>1</v>
      </c>
      <c r="R605" s="440"/>
      <c r="S605" s="440"/>
      <c r="T605" s="440"/>
      <c r="U605" s="440"/>
      <c r="V605" s="440"/>
      <c r="W605" s="436"/>
      <c r="X605" s="436"/>
      <c r="Y605" s="436"/>
      <c r="Z605" s="436"/>
      <c r="AA605" s="91" t="s">
        <v>55</v>
      </c>
      <c r="AB605" s="436"/>
      <c r="AC605" s="436"/>
      <c r="AD605" s="436"/>
      <c r="AE605" s="436"/>
      <c r="AF605" s="91"/>
      <c r="AG605" s="91"/>
      <c r="AH605" s="436"/>
      <c r="AI605" s="436"/>
      <c r="AJ605" s="436"/>
      <c r="AK605" s="91"/>
      <c r="AL605" s="436"/>
      <c r="AM605" s="436"/>
    </row>
    <row r="606" spans="1:39" s="296" customFormat="1" ht="14.25" customHeight="1">
      <c r="A606" s="40" t="s">
        <v>1284</v>
      </c>
      <c r="B606" s="93">
        <v>44264</v>
      </c>
      <c r="C606" s="41">
        <v>6</v>
      </c>
      <c r="D606" s="435" t="s">
        <v>60</v>
      </c>
      <c r="E606" s="128" t="s">
        <v>1285</v>
      </c>
      <c r="F606" s="440"/>
      <c r="G606" s="440">
        <v>2</v>
      </c>
      <c r="H606" s="440">
        <v>4</v>
      </c>
      <c r="I606" s="105"/>
      <c r="J606" s="436">
        <v>6</v>
      </c>
      <c r="K606" s="436"/>
      <c r="L606" s="436">
        <v>1</v>
      </c>
      <c r="M606" s="91" t="s">
        <v>1484</v>
      </c>
      <c r="N606" s="436">
        <v>3</v>
      </c>
      <c r="O606" s="440"/>
      <c r="P606" s="436">
        <v>2</v>
      </c>
      <c r="Q606" s="436">
        <v>5</v>
      </c>
      <c r="R606" s="440"/>
      <c r="S606" s="440"/>
      <c r="T606" s="440"/>
      <c r="U606" s="440">
        <v>1</v>
      </c>
      <c r="V606" s="440"/>
      <c r="W606" s="436"/>
      <c r="X606" s="436"/>
      <c r="Y606" s="436"/>
      <c r="Z606" s="436"/>
      <c r="AA606" s="91" t="s">
        <v>55</v>
      </c>
      <c r="AB606" s="436"/>
      <c r="AC606" s="436"/>
      <c r="AD606" s="436"/>
      <c r="AE606" s="436"/>
      <c r="AF606" s="91"/>
      <c r="AG606" s="91"/>
      <c r="AH606" s="436"/>
      <c r="AI606" s="436"/>
      <c r="AJ606" s="436"/>
      <c r="AK606" s="91"/>
      <c r="AL606" s="436"/>
      <c r="AM606" s="436"/>
    </row>
    <row r="607" spans="1:39" s="303" customFormat="1" ht="14.25" customHeight="1">
      <c r="A607" s="40" t="s">
        <v>1485</v>
      </c>
      <c r="B607" s="93">
        <v>44274</v>
      </c>
      <c r="C607" s="41">
        <v>1</v>
      </c>
      <c r="D607" s="435">
        <v>38</v>
      </c>
      <c r="E607" s="128"/>
      <c r="F607" s="440"/>
      <c r="G607" s="440"/>
      <c r="H607" s="440">
        <v>1</v>
      </c>
      <c r="I607" s="105"/>
      <c r="J607" s="436"/>
      <c r="K607" s="436">
        <v>1</v>
      </c>
      <c r="L607" s="436"/>
      <c r="M607" s="91"/>
      <c r="N607" s="436"/>
      <c r="O607" s="440"/>
      <c r="P607" s="436">
        <v>1</v>
      </c>
      <c r="Q607" s="436">
        <v>1</v>
      </c>
      <c r="R607" s="440"/>
      <c r="S607" s="440"/>
      <c r="T607" s="440"/>
      <c r="U607" s="440"/>
      <c r="V607" s="440"/>
      <c r="W607" s="436"/>
      <c r="X607" s="436"/>
      <c r="Y607" s="436"/>
      <c r="Z607" s="436"/>
      <c r="AA607" s="91" t="s">
        <v>1486</v>
      </c>
      <c r="AB607" s="436"/>
      <c r="AC607" s="436"/>
      <c r="AD607" s="436"/>
      <c r="AE607" s="436"/>
      <c r="AF607" s="91"/>
      <c r="AG607" s="91"/>
      <c r="AH607" s="436"/>
      <c r="AI607" s="436"/>
      <c r="AJ607" s="436"/>
      <c r="AK607" s="91"/>
      <c r="AL607" s="436"/>
      <c r="AM607" s="436"/>
    </row>
    <row r="608" spans="1:39" s="303" customFormat="1" ht="14.25" customHeight="1">
      <c r="A608" s="40" t="s">
        <v>1487</v>
      </c>
      <c r="B608" s="93">
        <v>44277</v>
      </c>
      <c r="C608" s="41">
        <v>1</v>
      </c>
      <c r="D608" s="435"/>
      <c r="E608" s="128" t="s">
        <v>1488</v>
      </c>
      <c r="F608" s="440"/>
      <c r="G608" s="440"/>
      <c r="H608" s="440">
        <v>1</v>
      </c>
      <c r="I608" s="105"/>
      <c r="J608" s="436"/>
      <c r="K608" s="436"/>
      <c r="L608" s="436"/>
      <c r="M608" s="91"/>
      <c r="N608" s="436"/>
      <c r="O608" s="440"/>
      <c r="P608" s="436"/>
      <c r="Q608" s="436">
        <v>1</v>
      </c>
      <c r="R608" s="440"/>
      <c r="S608" s="440"/>
      <c r="T608" s="440"/>
      <c r="U608" s="440"/>
      <c r="V608" s="440"/>
      <c r="W608" s="436"/>
      <c r="X608" s="436"/>
      <c r="Y608" s="436"/>
      <c r="Z608" s="436"/>
      <c r="AA608" s="91" t="s">
        <v>41</v>
      </c>
      <c r="AB608" s="436"/>
      <c r="AC608" s="436"/>
      <c r="AD608" s="436"/>
      <c r="AE608" s="436"/>
      <c r="AF608" s="91"/>
      <c r="AG608" s="91"/>
      <c r="AH608" s="436"/>
      <c r="AI608" s="91" t="s">
        <v>1459</v>
      </c>
      <c r="AJ608" s="436"/>
      <c r="AK608" s="91"/>
      <c r="AL608" s="436"/>
      <c r="AM608" s="91" t="s">
        <v>1489</v>
      </c>
    </row>
    <row r="609" spans="1:37" s="303" customFormat="1" ht="14.25" customHeight="1">
      <c r="A609" s="40" t="s">
        <v>1490</v>
      </c>
      <c r="B609" s="93">
        <v>44271</v>
      </c>
      <c r="C609" s="41">
        <v>1</v>
      </c>
      <c r="D609" s="435"/>
      <c r="E609" s="128" t="s">
        <v>970</v>
      </c>
      <c r="F609" s="440"/>
      <c r="G609" s="440"/>
      <c r="H609" s="440">
        <v>1</v>
      </c>
      <c r="I609" s="105"/>
      <c r="J609" s="436">
        <v>1</v>
      </c>
      <c r="K609" s="436"/>
      <c r="L609" s="436"/>
      <c r="M609" s="91"/>
      <c r="N609" s="436">
        <v>1</v>
      </c>
      <c r="O609" s="440"/>
      <c r="P609" s="436">
        <v>1</v>
      </c>
      <c r="Q609" s="436">
        <v>1</v>
      </c>
      <c r="R609" s="440"/>
      <c r="S609" s="440"/>
      <c r="T609" s="440"/>
      <c r="U609" s="440"/>
      <c r="V609" s="440"/>
      <c r="W609" s="436"/>
      <c r="X609" s="436"/>
      <c r="Y609" s="436"/>
      <c r="Z609" s="436"/>
      <c r="AA609" s="91"/>
      <c r="AB609" s="436"/>
      <c r="AC609" s="436"/>
      <c r="AD609" s="436"/>
      <c r="AE609" s="436"/>
      <c r="AF609" s="91"/>
      <c r="AG609" s="91"/>
      <c r="AH609" s="436"/>
      <c r="AI609" s="436"/>
      <c r="AJ609" s="436"/>
      <c r="AK609" s="91"/>
    </row>
    <row r="610" spans="1:37" s="303" customFormat="1" ht="14.25" customHeight="1">
      <c r="A610" s="40" t="s">
        <v>1491</v>
      </c>
      <c r="B610" s="93">
        <v>44256</v>
      </c>
      <c r="C610" s="41">
        <v>60</v>
      </c>
      <c r="D610" s="435" t="s">
        <v>1492</v>
      </c>
      <c r="E610" s="128"/>
      <c r="F610" s="440"/>
      <c r="G610" s="440"/>
      <c r="H610" s="440">
        <v>60</v>
      </c>
      <c r="I610" s="105"/>
      <c r="J610" s="436"/>
      <c r="K610" s="436"/>
      <c r="L610" s="436"/>
      <c r="M610" s="91" t="s">
        <v>1493</v>
      </c>
      <c r="N610" s="436"/>
      <c r="O610" s="440"/>
      <c r="P610" s="436">
        <v>23</v>
      </c>
      <c r="Q610" s="436">
        <v>60</v>
      </c>
      <c r="R610" s="440"/>
      <c r="S610" s="440"/>
      <c r="T610" s="440"/>
      <c r="U610" s="440"/>
      <c r="V610" s="440"/>
      <c r="W610" s="436"/>
      <c r="X610" s="436"/>
      <c r="Y610" s="436"/>
      <c r="Z610" s="436"/>
      <c r="AA610" s="91"/>
      <c r="AB610" s="436"/>
      <c r="AC610" s="436"/>
      <c r="AD610" s="436"/>
      <c r="AE610" s="436"/>
      <c r="AF610" s="91"/>
      <c r="AG610" s="91"/>
      <c r="AH610" s="436"/>
      <c r="AI610" s="436"/>
      <c r="AJ610" s="436"/>
      <c r="AK610" s="91"/>
    </row>
    <row r="611" spans="1:37" s="303" customFormat="1" ht="14.25" customHeight="1">
      <c r="A611" s="40" t="s">
        <v>1494</v>
      </c>
      <c r="B611" s="93">
        <v>44245</v>
      </c>
      <c r="C611" s="41">
        <v>1</v>
      </c>
      <c r="D611" s="435">
        <v>34</v>
      </c>
      <c r="E611" s="128" t="s">
        <v>1495</v>
      </c>
      <c r="F611" s="440"/>
      <c r="G611" s="440"/>
      <c r="H611" s="440">
        <v>1</v>
      </c>
      <c r="I611" s="105"/>
      <c r="J611" s="436"/>
      <c r="K611" s="436"/>
      <c r="L611" s="436"/>
      <c r="M611" s="91"/>
      <c r="N611" s="436"/>
      <c r="O611" s="440"/>
      <c r="P611" s="436"/>
      <c r="Q611" s="436">
        <v>1</v>
      </c>
      <c r="R611" s="440"/>
      <c r="S611" s="440"/>
      <c r="T611" s="440">
        <v>1</v>
      </c>
      <c r="U611" s="440"/>
      <c r="V611" s="440"/>
      <c r="W611" s="436"/>
      <c r="X611" s="436"/>
      <c r="Y611" s="436"/>
      <c r="Z611" s="436"/>
      <c r="AA611" s="91"/>
      <c r="AB611" s="436"/>
      <c r="AC611" s="436"/>
      <c r="AD611" s="436"/>
      <c r="AE611" s="436"/>
      <c r="AF611" s="91"/>
      <c r="AG611" s="91"/>
      <c r="AH611" s="436"/>
      <c r="AI611" s="436"/>
      <c r="AJ611" s="436"/>
      <c r="AK611" s="91"/>
    </row>
    <row r="612" spans="1:37" s="304" customFormat="1" ht="14.25" customHeight="1">
      <c r="A612" s="92" t="s">
        <v>1496</v>
      </c>
      <c r="B612" s="93">
        <v>44280</v>
      </c>
      <c r="C612" s="41">
        <v>1</v>
      </c>
      <c r="D612" s="435">
        <v>28</v>
      </c>
      <c r="E612" s="128" t="s">
        <v>1497</v>
      </c>
      <c r="F612" s="440"/>
      <c r="G612" s="440"/>
      <c r="H612" s="440"/>
      <c r="I612" s="105"/>
      <c r="J612" s="436"/>
      <c r="K612" s="436"/>
      <c r="L612" s="436"/>
      <c r="M612" s="91" t="s">
        <v>1498</v>
      </c>
      <c r="N612" s="436"/>
      <c r="O612" s="440"/>
      <c r="P612" s="436"/>
      <c r="Q612" s="436"/>
      <c r="R612" s="440">
        <v>1</v>
      </c>
      <c r="S612" s="440"/>
      <c r="T612" s="440"/>
      <c r="U612" s="440"/>
      <c r="V612" s="440"/>
      <c r="W612" s="436"/>
      <c r="X612" s="436"/>
      <c r="Y612" s="436"/>
      <c r="Z612" s="436"/>
      <c r="AA612" s="91" t="s">
        <v>55</v>
      </c>
      <c r="AB612" s="436"/>
      <c r="AC612" s="436"/>
      <c r="AD612" s="436"/>
      <c r="AE612" s="436"/>
      <c r="AF612" s="91" t="s">
        <v>55</v>
      </c>
      <c r="AG612" s="91"/>
      <c r="AH612" s="436"/>
      <c r="AI612" s="436"/>
      <c r="AJ612" s="436"/>
      <c r="AK612" s="91" t="s">
        <v>1499</v>
      </c>
    </row>
    <row r="613" spans="1:37" s="304" customFormat="1" ht="14.25" customHeight="1">
      <c r="A613" s="40" t="s">
        <v>1500</v>
      </c>
      <c r="B613" s="93">
        <v>44237</v>
      </c>
      <c r="C613" s="41">
        <v>30</v>
      </c>
      <c r="D613" s="435">
        <v>28.5</v>
      </c>
      <c r="E613" s="128"/>
      <c r="F613" s="440"/>
      <c r="G613" s="440"/>
      <c r="H613" s="440">
        <v>30</v>
      </c>
      <c r="I613" s="105"/>
      <c r="J613" s="436"/>
      <c r="K613" s="436"/>
      <c r="L613" s="436"/>
      <c r="M613" s="91"/>
      <c r="N613" s="436"/>
      <c r="O613" s="440"/>
      <c r="P613" s="436">
        <v>30</v>
      </c>
      <c r="Q613" s="436">
        <v>30</v>
      </c>
      <c r="R613" s="440"/>
      <c r="S613" s="440"/>
      <c r="T613" s="440"/>
      <c r="U613" s="440"/>
      <c r="V613" s="440"/>
      <c r="W613" s="436"/>
      <c r="X613" s="436"/>
      <c r="Y613" s="436"/>
      <c r="Z613" s="436"/>
      <c r="AA613" s="91"/>
      <c r="AB613" s="436"/>
      <c r="AC613" s="436"/>
      <c r="AD613" s="436"/>
      <c r="AE613" s="436"/>
      <c r="AF613" s="91"/>
      <c r="AG613" s="91"/>
      <c r="AH613" s="436"/>
      <c r="AI613" s="436"/>
      <c r="AJ613" s="436"/>
      <c r="AK613" s="91" t="s">
        <v>1501</v>
      </c>
    </row>
    <row r="614" spans="1:37" s="304" customFormat="1" ht="14.25" customHeight="1">
      <c r="A614" s="40" t="s">
        <v>1502</v>
      </c>
      <c r="B614" s="93">
        <v>44256</v>
      </c>
      <c r="C614" s="41">
        <v>1</v>
      </c>
      <c r="D614" s="435">
        <v>28</v>
      </c>
      <c r="E614" s="128" t="s">
        <v>1503</v>
      </c>
      <c r="F614" s="440"/>
      <c r="G614" s="440"/>
      <c r="H614" s="440"/>
      <c r="I614" s="105"/>
      <c r="J614" s="436"/>
      <c r="K614" s="436"/>
      <c r="L614" s="436"/>
      <c r="M614" s="91" t="s">
        <v>1504</v>
      </c>
      <c r="N614" s="436"/>
      <c r="O614" s="440"/>
      <c r="P614" s="436">
        <v>1</v>
      </c>
      <c r="Q614" s="436">
        <v>1</v>
      </c>
      <c r="R614" s="440"/>
      <c r="S614" s="440"/>
      <c r="T614" s="440"/>
      <c r="U614" s="440"/>
      <c r="V614" s="440"/>
      <c r="W614" s="436"/>
      <c r="X614" s="436"/>
      <c r="Y614" s="436"/>
      <c r="Z614" s="436"/>
      <c r="AA614" s="91" t="s">
        <v>55</v>
      </c>
      <c r="AB614" s="436"/>
      <c r="AC614" s="436"/>
      <c r="AD614" s="436"/>
      <c r="AE614" s="436"/>
      <c r="AF614" s="91"/>
      <c r="AG614" s="91"/>
      <c r="AH614" s="436"/>
      <c r="AI614" s="436"/>
      <c r="AJ614" s="436"/>
      <c r="AK614" s="91"/>
    </row>
    <row r="615" spans="1:37" s="304" customFormat="1" ht="14.25" customHeight="1">
      <c r="A615" s="40" t="s">
        <v>1505</v>
      </c>
      <c r="B615" s="93">
        <v>44278</v>
      </c>
      <c r="C615" s="41">
        <v>1</v>
      </c>
      <c r="D615" s="435">
        <v>29</v>
      </c>
      <c r="E615" s="128" t="s">
        <v>1506</v>
      </c>
      <c r="F615" s="440"/>
      <c r="G615" s="440"/>
      <c r="H615" s="440"/>
      <c r="I615" s="105"/>
      <c r="J615" s="436">
        <v>1</v>
      </c>
      <c r="K615" s="436"/>
      <c r="L615" s="436"/>
      <c r="M615" s="91" t="s">
        <v>1507</v>
      </c>
      <c r="N615" s="436">
        <v>1</v>
      </c>
      <c r="O615" s="440"/>
      <c r="P615" s="436">
        <v>1</v>
      </c>
      <c r="Q615" s="436">
        <v>1</v>
      </c>
      <c r="R615" s="440"/>
      <c r="S615" s="440"/>
      <c r="T615" s="440"/>
      <c r="U615" s="440"/>
      <c r="V615" s="440"/>
      <c r="W615" s="436"/>
      <c r="X615" s="436"/>
      <c r="Y615" s="436"/>
      <c r="Z615" s="436"/>
      <c r="AA615" s="91" t="s">
        <v>55</v>
      </c>
      <c r="AB615" s="436"/>
      <c r="AC615" s="436"/>
      <c r="AD615" s="436"/>
      <c r="AE615" s="436"/>
      <c r="AF615" s="91"/>
      <c r="AG615" s="91"/>
      <c r="AH615" s="436"/>
      <c r="AI615" s="436"/>
      <c r="AJ615" s="436"/>
      <c r="AK615" s="91"/>
    </row>
    <row r="616" spans="1:37" s="304" customFormat="1" ht="14.25" customHeight="1">
      <c r="A616" s="40" t="s">
        <v>1508</v>
      </c>
      <c r="B616" s="93">
        <v>44278</v>
      </c>
      <c r="C616" s="41">
        <v>1</v>
      </c>
      <c r="D616" s="435">
        <v>29</v>
      </c>
      <c r="E616" s="128" t="s">
        <v>1454</v>
      </c>
      <c r="F616" s="440"/>
      <c r="G616" s="440"/>
      <c r="H616" s="440"/>
      <c r="I616" s="105"/>
      <c r="J616" s="436">
        <v>1</v>
      </c>
      <c r="K616" s="436"/>
      <c r="L616" s="436"/>
      <c r="M616" s="91"/>
      <c r="N616" s="436"/>
      <c r="O616" s="440"/>
      <c r="P616" s="436">
        <v>1</v>
      </c>
      <c r="Q616" s="436">
        <v>1</v>
      </c>
      <c r="R616" s="440"/>
      <c r="S616" s="440"/>
      <c r="T616" s="440"/>
      <c r="U616" s="440"/>
      <c r="V616" s="440"/>
      <c r="W616" s="436"/>
      <c r="X616" s="436"/>
      <c r="Y616" s="436"/>
      <c r="Z616" s="436"/>
      <c r="AA616" s="91" t="s">
        <v>55</v>
      </c>
      <c r="AB616" s="436"/>
      <c r="AC616" s="436"/>
      <c r="AD616" s="436"/>
      <c r="AE616" s="436"/>
      <c r="AF616" s="91"/>
      <c r="AG616" s="91"/>
      <c r="AH616" s="436"/>
      <c r="AI616" s="436"/>
      <c r="AJ616" s="436"/>
      <c r="AK616" s="91"/>
    </row>
    <row r="617" spans="1:37" s="304" customFormat="1" ht="14.25" customHeight="1">
      <c r="A617" s="40" t="s">
        <v>1509</v>
      </c>
      <c r="B617" s="93">
        <v>44278</v>
      </c>
      <c r="C617" s="41">
        <v>26</v>
      </c>
      <c r="D617" s="435" t="s">
        <v>1510</v>
      </c>
      <c r="E617" s="128" t="s">
        <v>1511</v>
      </c>
      <c r="F617" s="440"/>
      <c r="G617" s="440"/>
      <c r="H617" s="440"/>
      <c r="I617" s="105"/>
      <c r="J617" s="436">
        <v>22</v>
      </c>
      <c r="K617" s="436">
        <v>5</v>
      </c>
      <c r="L617" s="436">
        <v>5</v>
      </c>
      <c r="M617" s="91" t="s">
        <v>1512</v>
      </c>
      <c r="N617" s="91">
        <v>2</v>
      </c>
      <c r="O617" s="440"/>
      <c r="P617" s="436">
        <v>18</v>
      </c>
      <c r="Q617" s="436">
        <v>26</v>
      </c>
      <c r="R617" s="440"/>
      <c r="S617" s="440"/>
      <c r="T617" s="440"/>
      <c r="U617" s="440"/>
      <c r="V617" s="440"/>
      <c r="W617" s="436"/>
      <c r="X617" s="436"/>
      <c r="Y617" s="436"/>
      <c r="Z617" s="436"/>
      <c r="AA617" s="91" t="s">
        <v>66</v>
      </c>
      <c r="AB617" s="436"/>
      <c r="AC617" s="436"/>
      <c r="AD617" s="436"/>
      <c r="AE617" s="436"/>
      <c r="AF617" s="91"/>
      <c r="AG617" s="91"/>
      <c r="AH617" s="436"/>
      <c r="AI617" s="436"/>
      <c r="AJ617" s="436"/>
      <c r="AK617" s="91" t="s">
        <v>1513</v>
      </c>
    </row>
    <row r="618" spans="1:37" s="304" customFormat="1" ht="14.25" customHeight="1">
      <c r="A618" s="40" t="s">
        <v>932</v>
      </c>
      <c r="B618" s="93"/>
      <c r="C618" s="41">
        <v>8485</v>
      </c>
      <c r="D618" s="435"/>
      <c r="E618" s="128"/>
      <c r="F618" s="440"/>
      <c r="G618" s="440"/>
      <c r="H618" s="440"/>
      <c r="I618" s="105"/>
      <c r="J618" s="436"/>
      <c r="K618" s="436"/>
      <c r="L618" s="436"/>
      <c r="M618" s="91"/>
      <c r="N618" s="91"/>
      <c r="O618" s="440">
        <v>12</v>
      </c>
      <c r="P618" s="436">
        <v>997</v>
      </c>
      <c r="Q618" s="436">
        <v>2373</v>
      </c>
      <c r="R618" s="440"/>
      <c r="S618" s="440"/>
      <c r="T618" s="440"/>
      <c r="U618" s="440">
        <f>C618-Q618</f>
        <v>6112</v>
      </c>
      <c r="V618" s="440"/>
      <c r="W618" s="436"/>
      <c r="X618" s="436"/>
      <c r="Y618" s="436"/>
      <c r="Z618" s="436"/>
      <c r="AA618" s="91"/>
      <c r="AB618" s="436"/>
      <c r="AC618" s="436"/>
      <c r="AD618" s="436"/>
      <c r="AE618" s="436"/>
      <c r="AF618" s="91"/>
      <c r="AG618" s="91"/>
      <c r="AH618" s="436"/>
      <c r="AI618" s="436"/>
      <c r="AJ618" s="436"/>
      <c r="AK618" s="91"/>
    </row>
    <row r="619" spans="1:37" s="304" customFormat="1" ht="14.25" customHeight="1">
      <c r="A619" s="40" t="s">
        <v>1514</v>
      </c>
      <c r="B619" s="93">
        <v>44270</v>
      </c>
      <c r="C619" s="41">
        <v>35</v>
      </c>
      <c r="D619" s="435"/>
      <c r="E619" s="128"/>
      <c r="F619" s="440"/>
      <c r="G619" s="440"/>
      <c r="H619" s="440"/>
      <c r="I619" s="105"/>
      <c r="J619" s="436"/>
      <c r="K619" s="436"/>
      <c r="L619" s="436"/>
      <c r="M619" s="91"/>
      <c r="N619" s="91"/>
      <c r="O619" s="440"/>
      <c r="P619" s="436">
        <v>24</v>
      </c>
      <c r="Q619" s="436">
        <v>35</v>
      </c>
      <c r="R619" s="440"/>
      <c r="S619" s="440"/>
      <c r="T619" s="440"/>
      <c r="U619" s="440"/>
      <c r="V619" s="440"/>
      <c r="W619" s="436"/>
      <c r="X619" s="436"/>
      <c r="Y619" s="436"/>
      <c r="Z619" s="436"/>
      <c r="AA619" s="91"/>
      <c r="AB619" s="436"/>
      <c r="AC619" s="436"/>
      <c r="AD619" s="436"/>
      <c r="AE619" s="436"/>
      <c r="AF619" s="91"/>
      <c r="AG619" s="91"/>
      <c r="AH619" s="436"/>
      <c r="AI619" s="436"/>
      <c r="AJ619" s="436"/>
      <c r="AK619" s="91"/>
    </row>
    <row r="620" spans="1:37" s="304" customFormat="1" ht="14.25" customHeight="1">
      <c r="A620" s="40" t="s">
        <v>1515</v>
      </c>
      <c r="B620" s="93">
        <v>44273</v>
      </c>
      <c r="C620" s="41">
        <v>8</v>
      </c>
      <c r="D620" s="435"/>
      <c r="E620" s="128"/>
      <c r="F620" s="440"/>
      <c r="G620" s="440"/>
      <c r="H620" s="440"/>
      <c r="I620" s="105"/>
      <c r="J620" s="436"/>
      <c r="K620" s="436"/>
      <c r="L620" s="436"/>
      <c r="M620" s="91"/>
      <c r="N620" s="91"/>
      <c r="O620" s="440"/>
      <c r="P620" s="436"/>
      <c r="Q620" s="436">
        <v>8</v>
      </c>
      <c r="R620" s="440"/>
      <c r="S620" s="440"/>
      <c r="T620" s="440"/>
      <c r="U620" s="440"/>
      <c r="V620" s="440"/>
      <c r="W620" s="436"/>
      <c r="X620" s="436"/>
      <c r="Y620" s="436"/>
      <c r="Z620" s="436"/>
      <c r="AA620" s="91"/>
      <c r="AB620" s="436"/>
      <c r="AC620" s="436"/>
      <c r="AD620" s="436"/>
      <c r="AE620" s="436"/>
      <c r="AF620" s="91"/>
      <c r="AG620" s="91"/>
      <c r="AH620" s="436"/>
      <c r="AI620" s="436"/>
      <c r="AJ620" s="436"/>
      <c r="AK620" s="91"/>
    </row>
    <row r="621" spans="1:37" s="304" customFormat="1" ht="14.25" customHeight="1">
      <c r="A621" s="40" t="s">
        <v>1516</v>
      </c>
      <c r="B621" s="93">
        <v>44272</v>
      </c>
      <c r="C621" s="41">
        <v>30</v>
      </c>
      <c r="D621" s="435"/>
      <c r="E621" s="128"/>
      <c r="F621" s="440"/>
      <c r="G621" s="440"/>
      <c r="H621" s="440"/>
      <c r="I621" s="105"/>
      <c r="J621" s="436">
        <v>1</v>
      </c>
      <c r="K621" s="436"/>
      <c r="L621" s="436"/>
      <c r="M621" s="91"/>
      <c r="N621" s="91">
        <v>2</v>
      </c>
      <c r="O621" s="440">
        <v>1</v>
      </c>
      <c r="P621" s="436"/>
      <c r="Q621" s="436">
        <v>30</v>
      </c>
      <c r="R621" s="440"/>
      <c r="S621" s="440"/>
      <c r="T621" s="440"/>
      <c r="U621" s="440"/>
      <c r="V621" s="440"/>
      <c r="W621" s="436"/>
      <c r="X621" s="436"/>
      <c r="Y621" s="436"/>
      <c r="Z621" s="436"/>
      <c r="AA621" s="91"/>
      <c r="AB621" s="436"/>
      <c r="AC621" s="436"/>
      <c r="AD621" s="436"/>
      <c r="AE621" s="436"/>
      <c r="AF621" s="91"/>
      <c r="AG621" s="91"/>
      <c r="AH621" s="436"/>
      <c r="AI621" s="436"/>
      <c r="AJ621" s="436"/>
      <c r="AK621" s="91"/>
    </row>
    <row r="622" spans="1:37" s="304" customFormat="1" ht="14.25" customHeight="1">
      <c r="A622" s="40" t="s">
        <v>1517</v>
      </c>
      <c r="B622" s="93"/>
      <c r="C622" s="41">
        <v>28</v>
      </c>
      <c r="D622" s="435" t="s">
        <v>1518</v>
      </c>
      <c r="E622" s="128"/>
      <c r="F622" s="440"/>
      <c r="G622" s="440"/>
      <c r="H622" s="440"/>
      <c r="I622" s="105"/>
      <c r="J622" s="436"/>
      <c r="K622" s="436"/>
      <c r="L622" s="436"/>
      <c r="M622" s="91"/>
      <c r="N622" s="91"/>
      <c r="O622" s="440"/>
      <c r="P622" s="436">
        <v>20</v>
      </c>
      <c r="Q622" s="436">
        <v>28</v>
      </c>
      <c r="R622" s="440"/>
      <c r="S622" s="440"/>
      <c r="T622" s="440"/>
      <c r="U622" s="440"/>
      <c r="V622" s="440"/>
      <c r="W622" s="436"/>
      <c r="X622" s="436"/>
      <c r="Y622" s="436"/>
      <c r="Z622" s="436"/>
      <c r="AA622" s="91" t="s">
        <v>55</v>
      </c>
      <c r="AB622" s="436"/>
      <c r="AC622" s="436"/>
      <c r="AD622" s="436"/>
      <c r="AE622" s="436"/>
      <c r="AF622" s="91"/>
      <c r="AG622" s="91"/>
      <c r="AH622" s="436"/>
      <c r="AI622" s="436"/>
      <c r="AJ622" s="436"/>
      <c r="AK622" s="91"/>
    </row>
    <row r="623" spans="1:37" s="306" customFormat="1" ht="14.25" customHeight="1">
      <c r="A623" s="109" t="s">
        <v>1519</v>
      </c>
      <c r="B623" s="93">
        <v>44281</v>
      </c>
      <c r="C623" s="41">
        <v>39</v>
      </c>
      <c r="D623" s="435" t="s">
        <v>1520</v>
      </c>
      <c r="E623" s="128"/>
      <c r="F623" s="440">
        <v>4</v>
      </c>
      <c r="G623" s="440">
        <v>8</v>
      </c>
      <c r="H623" s="440">
        <v>27</v>
      </c>
      <c r="I623" s="105"/>
      <c r="J623" s="436"/>
      <c r="K623" s="436"/>
      <c r="L623" s="436">
        <v>2</v>
      </c>
      <c r="M623" s="91" t="s">
        <v>181</v>
      </c>
      <c r="N623" s="91">
        <v>0</v>
      </c>
      <c r="O623" s="440"/>
      <c r="P623" s="436">
        <v>22</v>
      </c>
      <c r="Q623" s="436">
        <v>23</v>
      </c>
      <c r="R623" s="244">
        <v>1</v>
      </c>
      <c r="S623" s="440"/>
      <c r="T623" s="440"/>
      <c r="U623" s="440">
        <v>15</v>
      </c>
      <c r="V623" s="440"/>
      <c r="W623" s="436"/>
      <c r="X623" s="436"/>
      <c r="Y623" s="436"/>
      <c r="Z623" s="436"/>
      <c r="AA623" s="91"/>
      <c r="AB623" s="436"/>
      <c r="AC623" s="436"/>
      <c r="AD623" s="436"/>
      <c r="AE623" s="436"/>
      <c r="AF623" s="91"/>
      <c r="AG623" s="91"/>
      <c r="AH623" s="436"/>
      <c r="AI623" s="436"/>
      <c r="AJ623" s="436"/>
      <c r="AK623" s="91"/>
    </row>
    <row r="624" spans="1:37" s="306" customFormat="1" ht="14.25" customHeight="1">
      <c r="A624" s="40" t="s">
        <v>1505</v>
      </c>
      <c r="B624" s="93">
        <v>44278</v>
      </c>
      <c r="C624" s="41">
        <v>1</v>
      </c>
      <c r="D624" s="435">
        <v>29</v>
      </c>
      <c r="E624" s="128" t="s">
        <v>1506</v>
      </c>
      <c r="F624" s="440"/>
      <c r="G624" s="440"/>
      <c r="H624" s="440"/>
      <c r="I624" s="105"/>
      <c r="J624" s="436"/>
      <c r="K624" s="436"/>
      <c r="L624" s="436"/>
      <c r="M624" s="91"/>
      <c r="N624" s="91">
        <v>1</v>
      </c>
      <c r="O624" s="440"/>
      <c r="P624" s="436">
        <v>1</v>
      </c>
      <c r="Q624" s="436">
        <v>1</v>
      </c>
      <c r="R624" s="440"/>
      <c r="S624" s="440"/>
      <c r="T624" s="440"/>
      <c r="U624" s="440"/>
      <c r="V624" s="440"/>
      <c r="W624" s="436"/>
      <c r="X624" s="436"/>
      <c r="Y624" s="436"/>
      <c r="Z624" s="436"/>
      <c r="AA624" s="91" t="s">
        <v>55</v>
      </c>
      <c r="AB624" s="436"/>
      <c r="AC624" s="436"/>
      <c r="AD624" s="436"/>
      <c r="AE624" s="436"/>
      <c r="AF624" s="91"/>
      <c r="AG624" s="91"/>
      <c r="AH624" s="436"/>
      <c r="AI624" s="436"/>
      <c r="AJ624" s="436"/>
      <c r="AK624" s="91"/>
    </row>
    <row r="625" spans="1:38" s="306" customFormat="1" ht="14.25" customHeight="1">
      <c r="A625" s="40" t="s">
        <v>1521</v>
      </c>
      <c r="B625" s="93">
        <v>44231</v>
      </c>
      <c r="C625" s="41">
        <v>1</v>
      </c>
      <c r="D625" s="435">
        <v>35</v>
      </c>
      <c r="E625" s="128" t="s">
        <v>886</v>
      </c>
      <c r="F625" s="436"/>
      <c r="G625" s="436"/>
      <c r="H625" s="436"/>
      <c r="I625" s="105"/>
      <c r="J625" s="436"/>
      <c r="K625" s="436"/>
      <c r="L625" s="436"/>
      <c r="M625" s="91"/>
      <c r="N625" s="91">
        <v>1</v>
      </c>
      <c r="O625" s="440"/>
      <c r="P625" s="436">
        <v>1</v>
      </c>
      <c r="Q625" s="436">
        <v>1</v>
      </c>
      <c r="R625" s="440"/>
      <c r="S625" s="440"/>
      <c r="T625" s="440"/>
      <c r="U625" s="440"/>
      <c r="V625" s="440"/>
      <c r="W625" s="436"/>
      <c r="X625" s="436"/>
      <c r="Y625" s="436"/>
      <c r="Z625" s="436"/>
      <c r="AA625" s="91"/>
      <c r="AB625" s="436"/>
      <c r="AC625" s="436"/>
      <c r="AD625" s="436"/>
      <c r="AE625" s="436"/>
      <c r="AF625" s="91"/>
      <c r="AG625" s="91"/>
      <c r="AH625" s="436"/>
      <c r="AI625" s="436"/>
      <c r="AJ625" s="436"/>
      <c r="AK625" s="91"/>
      <c r="AL625" s="436"/>
    </row>
    <row r="626" spans="1:38" s="306" customFormat="1" ht="14.25" customHeight="1">
      <c r="A626" s="40"/>
      <c r="B626" s="93"/>
      <c r="C626" s="41"/>
      <c r="D626" s="435"/>
      <c r="E626" s="128"/>
      <c r="F626" s="440"/>
      <c r="G626" s="440"/>
      <c r="H626" s="440"/>
      <c r="I626" s="105"/>
      <c r="J626" s="436"/>
      <c r="K626" s="436"/>
      <c r="L626" s="436"/>
      <c r="M626" s="91"/>
      <c r="N626" s="91"/>
      <c r="O626" s="440"/>
      <c r="P626" s="436"/>
      <c r="Q626" s="436"/>
      <c r="R626" s="440"/>
      <c r="S626" s="440"/>
      <c r="T626" s="440"/>
      <c r="U626" s="440"/>
      <c r="V626" s="440"/>
      <c r="W626" s="436"/>
      <c r="X626" s="436"/>
      <c r="Y626" s="436"/>
      <c r="Z626" s="436"/>
      <c r="AA626" s="91"/>
      <c r="AB626" s="436"/>
      <c r="AC626" s="436"/>
      <c r="AD626" s="436"/>
      <c r="AE626" s="436"/>
      <c r="AF626" s="91"/>
      <c r="AG626" s="91"/>
      <c r="AH626" s="436"/>
      <c r="AI626" s="436"/>
      <c r="AJ626" s="436"/>
      <c r="AK626" s="91"/>
      <c r="AL626" s="436"/>
    </row>
    <row r="627" spans="1:38" s="306" customFormat="1" ht="14.25" customHeight="1">
      <c r="A627" s="40" t="s">
        <v>1522</v>
      </c>
      <c r="B627" s="93">
        <v>44281</v>
      </c>
      <c r="C627" s="41">
        <v>578</v>
      </c>
      <c r="D627" s="435" t="s">
        <v>1523</v>
      </c>
      <c r="E627" s="128" t="s">
        <v>1524</v>
      </c>
      <c r="F627" s="440">
        <v>43</v>
      </c>
      <c r="G627" s="440">
        <v>113</v>
      </c>
      <c r="H627" s="440">
        <v>432</v>
      </c>
      <c r="I627" s="105"/>
      <c r="J627" s="436"/>
      <c r="K627" s="436"/>
      <c r="L627" s="436"/>
      <c r="M627" s="91"/>
      <c r="N627" s="91"/>
      <c r="O627" s="440"/>
      <c r="P627" s="436"/>
      <c r="Q627" s="436"/>
      <c r="R627" s="440"/>
      <c r="S627" s="440"/>
      <c r="T627" s="440"/>
      <c r="U627" s="440"/>
      <c r="V627" s="440"/>
      <c r="W627" s="436"/>
      <c r="X627" s="436"/>
      <c r="Y627" s="436"/>
      <c r="Z627" s="436"/>
      <c r="AA627" s="91"/>
      <c r="AB627" s="436"/>
      <c r="AC627" s="436"/>
      <c r="AD627" s="436"/>
      <c r="AE627" s="436"/>
      <c r="AF627" s="91"/>
      <c r="AG627" s="91"/>
      <c r="AH627" s="436"/>
      <c r="AI627" s="436"/>
      <c r="AJ627" s="436"/>
      <c r="AK627" s="91"/>
      <c r="AL627" s="436" t="s">
        <v>1525</v>
      </c>
    </row>
    <row r="628" spans="1:38" s="306" customFormat="1" ht="14.25" customHeight="1">
      <c r="A628" s="40" t="s">
        <v>1526</v>
      </c>
      <c r="B628" s="93">
        <v>44275</v>
      </c>
      <c r="C628" s="41">
        <v>1711</v>
      </c>
      <c r="D628" s="435"/>
      <c r="E628" s="128"/>
      <c r="F628" s="440"/>
      <c r="G628" s="440"/>
      <c r="H628" s="440"/>
      <c r="I628" s="105"/>
      <c r="J628" s="436"/>
      <c r="K628" s="436"/>
      <c r="L628" s="436"/>
      <c r="M628" s="91"/>
      <c r="N628" s="91"/>
      <c r="O628" s="440"/>
      <c r="P628" s="436"/>
      <c r="Q628" s="436">
        <v>1711</v>
      </c>
      <c r="R628" s="440"/>
      <c r="S628" s="440"/>
      <c r="T628" s="440"/>
      <c r="U628" s="440"/>
      <c r="V628" s="440"/>
      <c r="W628" s="436"/>
      <c r="X628" s="436"/>
      <c r="Y628" s="436"/>
      <c r="Z628" s="436"/>
      <c r="AA628" s="91"/>
      <c r="AB628" s="436"/>
      <c r="AC628" s="436"/>
      <c r="AD628" s="436"/>
      <c r="AE628" s="436"/>
      <c r="AF628" s="91"/>
      <c r="AG628" s="91"/>
      <c r="AH628" s="436"/>
      <c r="AI628" s="436"/>
      <c r="AJ628" s="436"/>
      <c r="AK628" s="91"/>
      <c r="AL628" s="436"/>
    </row>
    <row r="629" spans="1:38" ht="15.75" customHeight="1">
      <c r="A629" s="40" t="s">
        <v>1527</v>
      </c>
      <c r="B629" s="436"/>
      <c r="C629" s="41">
        <v>247</v>
      </c>
      <c r="D629" s="436"/>
      <c r="E629" s="436"/>
      <c r="F629" s="283">
        <v>54</v>
      </c>
      <c r="G629" s="315">
        <v>26</v>
      </c>
      <c r="H629" s="436">
        <f>25+51+83</f>
        <v>159</v>
      </c>
      <c r="I629" s="436"/>
      <c r="J629" s="436"/>
      <c r="K629" s="436"/>
      <c r="L629" s="436"/>
      <c r="M629" s="436">
        <v>29</v>
      </c>
      <c r="N629" s="436">
        <v>14</v>
      </c>
      <c r="O629" s="436">
        <v>1</v>
      </c>
      <c r="P629" s="436">
        <v>75</v>
      </c>
      <c r="Q629" s="436">
        <v>185</v>
      </c>
      <c r="R629" s="440"/>
      <c r="S629" s="436"/>
      <c r="T629" s="436"/>
      <c r="U629" s="436">
        <v>58</v>
      </c>
      <c r="V629" s="436">
        <v>4</v>
      </c>
      <c r="W629" s="436"/>
      <c r="X629" s="436"/>
      <c r="Y629" s="436"/>
      <c r="Z629" s="436"/>
      <c r="AA629" s="436"/>
      <c r="AB629" s="436"/>
      <c r="AC629" s="436"/>
      <c r="AD629" s="436"/>
      <c r="AE629" s="436"/>
      <c r="AF629" s="436"/>
      <c r="AG629" s="436"/>
      <c r="AH629" s="436"/>
      <c r="AI629" s="436"/>
      <c r="AJ629" s="436"/>
      <c r="AK629" s="436"/>
      <c r="AL629" s="436"/>
    </row>
    <row r="630" spans="1:38" ht="15.75" customHeight="1">
      <c r="A630" s="40" t="s">
        <v>1528</v>
      </c>
      <c r="B630" s="93">
        <v>44254</v>
      </c>
      <c r="C630" s="41">
        <v>1</v>
      </c>
      <c r="D630" s="436">
        <v>22</v>
      </c>
      <c r="E630" s="128" t="s">
        <v>1529</v>
      </c>
      <c r="F630" s="436"/>
      <c r="G630" s="436"/>
      <c r="H630" s="436">
        <v>1</v>
      </c>
      <c r="I630" s="436"/>
      <c r="J630" s="436"/>
      <c r="K630" s="436"/>
      <c r="L630" s="436"/>
      <c r="M630" s="91" t="s">
        <v>1530</v>
      </c>
      <c r="N630" s="436">
        <v>1</v>
      </c>
      <c r="O630" s="436">
        <v>1</v>
      </c>
      <c r="P630" s="436"/>
      <c r="Q630" s="436"/>
      <c r="R630" s="436"/>
      <c r="S630" s="436">
        <v>1</v>
      </c>
      <c r="T630" s="436"/>
      <c r="U630" s="436"/>
      <c r="V630" s="436"/>
      <c r="W630" s="436"/>
      <c r="X630" s="436"/>
      <c r="Y630" s="436"/>
      <c r="Z630" s="436"/>
      <c r="AA630" s="91" t="s">
        <v>55</v>
      </c>
      <c r="AB630" s="436"/>
      <c r="AC630" s="436"/>
      <c r="AD630" s="436"/>
      <c r="AE630" s="436"/>
      <c r="AF630" s="436"/>
      <c r="AG630" s="436"/>
      <c r="AH630" s="436"/>
      <c r="AI630" s="436"/>
      <c r="AJ630" s="436"/>
      <c r="AK630" s="436"/>
      <c r="AL630" s="436"/>
    </row>
    <row r="631" spans="1:38" s="312" customFormat="1" ht="15.75" customHeight="1">
      <c r="A631" s="40" t="s">
        <v>1531</v>
      </c>
      <c r="B631" s="93">
        <v>44264</v>
      </c>
      <c r="C631" s="41">
        <v>30</v>
      </c>
      <c r="D631" s="91">
        <v>33.5</v>
      </c>
      <c r="E631" s="128" t="s">
        <v>1503</v>
      </c>
      <c r="F631" s="436"/>
      <c r="G631" s="436"/>
      <c r="H631" s="436"/>
      <c r="I631" s="436"/>
      <c r="J631" s="436">
        <v>9</v>
      </c>
      <c r="K631" s="436"/>
      <c r="L631" s="436"/>
      <c r="M631" s="91"/>
      <c r="N631" s="436"/>
      <c r="O631" s="436"/>
      <c r="P631" s="436">
        <v>12</v>
      </c>
      <c r="Q631" s="436">
        <v>30</v>
      </c>
      <c r="R631" s="436"/>
      <c r="S631" s="436"/>
      <c r="T631" s="436"/>
      <c r="U631" s="436"/>
      <c r="V631" s="436"/>
      <c r="W631" s="436"/>
      <c r="X631" s="436"/>
      <c r="Y631" s="436"/>
      <c r="Z631" s="436"/>
      <c r="AA631" s="91"/>
      <c r="AB631" s="436"/>
      <c r="AC631" s="436"/>
      <c r="AD631" s="436"/>
      <c r="AE631" s="436"/>
      <c r="AF631" s="436"/>
      <c r="AG631" s="436"/>
      <c r="AH631" s="436"/>
      <c r="AI631" s="436"/>
      <c r="AJ631" s="436"/>
      <c r="AK631" s="436"/>
      <c r="AL631" s="436"/>
    </row>
    <row r="632" spans="1:38" s="312" customFormat="1" ht="15.75" customHeight="1">
      <c r="A632" s="40" t="s">
        <v>1532</v>
      </c>
      <c r="B632" s="93">
        <v>44272</v>
      </c>
      <c r="C632" s="41">
        <v>1</v>
      </c>
      <c r="D632" s="91">
        <v>36</v>
      </c>
      <c r="E632" s="128" t="s">
        <v>1533</v>
      </c>
      <c r="F632" s="436"/>
      <c r="G632" s="436"/>
      <c r="H632" s="436"/>
      <c r="I632" s="436"/>
      <c r="J632" s="436"/>
      <c r="K632" s="436"/>
      <c r="L632" s="436"/>
      <c r="M632" s="91" t="s">
        <v>1534</v>
      </c>
      <c r="N632" s="436"/>
      <c r="O632" s="436"/>
      <c r="P632" s="436">
        <v>1</v>
      </c>
      <c r="Q632" s="436">
        <v>1</v>
      </c>
      <c r="R632" s="436"/>
      <c r="S632" s="436"/>
      <c r="T632" s="436"/>
      <c r="U632" s="436"/>
      <c r="V632" s="436"/>
      <c r="W632" s="436"/>
      <c r="X632" s="436"/>
      <c r="Y632" s="91" t="s">
        <v>41</v>
      </c>
      <c r="Z632" s="436"/>
      <c r="AA632" s="91" t="s">
        <v>55</v>
      </c>
      <c r="AB632" s="436"/>
      <c r="AC632" s="436"/>
      <c r="AD632" s="436"/>
      <c r="AE632" s="436"/>
      <c r="AF632" s="91" t="s">
        <v>41</v>
      </c>
      <c r="AG632" s="91" t="s">
        <v>596</v>
      </c>
      <c r="AH632" s="436"/>
      <c r="AI632" s="91" t="s">
        <v>596</v>
      </c>
      <c r="AJ632" s="436"/>
      <c r="AK632" s="91" t="s">
        <v>1535</v>
      </c>
      <c r="AL632" s="436"/>
    </row>
    <row r="633" spans="1:38" s="317" customFormat="1" ht="15.75" customHeight="1">
      <c r="A633" s="40" t="s">
        <v>1536</v>
      </c>
      <c r="B633" s="319">
        <v>44280</v>
      </c>
      <c r="C633" s="41">
        <v>84</v>
      </c>
      <c r="D633" s="91" t="s">
        <v>1537</v>
      </c>
      <c r="E633" s="128" t="s">
        <v>1488</v>
      </c>
      <c r="F633" s="436">
        <v>11</v>
      </c>
      <c r="G633" s="436">
        <v>39</v>
      </c>
      <c r="H633" s="436">
        <v>34</v>
      </c>
      <c r="I633" s="436"/>
      <c r="J633" s="436"/>
      <c r="K633" s="436"/>
      <c r="L633" s="436">
        <v>3</v>
      </c>
      <c r="M633" s="91" t="s">
        <v>1538</v>
      </c>
      <c r="N633" s="436"/>
      <c r="O633" s="436"/>
      <c r="P633" s="436">
        <v>3</v>
      </c>
      <c r="Q633" s="436">
        <v>13</v>
      </c>
      <c r="R633" s="436"/>
      <c r="S633" s="436"/>
      <c r="T633" s="436"/>
      <c r="U633" s="436">
        <v>71</v>
      </c>
      <c r="V633" s="436"/>
      <c r="W633" s="436"/>
      <c r="X633" s="436"/>
      <c r="Y633" s="91"/>
      <c r="Z633" s="436"/>
      <c r="AA633" s="91" t="s">
        <v>1539</v>
      </c>
      <c r="AB633" s="436"/>
      <c r="AC633" s="436"/>
      <c r="AD633" s="436"/>
      <c r="AE633" s="436"/>
      <c r="AF633" s="91"/>
      <c r="AG633" s="91"/>
      <c r="AH633" s="436"/>
      <c r="AI633" s="91" t="s">
        <v>1540</v>
      </c>
      <c r="AJ633" s="436"/>
      <c r="AK633" s="91"/>
      <c r="AL633" s="436"/>
    </row>
    <row r="634" spans="1:38" s="317" customFormat="1" ht="15.75" customHeight="1">
      <c r="A634" s="40" t="s">
        <v>1541</v>
      </c>
      <c r="B634" s="319">
        <v>44287</v>
      </c>
      <c r="C634" s="41">
        <v>106</v>
      </c>
      <c r="D634" s="91" t="s">
        <v>1542</v>
      </c>
      <c r="E634" s="128" t="s">
        <v>1543</v>
      </c>
      <c r="F634" s="436"/>
      <c r="G634" s="436"/>
      <c r="H634" s="436"/>
      <c r="I634" s="436"/>
      <c r="J634" s="436"/>
      <c r="K634" s="436">
        <v>21</v>
      </c>
      <c r="L634" s="436"/>
      <c r="M634" s="91" t="s">
        <v>1544</v>
      </c>
      <c r="N634" s="436"/>
      <c r="O634" s="436"/>
      <c r="P634" s="436">
        <v>29</v>
      </c>
      <c r="Q634" s="436">
        <v>106</v>
      </c>
      <c r="R634" s="436">
        <v>1</v>
      </c>
      <c r="S634" s="320">
        <v>2</v>
      </c>
      <c r="T634" s="436"/>
      <c r="U634" s="436"/>
      <c r="V634" s="436"/>
      <c r="W634" s="436"/>
      <c r="X634" s="436"/>
      <c r="Y634" s="91"/>
      <c r="Z634" s="436"/>
      <c r="AA634" s="91" t="s">
        <v>55</v>
      </c>
      <c r="AB634" s="436"/>
      <c r="AC634" s="436"/>
      <c r="AD634" s="436"/>
      <c r="AE634" s="436"/>
      <c r="AF634" s="91"/>
      <c r="AG634" s="91"/>
      <c r="AH634" s="436"/>
      <c r="AI634" s="91"/>
      <c r="AJ634" s="436"/>
      <c r="AK634" s="91"/>
      <c r="AL634" s="91" t="s">
        <v>1545</v>
      </c>
    </row>
    <row r="635" spans="1:38" s="317" customFormat="1" ht="15.75" customHeight="1">
      <c r="A635" s="40" t="s">
        <v>1546</v>
      </c>
      <c r="B635" s="319">
        <v>44288</v>
      </c>
      <c r="C635" s="41">
        <v>50</v>
      </c>
      <c r="D635" s="91"/>
      <c r="E635" s="128"/>
      <c r="F635" s="436"/>
      <c r="G635" s="436"/>
      <c r="H635" s="436"/>
      <c r="I635" s="436"/>
      <c r="J635" s="436"/>
      <c r="K635" s="436"/>
      <c r="L635" s="436"/>
      <c r="M635" s="91" t="s">
        <v>1547</v>
      </c>
      <c r="N635" s="436"/>
      <c r="O635" s="436"/>
      <c r="P635" s="436"/>
      <c r="Q635" s="436"/>
      <c r="R635" s="436"/>
      <c r="S635" s="436"/>
      <c r="T635" s="436">
        <v>4</v>
      </c>
      <c r="U635" s="436"/>
      <c r="V635" s="436"/>
      <c r="W635" s="436"/>
      <c r="X635" s="436"/>
      <c r="Y635" s="91"/>
      <c r="Z635" s="436"/>
      <c r="AA635" s="91"/>
      <c r="AB635" s="436"/>
      <c r="AC635" s="436"/>
      <c r="AD635" s="436"/>
      <c r="AE635" s="436"/>
      <c r="AF635" s="91"/>
      <c r="AG635" s="91"/>
      <c r="AH635" s="436"/>
      <c r="AI635" s="91"/>
      <c r="AJ635" s="436"/>
      <c r="AK635" s="91"/>
      <c r="AL635" s="436"/>
    </row>
    <row r="636" spans="1:38" s="317" customFormat="1" ht="15.75" customHeight="1">
      <c r="A636" s="109" t="s">
        <v>1284</v>
      </c>
      <c r="B636" s="319">
        <v>44282</v>
      </c>
      <c r="C636" s="41">
        <v>45</v>
      </c>
      <c r="D636" s="91"/>
      <c r="E636" s="128"/>
      <c r="F636" s="436"/>
      <c r="G636" s="436"/>
      <c r="H636" s="436"/>
      <c r="I636" s="436"/>
      <c r="J636" s="436"/>
      <c r="K636" s="436"/>
      <c r="L636" s="436"/>
      <c r="M636" s="91"/>
      <c r="N636" s="436"/>
      <c r="O636" s="436"/>
      <c r="P636" s="436">
        <v>13</v>
      </c>
      <c r="Q636" s="436">
        <v>45</v>
      </c>
      <c r="R636" s="436"/>
      <c r="S636" s="436"/>
      <c r="T636" s="436"/>
      <c r="U636" s="436"/>
      <c r="V636" s="436"/>
      <c r="W636" s="436"/>
      <c r="X636" s="436"/>
      <c r="Y636" s="91"/>
      <c r="Z636" s="436"/>
      <c r="AA636" s="91"/>
      <c r="AB636" s="436"/>
      <c r="AC636" s="436"/>
      <c r="AD636" s="436"/>
      <c r="AE636" s="436"/>
      <c r="AF636" s="91"/>
      <c r="AG636" s="91"/>
      <c r="AH636" s="436"/>
      <c r="AI636" s="91"/>
      <c r="AJ636" s="436"/>
      <c r="AK636" s="91"/>
      <c r="AL636" s="436"/>
    </row>
    <row r="637" spans="1:38" s="317" customFormat="1" ht="15.75" customHeight="1">
      <c r="A637" s="40" t="s">
        <v>1548</v>
      </c>
      <c r="B637" s="319">
        <v>44209</v>
      </c>
      <c r="C637" s="41">
        <v>1</v>
      </c>
      <c r="D637" s="91">
        <v>36</v>
      </c>
      <c r="E637" s="128" t="s">
        <v>867</v>
      </c>
      <c r="F637" s="436"/>
      <c r="G637" s="436"/>
      <c r="H637" s="436">
        <v>1</v>
      </c>
      <c r="I637" s="436"/>
      <c r="J637" s="436"/>
      <c r="K637" s="436"/>
      <c r="L637" s="436"/>
      <c r="M637" s="91"/>
      <c r="N637" s="436"/>
      <c r="O637" s="436"/>
      <c r="P637" s="436"/>
      <c r="Q637" s="436">
        <v>1</v>
      </c>
      <c r="R637" s="436"/>
      <c r="S637" s="436"/>
      <c r="T637" s="436"/>
      <c r="U637" s="436"/>
      <c r="V637" s="436"/>
      <c r="W637" s="436"/>
      <c r="X637" s="91" t="s">
        <v>1549</v>
      </c>
      <c r="Y637" s="91"/>
      <c r="Z637" s="436"/>
      <c r="AA637" s="91" t="s">
        <v>1550</v>
      </c>
      <c r="AB637" s="436"/>
      <c r="AC637" s="436"/>
      <c r="AD637" s="436"/>
      <c r="AE637" s="436"/>
      <c r="AF637" s="91"/>
      <c r="AG637" s="91"/>
      <c r="AH637" s="436"/>
      <c r="AI637" s="91"/>
      <c r="AJ637" s="436"/>
      <c r="AK637" s="91"/>
      <c r="AL637" s="436"/>
    </row>
    <row r="638" spans="1:38" s="318" customFormat="1" ht="15.75" customHeight="1">
      <c r="A638" s="40" t="s">
        <v>1551</v>
      </c>
      <c r="B638" s="319">
        <v>44260</v>
      </c>
      <c r="C638" s="41">
        <v>12</v>
      </c>
      <c r="D638" s="91">
        <v>35.58</v>
      </c>
      <c r="E638" s="128" t="s">
        <v>1552</v>
      </c>
      <c r="F638" s="436"/>
      <c r="G638" s="436">
        <v>1</v>
      </c>
      <c r="H638" s="436">
        <v>11</v>
      </c>
      <c r="I638" s="436"/>
      <c r="J638" s="436"/>
      <c r="K638" s="436"/>
      <c r="L638" s="436"/>
      <c r="M638" s="91" t="s">
        <v>1553</v>
      </c>
      <c r="N638" s="436">
        <v>1</v>
      </c>
      <c r="O638" s="436"/>
      <c r="P638" s="436">
        <v>5</v>
      </c>
      <c r="Q638" s="436">
        <v>12</v>
      </c>
      <c r="R638" s="436"/>
      <c r="S638" s="436"/>
      <c r="T638" s="436">
        <v>1</v>
      </c>
      <c r="U638" s="436"/>
      <c r="V638" s="436"/>
      <c r="W638" s="436"/>
      <c r="X638" s="91"/>
      <c r="Y638" s="91"/>
      <c r="Z638" s="436"/>
      <c r="AA638" s="91" t="s">
        <v>55</v>
      </c>
      <c r="AB638" s="436"/>
      <c r="AC638" s="436"/>
      <c r="AD638" s="436"/>
      <c r="AE638" s="436"/>
      <c r="AF638" s="91"/>
      <c r="AG638" s="91"/>
      <c r="AH638" s="436"/>
      <c r="AI638" s="91"/>
      <c r="AJ638" s="436"/>
      <c r="AK638" s="91"/>
      <c r="AL638" s="436"/>
    </row>
    <row r="639" spans="1:38" s="318" customFormat="1" ht="15.75" customHeight="1">
      <c r="A639" s="40" t="s">
        <v>1554</v>
      </c>
      <c r="B639" s="319">
        <v>44291</v>
      </c>
      <c r="C639" s="41">
        <v>29</v>
      </c>
      <c r="D639" s="91">
        <v>31.9</v>
      </c>
      <c r="E639" s="128"/>
      <c r="F639" s="436"/>
      <c r="G639" s="436"/>
      <c r="H639" s="436"/>
      <c r="I639" s="91" t="s">
        <v>1555</v>
      </c>
      <c r="J639" s="436">
        <v>8</v>
      </c>
      <c r="K639" s="436"/>
      <c r="L639" s="436">
        <v>3</v>
      </c>
      <c r="M639" s="91" t="s">
        <v>1556</v>
      </c>
      <c r="N639" s="436">
        <v>2</v>
      </c>
      <c r="O639" s="436">
        <v>1</v>
      </c>
      <c r="P639" s="436">
        <v>14</v>
      </c>
      <c r="Q639" s="436">
        <v>29</v>
      </c>
      <c r="R639" s="436"/>
      <c r="S639" s="436"/>
      <c r="T639" s="436">
        <v>4</v>
      </c>
      <c r="U639" s="436"/>
      <c r="V639" s="436"/>
      <c r="W639" s="436"/>
      <c r="X639" s="91"/>
      <c r="Y639" s="91"/>
      <c r="Z639" s="436"/>
      <c r="AA639" s="91"/>
      <c r="AB639" s="436"/>
      <c r="AC639" s="436"/>
      <c r="AD639" s="436"/>
      <c r="AE639" s="436"/>
      <c r="AF639" s="91"/>
      <c r="AG639" s="91"/>
      <c r="AH639" s="436"/>
      <c r="AI639" s="91"/>
      <c r="AJ639" s="436"/>
      <c r="AK639" s="91"/>
      <c r="AL639" s="436"/>
    </row>
    <row r="640" spans="1:38" s="318" customFormat="1" ht="15.75" customHeight="1">
      <c r="A640" s="40" t="s">
        <v>1557</v>
      </c>
      <c r="B640" s="319">
        <v>44284</v>
      </c>
      <c r="C640" s="41">
        <v>38</v>
      </c>
      <c r="D640" s="91" t="s">
        <v>60</v>
      </c>
      <c r="E640" s="128" t="s">
        <v>1558</v>
      </c>
      <c r="F640" s="436"/>
      <c r="G640" s="436"/>
      <c r="H640" s="436"/>
      <c r="I640" s="91">
        <v>36.5</v>
      </c>
      <c r="J640" s="436"/>
      <c r="K640" s="436"/>
      <c r="L640" s="436"/>
      <c r="M640" s="91" t="s">
        <v>1559</v>
      </c>
      <c r="N640" s="436"/>
      <c r="O640" s="436"/>
      <c r="P640" s="436"/>
      <c r="Q640" s="436">
        <v>38</v>
      </c>
      <c r="R640" s="436"/>
      <c r="S640" s="436"/>
      <c r="T640" s="436"/>
      <c r="U640" s="436"/>
      <c r="V640" s="436"/>
      <c r="W640" s="436"/>
      <c r="X640" s="91"/>
      <c r="Y640" s="91"/>
      <c r="Z640" s="436"/>
      <c r="AA640" s="91"/>
      <c r="AB640" s="436"/>
      <c r="AC640" s="436"/>
      <c r="AD640" s="436"/>
      <c r="AE640" s="436"/>
      <c r="AF640" s="91"/>
      <c r="AG640" s="91"/>
      <c r="AH640" s="436"/>
      <c r="AI640" s="91"/>
      <c r="AJ640" s="436"/>
      <c r="AK640" s="91"/>
      <c r="AL640" s="436"/>
    </row>
    <row r="641" spans="1:37" s="318" customFormat="1" ht="15.75" customHeight="1">
      <c r="A641" s="40" t="s">
        <v>1560</v>
      </c>
      <c r="B641" s="319">
        <v>44286</v>
      </c>
      <c r="C641" s="41">
        <v>7</v>
      </c>
      <c r="D641" s="91"/>
      <c r="E641" s="128"/>
      <c r="F641" s="436"/>
      <c r="G641" s="436"/>
      <c r="H641" s="436"/>
      <c r="I641" s="91"/>
      <c r="J641" s="436"/>
      <c r="K641" s="436"/>
      <c r="L641" s="436"/>
      <c r="M641" s="91"/>
      <c r="N641" s="436"/>
      <c r="O641" s="436"/>
      <c r="P641" s="436">
        <v>2</v>
      </c>
      <c r="Q641" s="436">
        <v>7</v>
      </c>
      <c r="R641" s="436"/>
      <c r="S641" s="436"/>
      <c r="T641" s="436"/>
      <c r="U641" s="436"/>
      <c r="V641" s="436"/>
      <c r="W641" s="436"/>
      <c r="X641" s="91"/>
      <c r="Y641" s="91"/>
      <c r="Z641" s="436"/>
      <c r="AA641" s="91" t="s">
        <v>55</v>
      </c>
      <c r="AB641" s="436"/>
      <c r="AC641" s="436"/>
      <c r="AD641" s="436"/>
      <c r="AE641" s="436"/>
      <c r="AF641" s="91"/>
      <c r="AG641" s="91" t="s">
        <v>1561</v>
      </c>
      <c r="AH641" s="436"/>
      <c r="AI641" s="91" t="s">
        <v>1562</v>
      </c>
      <c r="AJ641" s="436"/>
      <c r="AK641" s="91"/>
    </row>
    <row r="642" spans="1:37" s="318" customFormat="1" ht="15.75" customHeight="1">
      <c r="A642" s="40" t="s">
        <v>1563</v>
      </c>
      <c r="B642" s="319">
        <v>44288</v>
      </c>
      <c r="C642" s="41">
        <v>23</v>
      </c>
      <c r="D642" s="91">
        <v>35.5</v>
      </c>
      <c r="E642" s="128" t="s">
        <v>1564</v>
      </c>
      <c r="F642" s="436"/>
      <c r="G642" s="436"/>
      <c r="H642" s="436"/>
      <c r="I642" s="91">
        <v>41.5</v>
      </c>
      <c r="J642" s="436"/>
      <c r="K642" s="436"/>
      <c r="L642" s="436"/>
      <c r="M642" s="91"/>
      <c r="N642" s="436"/>
      <c r="O642" s="436"/>
      <c r="P642" s="436"/>
      <c r="Q642" s="436">
        <v>20</v>
      </c>
      <c r="R642" s="279">
        <v>1</v>
      </c>
      <c r="S642" s="436"/>
      <c r="T642" s="436"/>
      <c r="U642" s="436">
        <v>1</v>
      </c>
      <c r="V642" s="436">
        <v>1</v>
      </c>
      <c r="W642" s="436"/>
      <c r="X642" s="91"/>
      <c r="Y642" s="91"/>
      <c r="Z642" s="436"/>
      <c r="AA642" s="91"/>
      <c r="AB642" s="436"/>
      <c r="AC642" s="436"/>
      <c r="AD642" s="436"/>
      <c r="AE642" s="436"/>
      <c r="AF642" s="91"/>
      <c r="AG642" s="91" t="s">
        <v>1565</v>
      </c>
      <c r="AH642" s="436"/>
      <c r="AI642" s="91"/>
      <c r="AJ642" s="436"/>
      <c r="AK642" s="91"/>
    </row>
    <row r="643" spans="1:37" s="318" customFormat="1" ht="15.75" customHeight="1">
      <c r="A643" s="40" t="s">
        <v>1284</v>
      </c>
      <c r="B643" s="319">
        <v>44282</v>
      </c>
      <c r="C643" s="41">
        <v>45</v>
      </c>
      <c r="D643" s="91"/>
      <c r="E643" s="128"/>
      <c r="F643" s="436"/>
      <c r="G643" s="436"/>
      <c r="H643" s="436">
        <v>44</v>
      </c>
      <c r="I643" s="91"/>
      <c r="J643" s="436"/>
      <c r="K643" s="436">
        <v>3</v>
      </c>
      <c r="L643" s="436">
        <v>1</v>
      </c>
      <c r="M643" s="91" t="s">
        <v>1566</v>
      </c>
      <c r="N643" s="436"/>
      <c r="O643" s="436"/>
      <c r="P643" s="436">
        <v>13</v>
      </c>
      <c r="Q643" s="436">
        <v>45</v>
      </c>
      <c r="R643" s="440"/>
      <c r="S643" s="436"/>
      <c r="T643" s="436">
        <v>2</v>
      </c>
      <c r="U643" s="436"/>
      <c r="V643" s="436"/>
      <c r="W643" s="436"/>
      <c r="X643" s="91"/>
      <c r="Y643" s="91"/>
      <c r="Z643" s="436"/>
      <c r="AA643" s="91"/>
      <c r="AB643" s="436"/>
      <c r="AC643" s="436"/>
      <c r="AD643" s="436"/>
      <c r="AE643" s="436"/>
      <c r="AF643" s="91"/>
      <c r="AG643" s="91"/>
      <c r="AH643" s="436"/>
      <c r="AI643" s="91"/>
      <c r="AJ643" s="436"/>
      <c r="AK643" s="91"/>
    </row>
    <row r="644" spans="1:37" s="318" customFormat="1" ht="15.75" customHeight="1">
      <c r="A644" s="40" t="s">
        <v>1567</v>
      </c>
      <c r="B644" s="319">
        <v>44295</v>
      </c>
      <c r="C644" s="41">
        <v>258</v>
      </c>
      <c r="D644" s="91" t="s">
        <v>1568</v>
      </c>
      <c r="E644" s="128" t="s">
        <v>1569</v>
      </c>
      <c r="F644" s="436"/>
      <c r="G644" s="436"/>
      <c r="H644" s="436"/>
      <c r="I644" s="91"/>
      <c r="J644" s="436"/>
      <c r="K644" s="436"/>
      <c r="L644" s="436">
        <v>50</v>
      </c>
      <c r="M644" s="91" t="s">
        <v>1570</v>
      </c>
      <c r="N644" s="436">
        <v>33</v>
      </c>
      <c r="O644" s="436">
        <v>8</v>
      </c>
      <c r="P644" s="436">
        <v>235</v>
      </c>
      <c r="Q644" s="436">
        <v>258</v>
      </c>
      <c r="R644" s="440"/>
      <c r="S644" s="436"/>
      <c r="T644" s="436"/>
      <c r="U644" s="436"/>
      <c r="V644" s="436">
        <v>1</v>
      </c>
      <c r="W644" s="436"/>
      <c r="X644" s="91"/>
      <c r="Y644" s="91"/>
      <c r="Z644" s="436"/>
      <c r="AA644" s="91" t="s">
        <v>1571</v>
      </c>
      <c r="AB644" s="436"/>
      <c r="AC644" s="436"/>
      <c r="AD644" s="436"/>
      <c r="AE644" s="436"/>
      <c r="AF644" s="91"/>
      <c r="AG644" s="91"/>
      <c r="AH644" s="436"/>
      <c r="AI644" s="91"/>
      <c r="AJ644" s="436"/>
      <c r="AK644" s="91"/>
    </row>
    <row r="645" spans="1:37" s="318" customFormat="1" ht="15.75" customHeight="1">
      <c r="A645" s="40" t="s">
        <v>47</v>
      </c>
      <c r="B645" s="319">
        <v>44292</v>
      </c>
      <c r="C645" s="41">
        <v>13</v>
      </c>
      <c r="D645" s="91" t="s">
        <v>1572</v>
      </c>
      <c r="E645" s="128" t="s">
        <v>1573</v>
      </c>
      <c r="F645" s="436"/>
      <c r="G645" s="436">
        <v>2</v>
      </c>
      <c r="H645" s="436">
        <v>11</v>
      </c>
      <c r="I645" s="91"/>
      <c r="J645" s="436">
        <v>1</v>
      </c>
      <c r="K645" s="436">
        <v>1</v>
      </c>
      <c r="L645" s="436"/>
      <c r="M645" s="91"/>
      <c r="N645" s="436">
        <v>1</v>
      </c>
      <c r="O645" s="436"/>
      <c r="P645" s="436">
        <v>9</v>
      </c>
      <c r="Q645" s="436">
        <v>9</v>
      </c>
      <c r="R645" s="440"/>
      <c r="S645" s="436"/>
      <c r="T645" s="436"/>
      <c r="U645" s="436">
        <v>4</v>
      </c>
      <c r="V645" s="436"/>
      <c r="W645" s="436"/>
      <c r="X645" s="91"/>
      <c r="Y645" s="91"/>
      <c r="Z645" s="436"/>
      <c r="AA645" s="91" t="s">
        <v>55</v>
      </c>
      <c r="AB645" s="436"/>
      <c r="AC645" s="436"/>
      <c r="AD645" s="436"/>
      <c r="AE645" s="436"/>
      <c r="AF645" s="91"/>
      <c r="AG645" s="91"/>
      <c r="AH645" s="436"/>
      <c r="AI645" s="91"/>
      <c r="AJ645" s="436"/>
      <c r="AK645" s="91"/>
    </row>
    <row r="646" spans="1:37" s="318" customFormat="1" ht="15.75" customHeight="1">
      <c r="A646" s="40" t="s">
        <v>1574</v>
      </c>
      <c r="B646" s="319">
        <v>44294</v>
      </c>
      <c r="C646" s="322">
        <v>110</v>
      </c>
      <c r="D646" s="91" t="s">
        <v>1575</v>
      </c>
      <c r="E646" s="128" t="s">
        <v>1576</v>
      </c>
      <c r="F646" s="436">
        <v>6</v>
      </c>
      <c r="G646" s="436">
        <v>32</v>
      </c>
      <c r="H646" s="436">
        <v>67</v>
      </c>
      <c r="I646" s="91"/>
      <c r="J646" s="436"/>
      <c r="K646" s="436">
        <v>5</v>
      </c>
      <c r="L646" s="436">
        <v>5</v>
      </c>
      <c r="M646" s="91" t="s">
        <v>1577</v>
      </c>
      <c r="N646" s="436">
        <v>10</v>
      </c>
      <c r="O646" s="436">
        <v>6</v>
      </c>
      <c r="P646" s="436">
        <v>40</v>
      </c>
      <c r="Q646" s="436">
        <v>48</v>
      </c>
      <c r="R646" s="440">
        <v>8</v>
      </c>
      <c r="S646" s="436"/>
      <c r="T646" s="436">
        <v>5</v>
      </c>
      <c r="U646" s="436">
        <v>49</v>
      </c>
      <c r="V646" s="436"/>
      <c r="W646" s="436"/>
      <c r="X646" s="91"/>
      <c r="Y646" s="91"/>
      <c r="Z646" s="436"/>
      <c r="AA646" s="91"/>
      <c r="AB646" s="436"/>
      <c r="AC646" s="436"/>
      <c r="AD646" s="436"/>
      <c r="AE646" s="436"/>
      <c r="AF646" s="91"/>
      <c r="AG646" s="91"/>
      <c r="AH646" s="436"/>
      <c r="AI646" s="91"/>
      <c r="AJ646" s="436"/>
      <c r="AK646" s="91"/>
    </row>
    <row r="647" spans="1:37" s="318" customFormat="1" ht="15.75" customHeight="1">
      <c r="A647" s="40" t="s">
        <v>1578</v>
      </c>
      <c r="B647" s="319">
        <v>44302</v>
      </c>
      <c r="C647" s="232">
        <v>1609</v>
      </c>
      <c r="D647" s="91" t="s">
        <v>806</v>
      </c>
      <c r="E647" s="128"/>
      <c r="F647" s="436"/>
      <c r="G647" s="436"/>
      <c r="H647" s="436"/>
      <c r="I647" s="91"/>
      <c r="J647" s="436"/>
      <c r="K647" s="436"/>
      <c r="L647" s="436"/>
      <c r="M647" s="91" t="s">
        <v>1579</v>
      </c>
      <c r="N647" s="436">
        <v>26</v>
      </c>
      <c r="O647" s="436">
        <v>4</v>
      </c>
      <c r="P647" s="436"/>
      <c r="Q647" s="436"/>
      <c r="R647" s="440"/>
      <c r="S647" s="436"/>
      <c r="T647" s="436"/>
      <c r="U647" s="436"/>
      <c r="V647" s="436"/>
      <c r="W647" s="436"/>
      <c r="X647" s="91"/>
      <c r="Y647" s="91"/>
      <c r="Z647" s="436"/>
      <c r="AA647" s="91"/>
      <c r="AB647" s="436"/>
      <c r="AC647" s="436"/>
      <c r="AD647" s="436"/>
      <c r="AE647" s="436"/>
      <c r="AF647" s="91"/>
      <c r="AG647" s="91"/>
      <c r="AH647" s="436"/>
      <c r="AI647" s="91"/>
      <c r="AJ647" s="436"/>
      <c r="AK647" s="91"/>
    </row>
    <row r="648" spans="1:37" s="318" customFormat="1" ht="15.75" customHeight="1">
      <c r="A648" s="40" t="s">
        <v>1580</v>
      </c>
      <c r="B648" s="319">
        <v>44301</v>
      </c>
      <c r="C648" s="232">
        <v>56</v>
      </c>
      <c r="D648" s="91" t="s">
        <v>719</v>
      </c>
      <c r="E648" s="128"/>
      <c r="F648" s="436"/>
      <c r="G648" s="436"/>
      <c r="H648" s="436"/>
      <c r="I648" s="91"/>
      <c r="J648" s="436">
        <v>2</v>
      </c>
      <c r="K648" s="436">
        <v>8</v>
      </c>
      <c r="L648" s="436">
        <v>6</v>
      </c>
      <c r="M648" s="91" t="s">
        <v>1581</v>
      </c>
      <c r="N648" s="91">
        <v>1</v>
      </c>
      <c r="O648" s="436"/>
      <c r="P648" s="436">
        <v>16</v>
      </c>
      <c r="Q648" s="436">
        <v>56</v>
      </c>
      <c r="R648" s="440"/>
      <c r="S648" s="436"/>
      <c r="T648" s="436"/>
      <c r="U648" s="436"/>
      <c r="V648" s="436"/>
      <c r="W648" s="436"/>
      <c r="X648" s="91"/>
      <c r="Y648" s="91"/>
      <c r="Z648" s="436"/>
      <c r="AA648" s="91" t="s">
        <v>55</v>
      </c>
      <c r="AB648" s="436"/>
      <c r="AC648" s="436"/>
      <c r="AD648" s="436"/>
      <c r="AE648" s="436"/>
      <c r="AF648" s="91"/>
      <c r="AG648" s="91"/>
      <c r="AH648" s="436"/>
      <c r="AI648" s="91"/>
      <c r="AJ648" s="436"/>
      <c r="AK648" s="91"/>
    </row>
    <row r="649" spans="1:37" s="318" customFormat="1" ht="15.75" customHeight="1">
      <c r="A649" s="40" t="s">
        <v>40</v>
      </c>
      <c r="B649" s="319">
        <v>44299</v>
      </c>
      <c r="C649" s="232">
        <v>26</v>
      </c>
      <c r="D649" s="91" t="s">
        <v>304</v>
      </c>
      <c r="E649" s="128" t="s">
        <v>1582</v>
      </c>
      <c r="F649" s="436"/>
      <c r="G649" s="436">
        <v>5</v>
      </c>
      <c r="H649" s="436">
        <v>21</v>
      </c>
      <c r="I649" s="91" t="s">
        <v>1583</v>
      </c>
      <c r="J649" s="436">
        <v>23</v>
      </c>
      <c r="K649" s="436"/>
      <c r="L649" s="436"/>
      <c r="M649" s="91"/>
      <c r="N649" s="91"/>
      <c r="O649" s="436"/>
      <c r="P649" s="436">
        <v>23</v>
      </c>
      <c r="Q649" s="436">
        <v>26</v>
      </c>
      <c r="R649" s="440"/>
      <c r="S649" s="436"/>
      <c r="T649" s="436"/>
      <c r="U649" s="436"/>
      <c r="V649" s="436"/>
      <c r="W649" s="436"/>
      <c r="X649" s="91"/>
      <c r="Y649" s="91"/>
      <c r="Z649" s="436"/>
      <c r="AA649" s="91"/>
      <c r="AB649" s="436"/>
      <c r="AC649" s="436"/>
      <c r="AD649" s="436"/>
      <c r="AE649" s="436"/>
      <c r="AF649" s="91"/>
      <c r="AG649" s="91" t="s">
        <v>512</v>
      </c>
      <c r="AH649" s="436"/>
      <c r="AI649" s="91"/>
      <c r="AJ649" s="436"/>
      <c r="AK649" s="91" t="s">
        <v>1584</v>
      </c>
    </row>
    <row r="650" spans="1:37" s="318" customFormat="1" ht="15.75" customHeight="1">
      <c r="A650" s="40" t="s">
        <v>1585</v>
      </c>
      <c r="B650" s="319"/>
      <c r="C650" s="232">
        <v>2</v>
      </c>
      <c r="D650" s="91"/>
      <c r="E650" s="128"/>
      <c r="F650" s="436"/>
      <c r="G650" s="436">
        <v>2</v>
      </c>
      <c r="H650" s="436"/>
      <c r="I650" s="91"/>
      <c r="J650" s="436"/>
      <c r="K650" s="436"/>
      <c r="L650" s="436"/>
      <c r="M650" s="91"/>
      <c r="N650" s="91"/>
      <c r="O650" s="436"/>
      <c r="P650" s="436">
        <v>1</v>
      </c>
      <c r="Q650" s="436">
        <v>1</v>
      </c>
      <c r="R650" s="440"/>
      <c r="S650" s="436"/>
      <c r="T650" s="436"/>
      <c r="U650" s="436">
        <v>1</v>
      </c>
      <c r="V650" s="436"/>
      <c r="W650" s="436"/>
      <c r="X650" s="91"/>
      <c r="Y650" s="91"/>
      <c r="Z650" s="436"/>
      <c r="AA650" s="91"/>
      <c r="AB650" s="436"/>
      <c r="AC650" s="436"/>
      <c r="AD650" s="436"/>
      <c r="AE650" s="436"/>
      <c r="AF650" s="91"/>
      <c r="AG650" s="91"/>
      <c r="AH650" s="436"/>
      <c r="AI650" s="91"/>
      <c r="AJ650" s="436"/>
      <c r="AK650" s="91"/>
    </row>
    <row r="651" spans="1:37" s="318" customFormat="1" ht="15.75" customHeight="1">
      <c r="A651" s="40" t="s">
        <v>1586</v>
      </c>
      <c r="B651" s="319">
        <v>44298</v>
      </c>
      <c r="C651" s="232">
        <v>72</v>
      </c>
      <c r="D651" s="91"/>
      <c r="E651" s="128"/>
      <c r="F651" s="436"/>
      <c r="G651" s="436"/>
      <c r="H651" s="436">
        <v>72</v>
      </c>
      <c r="I651" s="91"/>
      <c r="J651" s="436"/>
      <c r="K651" s="436"/>
      <c r="L651" s="436"/>
      <c r="M651" s="91"/>
      <c r="N651" s="91"/>
      <c r="O651" s="436"/>
      <c r="P651" s="436">
        <v>53</v>
      </c>
      <c r="Q651" s="436">
        <v>72</v>
      </c>
      <c r="R651" s="440"/>
      <c r="S651" s="436"/>
      <c r="T651" s="436"/>
      <c r="U651" s="436"/>
      <c r="V651" s="436"/>
      <c r="W651" s="436"/>
      <c r="X651" s="91"/>
      <c r="Y651" s="91"/>
      <c r="Z651" s="436"/>
      <c r="AA651" s="91"/>
      <c r="AB651" s="436"/>
      <c r="AC651" s="436"/>
      <c r="AD651" s="436"/>
      <c r="AE651" s="436"/>
      <c r="AF651" s="91"/>
      <c r="AG651" s="91"/>
      <c r="AH651" s="436"/>
      <c r="AI651" s="91"/>
      <c r="AJ651" s="436"/>
      <c r="AK651" s="91"/>
    </row>
    <row r="652" spans="1:37" s="318" customFormat="1" ht="15.75" customHeight="1">
      <c r="A652" s="40" t="s">
        <v>1587</v>
      </c>
      <c r="B652" s="319">
        <v>44280</v>
      </c>
      <c r="C652" s="232">
        <v>6</v>
      </c>
      <c r="D652" s="91"/>
      <c r="E652" s="128"/>
      <c r="F652" s="436"/>
      <c r="G652" s="436">
        <v>3</v>
      </c>
      <c r="H652" s="436">
        <v>3</v>
      </c>
      <c r="I652" s="91"/>
      <c r="J652" s="436"/>
      <c r="K652" s="436"/>
      <c r="L652" s="436"/>
      <c r="M652" s="91"/>
      <c r="N652" s="91"/>
      <c r="O652" s="436"/>
      <c r="P652" s="436"/>
      <c r="Q652" s="436">
        <v>6</v>
      </c>
      <c r="R652" s="440"/>
      <c r="S652" s="436"/>
      <c r="T652" s="436"/>
      <c r="U652" s="436"/>
      <c r="V652" s="436"/>
      <c r="W652" s="436"/>
      <c r="X652" s="91"/>
      <c r="Y652" s="91"/>
      <c r="Z652" s="436"/>
      <c r="AA652" s="91"/>
      <c r="AB652" s="436"/>
      <c r="AC652" s="436"/>
      <c r="AD652" s="436"/>
      <c r="AE652" s="436"/>
      <c r="AF652" s="91"/>
      <c r="AG652" s="91" t="s">
        <v>55</v>
      </c>
      <c r="AH652" s="436"/>
      <c r="AI652" s="91"/>
      <c r="AJ652" s="436"/>
      <c r="AK652" s="91" t="s">
        <v>1588</v>
      </c>
    </row>
    <row r="653" spans="1:37" s="318" customFormat="1" ht="15.75" customHeight="1">
      <c r="A653" s="40" t="s">
        <v>1589</v>
      </c>
      <c r="B653" s="319">
        <v>44293</v>
      </c>
      <c r="C653" s="232">
        <v>165</v>
      </c>
      <c r="D653" s="91"/>
      <c r="E653" s="128"/>
      <c r="F653" s="436"/>
      <c r="G653" s="436"/>
      <c r="H653" s="436"/>
      <c r="I653" s="91"/>
      <c r="J653" s="436"/>
      <c r="K653" s="436"/>
      <c r="L653" s="436"/>
      <c r="M653" s="91"/>
      <c r="N653" s="91"/>
      <c r="O653" s="436"/>
      <c r="P653" s="436"/>
      <c r="Q653" s="436">
        <v>165</v>
      </c>
      <c r="R653" s="440"/>
      <c r="S653" s="436"/>
      <c r="T653" s="436"/>
      <c r="U653" s="436"/>
      <c r="V653" s="436"/>
      <c r="W653" s="436"/>
      <c r="X653" s="91"/>
      <c r="Y653" s="91"/>
      <c r="Z653" s="436"/>
      <c r="AA653" s="91" t="s">
        <v>55</v>
      </c>
      <c r="AB653" s="436"/>
      <c r="AC653" s="436"/>
      <c r="AD653" s="436"/>
      <c r="AE653" s="436"/>
      <c r="AF653" s="91"/>
      <c r="AG653" s="91"/>
      <c r="AH653" s="436"/>
      <c r="AI653" s="91"/>
      <c r="AJ653" s="436"/>
      <c r="AK653" s="91"/>
    </row>
    <row r="654" spans="1:37" s="318" customFormat="1" ht="15.75" customHeight="1">
      <c r="A654" s="40" t="s">
        <v>1590</v>
      </c>
      <c r="B654" s="319">
        <v>44281</v>
      </c>
      <c r="C654" s="232">
        <v>35</v>
      </c>
      <c r="D654" s="91" t="s">
        <v>1591</v>
      </c>
      <c r="E654" s="128" t="s">
        <v>1592</v>
      </c>
      <c r="F654" s="436"/>
      <c r="G654" s="436"/>
      <c r="H654" s="436"/>
      <c r="I654" s="91">
        <f>8*7</f>
        <v>56</v>
      </c>
      <c r="J654" s="436"/>
      <c r="K654" s="436"/>
      <c r="L654" s="436"/>
      <c r="M654" s="91" t="s">
        <v>1593</v>
      </c>
      <c r="N654" s="91"/>
      <c r="O654" s="436"/>
      <c r="P654" s="436">
        <v>11</v>
      </c>
      <c r="Q654" s="436">
        <v>27</v>
      </c>
      <c r="R654" s="440"/>
      <c r="S654" s="436"/>
      <c r="T654" s="436"/>
      <c r="U654" s="436">
        <v>8</v>
      </c>
      <c r="V654" s="436"/>
      <c r="W654" s="436"/>
      <c r="X654" s="91"/>
      <c r="Y654" s="91"/>
      <c r="Z654" s="436"/>
      <c r="AA654" s="91"/>
      <c r="AB654" s="436"/>
      <c r="AC654" s="436"/>
      <c r="AD654" s="436"/>
      <c r="AE654" s="436"/>
      <c r="AF654" s="91"/>
      <c r="AG654" s="91"/>
      <c r="AH654" s="436"/>
      <c r="AI654" s="91"/>
      <c r="AJ654" s="436"/>
      <c r="AK654" s="91"/>
    </row>
    <row r="655" spans="1:37" s="318" customFormat="1" ht="15.75" customHeight="1">
      <c r="A655" s="40" t="s">
        <v>1594</v>
      </c>
      <c r="B655" s="319">
        <v>44287</v>
      </c>
      <c r="C655" s="232">
        <v>458</v>
      </c>
      <c r="D655" s="91" t="s">
        <v>1595</v>
      </c>
      <c r="E655" s="128" t="s">
        <v>1596</v>
      </c>
      <c r="F655" s="436"/>
      <c r="G655" s="436"/>
      <c r="H655" s="436"/>
      <c r="I655" s="91"/>
      <c r="J655" s="436"/>
      <c r="K655" s="436">
        <v>6</v>
      </c>
      <c r="L655" s="436">
        <v>24</v>
      </c>
      <c r="M655" s="91" t="s">
        <v>1597</v>
      </c>
      <c r="N655" s="91">
        <v>26</v>
      </c>
      <c r="O655" s="91">
        <v>1</v>
      </c>
      <c r="P655" s="91">
        <v>100</v>
      </c>
      <c r="Q655" s="436">
        <v>221</v>
      </c>
      <c r="R655" s="279">
        <v>9</v>
      </c>
      <c r="S655" s="436"/>
      <c r="T655" s="436">
        <v>4</v>
      </c>
      <c r="U655" s="436">
        <v>223</v>
      </c>
      <c r="V655" s="436"/>
      <c r="W655" s="436"/>
      <c r="X655" s="91"/>
      <c r="Y655" s="91"/>
      <c r="Z655" s="436"/>
      <c r="AA655" s="91" t="s">
        <v>55</v>
      </c>
      <c r="AB655" s="436"/>
      <c r="AC655" s="436"/>
      <c r="AD655" s="436"/>
      <c r="AE655" s="436"/>
      <c r="AF655" s="91"/>
      <c r="AG655" s="91"/>
      <c r="AH655" s="436"/>
      <c r="AI655" s="91"/>
      <c r="AJ655" s="436"/>
      <c r="AK655" s="91"/>
    </row>
    <row r="656" spans="1:37" s="318" customFormat="1" ht="15.75" customHeight="1">
      <c r="A656" s="40" t="s">
        <v>1598</v>
      </c>
      <c r="B656" s="319">
        <v>44166</v>
      </c>
      <c r="C656" s="232">
        <v>39</v>
      </c>
      <c r="D656" s="91" t="s">
        <v>1599</v>
      </c>
      <c r="E656" s="128" t="s">
        <v>1600</v>
      </c>
      <c r="F656" s="436"/>
      <c r="G656" s="436"/>
      <c r="H656" s="436"/>
      <c r="I656" s="91"/>
      <c r="J656" s="436"/>
      <c r="K656" s="436"/>
      <c r="L656" s="436"/>
      <c r="M656" s="91"/>
      <c r="N656" s="91"/>
      <c r="O656" s="91"/>
      <c r="P656" s="91">
        <v>28</v>
      </c>
      <c r="Q656" s="436">
        <v>39</v>
      </c>
      <c r="R656" s="440"/>
      <c r="S656" s="436"/>
      <c r="T656" s="436"/>
      <c r="U656" s="436"/>
      <c r="V656" s="436"/>
      <c r="W656" s="436"/>
      <c r="X656" s="91"/>
      <c r="Y656" s="91"/>
      <c r="Z656" s="436"/>
      <c r="AA656" s="91"/>
      <c r="AB656" s="436"/>
      <c r="AC656" s="436"/>
      <c r="AD656" s="436"/>
      <c r="AE656" s="436"/>
      <c r="AF656" s="91"/>
      <c r="AG656" s="91"/>
      <c r="AH656" s="436"/>
      <c r="AI656" s="91"/>
      <c r="AJ656" s="436"/>
      <c r="AK656" s="91"/>
    </row>
    <row r="657" spans="1:37" s="318" customFormat="1" ht="15.75" customHeight="1">
      <c r="A657" s="40" t="s">
        <v>1601</v>
      </c>
      <c r="B657" s="319">
        <v>44238</v>
      </c>
      <c r="C657" s="232">
        <v>4769</v>
      </c>
      <c r="D657" s="91"/>
      <c r="E657" s="128"/>
      <c r="F657" s="436"/>
      <c r="G657" s="436"/>
      <c r="H657" s="436"/>
      <c r="I657" s="91"/>
      <c r="J657" s="436"/>
      <c r="K657" s="436"/>
      <c r="L657" s="436"/>
      <c r="M657" s="91"/>
      <c r="N657" s="91"/>
      <c r="O657" s="91">
        <v>363</v>
      </c>
      <c r="P657" s="91"/>
      <c r="Q657" s="436"/>
      <c r="R657" s="440"/>
      <c r="S657" s="436"/>
      <c r="T657" s="436"/>
      <c r="U657" s="436"/>
      <c r="V657" s="436"/>
      <c r="W657" s="436"/>
      <c r="X657" s="91"/>
      <c r="Y657" s="91"/>
      <c r="Z657" s="436"/>
      <c r="AA657" s="91"/>
      <c r="AB657" s="436"/>
      <c r="AC657" s="436"/>
      <c r="AD657" s="436"/>
      <c r="AE657" s="436"/>
      <c r="AF657" s="91"/>
      <c r="AG657" s="91"/>
      <c r="AH657" s="436"/>
      <c r="AI657" s="91"/>
      <c r="AJ657" s="436"/>
      <c r="AK657" s="91"/>
    </row>
    <row r="658" spans="1:37" s="318" customFormat="1" ht="15.75" customHeight="1">
      <c r="A658" s="40" t="s">
        <v>1602</v>
      </c>
      <c r="B658" s="319">
        <v>44242</v>
      </c>
      <c r="C658" s="232">
        <v>17</v>
      </c>
      <c r="D658" s="91"/>
      <c r="E658" s="128"/>
      <c r="F658" s="436"/>
      <c r="G658" s="436"/>
      <c r="H658" s="436"/>
      <c r="I658" s="91"/>
      <c r="J658" s="436"/>
      <c r="K658" s="436"/>
      <c r="L658" s="436"/>
      <c r="M658" s="91"/>
      <c r="N658" s="91"/>
      <c r="O658" s="91"/>
      <c r="P658" s="91">
        <v>9</v>
      </c>
      <c r="Q658" s="436">
        <v>17</v>
      </c>
      <c r="R658" s="440"/>
      <c r="S658" s="436"/>
      <c r="T658" s="436"/>
      <c r="U658" s="436"/>
      <c r="V658" s="436"/>
      <c r="W658" s="436"/>
      <c r="X658" s="91"/>
      <c r="Y658" s="91"/>
      <c r="Z658" s="436"/>
      <c r="AA658" s="91" t="s">
        <v>1603</v>
      </c>
      <c r="AB658" s="436"/>
      <c r="AC658" s="436"/>
      <c r="AD658" s="436"/>
      <c r="AE658" s="436"/>
      <c r="AF658" s="91"/>
      <c r="AG658" s="91"/>
      <c r="AH658" s="436"/>
      <c r="AI658" s="91"/>
      <c r="AJ658" s="436"/>
      <c r="AK658" s="91"/>
    </row>
    <row r="659" spans="1:37" s="318" customFormat="1" ht="15.75" customHeight="1">
      <c r="A659" s="40" t="s">
        <v>1604</v>
      </c>
      <c r="B659" s="319">
        <v>44228</v>
      </c>
      <c r="C659" s="232">
        <v>497</v>
      </c>
      <c r="D659" s="91">
        <v>33</v>
      </c>
      <c r="E659" s="128"/>
      <c r="F659" s="436"/>
      <c r="G659" s="436">
        <v>8</v>
      </c>
      <c r="H659" s="436">
        <v>489</v>
      </c>
      <c r="I659" s="91"/>
      <c r="J659" s="436"/>
      <c r="K659" s="436">
        <v>20</v>
      </c>
      <c r="L659" s="436">
        <v>23</v>
      </c>
      <c r="M659" s="91" t="s">
        <v>1605</v>
      </c>
      <c r="N659" s="91">
        <v>21</v>
      </c>
      <c r="O659" s="91"/>
      <c r="P659" s="91">
        <v>164</v>
      </c>
      <c r="Q659" s="436">
        <v>497</v>
      </c>
      <c r="R659" s="440"/>
      <c r="S659" s="436"/>
      <c r="T659" s="436"/>
      <c r="U659" s="436"/>
      <c r="V659" s="436"/>
      <c r="W659" s="436"/>
      <c r="X659" s="91"/>
      <c r="Y659" s="91" t="s">
        <v>1606</v>
      </c>
      <c r="Z659" s="91" t="s">
        <v>1607</v>
      </c>
      <c r="AA659" s="91" t="s">
        <v>1608</v>
      </c>
      <c r="AB659" s="91" t="s">
        <v>132</v>
      </c>
      <c r="AC659" s="436"/>
      <c r="AD659" s="91" t="s">
        <v>1609</v>
      </c>
      <c r="AE659" s="91" t="s">
        <v>45</v>
      </c>
      <c r="AF659" s="91" t="s">
        <v>247</v>
      </c>
      <c r="AG659" s="91" t="s">
        <v>1610</v>
      </c>
      <c r="AH659" s="436"/>
      <c r="AI659" s="91"/>
      <c r="AJ659" s="436"/>
      <c r="AK659" s="91"/>
    </row>
    <row r="660" spans="1:37" s="318" customFormat="1" ht="15.75" customHeight="1">
      <c r="A660" s="40" t="s">
        <v>1611</v>
      </c>
      <c r="B660" s="319">
        <v>44299</v>
      </c>
      <c r="C660" s="232">
        <v>53</v>
      </c>
      <c r="D660" s="91" t="s">
        <v>1612</v>
      </c>
      <c r="E660" s="128"/>
      <c r="F660" s="436"/>
      <c r="G660" s="436"/>
      <c r="H660" s="436"/>
      <c r="I660" s="91"/>
      <c r="J660" s="436"/>
      <c r="K660" s="436"/>
      <c r="L660" s="436"/>
      <c r="M660" s="91"/>
      <c r="N660" s="91"/>
      <c r="O660" s="91"/>
      <c r="P660" s="91">
        <v>10</v>
      </c>
      <c r="Q660" s="436">
        <v>53</v>
      </c>
      <c r="R660" s="440"/>
      <c r="S660" s="436"/>
      <c r="T660" s="436"/>
      <c r="U660" s="436"/>
      <c r="V660" s="436"/>
      <c r="W660" s="436"/>
      <c r="X660" s="91"/>
      <c r="Y660" s="91"/>
      <c r="Z660" s="91"/>
      <c r="AA660" s="91"/>
      <c r="AB660" s="91"/>
      <c r="AC660" s="436"/>
      <c r="AD660" s="91"/>
      <c r="AE660" s="91"/>
      <c r="AF660" s="91"/>
      <c r="AG660" s="91"/>
      <c r="AH660" s="436"/>
      <c r="AI660" s="91"/>
      <c r="AJ660" s="436"/>
      <c r="AK660" s="91"/>
    </row>
    <row r="661" spans="1:37" s="318" customFormat="1" ht="15.75" customHeight="1">
      <c r="A661" s="40" t="s">
        <v>1613</v>
      </c>
      <c r="B661" s="319">
        <v>44304</v>
      </c>
      <c r="C661" s="232">
        <v>2</v>
      </c>
      <c r="D661" s="91"/>
      <c r="E661" s="128"/>
      <c r="F661" s="436"/>
      <c r="G661" s="436">
        <v>1</v>
      </c>
      <c r="H661" s="436"/>
      <c r="I661" s="91"/>
      <c r="J661" s="436"/>
      <c r="K661" s="436">
        <v>1</v>
      </c>
      <c r="L661" s="436">
        <v>1</v>
      </c>
      <c r="M661" s="91"/>
      <c r="N661" s="91"/>
      <c r="O661" s="91"/>
      <c r="P661" s="91"/>
      <c r="Q661" s="436">
        <v>2</v>
      </c>
      <c r="R661" s="440"/>
      <c r="S661" s="436"/>
      <c r="T661" s="436">
        <v>2</v>
      </c>
      <c r="U661" s="436"/>
      <c r="V661" s="436"/>
      <c r="W661" s="436"/>
      <c r="X661" s="91"/>
      <c r="Y661" s="91"/>
      <c r="Z661" s="91"/>
      <c r="AA661" s="91" t="s">
        <v>1614</v>
      </c>
      <c r="AB661" s="91"/>
      <c r="AC661" s="436"/>
      <c r="AD661" s="91"/>
      <c r="AE661" s="91"/>
      <c r="AF661" s="91"/>
      <c r="AG661" s="91"/>
      <c r="AH661" s="436"/>
      <c r="AI661" s="91"/>
      <c r="AJ661" s="436"/>
      <c r="AK661" s="91"/>
    </row>
    <row r="662" spans="1:37" s="318" customFormat="1" ht="15.75" customHeight="1">
      <c r="A662" s="40" t="s">
        <v>1615</v>
      </c>
      <c r="B662" s="319">
        <v>44287</v>
      </c>
      <c r="C662" s="232">
        <v>7</v>
      </c>
      <c r="D662" s="327">
        <f>(25+28+36+25+17+27+25)/7</f>
        <v>26.142857142857142</v>
      </c>
      <c r="E662" s="128" t="s">
        <v>1616</v>
      </c>
      <c r="F662" s="436"/>
      <c r="G662" s="436"/>
      <c r="H662" s="436"/>
      <c r="I662" s="91"/>
      <c r="J662" s="436">
        <v>5</v>
      </c>
      <c r="K662" s="436">
        <v>1</v>
      </c>
      <c r="L662" s="436"/>
      <c r="M662" s="91" t="s">
        <v>1617</v>
      </c>
      <c r="N662" s="91">
        <v>2</v>
      </c>
      <c r="O662" s="91">
        <v>7</v>
      </c>
      <c r="P662" s="91">
        <v>3</v>
      </c>
      <c r="Q662" s="436">
        <v>7</v>
      </c>
      <c r="R662" s="440"/>
      <c r="S662" s="436"/>
      <c r="T662" s="436">
        <v>1</v>
      </c>
      <c r="U662" s="436"/>
      <c r="V662" s="436"/>
      <c r="W662" s="436"/>
      <c r="X662" s="91"/>
      <c r="Y662" s="91"/>
      <c r="Z662" s="91"/>
      <c r="AA662" s="91" t="s">
        <v>55</v>
      </c>
      <c r="AB662" s="91"/>
      <c r="AC662" s="436"/>
      <c r="AD662" s="91"/>
      <c r="AE662" s="91"/>
      <c r="AF662" s="91"/>
      <c r="AG662" s="91"/>
      <c r="AH662" s="436"/>
      <c r="AI662" s="91"/>
      <c r="AJ662" s="436"/>
      <c r="AK662" s="91"/>
    </row>
    <row r="663" spans="1:37" s="318" customFormat="1" ht="15.75" customHeight="1">
      <c r="A663" s="40" t="s">
        <v>1618</v>
      </c>
      <c r="B663" s="319"/>
      <c r="C663" s="232">
        <v>2</v>
      </c>
      <c r="D663" s="327" t="s">
        <v>1619</v>
      </c>
      <c r="E663" s="128" t="s">
        <v>1620</v>
      </c>
      <c r="F663" s="436">
        <v>1</v>
      </c>
      <c r="G663" s="436"/>
      <c r="H663" s="436">
        <v>1</v>
      </c>
      <c r="I663" s="91"/>
      <c r="J663" s="436"/>
      <c r="K663" s="436"/>
      <c r="L663" s="436"/>
      <c r="M663" s="91"/>
      <c r="N663" s="91">
        <v>1</v>
      </c>
      <c r="O663" s="91"/>
      <c r="P663" s="91">
        <v>1</v>
      </c>
      <c r="Q663" s="436">
        <v>1</v>
      </c>
      <c r="R663" s="440">
        <v>1</v>
      </c>
      <c r="S663" s="436"/>
      <c r="T663" s="436"/>
      <c r="U663" s="436"/>
      <c r="V663" s="436"/>
      <c r="W663" s="436"/>
      <c r="X663" s="91"/>
      <c r="Y663" s="91"/>
      <c r="Z663" s="91"/>
      <c r="AA663" s="91" t="s">
        <v>248</v>
      </c>
      <c r="AB663" s="91"/>
      <c r="AC663" s="436"/>
      <c r="AD663" s="91"/>
      <c r="AE663" s="91"/>
      <c r="AF663" s="91"/>
      <c r="AG663" s="91"/>
      <c r="AH663" s="436"/>
      <c r="AI663" s="91"/>
      <c r="AJ663" s="436"/>
      <c r="AK663" s="91"/>
    </row>
    <row r="664" spans="1:37" s="318" customFormat="1" ht="15.75" customHeight="1">
      <c r="A664" s="328" t="s">
        <v>1621</v>
      </c>
      <c r="B664" s="319">
        <v>44287</v>
      </c>
      <c r="C664" s="232">
        <v>27</v>
      </c>
      <c r="D664" s="327" t="s">
        <v>1622</v>
      </c>
      <c r="E664" s="128" t="s">
        <v>1623</v>
      </c>
      <c r="F664" s="436"/>
      <c r="G664" s="436"/>
      <c r="H664" s="436"/>
      <c r="I664" s="91"/>
      <c r="J664" s="436"/>
      <c r="K664" s="436"/>
      <c r="L664" s="436"/>
      <c r="M664" s="91"/>
      <c r="N664" s="91"/>
      <c r="O664" s="91"/>
      <c r="P664" s="91"/>
      <c r="Q664" s="436">
        <v>27</v>
      </c>
      <c r="R664" s="440"/>
      <c r="S664" s="436"/>
      <c r="T664" s="436"/>
      <c r="U664" s="436"/>
      <c r="V664" s="436"/>
      <c r="W664" s="436"/>
      <c r="X664" s="91"/>
      <c r="Y664" s="91"/>
      <c r="Z664" s="91"/>
      <c r="AA664" s="91"/>
      <c r="AB664" s="91"/>
      <c r="AC664" s="436"/>
      <c r="AD664" s="91"/>
      <c r="AE664" s="91"/>
      <c r="AF664" s="91"/>
      <c r="AG664" s="91" t="s">
        <v>1624</v>
      </c>
      <c r="AH664" s="436"/>
      <c r="AI664" s="91"/>
      <c r="AJ664" s="436"/>
      <c r="AK664" s="91"/>
    </row>
    <row r="665" spans="1:37" s="318" customFormat="1" ht="15.75" customHeight="1">
      <c r="A665" s="40" t="s">
        <v>1625</v>
      </c>
      <c r="B665" s="319">
        <v>44278</v>
      </c>
      <c r="C665" s="232">
        <v>2</v>
      </c>
      <c r="D665" s="327"/>
      <c r="E665" s="128"/>
      <c r="F665" s="436"/>
      <c r="G665" s="436"/>
      <c r="H665" s="436"/>
      <c r="I665" s="91"/>
      <c r="J665" s="436">
        <v>1</v>
      </c>
      <c r="K665" s="436"/>
      <c r="L665" s="436"/>
      <c r="M665" s="91"/>
      <c r="N665" s="91"/>
      <c r="O665" s="91"/>
      <c r="P665" s="91"/>
      <c r="Q665" s="436">
        <v>2</v>
      </c>
      <c r="R665" s="440"/>
      <c r="S665" s="436"/>
      <c r="T665" s="436"/>
      <c r="U665" s="436"/>
      <c r="V665" s="436"/>
      <c r="W665" s="436"/>
      <c r="X665" s="91"/>
      <c r="Y665" s="91"/>
      <c r="Z665" s="91"/>
      <c r="AA665" s="91"/>
      <c r="AB665" s="91"/>
      <c r="AC665" s="436"/>
      <c r="AD665" s="91"/>
      <c r="AE665" s="91"/>
      <c r="AF665" s="91"/>
      <c r="AG665" s="91"/>
      <c r="AH665" s="436"/>
      <c r="AI665" s="91"/>
      <c r="AJ665" s="436"/>
      <c r="AK665" s="91"/>
    </row>
    <row r="666" spans="1:37" s="318" customFormat="1" ht="15.75" customHeight="1">
      <c r="A666" s="40" t="s">
        <v>1626</v>
      </c>
      <c r="B666" s="319">
        <v>44256</v>
      </c>
      <c r="C666" s="232">
        <v>1</v>
      </c>
      <c r="D666" s="327">
        <v>35</v>
      </c>
      <c r="E666" s="128" t="s">
        <v>979</v>
      </c>
      <c r="F666" s="436"/>
      <c r="G666" s="436"/>
      <c r="H666" s="436"/>
      <c r="I666" s="91"/>
      <c r="J666" s="436"/>
      <c r="K666" s="436"/>
      <c r="L666" s="436"/>
      <c r="M666" s="91" t="s">
        <v>1627</v>
      </c>
      <c r="N666" s="91">
        <v>1</v>
      </c>
      <c r="O666" s="91">
        <v>1</v>
      </c>
      <c r="P666" s="91">
        <v>1</v>
      </c>
      <c r="Q666" s="436">
        <v>1</v>
      </c>
      <c r="R666" s="440"/>
      <c r="S666" s="436"/>
      <c r="T666" s="436"/>
      <c r="U666" s="436"/>
      <c r="V666" s="436"/>
      <c r="W666" s="436"/>
      <c r="X666" s="91"/>
      <c r="Y666" s="91"/>
      <c r="Z666" s="91"/>
      <c r="AA666" s="91"/>
      <c r="AB666" s="91"/>
      <c r="AC666" s="436"/>
      <c r="AD666" s="91"/>
      <c r="AE666" s="91"/>
      <c r="AF666" s="91"/>
      <c r="AG666" s="91"/>
      <c r="AH666" s="436"/>
      <c r="AI666" s="91"/>
      <c r="AJ666" s="436"/>
      <c r="AK666" s="91"/>
    </row>
    <row r="667" spans="1:37" s="318" customFormat="1" ht="15.75" customHeight="1">
      <c r="A667" s="40" t="s">
        <v>1628</v>
      </c>
      <c r="B667" s="319"/>
      <c r="C667" s="232">
        <f>2+12+18+14+7</f>
        <v>53</v>
      </c>
      <c r="D667" s="327" t="s">
        <v>1629</v>
      </c>
      <c r="E667" s="128" t="s">
        <v>1630</v>
      </c>
      <c r="F667" s="436"/>
      <c r="G667" s="436">
        <v>4</v>
      </c>
      <c r="H667" s="436">
        <v>49</v>
      </c>
      <c r="I667" s="91"/>
      <c r="J667" s="436"/>
      <c r="K667" s="436">
        <v>1</v>
      </c>
      <c r="L667" s="436">
        <v>2</v>
      </c>
      <c r="M667" s="91" t="s">
        <v>1631</v>
      </c>
      <c r="N667" s="91">
        <v>22</v>
      </c>
      <c r="O667" s="91">
        <v>5</v>
      </c>
      <c r="P667" s="91">
        <v>46</v>
      </c>
      <c r="Q667" s="436">
        <v>53</v>
      </c>
      <c r="R667" s="440"/>
      <c r="S667" s="436">
        <v>2</v>
      </c>
      <c r="T667" s="436">
        <v>21</v>
      </c>
      <c r="U667" s="436"/>
      <c r="V667" s="436"/>
      <c r="W667" s="436"/>
      <c r="X667" s="91"/>
      <c r="Y667" s="91"/>
      <c r="Z667" s="91"/>
      <c r="AA667" s="91"/>
      <c r="AB667" s="91"/>
      <c r="AC667" s="436"/>
      <c r="AD667" s="91"/>
      <c r="AE667" s="91"/>
      <c r="AF667" s="91"/>
      <c r="AG667" s="91"/>
      <c r="AH667" s="436"/>
      <c r="AI667" s="91"/>
      <c r="AJ667" s="436"/>
      <c r="AK667" s="91"/>
    </row>
    <row r="668" spans="1:37" s="318" customFormat="1" ht="15.75" customHeight="1">
      <c r="A668" s="40" t="s">
        <v>1632</v>
      </c>
      <c r="B668" s="319">
        <v>44287</v>
      </c>
      <c r="C668" s="232">
        <v>3</v>
      </c>
      <c r="D668" s="327"/>
      <c r="E668" s="128"/>
      <c r="F668" s="436"/>
      <c r="G668" s="436"/>
      <c r="H668" s="436"/>
      <c r="I668" s="91"/>
      <c r="J668" s="436"/>
      <c r="K668" s="436"/>
      <c r="L668" s="436"/>
      <c r="M668" s="91" t="s">
        <v>1633</v>
      </c>
      <c r="N668" s="91"/>
      <c r="O668" s="91">
        <v>1</v>
      </c>
      <c r="P668" s="91"/>
      <c r="Q668" s="436"/>
      <c r="R668" s="440"/>
      <c r="S668" s="436"/>
      <c r="T668" s="436"/>
      <c r="U668" s="436"/>
      <c r="V668" s="436">
        <v>3</v>
      </c>
      <c r="W668" s="436"/>
      <c r="X668" s="91"/>
      <c r="Y668" s="91"/>
      <c r="Z668" s="91"/>
      <c r="AA668" s="91" t="s">
        <v>55</v>
      </c>
      <c r="AB668" s="91"/>
      <c r="AC668" s="436"/>
      <c r="AD668" s="91"/>
      <c r="AE668" s="91"/>
      <c r="AF668" s="91"/>
      <c r="AG668" s="91"/>
      <c r="AH668" s="436"/>
      <c r="AI668" s="91"/>
      <c r="AJ668" s="436"/>
      <c r="AK668" s="91"/>
    </row>
    <row r="669" spans="1:37" s="318" customFormat="1" ht="15.75" customHeight="1">
      <c r="A669" s="40" t="s">
        <v>1634</v>
      </c>
      <c r="B669" s="319">
        <v>44306</v>
      </c>
      <c r="C669" s="232">
        <v>288</v>
      </c>
      <c r="D669" s="327" t="s">
        <v>1635</v>
      </c>
      <c r="E669" s="128" t="s">
        <v>1636</v>
      </c>
      <c r="F669" s="436"/>
      <c r="G669" s="436"/>
      <c r="H669" s="436"/>
      <c r="I669" s="91"/>
      <c r="J669" s="436">
        <v>8</v>
      </c>
      <c r="K669" s="436">
        <v>4</v>
      </c>
      <c r="L669" s="436"/>
      <c r="M669" s="91" t="s">
        <v>1637</v>
      </c>
      <c r="N669" s="91">
        <v>11</v>
      </c>
      <c r="O669" s="91">
        <v>1</v>
      </c>
      <c r="P669" s="91">
        <f>Q669-131</f>
        <v>73</v>
      </c>
      <c r="Q669" s="436">
        <v>204</v>
      </c>
      <c r="R669" s="440"/>
      <c r="S669" s="436"/>
      <c r="T669" s="436"/>
      <c r="U669" s="436">
        <v>84</v>
      </c>
      <c r="V669" s="436"/>
      <c r="W669" s="436"/>
      <c r="X669" s="91"/>
      <c r="Y669" s="91"/>
      <c r="Z669" s="91"/>
      <c r="AA669" s="91"/>
      <c r="AB669" s="91"/>
      <c r="AC669" s="436"/>
      <c r="AD669" s="91"/>
      <c r="AE669" s="91"/>
      <c r="AF669" s="91"/>
      <c r="AG669" s="91"/>
      <c r="AH669" s="436"/>
      <c r="AI669" s="91"/>
      <c r="AJ669" s="436"/>
      <c r="AK669" s="91"/>
    </row>
    <row r="670" spans="1:37" s="318" customFormat="1" ht="15.75" customHeight="1">
      <c r="A670" s="40" t="s">
        <v>1638</v>
      </c>
      <c r="B670" s="319">
        <v>44304</v>
      </c>
      <c r="C670" s="232">
        <v>1</v>
      </c>
      <c r="D670" s="105">
        <v>31</v>
      </c>
      <c r="E670" s="128" t="s">
        <v>1364</v>
      </c>
      <c r="F670" s="436"/>
      <c r="G670" s="436"/>
      <c r="H670" s="436"/>
      <c r="I670" s="91">
        <v>9</v>
      </c>
      <c r="J670" s="436">
        <v>1</v>
      </c>
      <c r="K670" s="436"/>
      <c r="L670" s="436"/>
      <c r="M670" s="91"/>
      <c r="N670" s="91"/>
      <c r="O670" s="91"/>
      <c r="P670" s="91">
        <v>1</v>
      </c>
      <c r="Q670" s="436">
        <v>1</v>
      </c>
      <c r="R670" s="440"/>
      <c r="S670" s="436"/>
      <c r="T670" s="436"/>
      <c r="U670" s="436"/>
      <c r="V670" s="436"/>
      <c r="W670" s="436"/>
      <c r="X670" s="91"/>
      <c r="Y670" s="91"/>
      <c r="Z670" s="91"/>
      <c r="AA670" s="91" t="s">
        <v>55</v>
      </c>
      <c r="AB670" s="91"/>
      <c r="AC670" s="436"/>
      <c r="AD670" s="91"/>
      <c r="AE670" s="91"/>
      <c r="AF670" s="91"/>
      <c r="AG670" s="91"/>
      <c r="AH670" s="436"/>
      <c r="AI670" s="91"/>
      <c r="AJ670" s="436"/>
      <c r="AK670" s="91"/>
    </row>
    <row r="671" spans="1:37" s="318" customFormat="1" ht="15.75" customHeight="1">
      <c r="A671" s="40" t="s">
        <v>1639</v>
      </c>
      <c r="B671" s="319">
        <v>44309</v>
      </c>
      <c r="C671" s="232">
        <v>1</v>
      </c>
      <c r="D671" s="105">
        <v>22</v>
      </c>
      <c r="E671" s="128" t="s">
        <v>1105</v>
      </c>
      <c r="F671" s="436"/>
      <c r="G671" s="436"/>
      <c r="H671" s="436">
        <v>1</v>
      </c>
      <c r="I671" s="91"/>
      <c r="J671" s="436">
        <v>1</v>
      </c>
      <c r="K671" s="436"/>
      <c r="L671" s="436"/>
      <c r="M671" s="91" t="s">
        <v>749</v>
      </c>
      <c r="N671" s="91"/>
      <c r="O671" s="91">
        <v>1</v>
      </c>
      <c r="P671" s="91">
        <v>1</v>
      </c>
      <c r="Q671" s="436">
        <v>1</v>
      </c>
      <c r="R671" s="440"/>
      <c r="S671" s="436"/>
      <c r="T671" s="436"/>
      <c r="U671" s="436"/>
      <c r="V671" s="436"/>
      <c r="W671" s="436"/>
      <c r="X671" s="91"/>
      <c r="Y671" s="91"/>
      <c r="Z671" s="91" t="s">
        <v>55</v>
      </c>
      <c r="AA671" s="91" t="s">
        <v>55</v>
      </c>
      <c r="AB671" s="91"/>
      <c r="AC671" s="436"/>
      <c r="AD671" s="91"/>
      <c r="AE671" s="91"/>
      <c r="AF671" s="91"/>
      <c r="AG671" s="91"/>
      <c r="AH671" s="436"/>
      <c r="AI671" s="91"/>
      <c r="AJ671" s="436"/>
      <c r="AK671" s="91"/>
    </row>
    <row r="672" spans="1:37" s="318" customFormat="1" ht="15.75" customHeight="1">
      <c r="A672" s="40" t="s">
        <v>1640</v>
      </c>
      <c r="B672" s="319">
        <v>44308</v>
      </c>
      <c r="C672" s="232">
        <v>70</v>
      </c>
      <c r="D672" s="105" t="s">
        <v>1641</v>
      </c>
      <c r="E672" s="128" t="s">
        <v>1642</v>
      </c>
      <c r="F672" s="436"/>
      <c r="G672" s="436"/>
      <c r="H672" s="436"/>
      <c r="I672" s="91"/>
      <c r="J672" s="436"/>
      <c r="K672" s="436">
        <v>12</v>
      </c>
      <c r="L672" s="436">
        <v>5</v>
      </c>
      <c r="M672" s="91" t="s">
        <v>1643</v>
      </c>
      <c r="N672" s="91">
        <v>1</v>
      </c>
      <c r="O672" s="91"/>
      <c r="P672" s="91">
        <v>51</v>
      </c>
      <c r="Q672" s="436">
        <v>62</v>
      </c>
      <c r="R672" s="279">
        <v>3</v>
      </c>
      <c r="S672" s="436"/>
      <c r="T672" s="436">
        <v>8</v>
      </c>
      <c r="U672" s="436">
        <v>2</v>
      </c>
      <c r="V672" s="436"/>
      <c r="W672" s="436"/>
      <c r="X672" s="91"/>
      <c r="Y672" s="91"/>
      <c r="Z672" s="91"/>
      <c r="AA672" s="91" t="s">
        <v>55</v>
      </c>
      <c r="AB672" s="91"/>
      <c r="AC672" s="436"/>
      <c r="AD672" s="91"/>
      <c r="AE672" s="91"/>
      <c r="AF672" s="91"/>
      <c r="AG672" s="91"/>
      <c r="AH672" s="436"/>
      <c r="AI672" s="91"/>
      <c r="AJ672" s="436"/>
      <c r="AK672" s="91"/>
    </row>
    <row r="673" spans="1:38" s="318" customFormat="1" ht="15.75" customHeight="1">
      <c r="A673" s="40" t="s">
        <v>117</v>
      </c>
      <c r="B673" s="319">
        <v>44306</v>
      </c>
      <c r="C673" s="232">
        <v>8</v>
      </c>
      <c r="D673" s="105" t="s">
        <v>1644</v>
      </c>
      <c r="E673" s="128" t="s">
        <v>1645</v>
      </c>
      <c r="F673" s="436"/>
      <c r="G673" s="436"/>
      <c r="H673" s="436"/>
      <c r="I673" s="91"/>
      <c r="J673" s="436"/>
      <c r="K673" s="436">
        <v>1</v>
      </c>
      <c r="L673" s="436">
        <v>1</v>
      </c>
      <c r="M673" s="91" t="s">
        <v>1646</v>
      </c>
      <c r="N673" s="91"/>
      <c r="O673" s="91"/>
      <c r="P673" s="91">
        <v>6</v>
      </c>
      <c r="Q673" s="436">
        <v>8</v>
      </c>
      <c r="R673" s="440"/>
      <c r="S673" s="436"/>
      <c r="T673" s="436">
        <v>1</v>
      </c>
      <c r="U673" s="436"/>
      <c r="V673" s="436"/>
      <c r="W673" s="436"/>
      <c r="X673" s="91"/>
      <c r="Y673" s="91"/>
      <c r="Z673" s="91"/>
      <c r="AA673" s="91"/>
      <c r="AB673" s="91"/>
      <c r="AC673" s="436"/>
      <c r="AD673" s="91"/>
      <c r="AE673" s="91"/>
      <c r="AF673" s="91"/>
      <c r="AG673" s="91" t="s">
        <v>481</v>
      </c>
      <c r="AH673" s="436"/>
      <c r="AI673" s="91"/>
      <c r="AJ673" s="436"/>
      <c r="AK673" s="91" t="s">
        <v>1647</v>
      </c>
      <c r="AL673" s="436"/>
    </row>
    <row r="674" spans="1:38" s="318" customFormat="1" ht="15.75" customHeight="1">
      <c r="A674" s="40" t="s">
        <v>1648</v>
      </c>
      <c r="B674" s="319">
        <v>44308</v>
      </c>
      <c r="C674" s="232">
        <v>706</v>
      </c>
      <c r="D674" s="105" t="s">
        <v>1649</v>
      </c>
      <c r="E674" s="128"/>
      <c r="F674" s="436"/>
      <c r="G674" s="436"/>
      <c r="H674" s="436"/>
      <c r="I674" s="91"/>
      <c r="J674" s="436"/>
      <c r="K674" s="436">
        <v>59</v>
      </c>
      <c r="L674" s="436"/>
      <c r="M674" s="91" t="s">
        <v>1650</v>
      </c>
      <c r="N674" s="91">
        <v>59</v>
      </c>
      <c r="O674" s="91">
        <v>11</v>
      </c>
      <c r="P674" s="91">
        <v>346</v>
      </c>
      <c r="Q674" s="436">
        <v>706</v>
      </c>
      <c r="R674" s="440"/>
      <c r="S674" s="436"/>
      <c r="T674" s="436">
        <v>114</v>
      </c>
      <c r="U674" s="436"/>
      <c r="V674" s="436"/>
      <c r="W674" s="436"/>
      <c r="X674" s="91"/>
      <c r="Y674" s="91"/>
      <c r="Z674" s="91"/>
      <c r="AA674" s="91" t="s">
        <v>1651</v>
      </c>
      <c r="AB674" s="91"/>
      <c r="AC674" s="436"/>
      <c r="AD674" s="91"/>
      <c r="AE674" s="91"/>
      <c r="AF674" s="91"/>
      <c r="AG674" s="91"/>
      <c r="AH674" s="436"/>
      <c r="AI674" s="91"/>
      <c r="AJ674" s="436"/>
      <c r="AK674" s="91" t="s">
        <v>1652</v>
      </c>
      <c r="AL674" s="91" t="s">
        <v>1653</v>
      </c>
    </row>
    <row r="675" spans="1:38" s="318" customFormat="1" ht="15.75" customHeight="1">
      <c r="A675" s="40" t="s">
        <v>1654</v>
      </c>
      <c r="B675" s="319">
        <v>44308</v>
      </c>
      <c r="C675" s="330">
        <v>56</v>
      </c>
      <c r="D675" s="105" t="s">
        <v>1655</v>
      </c>
      <c r="E675" s="128" t="s">
        <v>1656</v>
      </c>
      <c r="F675" s="436"/>
      <c r="G675" s="436"/>
      <c r="H675" s="436"/>
      <c r="I675" s="91" t="s">
        <v>1657</v>
      </c>
      <c r="J675" s="436">
        <v>32</v>
      </c>
      <c r="K675" s="436"/>
      <c r="L675" s="436"/>
      <c r="M675" s="91" t="s">
        <v>1658</v>
      </c>
      <c r="N675" s="91">
        <v>12</v>
      </c>
      <c r="O675" s="91"/>
      <c r="P675" s="91">
        <v>20</v>
      </c>
      <c r="Q675" s="436">
        <v>48</v>
      </c>
      <c r="R675" s="436"/>
      <c r="S675" s="436"/>
      <c r="T675" s="436"/>
      <c r="U675" s="436">
        <v>8</v>
      </c>
      <c r="V675" s="436"/>
      <c r="W675" s="436"/>
      <c r="X675" s="91"/>
      <c r="Y675" s="91"/>
      <c r="Z675" s="91"/>
      <c r="AA675" s="91" t="s">
        <v>55</v>
      </c>
      <c r="AB675" s="91"/>
      <c r="AC675" s="436"/>
      <c r="AD675" s="91"/>
      <c r="AE675" s="91"/>
      <c r="AF675" s="91"/>
      <c r="AG675" s="91"/>
      <c r="AH675" s="436"/>
      <c r="AI675" s="91"/>
      <c r="AJ675" s="436"/>
      <c r="AK675" s="91"/>
      <c r="AL675" s="91"/>
    </row>
    <row r="676" spans="1:38" s="318" customFormat="1" ht="15.75" customHeight="1">
      <c r="A676" s="328" t="s">
        <v>1659</v>
      </c>
      <c r="B676" s="319">
        <v>44307</v>
      </c>
      <c r="C676" s="232">
        <v>3958</v>
      </c>
      <c r="D676" s="105" t="s">
        <v>1660</v>
      </c>
      <c r="E676" s="128"/>
      <c r="F676" s="436">
        <v>1132</v>
      </c>
      <c r="G676" s="436">
        <v>1714</v>
      </c>
      <c r="H676" s="436">
        <v>1019</v>
      </c>
      <c r="I676" s="91"/>
      <c r="J676" s="436"/>
      <c r="K676" s="436"/>
      <c r="L676" s="436"/>
      <c r="M676" s="91"/>
      <c r="N676" s="91"/>
      <c r="O676" s="91"/>
      <c r="P676" s="91"/>
      <c r="Q676" s="436">
        <v>713</v>
      </c>
      <c r="R676" s="440">
        <v>104</v>
      </c>
      <c r="S676" s="436"/>
      <c r="T676" s="436"/>
      <c r="U676" s="436">
        <f>C676-827</f>
        <v>3131</v>
      </c>
      <c r="V676" s="436">
        <v>10</v>
      </c>
      <c r="W676" s="436"/>
      <c r="X676" s="91"/>
      <c r="Y676" s="91"/>
      <c r="Z676" s="91"/>
      <c r="AA676" s="91"/>
      <c r="AB676" s="91"/>
      <c r="AC676" s="436"/>
      <c r="AD676" s="91"/>
      <c r="AE676" s="91"/>
      <c r="AF676" s="91"/>
      <c r="AG676" s="91"/>
      <c r="AH676" s="436"/>
      <c r="AI676" s="91"/>
      <c r="AJ676" s="436"/>
      <c r="AK676" s="91"/>
      <c r="AL676" s="91"/>
    </row>
    <row r="677" spans="1:38" s="318" customFormat="1" ht="15.75" customHeight="1">
      <c r="A677" s="109" t="s">
        <v>1661</v>
      </c>
      <c r="B677" s="319">
        <v>44305</v>
      </c>
      <c r="C677" s="232">
        <v>1</v>
      </c>
      <c r="D677" s="105">
        <v>21</v>
      </c>
      <c r="E677" s="128" t="s">
        <v>632</v>
      </c>
      <c r="F677" s="436"/>
      <c r="G677" s="436"/>
      <c r="H677" s="436"/>
      <c r="I677" s="91"/>
      <c r="J677" s="436">
        <v>1</v>
      </c>
      <c r="K677" s="436"/>
      <c r="L677" s="436"/>
      <c r="M677" s="91" t="s">
        <v>1662</v>
      </c>
      <c r="N677" s="91"/>
      <c r="O677" s="91"/>
      <c r="P677" s="91">
        <v>1</v>
      </c>
      <c r="Q677" s="436">
        <v>1</v>
      </c>
      <c r="R677" s="440"/>
      <c r="S677" s="436"/>
      <c r="T677" s="436"/>
      <c r="U677" s="436"/>
      <c r="V677" s="436"/>
      <c r="W677" s="436"/>
      <c r="X677" s="91"/>
      <c r="Y677" s="91"/>
      <c r="Z677" s="91"/>
      <c r="AA677" s="91" t="s">
        <v>55</v>
      </c>
      <c r="AB677" s="91"/>
      <c r="AC677" s="436"/>
      <c r="AD677" s="91"/>
      <c r="AE677" s="91"/>
      <c r="AF677" s="91"/>
      <c r="AG677" s="91"/>
      <c r="AH677" s="436"/>
      <c r="AI677" s="91"/>
      <c r="AJ677" s="436"/>
      <c r="AK677" s="91"/>
      <c r="AL677" s="91"/>
    </row>
    <row r="678" spans="1:38" s="318" customFormat="1" ht="15.75" customHeight="1">
      <c r="A678" s="109" t="s">
        <v>1663</v>
      </c>
      <c r="B678" s="319">
        <v>44273</v>
      </c>
      <c r="C678" s="232">
        <v>23</v>
      </c>
      <c r="D678" s="105" t="s">
        <v>1664</v>
      </c>
      <c r="E678" s="128" t="s">
        <v>1665</v>
      </c>
      <c r="F678" s="436"/>
      <c r="G678" s="436"/>
      <c r="H678" s="436"/>
      <c r="I678" s="91"/>
      <c r="J678" s="436"/>
      <c r="K678" s="436"/>
      <c r="L678" s="436"/>
      <c r="M678" s="91" t="s">
        <v>1666</v>
      </c>
      <c r="N678" s="91"/>
      <c r="O678" s="91"/>
      <c r="P678" s="91">
        <v>9</v>
      </c>
      <c r="Q678" s="436">
        <v>18</v>
      </c>
      <c r="R678" s="440"/>
      <c r="S678" s="436"/>
      <c r="T678" s="436">
        <v>2</v>
      </c>
      <c r="U678" s="436">
        <v>5</v>
      </c>
      <c r="V678" s="436"/>
      <c r="W678" s="436"/>
      <c r="X678" s="91"/>
      <c r="Y678" s="91"/>
      <c r="Z678" s="91"/>
      <c r="AA678" s="91"/>
      <c r="AB678" s="91"/>
      <c r="AC678" s="436"/>
      <c r="AD678" s="91"/>
      <c r="AE678" s="91"/>
      <c r="AF678" s="91"/>
      <c r="AG678" s="91"/>
      <c r="AH678" s="436"/>
      <c r="AI678" s="91"/>
      <c r="AJ678" s="436"/>
      <c r="AK678" s="91"/>
      <c r="AL678" s="91">
        <v>35</v>
      </c>
    </row>
    <row r="679" spans="1:38" s="318" customFormat="1" ht="15.75" customHeight="1">
      <c r="A679" s="109" t="s">
        <v>1667</v>
      </c>
      <c r="B679" s="319"/>
      <c r="C679" s="232">
        <v>29</v>
      </c>
      <c r="D679" s="105" t="s">
        <v>1668</v>
      </c>
      <c r="E679" s="128" t="s">
        <v>1669</v>
      </c>
      <c r="F679" s="436"/>
      <c r="G679" s="436"/>
      <c r="H679" s="436"/>
      <c r="I679" s="91"/>
      <c r="J679" s="436">
        <v>8</v>
      </c>
      <c r="K679" s="436">
        <v>29</v>
      </c>
      <c r="L679" s="436"/>
      <c r="M679" s="91"/>
      <c r="N679" s="91"/>
      <c r="O679" s="91">
        <v>1</v>
      </c>
      <c r="P679" s="91"/>
      <c r="Q679" s="436"/>
      <c r="R679" s="440"/>
      <c r="S679" s="436"/>
      <c r="T679" s="436"/>
      <c r="U679" s="436"/>
      <c r="V679" s="436"/>
      <c r="W679" s="436"/>
      <c r="X679" s="91"/>
      <c r="Y679" s="91"/>
      <c r="Z679" s="91"/>
      <c r="AA679" s="91"/>
      <c r="AB679" s="91"/>
      <c r="AC679" s="436"/>
      <c r="AD679" s="91"/>
      <c r="AE679" s="91"/>
      <c r="AF679" s="91"/>
      <c r="AG679" s="91"/>
      <c r="AH679" s="436"/>
      <c r="AI679" s="91"/>
      <c r="AJ679" s="436"/>
      <c r="AK679" s="91"/>
      <c r="AL679" s="91"/>
    </row>
    <row r="680" spans="1:38" s="318" customFormat="1" ht="15.75" customHeight="1">
      <c r="A680" s="109" t="s">
        <v>1670</v>
      </c>
      <c r="B680" s="319">
        <v>44301</v>
      </c>
      <c r="C680" s="232">
        <v>62</v>
      </c>
      <c r="D680" s="105" t="s">
        <v>1671</v>
      </c>
      <c r="E680" s="128" t="s">
        <v>1672</v>
      </c>
      <c r="F680" s="436"/>
      <c r="G680" s="436"/>
      <c r="H680" s="436"/>
      <c r="I680" s="91"/>
      <c r="J680" s="436"/>
      <c r="K680" s="436"/>
      <c r="L680" s="436"/>
      <c r="M680" s="91"/>
      <c r="N680" s="91"/>
      <c r="O680" s="91"/>
      <c r="P680" s="91">
        <v>48</v>
      </c>
      <c r="Q680" s="436">
        <v>62</v>
      </c>
      <c r="R680" s="440"/>
      <c r="S680" s="436"/>
      <c r="T680" s="436"/>
      <c r="U680" s="436"/>
      <c r="V680" s="436"/>
      <c r="W680" s="436"/>
      <c r="X680" s="91"/>
      <c r="Y680" s="91"/>
      <c r="Z680" s="91"/>
      <c r="AA680" s="91"/>
      <c r="AB680" s="91"/>
      <c r="AC680" s="436"/>
      <c r="AD680" s="91"/>
      <c r="AE680" s="91"/>
      <c r="AF680" s="91"/>
      <c r="AG680" s="91"/>
      <c r="AH680" s="436"/>
      <c r="AI680" s="91"/>
      <c r="AJ680" s="436"/>
      <c r="AK680" s="91"/>
      <c r="AL680" s="91" t="s">
        <v>1673</v>
      </c>
    </row>
    <row r="681" spans="1:38" s="318" customFormat="1" ht="15.75" customHeight="1">
      <c r="A681" s="109" t="s">
        <v>1674</v>
      </c>
      <c r="B681" s="319">
        <v>44300</v>
      </c>
      <c r="C681" s="232">
        <v>92</v>
      </c>
      <c r="D681" s="105" t="s">
        <v>1675</v>
      </c>
      <c r="E681" s="128" t="s">
        <v>1676</v>
      </c>
      <c r="F681" s="91"/>
      <c r="G681" s="436"/>
      <c r="H681" s="436"/>
      <c r="I681" s="91"/>
      <c r="J681" s="436">
        <v>10</v>
      </c>
      <c r="K681" s="436">
        <v>26</v>
      </c>
      <c r="L681" s="436">
        <v>17</v>
      </c>
      <c r="M681" s="91" t="s">
        <v>1677</v>
      </c>
      <c r="N681" s="91">
        <v>3</v>
      </c>
      <c r="O681" s="91"/>
      <c r="P681" s="91">
        <v>43</v>
      </c>
      <c r="Q681" s="436">
        <v>90</v>
      </c>
      <c r="R681" s="440">
        <v>1</v>
      </c>
      <c r="S681" s="440">
        <v>1</v>
      </c>
      <c r="T681" s="436">
        <v>5</v>
      </c>
      <c r="U681" s="436"/>
      <c r="V681" s="436"/>
      <c r="W681" s="436"/>
      <c r="X681" s="91"/>
      <c r="Y681" s="91"/>
      <c r="Z681" s="91"/>
      <c r="AA681" s="91"/>
      <c r="AB681" s="91"/>
      <c r="AC681" s="436"/>
      <c r="AD681" s="91"/>
      <c r="AE681" s="91"/>
      <c r="AF681" s="91"/>
      <c r="AG681" s="91"/>
      <c r="AH681" s="436"/>
      <c r="AI681" s="91"/>
      <c r="AJ681" s="436"/>
      <c r="AK681" s="91"/>
      <c r="AL681" s="91" t="s">
        <v>1678</v>
      </c>
    </row>
    <row r="682" spans="1:38" s="318" customFormat="1" ht="15.75" customHeight="1">
      <c r="A682" s="109" t="s">
        <v>1679</v>
      </c>
      <c r="B682" s="319">
        <v>44302</v>
      </c>
      <c r="C682" s="232">
        <v>525</v>
      </c>
      <c r="D682" s="105" t="s">
        <v>1680</v>
      </c>
      <c r="E682" s="128"/>
      <c r="F682" s="91"/>
      <c r="G682" s="436"/>
      <c r="H682" s="436"/>
      <c r="I682" s="91"/>
      <c r="J682" s="436">
        <v>109</v>
      </c>
      <c r="K682" s="436"/>
      <c r="L682" s="436"/>
      <c r="M682" s="91" t="s">
        <v>1681</v>
      </c>
      <c r="N682" s="91">
        <v>14</v>
      </c>
      <c r="O682" s="91"/>
      <c r="P682" s="91">
        <v>177</v>
      </c>
      <c r="Q682" s="436">
        <v>525</v>
      </c>
      <c r="R682" s="440"/>
      <c r="S682" s="440"/>
      <c r="T682" s="436"/>
      <c r="U682" s="436"/>
      <c r="V682" s="436"/>
      <c r="W682" s="436"/>
      <c r="X682" s="91"/>
      <c r="Y682" s="91"/>
      <c r="Z682" s="91"/>
      <c r="AA682" s="91" t="s">
        <v>55</v>
      </c>
      <c r="AB682" s="91"/>
      <c r="AC682" s="436"/>
      <c r="AD682" s="91"/>
      <c r="AE682" s="91"/>
      <c r="AF682" s="91"/>
      <c r="AG682" s="91"/>
      <c r="AH682" s="436"/>
      <c r="AI682" s="91"/>
      <c r="AJ682" s="436"/>
      <c r="AK682" s="91"/>
      <c r="AL682" s="91"/>
    </row>
    <row r="683" spans="1:38" s="318" customFormat="1" ht="15.75" customHeight="1">
      <c r="A683" s="109" t="s">
        <v>1682</v>
      </c>
      <c r="B683" s="319">
        <v>44315</v>
      </c>
      <c r="C683" s="232">
        <v>2286</v>
      </c>
      <c r="D683" s="105" t="s">
        <v>1683</v>
      </c>
      <c r="E683" s="128"/>
      <c r="F683" s="91"/>
      <c r="G683" s="436"/>
      <c r="H683" s="436"/>
      <c r="I683" s="91">
        <v>56</v>
      </c>
      <c r="J683" s="436"/>
      <c r="K683" s="436"/>
      <c r="L683" s="436">
        <v>163</v>
      </c>
      <c r="M683" s="91" t="s">
        <v>1684</v>
      </c>
      <c r="N683" s="91"/>
      <c r="O683" s="91"/>
      <c r="P683" s="91">
        <v>270</v>
      </c>
      <c r="Q683" s="436">
        <v>2286</v>
      </c>
      <c r="R683" s="440"/>
      <c r="S683" s="440"/>
      <c r="T683" s="436"/>
      <c r="U683" s="436"/>
      <c r="V683" s="436"/>
      <c r="W683" s="436"/>
      <c r="X683" s="91"/>
      <c r="Y683" s="91"/>
      <c r="Z683" s="91"/>
      <c r="AA683" s="91"/>
      <c r="AB683" s="91"/>
      <c r="AC683" s="436"/>
      <c r="AD683" s="91"/>
      <c r="AE683" s="91"/>
      <c r="AF683" s="91"/>
      <c r="AG683" s="91"/>
      <c r="AH683" s="436"/>
      <c r="AI683" s="91"/>
      <c r="AJ683" s="436"/>
      <c r="AK683" s="91"/>
      <c r="AL683" s="91" t="s">
        <v>1685</v>
      </c>
    </row>
    <row r="684" spans="1:38" s="318" customFormat="1" ht="15.75" customHeight="1">
      <c r="A684" s="92" t="s">
        <v>1686</v>
      </c>
      <c r="B684" s="319">
        <v>44312</v>
      </c>
      <c r="C684" s="232">
        <v>105</v>
      </c>
      <c r="D684" s="105">
        <v>34.1</v>
      </c>
      <c r="E684" s="128" t="s">
        <v>1687</v>
      </c>
      <c r="F684" s="91"/>
      <c r="G684" s="436">
        <v>7</v>
      </c>
      <c r="H684" s="436">
        <v>98</v>
      </c>
      <c r="I684" s="91"/>
      <c r="J684" s="436">
        <v>32</v>
      </c>
      <c r="K684" s="436"/>
      <c r="L684" s="436">
        <v>7</v>
      </c>
      <c r="M684" s="91" t="s">
        <v>1688</v>
      </c>
      <c r="N684" s="91">
        <v>5</v>
      </c>
      <c r="O684" s="91"/>
      <c r="P684" s="91">
        <v>38</v>
      </c>
      <c r="Q684" s="436">
        <v>105</v>
      </c>
      <c r="R684" s="440"/>
      <c r="S684" s="440"/>
      <c r="T684" s="436"/>
      <c r="U684" s="436"/>
      <c r="V684" s="436"/>
      <c r="W684" s="436"/>
      <c r="X684" s="91"/>
      <c r="Y684" s="91"/>
      <c r="Z684" s="91"/>
      <c r="AA684" s="91"/>
      <c r="AB684" s="91"/>
      <c r="AC684" s="436"/>
      <c r="AD684" s="91"/>
      <c r="AE684" s="91"/>
      <c r="AF684" s="91"/>
      <c r="AG684" s="91"/>
      <c r="AH684" s="436"/>
      <c r="AI684" s="91"/>
      <c r="AJ684" s="436"/>
      <c r="AK684" s="91"/>
      <c r="AL684" s="91"/>
    </row>
    <row r="685" spans="1:38" s="335" customFormat="1" ht="15.75" customHeight="1">
      <c r="A685" s="92" t="s">
        <v>1689</v>
      </c>
      <c r="B685" s="319">
        <v>44336</v>
      </c>
      <c r="C685" s="336">
        <v>92</v>
      </c>
      <c r="D685" s="105" t="s">
        <v>1690</v>
      </c>
      <c r="E685" s="128" t="s">
        <v>1691</v>
      </c>
      <c r="F685" s="91"/>
      <c r="G685" s="436"/>
      <c r="H685" s="436"/>
      <c r="I685" s="91"/>
      <c r="J685" s="436"/>
      <c r="K685" s="436"/>
      <c r="L685" s="436"/>
      <c r="M685" s="91" t="s">
        <v>1692</v>
      </c>
      <c r="N685" s="91"/>
      <c r="O685" s="91"/>
      <c r="P685" s="91"/>
      <c r="Q685" s="436">
        <v>92</v>
      </c>
      <c r="R685" s="440"/>
      <c r="S685" s="440"/>
      <c r="T685" s="436"/>
      <c r="U685" s="436"/>
      <c r="V685" s="436"/>
      <c r="W685" s="436"/>
      <c r="X685" s="91"/>
      <c r="Y685" s="91"/>
      <c r="Z685" s="91"/>
      <c r="AA685" s="91"/>
      <c r="AB685" s="91"/>
      <c r="AC685" s="436"/>
      <c r="AD685" s="91"/>
      <c r="AE685" s="91"/>
      <c r="AF685" s="91"/>
      <c r="AG685" s="91"/>
      <c r="AH685" s="436"/>
      <c r="AI685" s="91"/>
      <c r="AJ685" s="436"/>
      <c r="AK685" s="91"/>
      <c r="AL685" s="91" t="s">
        <v>1693</v>
      </c>
    </row>
    <row r="686" spans="1:38" s="335" customFormat="1" ht="15.75" customHeight="1">
      <c r="A686" s="92" t="s">
        <v>1689</v>
      </c>
      <c r="B686" s="319">
        <v>44336</v>
      </c>
      <c r="C686" s="232">
        <v>74</v>
      </c>
      <c r="D686" s="105" t="s">
        <v>1694</v>
      </c>
      <c r="E686" s="128" t="s">
        <v>1695</v>
      </c>
      <c r="F686" s="91"/>
      <c r="G686" s="436"/>
      <c r="H686" s="436"/>
      <c r="I686" s="91"/>
      <c r="J686" s="436"/>
      <c r="K686" s="436"/>
      <c r="L686" s="436"/>
      <c r="M686" s="91" t="s">
        <v>1696</v>
      </c>
      <c r="N686" s="91"/>
      <c r="O686" s="91"/>
      <c r="P686" s="91"/>
      <c r="Q686" s="436">
        <v>74</v>
      </c>
      <c r="R686" s="440"/>
      <c r="S686" s="440"/>
      <c r="T686" s="436"/>
      <c r="U686" s="436"/>
      <c r="V686" s="436"/>
      <c r="W686" s="436"/>
      <c r="X686" s="91"/>
      <c r="Y686" s="91"/>
      <c r="Z686" s="91"/>
      <c r="AA686" s="91"/>
      <c r="AB686" s="91"/>
      <c r="AC686" s="436"/>
      <c r="AD686" s="91"/>
      <c r="AE686" s="91"/>
      <c r="AF686" s="91"/>
      <c r="AG686" s="91"/>
      <c r="AH686" s="436"/>
      <c r="AI686" s="91"/>
      <c r="AJ686" s="436"/>
      <c r="AK686" s="91"/>
      <c r="AL686" s="91" t="s">
        <v>1697</v>
      </c>
    </row>
    <row r="687" spans="1:38" s="335" customFormat="1" ht="15.75" customHeight="1">
      <c r="A687" s="40" t="s">
        <v>1698</v>
      </c>
      <c r="B687" s="95">
        <v>44297</v>
      </c>
      <c r="C687" s="232">
        <v>1273</v>
      </c>
      <c r="D687" s="91" t="s">
        <v>1699</v>
      </c>
      <c r="E687" s="128"/>
      <c r="F687" s="91"/>
      <c r="G687" s="436"/>
      <c r="H687" s="436"/>
      <c r="I687" s="91"/>
      <c r="J687" s="436">
        <v>183</v>
      </c>
      <c r="K687" s="436">
        <v>24</v>
      </c>
      <c r="L687" s="436">
        <v>87</v>
      </c>
      <c r="M687" s="91" t="s">
        <v>1700</v>
      </c>
      <c r="N687" s="91">
        <v>30</v>
      </c>
      <c r="O687" s="91">
        <v>2</v>
      </c>
      <c r="P687" s="91">
        <v>332</v>
      </c>
      <c r="Q687" s="436">
        <v>1273</v>
      </c>
      <c r="R687" s="440"/>
      <c r="S687" s="440"/>
      <c r="T687" s="436">
        <v>194</v>
      </c>
      <c r="U687" s="436"/>
      <c r="V687" s="436"/>
      <c r="W687" s="436"/>
      <c r="X687" s="91"/>
      <c r="Y687" s="91"/>
      <c r="Z687" s="91"/>
      <c r="AA687" s="91"/>
      <c r="AB687" s="91"/>
      <c r="AC687" s="436"/>
      <c r="AD687" s="91"/>
      <c r="AE687" s="91"/>
      <c r="AF687" s="91"/>
      <c r="AG687" s="91"/>
      <c r="AH687" s="436"/>
      <c r="AI687" s="91"/>
      <c r="AJ687" s="436"/>
      <c r="AK687" s="91"/>
      <c r="AL687" s="91"/>
    </row>
    <row r="688" spans="1:38" s="335" customFormat="1" ht="15.75" customHeight="1">
      <c r="A688" s="40" t="s">
        <v>1701</v>
      </c>
      <c r="B688" s="95">
        <v>44298</v>
      </c>
      <c r="C688" s="232">
        <v>74</v>
      </c>
      <c r="D688" s="91" t="s">
        <v>1702</v>
      </c>
      <c r="E688" s="128"/>
      <c r="F688" s="91"/>
      <c r="G688" s="436"/>
      <c r="H688" s="436"/>
      <c r="I688" s="91"/>
      <c r="J688" s="436">
        <v>9</v>
      </c>
      <c r="K688" s="436">
        <v>4</v>
      </c>
      <c r="L688" s="436">
        <v>10</v>
      </c>
      <c r="M688" s="91" t="s">
        <v>1703</v>
      </c>
      <c r="N688" s="91">
        <v>6</v>
      </c>
      <c r="O688" s="91">
        <v>0</v>
      </c>
      <c r="P688" s="91">
        <v>41</v>
      </c>
      <c r="Q688" s="436">
        <v>74</v>
      </c>
      <c r="R688" s="440"/>
      <c r="S688" s="440"/>
      <c r="T688" s="436">
        <v>15</v>
      </c>
      <c r="U688" s="436"/>
      <c r="V688" s="436"/>
      <c r="W688" s="436"/>
      <c r="X688" s="91"/>
      <c r="Y688" s="91"/>
      <c r="Z688" s="91"/>
      <c r="AA688" s="91"/>
      <c r="AB688" s="91"/>
      <c r="AC688" s="436"/>
      <c r="AD688" s="91"/>
      <c r="AE688" s="91"/>
      <c r="AF688" s="91"/>
      <c r="AG688" s="91"/>
      <c r="AH688" s="436"/>
      <c r="AI688" s="91"/>
      <c r="AJ688" s="436"/>
      <c r="AK688" s="91"/>
      <c r="AL688" s="91"/>
    </row>
    <row r="689" spans="1:40" s="335" customFormat="1" ht="15.75" customHeight="1">
      <c r="A689" s="40" t="s">
        <v>1704</v>
      </c>
      <c r="B689" s="93">
        <v>44328</v>
      </c>
      <c r="C689" s="348">
        <v>6550</v>
      </c>
      <c r="D689" s="91" t="s">
        <v>1705</v>
      </c>
      <c r="E689" s="128"/>
      <c r="F689" s="91"/>
      <c r="G689" s="436"/>
      <c r="H689" s="436"/>
      <c r="I689" s="91"/>
      <c r="J689" s="436"/>
      <c r="K689" s="436">
        <v>616</v>
      </c>
      <c r="L689" s="91">
        <v>706</v>
      </c>
      <c r="M689" s="91" t="s">
        <v>1706</v>
      </c>
      <c r="N689" s="91">
        <v>293</v>
      </c>
      <c r="O689" s="91">
        <v>9</v>
      </c>
      <c r="P689" s="349">
        <v>2193</v>
      </c>
      <c r="Q689" s="436">
        <v>6550</v>
      </c>
      <c r="R689" s="440"/>
      <c r="S689" s="440"/>
      <c r="T689" s="436"/>
      <c r="U689" s="436"/>
      <c r="V689" s="436"/>
      <c r="W689" s="436"/>
      <c r="X689" s="91"/>
      <c r="Y689" s="91"/>
      <c r="Z689" s="91"/>
      <c r="AA689" s="91"/>
      <c r="AB689" s="91"/>
      <c r="AC689" s="436"/>
      <c r="AD689" s="91"/>
      <c r="AE689" s="91"/>
      <c r="AF689" s="91"/>
      <c r="AG689" s="91"/>
      <c r="AH689" s="436"/>
      <c r="AI689" s="91"/>
      <c r="AJ689" s="436"/>
      <c r="AK689" s="91"/>
      <c r="AL689" s="91"/>
      <c r="AM689" s="436"/>
      <c r="AN689" s="436"/>
    </row>
    <row r="690" spans="1:40" s="335" customFormat="1" ht="15.75" customHeight="1">
      <c r="A690" s="240" t="s">
        <v>1707</v>
      </c>
      <c r="B690" s="93">
        <v>44338</v>
      </c>
      <c r="C690" s="232">
        <v>7950</v>
      </c>
      <c r="D690" s="105"/>
      <c r="E690" s="128"/>
      <c r="F690" s="91">
        <v>967</v>
      </c>
      <c r="G690" s="436">
        <v>2145</v>
      </c>
      <c r="H690" s="436">
        <v>4282</v>
      </c>
      <c r="I690" s="91"/>
      <c r="J690" s="436"/>
      <c r="K690" s="436"/>
      <c r="L690" s="91">
        <v>341</v>
      </c>
      <c r="M690" s="91" t="s">
        <v>1708</v>
      </c>
      <c r="N690" s="91"/>
      <c r="O690" s="91"/>
      <c r="P690" s="91"/>
      <c r="Q690" s="436"/>
      <c r="R690" s="440"/>
      <c r="S690" s="440"/>
      <c r="T690" s="436"/>
      <c r="U690" s="436"/>
      <c r="V690" s="436"/>
      <c r="W690" s="436"/>
      <c r="X690" s="91"/>
      <c r="Y690" s="91"/>
      <c r="Z690" s="91"/>
      <c r="AA690" s="91"/>
      <c r="AB690" s="91"/>
      <c r="AC690" s="436"/>
      <c r="AD690" s="91"/>
      <c r="AE690" s="91"/>
      <c r="AF690" s="91"/>
      <c r="AG690" s="91"/>
      <c r="AH690" s="436"/>
      <c r="AI690" s="91"/>
      <c r="AJ690" s="436"/>
      <c r="AK690" s="91"/>
      <c r="AL690" s="91"/>
      <c r="AM690" s="436"/>
      <c r="AN690" s="436"/>
    </row>
    <row r="691" spans="1:40" s="350" customFormat="1" ht="15.75" customHeight="1">
      <c r="A691" s="240" t="s">
        <v>1709</v>
      </c>
      <c r="B691" s="93">
        <v>44340</v>
      </c>
      <c r="C691" s="232">
        <v>392</v>
      </c>
      <c r="D691" s="105"/>
      <c r="E691" s="128"/>
      <c r="F691" s="91"/>
      <c r="G691" s="436"/>
      <c r="H691" s="436"/>
      <c r="I691" s="91"/>
      <c r="J691" s="436"/>
      <c r="K691" s="436"/>
      <c r="L691" s="91"/>
      <c r="M691" s="91"/>
      <c r="N691" s="91"/>
      <c r="O691" s="91"/>
      <c r="P691" s="91"/>
      <c r="Q691" s="436"/>
      <c r="R691" s="440"/>
      <c r="S691" s="440"/>
      <c r="T691" s="436"/>
      <c r="U691" s="436"/>
      <c r="V691" s="436"/>
      <c r="W691" s="436"/>
      <c r="X691" s="91" t="s">
        <v>1710</v>
      </c>
      <c r="Y691" s="91"/>
      <c r="Z691" s="91"/>
      <c r="AA691" s="91"/>
      <c r="AB691" s="91"/>
      <c r="AC691" s="436"/>
      <c r="AD691" s="91"/>
      <c r="AE691" s="91"/>
      <c r="AF691" s="91"/>
      <c r="AG691" s="91"/>
      <c r="AH691" s="436"/>
      <c r="AI691" s="91"/>
      <c r="AJ691" s="436"/>
      <c r="AK691" s="91"/>
      <c r="AL691" s="91"/>
      <c r="AM691" s="436"/>
      <c r="AN691" s="436"/>
    </row>
    <row r="692" spans="1:40" s="351" customFormat="1" ht="15.75" customHeight="1">
      <c r="A692" s="109" t="s">
        <v>1711</v>
      </c>
      <c r="B692" s="354">
        <v>44333</v>
      </c>
      <c r="C692" s="232">
        <v>24</v>
      </c>
      <c r="D692" s="201" t="s">
        <v>1712</v>
      </c>
      <c r="E692" s="162"/>
      <c r="F692" s="167">
        <v>3</v>
      </c>
      <c r="G692" s="440">
        <v>6</v>
      </c>
      <c r="H692" s="440">
        <v>15</v>
      </c>
      <c r="I692" s="167"/>
      <c r="J692" s="440"/>
      <c r="K692" s="440">
        <v>4</v>
      </c>
      <c r="L692" s="440">
        <v>2</v>
      </c>
      <c r="M692" s="167" t="s">
        <v>1713</v>
      </c>
      <c r="N692" s="167">
        <v>2</v>
      </c>
      <c r="O692" s="167"/>
      <c r="P692" s="167">
        <v>19</v>
      </c>
      <c r="Q692" s="440">
        <v>22</v>
      </c>
      <c r="R692" s="440"/>
      <c r="S692" s="440">
        <v>1</v>
      </c>
      <c r="T692" s="440"/>
      <c r="U692" s="440"/>
      <c r="V692" s="440">
        <v>1</v>
      </c>
      <c r="W692" s="440"/>
      <c r="X692" s="167"/>
      <c r="Y692" s="167"/>
      <c r="Z692" s="167"/>
      <c r="AA692" s="167"/>
      <c r="AB692" s="167"/>
      <c r="AC692" s="440"/>
      <c r="AD692" s="167"/>
      <c r="AE692" s="167"/>
      <c r="AF692" s="167"/>
      <c r="AG692" s="167"/>
      <c r="AH692" s="440"/>
      <c r="AI692" s="167"/>
      <c r="AJ692" s="440"/>
      <c r="AK692" s="167"/>
      <c r="AL692" s="167"/>
      <c r="AM692" s="440"/>
      <c r="AN692" s="440"/>
    </row>
    <row r="693" spans="1:40" s="351" customFormat="1" ht="15.75" customHeight="1">
      <c r="A693" s="109" t="s">
        <v>1714</v>
      </c>
      <c r="B693" s="354">
        <v>44334</v>
      </c>
      <c r="C693" s="232">
        <v>162</v>
      </c>
      <c r="D693" s="201" t="s">
        <v>1715</v>
      </c>
      <c r="E693" s="162"/>
      <c r="F693" s="167"/>
      <c r="G693" s="440"/>
      <c r="H693" s="440"/>
      <c r="I693" s="167"/>
      <c r="J693" s="440"/>
      <c r="K693" s="440"/>
      <c r="L693" s="440"/>
      <c r="M693" s="167"/>
      <c r="N693" s="167"/>
      <c r="O693" s="167">
        <v>1</v>
      </c>
      <c r="P693" s="167">
        <v>103</v>
      </c>
      <c r="Q693" s="440">
        <v>162</v>
      </c>
      <c r="R693" s="440"/>
      <c r="S693" s="440"/>
      <c r="T693" s="440">
        <v>25</v>
      </c>
      <c r="U693" s="440"/>
      <c r="V693" s="440"/>
      <c r="W693" s="440"/>
      <c r="X693" s="167"/>
      <c r="Y693" s="167"/>
      <c r="Z693" s="167"/>
      <c r="AA693" s="167"/>
      <c r="AB693" s="167"/>
      <c r="AC693" s="440"/>
      <c r="AD693" s="167"/>
      <c r="AE693" s="167"/>
      <c r="AF693" s="167"/>
      <c r="AG693" s="167"/>
      <c r="AH693" s="440"/>
      <c r="AI693" s="167"/>
      <c r="AJ693" s="440"/>
      <c r="AK693" s="167"/>
      <c r="AL693" s="167"/>
      <c r="AM693" s="440"/>
      <c r="AN693" s="440"/>
    </row>
    <row r="694" spans="1:40" s="353" customFormat="1" ht="15.75" customHeight="1">
      <c r="A694" s="109" t="s">
        <v>1716</v>
      </c>
      <c r="B694" s="354">
        <v>44314</v>
      </c>
      <c r="C694" s="232">
        <v>209</v>
      </c>
      <c r="D694" s="201" t="s">
        <v>1717</v>
      </c>
      <c r="E694" s="162"/>
      <c r="F694" s="167"/>
      <c r="G694" s="440"/>
      <c r="H694" s="440"/>
      <c r="I694" s="167"/>
      <c r="J694" s="440">
        <v>142</v>
      </c>
      <c r="K694" s="440">
        <v>4</v>
      </c>
      <c r="L694" s="440">
        <v>2</v>
      </c>
      <c r="M694" s="167" t="s">
        <v>1718</v>
      </c>
      <c r="N694" s="167"/>
      <c r="O694" s="167">
        <v>4</v>
      </c>
      <c r="P694" s="167">
        <v>120</v>
      </c>
      <c r="Q694" s="440">
        <v>191</v>
      </c>
      <c r="R694" s="440"/>
      <c r="S694" s="440">
        <v>7</v>
      </c>
      <c r="T694" s="440"/>
      <c r="U694" s="440">
        <v>11</v>
      </c>
      <c r="V694" s="440"/>
      <c r="W694" s="440"/>
      <c r="X694" s="167"/>
      <c r="Y694" s="167"/>
      <c r="Z694" s="167" t="s">
        <v>140</v>
      </c>
      <c r="AA694" s="167" t="s">
        <v>136</v>
      </c>
      <c r="AB694" s="167"/>
      <c r="AC694" s="440"/>
      <c r="AD694" s="167"/>
      <c r="AE694" s="167" t="s">
        <v>140</v>
      </c>
      <c r="AF694" s="167" t="s">
        <v>140</v>
      </c>
      <c r="AG694" s="167"/>
      <c r="AH694" s="440"/>
      <c r="AI694" s="167" t="s">
        <v>140</v>
      </c>
      <c r="AJ694" s="440"/>
      <c r="AK694" s="167"/>
      <c r="AL694" s="167" t="s">
        <v>1719</v>
      </c>
      <c r="AM694" s="167" t="s">
        <v>1720</v>
      </c>
      <c r="AN694" s="167"/>
    </row>
    <row r="695" spans="1:40" ht="15.75" customHeight="1">
      <c r="A695" s="28" t="s">
        <v>1721</v>
      </c>
      <c r="B695" s="360">
        <v>44316</v>
      </c>
      <c r="C695" s="232">
        <v>16</v>
      </c>
      <c r="D695" s="201" t="s">
        <v>1722</v>
      </c>
      <c r="E695" s="436"/>
      <c r="F695" s="436"/>
      <c r="G695" s="436"/>
      <c r="H695" s="436"/>
      <c r="I695" s="436"/>
      <c r="J695" s="436"/>
      <c r="K695" s="436"/>
      <c r="L695" s="440">
        <v>1</v>
      </c>
      <c r="M695" s="167" t="s">
        <v>1723</v>
      </c>
      <c r="N695" s="436"/>
      <c r="O695" s="436"/>
      <c r="P695" s="167">
        <v>15</v>
      </c>
      <c r="Q695" s="440">
        <v>16</v>
      </c>
      <c r="R695" s="436"/>
      <c r="S695" s="436"/>
      <c r="T695" s="436">
        <v>3</v>
      </c>
      <c r="U695" s="436"/>
      <c r="V695" s="436"/>
      <c r="W695" s="436"/>
      <c r="X695" s="91" t="s">
        <v>1724</v>
      </c>
      <c r="Y695" s="436"/>
      <c r="Z695" s="436"/>
      <c r="AA695" s="436"/>
      <c r="AB695" s="436"/>
      <c r="AC695" s="436"/>
      <c r="AD695" s="436"/>
      <c r="AE695" s="436"/>
      <c r="AF695" s="436"/>
      <c r="AG695" s="436"/>
      <c r="AH695" s="436"/>
      <c r="AI695" s="436"/>
      <c r="AJ695" s="436"/>
      <c r="AK695" s="436"/>
      <c r="AL695" s="91" t="s">
        <v>1725</v>
      </c>
      <c r="AM695" s="436"/>
      <c r="AN695" s="436"/>
    </row>
    <row r="696" spans="1:40" s="359" customFormat="1" ht="15.75" customHeight="1">
      <c r="A696" s="28" t="s">
        <v>1726</v>
      </c>
      <c r="B696" s="360">
        <v>44316</v>
      </c>
      <c r="C696" s="232">
        <v>25</v>
      </c>
      <c r="D696" s="201" t="s">
        <v>1727</v>
      </c>
      <c r="E696" s="436"/>
      <c r="F696" s="436"/>
      <c r="G696" s="436"/>
      <c r="H696" s="436"/>
      <c r="I696" s="436"/>
      <c r="J696" s="436"/>
      <c r="K696" s="436"/>
      <c r="L696" s="440">
        <v>3</v>
      </c>
      <c r="M696" s="167" t="s">
        <v>1728</v>
      </c>
      <c r="N696" s="436"/>
      <c r="O696" s="436"/>
      <c r="P696" s="167">
        <v>21</v>
      </c>
      <c r="Q696" s="440">
        <v>25</v>
      </c>
      <c r="R696" s="436"/>
      <c r="S696" s="436"/>
      <c r="T696" s="436">
        <v>3</v>
      </c>
      <c r="U696" s="436"/>
      <c r="V696" s="436"/>
      <c r="W696" s="436"/>
      <c r="X696" s="91" t="s">
        <v>1729</v>
      </c>
      <c r="Y696" s="436"/>
      <c r="Z696" s="436"/>
      <c r="AA696" s="436"/>
      <c r="AB696" s="436"/>
      <c r="AC696" s="436"/>
      <c r="AD696" s="436"/>
      <c r="AE696" s="436"/>
      <c r="AF696" s="436"/>
      <c r="AG696" s="436"/>
      <c r="AH696" s="436"/>
      <c r="AI696" s="436"/>
      <c r="AJ696" s="436"/>
      <c r="AK696" s="436"/>
      <c r="AL696" s="91" t="s">
        <v>1730</v>
      </c>
      <c r="AM696" s="436"/>
      <c r="AN696" s="436"/>
    </row>
    <row r="697" spans="1:40" s="361" customFormat="1" ht="15.75" customHeight="1">
      <c r="A697" s="28" t="s">
        <v>1731</v>
      </c>
      <c r="B697" s="360">
        <v>44309</v>
      </c>
      <c r="C697" s="232">
        <v>250</v>
      </c>
      <c r="D697" s="201" t="s">
        <v>1732</v>
      </c>
      <c r="E697" s="436"/>
      <c r="F697" s="436"/>
      <c r="G697" s="436"/>
      <c r="H697" s="436"/>
      <c r="I697" s="91" t="s">
        <v>1733</v>
      </c>
      <c r="J697" s="436"/>
      <c r="K697" s="436"/>
      <c r="L697" s="440"/>
      <c r="M697" s="167"/>
      <c r="N697" s="436"/>
      <c r="O697" s="436"/>
      <c r="P697" s="167">
        <v>113</v>
      </c>
      <c r="Q697" s="440">
        <v>250</v>
      </c>
      <c r="R697" s="436"/>
      <c r="S697" s="436"/>
      <c r="T697" s="436"/>
      <c r="U697" s="436"/>
      <c r="V697" s="436"/>
      <c r="W697" s="436"/>
      <c r="X697" s="91"/>
      <c r="Y697" s="436"/>
      <c r="Z697" s="436"/>
      <c r="AA697" s="91"/>
      <c r="AB697" s="436"/>
      <c r="AC697" s="436"/>
      <c r="AD697" s="436"/>
      <c r="AE697" s="436"/>
      <c r="AF697" s="436"/>
      <c r="AG697" s="436"/>
      <c r="AH697" s="436"/>
      <c r="AI697" s="436"/>
      <c r="AJ697" s="436"/>
      <c r="AK697" s="436"/>
      <c r="AL697" s="91"/>
      <c r="AM697" s="436"/>
      <c r="AN697" s="91" t="s">
        <v>1734</v>
      </c>
    </row>
    <row r="698" spans="1:40" s="361" customFormat="1" ht="15.75" customHeight="1">
      <c r="A698" s="28" t="s">
        <v>1735</v>
      </c>
      <c r="B698" s="360">
        <v>44322</v>
      </c>
      <c r="C698" s="232">
        <v>1</v>
      </c>
      <c r="D698" s="201">
        <v>35</v>
      </c>
      <c r="E698" s="436"/>
      <c r="F698" s="436"/>
      <c r="G698" s="436"/>
      <c r="H698" s="436">
        <v>1</v>
      </c>
      <c r="I698" s="436">
        <v>2</v>
      </c>
      <c r="J698" s="436"/>
      <c r="K698" s="436"/>
      <c r="L698" s="440"/>
      <c r="M698" s="167" t="s">
        <v>1736</v>
      </c>
      <c r="N698" s="436">
        <v>1</v>
      </c>
      <c r="O698" s="436"/>
      <c r="P698" s="167">
        <v>1</v>
      </c>
      <c r="Q698" s="440">
        <v>1</v>
      </c>
      <c r="R698" s="436"/>
      <c r="S698" s="436"/>
      <c r="T698" s="436"/>
      <c r="U698" s="436"/>
      <c r="V698" s="436"/>
      <c r="W698" s="436"/>
      <c r="X698" s="91"/>
      <c r="Y698" s="436"/>
      <c r="Z698" s="436"/>
      <c r="AA698" s="91" t="s">
        <v>136</v>
      </c>
      <c r="AB698" s="436"/>
      <c r="AC698" s="436"/>
      <c r="AD698" s="436"/>
      <c r="AE698" s="436"/>
      <c r="AF698" s="436"/>
      <c r="AG698" s="436"/>
      <c r="AH698" s="436"/>
      <c r="AI698" s="436"/>
      <c r="AJ698" s="436"/>
      <c r="AK698" s="436"/>
      <c r="AL698" s="91"/>
      <c r="AM698" s="436"/>
      <c r="AN698" s="436"/>
    </row>
    <row r="699" spans="1:40" s="361" customFormat="1" ht="15.75" customHeight="1">
      <c r="A699" s="28" t="s">
        <v>1737</v>
      </c>
      <c r="B699" s="360">
        <v>44329</v>
      </c>
      <c r="C699" s="232">
        <v>2</v>
      </c>
      <c r="D699" s="201" t="s">
        <v>1738</v>
      </c>
      <c r="E699" s="436"/>
      <c r="F699" s="436"/>
      <c r="G699" s="436"/>
      <c r="H699" s="436">
        <v>2</v>
      </c>
      <c r="I699" s="436"/>
      <c r="J699" s="436"/>
      <c r="K699" s="436">
        <v>1</v>
      </c>
      <c r="L699" s="440"/>
      <c r="M699" s="167"/>
      <c r="N699" s="436"/>
      <c r="O699" s="436"/>
      <c r="P699" s="167">
        <v>1</v>
      </c>
      <c r="Q699" s="440">
        <v>2</v>
      </c>
      <c r="R699" s="436"/>
      <c r="S699" s="436"/>
      <c r="T699" s="436"/>
      <c r="U699" s="436"/>
      <c r="V699" s="436"/>
      <c r="W699" s="436"/>
      <c r="X699" s="91"/>
      <c r="Y699" s="436"/>
      <c r="Z699" s="436"/>
      <c r="AA699" s="436"/>
      <c r="AB699" s="436"/>
      <c r="AC699" s="436"/>
      <c r="AD699" s="436"/>
      <c r="AE699" s="436"/>
      <c r="AF699" s="436"/>
      <c r="AG699" s="436"/>
      <c r="AH699" s="436"/>
      <c r="AI699" s="436"/>
      <c r="AJ699" s="436"/>
      <c r="AK699" s="436"/>
      <c r="AL699" s="91"/>
      <c r="AM699" s="436"/>
      <c r="AN699" s="9" t="s">
        <v>1739</v>
      </c>
    </row>
    <row r="700" spans="1:40" s="363" customFormat="1" ht="15.75" customHeight="1">
      <c r="A700" s="28" t="s">
        <v>1740</v>
      </c>
      <c r="B700" s="360">
        <v>44329</v>
      </c>
      <c r="C700" s="232">
        <v>1</v>
      </c>
      <c r="D700" s="201">
        <v>30</v>
      </c>
      <c r="E700" s="91" t="s">
        <v>875</v>
      </c>
      <c r="F700" s="436"/>
      <c r="G700" s="436"/>
      <c r="H700" s="436">
        <v>1</v>
      </c>
      <c r="I700" s="436">
        <v>25</v>
      </c>
      <c r="J700" s="436"/>
      <c r="K700" s="436"/>
      <c r="L700" s="440"/>
      <c r="M700" s="167" t="s">
        <v>1736</v>
      </c>
      <c r="N700" s="436"/>
      <c r="O700" s="436"/>
      <c r="P700" s="167">
        <v>1</v>
      </c>
      <c r="Q700" s="440">
        <v>1</v>
      </c>
      <c r="R700" s="436"/>
      <c r="S700" s="436"/>
      <c r="T700" s="436"/>
      <c r="U700" s="436"/>
      <c r="V700" s="436"/>
      <c r="W700" s="436"/>
      <c r="X700" s="91" t="s">
        <v>1741</v>
      </c>
      <c r="Y700" s="436"/>
      <c r="Z700" s="91" t="s">
        <v>140</v>
      </c>
      <c r="AA700" s="436"/>
      <c r="AB700" s="436"/>
      <c r="AC700" s="436"/>
      <c r="AD700" s="436"/>
      <c r="AE700" s="436"/>
      <c r="AF700" s="436"/>
      <c r="AG700" s="436"/>
      <c r="AH700" s="436"/>
      <c r="AI700" s="436"/>
      <c r="AJ700" s="91" t="s">
        <v>140</v>
      </c>
      <c r="AK700" s="436"/>
      <c r="AL700" s="91"/>
      <c r="AM700" s="436"/>
      <c r="AN700" s="9"/>
    </row>
    <row r="701" spans="1:40" s="363" customFormat="1" ht="15.75" customHeight="1">
      <c r="A701" s="28" t="s">
        <v>1742</v>
      </c>
      <c r="B701" s="360"/>
      <c r="C701" s="232">
        <v>1</v>
      </c>
      <c r="D701" s="201">
        <v>19</v>
      </c>
      <c r="E701" s="91" t="s">
        <v>1743</v>
      </c>
      <c r="F701" s="436"/>
      <c r="G701" s="436"/>
      <c r="H701" s="436">
        <v>1</v>
      </c>
      <c r="I701" s="436">
        <v>14</v>
      </c>
      <c r="J701" s="436"/>
      <c r="K701" s="436"/>
      <c r="L701" s="440"/>
      <c r="M701" s="167" t="s">
        <v>1736</v>
      </c>
      <c r="N701" s="436"/>
      <c r="O701" s="436"/>
      <c r="P701" s="167"/>
      <c r="Q701" s="440">
        <v>1</v>
      </c>
      <c r="R701" s="436"/>
      <c r="S701" s="436"/>
      <c r="T701" s="436"/>
      <c r="U701" s="436"/>
      <c r="V701" s="436"/>
      <c r="W701" s="436"/>
      <c r="X701" s="91"/>
      <c r="Y701" s="436"/>
      <c r="Z701" s="436"/>
      <c r="AA701" s="91" t="s">
        <v>136</v>
      </c>
      <c r="AB701" s="436"/>
      <c r="AC701" s="436"/>
      <c r="AD701" s="436"/>
      <c r="AE701" s="436"/>
      <c r="AF701" s="436"/>
      <c r="AG701" s="436"/>
      <c r="AH701" s="436"/>
      <c r="AI701" s="436"/>
      <c r="AJ701" s="91" t="s">
        <v>136</v>
      </c>
      <c r="AK701" s="436"/>
      <c r="AL701" s="91"/>
      <c r="AM701" s="436"/>
      <c r="AN701" s="9"/>
    </row>
    <row r="702" spans="1:40" s="363" customFormat="1" ht="15.75" customHeight="1">
      <c r="A702" s="28" t="s">
        <v>1744</v>
      </c>
      <c r="B702" s="360">
        <v>44327</v>
      </c>
      <c r="C702" s="232">
        <v>108</v>
      </c>
      <c r="D702" s="201" t="s">
        <v>1745</v>
      </c>
      <c r="E702" s="436"/>
      <c r="F702" s="436"/>
      <c r="G702" s="436"/>
      <c r="H702" s="436"/>
      <c r="I702" s="436"/>
      <c r="J702" s="436"/>
      <c r="K702" s="436"/>
      <c r="L702" s="440">
        <v>16</v>
      </c>
      <c r="M702" s="167"/>
      <c r="N702" s="436">
        <v>2</v>
      </c>
      <c r="O702" s="436">
        <v>1</v>
      </c>
      <c r="P702" s="167">
        <v>63</v>
      </c>
      <c r="Q702" s="232">
        <v>108</v>
      </c>
      <c r="R702" s="436"/>
      <c r="S702" s="436"/>
      <c r="T702" s="436"/>
      <c r="U702" s="436"/>
      <c r="V702" s="436"/>
      <c r="W702" s="436"/>
      <c r="X702" s="91"/>
      <c r="Y702" s="436"/>
      <c r="Z702" s="436"/>
      <c r="AA702" s="436"/>
      <c r="AB702" s="436"/>
      <c r="AC702" s="436"/>
      <c r="AD702" s="436"/>
      <c r="AE702" s="436"/>
      <c r="AF702" s="436"/>
      <c r="AG702" s="436"/>
      <c r="AH702" s="436"/>
      <c r="AI702" s="436"/>
      <c r="AJ702" s="436"/>
      <c r="AK702" s="436"/>
      <c r="AL702" s="91"/>
      <c r="AM702" s="436"/>
      <c r="AN702" s="9"/>
    </row>
    <row r="703" spans="1:40" s="363" customFormat="1" ht="15.75" customHeight="1">
      <c r="A703" s="28" t="s">
        <v>1746</v>
      </c>
      <c r="B703" s="360">
        <v>44327</v>
      </c>
      <c r="C703" s="232">
        <v>3057</v>
      </c>
      <c r="D703" s="201" t="s">
        <v>1747</v>
      </c>
      <c r="E703" s="436"/>
      <c r="F703" s="436"/>
      <c r="G703" s="436"/>
      <c r="H703" s="436"/>
      <c r="I703" s="436"/>
      <c r="J703" s="436"/>
      <c r="K703" s="436"/>
      <c r="L703" s="440">
        <v>334</v>
      </c>
      <c r="M703" s="167"/>
      <c r="N703" s="436">
        <v>22</v>
      </c>
      <c r="O703" s="436">
        <v>7</v>
      </c>
      <c r="P703" s="167">
        <v>914</v>
      </c>
      <c r="Q703" s="232">
        <v>3057</v>
      </c>
      <c r="R703" s="436"/>
      <c r="S703" s="436"/>
      <c r="T703" s="436"/>
      <c r="U703" s="436"/>
      <c r="V703" s="436"/>
      <c r="W703" s="436"/>
      <c r="X703" s="91"/>
      <c r="Y703" s="436"/>
      <c r="Z703" s="436"/>
      <c r="AA703" s="436"/>
      <c r="AB703" s="436"/>
      <c r="AC703" s="436"/>
      <c r="AD703" s="436"/>
      <c r="AE703" s="436"/>
      <c r="AF703" s="436"/>
      <c r="AG703" s="436"/>
      <c r="AH703" s="436"/>
      <c r="AI703" s="436"/>
      <c r="AJ703" s="436"/>
      <c r="AK703" s="436"/>
      <c r="AL703" s="91"/>
      <c r="AM703" s="436"/>
      <c r="AN703" s="9"/>
    </row>
    <row r="704" spans="1:40" s="363" customFormat="1" ht="15.75" customHeight="1">
      <c r="A704" s="28" t="s">
        <v>1748</v>
      </c>
      <c r="B704" s="360">
        <v>44350</v>
      </c>
      <c r="C704" s="232">
        <v>48</v>
      </c>
      <c r="D704" s="201" t="s">
        <v>1749</v>
      </c>
      <c r="E704" s="436"/>
      <c r="F704" s="436"/>
      <c r="G704" s="436"/>
      <c r="H704" s="436"/>
      <c r="I704" s="436"/>
      <c r="J704" s="436"/>
      <c r="K704" s="436"/>
      <c r="L704" s="440"/>
      <c r="M704" s="167"/>
      <c r="N704" s="436"/>
      <c r="O704" s="436"/>
      <c r="P704" s="167">
        <v>38</v>
      </c>
      <c r="Q704" s="440">
        <v>48</v>
      </c>
      <c r="R704" s="436"/>
      <c r="S704" s="436"/>
      <c r="T704" s="436"/>
      <c r="U704" s="436"/>
      <c r="V704" s="436"/>
      <c r="W704" s="436"/>
      <c r="X704" s="91" t="s">
        <v>1750</v>
      </c>
      <c r="Y704" s="91" t="s">
        <v>1751</v>
      </c>
      <c r="Z704" s="91" t="s">
        <v>140</v>
      </c>
      <c r="AA704" s="436"/>
      <c r="AB704" s="436"/>
      <c r="AC704" s="436"/>
      <c r="AD704" s="436"/>
      <c r="AE704" s="436"/>
      <c r="AF704" s="91" t="s">
        <v>1752</v>
      </c>
      <c r="AG704" s="436"/>
      <c r="AH704" s="436"/>
      <c r="AI704" s="91" t="s">
        <v>140</v>
      </c>
      <c r="AJ704" s="436"/>
      <c r="AK704" s="436"/>
      <c r="AL704" s="91"/>
      <c r="AM704" s="436"/>
      <c r="AN704" s="9"/>
    </row>
    <row r="705" spans="1:40" s="364" customFormat="1" ht="15" customHeight="1">
      <c r="A705" s="28" t="s">
        <v>1753</v>
      </c>
      <c r="B705" s="360">
        <v>44351</v>
      </c>
      <c r="C705" s="232">
        <v>55</v>
      </c>
      <c r="D705" s="201" t="s">
        <v>1754</v>
      </c>
      <c r="E705" s="436"/>
      <c r="F705" s="436">
        <v>10</v>
      </c>
      <c r="G705" s="436">
        <v>7</v>
      </c>
      <c r="H705" s="436">
        <v>38</v>
      </c>
      <c r="I705" s="436"/>
      <c r="J705" s="436"/>
      <c r="K705" s="436"/>
      <c r="L705" s="440">
        <v>4</v>
      </c>
      <c r="M705" s="167" t="s">
        <v>1755</v>
      </c>
      <c r="N705" s="436">
        <v>2</v>
      </c>
      <c r="O705" s="436"/>
      <c r="P705" s="167"/>
      <c r="Q705" s="440"/>
      <c r="R705" s="436"/>
      <c r="S705" s="436"/>
      <c r="T705" s="436"/>
      <c r="U705" s="436"/>
      <c r="V705" s="436"/>
      <c r="W705" s="436"/>
      <c r="X705" s="91"/>
      <c r="Y705" s="436"/>
      <c r="Z705" s="436"/>
      <c r="AA705" s="436"/>
      <c r="AB705" s="436"/>
      <c r="AC705" s="436"/>
      <c r="AD705" s="436"/>
      <c r="AE705" s="436"/>
      <c r="AF705" s="436"/>
      <c r="AG705" s="436"/>
      <c r="AH705" s="436"/>
      <c r="AI705" s="436"/>
      <c r="AJ705" s="436"/>
      <c r="AK705" s="436"/>
      <c r="AL705" s="91" t="s">
        <v>1756</v>
      </c>
      <c r="AM705" s="436"/>
      <c r="AN705" s="9" t="s">
        <v>1757</v>
      </c>
    </row>
    <row r="706" spans="1:40" s="364" customFormat="1" ht="15" customHeight="1">
      <c r="A706" s="28" t="s">
        <v>1758</v>
      </c>
      <c r="B706" s="360">
        <v>44351</v>
      </c>
      <c r="C706" s="232">
        <v>55</v>
      </c>
      <c r="D706" s="201" t="s">
        <v>1759</v>
      </c>
      <c r="E706" s="436"/>
      <c r="F706" s="436">
        <v>10</v>
      </c>
      <c r="G706" s="436">
        <v>7</v>
      </c>
      <c r="H706" s="436">
        <v>38</v>
      </c>
      <c r="I706" s="436"/>
      <c r="J706" s="436"/>
      <c r="K706" s="436"/>
      <c r="L706" s="440">
        <v>2</v>
      </c>
      <c r="M706" s="167" t="s">
        <v>1760</v>
      </c>
      <c r="N706" s="436"/>
      <c r="O706" s="436"/>
      <c r="P706" s="167"/>
      <c r="Q706" s="440"/>
      <c r="R706" s="436"/>
      <c r="S706" s="436"/>
      <c r="T706" s="436"/>
      <c r="U706" s="436"/>
      <c r="V706" s="436"/>
      <c r="W706" s="436"/>
      <c r="X706" s="91"/>
      <c r="Y706" s="436"/>
      <c r="Z706" s="436"/>
      <c r="AA706" s="436"/>
      <c r="AB706" s="436"/>
      <c r="AC706" s="436"/>
      <c r="AD706" s="436"/>
      <c r="AE706" s="436"/>
      <c r="AF706" s="436"/>
      <c r="AG706" s="436"/>
      <c r="AH706" s="436"/>
      <c r="AI706" s="436"/>
      <c r="AJ706" s="436"/>
      <c r="AK706" s="436"/>
      <c r="AL706" s="91" t="s">
        <v>1761</v>
      </c>
      <c r="AM706" s="436"/>
      <c r="AN706" s="9"/>
    </row>
    <row r="707" spans="1:40" s="364" customFormat="1" ht="15" customHeight="1">
      <c r="A707" s="28" t="s">
        <v>1762</v>
      </c>
      <c r="B707" s="360"/>
      <c r="C707" s="232">
        <v>1</v>
      </c>
      <c r="D707" s="201">
        <v>30</v>
      </c>
      <c r="E707" s="436"/>
      <c r="F707" s="436"/>
      <c r="G707" s="436"/>
      <c r="H707" s="436">
        <v>1</v>
      </c>
      <c r="I707" s="436"/>
      <c r="J707" s="436"/>
      <c r="K707" s="436"/>
      <c r="L707" s="440"/>
      <c r="M707" s="167"/>
      <c r="N707" s="436"/>
      <c r="O707" s="436"/>
      <c r="P707" s="167"/>
      <c r="Q707" s="440">
        <v>1</v>
      </c>
      <c r="R707" s="436"/>
      <c r="S707" s="436"/>
      <c r="T707" s="436">
        <v>1</v>
      </c>
      <c r="U707" s="436"/>
      <c r="V707" s="436"/>
      <c r="W707" s="436"/>
      <c r="X707" s="91"/>
      <c r="Y707" s="436"/>
      <c r="Z707" s="436"/>
      <c r="AA707" s="436"/>
      <c r="AB707" s="436"/>
      <c r="AC707" s="436"/>
      <c r="AD707" s="436"/>
      <c r="AE707" s="436"/>
      <c r="AF707" s="436"/>
      <c r="AG707" s="436"/>
      <c r="AH707" s="436"/>
      <c r="AI707" s="436"/>
      <c r="AJ707" s="436"/>
      <c r="AK707" s="436"/>
      <c r="AL707" s="91"/>
      <c r="AM707" s="436"/>
      <c r="AN707" s="9"/>
    </row>
    <row r="708" spans="1:40" s="364" customFormat="1" ht="15" customHeight="1">
      <c r="A708" s="28" t="s">
        <v>1763</v>
      </c>
      <c r="B708" s="10">
        <v>44366</v>
      </c>
      <c r="C708" s="232">
        <v>44</v>
      </c>
      <c r="D708" s="201" t="s">
        <v>1764</v>
      </c>
      <c r="E708" s="91" t="s">
        <v>1765</v>
      </c>
      <c r="F708" s="436"/>
      <c r="G708" s="436"/>
      <c r="H708" s="436"/>
      <c r="I708" s="91" t="s">
        <v>1766</v>
      </c>
      <c r="J708" s="436">
        <v>12</v>
      </c>
      <c r="K708" s="436"/>
      <c r="L708" s="440"/>
      <c r="M708" s="167" t="s">
        <v>1767</v>
      </c>
      <c r="N708" s="436">
        <v>3</v>
      </c>
      <c r="O708" s="436"/>
      <c r="P708" s="167">
        <v>15</v>
      </c>
      <c r="Q708" s="440">
        <v>44</v>
      </c>
      <c r="R708" s="436"/>
      <c r="S708" s="436">
        <v>1</v>
      </c>
      <c r="T708" s="436"/>
      <c r="U708" s="436"/>
      <c r="V708" s="436"/>
      <c r="W708" s="436"/>
      <c r="X708" s="91"/>
      <c r="Y708" s="436"/>
      <c r="Z708" s="91" t="s">
        <v>248</v>
      </c>
      <c r="AA708" s="91" t="s">
        <v>1768</v>
      </c>
      <c r="AB708" s="436"/>
      <c r="AC708" s="436"/>
      <c r="AD708" s="436"/>
      <c r="AE708" s="436"/>
      <c r="AF708" s="91" t="s">
        <v>248</v>
      </c>
      <c r="AG708" s="436"/>
      <c r="AH708" s="436"/>
      <c r="AI708" s="91" t="s">
        <v>248</v>
      </c>
      <c r="AJ708" s="91"/>
      <c r="AK708" s="436"/>
      <c r="AL708" s="91" t="s">
        <v>1769</v>
      </c>
      <c r="AM708" s="436"/>
      <c r="AN708" s="9"/>
    </row>
    <row r="709" spans="1:40" s="364" customFormat="1" ht="15.75" customHeight="1">
      <c r="A709" s="28" t="s">
        <v>1770</v>
      </c>
      <c r="B709" s="360">
        <v>44342</v>
      </c>
      <c r="C709" s="232">
        <v>7</v>
      </c>
      <c r="D709" s="201" t="s">
        <v>262</v>
      </c>
      <c r="E709" s="436" t="s">
        <v>1771</v>
      </c>
      <c r="F709" s="436">
        <v>4</v>
      </c>
      <c r="G709" s="436">
        <v>1</v>
      </c>
      <c r="H709" s="436">
        <v>2</v>
      </c>
      <c r="I709" s="436" t="s">
        <v>1772</v>
      </c>
      <c r="J709" s="436">
        <v>0</v>
      </c>
      <c r="K709" s="436">
        <v>0</v>
      </c>
      <c r="L709" s="440">
        <v>0</v>
      </c>
      <c r="M709" s="167"/>
      <c r="N709" s="436"/>
      <c r="O709" s="436"/>
      <c r="P709" s="167">
        <v>4</v>
      </c>
      <c r="Q709" s="440">
        <v>7</v>
      </c>
      <c r="R709" s="436">
        <v>0</v>
      </c>
      <c r="S709" s="436">
        <v>0</v>
      </c>
      <c r="T709" s="436">
        <v>0</v>
      </c>
      <c r="U709" s="436">
        <v>0</v>
      </c>
      <c r="V709" s="436">
        <v>0</v>
      </c>
      <c r="W709" s="436">
        <v>0</v>
      </c>
      <c r="X709" s="91"/>
      <c r="Y709" s="436"/>
      <c r="Z709" s="436" t="s">
        <v>41</v>
      </c>
      <c r="AA709" s="436"/>
      <c r="AB709" s="436"/>
      <c r="AC709" s="436"/>
      <c r="AD709" s="436"/>
      <c r="AE709" s="436"/>
      <c r="AF709" s="436" t="s">
        <v>41</v>
      </c>
      <c r="AG709" s="436" t="s">
        <v>41</v>
      </c>
      <c r="AH709" s="436"/>
      <c r="AI709" s="436"/>
      <c r="AJ709" s="436"/>
      <c r="AK709" s="436"/>
      <c r="AL709" s="91"/>
      <c r="AM709" s="436"/>
      <c r="AN709" s="9"/>
    </row>
    <row r="710" spans="1:40" s="364" customFormat="1" ht="15.75" customHeight="1">
      <c r="A710" s="28" t="s">
        <v>1773</v>
      </c>
      <c r="B710" s="360">
        <v>44347</v>
      </c>
      <c r="C710" s="232">
        <v>37</v>
      </c>
      <c r="D710" s="201" t="s">
        <v>1774</v>
      </c>
      <c r="E710" s="436" t="s">
        <v>1775</v>
      </c>
      <c r="F710" s="436"/>
      <c r="G710" s="436"/>
      <c r="H710" s="436">
        <v>37</v>
      </c>
      <c r="I710" s="436"/>
      <c r="J710" s="436">
        <v>8</v>
      </c>
      <c r="K710" s="436">
        <v>2</v>
      </c>
      <c r="L710" s="440">
        <v>9</v>
      </c>
      <c r="M710" s="167" t="s">
        <v>1776</v>
      </c>
      <c r="N710" s="167">
        <v>1</v>
      </c>
      <c r="O710" s="167">
        <v>0</v>
      </c>
      <c r="P710" s="167">
        <v>18</v>
      </c>
      <c r="Q710" s="167">
        <v>37</v>
      </c>
      <c r="R710" s="167">
        <v>0</v>
      </c>
      <c r="S710" s="167">
        <v>0</v>
      </c>
      <c r="T710" s="167">
        <v>0</v>
      </c>
      <c r="U710" s="167">
        <v>0</v>
      </c>
      <c r="V710" s="167">
        <v>0</v>
      </c>
      <c r="W710" s="167">
        <v>0</v>
      </c>
      <c r="X710" s="91"/>
      <c r="Y710" s="436"/>
      <c r="Z710" s="436"/>
      <c r="AA710" s="436"/>
      <c r="AB710" s="436"/>
      <c r="AC710" s="436"/>
      <c r="AD710" s="436"/>
      <c r="AE710" s="436"/>
      <c r="AF710" s="436"/>
      <c r="AG710" s="436"/>
      <c r="AH710" s="436"/>
      <c r="AI710" s="436"/>
      <c r="AJ710" s="436"/>
      <c r="AK710" s="436"/>
      <c r="AL710" s="91"/>
      <c r="AM710" s="436"/>
      <c r="AN710" s="9"/>
    </row>
    <row r="711" spans="1:40" s="365" customFormat="1" ht="15.75" customHeight="1">
      <c r="A711" s="28" t="s">
        <v>1777</v>
      </c>
      <c r="B711" s="360">
        <v>44323</v>
      </c>
      <c r="C711" s="232">
        <v>1347</v>
      </c>
      <c r="D711" s="201" t="s">
        <v>1778</v>
      </c>
      <c r="E711" s="436">
        <v>35</v>
      </c>
      <c r="F711" s="436"/>
      <c r="G711" s="436"/>
      <c r="H711" s="436">
        <v>1347</v>
      </c>
      <c r="I711" s="436"/>
      <c r="J711" s="436">
        <v>34</v>
      </c>
      <c r="K711" s="436">
        <v>69</v>
      </c>
      <c r="L711" s="440">
        <v>97</v>
      </c>
      <c r="M711" s="167"/>
      <c r="N711" s="167">
        <v>36</v>
      </c>
      <c r="O711" s="167">
        <v>2</v>
      </c>
      <c r="P711" s="167">
        <v>373</v>
      </c>
      <c r="Q711" s="378">
        <v>1347</v>
      </c>
      <c r="R711" s="167">
        <v>0</v>
      </c>
      <c r="S711" s="167">
        <v>10</v>
      </c>
      <c r="T711" s="167">
        <v>209</v>
      </c>
      <c r="U711" s="167">
        <v>0</v>
      </c>
      <c r="V711" s="167"/>
      <c r="W711" s="167"/>
      <c r="X711" s="91"/>
      <c r="Y711" s="436"/>
      <c r="Z711" s="436"/>
      <c r="AA711" s="436"/>
      <c r="AB711" s="436"/>
      <c r="AC711" s="436"/>
      <c r="AD711" s="436"/>
      <c r="AE711" s="436"/>
      <c r="AF711" s="436"/>
      <c r="AG711" s="436"/>
      <c r="AH711" s="436"/>
      <c r="AI711" s="436"/>
      <c r="AJ711" s="436"/>
      <c r="AK711" s="436"/>
      <c r="AL711" s="91"/>
      <c r="AM711" s="436"/>
      <c r="AN711" s="9"/>
    </row>
    <row r="712" spans="1:40" s="365" customFormat="1" ht="15.75" customHeight="1">
      <c r="A712" s="28" t="s">
        <v>1779</v>
      </c>
      <c r="B712" s="360">
        <v>44323</v>
      </c>
      <c r="C712" s="232">
        <v>1607</v>
      </c>
      <c r="D712" s="201" t="s">
        <v>1780</v>
      </c>
      <c r="E712" s="436">
        <v>35</v>
      </c>
      <c r="F712" s="436"/>
      <c r="G712" s="436"/>
      <c r="H712" s="436">
        <v>1607</v>
      </c>
      <c r="I712" s="436"/>
      <c r="J712" s="436">
        <v>8</v>
      </c>
      <c r="K712" s="436">
        <v>64</v>
      </c>
      <c r="L712" s="440">
        <v>136</v>
      </c>
      <c r="M712" s="167"/>
      <c r="N712" s="167">
        <v>2</v>
      </c>
      <c r="O712" s="167">
        <v>0</v>
      </c>
      <c r="P712" s="167">
        <v>328</v>
      </c>
      <c r="Q712" s="167">
        <v>1607</v>
      </c>
      <c r="R712" s="167">
        <v>0</v>
      </c>
      <c r="S712" s="167">
        <v>3</v>
      </c>
      <c r="T712" s="167">
        <v>179</v>
      </c>
      <c r="U712" s="167">
        <v>0</v>
      </c>
      <c r="V712" s="167"/>
      <c r="W712" s="167"/>
      <c r="X712" s="91"/>
      <c r="Y712" s="436"/>
      <c r="Z712" s="436"/>
      <c r="AA712" s="436"/>
      <c r="AB712" s="436"/>
      <c r="AC712" s="436"/>
      <c r="AD712" s="436"/>
      <c r="AE712" s="436"/>
      <c r="AF712" s="436"/>
      <c r="AG712" s="436"/>
      <c r="AH712" s="436"/>
      <c r="AI712" s="436"/>
      <c r="AJ712" s="436"/>
      <c r="AK712" s="436"/>
      <c r="AL712" s="91"/>
      <c r="AM712" s="436"/>
      <c r="AN712" s="9"/>
    </row>
    <row r="713" spans="1:40" s="365" customFormat="1" ht="15.75" customHeight="1">
      <c r="A713" s="384" t="s">
        <v>1781</v>
      </c>
      <c r="B713" s="385">
        <v>44348</v>
      </c>
      <c r="C713" s="232">
        <v>14</v>
      </c>
      <c r="D713" s="201"/>
      <c r="E713" s="436"/>
      <c r="F713" s="436"/>
      <c r="G713" s="436"/>
      <c r="H713" s="436">
        <v>14</v>
      </c>
      <c r="I713" s="436"/>
      <c r="J713" s="436"/>
      <c r="K713" s="436"/>
      <c r="L713" s="440"/>
      <c r="M713" s="167"/>
      <c r="N713" s="167"/>
      <c r="O713" s="167"/>
      <c r="P713" s="167">
        <v>7</v>
      </c>
      <c r="Q713" s="167">
        <v>14</v>
      </c>
      <c r="R713" s="167"/>
      <c r="S713" s="167"/>
      <c r="T713" s="167"/>
      <c r="U713" s="167"/>
      <c r="V713" s="167"/>
      <c r="W713" s="167"/>
      <c r="X713" s="91"/>
      <c r="Y713" s="436"/>
      <c r="Z713" s="436"/>
      <c r="AA713" s="91" t="s">
        <v>214</v>
      </c>
      <c r="AB713" s="436"/>
      <c r="AC713" s="436"/>
      <c r="AD713" s="436"/>
      <c r="AE713" s="436"/>
      <c r="AF713" s="436"/>
      <c r="AG713" s="436"/>
      <c r="AH713" s="436"/>
      <c r="AI713" s="436"/>
      <c r="AJ713" s="436"/>
      <c r="AK713" s="436"/>
      <c r="AL713" s="91"/>
      <c r="AM713" s="436"/>
      <c r="AN713" s="9"/>
    </row>
    <row r="714" spans="1:40" s="364" customFormat="1" ht="15.75" customHeight="1">
      <c r="A714" s="376" t="s">
        <v>1782</v>
      </c>
      <c r="B714" s="385">
        <v>44355</v>
      </c>
      <c r="C714" s="232">
        <v>109</v>
      </c>
      <c r="D714" s="201" t="s">
        <v>1783</v>
      </c>
      <c r="E714" s="91" t="s">
        <v>1784</v>
      </c>
      <c r="F714" s="436"/>
      <c r="G714" s="436"/>
      <c r="H714" s="436"/>
      <c r="I714" s="436"/>
      <c r="J714" s="436"/>
      <c r="K714" s="436">
        <v>10</v>
      </c>
      <c r="L714" s="440">
        <v>21</v>
      </c>
      <c r="M714" s="167" t="s">
        <v>1785</v>
      </c>
      <c r="N714" s="167">
        <v>25</v>
      </c>
      <c r="O714" s="167">
        <v>4</v>
      </c>
      <c r="P714" s="440">
        <v>79</v>
      </c>
      <c r="Q714" s="440">
        <v>109</v>
      </c>
      <c r="R714" s="436"/>
      <c r="S714" s="436"/>
      <c r="T714" s="436"/>
      <c r="U714" s="436"/>
      <c r="V714" s="436"/>
      <c r="W714" s="436"/>
      <c r="X714" s="91"/>
      <c r="Y714" s="436"/>
      <c r="Z714" s="436">
        <v>6</v>
      </c>
      <c r="AA714" s="436">
        <v>79</v>
      </c>
      <c r="AB714" s="436"/>
      <c r="AC714" s="436">
        <v>14</v>
      </c>
      <c r="AD714" s="436"/>
      <c r="AE714" s="436"/>
      <c r="AF714" s="436"/>
      <c r="AG714" s="436"/>
      <c r="AH714" s="436"/>
      <c r="AI714" s="436">
        <v>7</v>
      </c>
      <c r="AJ714" s="436"/>
      <c r="AK714" s="436"/>
      <c r="AL714" s="91" t="s">
        <v>1786</v>
      </c>
      <c r="AM714" s="436"/>
      <c r="AN714" s="9"/>
    </row>
    <row r="715" spans="1:40" s="367" customFormat="1" ht="15.75" customHeight="1">
      <c r="A715" s="376" t="s">
        <v>1787</v>
      </c>
      <c r="B715" s="386">
        <v>44354</v>
      </c>
      <c r="C715" s="232">
        <v>31</v>
      </c>
      <c r="D715" s="201" t="s">
        <v>1788</v>
      </c>
      <c r="E715" s="436"/>
      <c r="F715" s="436"/>
      <c r="G715" s="436">
        <v>4</v>
      </c>
      <c r="H715" s="436">
        <v>27</v>
      </c>
      <c r="I715" s="436"/>
      <c r="J715" s="436"/>
      <c r="K715" s="436"/>
      <c r="L715" s="440"/>
      <c r="M715" s="167"/>
      <c r="N715" s="436"/>
      <c r="O715" s="436"/>
      <c r="P715" s="167"/>
      <c r="Q715" s="440">
        <v>31</v>
      </c>
      <c r="R715" s="436"/>
      <c r="S715" s="436">
        <v>1</v>
      </c>
      <c r="T715" s="436"/>
      <c r="U715" s="436"/>
      <c r="V715" s="436"/>
      <c r="W715" s="436"/>
      <c r="X715" s="91"/>
      <c r="Y715" s="436"/>
      <c r="Z715" s="436"/>
      <c r="AA715" s="436"/>
      <c r="AB715" s="436"/>
      <c r="AC715" s="436"/>
      <c r="AD715" s="436"/>
      <c r="AE715" s="436"/>
      <c r="AF715" s="436"/>
      <c r="AG715" s="436"/>
      <c r="AH715" s="436"/>
      <c r="AI715" s="436"/>
      <c r="AJ715" s="436"/>
      <c r="AK715" s="436"/>
      <c r="AL715" s="91" t="s">
        <v>1789</v>
      </c>
      <c r="AM715" s="91" t="s">
        <v>1790</v>
      </c>
      <c r="AN715" s="9"/>
    </row>
    <row r="716" spans="1:40" s="367" customFormat="1" ht="15.75" customHeight="1">
      <c r="A716" s="376" t="s">
        <v>1791</v>
      </c>
      <c r="B716" s="386">
        <v>44358</v>
      </c>
      <c r="C716" s="232">
        <v>15</v>
      </c>
      <c r="D716" s="201"/>
      <c r="E716" s="436"/>
      <c r="F716" s="436">
        <v>2</v>
      </c>
      <c r="G716" s="436">
        <v>2</v>
      </c>
      <c r="H716" s="436">
        <v>11</v>
      </c>
      <c r="I716" s="436"/>
      <c r="J716" s="436"/>
      <c r="K716" s="436">
        <v>2</v>
      </c>
      <c r="L716" s="440"/>
      <c r="M716" s="167"/>
      <c r="N716" s="436"/>
      <c r="O716" s="436"/>
      <c r="P716" s="167"/>
      <c r="Q716" s="440">
        <v>15</v>
      </c>
      <c r="R716" s="436"/>
      <c r="S716" s="436"/>
      <c r="T716" s="436"/>
      <c r="U716" s="436"/>
      <c r="V716" s="436"/>
      <c r="W716" s="436"/>
      <c r="X716" s="91"/>
      <c r="Y716" s="436"/>
      <c r="Z716" s="436"/>
      <c r="AA716" s="91" t="s">
        <v>214</v>
      </c>
      <c r="AB716" s="436"/>
      <c r="AC716" s="436"/>
      <c r="AD716" s="436"/>
      <c r="AE716" s="91" t="s">
        <v>237</v>
      </c>
      <c r="AF716" s="436"/>
      <c r="AG716" s="436"/>
      <c r="AH716" s="436"/>
      <c r="AI716" s="436"/>
      <c r="AJ716" s="436"/>
      <c r="AK716" s="436"/>
      <c r="AL716" s="91"/>
      <c r="AM716" s="436"/>
      <c r="AN716" s="9"/>
    </row>
    <row r="717" spans="1:40" s="367" customFormat="1" ht="15.75" customHeight="1">
      <c r="A717" s="383" t="s">
        <v>1792</v>
      </c>
      <c r="B717" s="386">
        <v>44357</v>
      </c>
      <c r="C717" s="336">
        <v>1</v>
      </c>
      <c r="D717" s="201">
        <v>42</v>
      </c>
      <c r="E717" s="91" t="s">
        <v>1793</v>
      </c>
      <c r="F717" s="436"/>
      <c r="G717" s="436"/>
      <c r="H717" s="436">
        <v>1</v>
      </c>
      <c r="I717" s="436"/>
      <c r="J717" s="436"/>
      <c r="K717" s="436"/>
      <c r="L717" s="440"/>
      <c r="M717" s="167"/>
      <c r="N717" s="436"/>
      <c r="O717" s="436"/>
      <c r="P717" s="167">
        <v>1</v>
      </c>
      <c r="Q717" s="440">
        <v>1</v>
      </c>
      <c r="R717" s="436"/>
      <c r="S717" s="436"/>
      <c r="T717" s="436"/>
      <c r="U717" s="436"/>
      <c r="V717" s="436"/>
      <c r="W717" s="436"/>
      <c r="X717" s="91"/>
      <c r="Y717" s="436"/>
      <c r="Z717" s="436"/>
      <c r="AA717" s="436"/>
      <c r="AB717" s="436"/>
      <c r="AC717" s="436"/>
      <c r="AD717" s="436"/>
      <c r="AE717" s="436"/>
      <c r="AF717" s="436"/>
      <c r="AG717" s="436"/>
      <c r="AH717" s="436"/>
      <c r="AI717" s="436"/>
      <c r="AJ717" s="436"/>
      <c r="AK717" s="436"/>
      <c r="AL717" s="91"/>
      <c r="AM717" s="436"/>
      <c r="AN717" s="9"/>
    </row>
    <row r="718" spans="1:40" s="367" customFormat="1" ht="15.75" customHeight="1">
      <c r="A718" s="376" t="s">
        <v>1794</v>
      </c>
      <c r="B718" s="386">
        <v>44358</v>
      </c>
      <c r="C718" s="232">
        <v>514</v>
      </c>
      <c r="D718" s="201"/>
      <c r="E718" s="436"/>
      <c r="F718" s="436"/>
      <c r="G718" s="436"/>
      <c r="H718" s="436"/>
      <c r="I718" s="436"/>
      <c r="J718" s="436"/>
      <c r="K718" s="436"/>
      <c r="L718" s="440"/>
      <c r="M718" s="167"/>
      <c r="N718" s="436"/>
      <c r="O718" s="436"/>
      <c r="P718" s="167"/>
      <c r="Q718" s="440">
        <v>514</v>
      </c>
      <c r="R718" s="436"/>
      <c r="S718" s="436"/>
      <c r="T718" s="436"/>
      <c r="U718" s="436"/>
      <c r="V718" s="436"/>
      <c r="W718" s="436"/>
      <c r="X718" s="91"/>
      <c r="Y718" s="436"/>
      <c r="Z718" s="436"/>
      <c r="AA718" s="436"/>
      <c r="AB718" s="436"/>
      <c r="AC718" s="436"/>
      <c r="AD718" s="436"/>
      <c r="AE718" s="436"/>
      <c r="AF718" s="436"/>
      <c r="AG718" s="436"/>
      <c r="AH718" s="436"/>
      <c r="AI718" s="436"/>
      <c r="AJ718" s="436"/>
      <c r="AK718" s="436"/>
      <c r="AL718" s="91"/>
      <c r="AM718" s="436"/>
      <c r="AN718" s="9"/>
    </row>
    <row r="719" spans="1:40" s="367" customFormat="1" ht="15.75" customHeight="1">
      <c r="A719" s="28" t="s">
        <v>1795</v>
      </c>
      <c r="B719" s="386">
        <v>44376</v>
      </c>
      <c r="C719" s="211">
        <v>40</v>
      </c>
      <c r="D719" s="201" t="s">
        <v>1796</v>
      </c>
      <c r="E719" s="91" t="s">
        <v>715</v>
      </c>
      <c r="F719" s="436">
        <v>1</v>
      </c>
      <c r="G719" s="436">
        <v>1</v>
      </c>
      <c r="H719" s="436">
        <v>38</v>
      </c>
      <c r="I719" s="436"/>
      <c r="J719" s="436"/>
      <c r="K719" s="436">
        <v>1</v>
      </c>
      <c r="L719" s="440">
        <v>7</v>
      </c>
      <c r="M719" s="167">
        <v>12</v>
      </c>
      <c r="N719" s="436">
        <v>0</v>
      </c>
      <c r="O719" s="436"/>
      <c r="P719" s="440">
        <v>20</v>
      </c>
      <c r="Q719" s="440">
        <v>35</v>
      </c>
      <c r="R719" s="436"/>
      <c r="S719" s="436"/>
      <c r="T719" s="436">
        <v>2</v>
      </c>
      <c r="U719" s="436">
        <v>5</v>
      </c>
      <c r="V719" s="436"/>
      <c r="W719" s="436"/>
      <c r="X719" s="91"/>
      <c r="Y719" s="436"/>
      <c r="Z719" s="436"/>
      <c r="AA719" s="436"/>
      <c r="AB719" s="436"/>
      <c r="AC719" s="436"/>
      <c r="AD719" s="436"/>
      <c r="AE719" s="436"/>
      <c r="AF719" s="436"/>
      <c r="AG719" s="436"/>
      <c r="AH719" s="436"/>
      <c r="AI719" s="436"/>
      <c r="AJ719" s="436"/>
      <c r="AK719" s="436"/>
      <c r="AL719" s="91">
        <v>26.2</v>
      </c>
      <c r="AM719" s="436"/>
      <c r="AN719" s="9"/>
    </row>
    <row r="720" spans="1:40" s="382" customFormat="1" ht="15.75" customHeight="1">
      <c r="A720" s="28" t="s">
        <v>1797</v>
      </c>
      <c r="B720" s="214"/>
      <c r="C720" s="211">
        <v>43</v>
      </c>
      <c r="D720" s="201"/>
      <c r="E720" s="436"/>
      <c r="F720" s="436"/>
      <c r="G720" s="436"/>
      <c r="H720" s="436"/>
      <c r="I720" s="436"/>
      <c r="J720" s="436"/>
      <c r="K720" s="436">
        <v>5</v>
      </c>
      <c r="L720" s="440"/>
      <c r="M720" s="167"/>
      <c r="N720" s="436"/>
      <c r="O720" s="436"/>
      <c r="P720" s="167">
        <v>15</v>
      </c>
      <c r="Q720" s="440">
        <v>43</v>
      </c>
      <c r="R720" s="436"/>
      <c r="S720" s="436"/>
      <c r="T720" s="436">
        <v>8</v>
      </c>
      <c r="U720" s="436"/>
      <c r="V720" s="436"/>
      <c r="W720" s="436"/>
      <c r="X720" s="91"/>
      <c r="Y720" s="436"/>
      <c r="Z720" s="436"/>
      <c r="AA720" s="436"/>
      <c r="AB720" s="436"/>
      <c r="AC720" s="436"/>
      <c r="AD720" s="436"/>
      <c r="AE720" s="436"/>
      <c r="AF720" s="436"/>
      <c r="AG720" s="436"/>
      <c r="AH720" s="436"/>
      <c r="AI720" s="436"/>
      <c r="AJ720" s="436"/>
      <c r="AK720" s="436"/>
      <c r="AL720" s="91"/>
      <c r="AM720" s="436"/>
      <c r="AN720" s="9"/>
    </row>
    <row r="721" spans="1:40" s="382" customFormat="1" ht="15.75" customHeight="1">
      <c r="A721" s="28" t="s">
        <v>1798</v>
      </c>
      <c r="B721" s="386">
        <v>44349</v>
      </c>
      <c r="C721" s="211">
        <v>50</v>
      </c>
      <c r="D721" s="201"/>
      <c r="E721" s="436"/>
      <c r="F721" s="436"/>
      <c r="G721" s="436"/>
      <c r="H721" s="436"/>
      <c r="I721" s="436"/>
      <c r="J721" s="436"/>
      <c r="K721" s="436"/>
      <c r="L721" s="440"/>
      <c r="M721" s="167"/>
      <c r="N721" s="436"/>
      <c r="O721" s="436">
        <v>1</v>
      </c>
      <c r="P721" s="167">
        <v>40</v>
      </c>
      <c r="Q721" s="440">
        <v>50</v>
      </c>
      <c r="R721" s="436"/>
      <c r="S721" s="436"/>
      <c r="T721" s="436"/>
      <c r="U721" s="436"/>
      <c r="V721" s="436"/>
      <c r="W721" s="436"/>
      <c r="X721" s="91"/>
      <c r="Y721" s="436"/>
      <c r="Z721" s="436"/>
      <c r="AA721" s="436"/>
      <c r="AB721" s="436"/>
      <c r="AC721" s="436"/>
      <c r="AD721" s="436"/>
      <c r="AE721" s="91" t="s">
        <v>1799</v>
      </c>
      <c r="AF721" s="436"/>
      <c r="AG721" s="436"/>
      <c r="AH721" s="436"/>
      <c r="AI721" s="436"/>
      <c r="AJ721" s="436"/>
      <c r="AK721" s="436"/>
      <c r="AL721" s="91"/>
      <c r="AM721" s="436"/>
      <c r="AN721" s="9"/>
    </row>
    <row r="722" spans="1:40" s="382" customFormat="1" ht="15.75" customHeight="1">
      <c r="A722" s="388" t="s">
        <v>1800</v>
      </c>
      <c r="B722" s="386">
        <v>44378</v>
      </c>
      <c r="C722" s="232">
        <v>390</v>
      </c>
      <c r="D722" s="201"/>
      <c r="E722" s="436"/>
      <c r="F722" s="436">
        <v>76</v>
      </c>
      <c r="G722" s="436">
        <v>193</v>
      </c>
      <c r="H722" s="436">
        <v>121</v>
      </c>
      <c r="I722" s="436"/>
      <c r="J722" s="436"/>
      <c r="K722" s="436">
        <v>1</v>
      </c>
      <c r="L722" s="440">
        <v>4</v>
      </c>
      <c r="M722" s="167" t="s">
        <v>1801</v>
      </c>
      <c r="N722" s="436"/>
      <c r="O722" s="436"/>
      <c r="P722" s="167">
        <v>10</v>
      </c>
      <c r="Q722" s="440">
        <v>57</v>
      </c>
      <c r="R722" s="436">
        <v>0</v>
      </c>
      <c r="S722" s="436"/>
      <c r="T722" s="436">
        <v>3</v>
      </c>
      <c r="U722" s="436"/>
      <c r="V722" s="436"/>
      <c r="W722" s="436"/>
      <c r="X722" s="91"/>
      <c r="Y722" s="436"/>
      <c r="Z722" s="436"/>
      <c r="AA722" s="436"/>
      <c r="AB722" s="436"/>
      <c r="AC722" s="436"/>
      <c r="AD722" s="436"/>
      <c r="AE722" s="436"/>
      <c r="AF722" s="436"/>
      <c r="AG722" s="436"/>
      <c r="AH722" s="436"/>
      <c r="AI722" s="436"/>
      <c r="AJ722" s="436"/>
      <c r="AK722" s="436"/>
      <c r="AL722" s="91" t="s">
        <v>1802</v>
      </c>
      <c r="AM722" s="436"/>
      <c r="AN722" s="9"/>
    </row>
    <row r="723" spans="1:40" s="209" customFormat="1" ht="15.75" customHeight="1">
      <c r="A723" s="393" t="s">
        <v>1803</v>
      </c>
      <c r="B723" s="394">
        <v>44361</v>
      </c>
      <c r="C723" s="41">
        <v>1</v>
      </c>
      <c r="D723" s="208">
        <v>25</v>
      </c>
      <c r="H723" s="209">
        <v>1</v>
      </c>
      <c r="M723" s="208" t="s">
        <v>1736</v>
      </c>
      <c r="P723" s="208">
        <v>1</v>
      </c>
      <c r="Q723" s="209">
        <v>1</v>
      </c>
      <c r="X723" s="208" t="s">
        <v>596</v>
      </c>
      <c r="Y723" s="208" t="s">
        <v>140</v>
      </c>
      <c r="AA723" s="208" t="s">
        <v>140</v>
      </c>
      <c r="AF723" s="208" t="s">
        <v>140</v>
      </c>
      <c r="AL723" s="208"/>
      <c r="AN723" s="212"/>
    </row>
    <row r="724" spans="1:40" s="209" customFormat="1" ht="15.75" customHeight="1">
      <c r="A724" s="393" t="s">
        <v>1804</v>
      </c>
      <c r="B724" s="394">
        <v>44386</v>
      </c>
      <c r="C724" s="41">
        <v>55</v>
      </c>
      <c r="D724" s="208" t="s">
        <v>1805</v>
      </c>
      <c r="F724" s="209">
        <v>4</v>
      </c>
      <c r="G724" s="209">
        <v>3</v>
      </c>
      <c r="H724" s="209">
        <v>48</v>
      </c>
      <c r="M724" s="208" t="s">
        <v>1806</v>
      </c>
      <c r="N724" s="209">
        <v>4</v>
      </c>
      <c r="P724" s="208">
        <v>17</v>
      </c>
      <c r="Q724" s="209">
        <v>34</v>
      </c>
      <c r="U724" s="209">
        <v>21</v>
      </c>
      <c r="X724" s="208"/>
      <c r="AK724" s="208" t="s">
        <v>1807</v>
      </c>
      <c r="AL724" s="208"/>
      <c r="AN724" s="212" t="s">
        <v>1808</v>
      </c>
    </row>
    <row r="725" spans="1:40" s="209" customFormat="1" ht="15.75" customHeight="1">
      <c r="A725" s="393" t="s">
        <v>1809</v>
      </c>
      <c r="B725" s="394">
        <v>44386</v>
      </c>
      <c r="C725" s="41">
        <v>59</v>
      </c>
      <c r="D725" s="208" t="s">
        <v>1810</v>
      </c>
      <c r="F725" s="209">
        <v>7</v>
      </c>
      <c r="G725" s="209">
        <v>8</v>
      </c>
      <c r="H725" s="209">
        <v>44</v>
      </c>
      <c r="M725" s="208" t="s">
        <v>1806</v>
      </c>
      <c r="N725" s="209">
        <v>7</v>
      </c>
      <c r="P725" s="208">
        <v>8</v>
      </c>
      <c r="Q725" s="209">
        <v>18</v>
      </c>
      <c r="U725" s="209">
        <v>41</v>
      </c>
      <c r="X725" s="208"/>
      <c r="AK725" s="209" t="s">
        <v>1807</v>
      </c>
      <c r="AL725" s="208"/>
      <c r="AN725" s="212" t="s">
        <v>1808</v>
      </c>
    </row>
    <row r="726" spans="1:40" s="209" customFormat="1" ht="15.75" customHeight="1">
      <c r="A726" s="393" t="s">
        <v>1811</v>
      </c>
      <c r="B726" s="394">
        <v>44386</v>
      </c>
      <c r="C726" s="41">
        <v>103</v>
      </c>
      <c r="D726" s="208" t="s">
        <v>1812</v>
      </c>
      <c r="F726" s="209">
        <v>5</v>
      </c>
      <c r="G726" s="209">
        <v>19</v>
      </c>
      <c r="H726" s="209">
        <v>70</v>
      </c>
      <c r="M726" s="208" t="s">
        <v>1806</v>
      </c>
      <c r="N726" s="209">
        <v>26</v>
      </c>
      <c r="P726" s="208">
        <v>30</v>
      </c>
      <c r="Q726" s="209">
        <v>42</v>
      </c>
      <c r="U726" s="209">
        <v>61</v>
      </c>
      <c r="X726" s="208"/>
      <c r="AK726" s="209" t="s">
        <v>1807</v>
      </c>
      <c r="AL726" s="208"/>
      <c r="AN726" s="212" t="s">
        <v>1808</v>
      </c>
    </row>
    <row r="727" spans="1:40" s="389" customFormat="1" ht="15.75" customHeight="1">
      <c r="A727" s="391" t="s">
        <v>1813</v>
      </c>
      <c r="B727" s="10">
        <v>44384</v>
      </c>
      <c r="C727" s="211">
        <v>57</v>
      </c>
      <c r="D727" s="201" t="s">
        <v>1814</v>
      </c>
      <c r="E727" s="436"/>
      <c r="F727" s="436"/>
      <c r="G727" s="436"/>
      <c r="H727" s="436"/>
      <c r="I727" s="436"/>
      <c r="J727" s="436"/>
      <c r="K727" s="436"/>
      <c r="L727" s="440"/>
      <c r="M727" s="167"/>
      <c r="N727" s="436">
        <v>1</v>
      </c>
      <c r="O727" s="436"/>
      <c r="P727" s="167">
        <v>44</v>
      </c>
      <c r="Q727" s="440">
        <v>57</v>
      </c>
      <c r="R727" s="436"/>
      <c r="S727" s="436"/>
      <c r="T727" s="436"/>
      <c r="U727" s="436"/>
      <c r="V727" s="436"/>
      <c r="W727" s="436"/>
      <c r="X727" s="91"/>
      <c r="Y727" s="436"/>
      <c r="Z727" s="436"/>
      <c r="AA727" s="436"/>
      <c r="AB727" s="436"/>
      <c r="AC727" s="436"/>
      <c r="AD727" s="436"/>
      <c r="AE727" s="436"/>
      <c r="AF727" s="436"/>
      <c r="AG727" s="436"/>
      <c r="AH727" s="436"/>
      <c r="AI727" s="436"/>
      <c r="AJ727" s="436"/>
      <c r="AK727" s="436"/>
      <c r="AL727" s="91"/>
      <c r="AM727" s="436"/>
      <c r="AN727" s="9"/>
    </row>
    <row r="728" spans="1:40" s="389" customFormat="1" ht="15.75" customHeight="1">
      <c r="A728" s="391" t="s">
        <v>1815</v>
      </c>
      <c r="B728" s="10">
        <v>44384</v>
      </c>
      <c r="C728" s="232">
        <v>39</v>
      </c>
      <c r="D728" s="201" t="s">
        <v>1816</v>
      </c>
      <c r="E728" s="436"/>
      <c r="F728" s="436"/>
      <c r="G728" s="436"/>
      <c r="H728" s="436"/>
      <c r="I728" s="436"/>
      <c r="J728" s="436"/>
      <c r="K728" s="436"/>
      <c r="L728" s="440"/>
      <c r="M728" s="167"/>
      <c r="N728" s="436"/>
      <c r="O728" s="436"/>
      <c r="P728" s="167">
        <v>33</v>
      </c>
      <c r="Q728" s="440">
        <v>39</v>
      </c>
      <c r="R728" s="436"/>
      <c r="S728" s="436"/>
      <c r="T728" s="436"/>
      <c r="U728" s="436"/>
      <c r="V728" s="436"/>
      <c r="W728" s="436"/>
      <c r="X728" s="91"/>
      <c r="Y728" s="436"/>
      <c r="Z728" s="436"/>
      <c r="AA728" s="436"/>
      <c r="AB728" s="436"/>
      <c r="AC728" s="436"/>
      <c r="AD728" s="436"/>
      <c r="AE728" s="436"/>
      <c r="AF728" s="436"/>
      <c r="AG728" s="436"/>
      <c r="AH728" s="436"/>
      <c r="AI728" s="436"/>
      <c r="AJ728" s="436"/>
      <c r="AK728" s="436"/>
      <c r="AL728" s="91"/>
      <c r="AM728" s="436"/>
      <c r="AN728" s="9"/>
    </row>
    <row r="729" spans="1:40" s="389" customFormat="1" ht="15.75" customHeight="1">
      <c r="A729" s="391" t="s">
        <v>1817</v>
      </c>
      <c r="B729" s="386">
        <v>44319</v>
      </c>
      <c r="C729" s="232">
        <v>145</v>
      </c>
      <c r="D729" s="201" t="s">
        <v>1818</v>
      </c>
      <c r="E729" s="436"/>
      <c r="F729" s="436"/>
      <c r="G729" s="436"/>
      <c r="H729" s="436"/>
      <c r="I729" s="436"/>
      <c r="J729" s="436"/>
      <c r="K729" s="436"/>
      <c r="L729" s="440">
        <v>29</v>
      </c>
      <c r="M729" s="167" t="s">
        <v>1819</v>
      </c>
      <c r="N729" s="436"/>
      <c r="O729" s="436"/>
      <c r="P729" s="167">
        <v>46</v>
      </c>
      <c r="Q729" s="440">
        <v>145</v>
      </c>
      <c r="R729" s="436"/>
      <c r="S729" s="436"/>
      <c r="T729" s="436"/>
      <c r="U729" s="436"/>
      <c r="V729" s="436"/>
      <c r="W729" s="436"/>
      <c r="X729" s="91"/>
      <c r="Y729" s="436"/>
      <c r="Z729" s="436"/>
      <c r="AA729" s="436"/>
      <c r="AB729" s="436"/>
      <c r="AC729" s="436"/>
      <c r="AD729" s="436"/>
      <c r="AE729" s="436"/>
      <c r="AF729" s="436"/>
      <c r="AG729" s="436"/>
      <c r="AH729" s="436"/>
      <c r="AI729" s="436"/>
      <c r="AJ729" s="436"/>
      <c r="AK729" s="436"/>
      <c r="AL729" s="91"/>
      <c r="AM729" s="436"/>
      <c r="AN729" s="9"/>
    </row>
    <row r="730" spans="1:40" s="389" customFormat="1" ht="15.75" customHeight="1">
      <c r="A730" s="388" t="s">
        <v>1820</v>
      </c>
      <c r="B730" s="386">
        <v>44388</v>
      </c>
      <c r="C730" s="407">
        <v>7530</v>
      </c>
      <c r="D730" s="436"/>
      <c r="E730" s="436"/>
      <c r="F730" s="436"/>
      <c r="G730" s="436"/>
      <c r="H730" s="436"/>
      <c r="I730" s="436"/>
      <c r="J730" s="436"/>
      <c r="K730" s="436">
        <v>20</v>
      </c>
      <c r="L730" s="440"/>
      <c r="M730" s="167"/>
      <c r="N730" s="436"/>
      <c r="O730" s="436">
        <v>0</v>
      </c>
      <c r="P730" s="167"/>
      <c r="Q730" s="440">
        <v>1387</v>
      </c>
      <c r="R730" s="227">
        <v>128</v>
      </c>
      <c r="S730" s="436"/>
      <c r="T730" s="436"/>
      <c r="U730" s="436"/>
      <c r="V730" s="436"/>
      <c r="W730" s="436"/>
      <c r="X730" s="91"/>
      <c r="Y730" s="436"/>
      <c r="Z730" s="436"/>
      <c r="AA730" s="436"/>
      <c r="AB730" s="436"/>
      <c r="AC730" s="436"/>
      <c r="AD730" s="436"/>
      <c r="AE730" s="436"/>
      <c r="AF730" s="436"/>
      <c r="AG730" s="436"/>
      <c r="AH730" s="436"/>
      <c r="AI730" s="436"/>
      <c r="AJ730" s="436"/>
      <c r="AK730" s="436"/>
      <c r="AL730" s="91"/>
      <c r="AM730" s="436"/>
      <c r="AN730" s="9"/>
    </row>
    <row r="731" spans="1:40" s="382" customFormat="1" ht="15.75" customHeight="1">
      <c r="A731" s="28" t="s">
        <v>1821</v>
      </c>
      <c r="B731" s="360">
        <v>11474</v>
      </c>
      <c r="C731" s="232">
        <v>42</v>
      </c>
      <c r="D731" s="201" t="s">
        <v>1822</v>
      </c>
      <c r="E731" s="91" t="s">
        <v>1823</v>
      </c>
      <c r="F731" s="436"/>
      <c r="G731" s="436"/>
      <c r="H731" s="436"/>
      <c r="I731" s="436"/>
      <c r="J731" s="436"/>
      <c r="K731" s="436"/>
      <c r="L731" s="440"/>
      <c r="M731" s="167"/>
      <c r="N731" s="436"/>
      <c r="O731" s="436">
        <v>2</v>
      </c>
      <c r="P731" s="167">
        <v>32</v>
      </c>
      <c r="Q731" s="440">
        <v>42</v>
      </c>
      <c r="R731" s="436"/>
      <c r="S731" s="436"/>
      <c r="T731" s="436"/>
      <c r="U731" s="436"/>
      <c r="V731" s="436"/>
      <c r="W731" s="436"/>
      <c r="X731" s="91"/>
      <c r="Y731" s="436"/>
      <c r="Z731" s="436"/>
      <c r="AA731" s="436"/>
      <c r="AB731" s="436"/>
      <c r="AC731" s="436"/>
      <c r="AD731" s="436"/>
      <c r="AE731" s="436"/>
      <c r="AF731" s="436"/>
      <c r="AG731" s="436"/>
      <c r="AH731" s="436"/>
      <c r="AI731" s="436"/>
      <c r="AJ731" s="436"/>
      <c r="AK731" s="436"/>
      <c r="AL731" s="91"/>
      <c r="AM731" s="436"/>
      <c r="AN731" s="9"/>
    </row>
    <row r="732" spans="1:40" s="403" customFormat="1" ht="15.75" customHeight="1">
      <c r="A732" s="28" t="s">
        <v>1824</v>
      </c>
      <c r="B732" s="360">
        <v>44389</v>
      </c>
      <c r="C732" s="232">
        <v>4</v>
      </c>
      <c r="D732" s="201" t="s">
        <v>1825</v>
      </c>
      <c r="E732" s="436"/>
      <c r="F732" s="436"/>
      <c r="G732" s="436"/>
      <c r="H732" s="436"/>
      <c r="I732" s="436"/>
      <c r="J732" s="436"/>
      <c r="K732" s="436"/>
      <c r="L732" s="440"/>
      <c r="M732" s="167"/>
      <c r="N732" s="436"/>
      <c r="O732" s="436">
        <v>4</v>
      </c>
      <c r="P732" s="167">
        <v>4</v>
      </c>
      <c r="Q732" s="440">
        <v>4</v>
      </c>
      <c r="R732" s="436"/>
      <c r="S732" s="436"/>
      <c r="T732" s="436"/>
      <c r="U732" s="436"/>
      <c r="V732" s="436"/>
      <c r="W732" s="436"/>
      <c r="X732" s="91"/>
      <c r="Y732" s="436"/>
      <c r="Z732" s="436"/>
      <c r="AA732" s="436"/>
      <c r="AB732" s="436"/>
      <c r="AC732" s="436"/>
      <c r="AD732" s="436"/>
      <c r="AE732" s="436"/>
      <c r="AF732" s="436"/>
      <c r="AG732" s="436"/>
      <c r="AH732" s="436"/>
      <c r="AI732" s="436"/>
      <c r="AJ732" s="436"/>
      <c r="AK732" s="436"/>
      <c r="AL732" s="91"/>
      <c r="AM732" s="436"/>
      <c r="AN732" s="9"/>
    </row>
    <row r="733" spans="1:40" s="403" customFormat="1" ht="15.75" customHeight="1">
      <c r="A733" s="28" t="s">
        <v>1826</v>
      </c>
      <c r="B733" s="360">
        <v>44375</v>
      </c>
      <c r="C733" s="232">
        <v>103</v>
      </c>
      <c r="D733" s="201" t="s">
        <v>1827</v>
      </c>
      <c r="E733" s="436">
        <v>32</v>
      </c>
      <c r="F733" s="436">
        <v>25</v>
      </c>
      <c r="G733" s="436">
        <v>63</v>
      </c>
      <c r="H733" s="436">
        <v>11</v>
      </c>
      <c r="I733" s="436"/>
      <c r="J733" s="436"/>
      <c r="K733" s="436"/>
      <c r="L733" s="440"/>
      <c r="M733" s="167" t="s">
        <v>1828</v>
      </c>
      <c r="N733" s="436"/>
      <c r="O733" s="436">
        <v>6</v>
      </c>
      <c r="P733" s="167">
        <v>44</v>
      </c>
      <c r="Q733" s="440">
        <v>68</v>
      </c>
      <c r="R733" s="436">
        <v>3</v>
      </c>
      <c r="S733" s="436"/>
      <c r="T733" s="436">
        <v>1</v>
      </c>
      <c r="U733" s="436"/>
      <c r="V733" s="436"/>
      <c r="W733" s="436"/>
      <c r="X733" s="91"/>
      <c r="Y733" s="436"/>
      <c r="Z733" s="436"/>
      <c r="AA733" s="436"/>
      <c r="AB733" s="436"/>
      <c r="AC733" s="436"/>
      <c r="AD733" s="436"/>
      <c r="AE733" s="436"/>
      <c r="AF733" s="436"/>
      <c r="AG733" s="436"/>
      <c r="AH733" s="436"/>
      <c r="AI733" s="436"/>
      <c r="AJ733" s="436"/>
      <c r="AK733" s="436"/>
      <c r="AL733" s="91"/>
      <c r="AM733" s="91" t="s">
        <v>1829</v>
      </c>
      <c r="AN733" s="9"/>
    </row>
    <row r="734" spans="1:40" s="403" customFormat="1" ht="15.75" customHeight="1">
      <c r="A734" s="28" t="s">
        <v>1830</v>
      </c>
      <c r="B734" s="360">
        <v>44347</v>
      </c>
      <c r="C734" s="232">
        <v>65</v>
      </c>
      <c r="D734" s="201"/>
      <c r="E734" s="436"/>
      <c r="F734" s="436">
        <v>2</v>
      </c>
      <c r="G734" s="436"/>
      <c r="H734" s="436">
        <v>63</v>
      </c>
      <c r="I734" s="436"/>
      <c r="J734" s="436"/>
      <c r="K734" s="436">
        <v>3</v>
      </c>
      <c r="L734" s="440">
        <v>2</v>
      </c>
      <c r="M734" s="167"/>
      <c r="N734" s="436"/>
      <c r="O734" s="436"/>
      <c r="P734" s="167">
        <v>40</v>
      </c>
      <c r="Q734" s="440">
        <v>47</v>
      </c>
      <c r="R734" s="436"/>
      <c r="S734" s="436"/>
      <c r="T734" s="436"/>
      <c r="U734" s="436"/>
      <c r="V734" s="436"/>
      <c r="W734" s="436"/>
      <c r="X734" s="91"/>
      <c r="Y734" s="436"/>
      <c r="Z734" s="436"/>
      <c r="AA734" s="436"/>
      <c r="AB734" s="436"/>
      <c r="AC734" s="436"/>
      <c r="AD734" s="436"/>
      <c r="AE734" s="436"/>
      <c r="AF734" s="436"/>
      <c r="AG734" s="436"/>
      <c r="AH734" s="436"/>
      <c r="AI734" s="436"/>
      <c r="AJ734" s="436"/>
      <c r="AK734" s="436"/>
      <c r="AL734" s="91"/>
      <c r="AM734" s="436"/>
      <c r="AN734" s="9"/>
    </row>
    <row r="735" spans="1:40" s="404" customFormat="1" ht="15" customHeight="1">
      <c r="A735" s="28" t="s">
        <v>1831</v>
      </c>
      <c r="B735" s="360">
        <v>44392</v>
      </c>
      <c r="C735" s="232">
        <v>75</v>
      </c>
      <c r="D735" s="201" t="s">
        <v>1832</v>
      </c>
      <c r="E735" s="91" t="s">
        <v>1833</v>
      </c>
      <c r="F735" s="436">
        <v>12</v>
      </c>
      <c r="G735" s="436">
        <v>20</v>
      </c>
      <c r="H735" s="436">
        <v>43</v>
      </c>
      <c r="I735" s="436"/>
      <c r="J735" s="436"/>
      <c r="K735" s="436"/>
      <c r="L735" s="440">
        <v>3</v>
      </c>
      <c r="M735" s="167" t="s">
        <v>1834</v>
      </c>
      <c r="N735" s="436">
        <v>2</v>
      </c>
      <c r="O735" s="436"/>
      <c r="P735" s="167">
        <v>20</v>
      </c>
      <c r="Q735" s="167">
        <v>35</v>
      </c>
      <c r="R735" s="91">
        <v>6</v>
      </c>
      <c r="S735" s="436"/>
      <c r="T735" s="436"/>
      <c r="U735" s="436">
        <v>22</v>
      </c>
      <c r="V735" s="436"/>
      <c r="W735" s="436"/>
      <c r="X735" s="91"/>
      <c r="Y735" s="436"/>
      <c r="Z735" s="91" t="s">
        <v>56</v>
      </c>
      <c r="AA735" s="91" t="s">
        <v>1768</v>
      </c>
      <c r="AB735" s="436"/>
      <c r="AC735" s="91"/>
      <c r="AD735" s="436"/>
      <c r="AE735" s="436" t="s">
        <v>56</v>
      </c>
      <c r="AF735" s="436"/>
      <c r="AG735" s="436"/>
      <c r="AH735" s="436"/>
      <c r="AI735" s="91" t="s">
        <v>56</v>
      </c>
      <c r="AJ735" s="436"/>
      <c r="AK735" s="91" t="s">
        <v>1835</v>
      </c>
      <c r="AL735" s="91"/>
      <c r="AM735" s="91" t="s">
        <v>1836</v>
      </c>
      <c r="AN735" s="9"/>
    </row>
    <row r="736" spans="1:40" s="404" customFormat="1" ht="15" customHeight="1">
      <c r="A736" s="391" t="s">
        <v>900</v>
      </c>
      <c r="B736" s="386">
        <v>44384</v>
      </c>
      <c r="C736" s="232">
        <v>387</v>
      </c>
      <c r="D736" s="201" t="s">
        <v>1837</v>
      </c>
      <c r="E736" s="91" t="s">
        <v>1838</v>
      </c>
      <c r="F736" s="436"/>
      <c r="G736" s="436"/>
      <c r="H736" s="436"/>
      <c r="I736" s="436"/>
      <c r="J736" s="436"/>
      <c r="K736" s="436">
        <v>9</v>
      </c>
      <c r="L736" s="440"/>
      <c r="M736" s="167"/>
      <c r="N736" s="436">
        <v>45</v>
      </c>
      <c r="O736" s="436">
        <v>22</v>
      </c>
      <c r="P736" s="167">
        <v>95</v>
      </c>
      <c r="Q736" s="167">
        <v>256</v>
      </c>
      <c r="R736" s="436"/>
      <c r="S736" s="436"/>
      <c r="T736" s="436"/>
      <c r="U736" s="436"/>
      <c r="V736" s="436"/>
      <c r="W736" s="436"/>
      <c r="X736" s="91"/>
      <c r="Y736" s="436"/>
      <c r="Z736" s="436"/>
      <c r="AA736" s="436"/>
      <c r="AB736" s="436"/>
      <c r="AC736" s="436"/>
      <c r="AD736" s="436"/>
      <c r="AE736" s="436"/>
      <c r="AF736" s="436"/>
      <c r="AG736" s="436"/>
      <c r="AH736" s="436"/>
      <c r="AI736" s="436"/>
      <c r="AJ736" s="436"/>
      <c r="AK736" s="436"/>
      <c r="AL736" s="91"/>
      <c r="AM736" s="436"/>
      <c r="AN736" s="9"/>
    </row>
    <row r="737" spans="1:40" s="436" customFormat="1" ht="15" customHeight="1">
      <c r="A737" s="391" t="s">
        <v>1839</v>
      </c>
      <c r="B737" s="386">
        <v>44383</v>
      </c>
      <c r="C737" s="232">
        <v>926</v>
      </c>
      <c r="D737" s="201"/>
      <c r="K737" s="436">
        <v>10</v>
      </c>
      <c r="L737" s="440">
        <v>45</v>
      </c>
      <c r="M737" s="167"/>
      <c r="N737" s="436">
        <v>37</v>
      </c>
      <c r="O737" s="436">
        <v>6</v>
      </c>
      <c r="P737" s="440">
        <v>256</v>
      </c>
      <c r="Q737" s="167">
        <v>731</v>
      </c>
      <c r="R737" s="419">
        <v>19</v>
      </c>
      <c r="V737" s="436">
        <v>3</v>
      </c>
      <c r="X737" s="91"/>
      <c r="AL737" s="91"/>
      <c r="AM737" s="91" t="s">
        <v>1840</v>
      </c>
      <c r="AN737" s="9"/>
    </row>
    <row r="738" spans="1:40" s="436" customFormat="1" ht="15.75" customHeight="1">
      <c r="A738" s="391" t="s">
        <v>1841</v>
      </c>
      <c r="B738" s="386">
        <v>44390</v>
      </c>
      <c r="C738" s="232">
        <v>66</v>
      </c>
      <c r="D738" s="201"/>
      <c r="L738" s="440">
        <v>10</v>
      </c>
      <c r="M738" s="167" t="s">
        <v>1842</v>
      </c>
      <c r="P738" s="440">
        <v>30</v>
      </c>
      <c r="Q738" s="167">
        <v>66</v>
      </c>
      <c r="X738" s="91"/>
      <c r="AL738" s="91"/>
      <c r="AN738" s="9"/>
    </row>
    <row r="739" spans="1:40" s="436" customFormat="1" ht="14.5">
      <c r="A739" s="40" t="s">
        <v>1843</v>
      </c>
      <c r="B739" s="386">
        <v>44389</v>
      </c>
      <c r="C739" s="441">
        <v>28</v>
      </c>
      <c r="D739" s="435" t="s">
        <v>1844</v>
      </c>
      <c r="E739" s="435" t="s">
        <v>1845</v>
      </c>
      <c r="F739" s="105"/>
      <c r="G739" s="83"/>
      <c r="H739" s="83"/>
      <c r="I739" s="162"/>
      <c r="J739" s="91">
        <v>1</v>
      </c>
      <c r="K739" s="91"/>
      <c r="L739" s="91">
        <v>3</v>
      </c>
      <c r="M739" s="91" t="s">
        <v>1846</v>
      </c>
      <c r="N739" s="105">
        <v>1</v>
      </c>
      <c r="O739" s="91">
        <v>0</v>
      </c>
      <c r="P739" s="91">
        <v>10</v>
      </c>
      <c r="Q739" s="440">
        <v>28</v>
      </c>
      <c r="R739" s="167"/>
      <c r="X739" s="91"/>
      <c r="Y739" s="91"/>
      <c r="Z739" s="91"/>
      <c r="AA739" s="435">
        <v>13</v>
      </c>
      <c r="AB739" s="91"/>
      <c r="AC739" s="91"/>
      <c r="AD739" s="91"/>
      <c r="AE739" s="91"/>
      <c r="AF739" s="91"/>
      <c r="AG739" s="91"/>
      <c r="AH739" s="91"/>
      <c r="AI739" s="91"/>
      <c r="AJ739" s="91"/>
      <c r="AK739" s="136"/>
      <c r="AL739" s="91"/>
      <c r="AM739" s="91"/>
      <c r="AN739" s="91"/>
    </row>
    <row r="740" spans="1:40" s="436" customFormat="1" ht="14.5">
      <c r="A740" s="391" t="s">
        <v>1847</v>
      </c>
      <c r="B740" s="428">
        <v>44409</v>
      </c>
      <c r="C740" s="41">
        <v>490</v>
      </c>
      <c r="D740" s="435" t="s">
        <v>1848</v>
      </c>
      <c r="E740" s="435"/>
      <c r="F740" s="105"/>
      <c r="G740" s="83"/>
      <c r="H740" s="83"/>
      <c r="I740" s="162"/>
      <c r="J740" s="91"/>
      <c r="K740" s="91"/>
      <c r="L740" s="91">
        <v>33</v>
      </c>
      <c r="M740" s="91">
        <v>111</v>
      </c>
      <c r="N740" s="105">
        <v>28</v>
      </c>
      <c r="O740" s="105">
        <v>0</v>
      </c>
      <c r="P740" s="91">
        <v>171</v>
      </c>
      <c r="Q740" s="167">
        <v>489</v>
      </c>
      <c r="R740" s="167"/>
      <c r="S740" s="167">
        <v>1</v>
      </c>
      <c r="X740" s="91"/>
      <c r="Y740" s="91"/>
      <c r="Z740" s="91"/>
      <c r="AA740" s="435"/>
      <c r="AB740" s="91"/>
      <c r="AC740" s="91"/>
      <c r="AD740" s="91"/>
      <c r="AE740" s="91"/>
      <c r="AF740" s="91"/>
      <c r="AG740" s="91"/>
      <c r="AH740" s="91"/>
      <c r="AI740" s="91"/>
      <c r="AJ740" s="91"/>
      <c r="AK740" s="136"/>
      <c r="AL740" s="91" t="s">
        <v>1849</v>
      </c>
      <c r="AM740" s="91" t="s">
        <v>1850</v>
      </c>
      <c r="AN740" s="91"/>
    </row>
    <row r="741" spans="1:40" s="436" customFormat="1" ht="14.5">
      <c r="A741" s="391" t="s">
        <v>1851</v>
      </c>
      <c r="B741" s="386">
        <v>44392</v>
      </c>
      <c r="C741" s="41">
        <v>5</v>
      </c>
      <c r="D741" s="435" t="s">
        <v>1852</v>
      </c>
      <c r="E741" s="435"/>
      <c r="F741" s="105"/>
      <c r="G741" s="83"/>
      <c r="H741" s="83"/>
      <c r="I741" s="162"/>
      <c r="J741" s="91"/>
      <c r="K741" s="91"/>
      <c r="L741" s="91"/>
      <c r="M741" s="91"/>
      <c r="N741" s="105"/>
      <c r="O741" s="91"/>
      <c r="P741" s="91">
        <v>2</v>
      </c>
      <c r="Q741" s="167">
        <v>2</v>
      </c>
      <c r="R741" s="167"/>
      <c r="S741" s="436">
        <v>3</v>
      </c>
      <c r="X741" s="91"/>
      <c r="Y741" s="91"/>
      <c r="Z741" s="91"/>
      <c r="AA741" s="435"/>
      <c r="AB741" s="91"/>
      <c r="AC741" s="91"/>
      <c r="AD741" s="91"/>
      <c r="AE741" s="91"/>
      <c r="AF741" s="91"/>
      <c r="AG741" s="91"/>
      <c r="AH741" s="91"/>
      <c r="AI741" s="91"/>
      <c r="AJ741" s="91"/>
      <c r="AK741" s="136"/>
      <c r="AL741" s="91"/>
      <c r="AM741" s="91" t="s">
        <v>1853</v>
      </c>
      <c r="AN741" s="91"/>
    </row>
    <row r="742" spans="1:40" s="436" customFormat="1" ht="14.5">
      <c r="A742" s="391" t="s">
        <v>1854</v>
      </c>
      <c r="B742" s="428">
        <v>44378</v>
      </c>
      <c r="C742" s="41">
        <v>14</v>
      </c>
      <c r="D742" s="435" t="s">
        <v>1855</v>
      </c>
      <c r="E742" s="435"/>
      <c r="F742" s="105">
        <v>1</v>
      </c>
      <c r="G742" s="433">
        <v>1</v>
      </c>
      <c r="H742" s="83">
        <v>12</v>
      </c>
      <c r="I742" s="162"/>
      <c r="J742" s="91"/>
      <c r="K742" s="91"/>
      <c r="L742" s="91"/>
      <c r="M742" s="91"/>
      <c r="N742" s="105">
        <v>2</v>
      </c>
      <c r="O742" s="91"/>
      <c r="P742" s="91">
        <v>11</v>
      </c>
      <c r="Q742" s="167">
        <v>13</v>
      </c>
      <c r="R742" s="167"/>
      <c r="U742" s="436">
        <v>1</v>
      </c>
      <c r="X742" s="91"/>
      <c r="Y742" s="91"/>
      <c r="Z742" s="91"/>
      <c r="AA742" s="435"/>
      <c r="AB742" s="91"/>
      <c r="AC742" s="91"/>
      <c r="AD742" s="91"/>
      <c r="AE742" s="91"/>
      <c r="AF742" s="91"/>
      <c r="AG742" s="91"/>
      <c r="AH742" s="91"/>
      <c r="AI742" s="91"/>
      <c r="AJ742" s="91"/>
      <c r="AK742" s="136"/>
      <c r="AL742" s="91"/>
      <c r="AM742" s="91"/>
      <c r="AN742" s="91"/>
    </row>
    <row r="743" spans="1:40" s="436" customFormat="1" ht="14.5">
      <c r="A743" s="391" t="s">
        <v>1856</v>
      </c>
      <c r="B743" s="386">
        <v>44396</v>
      </c>
      <c r="C743" s="41">
        <v>85</v>
      </c>
      <c r="D743" s="435" t="s">
        <v>1857</v>
      </c>
      <c r="E743" s="435"/>
      <c r="F743" s="105"/>
      <c r="G743" s="83"/>
      <c r="H743" s="83"/>
      <c r="I743" s="162"/>
      <c r="J743" s="91"/>
      <c r="K743" s="91"/>
      <c r="L743" s="91"/>
      <c r="M743" s="91" t="s">
        <v>1858</v>
      </c>
      <c r="N743" s="105"/>
      <c r="O743" s="91"/>
      <c r="P743" s="91"/>
      <c r="Q743" s="167">
        <v>85</v>
      </c>
      <c r="R743" s="167"/>
      <c r="X743" s="91"/>
      <c r="Y743" s="91"/>
      <c r="Z743" s="91"/>
      <c r="AA743" s="435"/>
      <c r="AB743" s="91"/>
      <c r="AC743" s="91"/>
      <c r="AD743" s="91"/>
      <c r="AE743" s="91"/>
      <c r="AF743" s="91"/>
      <c r="AG743" s="91"/>
      <c r="AH743" s="91"/>
      <c r="AI743" s="91"/>
      <c r="AJ743" s="91"/>
      <c r="AK743" s="136"/>
      <c r="AL743" s="91"/>
      <c r="AM743" s="91"/>
      <c r="AN743" s="91"/>
    </row>
    <row r="744" spans="1:40" s="436" customFormat="1" ht="14.5">
      <c r="A744" s="391" t="s">
        <v>762</v>
      </c>
      <c r="B744" s="386">
        <v>44399</v>
      </c>
      <c r="C744" s="41">
        <v>56</v>
      </c>
      <c r="D744" s="435"/>
      <c r="E744" s="435"/>
      <c r="F744" s="105">
        <v>4</v>
      </c>
      <c r="G744" s="83">
        <v>6</v>
      </c>
      <c r="H744" s="83">
        <v>46</v>
      </c>
      <c r="I744" s="162"/>
      <c r="J744" s="91"/>
      <c r="K744" s="91"/>
      <c r="L744" s="91"/>
      <c r="M744" s="91"/>
      <c r="N744" s="105"/>
      <c r="O744" s="91"/>
      <c r="P744" s="91">
        <v>14</v>
      </c>
      <c r="Q744" s="167">
        <v>46</v>
      </c>
      <c r="R744" s="167"/>
      <c r="U744" s="436">
        <v>10</v>
      </c>
      <c r="X744" s="91"/>
      <c r="Y744" s="91">
        <v>0</v>
      </c>
      <c r="Z744" s="91"/>
      <c r="AA744" s="435"/>
      <c r="AB744" s="91"/>
      <c r="AC744" s="91"/>
      <c r="AD744" s="91"/>
      <c r="AE744" s="91"/>
      <c r="AF744" s="91"/>
      <c r="AG744" s="91"/>
      <c r="AH744" s="91"/>
      <c r="AI744" s="91"/>
      <c r="AJ744" s="91"/>
      <c r="AK744" s="136"/>
      <c r="AL744" s="91"/>
      <c r="AM744" s="91"/>
      <c r="AN744" s="91"/>
    </row>
    <row r="745" spans="1:40" s="436" customFormat="1" ht="14.5">
      <c r="A745" s="425" t="s">
        <v>1859</v>
      </c>
      <c r="B745" s="434">
        <v>44396</v>
      </c>
      <c r="C745" s="441">
        <v>435</v>
      </c>
      <c r="D745" s="435" t="s">
        <v>1860</v>
      </c>
      <c r="E745" s="435"/>
      <c r="F745" s="105"/>
      <c r="G745" s="83"/>
      <c r="H745" s="83"/>
      <c r="I745" s="162"/>
      <c r="J745" s="91"/>
      <c r="K745" s="91"/>
      <c r="L745" s="91"/>
      <c r="M745" s="91"/>
      <c r="N745" s="105"/>
      <c r="O745" s="91"/>
      <c r="P745" s="91">
        <v>163</v>
      </c>
      <c r="Q745" s="440">
        <v>431</v>
      </c>
      <c r="R745" s="167"/>
      <c r="S745" s="167"/>
      <c r="X745" s="91"/>
      <c r="Y745" s="91"/>
      <c r="Z745" s="91"/>
      <c r="AA745" s="435"/>
      <c r="AB745" s="91"/>
      <c r="AC745" s="91"/>
      <c r="AD745" s="91"/>
      <c r="AE745" s="91"/>
      <c r="AF745" s="91"/>
      <c r="AG745" s="91"/>
      <c r="AH745" s="91"/>
      <c r="AI745" s="91"/>
      <c r="AJ745" s="91"/>
      <c r="AK745" s="136"/>
      <c r="AL745" s="91"/>
      <c r="AM745" s="91"/>
      <c r="AN745" s="91"/>
    </row>
    <row r="746" spans="1:40" s="436" customFormat="1" ht="14.5">
      <c r="A746" s="391" t="s">
        <v>1861</v>
      </c>
      <c r="B746" s="434">
        <v>44403</v>
      </c>
      <c r="C746" s="41">
        <v>1</v>
      </c>
      <c r="D746" s="435">
        <v>31</v>
      </c>
      <c r="E746" s="435">
        <v>39</v>
      </c>
      <c r="F746" s="105"/>
      <c r="G746" s="83"/>
      <c r="H746" s="83">
        <v>1</v>
      </c>
      <c r="I746" s="162"/>
      <c r="J746" s="91"/>
      <c r="K746" s="91"/>
      <c r="L746" s="91"/>
      <c r="M746" s="91"/>
      <c r="N746" s="105"/>
      <c r="O746" s="91"/>
      <c r="P746" s="91"/>
      <c r="Q746" s="440">
        <v>1</v>
      </c>
      <c r="R746" s="167"/>
      <c r="X746" s="91"/>
      <c r="Y746" s="91"/>
      <c r="Z746" s="91">
        <v>1</v>
      </c>
      <c r="AA746" s="435">
        <v>1</v>
      </c>
      <c r="AB746" s="91"/>
      <c r="AC746" s="91"/>
      <c r="AD746" s="91"/>
      <c r="AE746" s="91">
        <v>0</v>
      </c>
      <c r="AF746" s="91">
        <v>1</v>
      </c>
      <c r="AG746" s="91"/>
      <c r="AH746" s="91"/>
      <c r="AI746" s="91"/>
      <c r="AJ746" s="91"/>
      <c r="AK746" s="136"/>
      <c r="AL746" s="91"/>
      <c r="AM746" s="91"/>
      <c r="AN746" s="91"/>
    </row>
    <row r="747" spans="1:40" s="436" customFormat="1" ht="14.5">
      <c r="A747" s="391" t="s">
        <v>1862</v>
      </c>
      <c r="B747" s="434">
        <v>44403</v>
      </c>
      <c r="C747" s="41">
        <v>54</v>
      </c>
      <c r="D747" s="435"/>
      <c r="E747" s="435"/>
      <c r="F747" s="105"/>
      <c r="G747" s="83"/>
      <c r="H747" s="83"/>
      <c r="I747" s="162"/>
      <c r="J747" s="91"/>
      <c r="K747" s="91"/>
      <c r="L747" s="91"/>
      <c r="M747" s="91"/>
      <c r="N747" s="105"/>
      <c r="O747" s="91"/>
      <c r="P747" s="91">
        <v>37</v>
      </c>
      <c r="Q747" s="440">
        <v>53</v>
      </c>
      <c r="R747" s="167"/>
      <c r="T747" s="436">
        <v>10</v>
      </c>
      <c r="U747" s="436">
        <v>1</v>
      </c>
      <c r="X747" s="91"/>
      <c r="Y747" s="91"/>
      <c r="Z747" s="91"/>
      <c r="AA747" s="435"/>
      <c r="AB747" s="91"/>
      <c r="AC747" s="91"/>
      <c r="AD747" s="91"/>
      <c r="AE747" s="91"/>
      <c r="AF747" s="91"/>
      <c r="AG747" s="91"/>
      <c r="AH747" s="91"/>
      <c r="AI747" s="91"/>
      <c r="AJ747" s="91"/>
      <c r="AK747" s="136"/>
      <c r="AL747" s="91"/>
      <c r="AM747" s="91"/>
      <c r="AN747" s="91"/>
    </row>
    <row r="748" spans="1:40" s="436" customFormat="1" ht="14.5">
      <c r="A748" s="391" t="s">
        <v>1863</v>
      </c>
      <c r="B748" s="429">
        <v>44415</v>
      </c>
      <c r="C748" s="441">
        <v>218</v>
      </c>
      <c r="D748" s="435" t="s">
        <v>1864</v>
      </c>
      <c r="E748" s="435"/>
      <c r="F748" s="105"/>
      <c r="G748" s="83"/>
      <c r="H748" s="83"/>
      <c r="I748" s="162"/>
      <c r="J748" s="91"/>
      <c r="K748" s="91">
        <v>9</v>
      </c>
      <c r="L748" s="91">
        <v>9</v>
      </c>
      <c r="M748" s="91" t="s">
        <v>1865</v>
      </c>
      <c r="N748" s="105"/>
      <c r="O748" s="91"/>
      <c r="P748" s="91">
        <v>41</v>
      </c>
      <c r="Q748" s="440">
        <v>218</v>
      </c>
      <c r="R748" s="167"/>
      <c r="X748" s="91"/>
      <c r="Y748" s="91"/>
      <c r="Z748" s="91"/>
      <c r="AA748" s="435"/>
      <c r="AB748" s="91"/>
      <c r="AC748" s="91"/>
      <c r="AD748" s="91"/>
      <c r="AE748" s="91"/>
      <c r="AF748" s="91"/>
      <c r="AG748" s="91"/>
      <c r="AH748" s="91"/>
      <c r="AI748" s="91"/>
      <c r="AJ748" s="91"/>
      <c r="AK748" s="136"/>
      <c r="AL748" s="91" t="s">
        <v>1866</v>
      </c>
      <c r="AM748" s="91"/>
      <c r="AN748" s="91"/>
    </row>
    <row r="749" spans="1:40" s="436" customFormat="1" ht="14.5">
      <c r="A749" s="391" t="s">
        <v>1867</v>
      </c>
      <c r="B749" s="429">
        <v>44418</v>
      </c>
      <c r="C749" s="441">
        <v>110</v>
      </c>
      <c r="D749" s="435" t="s">
        <v>1868</v>
      </c>
      <c r="E749" s="435"/>
      <c r="F749" s="105"/>
      <c r="G749" s="83"/>
      <c r="H749" s="83"/>
      <c r="I749" s="162" t="s">
        <v>1025</v>
      </c>
      <c r="J749" s="91"/>
      <c r="K749" s="91"/>
      <c r="L749" s="91"/>
      <c r="M749" s="91"/>
      <c r="N749" s="105">
        <v>4</v>
      </c>
      <c r="O749" s="91"/>
      <c r="P749" s="91">
        <v>22</v>
      </c>
      <c r="Q749" s="440">
        <v>110</v>
      </c>
      <c r="R749" s="167"/>
      <c r="X749" s="91"/>
      <c r="Y749" s="91"/>
      <c r="Z749" s="91"/>
      <c r="AA749" s="435"/>
      <c r="AB749" s="91"/>
      <c r="AC749" s="91"/>
      <c r="AD749" s="91"/>
      <c r="AE749" s="91"/>
      <c r="AF749" s="91"/>
      <c r="AG749" s="91"/>
      <c r="AH749" s="91"/>
      <c r="AI749" s="91"/>
      <c r="AJ749" s="91"/>
      <c r="AK749" s="136"/>
      <c r="AL749" s="91"/>
      <c r="AM749" s="91"/>
      <c r="AN749" s="91" t="s">
        <v>1869</v>
      </c>
    </row>
    <row r="750" spans="1:40" s="436" customFormat="1" ht="14.5">
      <c r="A750" s="391" t="s">
        <v>1870</v>
      </c>
      <c r="B750" s="10">
        <v>44418</v>
      </c>
      <c r="C750" s="441">
        <v>124</v>
      </c>
      <c r="D750" s="435" t="s">
        <v>1871</v>
      </c>
      <c r="E750" s="435"/>
      <c r="F750" s="105"/>
      <c r="G750" s="83"/>
      <c r="H750" s="83"/>
      <c r="I750" s="162" t="s">
        <v>1281</v>
      </c>
      <c r="J750" s="91"/>
      <c r="K750" s="91"/>
      <c r="L750" s="91"/>
      <c r="M750" s="91"/>
      <c r="N750" s="105">
        <v>3</v>
      </c>
      <c r="O750" s="91"/>
      <c r="P750" s="91">
        <v>31</v>
      </c>
      <c r="Q750" s="440">
        <v>124</v>
      </c>
      <c r="R750" s="167"/>
      <c r="X750" s="91"/>
      <c r="Y750" s="91"/>
      <c r="Z750" s="91"/>
      <c r="AA750" s="435"/>
      <c r="AB750" s="91"/>
      <c r="AC750" s="91"/>
      <c r="AD750" s="91"/>
      <c r="AE750" s="91"/>
      <c r="AF750" s="91"/>
      <c r="AG750" s="91"/>
      <c r="AH750" s="91"/>
      <c r="AI750" s="91"/>
      <c r="AJ750" s="91"/>
      <c r="AK750" s="136"/>
      <c r="AL750" s="91"/>
      <c r="AM750" s="91"/>
      <c r="AN750" s="91"/>
    </row>
    <row r="751" spans="1:40" s="436" customFormat="1" ht="14.5">
      <c r="A751" s="391" t="s">
        <v>1872</v>
      </c>
      <c r="B751" s="429">
        <v>44412</v>
      </c>
      <c r="C751" s="441">
        <v>30</v>
      </c>
      <c r="D751" s="435" t="s">
        <v>1873</v>
      </c>
      <c r="E751" s="435"/>
      <c r="F751" s="105"/>
      <c r="G751" s="83"/>
      <c r="H751" s="83"/>
      <c r="I751" s="162"/>
      <c r="J751" s="91"/>
      <c r="K751" s="91"/>
      <c r="L751" s="91">
        <v>4</v>
      </c>
      <c r="M751" s="91"/>
      <c r="N751" s="105">
        <v>1</v>
      </c>
      <c r="O751" s="91">
        <v>1</v>
      </c>
      <c r="P751" s="91">
        <v>27</v>
      </c>
      <c r="Q751" s="440">
        <v>30</v>
      </c>
      <c r="R751" s="167"/>
      <c r="X751" s="91"/>
      <c r="Y751" s="91"/>
      <c r="Z751" s="91"/>
      <c r="AA751" s="435"/>
      <c r="AB751" s="91"/>
      <c r="AC751" s="91"/>
      <c r="AD751" s="91"/>
      <c r="AE751" s="91"/>
      <c r="AF751" s="91"/>
      <c r="AG751" s="91"/>
      <c r="AH751" s="91"/>
      <c r="AI751" s="91"/>
      <c r="AJ751" s="91"/>
      <c r="AK751" s="136"/>
      <c r="AL751" s="91"/>
      <c r="AM751" s="91"/>
      <c r="AN751" s="91"/>
    </row>
    <row r="752" spans="1:40" s="436" customFormat="1" ht="14.5">
      <c r="A752" s="391" t="s">
        <v>3056</v>
      </c>
      <c r="B752" s="10">
        <v>44419</v>
      </c>
      <c r="C752" s="441">
        <v>150</v>
      </c>
      <c r="D752" s="435" t="s">
        <v>7485</v>
      </c>
      <c r="E752" s="435"/>
      <c r="F752" s="105"/>
      <c r="G752" s="83"/>
      <c r="H752" s="83"/>
      <c r="I752" s="162"/>
      <c r="J752" s="91"/>
      <c r="K752" s="91"/>
      <c r="L752" s="91"/>
      <c r="M752" s="91">
        <v>63</v>
      </c>
      <c r="N752" s="105"/>
      <c r="O752" s="91"/>
      <c r="P752" s="91">
        <v>98</v>
      </c>
      <c r="Q752" s="460">
        <v>150</v>
      </c>
      <c r="R752" s="167"/>
      <c r="X752" s="91"/>
      <c r="Y752" s="91"/>
      <c r="Z752" s="91"/>
      <c r="AA752" s="435"/>
      <c r="AB752" s="91"/>
      <c r="AC752" s="91"/>
      <c r="AD752" s="91"/>
      <c r="AE752" s="91"/>
      <c r="AF752" s="91"/>
      <c r="AG752" s="91"/>
      <c r="AH752" s="91"/>
      <c r="AI752" s="91"/>
      <c r="AJ752" s="91"/>
      <c r="AK752" s="136"/>
      <c r="AL752" s="91"/>
      <c r="AM752" s="91"/>
      <c r="AN752" s="91"/>
    </row>
    <row r="753" spans="1:40" s="436" customFormat="1" ht="14.5">
      <c r="A753" s="388" t="s">
        <v>7480</v>
      </c>
      <c r="B753" s="10">
        <v>44409</v>
      </c>
      <c r="C753" s="441">
        <v>141</v>
      </c>
      <c r="D753" s="435" t="s">
        <v>7489</v>
      </c>
      <c r="E753" s="435"/>
      <c r="F753" s="105"/>
      <c r="G753" s="83">
        <v>20</v>
      </c>
      <c r="H753" s="83">
        <v>121</v>
      </c>
      <c r="I753" s="162"/>
      <c r="J753" s="91"/>
      <c r="K753" s="91"/>
      <c r="L753" s="91">
        <v>20</v>
      </c>
      <c r="M753" s="91"/>
      <c r="N753" s="105"/>
      <c r="O753" s="91"/>
      <c r="P753" s="91">
        <v>41</v>
      </c>
      <c r="Q753" s="460">
        <v>131</v>
      </c>
      <c r="R753" s="167"/>
      <c r="T753" s="436">
        <v>0</v>
      </c>
      <c r="X753" s="91"/>
      <c r="Y753" s="91"/>
      <c r="Z753" s="91"/>
      <c r="AA753" s="435"/>
      <c r="AB753" s="91"/>
      <c r="AC753" s="91"/>
      <c r="AD753" s="91"/>
      <c r="AE753" s="91"/>
      <c r="AF753" s="91"/>
      <c r="AG753" s="91"/>
      <c r="AH753" s="91"/>
      <c r="AI753" s="91"/>
      <c r="AJ753" s="91"/>
      <c r="AK753" s="136"/>
      <c r="AL753" s="91" t="s">
        <v>7490</v>
      </c>
      <c r="AM753" s="91"/>
      <c r="AN753" s="91"/>
    </row>
    <row r="754" spans="1:40" s="209" customFormat="1" ht="15.5">
      <c r="A754" s="468" t="s">
        <v>7492</v>
      </c>
      <c r="B754" s="311">
        <v>44417</v>
      </c>
      <c r="C754" s="467">
        <v>7432</v>
      </c>
      <c r="D754" s="461"/>
      <c r="E754" s="461"/>
      <c r="F754" s="208"/>
      <c r="G754" s="461"/>
      <c r="H754" s="461"/>
      <c r="I754" s="207"/>
      <c r="J754" s="208"/>
      <c r="K754" s="208"/>
      <c r="L754" s="208"/>
      <c r="M754" s="208" t="s">
        <v>7500</v>
      </c>
      <c r="N754" s="208"/>
      <c r="O754" s="208"/>
      <c r="P754" s="208">
        <v>2320</v>
      </c>
      <c r="R754" s="208"/>
      <c r="X754" s="208"/>
      <c r="Y754" s="208"/>
      <c r="Z754" s="208"/>
      <c r="AA754" s="461"/>
      <c r="AB754" s="208"/>
      <c r="AC754" s="208"/>
      <c r="AD754" s="208"/>
      <c r="AE754" s="208"/>
      <c r="AF754" s="208"/>
      <c r="AG754" s="208"/>
      <c r="AH754" s="208"/>
      <c r="AI754" s="208"/>
      <c r="AJ754" s="208"/>
      <c r="AK754" s="210"/>
      <c r="AL754" s="208"/>
      <c r="AM754" s="208"/>
      <c r="AN754" s="208"/>
    </row>
    <row r="755" spans="1:40" s="209" customFormat="1" ht="14.5">
      <c r="A755" s="395" t="s">
        <v>7494</v>
      </c>
      <c r="B755" s="311">
        <v>44404</v>
      </c>
      <c r="C755" s="467">
        <v>31</v>
      </c>
      <c r="D755" s="461" t="s">
        <v>7501</v>
      </c>
      <c r="E755" s="461" t="s">
        <v>7502</v>
      </c>
      <c r="F755" s="208">
        <v>10</v>
      </c>
      <c r="G755" s="461">
        <v>17</v>
      </c>
      <c r="H755" s="461">
        <v>4</v>
      </c>
      <c r="I755" s="207"/>
      <c r="J755" s="208"/>
      <c r="K755" s="208">
        <v>2</v>
      </c>
      <c r="L755" s="208">
        <v>1</v>
      </c>
      <c r="M755" s="208"/>
      <c r="N755" s="208"/>
      <c r="O755" s="208"/>
      <c r="P755" s="208"/>
      <c r="Q755" s="209">
        <v>31</v>
      </c>
      <c r="T755" s="209">
        <v>1</v>
      </c>
      <c r="X755" s="208"/>
      <c r="Y755" s="208"/>
      <c r="Z755" s="208"/>
      <c r="AA755" s="461"/>
      <c r="AB755" s="208"/>
      <c r="AC755" s="208"/>
      <c r="AD755" s="208"/>
      <c r="AE755" s="208"/>
      <c r="AF755" s="208"/>
      <c r="AG755" s="208"/>
      <c r="AH755" s="208"/>
      <c r="AI755" s="208"/>
      <c r="AJ755" s="208"/>
      <c r="AK755" s="210"/>
      <c r="AL755" s="208" t="s">
        <v>7503</v>
      </c>
      <c r="AM755" s="208"/>
      <c r="AN755" s="208"/>
    </row>
    <row r="756" spans="1:40" s="209" customFormat="1" ht="14.5">
      <c r="A756" s="395" t="s">
        <v>7497</v>
      </c>
      <c r="B756" s="466">
        <v>44404</v>
      </c>
      <c r="C756" s="467">
        <v>21</v>
      </c>
      <c r="D756" s="461" t="s">
        <v>7504</v>
      </c>
      <c r="E756" s="461" t="s">
        <v>7505</v>
      </c>
      <c r="F756" s="208">
        <v>4</v>
      </c>
      <c r="G756" s="461">
        <v>6</v>
      </c>
      <c r="H756" s="461">
        <v>11</v>
      </c>
      <c r="I756" s="207"/>
      <c r="J756" s="208"/>
      <c r="K756" s="208">
        <v>0</v>
      </c>
      <c r="L756" s="208">
        <v>1</v>
      </c>
      <c r="M756" s="208"/>
      <c r="N756" s="208"/>
      <c r="O756" s="208"/>
      <c r="P756" s="208"/>
      <c r="Q756" s="209">
        <v>21</v>
      </c>
      <c r="T756" s="209">
        <v>1</v>
      </c>
      <c r="X756" s="208"/>
      <c r="Y756" s="208"/>
      <c r="Z756" s="208"/>
      <c r="AA756" s="461"/>
      <c r="AB756" s="208"/>
      <c r="AC756" s="208"/>
      <c r="AD756" s="208"/>
      <c r="AE756" s="208"/>
      <c r="AF756" s="208"/>
      <c r="AG756" s="208"/>
      <c r="AH756" s="208"/>
      <c r="AI756" s="208"/>
      <c r="AJ756" s="208"/>
      <c r="AK756" s="210"/>
      <c r="AL756" s="208" t="s">
        <v>7506</v>
      </c>
      <c r="AM756" s="208"/>
      <c r="AN756" s="208"/>
    </row>
    <row r="757" spans="1:40" s="209" customFormat="1" ht="14.5">
      <c r="A757" s="395" t="s">
        <v>551</v>
      </c>
      <c r="B757" s="466">
        <v>44425</v>
      </c>
      <c r="C757" s="467">
        <v>589</v>
      </c>
      <c r="D757" s="469" t="s">
        <v>7524</v>
      </c>
      <c r="E757" s="469"/>
      <c r="F757" s="208"/>
      <c r="G757" s="469"/>
      <c r="H757" s="469"/>
      <c r="I757" s="207"/>
      <c r="J757" s="208"/>
      <c r="K757" s="208">
        <v>2</v>
      </c>
      <c r="L757" s="208">
        <v>49</v>
      </c>
      <c r="M757" s="208" t="s">
        <v>7526</v>
      </c>
      <c r="N757" s="208"/>
      <c r="O757" s="208"/>
      <c r="P757" s="208"/>
      <c r="Q757" s="209">
        <v>589</v>
      </c>
      <c r="X757" s="208"/>
      <c r="Y757" s="208"/>
      <c r="Z757" s="208"/>
      <c r="AA757" s="469"/>
      <c r="AB757" s="208"/>
      <c r="AC757" s="208"/>
      <c r="AD757" s="208"/>
      <c r="AE757" s="208"/>
      <c r="AF757" s="208"/>
      <c r="AG757" s="208"/>
      <c r="AH757" s="208"/>
      <c r="AI757" s="208"/>
      <c r="AJ757" s="208"/>
      <c r="AK757" s="210"/>
      <c r="AL757" s="208" t="s">
        <v>7525</v>
      </c>
      <c r="AM757" s="208"/>
      <c r="AN757" s="208"/>
    </row>
    <row r="758" spans="1:40" s="209" customFormat="1" ht="14.5">
      <c r="A758" s="395" t="s">
        <v>7531</v>
      </c>
      <c r="B758" s="466">
        <v>44420</v>
      </c>
      <c r="C758" s="467">
        <v>126</v>
      </c>
      <c r="D758" s="469" t="s">
        <v>7537</v>
      </c>
      <c r="E758" s="469"/>
      <c r="F758" s="208"/>
      <c r="G758" s="469"/>
      <c r="H758" s="469"/>
      <c r="I758" s="207" t="s">
        <v>1278</v>
      </c>
      <c r="J758" s="208">
        <v>63</v>
      </c>
      <c r="K758" s="208">
        <v>12</v>
      </c>
      <c r="L758" s="208">
        <v>33</v>
      </c>
      <c r="M758" s="208" t="s">
        <v>7539</v>
      </c>
      <c r="N758" s="208">
        <v>21</v>
      </c>
      <c r="O758" s="208">
        <v>1</v>
      </c>
      <c r="P758" s="208">
        <v>65</v>
      </c>
      <c r="Q758" s="209">
        <v>126</v>
      </c>
      <c r="X758" s="208"/>
      <c r="Y758" s="208"/>
      <c r="Z758" s="208"/>
      <c r="AA758" s="469"/>
      <c r="AB758" s="208"/>
      <c r="AC758" s="208"/>
      <c r="AD758" s="208"/>
      <c r="AE758" s="208"/>
      <c r="AF758" s="208"/>
      <c r="AG758" s="208"/>
      <c r="AH758" s="208"/>
      <c r="AI758" s="208"/>
      <c r="AJ758" s="208"/>
      <c r="AK758" s="210"/>
      <c r="AL758" s="208" t="s">
        <v>7538</v>
      </c>
      <c r="AM758" s="208"/>
      <c r="AN758" s="208" t="s">
        <v>7540</v>
      </c>
    </row>
    <row r="759" spans="1:40" s="209" customFormat="1" ht="14.5">
      <c r="A759" s="395" t="s">
        <v>7542</v>
      </c>
      <c r="B759" s="466">
        <v>44428</v>
      </c>
      <c r="C759" s="467">
        <v>140</v>
      </c>
      <c r="D759" s="469" t="s">
        <v>7549</v>
      </c>
      <c r="E759" s="469"/>
      <c r="F759" s="208"/>
      <c r="G759" s="469"/>
      <c r="H759" s="469"/>
      <c r="I759" s="207"/>
      <c r="J759" s="208"/>
      <c r="K759" s="208">
        <v>1</v>
      </c>
      <c r="L759" s="208"/>
      <c r="M759" s="208" t="s">
        <v>7550</v>
      </c>
      <c r="N759" s="208">
        <v>1</v>
      </c>
      <c r="O759" s="208"/>
      <c r="P759" s="208">
        <v>44</v>
      </c>
      <c r="Q759" s="209">
        <v>140</v>
      </c>
      <c r="X759" s="208"/>
      <c r="Y759" s="208"/>
      <c r="Z759" s="208"/>
      <c r="AA759" s="469"/>
      <c r="AB759" s="208"/>
      <c r="AC759" s="208"/>
      <c r="AD759" s="208"/>
      <c r="AE759" s="208"/>
      <c r="AF759" s="208"/>
      <c r="AG759" s="208"/>
      <c r="AH759" s="208"/>
      <c r="AI759" s="208"/>
      <c r="AJ759" s="208"/>
      <c r="AK759" s="210"/>
      <c r="AL759" s="208"/>
      <c r="AM759" s="208"/>
      <c r="AN759" s="208" t="s">
        <v>7551</v>
      </c>
    </row>
    <row r="760" spans="1:40" s="209" customFormat="1" ht="14.5">
      <c r="A760" s="395" t="s">
        <v>7552</v>
      </c>
      <c r="B760" s="466">
        <v>44440</v>
      </c>
      <c r="C760" s="467">
        <v>5614</v>
      </c>
      <c r="D760" s="469"/>
      <c r="E760" s="469" t="s">
        <v>7560</v>
      </c>
      <c r="F760" s="208">
        <v>880</v>
      </c>
      <c r="G760" s="469">
        <v>1628</v>
      </c>
      <c r="H760" s="469">
        <v>2502</v>
      </c>
      <c r="I760" s="207"/>
      <c r="J760" s="208"/>
      <c r="K760" s="208"/>
      <c r="L760" s="208"/>
      <c r="M760" s="208" t="s">
        <v>7559</v>
      </c>
      <c r="N760" s="208"/>
      <c r="O760" s="208">
        <v>54</v>
      </c>
      <c r="P760" s="208"/>
      <c r="Q760" s="209">
        <v>2223</v>
      </c>
      <c r="R760" s="209">
        <v>55</v>
      </c>
      <c r="X760" s="208"/>
      <c r="Y760" s="208"/>
      <c r="Z760" s="208"/>
      <c r="AA760" s="469"/>
      <c r="AB760" s="208"/>
      <c r="AC760" s="208"/>
      <c r="AD760" s="208"/>
      <c r="AE760" s="208"/>
      <c r="AF760" s="208"/>
      <c r="AG760" s="208"/>
      <c r="AH760" s="208"/>
      <c r="AI760" s="208"/>
      <c r="AJ760" s="208"/>
      <c r="AK760" s="210"/>
      <c r="AL760" s="208"/>
      <c r="AM760" s="208"/>
      <c r="AN760" s="208"/>
    </row>
    <row r="761" spans="1:40" s="209" customFormat="1" ht="14.5">
      <c r="A761" s="395" t="s">
        <v>7567</v>
      </c>
      <c r="B761" s="466">
        <v>44431</v>
      </c>
      <c r="C761" s="467">
        <v>17</v>
      </c>
      <c r="D761" s="469" t="s">
        <v>7569</v>
      </c>
      <c r="E761" s="469" t="s">
        <v>7575</v>
      </c>
      <c r="F761" s="208">
        <v>0</v>
      </c>
      <c r="G761" s="469">
        <v>1</v>
      </c>
      <c r="H761" s="469">
        <v>16</v>
      </c>
      <c r="I761" s="207" t="s">
        <v>7581</v>
      </c>
      <c r="J761" s="208"/>
      <c r="K761" s="208"/>
      <c r="L761" s="208">
        <v>5</v>
      </c>
      <c r="M761" s="208" t="s">
        <v>7573</v>
      </c>
      <c r="N761" s="208">
        <v>5</v>
      </c>
      <c r="O761" s="208"/>
      <c r="P761" s="208">
        <v>13</v>
      </c>
      <c r="Q761" s="209">
        <v>17</v>
      </c>
      <c r="X761" s="208"/>
      <c r="Y761" s="208"/>
      <c r="Z761" s="208"/>
      <c r="AA761" s="469"/>
      <c r="AB761" s="208"/>
      <c r="AC761" s="208"/>
      <c r="AD761" s="208"/>
      <c r="AE761" s="208"/>
      <c r="AF761" s="208" t="s">
        <v>126</v>
      </c>
      <c r="AG761" s="208"/>
      <c r="AH761" s="208"/>
      <c r="AI761" s="208"/>
      <c r="AJ761" s="208"/>
      <c r="AK761" s="210"/>
      <c r="AL761" s="208" t="s">
        <v>7571</v>
      </c>
      <c r="AM761" s="208"/>
      <c r="AN761" s="208"/>
    </row>
    <row r="762" spans="1:40" s="209" customFormat="1" ht="14.5">
      <c r="A762" s="395" t="s">
        <v>7568</v>
      </c>
      <c r="B762" s="466">
        <v>44431</v>
      </c>
      <c r="C762" s="467">
        <v>19</v>
      </c>
      <c r="D762" s="469" t="s">
        <v>7570</v>
      </c>
      <c r="E762" s="469" t="s">
        <v>7576</v>
      </c>
      <c r="F762" s="208">
        <v>1</v>
      </c>
      <c r="G762" s="469">
        <v>3</v>
      </c>
      <c r="H762" s="469">
        <v>15</v>
      </c>
      <c r="I762" s="207" t="s">
        <v>7582</v>
      </c>
      <c r="J762" s="208"/>
      <c r="K762" s="208"/>
      <c r="L762" s="208">
        <v>1</v>
      </c>
      <c r="M762" s="208" t="s">
        <v>7574</v>
      </c>
      <c r="N762" s="208"/>
      <c r="O762" s="208"/>
      <c r="P762" s="208">
        <v>9</v>
      </c>
      <c r="Q762" s="209">
        <v>19</v>
      </c>
      <c r="X762" s="208"/>
      <c r="Y762" s="208"/>
      <c r="Z762" s="208"/>
      <c r="AA762" s="469"/>
      <c r="AB762" s="208"/>
      <c r="AC762" s="208"/>
      <c r="AD762" s="208"/>
      <c r="AE762" s="208"/>
      <c r="AF762" s="208" t="s">
        <v>248</v>
      </c>
      <c r="AG762" s="208"/>
      <c r="AH762" s="208"/>
      <c r="AI762" s="208"/>
      <c r="AJ762" s="208"/>
      <c r="AK762" s="210"/>
      <c r="AL762" s="208" t="s">
        <v>7572</v>
      </c>
      <c r="AM762" s="208"/>
      <c r="AN762" s="208"/>
    </row>
    <row r="763" spans="1:40" s="209" customFormat="1" ht="14.5">
      <c r="A763" s="395" t="s">
        <v>7593</v>
      </c>
      <c r="B763" s="466">
        <v>44429</v>
      </c>
      <c r="C763" s="467">
        <v>47</v>
      </c>
      <c r="D763" s="473" t="s">
        <v>7594</v>
      </c>
      <c r="E763" s="473"/>
      <c r="F763" s="208"/>
      <c r="G763" s="473"/>
      <c r="H763" s="473"/>
      <c r="I763" s="207"/>
      <c r="J763" s="208"/>
      <c r="K763" s="208"/>
      <c r="L763" s="208"/>
      <c r="M763" s="208" t="s">
        <v>7598</v>
      </c>
      <c r="N763" s="208"/>
      <c r="O763" s="208"/>
      <c r="P763" s="208">
        <v>41</v>
      </c>
      <c r="Q763" s="209">
        <v>47</v>
      </c>
      <c r="X763" s="208"/>
      <c r="Y763" s="208"/>
      <c r="Z763" s="208"/>
      <c r="AA763" s="473"/>
      <c r="AB763" s="208"/>
      <c r="AC763" s="208"/>
      <c r="AD763" s="208"/>
      <c r="AE763" s="208"/>
      <c r="AF763" s="208"/>
      <c r="AG763" s="208"/>
      <c r="AH763" s="208"/>
      <c r="AI763" s="208"/>
      <c r="AJ763" s="208"/>
      <c r="AK763" s="210"/>
      <c r="AL763" s="208" t="s">
        <v>7596</v>
      </c>
      <c r="AM763" s="208"/>
      <c r="AN763" s="208"/>
    </row>
    <row r="764" spans="1:40" s="209" customFormat="1" ht="14.5">
      <c r="A764" s="395" t="s">
        <v>7592</v>
      </c>
      <c r="B764" s="466">
        <v>44429</v>
      </c>
      <c r="C764" s="467">
        <v>44</v>
      </c>
      <c r="D764" s="473" t="s">
        <v>7595</v>
      </c>
      <c r="E764" s="473"/>
      <c r="F764" s="208"/>
      <c r="G764" s="473"/>
      <c r="H764" s="473"/>
      <c r="I764" s="207"/>
      <c r="J764" s="208"/>
      <c r="K764" s="208"/>
      <c r="L764" s="208"/>
      <c r="M764" s="208" t="s">
        <v>7599</v>
      </c>
      <c r="N764" s="208"/>
      <c r="O764" s="208"/>
      <c r="P764" s="208">
        <v>34</v>
      </c>
      <c r="Q764" s="209">
        <v>44</v>
      </c>
      <c r="X764" s="208"/>
      <c r="Y764" s="208"/>
      <c r="Z764" s="208"/>
      <c r="AA764" s="473"/>
      <c r="AB764" s="208"/>
      <c r="AC764" s="208"/>
      <c r="AD764" s="208"/>
      <c r="AE764" s="208"/>
      <c r="AF764" s="208"/>
      <c r="AG764" s="208"/>
      <c r="AH764" s="208"/>
      <c r="AI764" s="208"/>
      <c r="AJ764" s="208"/>
      <c r="AK764" s="210"/>
      <c r="AL764" s="208" t="s">
        <v>7597</v>
      </c>
      <c r="AM764" s="208"/>
      <c r="AN764" s="208"/>
    </row>
    <row r="765" spans="1:40" s="209" customFormat="1" ht="14.5">
      <c r="A765" s="395" t="s">
        <v>7609</v>
      </c>
      <c r="B765" s="466">
        <v>44433</v>
      </c>
      <c r="C765" s="467">
        <v>133</v>
      </c>
      <c r="D765" s="473" t="s">
        <v>7611</v>
      </c>
      <c r="E765" s="473"/>
      <c r="F765" s="208">
        <v>17</v>
      </c>
      <c r="G765" s="473">
        <v>37</v>
      </c>
      <c r="H765" s="473">
        <v>79</v>
      </c>
      <c r="I765" s="207"/>
      <c r="J765" s="476">
        <v>15</v>
      </c>
      <c r="K765" s="208">
        <v>2</v>
      </c>
      <c r="L765" s="208">
        <v>15</v>
      </c>
      <c r="M765" s="208" t="s">
        <v>7613</v>
      </c>
      <c r="N765" s="208">
        <v>15</v>
      </c>
      <c r="O765" s="208">
        <v>4</v>
      </c>
      <c r="P765" s="208">
        <v>33</v>
      </c>
      <c r="Q765" s="208">
        <v>53</v>
      </c>
      <c r="U765" s="387">
        <v>80</v>
      </c>
      <c r="X765" s="208"/>
      <c r="Y765" s="208"/>
      <c r="Z765" s="208"/>
      <c r="AA765" s="473"/>
      <c r="AB765" s="208"/>
      <c r="AC765" s="208"/>
      <c r="AD765" s="208"/>
      <c r="AE765" s="208"/>
      <c r="AF765" s="208"/>
      <c r="AG765" s="208"/>
      <c r="AH765" s="208"/>
      <c r="AI765" s="208"/>
      <c r="AJ765" s="208"/>
      <c r="AK765" s="210"/>
      <c r="AL765" s="208"/>
      <c r="AM765" s="208"/>
      <c r="AN765" s="208"/>
    </row>
    <row r="766" spans="1:40" s="209" customFormat="1" ht="14.5">
      <c r="A766" s="395" t="s">
        <v>7610</v>
      </c>
      <c r="B766" s="466">
        <v>44433</v>
      </c>
      <c r="C766" s="467">
        <v>165</v>
      </c>
      <c r="D766" s="473" t="s">
        <v>7612</v>
      </c>
      <c r="E766" s="473"/>
      <c r="F766" s="208">
        <v>3</v>
      </c>
      <c r="G766" s="473">
        <v>14</v>
      </c>
      <c r="H766" s="473">
        <v>148</v>
      </c>
      <c r="I766" s="207"/>
      <c r="J766" s="208"/>
      <c r="K766" s="208">
        <v>1</v>
      </c>
      <c r="L766" s="208">
        <v>18</v>
      </c>
      <c r="M766" s="208" t="s">
        <v>7614</v>
      </c>
      <c r="N766" s="208">
        <v>2</v>
      </c>
      <c r="O766" s="208">
        <v>0</v>
      </c>
      <c r="P766" s="208">
        <v>88</v>
      </c>
      <c r="Q766" s="208">
        <v>135</v>
      </c>
      <c r="U766" s="387">
        <v>0</v>
      </c>
      <c r="X766" s="208"/>
      <c r="Y766" s="208"/>
      <c r="Z766" s="208"/>
      <c r="AA766" s="473"/>
      <c r="AB766" s="208"/>
      <c r="AC766" s="208"/>
      <c r="AD766" s="208"/>
      <c r="AE766" s="208"/>
      <c r="AF766" s="208"/>
      <c r="AG766" s="208"/>
      <c r="AH766" s="208"/>
      <c r="AI766" s="208"/>
      <c r="AJ766" s="208"/>
      <c r="AK766" s="210"/>
      <c r="AL766" s="208"/>
      <c r="AM766" s="208"/>
      <c r="AN766" s="208"/>
    </row>
    <row r="767" spans="1:40" s="209" customFormat="1" ht="14.5">
      <c r="A767" s="395" t="s">
        <v>7615</v>
      </c>
      <c r="B767" s="311">
        <v>44439</v>
      </c>
      <c r="C767" s="467">
        <v>418</v>
      </c>
      <c r="D767" s="483"/>
      <c r="E767" s="483" t="s">
        <v>7643</v>
      </c>
      <c r="F767" s="208">
        <v>191</v>
      </c>
      <c r="G767" s="483">
        <v>76</v>
      </c>
      <c r="H767" s="483">
        <v>150</v>
      </c>
      <c r="I767" s="207"/>
      <c r="J767" s="483">
        <v>6</v>
      </c>
      <c r="K767" s="208">
        <v>3</v>
      </c>
      <c r="L767" s="208">
        <v>19</v>
      </c>
      <c r="M767" s="208"/>
      <c r="N767" s="208">
        <v>3</v>
      </c>
      <c r="O767" s="208"/>
      <c r="P767" s="208">
        <v>58</v>
      </c>
      <c r="Q767" s="208">
        <v>279</v>
      </c>
      <c r="R767" s="209">
        <v>11</v>
      </c>
      <c r="U767" s="387">
        <v>139</v>
      </c>
      <c r="V767" s="209">
        <v>11</v>
      </c>
      <c r="X767" s="208" t="s">
        <v>7645</v>
      </c>
      <c r="Y767" s="208"/>
      <c r="Z767" s="208"/>
      <c r="AA767" s="483" t="s">
        <v>7644</v>
      </c>
      <c r="AB767" s="208"/>
      <c r="AC767" s="208"/>
      <c r="AD767" s="208"/>
      <c r="AE767" s="208"/>
      <c r="AF767" s="208"/>
      <c r="AG767" s="208"/>
      <c r="AH767" s="208"/>
      <c r="AI767" s="208"/>
      <c r="AJ767" s="208"/>
      <c r="AK767" s="210"/>
      <c r="AL767" s="208"/>
      <c r="AM767" s="208"/>
      <c r="AN767" s="208"/>
    </row>
    <row r="768" spans="1:40" s="209" customFormat="1" ht="14.5">
      <c r="A768" s="481" t="s">
        <v>7620</v>
      </c>
      <c r="B768" s="466">
        <v>44424</v>
      </c>
      <c r="C768" s="467">
        <v>424</v>
      </c>
      <c r="D768" s="478" t="s">
        <v>7621</v>
      </c>
      <c r="E768" s="478" t="s">
        <v>7622</v>
      </c>
      <c r="F768" s="208">
        <v>124</v>
      </c>
      <c r="G768" s="478">
        <v>193</v>
      </c>
      <c r="H768" s="478">
        <v>107</v>
      </c>
      <c r="I768" s="207"/>
      <c r="J768" s="208"/>
      <c r="K768" s="208"/>
      <c r="L768" s="208"/>
      <c r="M768" s="208" t="s">
        <v>7623</v>
      </c>
      <c r="N768" s="208"/>
      <c r="O768" s="208"/>
      <c r="P768" s="208">
        <v>30</v>
      </c>
      <c r="Q768" s="209">
        <v>85</v>
      </c>
      <c r="R768" s="209">
        <v>9</v>
      </c>
      <c r="T768" s="209">
        <v>2</v>
      </c>
      <c r="U768" s="209">
        <v>327</v>
      </c>
      <c r="V768" s="209">
        <v>3</v>
      </c>
      <c r="X768" s="208"/>
      <c r="Y768" s="208"/>
      <c r="Z768" s="208"/>
      <c r="AA768" s="478"/>
      <c r="AB768" s="208"/>
      <c r="AC768" s="208"/>
      <c r="AD768" s="208"/>
      <c r="AE768" s="208"/>
      <c r="AF768" s="208"/>
      <c r="AG768" s="208"/>
      <c r="AH768" s="208"/>
      <c r="AI768" s="208"/>
      <c r="AJ768" s="208"/>
      <c r="AK768" s="210"/>
      <c r="AL768" s="208" t="s">
        <v>7624</v>
      </c>
      <c r="AM768" s="208" t="s">
        <v>7641</v>
      </c>
      <c r="AN768" s="208"/>
    </row>
    <row r="769" spans="1:41 16384:16384" s="209" customFormat="1" ht="15.5">
      <c r="A769" s="493" t="s">
        <v>7632</v>
      </c>
      <c r="B769" s="466">
        <v>44419</v>
      </c>
      <c r="C769" s="467">
        <v>18715</v>
      </c>
      <c r="D769" s="483"/>
      <c r="E769" s="483"/>
      <c r="F769" s="208"/>
      <c r="G769" s="483"/>
      <c r="H769" s="483"/>
      <c r="I769" s="207"/>
      <c r="J769" s="208"/>
      <c r="K769" s="208"/>
      <c r="L769" s="208"/>
      <c r="M769" s="208" t="s">
        <v>7640</v>
      </c>
      <c r="N769" s="208">
        <v>977</v>
      </c>
      <c r="O769" s="208">
        <v>24</v>
      </c>
      <c r="P769" s="208">
        <v>6088</v>
      </c>
      <c r="Q769" s="209">
        <v>18715</v>
      </c>
      <c r="X769" s="208"/>
      <c r="Y769" s="208"/>
      <c r="Z769" s="208"/>
      <c r="AA769" s="483"/>
      <c r="AB769" s="208"/>
      <c r="AC769" s="208"/>
      <c r="AD769" s="208"/>
      <c r="AE769" s="208"/>
      <c r="AF769" s="208"/>
      <c r="AG769" s="208"/>
      <c r="AH769" s="208"/>
      <c r="AI769" s="208"/>
      <c r="AJ769" s="208"/>
      <c r="AK769" s="210"/>
      <c r="AL769" s="208"/>
      <c r="AM769" s="208"/>
      <c r="AN769" s="208"/>
    </row>
    <row r="770" spans="1:41 16384:16384" s="209" customFormat="1" ht="15.5">
      <c r="A770" s="493" t="s">
        <v>7633</v>
      </c>
      <c r="B770" s="466">
        <v>44409</v>
      </c>
      <c r="C770" s="467">
        <v>101</v>
      </c>
      <c r="D770" s="483"/>
      <c r="E770" s="483"/>
      <c r="F770" s="208">
        <v>27</v>
      </c>
      <c r="G770" s="483">
        <v>22</v>
      </c>
      <c r="H770" s="483">
        <v>52</v>
      </c>
      <c r="I770" s="207"/>
      <c r="J770" s="208"/>
      <c r="K770" s="208">
        <v>2</v>
      </c>
      <c r="L770" s="208">
        <v>5</v>
      </c>
      <c r="M770" s="208"/>
      <c r="N770" s="208"/>
      <c r="O770" s="208"/>
      <c r="P770" s="208">
        <v>30</v>
      </c>
      <c r="Q770" s="209">
        <v>101</v>
      </c>
      <c r="T770" s="209">
        <v>11</v>
      </c>
      <c r="X770" s="208"/>
      <c r="Y770" s="208"/>
      <c r="Z770" s="208"/>
      <c r="AA770" s="483"/>
      <c r="AB770" s="208"/>
      <c r="AC770" s="208"/>
      <c r="AD770" s="208"/>
      <c r="AE770" s="208"/>
      <c r="AF770" s="208"/>
      <c r="AG770" s="208"/>
      <c r="AH770" s="208"/>
      <c r="AI770" s="208"/>
      <c r="AJ770" s="208"/>
      <c r="AK770" s="210"/>
      <c r="AL770" s="208"/>
      <c r="AM770" s="208"/>
      <c r="AN770" s="208"/>
    </row>
    <row r="771" spans="1:41 16384:16384" s="209" customFormat="1" ht="15.5">
      <c r="A771" s="493" t="s">
        <v>7634</v>
      </c>
      <c r="B771" s="466">
        <v>44414</v>
      </c>
      <c r="C771" s="467">
        <v>131</v>
      </c>
      <c r="D771" s="483" t="s">
        <v>7662</v>
      </c>
      <c r="E771" s="483"/>
      <c r="F771" s="208"/>
      <c r="G771" s="483"/>
      <c r="H771" s="483"/>
      <c r="I771" s="207"/>
      <c r="J771" s="208"/>
      <c r="K771" s="208"/>
      <c r="L771" s="208"/>
      <c r="M771" s="208"/>
      <c r="N771" s="208"/>
      <c r="O771" s="208"/>
      <c r="P771" s="208"/>
      <c r="Q771" s="209">
        <v>131</v>
      </c>
      <c r="X771" s="208"/>
      <c r="Y771" s="208"/>
      <c r="Z771" s="208"/>
      <c r="AA771" s="483"/>
      <c r="AB771" s="208"/>
      <c r="AC771" s="208"/>
      <c r="AD771" s="208"/>
      <c r="AE771" s="208"/>
      <c r="AF771" s="208"/>
      <c r="AG771" s="208"/>
      <c r="AH771" s="208"/>
      <c r="AI771" s="208"/>
      <c r="AJ771" s="208"/>
      <c r="AK771" s="210"/>
      <c r="AL771" s="208"/>
      <c r="AM771" s="208"/>
      <c r="AN771" s="208"/>
    </row>
    <row r="772" spans="1:41 16384:16384" s="209" customFormat="1" ht="15.5">
      <c r="A772" s="493" t="s">
        <v>7635</v>
      </c>
      <c r="B772" s="466"/>
      <c r="C772" s="467">
        <v>26</v>
      </c>
      <c r="D772" s="483"/>
      <c r="E772" s="483"/>
      <c r="F772" s="208"/>
      <c r="G772" s="483"/>
      <c r="H772" s="483"/>
      <c r="I772" s="207"/>
      <c r="J772" s="208"/>
      <c r="K772" s="208"/>
      <c r="L772" s="208"/>
      <c r="M772" s="208"/>
      <c r="N772" s="208"/>
      <c r="O772" s="208"/>
      <c r="P772" s="208">
        <v>19</v>
      </c>
      <c r="Q772" s="209">
        <v>26</v>
      </c>
      <c r="X772" s="208"/>
      <c r="Y772" s="208"/>
      <c r="Z772" s="208"/>
      <c r="AA772" s="483"/>
      <c r="AB772" s="208"/>
      <c r="AC772" s="208"/>
      <c r="AD772" s="208"/>
      <c r="AE772" s="208"/>
      <c r="AF772" s="208"/>
      <c r="AG772" s="208"/>
      <c r="AH772" s="208"/>
      <c r="AI772" s="208"/>
      <c r="AJ772" s="208"/>
      <c r="AK772" s="210"/>
      <c r="AL772" s="208"/>
      <c r="AM772" s="208"/>
      <c r="AN772" s="208"/>
    </row>
    <row r="773" spans="1:41 16384:16384" s="249" customFormat="1" ht="14.5">
      <c r="A773" s="488"/>
      <c r="B773" s="489"/>
      <c r="C773" s="490"/>
      <c r="D773" s="485"/>
      <c r="E773" s="485"/>
      <c r="F773" s="215"/>
      <c r="G773" s="485"/>
      <c r="H773" s="485"/>
      <c r="I773" s="276"/>
      <c r="J773" s="215"/>
      <c r="K773" s="215"/>
      <c r="L773" s="215"/>
      <c r="M773" s="215"/>
      <c r="N773" s="215"/>
      <c r="O773" s="215"/>
      <c r="P773" s="215"/>
      <c r="X773" s="215"/>
      <c r="Y773" s="215"/>
      <c r="Z773" s="215"/>
      <c r="AA773" s="485"/>
      <c r="AB773" s="215"/>
      <c r="AC773" s="215"/>
      <c r="AD773" s="215"/>
      <c r="AE773" s="215"/>
      <c r="AF773" s="215"/>
      <c r="AG773" s="215"/>
      <c r="AH773" s="215"/>
      <c r="AI773" s="215"/>
      <c r="AJ773" s="215"/>
      <c r="AK773" s="277"/>
      <c r="AL773" s="215"/>
      <c r="AM773" s="215"/>
      <c r="AN773" s="215"/>
    </row>
    <row r="774" spans="1:41 16384:16384" s="249" customFormat="1" ht="14.5">
      <c r="A774" s="488"/>
      <c r="B774" s="489"/>
      <c r="C774" s="490"/>
      <c r="D774" s="485"/>
      <c r="E774" s="485"/>
      <c r="F774" s="215"/>
      <c r="G774" s="485"/>
      <c r="H774" s="485"/>
      <c r="I774" s="276"/>
      <c r="J774" s="215"/>
      <c r="K774" s="215"/>
      <c r="L774" s="215"/>
      <c r="M774" s="215"/>
      <c r="N774" s="215"/>
      <c r="O774" s="215"/>
      <c r="P774" s="215"/>
      <c r="X774" s="215"/>
      <c r="Y774" s="215"/>
      <c r="Z774" s="215"/>
      <c r="AA774" s="485"/>
      <c r="AB774" s="215"/>
      <c r="AC774" s="215"/>
      <c r="AD774" s="215"/>
      <c r="AE774" s="215"/>
      <c r="AF774" s="215"/>
      <c r="AG774" s="215"/>
      <c r="AH774" s="215"/>
      <c r="AI774" s="215"/>
      <c r="AJ774" s="215"/>
      <c r="AK774" s="277"/>
      <c r="AL774" s="215"/>
      <c r="AM774" s="215"/>
      <c r="AN774" s="215"/>
    </row>
    <row r="775" spans="1:41 16384:16384" s="249" customFormat="1" ht="14.5">
      <c r="A775" s="488"/>
      <c r="B775" s="489"/>
      <c r="C775" s="490"/>
      <c r="D775" s="485"/>
      <c r="E775" s="485"/>
      <c r="F775" s="215"/>
      <c r="G775" s="485"/>
      <c r="H775" s="485"/>
      <c r="I775" s="276"/>
      <c r="J775" s="215"/>
      <c r="K775" s="215"/>
      <c r="L775" s="215"/>
      <c r="M775" s="215"/>
      <c r="N775" s="215"/>
      <c r="O775" s="215"/>
      <c r="P775" s="215"/>
      <c r="X775" s="215"/>
      <c r="Y775" s="215"/>
      <c r="Z775" s="215"/>
      <c r="AA775" s="485"/>
      <c r="AB775" s="215"/>
      <c r="AC775" s="215"/>
      <c r="AD775" s="215"/>
      <c r="AE775" s="215"/>
      <c r="AF775" s="215"/>
      <c r="AG775" s="215"/>
      <c r="AH775" s="215"/>
      <c r="AI775" s="215"/>
      <c r="AJ775" s="215"/>
      <c r="AK775" s="277"/>
      <c r="AL775" s="215"/>
      <c r="AM775" s="215"/>
      <c r="AN775" s="215"/>
    </row>
    <row r="776" spans="1:41 16384:16384" s="209" customFormat="1" ht="14.5">
      <c r="A776" s="395"/>
      <c r="B776" s="466"/>
      <c r="C776" s="467"/>
      <c r="D776" s="473"/>
      <c r="E776" s="473"/>
      <c r="F776" s="208"/>
      <c r="G776" s="473"/>
      <c r="H776" s="473"/>
      <c r="I776" s="207"/>
      <c r="J776" s="208"/>
      <c r="K776" s="208"/>
      <c r="L776" s="208"/>
      <c r="M776" s="208"/>
      <c r="N776" s="208"/>
      <c r="O776" s="208"/>
      <c r="P776" s="208"/>
      <c r="X776" s="208"/>
      <c r="Y776" s="208"/>
      <c r="Z776" s="208"/>
      <c r="AA776" s="473"/>
      <c r="AB776" s="208"/>
      <c r="AC776" s="208"/>
      <c r="AD776" s="208"/>
      <c r="AE776" s="208"/>
      <c r="AF776" s="208"/>
      <c r="AG776" s="208"/>
      <c r="AH776" s="208"/>
      <c r="AI776" s="208"/>
      <c r="AJ776" s="208"/>
      <c r="AK776" s="210"/>
      <c r="AL776" s="208"/>
      <c r="AM776" s="208"/>
      <c r="AN776" s="208"/>
    </row>
    <row r="777" spans="1:41 16384:16384" s="436" customFormat="1" ht="14.25" customHeight="1">
      <c r="A777" s="503" t="s">
        <v>1874</v>
      </c>
      <c r="B777" s="503"/>
      <c r="C777" s="87">
        <f>SUM(C2:C776)</f>
        <v>166988</v>
      </c>
      <c r="D777" s="87"/>
      <c r="E777" s="87"/>
      <c r="F777" s="87">
        <f t="shared" ref="D777:W777" si="0">SUM(F2:F776)</f>
        <v>5203</v>
      </c>
      <c r="G777" s="87">
        <f t="shared" si="0"/>
        <v>9948</v>
      </c>
      <c r="H777" s="87">
        <f t="shared" si="0"/>
        <v>25766</v>
      </c>
      <c r="I777" s="87"/>
      <c r="J777" s="87">
        <f t="shared" si="0"/>
        <v>4581</v>
      </c>
      <c r="K777" s="87">
        <f t="shared" si="0"/>
        <v>1606</v>
      </c>
      <c r="L777" s="87">
        <f t="shared" si="0"/>
        <v>3532</v>
      </c>
      <c r="M777" s="87">
        <f t="shared" si="0"/>
        <v>2594</v>
      </c>
      <c r="N777" s="87">
        <f t="shared" si="0"/>
        <v>4092</v>
      </c>
      <c r="O777" s="87">
        <f t="shared" si="0"/>
        <v>1353</v>
      </c>
      <c r="P777" s="87">
        <f t="shared" si="0"/>
        <v>29159</v>
      </c>
      <c r="Q777" s="87">
        <f t="shared" si="0"/>
        <v>83920</v>
      </c>
      <c r="R777" s="87">
        <f t="shared" si="0"/>
        <v>697</v>
      </c>
      <c r="S777" s="87">
        <f t="shared" si="0"/>
        <v>133</v>
      </c>
      <c r="T777" s="87">
        <f t="shared" si="0"/>
        <v>1187</v>
      </c>
      <c r="U777" s="87">
        <f t="shared" si="0"/>
        <v>23307</v>
      </c>
      <c r="V777" s="87">
        <f t="shared" si="0"/>
        <v>122</v>
      </c>
      <c r="W777" s="87">
        <f t="shared" si="0"/>
        <v>82</v>
      </c>
      <c r="X777" s="87"/>
      <c r="Y777" s="87"/>
      <c r="Z777" s="87" t="s">
        <v>41</v>
      </c>
      <c r="AA777" s="87"/>
      <c r="AB777" s="87"/>
      <c r="AC777" s="87" t="s">
        <v>41</v>
      </c>
      <c r="AD777" s="87"/>
      <c r="AE777" s="87"/>
      <c r="AF777" s="87" t="s">
        <v>41</v>
      </c>
      <c r="AG777" s="87"/>
      <c r="AH777" s="87"/>
      <c r="AI777" s="87"/>
      <c r="AJ777" s="87"/>
      <c r="AK777" s="87"/>
      <c r="AL777" s="87"/>
      <c r="AM777" s="87"/>
      <c r="AN777" s="368" t="s">
        <v>1875</v>
      </c>
      <c r="AO777" s="87"/>
      <c r="XFD777" s="436">
        <f>SUM(N777:XFC777)</f>
        <v>144052</v>
      </c>
    </row>
    <row r="778" spans="1:41 16384:16384" s="440" customFormat="1" ht="14.5">
      <c r="A778" s="332"/>
      <c r="B778" s="332"/>
      <c r="C778" s="439"/>
      <c r="D778" s="439"/>
      <c r="E778" s="439"/>
      <c r="F778" s="439"/>
      <c r="G778" s="439"/>
      <c r="H778" s="439"/>
      <c r="I778" s="439"/>
      <c r="J778" s="439"/>
      <c r="K778" s="439"/>
      <c r="L778" s="439"/>
      <c r="M778" s="439"/>
      <c r="N778" s="439"/>
      <c r="O778" s="439"/>
      <c r="P778" s="439"/>
      <c r="Q778" s="439"/>
      <c r="R778" s="439"/>
      <c r="S778" s="439"/>
      <c r="T778" s="439"/>
      <c r="U778" s="439"/>
      <c r="V778" s="439"/>
      <c r="W778" s="439"/>
      <c r="X778" s="439"/>
      <c r="Y778" s="439"/>
      <c r="Z778" s="439"/>
      <c r="AA778" s="439"/>
      <c r="AB778" s="439"/>
      <c r="AC778" s="439"/>
      <c r="AD778" s="439"/>
      <c r="AE778" s="439"/>
      <c r="AF778" s="439"/>
      <c r="AG778" s="439"/>
      <c r="AH778" s="439"/>
      <c r="AI778" s="439"/>
      <c r="AJ778" s="439"/>
      <c r="AK778" s="439"/>
      <c r="AL778" s="439"/>
      <c r="AM778" s="439"/>
      <c r="AN778" s="439"/>
      <c r="AO778" s="439"/>
    </row>
    <row r="779" spans="1:41 16384:16384" s="436" customFormat="1" ht="14.5">
      <c r="A779" s="40"/>
      <c r="B779" s="440"/>
      <c r="C779" s="435"/>
      <c r="D779" s="435"/>
      <c r="E779" s="435"/>
      <c r="F779" s="435"/>
      <c r="G779" s="435"/>
      <c r="H779" s="435"/>
      <c r="I779" s="2"/>
      <c r="J779" s="435"/>
      <c r="K779" s="435"/>
      <c r="L779" s="435"/>
      <c r="M779" s="435"/>
      <c r="N779" s="435"/>
      <c r="O779" s="435"/>
      <c r="P779" s="435"/>
      <c r="Q779" s="21"/>
      <c r="R779" s="435"/>
      <c r="T779" s="435"/>
      <c r="U779" s="435"/>
      <c r="V779" s="21"/>
      <c r="W779" s="435"/>
      <c r="X779" s="435"/>
      <c r="Y779" s="435"/>
      <c r="Z779" s="435"/>
      <c r="AA779" s="435"/>
      <c r="AB779" s="435"/>
      <c r="AC779" s="435"/>
      <c r="AD779" s="435"/>
      <c r="AE779" s="435"/>
      <c r="AF779" s="435"/>
      <c r="AG779" s="435"/>
      <c r="AH779" s="435"/>
      <c r="AI779" s="435"/>
      <c r="AJ779" s="435"/>
      <c r="AK779" s="435"/>
      <c r="AL779" s="435"/>
      <c r="AM779" s="435"/>
      <c r="AN779" s="435"/>
      <c r="AO779" s="435"/>
    </row>
    <row r="780" spans="1:41 16384:16384" s="436" customFormat="1" ht="15.5">
      <c r="A780" s="40"/>
      <c r="B780" s="74"/>
      <c r="C780" s="331" t="s">
        <v>1876</v>
      </c>
      <c r="D780" s="234"/>
      <c r="E780" s="435"/>
      <c r="F780" s="234"/>
      <c r="G780" s="435"/>
      <c r="H780" s="435"/>
      <c r="I780" s="2"/>
      <c r="J780" s="435"/>
      <c r="K780" s="435"/>
      <c r="L780" s="435"/>
      <c r="M780" s="435"/>
      <c r="N780" s="435"/>
      <c r="O780" s="435"/>
      <c r="P780" s="177" t="s">
        <v>1877</v>
      </c>
      <c r="R780" s="439"/>
      <c r="S780" s="176" t="s">
        <v>1878</v>
      </c>
      <c r="T780" s="435"/>
      <c r="U780" s="435"/>
      <c r="V780" s="21"/>
      <c r="W780" s="435"/>
      <c r="X780" s="435"/>
      <c r="Y780" s="435"/>
      <c r="Z780" s="435"/>
      <c r="AA780" s="435"/>
      <c r="AB780" s="435"/>
      <c r="AC780" s="435"/>
      <c r="AD780" s="435"/>
      <c r="AE780" s="435"/>
      <c r="AF780" s="435"/>
      <c r="AG780" s="435"/>
      <c r="AH780" s="435"/>
      <c r="AI780" s="435"/>
      <c r="AJ780" s="435"/>
      <c r="AK780" s="435"/>
      <c r="AL780" s="435"/>
      <c r="AM780" s="435"/>
      <c r="AN780" s="435"/>
      <c r="AO780" s="435"/>
    </row>
    <row r="781" spans="1:41 16384:16384" s="436" customFormat="1" ht="15.75" customHeight="1">
      <c r="C781" s="274" t="s">
        <v>1879</v>
      </c>
    </row>
    <row r="782" spans="1:41 16384:16384" s="436" customFormat="1" ht="14.5">
      <c r="A782" s="435"/>
      <c r="B782" s="435"/>
      <c r="C782" s="139" t="s">
        <v>1880</v>
      </c>
      <c r="D782" s="435"/>
      <c r="E782" s="435"/>
      <c r="F782" s="284" t="s">
        <v>1881</v>
      </c>
      <c r="G782" s="289" t="s">
        <v>1882</v>
      </c>
      <c r="H782" s="435"/>
      <c r="J782" s="435"/>
      <c r="K782" s="435"/>
      <c r="L782" s="435"/>
      <c r="M782" s="435"/>
      <c r="N782" s="435"/>
      <c r="O782" s="435"/>
      <c r="P782" s="111" t="s">
        <v>1883</v>
      </c>
      <c r="Q782" s="21"/>
      <c r="R782" s="139" t="s">
        <v>1884</v>
      </c>
      <c r="T782" s="435"/>
      <c r="U782" s="435"/>
      <c r="V782" s="21"/>
      <c r="W782" s="435"/>
      <c r="X782" s="435"/>
      <c r="Y782" s="435"/>
      <c r="Z782" s="435"/>
      <c r="AA782" s="435"/>
      <c r="AB782" s="435"/>
      <c r="AC782" s="435"/>
      <c r="AD782" s="435"/>
      <c r="AE782" s="435"/>
      <c r="AF782" s="435"/>
      <c r="AG782" s="435"/>
      <c r="AH782" s="435"/>
      <c r="AI782" s="435"/>
      <c r="AJ782" s="435"/>
      <c r="AK782" s="435"/>
      <c r="AL782" s="435"/>
      <c r="AM782" s="435"/>
      <c r="AN782" s="435"/>
      <c r="AO782" s="435"/>
    </row>
    <row r="783" spans="1:41 16384:16384" s="436" customFormat="1" ht="14.5">
      <c r="A783" s="435"/>
      <c r="B783" s="435"/>
      <c r="C783" s="323" t="s">
        <v>1885</v>
      </c>
      <c r="D783" s="435"/>
      <c r="E783" s="435"/>
      <c r="G783" s="435"/>
      <c r="H783" s="435"/>
      <c r="I783" s="435"/>
      <c r="J783" s="190" t="s">
        <v>1886</v>
      </c>
      <c r="K783" s="435"/>
      <c r="L783" s="435"/>
      <c r="M783" s="435"/>
      <c r="N783" s="435"/>
      <c r="O783" s="435"/>
      <c r="P783" s="435"/>
      <c r="Q783" s="21"/>
      <c r="R783" s="435"/>
      <c r="T783" s="438" t="s">
        <v>1887</v>
      </c>
      <c r="U783" s="23" t="s">
        <v>1888</v>
      </c>
      <c r="V783" s="21"/>
      <c r="W783" s="435"/>
      <c r="X783" s="435"/>
      <c r="Y783" s="435"/>
      <c r="Z783" s="435"/>
      <c r="AA783" s="435"/>
      <c r="AB783" s="435"/>
      <c r="AC783" s="435"/>
      <c r="AD783" s="435"/>
      <c r="AE783" s="435"/>
      <c r="AF783" s="435"/>
      <c r="AG783" s="435"/>
      <c r="AH783" s="435"/>
      <c r="AI783" s="435"/>
      <c r="AJ783" s="435"/>
      <c r="AK783" s="435"/>
      <c r="AL783" s="435"/>
      <c r="AM783" s="435"/>
      <c r="AN783" s="435"/>
      <c r="AO783" s="435"/>
    </row>
    <row r="784" spans="1:41 16384:16384" s="436" customFormat="1" ht="14.5">
      <c r="A784" s="435" t="s">
        <v>1889</v>
      </c>
      <c r="D784" s="435"/>
      <c r="E784" s="435"/>
      <c r="F784" s="199" t="s">
        <v>1890</v>
      </c>
      <c r="G784" s="435"/>
      <c r="H784" s="284" t="s">
        <v>1891</v>
      </c>
      <c r="I784" s="435"/>
      <c r="J784" s="435"/>
      <c r="K784" s="435"/>
      <c r="L784" s="435"/>
      <c r="M784" s="435"/>
      <c r="N784" s="435"/>
      <c r="O784" s="435"/>
      <c r="P784" s="435"/>
      <c r="Q784" s="21"/>
      <c r="R784" s="191" t="s">
        <v>1892</v>
      </c>
      <c r="T784" s="435"/>
      <c r="U784" s="435"/>
      <c r="V784" s="21"/>
      <c r="W784" s="435"/>
      <c r="X784" s="435"/>
      <c r="Y784" s="435"/>
      <c r="Z784" s="435"/>
      <c r="AA784" s="435"/>
      <c r="AB784" s="435"/>
      <c r="AC784" s="435"/>
      <c r="AD784" s="435"/>
      <c r="AE784" s="435"/>
      <c r="AF784" s="435"/>
      <c r="AG784" s="435"/>
      <c r="AH784" s="435"/>
      <c r="AI784" s="435"/>
      <c r="AJ784" s="435"/>
      <c r="AK784" s="435"/>
      <c r="AL784" s="435"/>
      <c r="AM784" s="435"/>
      <c r="AN784" s="435"/>
      <c r="AO784" s="435"/>
    </row>
    <row r="785" spans="1:41" s="436" customFormat="1" ht="14.5">
      <c r="A785" s="435" t="s">
        <v>1893</v>
      </c>
      <c r="C785" s="435"/>
      <c r="D785" s="435"/>
      <c r="E785" s="435"/>
      <c r="F785" s="435"/>
      <c r="G785" s="435"/>
      <c r="H785" s="435"/>
      <c r="I785" s="435"/>
      <c r="J785" s="435"/>
      <c r="K785" s="435"/>
      <c r="L785" s="435"/>
      <c r="M785" s="435"/>
      <c r="N785" s="435"/>
      <c r="O785" s="291" t="s">
        <v>1894</v>
      </c>
      <c r="P785" s="435"/>
      <c r="Q785" s="21"/>
      <c r="R785" s="17" t="s">
        <v>1895</v>
      </c>
      <c r="T785" s="435"/>
      <c r="U785" s="435"/>
      <c r="V785" s="21"/>
      <c r="W785" s="435"/>
      <c r="X785" s="435"/>
      <c r="Y785" s="435"/>
      <c r="Z785" s="435"/>
      <c r="AA785" s="435"/>
      <c r="AB785" s="435"/>
      <c r="AC785" s="435"/>
      <c r="AD785" s="435"/>
      <c r="AE785" s="435"/>
      <c r="AF785" s="435"/>
      <c r="AG785" s="435"/>
      <c r="AH785" s="435"/>
      <c r="AI785" s="435"/>
      <c r="AJ785" s="435"/>
      <c r="AK785" s="435"/>
      <c r="AL785" s="435"/>
      <c r="AM785" s="435"/>
      <c r="AN785" s="435"/>
      <c r="AO785" s="435"/>
    </row>
    <row r="786" spans="1:41" s="436" customFormat="1" ht="14.5">
      <c r="A786" s="435" t="s">
        <v>1896</v>
      </c>
      <c r="D786" s="435"/>
      <c r="E786" s="435"/>
      <c r="F786" s="435" t="s">
        <v>254</v>
      </c>
      <c r="G786" s="435"/>
      <c r="H786" s="435"/>
      <c r="I786" s="435"/>
      <c r="J786" s="435"/>
      <c r="K786" s="435"/>
      <c r="L786" s="435"/>
      <c r="M786" s="435"/>
      <c r="N786" s="435"/>
      <c r="O786" s="435"/>
      <c r="P786" s="435"/>
      <c r="Q786" s="21"/>
      <c r="R786" s="435"/>
      <c r="T786" s="435"/>
      <c r="U786" s="435"/>
      <c r="V786" s="21"/>
      <c r="W786" s="435"/>
      <c r="X786" s="435"/>
      <c r="Y786" s="435"/>
      <c r="Z786" s="435"/>
      <c r="AA786" s="435"/>
      <c r="AB786" s="435"/>
      <c r="AC786" s="435"/>
      <c r="AD786" s="435"/>
      <c r="AE786" s="435"/>
      <c r="AF786" s="435"/>
      <c r="AG786" s="435"/>
      <c r="AH786" s="435"/>
      <c r="AI786" s="435"/>
      <c r="AJ786" s="435"/>
      <c r="AK786" s="435"/>
      <c r="AL786" s="435"/>
      <c r="AM786" s="435"/>
      <c r="AN786" s="435"/>
      <c r="AO786" s="435"/>
    </row>
    <row r="787" spans="1:41" s="436" customFormat="1" ht="14.5">
      <c r="A787" s="435"/>
      <c r="B787" s="435"/>
      <c r="C787" s="435"/>
      <c r="D787" s="435"/>
      <c r="E787" s="435"/>
      <c r="F787" s="435"/>
      <c r="G787" s="435"/>
      <c r="H787" s="435"/>
      <c r="I787" s="435"/>
      <c r="J787" s="435"/>
      <c r="K787" s="435"/>
      <c r="L787" s="435"/>
      <c r="M787" s="435"/>
      <c r="N787" s="435"/>
      <c r="O787" s="435"/>
      <c r="P787" s="435"/>
      <c r="Q787" s="21"/>
      <c r="R787" s="435"/>
      <c r="T787" s="99" t="s">
        <v>1897</v>
      </c>
      <c r="U787" s="435"/>
      <c r="V787" s="21"/>
      <c r="W787" s="435"/>
      <c r="X787" s="435"/>
      <c r="Y787" s="435"/>
      <c r="Z787" s="435"/>
      <c r="AA787" s="435"/>
      <c r="AB787" s="435"/>
      <c r="AC787" s="435"/>
      <c r="AD787" s="435"/>
      <c r="AE787" s="435"/>
      <c r="AF787" s="435"/>
      <c r="AG787" s="435"/>
      <c r="AH787" s="435"/>
      <c r="AI787" s="435"/>
      <c r="AJ787" s="435"/>
      <c r="AK787" s="435"/>
      <c r="AL787" s="435"/>
      <c r="AM787" s="435"/>
      <c r="AN787" s="435"/>
      <c r="AO787" s="435"/>
    </row>
    <row r="788" spans="1:41" s="436" customFormat="1" ht="14.5">
      <c r="A788" s="19" t="s">
        <v>1898</v>
      </c>
      <c r="B788" s="41"/>
      <c r="C788" s="41"/>
      <c r="D788" s="41"/>
      <c r="E788" s="41"/>
      <c r="F788" s="41"/>
      <c r="G788" s="41"/>
      <c r="H788" s="41"/>
      <c r="I788" s="435"/>
      <c r="J788" s="435"/>
      <c r="K788" s="435"/>
      <c r="L788" s="435"/>
      <c r="M788" s="435"/>
      <c r="N788" s="435"/>
      <c r="O788" s="435"/>
      <c r="P788" s="435"/>
      <c r="Q788" s="21"/>
      <c r="R788" s="152" t="s">
        <v>1899</v>
      </c>
      <c r="T788" s="100" t="s">
        <v>1900</v>
      </c>
      <c r="U788" s="435"/>
      <c r="V788" s="269" t="s">
        <v>1901</v>
      </c>
      <c r="W788" s="435"/>
      <c r="X788" s="435"/>
      <c r="Y788" s="435"/>
      <c r="Z788" s="435"/>
      <c r="AA788" s="435"/>
      <c r="AB788" s="435"/>
      <c r="AC788" s="435"/>
      <c r="AD788" s="435"/>
      <c r="AE788" s="435"/>
      <c r="AF788" s="435"/>
      <c r="AG788" s="435"/>
      <c r="AH788" s="435"/>
      <c r="AI788" s="435"/>
      <c r="AJ788" s="435"/>
      <c r="AK788" s="435"/>
      <c r="AL788" s="435"/>
      <c r="AM788" s="435"/>
      <c r="AN788" s="435"/>
      <c r="AO788" s="435"/>
    </row>
    <row r="789" spans="1:41" s="436" customFormat="1" ht="14.5">
      <c r="A789" s="19"/>
      <c r="B789" s="41"/>
      <c r="C789" s="41"/>
      <c r="D789" s="41"/>
      <c r="E789" s="41"/>
      <c r="F789" s="41"/>
      <c r="G789" s="435"/>
      <c r="H789" s="437"/>
      <c r="I789" s="435"/>
      <c r="J789" s="435"/>
      <c r="K789" s="435"/>
      <c r="L789" s="435"/>
      <c r="M789" s="435"/>
      <c r="N789" s="435"/>
      <c r="O789" s="435"/>
      <c r="P789" s="435"/>
      <c r="Q789" s="21"/>
      <c r="R789" s="435"/>
      <c r="T789" s="435"/>
      <c r="U789" s="435"/>
      <c r="V789" s="21"/>
      <c r="W789" s="435"/>
      <c r="X789" s="435"/>
      <c r="Y789" s="435"/>
      <c r="Z789" s="435"/>
      <c r="AA789" s="435"/>
      <c r="AB789" s="435"/>
      <c r="AC789" s="435"/>
      <c r="AD789" s="435"/>
      <c r="AE789" s="435"/>
      <c r="AF789" s="435"/>
      <c r="AG789" s="435"/>
      <c r="AH789" s="435"/>
      <c r="AI789" s="435"/>
      <c r="AJ789" s="435"/>
      <c r="AK789" s="435"/>
      <c r="AL789" s="435"/>
      <c r="AM789" s="435"/>
      <c r="AN789" s="435"/>
      <c r="AO789" s="435"/>
    </row>
    <row r="790" spans="1:41" s="436" customFormat="1" ht="14.5">
      <c r="A790" s="221" t="s">
        <v>1902</v>
      </c>
      <c r="B790" s="435"/>
      <c r="C790" s="435"/>
      <c r="D790" s="435"/>
      <c r="E790" s="435"/>
      <c r="F790" s="435"/>
      <c r="G790" s="435"/>
      <c r="H790" s="435"/>
      <c r="I790" s="435"/>
      <c r="J790" s="435"/>
      <c r="K790" s="435"/>
      <c r="L790" s="435"/>
      <c r="M790" s="435"/>
      <c r="N790" s="435"/>
      <c r="O790" s="435"/>
      <c r="P790" s="435">
        <v>21</v>
      </c>
      <c r="Q790" s="21"/>
      <c r="R790" s="174" t="s">
        <v>1903</v>
      </c>
      <c r="T790" s="435"/>
      <c r="U790" s="435"/>
      <c r="V790" s="21"/>
      <c r="W790" s="435"/>
      <c r="X790" s="435"/>
      <c r="Y790" s="435"/>
      <c r="Z790" s="435"/>
      <c r="AA790" s="435"/>
      <c r="AB790" s="435"/>
      <c r="AC790" s="435"/>
      <c r="AD790" s="435"/>
      <c r="AE790" s="435"/>
      <c r="AF790" s="435"/>
      <c r="AG790" s="435"/>
      <c r="AH790" s="435"/>
      <c r="AI790" s="435"/>
      <c r="AJ790" s="435"/>
      <c r="AK790" s="435"/>
      <c r="AL790" s="435"/>
      <c r="AM790" s="435"/>
      <c r="AN790" s="435"/>
      <c r="AO790" s="435"/>
    </row>
    <row r="791" spans="1:41" s="436" customFormat="1" ht="14.5">
      <c r="A791" s="435"/>
      <c r="B791" s="435"/>
      <c r="C791" s="435"/>
      <c r="D791" s="435"/>
      <c r="E791" s="435"/>
      <c r="F791" s="435"/>
      <c r="G791" s="435"/>
      <c r="H791" s="435"/>
      <c r="I791" s="435"/>
      <c r="J791" s="435"/>
      <c r="K791" s="435"/>
      <c r="L791" s="435"/>
      <c r="M791" s="435"/>
      <c r="N791" s="435"/>
      <c r="O791" s="435"/>
      <c r="P791" s="435">
        <v>52</v>
      </c>
      <c r="Q791" s="21"/>
      <c r="R791" s="435"/>
      <c r="S791" s="299" t="s">
        <v>1904</v>
      </c>
      <c r="T791" s="435"/>
      <c r="U791" s="435"/>
      <c r="V791" s="21"/>
      <c r="W791" s="435"/>
      <c r="X791" s="435"/>
      <c r="Y791" s="435"/>
      <c r="Z791" s="435"/>
      <c r="AA791" s="435"/>
      <c r="AB791" s="435"/>
      <c r="AC791" s="435"/>
      <c r="AD791" s="435"/>
      <c r="AE791" s="435"/>
      <c r="AF791" s="435"/>
      <c r="AG791" s="435"/>
      <c r="AH791" s="435"/>
      <c r="AI791" s="435"/>
      <c r="AJ791" s="435"/>
      <c r="AK791" s="435"/>
      <c r="AL791" s="435"/>
      <c r="AM791" s="435"/>
      <c r="AN791" s="435"/>
      <c r="AO791" s="435"/>
    </row>
    <row r="792" spans="1:41" s="436" customFormat="1" ht="14.5">
      <c r="A792" s="329" t="s">
        <v>1905</v>
      </c>
      <c r="B792" s="435"/>
      <c r="C792" s="435"/>
      <c r="D792" s="435"/>
      <c r="E792" s="435"/>
      <c r="F792" s="435"/>
      <c r="G792" s="435"/>
      <c r="H792" s="435"/>
      <c r="I792" s="435"/>
      <c r="J792" s="435"/>
      <c r="K792" s="435"/>
      <c r="L792" s="435"/>
      <c r="M792" s="435"/>
      <c r="N792" s="435"/>
      <c r="O792" s="435"/>
      <c r="P792" s="435"/>
      <c r="Q792" s="379" t="s">
        <v>1906</v>
      </c>
      <c r="R792" s="435"/>
      <c r="S792" s="301" t="s">
        <v>1907</v>
      </c>
      <c r="T792" s="435"/>
      <c r="U792" s="435"/>
      <c r="V792" s="21"/>
      <c r="W792" s="435"/>
      <c r="X792" s="435"/>
      <c r="Y792" s="435"/>
      <c r="Z792" s="435"/>
      <c r="AA792" s="435"/>
      <c r="AB792" s="435"/>
      <c r="AC792" s="435"/>
      <c r="AD792" s="435"/>
      <c r="AE792" s="435"/>
      <c r="AF792" s="435"/>
      <c r="AG792" s="435"/>
      <c r="AH792" s="435"/>
      <c r="AI792" s="435"/>
      <c r="AJ792" s="435"/>
      <c r="AK792" s="435"/>
      <c r="AL792" s="435"/>
      <c r="AM792" s="435"/>
      <c r="AN792" s="435"/>
      <c r="AO792" s="435"/>
    </row>
    <row r="793" spans="1:41" s="436" customFormat="1" ht="14.5">
      <c r="A793" s="435"/>
      <c r="B793" s="435"/>
      <c r="C793" s="435"/>
      <c r="D793" s="435"/>
      <c r="E793" s="435"/>
      <c r="F793" s="435"/>
      <c r="G793" s="435"/>
      <c r="H793" s="435"/>
      <c r="I793" s="435"/>
      <c r="J793" s="435"/>
      <c r="K793" s="435"/>
      <c r="L793" s="435"/>
      <c r="M793" s="435"/>
      <c r="N793" s="435"/>
      <c r="O793" s="435"/>
      <c r="P793" s="435"/>
      <c r="Q793" s="21"/>
      <c r="R793" s="435"/>
      <c r="T793" s="435"/>
      <c r="U793" s="435"/>
      <c r="V793" s="21"/>
      <c r="W793" s="435"/>
      <c r="X793" s="435"/>
      <c r="Y793" s="435"/>
      <c r="Z793" s="435"/>
      <c r="AA793" s="435"/>
      <c r="AB793" s="435"/>
      <c r="AC793" s="435"/>
      <c r="AD793" s="435"/>
      <c r="AE793" s="435"/>
      <c r="AF793" s="435"/>
      <c r="AG793" s="435"/>
      <c r="AH793" s="435"/>
      <c r="AI793" s="435"/>
      <c r="AJ793" s="435"/>
      <c r="AK793" s="435"/>
      <c r="AL793" s="435"/>
      <c r="AM793" s="435"/>
      <c r="AN793" s="435"/>
      <c r="AO793" s="435"/>
    </row>
    <row r="794" spans="1:41" s="436" customFormat="1" ht="14.5">
      <c r="A794" s="435"/>
      <c r="B794" s="435"/>
      <c r="C794" s="435"/>
      <c r="D794" s="435"/>
      <c r="E794" s="435"/>
      <c r="F794" s="435"/>
      <c r="G794" s="435"/>
      <c r="H794" s="435"/>
      <c r="I794" s="435"/>
      <c r="J794" s="435"/>
      <c r="K794" s="435"/>
      <c r="L794" s="435"/>
      <c r="M794" s="435"/>
      <c r="N794" s="435"/>
      <c r="O794" s="435"/>
      <c r="P794" s="435">
        <v>7</v>
      </c>
      <c r="Q794" s="21"/>
      <c r="R794" s="435"/>
      <c r="S794" s="435"/>
      <c r="T794" s="435"/>
      <c r="U794" s="435"/>
      <c r="V794" s="21"/>
      <c r="W794" s="435"/>
      <c r="X794" s="435"/>
      <c r="Y794" s="435"/>
      <c r="Z794" s="435"/>
      <c r="AA794" s="435"/>
      <c r="AB794" s="435"/>
      <c r="AC794" s="435"/>
      <c r="AD794" s="435"/>
      <c r="AE794" s="435"/>
      <c r="AF794" s="435"/>
      <c r="AG794" s="435"/>
      <c r="AH794" s="435"/>
      <c r="AI794" s="435"/>
      <c r="AJ794" s="435"/>
      <c r="AK794" s="435"/>
      <c r="AL794" s="435"/>
      <c r="AM794" s="435"/>
      <c r="AN794" s="435"/>
    </row>
    <row r="795" spans="1:41" s="436" customFormat="1" ht="14.5">
      <c r="A795" s="435"/>
      <c r="B795" s="435"/>
      <c r="C795" s="435"/>
      <c r="D795" s="435"/>
      <c r="E795" s="435"/>
      <c r="F795" s="435"/>
      <c r="G795" s="435"/>
      <c r="H795" s="435"/>
      <c r="I795" s="435"/>
      <c r="J795" s="435"/>
      <c r="K795" s="435"/>
      <c r="L795" s="435"/>
      <c r="M795" s="435"/>
      <c r="N795" s="435"/>
      <c r="O795" s="435"/>
      <c r="P795" s="435"/>
      <c r="Q795" s="21"/>
      <c r="R795" s="435"/>
      <c r="S795" s="321" t="s">
        <v>1908</v>
      </c>
      <c r="T795" s="435"/>
      <c r="U795" s="435"/>
      <c r="V795" s="21"/>
      <c r="W795" s="435"/>
      <c r="X795" s="435"/>
      <c r="Y795" s="435"/>
      <c r="Z795" s="435"/>
      <c r="AA795" s="435"/>
      <c r="AB795" s="435"/>
      <c r="AC795" s="435"/>
      <c r="AD795" s="435"/>
      <c r="AE795" s="435"/>
      <c r="AF795" s="435"/>
      <c r="AG795" s="435"/>
      <c r="AH795" s="435"/>
      <c r="AI795" s="435"/>
      <c r="AJ795" s="435"/>
      <c r="AK795" s="435"/>
      <c r="AL795" s="435"/>
      <c r="AM795" s="435"/>
      <c r="AN795" s="435"/>
    </row>
    <row r="796" spans="1:41" s="436" customFormat="1" ht="14.5">
      <c r="A796" s="435"/>
      <c r="B796" s="435"/>
      <c r="C796" s="435"/>
      <c r="D796" s="435"/>
      <c r="E796" s="435"/>
      <c r="F796" s="435"/>
      <c r="G796" s="435"/>
      <c r="H796" s="435"/>
      <c r="I796" s="435"/>
      <c r="J796" s="435"/>
      <c r="K796" s="435"/>
      <c r="L796" s="435"/>
      <c r="M796" s="435"/>
      <c r="N796" s="435"/>
      <c r="O796" s="435"/>
      <c r="P796" s="435"/>
      <c r="Q796" s="21"/>
      <c r="R796" s="435"/>
      <c r="S796" s="435"/>
      <c r="T796" s="435"/>
      <c r="U796" s="435"/>
      <c r="V796" s="21"/>
      <c r="W796" s="435"/>
      <c r="X796" s="435"/>
      <c r="Y796" s="435"/>
      <c r="Z796" s="435"/>
      <c r="AA796" s="435"/>
      <c r="AB796" s="435"/>
      <c r="AC796" s="435"/>
      <c r="AD796" s="435"/>
      <c r="AE796" s="435"/>
      <c r="AF796" s="435"/>
      <c r="AG796" s="435"/>
      <c r="AH796" s="435"/>
      <c r="AI796" s="435"/>
      <c r="AJ796" s="435"/>
      <c r="AK796" s="435"/>
      <c r="AL796" s="435"/>
      <c r="AM796" s="435"/>
      <c r="AN796" s="435"/>
    </row>
    <row r="797" spans="1:41" s="436" customFormat="1" ht="14.5">
      <c r="A797" s="435"/>
      <c r="B797" s="435"/>
      <c r="C797" s="435"/>
      <c r="D797" s="435"/>
      <c r="E797" s="435"/>
      <c r="F797" s="435"/>
      <c r="G797" s="435"/>
      <c r="H797" s="435"/>
      <c r="I797" s="435"/>
      <c r="J797" s="435"/>
      <c r="K797" s="435"/>
      <c r="L797" s="435"/>
      <c r="M797" s="435"/>
      <c r="N797" s="435"/>
      <c r="O797" s="435"/>
      <c r="P797" s="435"/>
      <c r="Q797" s="21"/>
      <c r="R797" s="291" t="s">
        <v>1909</v>
      </c>
      <c r="S797" s="435"/>
      <c r="T797" s="435"/>
      <c r="U797" s="435"/>
      <c r="V797" s="21"/>
      <c r="W797" s="435"/>
      <c r="X797" s="435"/>
      <c r="Y797" s="435"/>
      <c r="Z797" s="435"/>
      <c r="AA797" s="435"/>
      <c r="AB797" s="435"/>
      <c r="AC797" s="435"/>
      <c r="AD797" s="435"/>
      <c r="AE797" s="435"/>
      <c r="AF797" s="435"/>
      <c r="AG797" s="435"/>
      <c r="AH797" s="435"/>
      <c r="AI797" s="435"/>
      <c r="AJ797" s="435"/>
      <c r="AK797" s="435"/>
      <c r="AL797" s="435"/>
      <c r="AM797" s="435"/>
      <c r="AN797" s="435"/>
    </row>
    <row r="798" spans="1:41" s="436" customFormat="1" ht="14.5">
      <c r="A798" s="435"/>
      <c r="B798" s="435"/>
      <c r="C798" s="435"/>
      <c r="D798" s="435"/>
      <c r="E798" s="435"/>
      <c r="F798" s="435"/>
      <c r="G798" s="435"/>
      <c r="H798" s="435"/>
      <c r="I798" s="435"/>
      <c r="J798" s="435"/>
      <c r="K798" s="435"/>
      <c r="L798" s="435"/>
      <c r="M798" s="435"/>
      <c r="N798" s="435"/>
      <c r="O798" s="435"/>
      <c r="P798" s="435"/>
      <c r="Q798" s="21"/>
      <c r="R798" s="435"/>
      <c r="S798" s="435"/>
      <c r="T798" s="435"/>
      <c r="U798" s="435"/>
      <c r="V798" s="21"/>
      <c r="W798" s="435"/>
      <c r="X798" s="435"/>
      <c r="Y798" s="435"/>
      <c r="Z798" s="435"/>
      <c r="AA798" s="435"/>
      <c r="AB798" s="435"/>
      <c r="AC798" s="435"/>
      <c r="AD798" s="435"/>
      <c r="AE798" s="435"/>
      <c r="AF798" s="435"/>
      <c r="AG798" s="435"/>
      <c r="AH798" s="435"/>
      <c r="AI798" s="435"/>
      <c r="AJ798" s="435"/>
      <c r="AK798" s="435"/>
      <c r="AL798" s="435"/>
      <c r="AM798" s="435"/>
      <c r="AN798" s="435"/>
    </row>
    <row r="799" spans="1:41" s="436" customFormat="1" ht="14.5">
      <c r="A799" s="435"/>
      <c r="B799" s="435"/>
      <c r="C799" s="435"/>
      <c r="D799" s="435"/>
      <c r="E799" s="435"/>
      <c r="F799" s="435"/>
      <c r="G799" s="435"/>
      <c r="H799" s="435"/>
      <c r="I799" s="435"/>
      <c r="J799" s="435"/>
      <c r="K799" s="435"/>
      <c r="L799" s="435"/>
      <c r="M799" s="435"/>
      <c r="N799" s="435"/>
      <c r="O799" s="435"/>
      <c r="P799" s="435"/>
      <c r="Q799" s="21"/>
      <c r="R799" s="288" t="s">
        <v>1910</v>
      </c>
      <c r="S799" s="435"/>
      <c r="T799" s="435"/>
      <c r="U799" s="435"/>
      <c r="V799" s="21"/>
      <c r="W799" s="435"/>
      <c r="X799" s="435"/>
      <c r="Y799" s="435"/>
      <c r="Z799" s="435"/>
      <c r="AA799" s="435"/>
      <c r="AB799" s="435"/>
      <c r="AC799" s="435"/>
      <c r="AD799" s="435"/>
      <c r="AE799" s="435"/>
      <c r="AF799" s="435"/>
      <c r="AG799" s="435"/>
      <c r="AH799" s="435"/>
      <c r="AI799" s="435"/>
      <c r="AJ799" s="435"/>
      <c r="AK799" s="435"/>
      <c r="AL799" s="435"/>
      <c r="AM799" s="435"/>
      <c r="AN799" s="435"/>
    </row>
    <row r="800" spans="1:41" s="436" customFormat="1" ht="14.5">
      <c r="A800" s="435"/>
      <c r="B800" s="435"/>
      <c r="C800" s="435"/>
      <c r="D800" s="435"/>
      <c r="E800" s="435"/>
      <c r="F800" s="435"/>
      <c r="G800" s="435"/>
      <c r="H800" s="435"/>
      <c r="I800" s="435"/>
      <c r="J800" s="435"/>
      <c r="K800" s="435"/>
      <c r="L800" s="435"/>
      <c r="M800" s="435"/>
      <c r="N800" s="435"/>
      <c r="O800" s="435"/>
      <c r="P800" s="435"/>
      <c r="Q800" s="21"/>
      <c r="R800" s="435"/>
      <c r="S800" s="435"/>
      <c r="T800" s="435"/>
      <c r="U800" s="435"/>
      <c r="V800" s="21"/>
      <c r="W800" s="435"/>
      <c r="X800" s="435"/>
      <c r="Y800" s="435"/>
      <c r="Z800" s="435"/>
      <c r="AA800" s="435"/>
      <c r="AB800" s="435"/>
      <c r="AC800" s="435"/>
      <c r="AD800" s="435"/>
      <c r="AE800" s="435"/>
      <c r="AF800" s="435"/>
      <c r="AG800" s="435"/>
      <c r="AH800" s="435"/>
      <c r="AI800" s="435"/>
      <c r="AJ800" s="435"/>
      <c r="AK800" s="435"/>
      <c r="AL800" s="435"/>
      <c r="AM800" s="435"/>
      <c r="AN800" s="435"/>
    </row>
    <row r="801" spans="1:40" s="436" customFormat="1" ht="14.5">
      <c r="A801" s="435"/>
      <c r="B801" s="435"/>
      <c r="C801" s="435"/>
      <c r="D801" s="435"/>
      <c r="E801" s="435"/>
      <c r="F801" s="435"/>
      <c r="G801" s="435"/>
      <c r="H801" s="435"/>
      <c r="I801" s="435"/>
      <c r="J801" s="435"/>
      <c r="K801" s="435"/>
      <c r="L801" s="435"/>
      <c r="M801" s="435"/>
      <c r="N801" s="435"/>
      <c r="O801" s="435"/>
      <c r="P801" s="435"/>
      <c r="Q801" s="21"/>
      <c r="R801" s="435"/>
      <c r="S801" s="435"/>
      <c r="T801" s="435"/>
      <c r="U801" s="435"/>
      <c r="V801" s="21"/>
      <c r="W801" s="435"/>
      <c r="X801" s="435"/>
      <c r="Y801" s="435"/>
      <c r="Z801" s="435"/>
      <c r="AA801" s="435"/>
      <c r="AB801" s="435"/>
      <c r="AC801" s="435"/>
      <c r="AD801" s="435"/>
      <c r="AE801" s="435"/>
      <c r="AF801" s="435"/>
      <c r="AG801" s="435"/>
      <c r="AH801" s="435"/>
      <c r="AI801" s="435"/>
      <c r="AJ801" s="435"/>
      <c r="AK801" s="435"/>
      <c r="AL801" s="435"/>
      <c r="AM801" s="435"/>
      <c r="AN801" s="435"/>
    </row>
    <row r="802" spans="1:40" s="436" customFormat="1" ht="14.5">
      <c r="A802" s="435"/>
      <c r="B802" s="435"/>
      <c r="C802" s="435"/>
      <c r="D802" s="435"/>
      <c r="E802" s="435"/>
      <c r="F802" s="435"/>
      <c r="G802" s="435"/>
      <c r="H802" s="435"/>
      <c r="I802" s="435"/>
      <c r="J802" s="435"/>
      <c r="K802" s="435"/>
      <c r="L802" s="435"/>
      <c r="M802" s="435"/>
      <c r="N802" s="435"/>
      <c r="O802" s="435"/>
      <c r="P802" s="435"/>
      <c r="Q802" s="21"/>
      <c r="R802" s="435"/>
      <c r="S802" s="435"/>
      <c r="T802" s="435"/>
      <c r="U802" s="435"/>
      <c r="V802" s="21"/>
      <c r="W802" s="435"/>
      <c r="X802" s="435"/>
      <c r="Y802" s="435"/>
      <c r="Z802" s="435"/>
      <c r="AA802" s="435"/>
      <c r="AB802" s="435"/>
      <c r="AC802" s="435"/>
      <c r="AD802" s="435"/>
      <c r="AE802" s="435"/>
      <c r="AF802" s="435"/>
      <c r="AG802" s="435"/>
      <c r="AH802" s="435"/>
      <c r="AI802" s="435"/>
      <c r="AJ802" s="435"/>
      <c r="AK802" s="435"/>
      <c r="AL802" s="435"/>
      <c r="AM802" s="435"/>
      <c r="AN802" s="435"/>
    </row>
    <row r="803" spans="1:40" s="436" customFormat="1" ht="14.5">
      <c r="A803" s="435"/>
      <c r="B803" s="435"/>
      <c r="C803" s="435"/>
      <c r="D803" s="435"/>
      <c r="E803" s="435"/>
      <c r="F803" s="435"/>
      <c r="G803" s="435"/>
      <c r="H803" s="435"/>
      <c r="I803" s="435"/>
      <c r="J803" s="435"/>
      <c r="K803" s="435"/>
      <c r="L803" s="435"/>
      <c r="M803" s="435"/>
      <c r="N803" s="435"/>
      <c r="O803" s="435"/>
      <c r="P803" s="435"/>
      <c r="Q803" s="21"/>
      <c r="R803" s="435"/>
      <c r="S803" s="435"/>
      <c r="T803" s="435"/>
      <c r="U803" s="435"/>
      <c r="V803" s="21"/>
      <c r="W803" s="435"/>
      <c r="X803" s="435"/>
      <c r="Y803" s="435"/>
      <c r="Z803" s="435"/>
      <c r="AA803" s="435"/>
      <c r="AB803" s="435"/>
      <c r="AC803" s="435"/>
      <c r="AD803" s="435"/>
      <c r="AE803" s="435"/>
      <c r="AF803" s="435"/>
      <c r="AG803" s="435"/>
      <c r="AH803" s="435"/>
      <c r="AI803" s="435"/>
      <c r="AJ803" s="435"/>
      <c r="AK803" s="435"/>
      <c r="AL803" s="435"/>
      <c r="AM803" s="435"/>
      <c r="AN803" s="435"/>
    </row>
    <row r="804" spans="1:40" s="436" customFormat="1" ht="14.5">
      <c r="A804" s="435"/>
      <c r="B804" s="435"/>
      <c r="C804" s="435"/>
      <c r="D804" s="435"/>
      <c r="E804" s="435"/>
      <c r="F804" s="435"/>
      <c r="G804" s="435"/>
      <c r="H804" s="435"/>
      <c r="I804" s="435"/>
      <c r="J804" s="435"/>
      <c r="K804" s="435"/>
      <c r="L804" s="435"/>
      <c r="M804" s="435"/>
      <c r="N804" s="435"/>
      <c r="O804" s="435"/>
      <c r="P804" s="435"/>
      <c r="Q804" s="21"/>
      <c r="R804" s="435"/>
      <c r="S804" s="435"/>
      <c r="T804" s="435"/>
      <c r="U804" s="435"/>
      <c r="V804" s="21"/>
      <c r="W804" s="435"/>
      <c r="X804" s="435"/>
      <c r="Y804" s="435"/>
      <c r="Z804" s="435"/>
      <c r="AA804" s="435"/>
      <c r="AB804" s="435"/>
      <c r="AC804" s="435"/>
      <c r="AD804" s="435"/>
      <c r="AE804" s="435"/>
      <c r="AF804" s="435"/>
      <c r="AG804" s="435"/>
      <c r="AH804" s="435"/>
      <c r="AI804" s="435"/>
      <c r="AJ804" s="435"/>
      <c r="AK804" s="435"/>
      <c r="AL804" s="435"/>
      <c r="AM804" s="435"/>
      <c r="AN804" s="435"/>
    </row>
    <row r="805" spans="1:40" s="436" customFormat="1" ht="14.5">
      <c r="A805" s="435"/>
      <c r="B805" s="435"/>
      <c r="C805" s="435"/>
      <c r="D805" s="435"/>
      <c r="E805" s="435"/>
      <c r="F805" s="435"/>
      <c r="G805" s="435"/>
      <c r="H805" s="435"/>
      <c r="I805" s="435"/>
      <c r="J805" s="435"/>
      <c r="K805" s="435"/>
      <c r="L805" s="435"/>
      <c r="M805" s="435"/>
      <c r="N805" s="435"/>
      <c r="O805" s="435"/>
      <c r="P805" s="435"/>
      <c r="Q805" s="21"/>
      <c r="R805" s="435"/>
      <c r="S805" s="435"/>
      <c r="T805" s="435"/>
      <c r="U805" s="435"/>
      <c r="V805" s="21"/>
      <c r="W805" s="435"/>
      <c r="X805" s="435"/>
      <c r="Y805" s="435"/>
      <c r="Z805" s="435"/>
      <c r="AA805" s="435"/>
      <c r="AB805" s="435"/>
      <c r="AC805" s="435"/>
      <c r="AD805" s="435"/>
      <c r="AE805" s="435"/>
      <c r="AF805" s="435"/>
      <c r="AG805" s="435"/>
      <c r="AH805" s="435"/>
      <c r="AI805" s="435"/>
      <c r="AJ805" s="435"/>
      <c r="AK805" s="435"/>
      <c r="AL805" s="435"/>
      <c r="AM805" s="435"/>
      <c r="AN805" s="435"/>
    </row>
    <row r="806" spans="1:40" s="436" customFormat="1" ht="14.5">
      <c r="A806" s="435"/>
      <c r="B806" s="435"/>
      <c r="C806" s="435"/>
      <c r="D806" s="435"/>
      <c r="E806" s="435"/>
      <c r="F806" s="435"/>
      <c r="G806" s="435"/>
      <c r="H806" s="435"/>
      <c r="I806" s="435"/>
      <c r="J806" s="435"/>
      <c r="K806" s="435"/>
      <c r="L806" s="435"/>
      <c r="M806" s="435"/>
      <c r="N806" s="435"/>
      <c r="O806" s="435"/>
      <c r="P806" s="435"/>
      <c r="Q806" s="21"/>
      <c r="R806" s="435"/>
      <c r="S806" s="435"/>
      <c r="T806" s="435"/>
      <c r="U806" s="435"/>
      <c r="V806" s="21"/>
      <c r="W806" s="435"/>
      <c r="X806" s="435"/>
      <c r="Y806" s="435"/>
      <c r="Z806" s="435"/>
      <c r="AA806" s="435"/>
      <c r="AB806" s="435"/>
      <c r="AC806" s="435"/>
      <c r="AD806" s="435"/>
      <c r="AE806" s="435"/>
      <c r="AF806" s="435"/>
      <c r="AG806" s="435"/>
      <c r="AH806" s="435"/>
      <c r="AI806" s="435"/>
      <c r="AJ806" s="435"/>
      <c r="AK806" s="435"/>
      <c r="AL806" s="435"/>
      <c r="AM806" s="435"/>
      <c r="AN806" s="435"/>
    </row>
    <row r="807" spans="1:40" s="436" customFormat="1" ht="14.5">
      <c r="A807" s="435"/>
      <c r="B807" s="435"/>
      <c r="C807" s="435"/>
      <c r="D807" s="435"/>
      <c r="E807" s="435"/>
      <c r="F807" s="435"/>
      <c r="G807" s="435"/>
      <c r="H807" s="435"/>
      <c r="I807" s="435"/>
      <c r="J807" s="435"/>
      <c r="K807" s="435"/>
      <c r="L807" s="435"/>
      <c r="M807" s="435"/>
      <c r="N807" s="435"/>
      <c r="O807" s="435"/>
      <c r="P807" s="435"/>
      <c r="Q807" s="21"/>
      <c r="R807" s="435"/>
      <c r="S807" s="435"/>
      <c r="T807" s="435"/>
      <c r="U807" s="435"/>
      <c r="V807" s="21"/>
      <c r="W807" s="435"/>
      <c r="X807" s="435"/>
      <c r="Y807" s="435"/>
      <c r="Z807" s="435"/>
      <c r="AA807" s="435"/>
      <c r="AB807" s="435"/>
      <c r="AC807" s="435"/>
      <c r="AD807" s="435"/>
      <c r="AE807" s="435"/>
      <c r="AF807" s="435"/>
      <c r="AG807" s="435"/>
      <c r="AH807" s="435"/>
      <c r="AI807" s="435"/>
      <c r="AJ807" s="435"/>
      <c r="AK807" s="435"/>
      <c r="AL807" s="435"/>
      <c r="AM807" s="435"/>
      <c r="AN807" s="435"/>
    </row>
    <row r="808" spans="1:40" s="436" customFormat="1" ht="14.5">
      <c r="A808" s="435"/>
      <c r="B808" s="435"/>
      <c r="C808" s="435"/>
      <c r="D808" s="435"/>
      <c r="E808" s="435"/>
      <c r="F808" s="435"/>
      <c r="G808" s="435"/>
      <c r="H808" s="435"/>
      <c r="I808" s="435"/>
      <c r="J808" s="435"/>
      <c r="K808" s="435"/>
      <c r="L808" s="435"/>
      <c r="M808" s="435"/>
      <c r="N808" s="435"/>
      <c r="O808" s="435"/>
      <c r="P808" s="435"/>
      <c r="Q808" s="21"/>
      <c r="R808" s="435"/>
      <c r="S808" s="435"/>
      <c r="T808" s="435"/>
      <c r="U808" s="435"/>
      <c r="V808" s="21"/>
      <c r="W808" s="435"/>
      <c r="X808" s="435"/>
      <c r="Y808" s="435"/>
      <c r="Z808" s="435"/>
      <c r="AA808" s="435"/>
      <c r="AB808" s="435"/>
      <c r="AC808" s="435"/>
      <c r="AD808" s="435"/>
      <c r="AE808" s="435"/>
      <c r="AF808" s="435"/>
      <c r="AG808" s="435"/>
      <c r="AH808" s="435"/>
      <c r="AI808" s="435"/>
      <c r="AJ808" s="435"/>
      <c r="AK808" s="435"/>
      <c r="AL808" s="435"/>
      <c r="AM808" s="435"/>
      <c r="AN808" s="435"/>
    </row>
    <row r="809" spans="1:40" s="436" customFormat="1" ht="14.5">
      <c r="A809" s="435"/>
      <c r="B809" s="435"/>
      <c r="C809" s="435"/>
      <c r="D809" s="435"/>
      <c r="E809" s="435"/>
      <c r="F809" s="435"/>
      <c r="G809" s="435"/>
      <c r="H809" s="435"/>
      <c r="I809" s="435"/>
      <c r="J809" s="435"/>
      <c r="K809" s="435"/>
      <c r="L809" s="435"/>
      <c r="M809" s="435"/>
      <c r="N809" s="435"/>
      <c r="O809" s="435"/>
      <c r="P809" s="435"/>
      <c r="Q809" s="21"/>
      <c r="R809" s="435"/>
      <c r="S809" s="435"/>
      <c r="T809" s="435"/>
      <c r="U809" s="435"/>
      <c r="V809" s="21"/>
      <c r="W809" s="435"/>
      <c r="X809" s="435"/>
      <c r="Y809" s="435"/>
      <c r="Z809" s="435"/>
      <c r="AA809" s="435"/>
      <c r="AB809" s="435"/>
      <c r="AC809" s="435"/>
      <c r="AD809" s="435"/>
      <c r="AE809" s="435"/>
      <c r="AF809" s="435"/>
      <c r="AG809" s="435"/>
      <c r="AH809" s="435"/>
      <c r="AI809" s="435"/>
      <c r="AJ809" s="435"/>
      <c r="AK809" s="435"/>
      <c r="AL809" s="435"/>
      <c r="AM809" s="435"/>
      <c r="AN809" s="435"/>
    </row>
    <row r="810" spans="1:40" s="436" customFormat="1" ht="14.5">
      <c r="A810" s="435"/>
      <c r="B810" s="435"/>
      <c r="C810" s="435"/>
      <c r="D810" s="435"/>
      <c r="E810" s="435"/>
      <c r="F810" s="435"/>
      <c r="G810" s="435"/>
      <c r="H810" s="435"/>
      <c r="I810" s="435"/>
      <c r="J810" s="435"/>
      <c r="K810" s="435"/>
      <c r="L810" s="435"/>
      <c r="M810" s="435"/>
      <c r="N810" s="435"/>
      <c r="O810" s="435"/>
      <c r="P810" s="435"/>
      <c r="Q810" s="21"/>
      <c r="R810" s="435"/>
      <c r="S810" s="435"/>
      <c r="T810" s="435"/>
      <c r="U810" s="435"/>
      <c r="V810" s="21"/>
      <c r="W810" s="435"/>
      <c r="X810" s="435"/>
      <c r="Y810" s="435"/>
      <c r="Z810" s="435"/>
      <c r="AA810" s="435"/>
      <c r="AB810" s="435"/>
      <c r="AC810" s="435"/>
      <c r="AD810" s="435"/>
      <c r="AE810" s="435"/>
      <c r="AF810" s="435"/>
      <c r="AG810" s="435"/>
      <c r="AH810" s="435"/>
      <c r="AI810" s="435"/>
      <c r="AJ810" s="435"/>
      <c r="AK810" s="435"/>
      <c r="AL810" s="435"/>
      <c r="AM810" s="435"/>
      <c r="AN810" s="435"/>
    </row>
    <row r="811" spans="1:40" s="436" customFormat="1" ht="14.5">
      <c r="A811" s="435"/>
      <c r="B811" s="435"/>
      <c r="C811" s="435"/>
      <c r="D811" s="435"/>
      <c r="E811" s="435"/>
      <c r="F811" s="435"/>
      <c r="G811" s="435"/>
      <c r="H811" s="435"/>
      <c r="I811" s="435"/>
      <c r="J811" s="435"/>
      <c r="K811" s="435"/>
      <c r="L811" s="435"/>
      <c r="M811" s="435"/>
      <c r="N811" s="435"/>
      <c r="O811" s="435"/>
      <c r="P811" s="435"/>
      <c r="Q811" s="21"/>
      <c r="R811" s="435"/>
      <c r="S811" s="435"/>
      <c r="T811" s="435"/>
      <c r="U811" s="435"/>
      <c r="V811" s="21"/>
      <c r="W811" s="435"/>
      <c r="X811" s="435"/>
      <c r="Y811" s="435"/>
      <c r="Z811" s="435"/>
      <c r="AA811" s="435"/>
      <c r="AB811" s="435"/>
      <c r="AC811" s="435"/>
      <c r="AD811" s="435"/>
      <c r="AE811" s="435"/>
      <c r="AF811" s="435"/>
      <c r="AG811" s="435"/>
      <c r="AH811" s="435"/>
      <c r="AI811" s="435"/>
      <c r="AJ811" s="435"/>
      <c r="AK811" s="435"/>
      <c r="AL811" s="435"/>
      <c r="AM811" s="435"/>
      <c r="AN811" s="435"/>
    </row>
    <row r="812" spans="1:40" s="436" customFormat="1" ht="14.5">
      <c r="A812" s="435"/>
      <c r="B812" s="435"/>
      <c r="C812" s="435"/>
      <c r="D812" s="435"/>
      <c r="E812" s="435"/>
      <c r="F812" s="435"/>
      <c r="G812" s="435"/>
      <c r="H812" s="435"/>
      <c r="I812" s="435"/>
      <c r="J812" s="435"/>
      <c r="K812" s="435"/>
      <c r="L812" s="435"/>
      <c r="M812" s="435"/>
      <c r="N812" s="435"/>
      <c r="O812" s="435"/>
      <c r="P812" s="435"/>
      <c r="Q812" s="21"/>
      <c r="R812" s="435"/>
      <c r="S812" s="435"/>
      <c r="T812" s="435"/>
      <c r="U812" s="435"/>
      <c r="V812" s="21"/>
      <c r="W812" s="435"/>
      <c r="X812" s="435"/>
      <c r="Y812" s="435"/>
      <c r="Z812" s="435"/>
      <c r="AA812" s="435"/>
      <c r="AB812" s="435"/>
      <c r="AC812" s="435"/>
      <c r="AD812" s="435"/>
      <c r="AE812" s="435"/>
      <c r="AF812" s="435"/>
      <c r="AG812" s="435"/>
      <c r="AH812" s="435"/>
      <c r="AI812" s="435"/>
      <c r="AJ812" s="435"/>
      <c r="AK812" s="435"/>
      <c r="AL812" s="435"/>
      <c r="AM812" s="435"/>
      <c r="AN812" s="435"/>
    </row>
    <row r="813" spans="1:40" s="436" customFormat="1" ht="14.5">
      <c r="A813" s="435"/>
      <c r="B813" s="435"/>
      <c r="C813" s="435"/>
      <c r="D813" s="435"/>
      <c r="E813" s="435"/>
      <c r="F813" s="435"/>
      <c r="G813" s="435"/>
      <c r="H813" s="435"/>
      <c r="I813" s="435"/>
      <c r="J813" s="435"/>
      <c r="K813" s="435"/>
      <c r="L813" s="435"/>
      <c r="M813" s="435"/>
      <c r="N813" s="435"/>
      <c r="O813" s="435"/>
      <c r="P813" s="435"/>
      <c r="Q813" s="21"/>
      <c r="R813" s="435"/>
      <c r="S813" s="435"/>
      <c r="T813" s="435"/>
      <c r="U813" s="435"/>
      <c r="V813" s="21"/>
      <c r="W813" s="435"/>
      <c r="X813" s="435"/>
      <c r="Y813" s="435"/>
      <c r="Z813" s="435"/>
      <c r="AA813" s="435"/>
      <c r="AB813" s="435"/>
      <c r="AC813" s="435"/>
      <c r="AD813" s="435"/>
      <c r="AE813" s="435"/>
      <c r="AF813" s="435"/>
      <c r="AG813" s="435"/>
      <c r="AH813" s="435"/>
      <c r="AI813" s="435"/>
      <c r="AJ813" s="435"/>
      <c r="AK813" s="435"/>
      <c r="AL813" s="435"/>
      <c r="AM813" s="435"/>
      <c r="AN813" s="435"/>
    </row>
    <row r="814" spans="1:40" s="436" customFormat="1" ht="14.5">
      <c r="A814" s="435"/>
      <c r="B814" s="435"/>
      <c r="C814" s="435"/>
      <c r="D814" s="435"/>
      <c r="E814" s="435"/>
      <c r="F814" s="435"/>
      <c r="G814" s="435"/>
      <c r="H814" s="435"/>
      <c r="I814" s="435"/>
      <c r="J814" s="435"/>
      <c r="K814" s="435"/>
      <c r="L814" s="435"/>
      <c r="M814" s="435"/>
      <c r="N814" s="435"/>
      <c r="O814" s="435"/>
      <c r="P814" s="435"/>
      <c r="Q814" s="21"/>
      <c r="R814" s="435"/>
      <c r="S814" s="435"/>
      <c r="T814" s="435"/>
      <c r="U814" s="435"/>
      <c r="V814" s="21"/>
      <c r="W814" s="435"/>
      <c r="X814" s="435"/>
      <c r="Y814" s="435"/>
      <c r="Z814" s="435"/>
      <c r="AA814" s="435"/>
      <c r="AB814" s="435"/>
      <c r="AC814" s="435"/>
      <c r="AD814" s="435"/>
      <c r="AE814" s="435"/>
      <c r="AF814" s="435"/>
      <c r="AG814" s="435"/>
      <c r="AH814" s="435"/>
      <c r="AI814" s="435"/>
      <c r="AJ814" s="435"/>
      <c r="AK814" s="435"/>
      <c r="AL814" s="435"/>
      <c r="AM814" s="435"/>
      <c r="AN814" s="435"/>
    </row>
    <row r="815" spans="1:40" s="436" customFormat="1" ht="14.5">
      <c r="A815" s="435"/>
      <c r="B815" s="435"/>
      <c r="C815" s="435"/>
      <c r="D815" s="435"/>
      <c r="E815" s="435"/>
      <c r="F815" s="435"/>
      <c r="G815" s="435"/>
      <c r="H815" s="435"/>
      <c r="I815" s="435"/>
      <c r="J815" s="435"/>
      <c r="K815" s="435"/>
      <c r="L815" s="435"/>
      <c r="M815" s="435"/>
      <c r="N815" s="435"/>
      <c r="O815" s="435"/>
      <c r="P815" s="435"/>
      <c r="Q815" s="21"/>
      <c r="R815" s="435"/>
      <c r="S815" s="435"/>
      <c r="T815" s="435"/>
      <c r="U815" s="435"/>
      <c r="V815" s="21"/>
      <c r="W815" s="435"/>
      <c r="X815" s="435"/>
      <c r="Y815" s="435"/>
      <c r="Z815" s="435"/>
      <c r="AA815" s="435"/>
      <c r="AB815" s="435"/>
      <c r="AC815" s="435"/>
      <c r="AD815" s="435"/>
      <c r="AE815" s="435"/>
      <c r="AF815" s="435"/>
      <c r="AG815" s="435"/>
      <c r="AH815" s="435"/>
      <c r="AI815" s="435"/>
      <c r="AJ815" s="435"/>
      <c r="AK815" s="435"/>
      <c r="AL815" s="435"/>
      <c r="AM815" s="435"/>
      <c r="AN815" s="435"/>
    </row>
    <row r="816" spans="1:40" s="436" customFormat="1" ht="14.5">
      <c r="A816" s="435"/>
      <c r="B816" s="435"/>
      <c r="C816" s="435"/>
      <c r="D816" s="435"/>
      <c r="E816" s="435"/>
      <c r="F816" s="435"/>
      <c r="G816" s="435"/>
      <c r="H816" s="435"/>
      <c r="I816" s="435"/>
      <c r="J816" s="435"/>
      <c r="K816" s="435"/>
      <c r="L816" s="435"/>
      <c r="M816" s="435"/>
      <c r="N816" s="435"/>
      <c r="O816" s="435"/>
      <c r="P816" s="435"/>
      <c r="Q816" s="21"/>
      <c r="R816" s="435"/>
      <c r="S816" s="435"/>
      <c r="T816" s="435"/>
      <c r="U816" s="435"/>
      <c r="V816" s="21"/>
      <c r="W816" s="435"/>
      <c r="X816" s="435"/>
      <c r="Y816" s="435"/>
      <c r="Z816" s="435"/>
      <c r="AA816" s="435"/>
      <c r="AB816" s="435"/>
      <c r="AC816" s="435"/>
      <c r="AD816" s="435"/>
      <c r="AE816" s="435"/>
      <c r="AF816" s="435"/>
      <c r="AG816" s="435"/>
      <c r="AH816" s="435"/>
      <c r="AI816" s="435"/>
      <c r="AJ816" s="435"/>
      <c r="AK816" s="435"/>
      <c r="AL816" s="435"/>
      <c r="AM816" s="435"/>
      <c r="AN816" s="435"/>
    </row>
    <row r="817" spans="1:40" s="436" customFormat="1" ht="14.5">
      <c r="A817" s="435"/>
      <c r="B817" s="435"/>
      <c r="C817" s="435"/>
      <c r="D817" s="435"/>
      <c r="E817" s="435"/>
      <c r="F817" s="435"/>
      <c r="G817" s="435"/>
      <c r="H817" s="435"/>
      <c r="I817" s="435"/>
      <c r="J817" s="435"/>
      <c r="K817" s="435"/>
      <c r="L817" s="435"/>
      <c r="M817" s="435"/>
      <c r="N817" s="435"/>
      <c r="O817" s="435"/>
      <c r="P817" s="435"/>
      <c r="Q817" s="21"/>
      <c r="R817" s="435"/>
      <c r="S817" s="435"/>
      <c r="T817" s="435"/>
      <c r="U817" s="435"/>
      <c r="V817" s="21"/>
      <c r="W817" s="435"/>
      <c r="X817" s="435"/>
      <c r="Y817" s="435"/>
      <c r="Z817" s="435"/>
      <c r="AA817" s="435"/>
      <c r="AB817" s="435"/>
      <c r="AC817" s="435"/>
      <c r="AD817" s="435"/>
      <c r="AE817" s="435"/>
      <c r="AF817" s="435"/>
      <c r="AG817" s="435"/>
      <c r="AH817" s="435"/>
      <c r="AI817" s="435"/>
      <c r="AJ817" s="435"/>
      <c r="AK817" s="435"/>
      <c r="AL817" s="435"/>
      <c r="AM817" s="435"/>
      <c r="AN817" s="435"/>
    </row>
    <row r="818" spans="1:40" s="436" customFormat="1" ht="14.5">
      <c r="A818" s="435"/>
      <c r="B818" s="435"/>
      <c r="C818" s="435"/>
      <c r="D818" s="435"/>
      <c r="E818" s="435"/>
      <c r="F818" s="435"/>
      <c r="G818" s="435"/>
      <c r="H818" s="435"/>
      <c r="I818" s="435"/>
      <c r="J818" s="435"/>
      <c r="K818" s="435"/>
      <c r="L818" s="435"/>
      <c r="M818" s="435"/>
      <c r="N818" s="435"/>
      <c r="O818" s="435"/>
      <c r="P818" s="435"/>
      <c r="Q818" s="21"/>
      <c r="R818" s="435"/>
      <c r="S818" s="435"/>
      <c r="T818" s="435"/>
      <c r="U818" s="435"/>
      <c r="V818" s="21"/>
      <c r="W818" s="435"/>
      <c r="X818" s="435"/>
      <c r="Y818" s="435"/>
      <c r="Z818" s="435"/>
      <c r="AA818" s="435"/>
      <c r="AB818" s="435"/>
      <c r="AC818" s="435"/>
      <c r="AD818" s="435"/>
      <c r="AE818" s="435"/>
      <c r="AF818" s="435"/>
      <c r="AG818" s="435"/>
      <c r="AH818" s="435"/>
      <c r="AI818" s="435"/>
      <c r="AJ818" s="435"/>
      <c r="AK818" s="435"/>
      <c r="AL818" s="435"/>
      <c r="AM818" s="435"/>
      <c r="AN818" s="435"/>
    </row>
    <row r="819" spans="1:40" s="436" customFormat="1" ht="14.5">
      <c r="A819" s="435"/>
      <c r="B819" s="435"/>
      <c r="C819" s="435"/>
      <c r="D819" s="435"/>
      <c r="E819" s="435"/>
      <c r="F819" s="435"/>
      <c r="G819" s="435"/>
      <c r="H819" s="435"/>
      <c r="I819" s="435"/>
      <c r="J819" s="435"/>
      <c r="K819" s="435"/>
      <c r="L819" s="435"/>
      <c r="M819" s="435"/>
      <c r="N819" s="435"/>
      <c r="O819" s="435"/>
      <c r="P819" s="435"/>
      <c r="Q819" s="21"/>
      <c r="R819" s="435"/>
      <c r="S819" s="435"/>
      <c r="T819" s="435"/>
      <c r="U819" s="435"/>
      <c r="V819" s="21"/>
      <c r="W819" s="435"/>
      <c r="X819" s="435"/>
      <c r="Y819" s="435"/>
      <c r="Z819" s="435"/>
      <c r="AA819" s="435"/>
      <c r="AB819" s="435"/>
      <c r="AC819" s="435"/>
      <c r="AD819" s="435"/>
      <c r="AE819" s="435"/>
      <c r="AF819" s="435"/>
      <c r="AG819" s="435"/>
      <c r="AH819" s="435"/>
      <c r="AI819" s="435"/>
      <c r="AJ819" s="435"/>
      <c r="AK819" s="435"/>
      <c r="AL819" s="435"/>
      <c r="AM819" s="435"/>
      <c r="AN819" s="435"/>
    </row>
    <row r="820" spans="1:40" s="436" customFormat="1" ht="14.5">
      <c r="A820" s="435"/>
      <c r="B820" s="435"/>
      <c r="C820" s="435"/>
      <c r="D820" s="435"/>
      <c r="E820" s="435"/>
      <c r="F820" s="435"/>
      <c r="G820" s="435"/>
      <c r="H820" s="435"/>
      <c r="I820" s="435"/>
      <c r="J820" s="435"/>
      <c r="K820" s="435"/>
      <c r="L820" s="435"/>
      <c r="M820" s="435"/>
      <c r="N820" s="435"/>
      <c r="O820" s="435"/>
      <c r="P820" s="435"/>
      <c r="Q820" s="21"/>
      <c r="R820" s="435"/>
      <c r="S820" s="435"/>
      <c r="T820" s="435"/>
      <c r="U820" s="435"/>
      <c r="V820" s="21"/>
      <c r="W820" s="435"/>
      <c r="X820" s="435"/>
      <c r="Y820" s="435"/>
      <c r="Z820" s="435"/>
      <c r="AA820" s="435"/>
      <c r="AB820" s="435"/>
      <c r="AC820" s="435"/>
      <c r="AD820" s="435"/>
      <c r="AE820" s="435"/>
      <c r="AF820" s="435"/>
      <c r="AG820" s="435"/>
      <c r="AH820" s="435"/>
      <c r="AI820" s="435"/>
      <c r="AJ820" s="435"/>
      <c r="AK820" s="435"/>
      <c r="AL820" s="435"/>
      <c r="AM820" s="435"/>
      <c r="AN820" s="435"/>
    </row>
    <row r="821" spans="1:40" s="436" customFormat="1" ht="14.5">
      <c r="A821" s="435"/>
      <c r="B821" s="435"/>
      <c r="C821" s="435"/>
      <c r="D821" s="435"/>
      <c r="E821" s="435"/>
      <c r="F821" s="435"/>
      <c r="G821" s="435"/>
      <c r="H821" s="435"/>
      <c r="I821" s="435"/>
      <c r="J821" s="435"/>
      <c r="K821" s="435"/>
      <c r="L821" s="435"/>
      <c r="M821" s="435"/>
      <c r="N821" s="435"/>
      <c r="O821" s="435"/>
      <c r="P821" s="435"/>
      <c r="Q821" s="21"/>
      <c r="R821" s="435"/>
      <c r="S821" s="435"/>
      <c r="T821" s="435"/>
      <c r="U821" s="435"/>
      <c r="V821" s="21"/>
      <c r="W821" s="435"/>
      <c r="X821" s="435"/>
      <c r="Y821" s="435"/>
      <c r="Z821" s="435"/>
      <c r="AA821" s="435"/>
      <c r="AB821" s="435"/>
      <c r="AC821" s="435"/>
      <c r="AD821" s="435"/>
      <c r="AE821" s="435"/>
      <c r="AF821" s="435"/>
      <c r="AG821" s="435"/>
      <c r="AH821" s="435"/>
      <c r="AI821" s="435"/>
      <c r="AJ821" s="435"/>
      <c r="AK821" s="435"/>
      <c r="AL821" s="435"/>
      <c r="AM821" s="435"/>
      <c r="AN821" s="435"/>
    </row>
    <row r="822" spans="1:40" s="436" customFormat="1" ht="14.5">
      <c r="A822" s="435"/>
      <c r="B822" s="435"/>
      <c r="C822" s="435"/>
      <c r="D822" s="435"/>
      <c r="E822" s="435"/>
      <c r="F822" s="435"/>
      <c r="G822" s="435"/>
      <c r="H822" s="435"/>
      <c r="I822" s="435"/>
      <c r="J822" s="435"/>
      <c r="K822" s="435"/>
      <c r="L822" s="435"/>
      <c r="M822" s="435"/>
      <c r="N822" s="435"/>
      <c r="O822" s="435"/>
      <c r="P822" s="435"/>
      <c r="Q822" s="21"/>
      <c r="R822" s="435"/>
      <c r="S822" s="435"/>
      <c r="T822" s="435"/>
      <c r="U822" s="435"/>
      <c r="V822" s="21"/>
      <c r="W822" s="435"/>
      <c r="X822" s="435"/>
      <c r="Y822" s="435"/>
      <c r="Z822" s="435"/>
      <c r="AA822" s="435"/>
      <c r="AB822" s="435"/>
      <c r="AC822" s="435"/>
      <c r="AD822" s="435"/>
      <c r="AE822" s="435"/>
      <c r="AF822" s="435"/>
      <c r="AG822" s="435"/>
      <c r="AH822" s="435"/>
      <c r="AI822" s="435"/>
      <c r="AJ822" s="435"/>
      <c r="AK822" s="435"/>
      <c r="AL822" s="435"/>
      <c r="AM822" s="435"/>
      <c r="AN822" s="435"/>
    </row>
    <row r="823" spans="1:40" s="436" customFormat="1" ht="14.5">
      <c r="A823" s="435"/>
      <c r="B823" s="435"/>
      <c r="C823" s="435"/>
      <c r="D823" s="435"/>
      <c r="E823" s="435"/>
      <c r="F823" s="435"/>
      <c r="G823" s="435"/>
      <c r="H823" s="435"/>
      <c r="I823" s="435"/>
      <c r="J823" s="435"/>
      <c r="K823" s="435"/>
      <c r="L823" s="435"/>
      <c r="M823" s="435"/>
      <c r="N823" s="435"/>
      <c r="O823" s="435"/>
      <c r="P823" s="435"/>
      <c r="Q823" s="21"/>
      <c r="R823" s="435"/>
      <c r="S823" s="435"/>
      <c r="T823" s="435"/>
      <c r="U823" s="435"/>
      <c r="V823" s="21"/>
      <c r="W823" s="435"/>
      <c r="X823" s="435"/>
      <c r="Y823" s="435"/>
      <c r="Z823" s="435"/>
      <c r="AA823" s="435"/>
      <c r="AB823" s="435"/>
      <c r="AC823" s="435"/>
      <c r="AD823" s="435"/>
      <c r="AE823" s="435"/>
      <c r="AF823" s="435"/>
      <c r="AG823" s="435"/>
      <c r="AH823" s="435"/>
      <c r="AI823" s="435"/>
      <c r="AJ823" s="435"/>
      <c r="AK823" s="435"/>
      <c r="AL823" s="435"/>
      <c r="AM823" s="435"/>
      <c r="AN823" s="435"/>
    </row>
    <row r="824" spans="1:40" s="436" customFormat="1" ht="14.5">
      <c r="A824" s="435"/>
      <c r="B824" s="435"/>
      <c r="C824" s="435"/>
      <c r="D824" s="435"/>
      <c r="E824" s="435"/>
      <c r="F824" s="435"/>
      <c r="G824" s="435"/>
      <c r="H824" s="435"/>
      <c r="I824" s="435"/>
      <c r="J824" s="435"/>
      <c r="K824" s="435"/>
      <c r="L824" s="435"/>
      <c r="M824" s="435"/>
      <c r="N824" s="435"/>
      <c r="O824" s="435"/>
      <c r="P824" s="435"/>
      <c r="Q824" s="21"/>
      <c r="R824" s="435"/>
      <c r="S824" s="435"/>
      <c r="T824" s="435"/>
      <c r="U824" s="435"/>
      <c r="V824" s="21"/>
      <c r="W824" s="435"/>
      <c r="X824" s="435"/>
      <c r="Y824" s="435"/>
      <c r="Z824" s="435"/>
      <c r="AA824" s="435"/>
      <c r="AB824" s="435"/>
      <c r="AC824" s="435"/>
      <c r="AD824" s="435"/>
      <c r="AE824" s="435"/>
      <c r="AF824" s="435"/>
      <c r="AG824" s="435"/>
      <c r="AH824" s="435"/>
      <c r="AI824" s="435"/>
      <c r="AJ824" s="435"/>
      <c r="AK824" s="435"/>
      <c r="AL824" s="435"/>
      <c r="AM824" s="435"/>
      <c r="AN824" s="435"/>
    </row>
    <row r="825" spans="1:40" s="436" customFormat="1" ht="14.5">
      <c r="A825" s="435"/>
      <c r="B825" s="435"/>
      <c r="C825" s="435"/>
      <c r="D825" s="435"/>
      <c r="E825" s="435"/>
      <c r="F825" s="435"/>
      <c r="G825" s="435"/>
      <c r="H825" s="435"/>
      <c r="I825" s="435"/>
      <c r="J825" s="435"/>
      <c r="K825" s="435"/>
      <c r="L825" s="435"/>
      <c r="M825" s="435"/>
      <c r="N825" s="435"/>
      <c r="O825" s="435"/>
      <c r="P825" s="435"/>
      <c r="Q825" s="21"/>
      <c r="R825" s="435"/>
      <c r="S825" s="435"/>
      <c r="T825" s="435"/>
      <c r="U825" s="435"/>
      <c r="V825" s="21"/>
      <c r="W825" s="435"/>
      <c r="X825" s="435"/>
      <c r="Y825" s="435"/>
      <c r="Z825" s="435"/>
      <c r="AA825" s="435"/>
      <c r="AB825" s="435"/>
      <c r="AC825" s="435"/>
      <c r="AD825" s="435"/>
      <c r="AE825" s="435"/>
      <c r="AF825" s="435"/>
      <c r="AG825" s="435"/>
      <c r="AH825" s="435"/>
      <c r="AI825" s="435"/>
      <c r="AJ825" s="435"/>
      <c r="AK825" s="435"/>
      <c r="AL825" s="435"/>
      <c r="AM825" s="435"/>
      <c r="AN825" s="435"/>
    </row>
    <row r="826" spans="1:40" s="436" customFormat="1" ht="14.5">
      <c r="A826" s="435"/>
      <c r="B826" s="435"/>
      <c r="C826" s="435"/>
      <c r="D826" s="435"/>
      <c r="E826" s="435"/>
      <c r="F826" s="435"/>
      <c r="G826" s="435"/>
      <c r="H826" s="435"/>
      <c r="I826" s="435"/>
      <c r="J826" s="435"/>
      <c r="K826" s="435"/>
      <c r="L826" s="435"/>
      <c r="M826" s="435"/>
      <c r="N826" s="435"/>
      <c r="O826" s="435"/>
      <c r="P826" s="435"/>
      <c r="Q826" s="21"/>
      <c r="R826" s="435"/>
      <c r="S826" s="435"/>
      <c r="T826" s="435"/>
      <c r="U826" s="435"/>
      <c r="V826" s="21"/>
      <c r="W826" s="435"/>
      <c r="X826" s="435"/>
      <c r="Y826" s="435"/>
      <c r="Z826" s="435"/>
      <c r="AA826" s="435"/>
      <c r="AB826" s="435"/>
      <c r="AC826" s="435"/>
      <c r="AD826" s="435"/>
      <c r="AE826" s="435"/>
      <c r="AF826" s="435"/>
      <c r="AG826" s="435"/>
      <c r="AH826" s="435"/>
      <c r="AI826" s="435"/>
      <c r="AJ826" s="435"/>
      <c r="AK826" s="435"/>
      <c r="AL826" s="435"/>
      <c r="AM826" s="435"/>
      <c r="AN826" s="435"/>
    </row>
    <row r="827" spans="1:40" s="436" customFormat="1" ht="14.5">
      <c r="A827" s="435"/>
      <c r="B827" s="435"/>
      <c r="C827" s="435"/>
      <c r="D827" s="435"/>
      <c r="E827" s="435"/>
      <c r="F827" s="435"/>
      <c r="G827" s="435"/>
      <c r="H827" s="435"/>
      <c r="I827" s="435"/>
      <c r="J827" s="435"/>
      <c r="K827" s="435"/>
      <c r="L827" s="435"/>
      <c r="M827" s="435"/>
      <c r="N827" s="435"/>
      <c r="O827" s="435"/>
      <c r="P827" s="435"/>
      <c r="Q827" s="21"/>
      <c r="R827" s="435"/>
      <c r="S827" s="435"/>
      <c r="T827" s="435"/>
      <c r="U827" s="435"/>
      <c r="V827" s="21"/>
      <c r="W827" s="435"/>
      <c r="X827" s="435"/>
      <c r="Y827" s="435"/>
      <c r="Z827" s="435"/>
      <c r="AA827" s="435"/>
      <c r="AB827" s="435"/>
      <c r="AC827" s="435"/>
      <c r="AD827" s="435"/>
      <c r="AE827" s="435"/>
      <c r="AF827" s="435"/>
      <c r="AG827" s="435"/>
      <c r="AH827" s="435"/>
      <c r="AI827" s="435"/>
      <c r="AJ827" s="435"/>
      <c r="AK827" s="435"/>
      <c r="AL827" s="435"/>
      <c r="AM827" s="435"/>
      <c r="AN827" s="435"/>
    </row>
    <row r="828" spans="1:40" s="436" customFormat="1" ht="14.5">
      <c r="A828" s="435"/>
      <c r="B828" s="435"/>
      <c r="C828" s="435"/>
      <c r="D828" s="435"/>
      <c r="E828" s="435"/>
      <c r="F828" s="435"/>
      <c r="G828" s="435"/>
      <c r="H828" s="435"/>
      <c r="I828" s="435"/>
      <c r="J828" s="435"/>
      <c r="K828" s="435"/>
      <c r="L828" s="435"/>
      <c r="M828" s="435"/>
      <c r="N828" s="435"/>
      <c r="O828" s="435"/>
      <c r="P828" s="435"/>
      <c r="Q828" s="21"/>
      <c r="R828" s="435"/>
      <c r="S828" s="435"/>
      <c r="T828" s="435"/>
      <c r="U828" s="435"/>
      <c r="V828" s="21"/>
      <c r="W828" s="435"/>
      <c r="X828" s="435"/>
      <c r="Y828" s="435"/>
      <c r="Z828" s="435"/>
      <c r="AA828" s="435"/>
      <c r="AB828" s="435"/>
      <c r="AC828" s="435"/>
      <c r="AD828" s="435"/>
      <c r="AE828" s="435"/>
      <c r="AF828" s="435"/>
      <c r="AG828" s="435"/>
      <c r="AH828" s="435"/>
      <c r="AI828" s="435"/>
      <c r="AJ828" s="435"/>
      <c r="AK828" s="435"/>
      <c r="AL828" s="435"/>
      <c r="AM828" s="435"/>
      <c r="AN828" s="435"/>
    </row>
    <row r="829" spans="1:40" s="436" customFormat="1" ht="14.5">
      <c r="A829" s="435"/>
      <c r="B829" s="435"/>
      <c r="C829" s="435"/>
      <c r="D829" s="435"/>
      <c r="E829" s="435"/>
      <c r="F829" s="435"/>
      <c r="G829" s="435"/>
      <c r="H829" s="435"/>
      <c r="I829" s="435"/>
      <c r="J829" s="435"/>
      <c r="K829" s="435"/>
      <c r="L829" s="435"/>
      <c r="M829" s="435"/>
      <c r="N829" s="435"/>
      <c r="O829" s="435"/>
      <c r="P829" s="435"/>
      <c r="Q829" s="21"/>
      <c r="R829" s="435"/>
      <c r="S829" s="435"/>
      <c r="T829" s="435"/>
      <c r="U829" s="435"/>
      <c r="V829" s="21"/>
      <c r="W829" s="435"/>
      <c r="X829" s="435"/>
      <c r="Y829" s="435"/>
      <c r="Z829" s="435"/>
      <c r="AA829" s="435"/>
      <c r="AB829" s="435"/>
      <c r="AC829" s="435"/>
      <c r="AD829" s="435"/>
      <c r="AE829" s="435"/>
      <c r="AF829" s="435"/>
      <c r="AG829" s="435"/>
      <c r="AH829" s="435"/>
      <c r="AI829" s="435"/>
      <c r="AJ829" s="435"/>
      <c r="AK829" s="435"/>
      <c r="AL829" s="435"/>
      <c r="AM829" s="435"/>
      <c r="AN829" s="435"/>
    </row>
    <row r="830" spans="1:40" s="436" customFormat="1" ht="14.5">
      <c r="A830" s="435"/>
      <c r="B830" s="435"/>
      <c r="C830" s="435"/>
      <c r="D830" s="435"/>
      <c r="E830" s="435"/>
      <c r="F830" s="435"/>
      <c r="G830" s="435"/>
      <c r="H830" s="435"/>
      <c r="I830" s="435"/>
      <c r="J830" s="435"/>
      <c r="K830" s="435"/>
      <c r="L830" s="435"/>
      <c r="M830" s="435"/>
      <c r="N830" s="435"/>
      <c r="O830" s="435"/>
      <c r="P830" s="435"/>
      <c r="Q830" s="21"/>
      <c r="R830" s="435"/>
      <c r="S830" s="435"/>
      <c r="T830" s="435"/>
      <c r="U830" s="435"/>
      <c r="V830" s="21"/>
      <c r="W830" s="435"/>
      <c r="X830" s="435"/>
      <c r="Y830" s="435"/>
      <c r="Z830" s="435"/>
      <c r="AA830" s="435"/>
      <c r="AB830" s="435"/>
      <c r="AC830" s="435"/>
      <c r="AD830" s="435"/>
      <c r="AE830" s="435"/>
      <c r="AF830" s="435"/>
      <c r="AG830" s="435"/>
      <c r="AH830" s="435"/>
      <c r="AI830" s="435"/>
      <c r="AJ830" s="435"/>
      <c r="AK830" s="435"/>
      <c r="AL830" s="435"/>
      <c r="AM830" s="435"/>
      <c r="AN830" s="435"/>
    </row>
    <row r="831" spans="1:40" s="436" customFormat="1" ht="14.5">
      <c r="A831" s="435"/>
      <c r="B831" s="435"/>
      <c r="C831" s="435"/>
      <c r="D831" s="435"/>
      <c r="E831" s="435"/>
      <c r="F831" s="435"/>
      <c r="G831" s="435"/>
      <c r="H831" s="435"/>
      <c r="I831" s="435"/>
      <c r="J831" s="435"/>
      <c r="K831" s="435"/>
      <c r="L831" s="435"/>
      <c r="M831" s="435"/>
      <c r="N831" s="435"/>
      <c r="O831" s="435"/>
      <c r="P831" s="435"/>
      <c r="Q831" s="21"/>
      <c r="R831" s="435"/>
      <c r="S831" s="435"/>
      <c r="T831" s="435"/>
      <c r="U831" s="435"/>
      <c r="V831" s="21"/>
      <c r="W831" s="435"/>
      <c r="X831" s="435"/>
      <c r="Y831" s="435"/>
      <c r="Z831" s="435"/>
      <c r="AA831" s="435"/>
      <c r="AB831" s="435"/>
      <c r="AC831" s="435"/>
      <c r="AD831" s="435"/>
      <c r="AE831" s="435"/>
      <c r="AF831" s="435"/>
      <c r="AG831" s="435"/>
      <c r="AH831" s="435"/>
      <c r="AI831" s="435"/>
      <c r="AJ831" s="435"/>
      <c r="AK831" s="435"/>
      <c r="AL831" s="435"/>
      <c r="AM831" s="435"/>
      <c r="AN831" s="435"/>
    </row>
    <row r="832" spans="1:40" s="436" customFormat="1" ht="14.5">
      <c r="A832" s="435"/>
      <c r="B832" s="435"/>
      <c r="C832" s="435"/>
      <c r="D832" s="435"/>
      <c r="E832" s="435"/>
      <c r="F832" s="435"/>
      <c r="G832" s="435"/>
      <c r="H832" s="435"/>
      <c r="I832" s="435"/>
      <c r="J832" s="435"/>
      <c r="K832" s="435"/>
      <c r="L832" s="435"/>
      <c r="M832" s="435"/>
      <c r="N832" s="435"/>
      <c r="O832" s="435"/>
      <c r="P832" s="435"/>
      <c r="Q832" s="21"/>
      <c r="R832" s="435"/>
      <c r="S832" s="435"/>
      <c r="T832" s="435"/>
      <c r="U832" s="435"/>
      <c r="V832" s="21"/>
      <c r="W832" s="435"/>
      <c r="X832" s="435"/>
      <c r="Y832" s="435"/>
      <c r="Z832" s="435"/>
      <c r="AA832" s="435"/>
      <c r="AB832" s="435"/>
      <c r="AC832" s="435"/>
      <c r="AD832" s="435"/>
      <c r="AE832" s="435"/>
      <c r="AF832" s="435"/>
      <c r="AG832" s="435"/>
      <c r="AH832" s="435"/>
      <c r="AI832" s="435"/>
      <c r="AJ832" s="435"/>
      <c r="AK832" s="435"/>
      <c r="AL832" s="435"/>
      <c r="AM832" s="435"/>
      <c r="AN832" s="435"/>
    </row>
    <row r="833" spans="1:40" s="436" customFormat="1" ht="14.5">
      <c r="A833" s="435"/>
      <c r="B833" s="435"/>
      <c r="C833" s="435"/>
      <c r="D833" s="435"/>
      <c r="E833" s="435"/>
      <c r="F833" s="435"/>
      <c r="G833" s="435"/>
      <c r="H833" s="435"/>
      <c r="I833" s="435"/>
      <c r="J833" s="435"/>
      <c r="K833" s="435"/>
      <c r="L833" s="435"/>
      <c r="M833" s="435"/>
      <c r="N833" s="435"/>
      <c r="O833" s="435"/>
      <c r="P833" s="435"/>
      <c r="Q833" s="21"/>
      <c r="R833" s="435"/>
      <c r="S833" s="435"/>
      <c r="T833" s="435"/>
      <c r="U833" s="435"/>
      <c r="V833" s="21"/>
      <c r="W833" s="435"/>
      <c r="X833" s="435"/>
      <c r="Y833" s="435"/>
      <c r="Z833" s="435"/>
      <c r="AA833" s="435"/>
      <c r="AB833" s="435"/>
      <c r="AC833" s="435"/>
      <c r="AD833" s="435"/>
      <c r="AE833" s="435"/>
      <c r="AF833" s="435"/>
      <c r="AG833" s="435"/>
      <c r="AH833" s="435"/>
      <c r="AI833" s="435"/>
      <c r="AJ833" s="435"/>
      <c r="AK833" s="435"/>
      <c r="AL833" s="435"/>
      <c r="AM833" s="435"/>
      <c r="AN833" s="435"/>
    </row>
    <row r="834" spans="1:40" s="436" customFormat="1" ht="14.5">
      <c r="A834" s="435"/>
      <c r="B834" s="435"/>
      <c r="C834" s="435"/>
      <c r="D834" s="435"/>
      <c r="E834" s="435"/>
      <c r="F834" s="435"/>
      <c r="G834" s="435"/>
      <c r="H834" s="435"/>
      <c r="I834" s="435"/>
      <c r="J834" s="435"/>
      <c r="K834" s="435"/>
      <c r="L834" s="435"/>
      <c r="M834" s="435"/>
      <c r="N834" s="435"/>
      <c r="O834" s="435"/>
      <c r="P834" s="435"/>
      <c r="Q834" s="21"/>
      <c r="R834" s="435"/>
      <c r="S834" s="435"/>
      <c r="T834" s="435"/>
      <c r="U834" s="435"/>
      <c r="V834" s="21"/>
      <c r="W834" s="435"/>
      <c r="X834" s="435"/>
      <c r="Y834" s="435"/>
      <c r="Z834" s="435"/>
      <c r="AA834" s="435"/>
      <c r="AB834" s="435"/>
      <c r="AC834" s="435"/>
      <c r="AD834" s="435"/>
      <c r="AE834" s="435"/>
      <c r="AF834" s="435"/>
      <c r="AG834" s="435"/>
      <c r="AH834" s="435"/>
      <c r="AI834" s="435"/>
      <c r="AJ834" s="435"/>
      <c r="AK834" s="435"/>
      <c r="AL834" s="435"/>
      <c r="AM834" s="435"/>
      <c r="AN834" s="435"/>
    </row>
    <row r="835" spans="1:40" s="436" customFormat="1" ht="14.5">
      <c r="A835" s="435"/>
      <c r="B835" s="435"/>
      <c r="C835" s="435"/>
      <c r="D835" s="435"/>
      <c r="E835" s="435"/>
      <c r="F835" s="435"/>
      <c r="G835" s="435"/>
      <c r="H835" s="435"/>
      <c r="I835" s="435"/>
      <c r="J835" s="435"/>
      <c r="K835" s="435"/>
      <c r="L835" s="435"/>
      <c r="M835" s="435"/>
      <c r="N835" s="435"/>
      <c r="O835" s="435"/>
      <c r="P835" s="435"/>
      <c r="Q835" s="21"/>
      <c r="R835" s="435"/>
      <c r="S835" s="435"/>
      <c r="T835" s="435"/>
      <c r="U835" s="435"/>
      <c r="V835" s="21"/>
      <c r="W835" s="435"/>
      <c r="X835" s="435"/>
      <c r="Y835" s="435"/>
      <c r="Z835" s="435"/>
      <c r="AA835" s="435"/>
      <c r="AB835" s="435"/>
      <c r="AC835" s="435"/>
      <c r="AD835" s="435"/>
      <c r="AE835" s="435"/>
      <c r="AF835" s="435"/>
      <c r="AG835" s="435"/>
      <c r="AH835" s="435"/>
      <c r="AI835" s="435"/>
      <c r="AJ835" s="435"/>
      <c r="AK835" s="435"/>
      <c r="AL835" s="435"/>
      <c r="AM835" s="435"/>
      <c r="AN835" s="435"/>
    </row>
    <row r="836" spans="1:40" s="436" customFormat="1" ht="14.5">
      <c r="A836" s="435"/>
      <c r="B836" s="435"/>
      <c r="C836" s="435"/>
      <c r="D836" s="435"/>
      <c r="E836" s="435"/>
      <c r="F836" s="435"/>
      <c r="G836" s="435"/>
      <c r="H836" s="435"/>
      <c r="I836" s="435"/>
      <c r="J836" s="435"/>
      <c r="K836" s="435"/>
      <c r="L836" s="435"/>
      <c r="M836" s="435"/>
      <c r="N836" s="435"/>
      <c r="O836" s="435"/>
      <c r="P836" s="435"/>
      <c r="Q836" s="21"/>
      <c r="R836" s="435"/>
      <c r="S836" s="435"/>
      <c r="T836" s="435"/>
      <c r="U836" s="435"/>
      <c r="V836" s="21"/>
      <c r="W836" s="435"/>
      <c r="X836" s="435"/>
      <c r="Y836" s="435"/>
      <c r="Z836" s="435"/>
      <c r="AA836" s="435"/>
      <c r="AB836" s="435"/>
      <c r="AC836" s="435"/>
      <c r="AD836" s="435"/>
      <c r="AE836" s="435"/>
      <c r="AF836" s="435"/>
      <c r="AG836" s="435"/>
      <c r="AH836" s="435"/>
      <c r="AI836" s="435"/>
      <c r="AJ836" s="435"/>
      <c r="AK836" s="435"/>
      <c r="AL836" s="435"/>
      <c r="AM836" s="435"/>
      <c r="AN836" s="435"/>
    </row>
    <row r="837" spans="1:40" s="436" customFormat="1" ht="14.5">
      <c r="A837" s="435"/>
      <c r="B837" s="435"/>
      <c r="C837" s="435"/>
      <c r="D837" s="435"/>
      <c r="E837" s="435"/>
      <c r="F837" s="435"/>
      <c r="G837" s="435"/>
      <c r="H837" s="435"/>
      <c r="I837" s="435"/>
      <c r="J837" s="435"/>
      <c r="K837" s="435"/>
      <c r="L837" s="435"/>
      <c r="M837" s="435"/>
      <c r="N837" s="435"/>
      <c r="O837" s="435"/>
      <c r="P837" s="435"/>
      <c r="Q837" s="21"/>
      <c r="R837" s="435"/>
      <c r="S837" s="435"/>
      <c r="T837" s="435"/>
      <c r="U837" s="435"/>
      <c r="V837" s="21"/>
      <c r="W837" s="435"/>
      <c r="X837" s="435"/>
      <c r="Y837" s="435"/>
      <c r="Z837" s="435"/>
      <c r="AA837" s="435"/>
      <c r="AB837" s="435"/>
      <c r="AC837" s="435"/>
      <c r="AD837" s="435"/>
      <c r="AE837" s="435"/>
      <c r="AF837" s="435"/>
      <c r="AG837" s="435"/>
      <c r="AH837" s="435"/>
      <c r="AI837" s="435"/>
      <c r="AJ837" s="435"/>
      <c r="AK837" s="435"/>
      <c r="AL837" s="435"/>
      <c r="AM837" s="435"/>
      <c r="AN837" s="435"/>
    </row>
    <row r="838" spans="1:40" s="436" customFormat="1" ht="14.5">
      <c r="A838" s="435"/>
      <c r="B838" s="435"/>
      <c r="C838" s="435"/>
      <c r="D838" s="435"/>
      <c r="E838" s="435"/>
      <c r="F838" s="435"/>
      <c r="G838" s="435"/>
      <c r="H838" s="435"/>
      <c r="I838" s="435"/>
      <c r="J838" s="435"/>
      <c r="K838" s="435"/>
      <c r="L838" s="435"/>
      <c r="M838" s="435"/>
      <c r="N838" s="435"/>
      <c r="O838" s="435"/>
      <c r="P838" s="435"/>
      <c r="Q838" s="21"/>
      <c r="R838" s="435"/>
      <c r="S838" s="435"/>
      <c r="T838" s="435"/>
      <c r="U838" s="435"/>
      <c r="V838" s="21"/>
      <c r="W838" s="435"/>
      <c r="X838" s="435"/>
      <c r="Y838" s="435"/>
      <c r="Z838" s="435"/>
      <c r="AA838" s="435"/>
      <c r="AB838" s="435"/>
      <c r="AC838" s="435"/>
      <c r="AD838" s="435"/>
      <c r="AE838" s="435"/>
      <c r="AF838" s="435"/>
      <c r="AG838" s="435"/>
      <c r="AH838" s="435"/>
      <c r="AI838" s="435"/>
      <c r="AJ838" s="435"/>
      <c r="AK838" s="435"/>
      <c r="AL838" s="435"/>
      <c r="AM838" s="435"/>
      <c r="AN838" s="435"/>
    </row>
    <row r="839" spans="1:40" s="436" customFormat="1" ht="14.5">
      <c r="A839" s="435"/>
      <c r="B839" s="435"/>
      <c r="C839" s="435"/>
      <c r="D839" s="435"/>
      <c r="E839" s="435"/>
      <c r="F839" s="435"/>
      <c r="G839" s="435"/>
      <c r="H839" s="435"/>
      <c r="I839" s="435"/>
      <c r="J839" s="435"/>
      <c r="K839" s="435"/>
      <c r="L839" s="435"/>
      <c r="M839" s="435"/>
      <c r="N839" s="435"/>
      <c r="O839" s="435"/>
      <c r="P839" s="435"/>
      <c r="Q839" s="21"/>
      <c r="R839" s="435"/>
      <c r="S839" s="435"/>
      <c r="T839" s="435"/>
      <c r="U839" s="435"/>
      <c r="V839" s="21"/>
      <c r="W839" s="435"/>
      <c r="X839" s="435"/>
      <c r="Y839" s="435"/>
      <c r="Z839" s="435"/>
      <c r="AA839" s="435"/>
      <c r="AB839" s="435"/>
      <c r="AC839" s="435"/>
      <c r="AD839" s="435"/>
      <c r="AE839" s="435"/>
      <c r="AF839" s="435"/>
      <c r="AG839" s="435"/>
      <c r="AH839" s="435"/>
      <c r="AI839" s="435"/>
      <c r="AJ839" s="435"/>
      <c r="AK839" s="435"/>
      <c r="AL839" s="435"/>
      <c r="AM839" s="435"/>
      <c r="AN839" s="435"/>
    </row>
    <row r="840" spans="1:40" s="436" customFormat="1" ht="14.5">
      <c r="A840" s="435"/>
      <c r="B840" s="435"/>
      <c r="C840" s="435"/>
      <c r="D840" s="435"/>
      <c r="E840" s="435"/>
      <c r="F840" s="435"/>
      <c r="G840" s="435"/>
      <c r="H840" s="435"/>
      <c r="I840" s="435"/>
      <c r="J840" s="435"/>
      <c r="K840" s="435"/>
      <c r="L840" s="435"/>
      <c r="M840" s="435"/>
      <c r="N840" s="435"/>
      <c r="O840" s="435"/>
      <c r="P840" s="435"/>
      <c r="Q840" s="21"/>
      <c r="R840" s="435"/>
      <c r="S840" s="435"/>
      <c r="T840" s="435"/>
      <c r="U840" s="435"/>
      <c r="V840" s="21"/>
      <c r="W840" s="435"/>
      <c r="X840" s="435"/>
      <c r="Y840" s="435"/>
      <c r="Z840" s="435"/>
      <c r="AA840" s="435"/>
      <c r="AB840" s="435"/>
      <c r="AC840" s="435"/>
      <c r="AD840" s="435"/>
      <c r="AE840" s="435"/>
      <c r="AF840" s="435"/>
      <c r="AG840" s="435"/>
      <c r="AH840" s="435"/>
      <c r="AI840" s="435"/>
      <c r="AJ840" s="435"/>
      <c r="AK840" s="435"/>
      <c r="AL840" s="435"/>
      <c r="AM840" s="435"/>
      <c r="AN840" s="435"/>
    </row>
    <row r="841" spans="1:40" s="436" customFormat="1" ht="14.5">
      <c r="A841" s="435"/>
      <c r="B841" s="435"/>
      <c r="C841" s="435"/>
      <c r="D841" s="435"/>
      <c r="E841" s="435"/>
      <c r="F841" s="435"/>
      <c r="G841" s="435"/>
      <c r="H841" s="435"/>
      <c r="I841" s="435"/>
      <c r="J841" s="435"/>
      <c r="K841" s="435"/>
      <c r="L841" s="435"/>
      <c r="M841" s="435"/>
      <c r="N841" s="435"/>
      <c r="O841" s="435"/>
      <c r="P841" s="435"/>
      <c r="Q841" s="21"/>
      <c r="R841" s="435"/>
      <c r="S841" s="435"/>
      <c r="T841" s="435"/>
      <c r="U841" s="435"/>
      <c r="V841" s="21"/>
      <c r="W841" s="435"/>
      <c r="X841" s="435"/>
      <c r="Y841" s="435"/>
      <c r="Z841" s="435"/>
      <c r="AA841" s="435"/>
      <c r="AB841" s="435"/>
      <c r="AC841" s="435"/>
      <c r="AD841" s="435"/>
      <c r="AE841" s="435"/>
      <c r="AF841" s="435"/>
      <c r="AG841" s="435"/>
      <c r="AH841" s="435"/>
      <c r="AI841" s="435"/>
      <c r="AJ841" s="435"/>
      <c r="AK841" s="435"/>
      <c r="AL841" s="435"/>
      <c r="AM841" s="435"/>
      <c r="AN841" s="435"/>
    </row>
    <row r="842" spans="1:40" s="436" customFormat="1" ht="14.5">
      <c r="A842" s="435"/>
      <c r="B842" s="435"/>
      <c r="C842" s="435"/>
      <c r="D842" s="435"/>
      <c r="E842" s="435"/>
      <c r="F842" s="435"/>
      <c r="G842" s="435"/>
      <c r="H842" s="435"/>
      <c r="I842" s="435"/>
      <c r="J842" s="435"/>
      <c r="K842" s="435"/>
      <c r="L842" s="435"/>
      <c r="M842" s="435"/>
      <c r="N842" s="435"/>
      <c r="O842" s="435"/>
      <c r="P842" s="435"/>
      <c r="Q842" s="21"/>
      <c r="R842" s="435"/>
      <c r="S842" s="435"/>
      <c r="T842" s="435"/>
      <c r="U842" s="435"/>
      <c r="V842" s="21"/>
      <c r="W842" s="435"/>
      <c r="X842" s="435"/>
      <c r="Y842" s="435"/>
      <c r="Z842" s="435"/>
      <c r="AA842" s="435"/>
      <c r="AB842" s="435"/>
      <c r="AC842" s="435"/>
      <c r="AD842" s="435"/>
      <c r="AE842" s="435"/>
      <c r="AF842" s="435"/>
      <c r="AG842" s="435"/>
      <c r="AH842" s="435"/>
      <c r="AI842" s="435"/>
      <c r="AJ842" s="435"/>
      <c r="AK842" s="435"/>
      <c r="AL842" s="435"/>
      <c r="AM842" s="435"/>
      <c r="AN842" s="435"/>
    </row>
    <row r="843" spans="1:40" s="436" customFormat="1" ht="14.5">
      <c r="A843" s="435"/>
      <c r="B843" s="435"/>
      <c r="C843" s="435"/>
      <c r="D843" s="435"/>
      <c r="E843" s="435"/>
      <c r="F843" s="435"/>
      <c r="G843" s="435"/>
      <c r="H843" s="435"/>
      <c r="I843" s="435"/>
      <c r="J843" s="435"/>
      <c r="K843" s="435"/>
      <c r="L843" s="435"/>
      <c r="M843" s="435"/>
      <c r="N843" s="435"/>
      <c r="O843" s="435"/>
      <c r="P843" s="435"/>
      <c r="Q843" s="21"/>
      <c r="R843" s="435"/>
      <c r="S843" s="435"/>
      <c r="T843" s="435"/>
      <c r="U843" s="435"/>
      <c r="V843" s="21"/>
      <c r="W843" s="435"/>
      <c r="X843" s="435"/>
      <c r="Y843" s="435"/>
      <c r="Z843" s="435"/>
      <c r="AA843" s="435"/>
      <c r="AB843" s="435"/>
      <c r="AC843" s="435"/>
      <c r="AD843" s="435"/>
      <c r="AE843" s="435"/>
      <c r="AF843" s="435"/>
      <c r="AG843" s="435"/>
      <c r="AH843" s="435"/>
      <c r="AI843" s="435"/>
      <c r="AJ843" s="435"/>
      <c r="AK843" s="435"/>
      <c r="AL843" s="435"/>
      <c r="AM843" s="435"/>
      <c r="AN843" s="435"/>
    </row>
    <row r="844" spans="1:40" s="436" customFormat="1" ht="14.5">
      <c r="A844" s="435"/>
      <c r="B844" s="435"/>
      <c r="C844" s="435"/>
      <c r="D844" s="435"/>
      <c r="E844" s="435"/>
      <c r="F844" s="435"/>
      <c r="G844" s="435"/>
      <c r="H844" s="435"/>
      <c r="I844" s="435"/>
      <c r="J844" s="435"/>
      <c r="K844" s="435"/>
      <c r="L844" s="435"/>
      <c r="M844" s="435"/>
      <c r="N844" s="435"/>
      <c r="O844" s="435"/>
      <c r="P844" s="435"/>
      <c r="Q844" s="21"/>
      <c r="R844" s="435"/>
      <c r="S844" s="435"/>
      <c r="T844" s="435"/>
      <c r="U844" s="435"/>
      <c r="V844" s="21"/>
      <c r="W844" s="435"/>
      <c r="X844" s="435"/>
      <c r="Y844" s="435"/>
      <c r="Z844" s="435"/>
      <c r="AA844" s="435"/>
      <c r="AB844" s="435"/>
      <c r="AC844" s="435"/>
      <c r="AD844" s="435"/>
      <c r="AE844" s="435"/>
      <c r="AF844" s="435"/>
      <c r="AG844" s="435"/>
      <c r="AH844" s="435"/>
      <c r="AI844" s="435"/>
      <c r="AJ844" s="435"/>
      <c r="AK844" s="435"/>
      <c r="AL844" s="435"/>
      <c r="AM844" s="435"/>
      <c r="AN844" s="435"/>
    </row>
    <row r="845" spans="1:40" s="436" customFormat="1" ht="14.5">
      <c r="A845" s="435"/>
      <c r="B845" s="435"/>
      <c r="C845" s="435"/>
      <c r="D845" s="435"/>
      <c r="E845" s="435"/>
      <c r="F845" s="435"/>
      <c r="G845" s="435"/>
      <c r="H845" s="435"/>
      <c r="I845" s="435"/>
      <c r="J845" s="435"/>
      <c r="K845" s="435"/>
      <c r="L845" s="435"/>
      <c r="M845" s="435"/>
      <c r="N845" s="435"/>
      <c r="O845" s="435"/>
      <c r="P845" s="435"/>
      <c r="Q845" s="21"/>
      <c r="R845" s="435"/>
      <c r="S845" s="435"/>
      <c r="T845" s="435"/>
      <c r="U845" s="435"/>
      <c r="V845" s="21"/>
      <c r="W845" s="435"/>
      <c r="X845" s="435"/>
      <c r="Y845" s="435"/>
      <c r="Z845" s="435"/>
      <c r="AA845" s="435"/>
      <c r="AB845" s="435"/>
      <c r="AC845" s="435"/>
      <c r="AD845" s="435"/>
      <c r="AE845" s="435"/>
      <c r="AF845" s="435"/>
      <c r="AG845" s="435"/>
      <c r="AH845" s="435"/>
      <c r="AI845" s="435"/>
      <c r="AJ845" s="435"/>
      <c r="AK845" s="435"/>
      <c r="AL845" s="435"/>
      <c r="AM845" s="435"/>
      <c r="AN845" s="435"/>
    </row>
    <row r="846" spans="1:40" s="436" customFormat="1" ht="14.5">
      <c r="A846" s="435"/>
      <c r="B846" s="435"/>
      <c r="C846" s="435"/>
      <c r="D846" s="435"/>
      <c r="E846" s="435"/>
      <c r="F846" s="435"/>
      <c r="G846" s="435"/>
      <c r="H846" s="435"/>
      <c r="I846" s="435"/>
      <c r="J846" s="435"/>
      <c r="K846" s="435"/>
      <c r="L846" s="435"/>
      <c r="M846" s="435"/>
      <c r="N846" s="435"/>
      <c r="O846" s="435"/>
      <c r="P846" s="435"/>
      <c r="Q846" s="21"/>
      <c r="R846" s="435"/>
      <c r="S846" s="435"/>
      <c r="T846" s="435"/>
      <c r="U846" s="435"/>
      <c r="V846" s="21"/>
      <c r="W846" s="435"/>
      <c r="X846" s="435"/>
      <c r="Y846" s="435"/>
      <c r="Z846" s="435"/>
      <c r="AA846" s="435"/>
      <c r="AB846" s="435"/>
      <c r="AC846" s="435"/>
      <c r="AD846" s="435"/>
      <c r="AE846" s="435"/>
      <c r="AF846" s="435"/>
      <c r="AG846" s="435"/>
      <c r="AH846" s="435"/>
      <c r="AI846" s="435"/>
      <c r="AJ846" s="435"/>
      <c r="AK846" s="435"/>
      <c r="AL846" s="435"/>
      <c r="AM846" s="435"/>
      <c r="AN846" s="435"/>
    </row>
    <row r="847" spans="1:40" s="436" customFormat="1" ht="14.5">
      <c r="A847" s="435"/>
      <c r="B847" s="435"/>
      <c r="C847" s="435"/>
      <c r="D847" s="435"/>
      <c r="E847" s="435"/>
      <c r="F847" s="435"/>
      <c r="G847" s="435"/>
      <c r="H847" s="435"/>
      <c r="I847" s="435"/>
      <c r="J847" s="435"/>
      <c r="K847" s="435"/>
      <c r="L847" s="435"/>
      <c r="M847" s="435"/>
      <c r="N847" s="435"/>
      <c r="O847" s="435"/>
      <c r="P847" s="435"/>
      <c r="Q847" s="21"/>
      <c r="R847" s="435"/>
      <c r="S847" s="435"/>
      <c r="T847" s="435"/>
      <c r="U847" s="435"/>
      <c r="V847" s="21"/>
      <c r="W847" s="435"/>
      <c r="X847" s="435"/>
      <c r="Y847" s="435"/>
      <c r="Z847" s="435"/>
      <c r="AA847" s="435"/>
      <c r="AB847" s="435"/>
      <c r="AC847" s="435"/>
      <c r="AD847" s="435"/>
      <c r="AE847" s="435"/>
      <c r="AF847" s="435"/>
      <c r="AG847" s="435"/>
      <c r="AH847" s="435"/>
      <c r="AI847" s="435"/>
      <c r="AJ847" s="435"/>
      <c r="AK847" s="435"/>
      <c r="AL847" s="435"/>
      <c r="AM847" s="435"/>
      <c r="AN847" s="435"/>
    </row>
    <row r="848" spans="1:40" s="436" customFormat="1" ht="14.5">
      <c r="A848" s="435"/>
      <c r="B848" s="435"/>
      <c r="C848" s="435"/>
      <c r="D848" s="435"/>
      <c r="E848" s="435"/>
      <c r="F848" s="435"/>
      <c r="G848" s="435"/>
      <c r="H848" s="435"/>
      <c r="I848" s="435"/>
      <c r="J848" s="435"/>
      <c r="K848" s="435"/>
      <c r="L848" s="435"/>
      <c r="M848" s="435"/>
      <c r="N848" s="435"/>
      <c r="O848" s="435"/>
      <c r="P848" s="435"/>
      <c r="Q848" s="21"/>
      <c r="R848" s="435"/>
      <c r="S848" s="435"/>
      <c r="T848" s="435"/>
      <c r="U848" s="435"/>
      <c r="V848" s="21"/>
      <c r="W848" s="435"/>
      <c r="X848" s="435"/>
      <c r="Y848" s="435"/>
      <c r="Z848" s="435"/>
      <c r="AA848" s="435"/>
      <c r="AB848" s="435"/>
      <c r="AC848" s="435"/>
      <c r="AD848" s="435"/>
      <c r="AE848" s="435"/>
      <c r="AF848" s="435"/>
      <c r="AG848" s="435"/>
      <c r="AH848" s="435"/>
      <c r="AI848" s="435"/>
      <c r="AJ848" s="435"/>
      <c r="AK848" s="435"/>
      <c r="AL848" s="435"/>
      <c r="AM848" s="435"/>
      <c r="AN848" s="435"/>
    </row>
    <row r="849" spans="1:40" s="436" customFormat="1" ht="14.5">
      <c r="A849" s="435"/>
      <c r="B849" s="435"/>
      <c r="C849" s="435"/>
      <c r="D849" s="435"/>
      <c r="E849" s="435"/>
      <c r="F849" s="435"/>
      <c r="G849" s="435"/>
      <c r="H849" s="435"/>
      <c r="I849" s="435"/>
      <c r="J849" s="435"/>
      <c r="K849" s="435"/>
      <c r="L849" s="435"/>
      <c r="M849" s="435"/>
      <c r="N849" s="435"/>
      <c r="O849" s="435"/>
      <c r="P849" s="435"/>
      <c r="Q849" s="21"/>
      <c r="R849" s="435"/>
      <c r="S849" s="435"/>
      <c r="T849" s="435"/>
      <c r="U849" s="435"/>
      <c r="V849" s="21"/>
      <c r="W849" s="435"/>
      <c r="X849" s="435"/>
      <c r="Y849" s="435"/>
      <c r="Z849" s="435"/>
      <c r="AA849" s="435"/>
      <c r="AB849" s="435"/>
      <c r="AC849" s="435"/>
      <c r="AD849" s="435"/>
      <c r="AE849" s="435"/>
      <c r="AF849" s="435"/>
      <c r="AG849" s="435"/>
      <c r="AH849" s="435"/>
      <c r="AI849" s="435"/>
      <c r="AJ849" s="435"/>
      <c r="AK849" s="435"/>
      <c r="AL849" s="435"/>
      <c r="AM849" s="435"/>
      <c r="AN849" s="435"/>
    </row>
    <row r="850" spans="1:40" s="436" customFormat="1" ht="14.5">
      <c r="A850" s="435"/>
      <c r="B850" s="435"/>
      <c r="C850" s="435"/>
      <c r="D850" s="435"/>
      <c r="E850" s="435"/>
      <c r="F850" s="435"/>
      <c r="G850" s="435"/>
      <c r="H850" s="435"/>
      <c r="I850" s="435"/>
      <c r="J850" s="435"/>
      <c r="K850" s="435"/>
      <c r="L850" s="435"/>
      <c r="M850" s="435"/>
      <c r="N850" s="435"/>
      <c r="O850" s="435"/>
      <c r="P850" s="435"/>
      <c r="Q850" s="21"/>
      <c r="R850" s="435"/>
      <c r="S850" s="435"/>
      <c r="T850" s="435"/>
      <c r="U850" s="435"/>
      <c r="V850" s="21"/>
      <c r="W850" s="435"/>
      <c r="X850" s="435"/>
      <c r="Y850" s="435"/>
      <c r="Z850" s="435"/>
      <c r="AA850" s="435"/>
      <c r="AB850" s="435"/>
      <c r="AC850" s="435"/>
      <c r="AD850" s="435"/>
      <c r="AE850" s="435"/>
      <c r="AF850" s="435"/>
      <c r="AG850" s="435"/>
      <c r="AH850" s="435"/>
      <c r="AI850" s="435"/>
      <c r="AJ850" s="435"/>
      <c r="AK850" s="435"/>
      <c r="AL850" s="435"/>
      <c r="AM850" s="435"/>
      <c r="AN850" s="435"/>
    </row>
    <row r="851" spans="1:40" s="436" customFormat="1" ht="14.5">
      <c r="A851" s="435"/>
      <c r="B851" s="435"/>
      <c r="C851" s="435"/>
      <c r="D851" s="435"/>
      <c r="E851" s="435"/>
      <c r="F851" s="435"/>
      <c r="G851" s="435"/>
      <c r="H851" s="435"/>
      <c r="I851" s="435"/>
      <c r="J851" s="435"/>
      <c r="K851" s="435"/>
      <c r="L851" s="435"/>
      <c r="M851" s="435"/>
      <c r="N851" s="435"/>
      <c r="O851" s="435"/>
      <c r="P851" s="435"/>
      <c r="Q851" s="21"/>
      <c r="R851" s="435"/>
      <c r="S851" s="435"/>
      <c r="T851" s="435"/>
      <c r="U851" s="435"/>
      <c r="V851" s="21"/>
      <c r="W851" s="435"/>
      <c r="X851" s="435"/>
      <c r="Y851" s="435"/>
      <c r="Z851" s="435"/>
      <c r="AA851" s="435"/>
      <c r="AB851" s="435"/>
      <c r="AC851" s="435"/>
      <c r="AD851" s="435"/>
      <c r="AE851" s="435"/>
      <c r="AF851" s="435"/>
      <c r="AG851" s="435"/>
      <c r="AH851" s="435"/>
      <c r="AI851" s="435"/>
      <c r="AJ851" s="435"/>
      <c r="AK851" s="435"/>
      <c r="AL851" s="435"/>
      <c r="AM851" s="435"/>
      <c r="AN851" s="435"/>
    </row>
    <row r="852" spans="1:40" s="436" customFormat="1" ht="14.5">
      <c r="A852" s="435"/>
      <c r="B852" s="435"/>
      <c r="C852" s="435"/>
      <c r="D852" s="435"/>
      <c r="E852" s="435"/>
      <c r="F852" s="435"/>
      <c r="G852" s="435"/>
      <c r="H852" s="435"/>
      <c r="I852" s="435"/>
      <c r="J852" s="435"/>
      <c r="K852" s="435"/>
      <c r="L852" s="435"/>
      <c r="M852" s="435"/>
      <c r="N852" s="435"/>
      <c r="O852" s="435"/>
      <c r="P852" s="435"/>
      <c r="Q852" s="21"/>
      <c r="R852" s="435"/>
      <c r="S852" s="435"/>
      <c r="T852" s="435"/>
      <c r="U852" s="435"/>
      <c r="V852" s="21"/>
      <c r="W852" s="435"/>
      <c r="X852" s="435"/>
      <c r="Y852" s="435"/>
      <c r="Z852" s="435"/>
      <c r="AA852" s="435"/>
      <c r="AB852" s="435"/>
      <c r="AC852" s="435"/>
      <c r="AD852" s="435"/>
      <c r="AE852" s="435"/>
      <c r="AF852" s="435"/>
      <c r="AG852" s="435"/>
      <c r="AH852" s="435"/>
      <c r="AI852" s="435"/>
      <c r="AJ852" s="435"/>
      <c r="AK852" s="435"/>
      <c r="AL852" s="435"/>
      <c r="AM852" s="435"/>
      <c r="AN852" s="435"/>
    </row>
    <row r="853" spans="1:40" s="436" customFormat="1" ht="14.5">
      <c r="A853" s="435"/>
      <c r="B853" s="435"/>
      <c r="C853" s="435"/>
      <c r="D853" s="435"/>
      <c r="E853" s="435"/>
      <c r="F853" s="435"/>
      <c r="G853" s="435"/>
      <c r="H853" s="435"/>
      <c r="I853" s="435"/>
      <c r="J853" s="435"/>
      <c r="K853" s="435"/>
      <c r="L853" s="435"/>
      <c r="M853" s="435"/>
      <c r="N853" s="435"/>
      <c r="O853" s="435"/>
      <c r="P853" s="435"/>
      <c r="Q853" s="21"/>
      <c r="R853" s="435"/>
      <c r="S853" s="435"/>
      <c r="T853" s="435"/>
      <c r="U853" s="435"/>
      <c r="V853" s="21"/>
      <c r="W853" s="435"/>
      <c r="X853" s="435"/>
      <c r="Y853" s="435"/>
      <c r="Z853" s="435"/>
      <c r="AA853" s="435"/>
      <c r="AB853" s="435"/>
      <c r="AC853" s="435"/>
      <c r="AD853" s="435"/>
      <c r="AE853" s="435"/>
      <c r="AF853" s="435"/>
      <c r="AG853" s="435"/>
      <c r="AH853" s="435"/>
      <c r="AI853" s="435"/>
      <c r="AJ853" s="435"/>
      <c r="AK853" s="435"/>
      <c r="AL853" s="435"/>
      <c r="AM853" s="435"/>
      <c r="AN853" s="435"/>
    </row>
    <row r="854" spans="1:40" s="436" customFormat="1" ht="14.5">
      <c r="A854" s="435"/>
      <c r="B854" s="435"/>
      <c r="C854" s="435"/>
      <c r="D854" s="435"/>
      <c r="E854" s="435"/>
      <c r="F854" s="435"/>
      <c r="G854" s="435"/>
      <c r="H854" s="435"/>
      <c r="I854" s="435"/>
      <c r="J854" s="435"/>
      <c r="K854" s="435"/>
      <c r="L854" s="435"/>
      <c r="M854" s="435"/>
      <c r="N854" s="435"/>
      <c r="O854" s="435"/>
      <c r="P854" s="435"/>
      <c r="Q854" s="21"/>
      <c r="R854" s="435"/>
      <c r="S854" s="435"/>
      <c r="T854" s="435"/>
      <c r="U854" s="435"/>
      <c r="V854" s="21"/>
      <c r="W854" s="435"/>
      <c r="X854" s="435"/>
      <c r="Y854" s="435"/>
      <c r="Z854" s="435"/>
      <c r="AA854" s="435"/>
      <c r="AB854" s="435"/>
      <c r="AC854" s="435"/>
      <c r="AD854" s="435"/>
      <c r="AE854" s="435"/>
      <c r="AF854" s="435"/>
      <c r="AG854" s="435"/>
      <c r="AH854" s="435"/>
      <c r="AI854" s="435"/>
      <c r="AJ854" s="435"/>
      <c r="AK854" s="435"/>
      <c r="AL854" s="435"/>
      <c r="AM854" s="435"/>
      <c r="AN854" s="435"/>
    </row>
    <row r="855" spans="1:40" s="436" customFormat="1" ht="14.5">
      <c r="A855" s="435"/>
      <c r="B855" s="435"/>
      <c r="C855" s="435"/>
      <c r="D855" s="435"/>
      <c r="E855" s="435"/>
      <c r="F855" s="435"/>
      <c r="G855" s="435"/>
      <c r="H855" s="435"/>
      <c r="I855" s="435"/>
      <c r="J855" s="435"/>
      <c r="K855" s="435"/>
      <c r="L855" s="435"/>
      <c r="M855" s="435"/>
      <c r="N855" s="435"/>
      <c r="O855" s="435"/>
      <c r="P855" s="435"/>
      <c r="Q855" s="21"/>
      <c r="R855" s="435"/>
      <c r="S855" s="435"/>
      <c r="T855" s="435"/>
      <c r="U855" s="435"/>
      <c r="V855" s="21"/>
      <c r="W855" s="435"/>
      <c r="X855" s="435"/>
      <c r="Y855" s="435"/>
      <c r="Z855" s="435"/>
      <c r="AA855" s="435"/>
      <c r="AB855" s="435"/>
      <c r="AC855" s="435"/>
      <c r="AD855" s="435"/>
      <c r="AE855" s="435"/>
      <c r="AF855" s="435"/>
      <c r="AG855" s="435"/>
      <c r="AH855" s="435"/>
      <c r="AI855" s="435"/>
      <c r="AJ855" s="435"/>
      <c r="AK855" s="435"/>
      <c r="AL855" s="435"/>
      <c r="AM855" s="435"/>
      <c r="AN855" s="435"/>
    </row>
    <row r="856" spans="1:40" s="436" customFormat="1" ht="14.5">
      <c r="A856" s="435"/>
      <c r="B856" s="435"/>
      <c r="C856" s="435"/>
      <c r="D856" s="435"/>
      <c r="E856" s="435"/>
      <c r="F856" s="435"/>
      <c r="G856" s="435"/>
      <c r="H856" s="435"/>
      <c r="I856" s="435"/>
      <c r="J856" s="435"/>
      <c r="K856" s="435"/>
      <c r="L856" s="435"/>
      <c r="M856" s="435"/>
      <c r="N856" s="435"/>
      <c r="O856" s="435"/>
      <c r="P856" s="435"/>
      <c r="Q856" s="21"/>
      <c r="R856" s="435"/>
      <c r="S856" s="435"/>
      <c r="T856" s="435"/>
      <c r="U856" s="435"/>
      <c r="V856" s="21"/>
      <c r="W856" s="435"/>
      <c r="X856" s="435"/>
      <c r="Y856" s="435"/>
      <c r="Z856" s="435"/>
      <c r="AA856" s="435"/>
      <c r="AB856" s="435"/>
      <c r="AC856" s="435"/>
      <c r="AD856" s="435"/>
      <c r="AE856" s="435"/>
      <c r="AF856" s="435"/>
      <c r="AG856" s="435"/>
      <c r="AH856" s="435"/>
      <c r="AI856" s="435"/>
      <c r="AJ856" s="435"/>
      <c r="AK856" s="435"/>
      <c r="AL856" s="435"/>
      <c r="AM856" s="435"/>
      <c r="AN856" s="435"/>
    </row>
    <row r="857" spans="1:40" s="436" customFormat="1" ht="14.5">
      <c r="A857" s="435"/>
      <c r="B857" s="435"/>
      <c r="C857" s="435"/>
      <c r="D857" s="435"/>
      <c r="E857" s="435"/>
      <c r="F857" s="435"/>
      <c r="G857" s="435"/>
      <c r="H857" s="435"/>
      <c r="I857" s="435"/>
      <c r="J857" s="435"/>
      <c r="K857" s="435"/>
      <c r="L857" s="435"/>
      <c r="M857" s="435"/>
      <c r="N857" s="435"/>
      <c r="O857" s="435"/>
      <c r="P857" s="435"/>
      <c r="Q857" s="21"/>
      <c r="R857" s="435"/>
      <c r="S857" s="435"/>
      <c r="T857" s="435"/>
      <c r="U857" s="435"/>
      <c r="V857" s="21"/>
      <c r="W857" s="435"/>
      <c r="X857" s="435"/>
      <c r="Y857" s="435"/>
      <c r="Z857" s="435"/>
      <c r="AA857" s="435"/>
      <c r="AB857" s="435"/>
      <c r="AC857" s="435"/>
      <c r="AD857" s="435"/>
      <c r="AE857" s="435"/>
      <c r="AF857" s="435"/>
      <c r="AG857" s="435"/>
      <c r="AH857" s="435"/>
      <c r="AI857" s="435"/>
      <c r="AJ857" s="435"/>
      <c r="AK857" s="435"/>
      <c r="AL857" s="435"/>
      <c r="AM857" s="435"/>
      <c r="AN857" s="435"/>
    </row>
    <row r="858" spans="1:40" s="436" customFormat="1" ht="14.5">
      <c r="A858" s="435"/>
      <c r="B858" s="435"/>
      <c r="C858" s="435"/>
      <c r="D858" s="435"/>
      <c r="E858" s="435"/>
      <c r="F858" s="435"/>
      <c r="G858" s="435"/>
      <c r="H858" s="435"/>
      <c r="I858" s="435"/>
      <c r="J858" s="435"/>
      <c r="K858" s="435"/>
      <c r="L858" s="435"/>
      <c r="M858" s="435"/>
      <c r="N858" s="435"/>
      <c r="O858" s="435"/>
      <c r="P858" s="435"/>
      <c r="Q858" s="21"/>
      <c r="R858" s="435"/>
      <c r="S858" s="435"/>
      <c r="T858" s="435"/>
      <c r="U858" s="435"/>
      <c r="V858" s="21"/>
      <c r="W858" s="435"/>
      <c r="X858" s="435"/>
      <c r="Y858" s="435"/>
      <c r="Z858" s="435"/>
      <c r="AA858" s="435"/>
      <c r="AB858" s="435"/>
      <c r="AC858" s="435"/>
      <c r="AD858" s="435"/>
      <c r="AE858" s="435"/>
      <c r="AF858" s="435"/>
      <c r="AG858" s="435"/>
      <c r="AH858" s="435"/>
      <c r="AI858" s="435"/>
      <c r="AJ858" s="435"/>
      <c r="AK858" s="435"/>
      <c r="AL858" s="435"/>
      <c r="AM858" s="435"/>
      <c r="AN858" s="435"/>
    </row>
    <row r="859" spans="1:40" s="436" customFormat="1" ht="14.5">
      <c r="A859" s="435"/>
      <c r="B859" s="435"/>
      <c r="C859" s="435"/>
      <c r="D859" s="435"/>
      <c r="E859" s="435"/>
      <c r="F859" s="435"/>
      <c r="G859" s="435"/>
      <c r="H859" s="435"/>
      <c r="I859" s="435"/>
      <c r="J859" s="435"/>
      <c r="K859" s="435"/>
      <c r="L859" s="435"/>
      <c r="M859" s="435"/>
      <c r="N859" s="435"/>
      <c r="O859" s="435"/>
      <c r="P859" s="435"/>
      <c r="Q859" s="21"/>
      <c r="R859" s="435"/>
      <c r="S859" s="435"/>
      <c r="T859" s="435"/>
      <c r="U859" s="435"/>
      <c r="V859" s="21"/>
      <c r="W859" s="435"/>
      <c r="X859" s="435"/>
      <c r="Y859" s="435"/>
      <c r="Z859" s="435"/>
      <c r="AA859" s="435"/>
      <c r="AB859" s="435"/>
      <c r="AC859" s="435"/>
      <c r="AD859" s="435"/>
      <c r="AE859" s="435"/>
      <c r="AF859" s="435"/>
      <c r="AG859" s="435"/>
      <c r="AH859" s="435"/>
      <c r="AI859" s="435"/>
      <c r="AJ859" s="435"/>
      <c r="AK859" s="435"/>
      <c r="AL859" s="435"/>
      <c r="AM859" s="435"/>
      <c r="AN859" s="435"/>
    </row>
    <row r="860" spans="1:40" s="436" customFormat="1" ht="14.5">
      <c r="A860" s="435"/>
      <c r="B860" s="435"/>
      <c r="C860" s="435"/>
      <c r="D860" s="435"/>
      <c r="E860" s="435"/>
      <c r="F860" s="435"/>
      <c r="G860" s="435"/>
      <c r="H860" s="435"/>
      <c r="I860" s="435"/>
      <c r="J860" s="435"/>
      <c r="K860" s="435"/>
      <c r="L860" s="435"/>
      <c r="M860" s="435"/>
      <c r="N860" s="435"/>
      <c r="O860" s="435"/>
      <c r="P860" s="435"/>
      <c r="Q860" s="21"/>
      <c r="R860" s="435"/>
      <c r="S860" s="435"/>
      <c r="T860" s="435"/>
      <c r="U860" s="435"/>
      <c r="V860" s="21"/>
      <c r="W860" s="435"/>
      <c r="X860" s="435"/>
      <c r="Y860" s="435"/>
      <c r="Z860" s="435"/>
      <c r="AA860" s="435"/>
      <c r="AB860" s="435"/>
      <c r="AC860" s="435"/>
      <c r="AD860" s="435"/>
      <c r="AE860" s="435"/>
      <c r="AF860" s="435"/>
      <c r="AG860" s="435"/>
      <c r="AH860" s="435"/>
      <c r="AI860" s="435"/>
      <c r="AJ860" s="435"/>
      <c r="AK860" s="435"/>
      <c r="AL860" s="435"/>
      <c r="AM860" s="435"/>
      <c r="AN860" s="435"/>
    </row>
    <row r="861" spans="1:40" s="436" customFormat="1" ht="14.5">
      <c r="A861" s="435"/>
      <c r="B861" s="435"/>
      <c r="C861" s="435"/>
      <c r="D861" s="435"/>
      <c r="E861" s="435"/>
      <c r="F861" s="435"/>
      <c r="G861" s="435"/>
      <c r="H861" s="435"/>
      <c r="I861" s="435"/>
      <c r="J861" s="435"/>
      <c r="K861" s="435"/>
      <c r="L861" s="435"/>
      <c r="M861" s="435"/>
      <c r="N861" s="435"/>
      <c r="O861" s="435"/>
      <c r="P861" s="435"/>
      <c r="Q861" s="21"/>
      <c r="R861" s="435"/>
      <c r="S861" s="435"/>
      <c r="T861" s="435"/>
      <c r="U861" s="435"/>
      <c r="V861" s="21"/>
      <c r="W861" s="435"/>
      <c r="X861" s="435"/>
      <c r="Y861" s="435"/>
      <c r="Z861" s="435"/>
      <c r="AA861" s="435"/>
      <c r="AB861" s="435"/>
      <c r="AC861" s="435"/>
      <c r="AD861" s="435"/>
      <c r="AE861" s="435"/>
      <c r="AF861" s="435"/>
      <c r="AG861" s="435"/>
      <c r="AH861" s="435"/>
      <c r="AI861" s="435"/>
      <c r="AJ861" s="435"/>
      <c r="AK861" s="435"/>
      <c r="AL861" s="435"/>
      <c r="AM861" s="435"/>
      <c r="AN861" s="435"/>
    </row>
    <row r="862" spans="1:40" s="436" customFormat="1" ht="14.5">
      <c r="A862" s="435"/>
      <c r="B862" s="435"/>
      <c r="C862" s="435"/>
      <c r="D862" s="435"/>
      <c r="E862" s="435"/>
      <c r="F862" s="435"/>
      <c r="G862" s="435"/>
      <c r="H862" s="435"/>
      <c r="I862" s="435"/>
      <c r="J862" s="435"/>
      <c r="K862" s="435"/>
      <c r="L862" s="435"/>
      <c r="M862" s="435"/>
      <c r="N862" s="435"/>
      <c r="O862" s="435"/>
      <c r="P862" s="435"/>
      <c r="Q862" s="21"/>
      <c r="R862" s="435"/>
      <c r="S862" s="435"/>
      <c r="T862" s="435"/>
      <c r="U862" s="435"/>
      <c r="V862" s="21"/>
      <c r="W862" s="435"/>
      <c r="X862" s="435"/>
      <c r="Y862" s="435"/>
      <c r="Z862" s="435"/>
      <c r="AA862" s="435"/>
      <c r="AB862" s="435"/>
      <c r="AC862" s="435"/>
      <c r="AD862" s="435"/>
      <c r="AE862" s="435"/>
      <c r="AF862" s="435"/>
      <c r="AG862" s="435"/>
      <c r="AH862" s="435"/>
      <c r="AI862" s="435"/>
      <c r="AJ862" s="435"/>
      <c r="AK862" s="435"/>
      <c r="AL862" s="435"/>
      <c r="AM862" s="435"/>
      <c r="AN862" s="435"/>
    </row>
    <row r="863" spans="1:40" s="436" customFormat="1" ht="14.5">
      <c r="A863" s="435"/>
      <c r="B863" s="435"/>
      <c r="C863" s="435"/>
      <c r="D863" s="435"/>
      <c r="E863" s="435"/>
      <c r="F863" s="435"/>
      <c r="G863" s="435"/>
      <c r="H863" s="435"/>
      <c r="I863" s="435"/>
      <c r="J863" s="435"/>
      <c r="K863" s="435"/>
      <c r="L863" s="435"/>
      <c r="M863" s="435"/>
      <c r="N863" s="435"/>
      <c r="O863" s="435"/>
      <c r="P863" s="435"/>
      <c r="Q863" s="21"/>
      <c r="R863" s="435"/>
      <c r="S863" s="435"/>
      <c r="T863" s="435"/>
      <c r="U863" s="435"/>
      <c r="V863" s="21"/>
      <c r="W863" s="435"/>
      <c r="X863" s="435"/>
      <c r="Y863" s="435"/>
      <c r="Z863" s="435"/>
      <c r="AA863" s="435"/>
      <c r="AB863" s="435"/>
      <c r="AC863" s="435"/>
      <c r="AD863" s="435"/>
      <c r="AE863" s="435"/>
      <c r="AF863" s="435"/>
      <c r="AG863" s="435"/>
      <c r="AH863" s="435"/>
      <c r="AI863" s="435"/>
      <c r="AJ863" s="435"/>
      <c r="AK863" s="435"/>
      <c r="AL863" s="435"/>
      <c r="AM863" s="435"/>
      <c r="AN863" s="435"/>
    </row>
    <row r="864" spans="1:40" s="436" customFormat="1" ht="14.5">
      <c r="A864" s="435"/>
      <c r="B864" s="435"/>
      <c r="C864" s="435"/>
      <c r="D864" s="435"/>
      <c r="E864" s="435"/>
      <c r="F864" s="435"/>
      <c r="G864" s="435"/>
      <c r="H864" s="435"/>
      <c r="I864" s="435"/>
      <c r="J864" s="435"/>
      <c r="K864" s="435"/>
      <c r="L864" s="435"/>
      <c r="M864" s="435"/>
      <c r="N864" s="435"/>
      <c r="O864" s="435"/>
      <c r="P864" s="435"/>
      <c r="Q864" s="21"/>
      <c r="R864" s="435"/>
      <c r="S864" s="435"/>
      <c r="T864" s="435"/>
      <c r="U864" s="435"/>
      <c r="V864" s="21"/>
      <c r="W864" s="435"/>
      <c r="X864" s="435"/>
      <c r="Y864" s="435"/>
      <c r="Z864" s="435"/>
      <c r="AA864" s="435"/>
      <c r="AB864" s="435"/>
      <c r="AC864" s="435"/>
      <c r="AD864" s="435"/>
      <c r="AE864" s="435"/>
      <c r="AF864" s="435"/>
      <c r="AG864" s="435"/>
      <c r="AH864" s="435"/>
      <c r="AI864" s="435"/>
      <c r="AJ864" s="435"/>
      <c r="AK864" s="435"/>
      <c r="AL864" s="435"/>
      <c r="AM864" s="435"/>
      <c r="AN864" s="435"/>
    </row>
    <row r="865" spans="1:40" s="436" customFormat="1" ht="14.5">
      <c r="A865" s="435"/>
      <c r="B865" s="435"/>
      <c r="C865" s="435"/>
      <c r="D865" s="435"/>
      <c r="E865" s="435"/>
      <c r="F865" s="435"/>
      <c r="G865" s="435"/>
      <c r="H865" s="435"/>
      <c r="I865" s="435"/>
      <c r="J865" s="435"/>
      <c r="K865" s="435"/>
      <c r="L865" s="435"/>
      <c r="M865" s="435"/>
      <c r="N865" s="435"/>
      <c r="O865" s="435"/>
      <c r="P865" s="435"/>
      <c r="Q865" s="21"/>
      <c r="R865" s="435"/>
      <c r="S865" s="435"/>
      <c r="T865" s="435"/>
      <c r="U865" s="435"/>
      <c r="V865" s="21"/>
      <c r="W865" s="435"/>
      <c r="X865" s="435"/>
      <c r="Y865" s="435"/>
      <c r="Z865" s="435"/>
      <c r="AA865" s="435"/>
      <c r="AB865" s="435"/>
      <c r="AC865" s="435"/>
      <c r="AD865" s="435"/>
      <c r="AE865" s="435"/>
      <c r="AF865" s="435"/>
      <c r="AG865" s="435"/>
      <c r="AH865" s="435"/>
      <c r="AI865" s="435"/>
      <c r="AJ865" s="435"/>
      <c r="AK865" s="435"/>
      <c r="AL865" s="435"/>
      <c r="AM865" s="435"/>
      <c r="AN865" s="435"/>
    </row>
    <row r="866" spans="1:40" s="436" customFormat="1" ht="14.5">
      <c r="A866" s="435"/>
      <c r="B866" s="435"/>
      <c r="C866" s="435"/>
      <c r="D866" s="435"/>
      <c r="E866" s="435"/>
      <c r="F866" s="435"/>
      <c r="G866" s="435"/>
      <c r="H866" s="435"/>
      <c r="I866" s="435"/>
      <c r="J866" s="435"/>
      <c r="K866" s="435"/>
      <c r="L866" s="435"/>
      <c r="M866" s="435"/>
      <c r="N866" s="435"/>
      <c r="O866" s="435"/>
      <c r="P866" s="435"/>
      <c r="Q866" s="21"/>
      <c r="R866" s="435"/>
      <c r="S866" s="435"/>
      <c r="T866" s="435"/>
      <c r="U866" s="435"/>
      <c r="V866" s="21"/>
      <c r="W866" s="435"/>
      <c r="X866" s="435"/>
      <c r="Y866" s="435"/>
      <c r="Z866" s="435"/>
      <c r="AA866" s="435"/>
      <c r="AB866" s="435"/>
      <c r="AC866" s="435"/>
      <c r="AD866" s="435"/>
      <c r="AE866" s="435"/>
      <c r="AF866" s="435"/>
      <c r="AG866" s="435"/>
      <c r="AH866" s="435"/>
      <c r="AI866" s="435"/>
      <c r="AJ866" s="435"/>
      <c r="AK866" s="435"/>
      <c r="AL866" s="435"/>
      <c r="AM866" s="435"/>
      <c r="AN866" s="435"/>
    </row>
    <row r="867" spans="1:40" s="436" customFormat="1" ht="14.5">
      <c r="A867" s="435"/>
      <c r="B867" s="435"/>
      <c r="C867" s="435"/>
      <c r="D867" s="435"/>
      <c r="E867" s="435"/>
      <c r="F867" s="435"/>
      <c r="G867" s="435"/>
      <c r="H867" s="435"/>
      <c r="I867" s="435"/>
      <c r="J867" s="435"/>
      <c r="K867" s="435"/>
      <c r="L867" s="435"/>
      <c r="M867" s="435"/>
      <c r="N867" s="435"/>
      <c r="O867" s="435"/>
      <c r="P867" s="435"/>
      <c r="Q867" s="21"/>
      <c r="R867" s="435"/>
      <c r="S867" s="435"/>
      <c r="T867" s="435"/>
      <c r="U867" s="435"/>
      <c r="V867" s="21"/>
      <c r="W867" s="435"/>
      <c r="X867" s="435"/>
      <c r="Y867" s="435"/>
      <c r="Z867" s="435"/>
      <c r="AA867" s="435"/>
      <c r="AB867" s="435"/>
      <c r="AC867" s="435"/>
      <c r="AD867" s="435"/>
      <c r="AE867" s="435"/>
      <c r="AF867" s="435"/>
      <c r="AG867" s="435"/>
      <c r="AH867" s="435"/>
      <c r="AI867" s="435"/>
      <c r="AJ867" s="435"/>
      <c r="AK867" s="435"/>
      <c r="AL867" s="435"/>
      <c r="AM867" s="435"/>
      <c r="AN867" s="435"/>
    </row>
    <row r="868" spans="1:40" s="436" customFormat="1" ht="14.5">
      <c r="A868" s="435"/>
      <c r="B868" s="435"/>
      <c r="C868" s="435"/>
      <c r="D868" s="435"/>
      <c r="E868" s="435"/>
      <c r="F868" s="435"/>
      <c r="G868" s="435"/>
      <c r="H868" s="435"/>
      <c r="I868" s="435"/>
      <c r="J868" s="435"/>
      <c r="K868" s="435"/>
      <c r="L868" s="435"/>
      <c r="M868" s="435"/>
      <c r="N868" s="435"/>
      <c r="O868" s="435"/>
      <c r="P868" s="435"/>
      <c r="Q868" s="21"/>
      <c r="R868" s="435"/>
      <c r="S868" s="435"/>
      <c r="T868" s="435"/>
      <c r="U868" s="435"/>
      <c r="V868" s="21"/>
      <c r="W868" s="435"/>
      <c r="X868" s="435"/>
      <c r="Y868" s="435"/>
      <c r="Z868" s="435"/>
      <c r="AA868" s="435"/>
      <c r="AB868" s="435"/>
      <c r="AC868" s="435"/>
      <c r="AD868" s="435"/>
      <c r="AE868" s="435"/>
      <c r="AF868" s="435"/>
      <c r="AG868" s="435"/>
      <c r="AH868" s="435"/>
      <c r="AI868" s="435"/>
      <c r="AJ868" s="435"/>
      <c r="AK868" s="435"/>
      <c r="AL868" s="435"/>
      <c r="AM868" s="435"/>
      <c r="AN868" s="435"/>
    </row>
    <row r="869" spans="1:40" s="436" customFormat="1" ht="14.5">
      <c r="A869" s="435"/>
      <c r="B869" s="435"/>
      <c r="C869" s="435"/>
      <c r="D869" s="435"/>
      <c r="E869" s="435"/>
      <c r="F869" s="435"/>
      <c r="G869" s="435"/>
      <c r="H869" s="435"/>
      <c r="I869" s="435"/>
      <c r="J869" s="435"/>
      <c r="K869" s="435"/>
      <c r="L869" s="435"/>
      <c r="M869" s="435"/>
      <c r="N869" s="435"/>
      <c r="O869" s="435"/>
      <c r="P869" s="435"/>
      <c r="Q869" s="21"/>
      <c r="R869" s="435"/>
      <c r="S869" s="435"/>
      <c r="T869" s="435"/>
      <c r="U869" s="435"/>
      <c r="V869" s="21"/>
      <c r="W869" s="435"/>
      <c r="X869" s="435"/>
      <c r="Y869" s="435"/>
      <c r="Z869" s="435"/>
      <c r="AA869" s="435"/>
      <c r="AB869" s="435"/>
      <c r="AC869" s="435"/>
      <c r="AD869" s="435"/>
      <c r="AE869" s="435"/>
      <c r="AF869" s="435"/>
      <c r="AG869" s="435"/>
      <c r="AH869" s="435"/>
      <c r="AI869" s="435"/>
      <c r="AJ869" s="435"/>
      <c r="AK869" s="435"/>
      <c r="AL869" s="435"/>
      <c r="AM869" s="435"/>
      <c r="AN869" s="435"/>
    </row>
    <row r="870" spans="1:40" s="436" customFormat="1" ht="14.5">
      <c r="A870" s="435"/>
      <c r="B870" s="435"/>
      <c r="C870" s="435"/>
      <c r="D870" s="435"/>
      <c r="E870" s="435"/>
      <c r="F870" s="435"/>
      <c r="G870" s="435"/>
      <c r="H870" s="435"/>
      <c r="I870" s="435"/>
      <c r="J870" s="435"/>
      <c r="K870" s="435"/>
      <c r="L870" s="435"/>
      <c r="M870" s="435"/>
      <c r="N870" s="435"/>
      <c r="O870" s="435"/>
      <c r="P870" s="435"/>
      <c r="Q870" s="21"/>
      <c r="R870" s="435"/>
      <c r="S870" s="435"/>
      <c r="T870" s="435"/>
      <c r="U870" s="435"/>
      <c r="V870" s="21"/>
      <c r="W870" s="435"/>
      <c r="X870" s="435"/>
      <c r="Y870" s="435"/>
      <c r="Z870" s="435"/>
      <c r="AA870" s="435"/>
      <c r="AB870" s="435"/>
      <c r="AC870" s="435"/>
      <c r="AD870" s="435"/>
      <c r="AE870" s="435"/>
      <c r="AF870" s="435"/>
      <c r="AG870" s="435"/>
      <c r="AH870" s="435"/>
      <c r="AI870" s="435"/>
      <c r="AJ870" s="435"/>
      <c r="AK870" s="435"/>
      <c r="AL870" s="435"/>
      <c r="AM870" s="435"/>
      <c r="AN870" s="435"/>
    </row>
    <row r="871" spans="1:40" s="436" customFormat="1" ht="14.5">
      <c r="A871" s="435"/>
      <c r="B871" s="435"/>
      <c r="C871" s="435"/>
      <c r="D871" s="435"/>
      <c r="E871" s="435"/>
      <c r="F871" s="435"/>
      <c r="G871" s="435"/>
      <c r="H871" s="435"/>
      <c r="I871" s="435"/>
      <c r="J871" s="435"/>
      <c r="K871" s="435"/>
      <c r="L871" s="435"/>
      <c r="M871" s="435"/>
      <c r="N871" s="435"/>
      <c r="O871" s="435"/>
      <c r="P871" s="435"/>
      <c r="Q871" s="21"/>
      <c r="R871" s="435"/>
      <c r="S871" s="435"/>
      <c r="T871" s="435"/>
      <c r="U871" s="435"/>
      <c r="V871" s="21"/>
      <c r="W871" s="435"/>
      <c r="X871" s="435"/>
      <c r="Y871" s="435"/>
      <c r="Z871" s="435"/>
      <c r="AA871" s="435"/>
      <c r="AB871" s="435"/>
      <c r="AC871" s="435"/>
      <c r="AD871" s="435"/>
      <c r="AE871" s="435"/>
      <c r="AF871" s="435"/>
      <c r="AG871" s="435"/>
      <c r="AH871" s="435"/>
      <c r="AI871" s="435"/>
      <c r="AJ871" s="435"/>
      <c r="AK871" s="435"/>
      <c r="AL871" s="435"/>
      <c r="AM871" s="435"/>
      <c r="AN871" s="435"/>
    </row>
    <row r="872" spans="1:40" s="436" customFormat="1" ht="14.5">
      <c r="A872" s="435"/>
      <c r="B872" s="435"/>
      <c r="C872" s="435"/>
      <c r="D872" s="435"/>
      <c r="E872" s="435"/>
      <c r="F872" s="435"/>
      <c r="G872" s="435"/>
      <c r="H872" s="435"/>
      <c r="I872" s="435"/>
      <c r="J872" s="435"/>
      <c r="K872" s="435"/>
      <c r="L872" s="435"/>
      <c r="M872" s="435"/>
      <c r="N872" s="435"/>
      <c r="O872" s="435"/>
      <c r="P872" s="435"/>
      <c r="Q872" s="21"/>
      <c r="R872" s="435"/>
      <c r="S872" s="435"/>
      <c r="T872" s="435"/>
      <c r="U872" s="435"/>
      <c r="V872" s="21"/>
      <c r="W872" s="435"/>
      <c r="X872" s="435"/>
      <c r="Y872" s="435"/>
      <c r="Z872" s="435"/>
      <c r="AA872" s="435"/>
      <c r="AB872" s="435"/>
      <c r="AC872" s="435"/>
      <c r="AD872" s="435"/>
      <c r="AE872" s="435"/>
      <c r="AF872" s="435"/>
      <c r="AG872" s="435"/>
      <c r="AH872" s="435"/>
      <c r="AI872" s="435"/>
      <c r="AJ872" s="435"/>
      <c r="AK872" s="435"/>
      <c r="AL872" s="435"/>
      <c r="AM872" s="435"/>
      <c r="AN872" s="435"/>
    </row>
    <row r="873" spans="1:40" s="436" customFormat="1" ht="14.5">
      <c r="A873" s="435"/>
      <c r="B873" s="435"/>
      <c r="C873" s="435"/>
      <c r="D873" s="435"/>
      <c r="E873" s="435"/>
      <c r="F873" s="435"/>
      <c r="G873" s="435"/>
      <c r="H873" s="435"/>
      <c r="I873" s="435"/>
      <c r="J873" s="435"/>
      <c r="K873" s="435"/>
      <c r="L873" s="435"/>
      <c r="M873" s="435"/>
      <c r="N873" s="435"/>
      <c r="O873" s="435"/>
      <c r="P873" s="435"/>
      <c r="Q873" s="21"/>
      <c r="R873" s="435"/>
      <c r="S873" s="435"/>
      <c r="T873" s="435"/>
      <c r="U873" s="435"/>
      <c r="V873" s="21"/>
      <c r="W873" s="435"/>
      <c r="X873" s="435"/>
      <c r="Y873" s="435"/>
      <c r="Z873" s="435"/>
      <c r="AA873" s="435"/>
      <c r="AB873" s="435"/>
      <c r="AC873" s="435"/>
      <c r="AD873" s="435"/>
      <c r="AE873" s="435"/>
      <c r="AF873" s="435"/>
      <c r="AG873" s="435"/>
      <c r="AH873" s="435"/>
      <c r="AI873" s="435"/>
      <c r="AJ873" s="435"/>
      <c r="AK873" s="435"/>
      <c r="AL873" s="435"/>
      <c r="AM873" s="435"/>
      <c r="AN873" s="435"/>
    </row>
    <row r="874" spans="1:40" s="436" customFormat="1" ht="14.5">
      <c r="A874" s="435"/>
      <c r="B874" s="435"/>
      <c r="C874" s="435"/>
      <c r="D874" s="435"/>
      <c r="E874" s="435"/>
      <c r="F874" s="435"/>
      <c r="G874" s="435"/>
      <c r="H874" s="435"/>
      <c r="I874" s="435"/>
      <c r="J874" s="435"/>
      <c r="K874" s="435"/>
      <c r="L874" s="435"/>
      <c r="M874" s="435"/>
      <c r="N874" s="435"/>
      <c r="O874" s="435"/>
      <c r="P874" s="435"/>
      <c r="Q874" s="21"/>
      <c r="R874" s="435"/>
      <c r="S874" s="435"/>
      <c r="T874" s="435"/>
      <c r="U874" s="435"/>
      <c r="V874" s="21"/>
      <c r="W874" s="435"/>
      <c r="X874" s="435"/>
      <c r="Y874" s="435"/>
      <c r="Z874" s="435"/>
      <c r="AA874" s="435"/>
      <c r="AB874" s="435"/>
      <c r="AC874" s="435"/>
      <c r="AD874" s="435"/>
      <c r="AE874" s="435"/>
      <c r="AF874" s="435"/>
      <c r="AG874" s="435"/>
      <c r="AH874" s="435"/>
      <c r="AI874" s="435"/>
      <c r="AJ874" s="435"/>
      <c r="AK874" s="435"/>
      <c r="AL874" s="435"/>
      <c r="AM874" s="435"/>
      <c r="AN874" s="435"/>
    </row>
    <row r="875" spans="1:40" s="436" customFormat="1" ht="14.5">
      <c r="A875" s="435"/>
      <c r="B875" s="435"/>
      <c r="C875" s="435"/>
      <c r="D875" s="435"/>
      <c r="E875" s="435"/>
      <c r="F875" s="435"/>
      <c r="G875" s="435"/>
      <c r="H875" s="435"/>
      <c r="I875" s="435"/>
      <c r="J875" s="435"/>
      <c r="K875" s="435"/>
      <c r="L875" s="435"/>
      <c r="M875" s="435"/>
      <c r="N875" s="435"/>
      <c r="O875" s="435"/>
      <c r="P875" s="435"/>
      <c r="Q875" s="21"/>
      <c r="R875" s="435"/>
      <c r="S875" s="435"/>
      <c r="T875" s="435"/>
      <c r="U875" s="435"/>
      <c r="V875" s="21"/>
      <c r="W875" s="435"/>
      <c r="X875" s="435"/>
      <c r="Y875" s="435"/>
      <c r="Z875" s="435"/>
      <c r="AA875" s="435"/>
      <c r="AB875" s="435"/>
      <c r="AC875" s="435"/>
      <c r="AD875" s="435"/>
      <c r="AE875" s="435"/>
      <c r="AF875" s="435"/>
      <c r="AG875" s="435"/>
      <c r="AH875" s="435"/>
      <c r="AI875" s="435"/>
      <c r="AJ875" s="435"/>
      <c r="AK875" s="435"/>
      <c r="AL875" s="435"/>
      <c r="AM875" s="435"/>
      <c r="AN875" s="435"/>
    </row>
    <row r="876" spans="1:40" s="436" customFormat="1" ht="14.5">
      <c r="A876" s="435"/>
      <c r="B876" s="435"/>
      <c r="C876" s="435"/>
      <c r="D876" s="435"/>
      <c r="E876" s="435"/>
      <c r="F876" s="435"/>
      <c r="G876" s="435"/>
      <c r="H876" s="435"/>
      <c r="I876" s="435"/>
      <c r="J876" s="435"/>
      <c r="K876" s="435"/>
      <c r="L876" s="435"/>
      <c r="M876" s="435"/>
      <c r="N876" s="435"/>
      <c r="O876" s="435"/>
      <c r="P876" s="435"/>
      <c r="Q876" s="21"/>
      <c r="R876" s="435"/>
      <c r="S876" s="435"/>
      <c r="T876" s="435"/>
      <c r="U876" s="435"/>
      <c r="V876" s="21"/>
      <c r="W876" s="435"/>
      <c r="X876" s="435"/>
      <c r="Y876" s="435"/>
      <c r="Z876" s="435"/>
      <c r="AA876" s="435"/>
      <c r="AB876" s="435"/>
      <c r="AC876" s="435"/>
      <c r="AD876" s="435"/>
      <c r="AE876" s="435"/>
      <c r="AF876" s="435"/>
      <c r="AG876" s="435"/>
      <c r="AH876" s="435"/>
      <c r="AI876" s="435"/>
      <c r="AJ876" s="435"/>
      <c r="AK876" s="435"/>
      <c r="AL876" s="435"/>
      <c r="AM876" s="435"/>
      <c r="AN876" s="435"/>
    </row>
    <row r="877" spans="1:40" s="436" customFormat="1" ht="14.5">
      <c r="A877" s="435"/>
      <c r="B877" s="435"/>
      <c r="C877" s="435"/>
      <c r="D877" s="435"/>
      <c r="E877" s="435"/>
      <c r="F877" s="435"/>
      <c r="G877" s="435"/>
      <c r="H877" s="435"/>
      <c r="I877" s="435"/>
      <c r="J877" s="435"/>
      <c r="K877" s="435"/>
      <c r="L877" s="435"/>
      <c r="M877" s="435"/>
      <c r="N877" s="435"/>
      <c r="O877" s="435"/>
      <c r="P877" s="435"/>
      <c r="Q877" s="21"/>
      <c r="R877" s="435"/>
      <c r="S877" s="435"/>
      <c r="T877" s="435"/>
      <c r="U877" s="435"/>
      <c r="V877" s="21"/>
      <c r="W877" s="435"/>
      <c r="X877" s="435"/>
      <c r="Y877" s="435"/>
      <c r="Z877" s="435"/>
      <c r="AA877" s="435"/>
      <c r="AB877" s="435"/>
      <c r="AC877" s="435"/>
      <c r="AD877" s="435"/>
      <c r="AE877" s="435"/>
      <c r="AF877" s="435"/>
      <c r="AG877" s="435"/>
      <c r="AH877" s="435"/>
      <c r="AI877" s="435"/>
      <c r="AJ877" s="435"/>
      <c r="AK877" s="435"/>
      <c r="AL877" s="435"/>
      <c r="AM877" s="435"/>
      <c r="AN877" s="435"/>
    </row>
    <row r="878" spans="1:40" s="436" customFormat="1" ht="14.5">
      <c r="A878" s="435"/>
      <c r="B878" s="435"/>
      <c r="C878" s="435"/>
      <c r="D878" s="435"/>
      <c r="E878" s="435"/>
      <c r="F878" s="435"/>
      <c r="G878" s="435"/>
      <c r="H878" s="435"/>
      <c r="I878" s="435"/>
      <c r="J878" s="435"/>
      <c r="K878" s="435"/>
      <c r="L878" s="435"/>
      <c r="M878" s="435"/>
      <c r="N878" s="435"/>
      <c r="O878" s="435"/>
      <c r="P878" s="435"/>
      <c r="Q878" s="21"/>
      <c r="R878" s="435"/>
      <c r="S878" s="435"/>
      <c r="T878" s="435"/>
      <c r="U878" s="435"/>
      <c r="V878" s="21"/>
      <c r="W878" s="435"/>
      <c r="X878" s="435"/>
      <c r="Y878" s="435"/>
      <c r="Z878" s="435"/>
      <c r="AA878" s="435"/>
      <c r="AB878" s="435"/>
      <c r="AC878" s="435"/>
      <c r="AD878" s="435"/>
      <c r="AE878" s="435"/>
      <c r="AF878" s="435"/>
      <c r="AG878" s="435"/>
      <c r="AH878" s="435"/>
      <c r="AI878" s="435"/>
      <c r="AJ878" s="435"/>
      <c r="AK878" s="435"/>
      <c r="AL878" s="435"/>
      <c r="AM878" s="435"/>
      <c r="AN878" s="435"/>
    </row>
    <row r="879" spans="1:40" s="436" customFormat="1" ht="14.5">
      <c r="A879" s="435"/>
      <c r="B879" s="435"/>
      <c r="C879" s="435"/>
      <c r="D879" s="435"/>
      <c r="E879" s="435"/>
      <c r="F879" s="435"/>
      <c r="G879" s="435"/>
      <c r="H879" s="435"/>
      <c r="I879" s="435"/>
      <c r="J879" s="435"/>
      <c r="K879" s="435"/>
      <c r="L879" s="435"/>
      <c r="M879" s="435"/>
      <c r="N879" s="435"/>
      <c r="O879" s="435"/>
      <c r="P879" s="435"/>
      <c r="Q879" s="21"/>
      <c r="R879" s="435"/>
      <c r="S879" s="435"/>
      <c r="T879" s="435"/>
      <c r="U879" s="435"/>
      <c r="V879" s="21"/>
      <c r="W879" s="435"/>
      <c r="X879" s="435"/>
      <c r="Y879" s="435"/>
      <c r="Z879" s="435"/>
      <c r="AA879" s="435"/>
      <c r="AB879" s="435"/>
      <c r="AC879" s="435"/>
      <c r="AD879" s="435"/>
      <c r="AE879" s="435"/>
      <c r="AF879" s="435"/>
      <c r="AG879" s="435"/>
      <c r="AH879" s="435"/>
      <c r="AI879" s="435"/>
      <c r="AJ879" s="435"/>
      <c r="AK879" s="435"/>
      <c r="AL879" s="435"/>
      <c r="AM879" s="435"/>
      <c r="AN879" s="435"/>
    </row>
    <row r="880" spans="1:40" s="436" customFormat="1" ht="14.5">
      <c r="A880" s="435"/>
      <c r="B880" s="435"/>
      <c r="C880" s="435"/>
      <c r="D880" s="435"/>
      <c r="E880" s="435"/>
      <c r="F880" s="435"/>
      <c r="G880" s="435"/>
      <c r="H880" s="435"/>
      <c r="I880" s="435"/>
      <c r="J880" s="435"/>
      <c r="K880" s="435"/>
      <c r="L880" s="435"/>
      <c r="M880" s="435"/>
      <c r="N880" s="435"/>
      <c r="O880" s="435"/>
      <c r="P880" s="435"/>
      <c r="Q880" s="21"/>
      <c r="R880" s="435"/>
      <c r="S880" s="435"/>
      <c r="T880" s="435"/>
      <c r="U880" s="435"/>
      <c r="V880" s="21"/>
      <c r="W880" s="435"/>
      <c r="X880" s="435"/>
      <c r="Y880" s="435"/>
      <c r="Z880" s="435"/>
      <c r="AA880" s="435"/>
      <c r="AB880" s="435"/>
      <c r="AC880" s="435"/>
      <c r="AD880" s="435"/>
      <c r="AE880" s="435"/>
      <c r="AF880" s="435"/>
      <c r="AG880" s="435"/>
      <c r="AH880" s="435"/>
      <c r="AI880" s="435"/>
      <c r="AJ880" s="435"/>
      <c r="AK880" s="435"/>
      <c r="AL880" s="435"/>
      <c r="AM880" s="435"/>
      <c r="AN880" s="435"/>
    </row>
    <row r="881" spans="1:40" s="436" customFormat="1" ht="14.5">
      <c r="A881" s="435"/>
      <c r="B881" s="435"/>
      <c r="C881" s="435"/>
      <c r="D881" s="435"/>
      <c r="E881" s="435"/>
      <c r="F881" s="435"/>
      <c r="G881" s="435"/>
      <c r="H881" s="435"/>
      <c r="I881" s="435"/>
      <c r="J881" s="435"/>
      <c r="K881" s="435"/>
      <c r="L881" s="435"/>
      <c r="M881" s="435"/>
      <c r="N881" s="435"/>
      <c r="O881" s="435"/>
      <c r="P881" s="435"/>
      <c r="Q881" s="21"/>
      <c r="R881" s="435"/>
      <c r="S881" s="435"/>
      <c r="T881" s="435"/>
      <c r="U881" s="435"/>
      <c r="V881" s="21"/>
      <c r="W881" s="435"/>
      <c r="X881" s="435"/>
      <c r="Y881" s="435"/>
      <c r="Z881" s="435"/>
      <c r="AA881" s="435"/>
      <c r="AB881" s="435"/>
      <c r="AC881" s="435"/>
      <c r="AD881" s="435"/>
      <c r="AE881" s="435"/>
      <c r="AF881" s="435"/>
      <c r="AG881" s="435"/>
      <c r="AH881" s="435"/>
      <c r="AI881" s="435"/>
      <c r="AJ881" s="435"/>
      <c r="AK881" s="435"/>
      <c r="AL881" s="435"/>
      <c r="AM881" s="435"/>
      <c r="AN881" s="435"/>
    </row>
    <row r="882" spans="1:40" s="436" customFormat="1" ht="14.5">
      <c r="A882" s="435"/>
      <c r="B882" s="435"/>
      <c r="C882" s="435"/>
      <c r="D882" s="435"/>
      <c r="E882" s="435"/>
      <c r="F882" s="435"/>
      <c r="G882" s="435"/>
      <c r="H882" s="435"/>
      <c r="I882" s="435"/>
      <c r="J882" s="435"/>
      <c r="K882" s="435"/>
      <c r="L882" s="435"/>
      <c r="M882" s="435"/>
      <c r="N882" s="435"/>
      <c r="O882" s="435"/>
      <c r="P882" s="435"/>
      <c r="Q882" s="21"/>
      <c r="R882" s="435"/>
      <c r="S882" s="435"/>
      <c r="T882" s="435"/>
      <c r="U882" s="435"/>
      <c r="V882" s="21"/>
      <c r="W882" s="435"/>
      <c r="X882" s="435"/>
      <c r="Y882" s="435"/>
      <c r="Z882" s="435"/>
      <c r="AA882" s="435"/>
      <c r="AB882" s="435"/>
      <c r="AC882" s="435"/>
      <c r="AD882" s="435"/>
      <c r="AE882" s="435"/>
      <c r="AF882" s="435"/>
      <c r="AG882" s="435"/>
      <c r="AH882" s="435"/>
      <c r="AI882" s="435"/>
      <c r="AJ882" s="435"/>
      <c r="AK882" s="435"/>
      <c r="AL882" s="435"/>
      <c r="AM882" s="435"/>
      <c r="AN882" s="435"/>
    </row>
    <row r="883" spans="1:40" s="436" customFormat="1" ht="14.5">
      <c r="A883" s="435"/>
      <c r="B883" s="435"/>
      <c r="C883" s="435"/>
      <c r="D883" s="435"/>
      <c r="E883" s="435"/>
      <c r="F883" s="435"/>
      <c r="G883" s="435"/>
      <c r="H883" s="435"/>
      <c r="I883" s="435"/>
      <c r="J883" s="435"/>
      <c r="K883" s="435"/>
      <c r="L883" s="435"/>
      <c r="M883" s="435"/>
      <c r="N883" s="435"/>
      <c r="O883" s="435"/>
      <c r="P883" s="435"/>
      <c r="Q883" s="21"/>
      <c r="R883" s="435"/>
      <c r="S883" s="435"/>
      <c r="T883" s="435"/>
      <c r="U883" s="435"/>
      <c r="V883" s="21"/>
      <c r="W883" s="435"/>
      <c r="X883" s="435"/>
      <c r="Y883" s="435"/>
      <c r="Z883" s="435"/>
      <c r="AA883" s="435"/>
      <c r="AB883" s="435"/>
      <c r="AC883" s="435"/>
      <c r="AD883" s="435"/>
      <c r="AE883" s="435"/>
      <c r="AF883" s="435"/>
      <c r="AG883" s="435"/>
      <c r="AH883" s="435"/>
      <c r="AI883" s="435"/>
      <c r="AJ883" s="435"/>
      <c r="AK883" s="435"/>
      <c r="AL883" s="435"/>
      <c r="AM883" s="435"/>
      <c r="AN883" s="435"/>
    </row>
    <row r="884" spans="1:40" s="436" customFormat="1" ht="14.5">
      <c r="A884" s="435"/>
      <c r="B884" s="435"/>
      <c r="C884" s="435"/>
      <c r="D884" s="435"/>
      <c r="E884" s="435"/>
      <c r="F884" s="435"/>
      <c r="G884" s="435"/>
      <c r="H884" s="435"/>
      <c r="I884" s="435"/>
      <c r="J884" s="435"/>
      <c r="K884" s="435"/>
      <c r="L884" s="435"/>
      <c r="M884" s="435"/>
      <c r="N884" s="435"/>
      <c r="O884" s="435"/>
      <c r="P884" s="435"/>
      <c r="Q884" s="21"/>
      <c r="R884" s="435"/>
      <c r="S884" s="435"/>
      <c r="T884" s="435"/>
      <c r="U884" s="435"/>
      <c r="V884" s="21"/>
      <c r="W884" s="435"/>
      <c r="X884" s="435"/>
      <c r="Y884" s="435"/>
      <c r="Z884" s="435"/>
      <c r="AA884" s="435"/>
      <c r="AB884" s="435"/>
      <c r="AC884" s="435"/>
      <c r="AD884" s="435"/>
      <c r="AE884" s="435"/>
      <c r="AF884" s="435"/>
      <c r="AG884" s="435"/>
      <c r="AH884" s="435"/>
      <c r="AI884" s="435"/>
      <c r="AJ884" s="435"/>
      <c r="AK884" s="435"/>
      <c r="AL884" s="435"/>
      <c r="AM884" s="435"/>
      <c r="AN884" s="435"/>
    </row>
    <row r="885" spans="1:40" s="436" customFormat="1" ht="14.5">
      <c r="A885" s="435"/>
      <c r="B885" s="435"/>
      <c r="C885" s="435"/>
      <c r="D885" s="435"/>
      <c r="E885" s="435"/>
      <c r="F885" s="435"/>
      <c r="G885" s="435"/>
      <c r="H885" s="435"/>
      <c r="I885" s="435"/>
      <c r="J885" s="435"/>
      <c r="K885" s="435"/>
      <c r="L885" s="435"/>
      <c r="M885" s="435"/>
      <c r="N885" s="435"/>
      <c r="O885" s="435"/>
      <c r="P885" s="435"/>
      <c r="Q885" s="21"/>
      <c r="R885" s="435"/>
      <c r="S885" s="435"/>
      <c r="T885" s="435"/>
      <c r="U885" s="435"/>
      <c r="V885" s="21"/>
      <c r="W885" s="435"/>
      <c r="X885" s="435"/>
      <c r="Y885" s="435"/>
      <c r="Z885" s="435"/>
      <c r="AA885" s="435"/>
      <c r="AB885" s="435"/>
      <c r="AC885" s="435"/>
      <c r="AD885" s="435"/>
      <c r="AE885" s="435"/>
      <c r="AF885" s="435"/>
      <c r="AG885" s="435"/>
      <c r="AH885" s="435"/>
      <c r="AI885" s="435"/>
      <c r="AJ885" s="435"/>
      <c r="AK885" s="435"/>
      <c r="AL885" s="435"/>
      <c r="AM885" s="435"/>
      <c r="AN885" s="435"/>
    </row>
    <row r="886" spans="1:40" s="436" customFormat="1" ht="14.5">
      <c r="A886" s="435"/>
      <c r="B886" s="435"/>
      <c r="C886" s="435"/>
      <c r="D886" s="435"/>
      <c r="E886" s="435"/>
      <c r="F886" s="435"/>
      <c r="G886" s="435"/>
      <c r="H886" s="435"/>
      <c r="I886" s="435"/>
      <c r="J886" s="435"/>
      <c r="K886" s="435"/>
      <c r="L886" s="435"/>
      <c r="M886" s="435"/>
      <c r="N886" s="435"/>
      <c r="O886" s="435"/>
      <c r="P886" s="435"/>
      <c r="Q886" s="21"/>
      <c r="R886" s="435"/>
      <c r="S886" s="435"/>
      <c r="T886" s="435"/>
      <c r="U886" s="435"/>
      <c r="V886" s="21"/>
      <c r="W886" s="435"/>
      <c r="X886" s="435"/>
      <c r="Y886" s="435"/>
      <c r="Z886" s="435"/>
      <c r="AA886" s="435"/>
      <c r="AB886" s="435"/>
      <c r="AC886" s="435"/>
      <c r="AD886" s="435"/>
      <c r="AE886" s="435"/>
      <c r="AF886" s="435"/>
      <c r="AG886" s="435"/>
      <c r="AH886" s="435"/>
      <c r="AI886" s="435"/>
      <c r="AJ886" s="435"/>
      <c r="AK886" s="435"/>
      <c r="AL886" s="435"/>
      <c r="AM886" s="435"/>
      <c r="AN886" s="435"/>
    </row>
    <row r="887" spans="1:40" s="436" customFormat="1" ht="14.5">
      <c r="A887" s="435"/>
      <c r="B887" s="435"/>
      <c r="C887" s="435"/>
      <c r="D887" s="435"/>
      <c r="E887" s="435"/>
      <c r="F887" s="435"/>
      <c r="G887" s="435"/>
      <c r="H887" s="435"/>
      <c r="I887" s="435"/>
      <c r="J887" s="435"/>
      <c r="K887" s="435"/>
      <c r="L887" s="435"/>
      <c r="M887" s="435"/>
      <c r="N887" s="435"/>
      <c r="O887" s="435"/>
      <c r="P887" s="435"/>
      <c r="Q887" s="21"/>
      <c r="R887" s="435"/>
      <c r="S887" s="435"/>
      <c r="T887" s="435"/>
      <c r="U887" s="435"/>
      <c r="V887" s="21"/>
      <c r="W887" s="435"/>
      <c r="X887" s="435"/>
      <c r="Y887" s="435"/>
      <c r="Z887" s="435"/>
      <c r="AA887" s="435"/>
      <c r="AB887" s="435"/>
      <c r="AC887" s="435"/>
      <c r="AD887" s="435"/>
      <c r="AE887" s="435"/>
      <c r="AF887" s="435"/>
      <c r="AG887" s="435"/>
      <c r="AH887" s="435"/>
      <c r="AI887" s="435"/>
      <c r="AJ887" s="435"/>
      <c r="AK887" s="435"/>
      <c r="AL887" s="435"/>
      <c r="AM887" s="435"/>
      <c r="AN887" s="435"/>
    </row>
    <row r="888" spans="1:40" s="436" customFormat="1" ht="14.5">
      <c r="A888" s="435"/>
      <c r="B888" s="435"/>
      <c r="C888" s="435"/>
      <c r="D888" s="435"/>
      <c r="E888" s="435"/>
      <c r="F888" s="435"/>
      <c r="G888" s="435"/>
      <c r="H888" s="435"/>
      <c r="I888" s="435"/>
      <c r="J888" s="435"/>
      <c r="K888" s="435"/>
      <c r="L888" s="435"/>
      <c r="M888" s="435"/>
      <c r="N888" s="435"/>
      <c r="O888" s="435"/>
      <c r="P888" s="435"/>
      <c r="Q888" s="21"/>
      <c r="R888" s="435"/>
      <c r="S888" s="435"/>
      <c r="T888" s="435"/>
      <c r="U888" s="435"/>
      <c r="V888" s="21"/>
      <c r="W888" s="435"/>
      <c r="X888" s="435"/>
      <c r="Y888" s="435"/>
      <c r="Z888" s="435"/>
      <c r="AA888" s="435"/>
      <c r="AB888" s="435"/>
      <c r="AC888" s="435"/>
      <c r="AD888" s="435"/>
      <c r="AE888" s="435"/>
      <c r="AF888" s="435"/>
      <c r="AG888" s="435"/>
      <c r="AH888" s="435"/>
      <c r="AI888" s="435"/>
      <c r="AJ888" s="435"/>
      <c r="AK888" s="435"/>
      <c r="AL888" s="435"/>
      <c r="AM888" s="435"/>
      <c r="AN888" s="435"/>
    </row>
    <row r="889" spans="1:40" s="436" customFormat="1" ht="14.5">
      <c r="A889" s="435"/>
      <c r="B889" s="435"/>
      <c r="C889" s="435"/>
      <c r="D889" s="435"/>
      <c r="E889" s="435"/>
      <c r="F889" s="435"/>
      <c r="G889" s="435"/>
      <c r="H889" s="435"/>
      <c r="I889" s="435"/>
      <c r="J889" s="435"/>
      <c r="K889" s="435"/>
      <c r="L889" s="435"/>
      <c r="M889" s="435"/>
      <c r="N889" s="435"/>
      <c r="O889" s="435"/>
      <c r="P889" s="435"/>
      <c r="Q889" s="21"/>
      <c r="R889" s="435"/>
      <c r="S889" s="435"/>
      <c r="T889" s="435"/>
      <c r="U889" s="435"/>
      <c r="V889" s="21"/>
      <c r="W889" s="435"/>
      <c r="X889" s="435"/>
      <c r="Y889" s="435"/>
      <c r="Z889" s="435"/>
      <c r="AA889" s="435"/>
      <c r="AB889" s="435"/>
      <c r="AC889" s="435"/>
      <c r="AD889" s="435"/>
      <c r="AE889" s="435"/>
      <c r="AF889" s="435"/>
      <c r="AG889" s="435"/>
      <c r="AH889" s="435"/>
      <c r="AI889" s="435"/>
      <c r="AJ889" s="435"/>
      <c r="AK889" s="435"/>
      <c r="AL889" s="435"/>
      <c r="AM889" s="435"/>
      <c r="AN889" s="435"/>
    </row>
    <row r="890" spans="1:40" s="436" customFormat="1" ht="14.5">
      <c r="A890" s="435"/>
      <c r="B890" s="435"/>
      <c r="C890" s="435"/>
      <c r="D890" s="435"/>
      <c r="E890" s="435"/>
      <c r="F890" s="435"/>
      <c r="G890" s="435"/>
      <c r="H890" s="435"/>
      <c r="I890" s="435"/>
      <c r="J890" s="435"/>
      <c r="K890" s="435"/>
      <c r="L890" s="435"/>
      <c r="M890" s="435"/>
      <c r="N890" s="435"/>
      <c r="O890" s="435"/>
      <c r="P890" s="435"/>
      <c r="Q890" s="21"/>
      <c r="R890" s="435"/>
      <c r="S890" s="435"/>
      <c r="T890" s="435"/>
      <c r="U890" s="435"/>
      <c r="V890" s="21"/>
      <c r="W890" s="435"/>
      <c r="X890" s="435"/>
      <c r="Y890" s="435"/>
      <c r="Z890" s="435"/>
      <c r="AA890" s="435"/>
      <c r="AB890" s="435"/>
      <c r="AC890" s="435"/>
      <c r="AD890" s="435"/>
      <c r="AE890" s="435"/>
      <c r="AF890" s="435"/>
      <c r="AG890" s="435"/>
      <c r="AH890" s="435"/>
      <c r="AI890" s="435"/>
      <c r="AJ890" s="435"/>
      <c r="AK890" s="435"/>
      <c r="AL890" s="435"/>
      <c r="AM890" s="435"/>
      <c r="AN890" s="435"/>
    </row>
    <row r="891" spans="1:40" s="436" customFormat="1" ht="14.5">
      <c r="A891" s="435"/>
      <c r="B891" s="435"/>
      <c r="C891" s="435"/>
      <c r="D891" s="435"/>
      <c r="E891" s="435"/>
      <c r="F891" s="435"/>
      <c r="G891" s="435"/>
      <c r="H891" s="435"/>
      <c r="I891" s="435"/>
      <c r="J891" s="435"/>
      <c r="K891" s="435"/>
      <c r="L891" s="435"/>
      <c r="M891" s="435"/>
      <c r="N891" s="435"/>
      <c r="O891" s="435"/>
      <c r="P891" s="435"/>
      <c r="Q891" s="21"/>
      <c r="R891" s="435"/>
      <c r="S891" s="435"/>
      <c r="T891" s="435"/>
      <c r="U891" s="435"/>
      <c r="V891" s="21"/>
      <c r="W891" s="435"/>
      <c r="X891" s="435"/>
      <c r="Y891" s="435"/>
      <c r="Z891" s="435"/>
      <c r="AA891" s="435"/>
      <c r="AB891" s="435"/>
      <c r="AC891" s="435"/>
      <c r="AD891" s="435"/>
      <c r="AE891" s="435"/>
      <c r="AF891" s="435"/>
      <c r="AG891" s="435"/>
      <c r="AH891" s="435"/>
      <c r="AI891" s="435"/>
      <c r="AJ891" s="435"/>
      <c r="AK891" s="435"/>
      <c r="AL891" s="435"/>
      <c r="AM891" s="435"/>
      <c r="AN891" s="435"/>
    </row>
    <row r="892" spans="1:40" s="436" customFormat="1" ht="14.5">
      <c r="A892" s="435"/>
      <c r="B892" s="435"/>
      <c r="C892" s="435"/>
      <c r="D892" s="435"/>
      <c r="E892" s="435"/>
      <c r="F892" s="435"/>
      <c r="G892" s="435"/>
      <c r="H892" s="435"/>
      <c r="I892" s="435"/>
      <c r="J892" s="435"/>
      <c r="K892" s="435"/>
      <c r="L892" s="435"/>
      <c r="M892" s="435"/>
      <c r="N892" s="435"/>
      <c r="O892" s="435"/>
      <c r="P892" s="435"/>
      <c r="Q892" s="21"/>
      <c r="R892" s="435"/>
      <c r="S892" s="435"/>
      <c r="T892" s="435"/>
      <c r="U892" s="435"/>
      <c r="V892" s="21"/>
      <c r="W892" s="435"/>
      <c r="X892" s="435"/>
      <c r="Y892" s="435"/>
      <c r="Z892" s="435"/>
      <c r="AA892" s="435"/>
      <c r="AB892" s="435"/>
      <c r="AC892" s="435"/>
      <c r="AD892" s="435"/>
      <c r="AE892" s="435"/>
      <c r="AF892" s="435"/>
      <c r="AG892" s="435"/>
      <c r="AH892" s="435"/>
      <c r="AI892" s="435"/>
      <c r="AJ892" s="435"/>
      <c r="AK892" s="435"/>
      <c r="AL892" s="435"/>
      <c r="AM892" s="435"/>
      <c r="AN892" s="435"/>
    </row>
    <row r="893" spans="1:40" s="436" customFormat="1" ht="14.5">
      <c r="A893" s="435"/>
      <c r="B893" s="435"/>
      <c r="C893" s="435"/>
      <c r="D893" s="435"/>
      <c r="E893" s="435"/>
      <c r="F893" s="435"/>
      <c r="G893" s="435"/>
      <c r="H893" s="435"/>
      <c r="I893" s="435"/>
      <c r="J893" s="435"/>
      <c r="K893" s="435"/>
      <c r="L893" s="435"/>
      <c r="M893" s="435"/>
      <c r="N893" s="435"/>
      <c r="O893" s="435"/>
      <c r="P893" s="435"/>
      <c r="Q893" s="21"/>
      <c r="R893" s="435"/>
      <c r="S893" s="435"/>
      <c r="T893" s="435"/>
      <c r="U893" s="435"/>
      <c r="V893" s="21"/>
      <c r="W893" s="435"/>
      <c r="X893" s="435"/>
      <c r="Y893" s="435"/>
      <c r="Z893" s="435"/>
      <c r="AA893" s="435"/>
      <c r="AB893" s="435"/>
      <c r="AC893" s="435"/>
      <c r="AD893" s="435"/>
      <c r="AE893" s="435"/>
      <c r="AF893" s="435"/>
      <c r="AG893" s="435"/>
      <c r="AH893" s="435"/>
      <c r="AI893" s="435"/>
      <c r="AJ893" s="435"/>
      <c r="AK893" s="435"/>
      <c r="AL893" s="435"/>
      <c r="AM893" s="435"/>
      <c r="AN893" s="435"/>
    </row>
    <row r="894" spans="1:40" s="436" customFormat="1" ht="14.5">
      <c r="A894" s="435"/>
      <c r="B894" s="435"/>
      <c r="C894" s="435"/>
      <c r="D894" s="435"/>
      <c r="E894" s="435"/>
      <c r="F894" s="435"/>
      <c r="G894" s="435"/>
      <c r="H894" s="435"/>
      <c r="I894" s="435"/>
      <c r="J894" s="435"/>
      <c r="K894" s="435"/>
      <c r="L894" s="435"/>
      <c r="M894" s="435"/>
      <c r="N894" s="435"/>
      <c r="O894" s="435"/>
      <c r="P894" s="435"/>
      <c r="Q894" s="21"/>
      <c r="R894" s="435"/>
      <c r="S894" s="435"/>
      <c r="T894" s="435"/>
      <c r="U894" s="435"/>
      <c r="V894" s="21"/>
      <c r="W894" s="435"/>
      <c r="X894" s="435"/>
      <c r="Y894" s="435"/>
      <c r="Z894" s="435"/>
      <c r="AA894" s="435"/>
      <c r="AB894" s="435"/>
      <c r="AC894" s="435"/>
      <c r="AD894" s="435"/>
      <c r="AE894" s="435"/>
      <c r="AF894" s="435"/>
      <c r="AG894" s="435"/>
      <c r="AH894" s="435"/>
      <c r="AI894" s="435"/>
      <c r="AJ894" s="435"/>
      <c r="AK894" s="435"/>
      <c r="AL894" s="435"/>
      <c r="AM894" s="435"/>
      <c r="AN894" s="435"/>
    </row>
    <row r="895" spans="1:40" s="436" customFormat="1" ht="14.5">
      <c r="A895" s="435"/>
      <c r="B895" s="435"/>
      <c r="C895" s="435"/>
      <c r="D895" s="435"/>
      <c r="E895" s="435"/>
      <c r="F895" s="435"/>
      <c r="G895" s="435"/>
      <c r="H895" s="435"/>
      <c r="I895" s="435"/>
      <c r="J895" s="435"/>
      <c r="K895" s="435"/>
      <c r="L895" s="435"/>
      <c r="M895" s="435"/>
      <c r="N895" s="435"/>
      <c r="O895" s="435"/>
      <c r="P895" s="435"/>
      <c r="Q895" s="21"/>
      <c r="R895" s="435"/>
      <c r="S895" s="435"/>
      <c r="T895" s="435"/>
      <c r="U895" s="435"/>
      <c r="V895" s="21"/>
      <c r="W895" s="435"/>
      <c r="X895" s="435"/>
      <c r="Y895" s="435"/>
      <c r="Z895" s="435"/>
      <c r="AA895" s="435"/>
      <c r="AB895" s="435"/>
      <c r="AC895" s="435"/>
      <c r="AD895" s="435"/>
      <c r="AE895" s="435"/>
      <c r="AF895" s="435"/>
      <c r="AG895" s="435"/>
      <c r="AH895" s="435"/>
      <c r="AI895" s="435"/>
      <c r="AJ895" s="435"/>
      <c r="AK895" s="435"/>
      <c r="AL895" s="435"/>
      <c r="AM895" s="435"/>
      <c r="AN895" s="435"/>
    </row>
    <row r="896" spans="1:40" s="436" customFormat="1" ht="14.5">
      <c r="A896" s="435"/>
      <c r="B896" s="435"/>
      <c r="C896" s="435"/>
      <c r="D896" s="435"/>
      <c r="E896" s="435"/>
      <c r="F896" s="435"/>
      <c r="G896" s="435"/>
      <c r="H896" s="435"/>
      <c r="I896" s="435"/>
      <c r="J896" s="435"/>
      <c r="K896" s="435"/>
      <c r="L896" s="435"/>
      <c r="M896" s="435"/>
      <c r="N896" s="435"/>
      <c r="O896" s="435"/>
      <c r="P896" s="435"/>
      <c r="Q896" s="21"/>
      <c r="R896" s="435"/>
      <c r="S896" s="435"/>
      <c r="T896" s="435"/>
      <c r="U896" s="435"/>
      <c r="V896" s="21"/>
      <c r="W896" s="435"/>
      <c r="X896" s="435"/>
      <c r="Y896" s="435"/>
      <c r="Z896" s="435"/>
      <c r="AA896" s="435"/>
      <c r="AB896" s="435"/>
      <c r="AC896" s="435"/>
      <c r="AD896" s="435"/>
      <c r="AE896" s="435"/>
      <c r="AF896" s="435"/>
      <c r="AG896" s="435"/>
      <c r="AH896" s="435"/>
      <c r="AI896" s="435"/>
      <c r="AJ896" s="435"/>
      <c r="AK896" s="435"/>
      <c r="AL896" s="435"/>
      <c r="AM896" s="435"/>
      <c r="AN896" s="435"/>
    </row>
    <row r="897" spans="1:40" s="436" customFormat="1" ht="14.5">
      <c r="A897" s="435"/>
      <c r="B897" s="435"/>
      <c r="C897" s="435"/>
      <c r="D897" s="435"/>
      <c r="E897" s="435"/>
      <c r="F897" s="435"/>
      <c r="G897" s="435"/>
      <c r="H897" s="435"/>
      <c r="I897" s="435"/>
      <c r="J897" s="435"/>
      <c r="K897" s="435"/>
      <c r="L897" s="435"/>
      <c r="M897" s="435"/>
      <c r="N897" s="435"/>
      <c r="O897" s="435"/>
      <c r="P897" s="435"/>
      <c r="Q897" s="21"/>
      <c r="R897" s="435"/>
      <c r="S897" s="435"/>
      <c r="T897" s="435"/>
      <c r="U897" s="435"/>
      <c r="V897" s="21"/>
      <c r="W897" s="435"/>
      <c r="X897" s="435"/>
      <c r="Y897" s="435"/>
      <c r="Z897" s="435"/>
      <c r="AA897" s="435"/>
      <c r="AB897" s="435"/>
      <c r="AC897" s="435"/>
      <c r="AD897" s="435"/>
      <c r="AE897" s="435"/>
      <c r="AF897" s="435"/>
      <c r="AG897" s="435"/>
      <c r="AH897" s="435"/>
      <c r="AI897" s="435"/>
      <c r="AJ897" s="435"/>
      <c r="AK897" s="435"/>
      <c r="AL897" s="435"/>
      <c r="AM897" s="435"/>
      <c r="AN897" s="435"/>
    </row>
    <row r="898" spans="1:40" s="436" customFormat="1" ht="14.5">
      <c r="A898" s="435"/>
      <c r="B898" s="435"/>
      <c r="C898" s="435"/>
      <c r="D898" s="435"/>
      <c r="E898" s="435"/>
      <c r="F898" s="435"/>
      <c r="G898" s="435"/>
      <c r="H898" s="435"/>
      <c r="I898" s="435"/>
      <c r="J898" s="435"/>
      <c r="K898" s="435"/>
      <c r="L898" s="435"/>
      <c r="M898" s="435"/>
      <c r="N898" s="435"/>
      <c r="O898" s="435"/>
      <c r="P898" s="435"/>
      <c r="Q898" s="21"/>
      <c r="R898" s="435"/>
      <c r="S898" s="435"/>
      <c r="T898" s="435"/>
      <c r="U898" s="435"/>
      <c r="V898" s="21"/>
      <c r="W898" s="435"/>
      <c r="X898" s="435"/>
      <c r="Y898" s="435"/>
      <c r="Z898" s="435"/>
      <c r="AA898" s="435"/>
      <c r="AB898" s="435"/>
      <c r="AC898" s="435"/>
      <c r="AD898" s="435"/>
      <c r="AE898" s="435"/>
      <c r="AF898" s="435"/>
      <c r="AG898" s="435"/>
      <c r="AH898" s="435"/>
      <c r="AI898" s="435"/>
      <c r="AJ898" s="435"/>
      <c r="AK898" s="435"/>
      <c r="AL898" s="435"/>
      <c r="AM898" s="435"/>
      <c r="AN898" s="435"/>
    </row>
    <row r="899" spans="1:40" s="436" customFormat="1" ht="14.5">
      <c r="A899" s="435"/>
      <c r="B899" s="435"/>
      <c r="C899" s="435"/>
      <c r="D899" s="435"/>
      <c r="E899" s="435"/>
      <c r="F899" s="435"/>
      <c r="G899" s="435"/>
      <c r="H899" s="435"/>
      <c r="I899" s="435"/>
      <c r="J899" s="435"/>
      <c r="K899" s="435"/>
      <c r="L899" s="435"/>
      <c r="M899" s="435"/>
      <c r="N899" s="435"/>
      <c r="O899" s="435"/>
      <c r="P899" s="435"/>
      <c r="Q899" s="21"/>
      <c r="R899" s="435"/>
      <c r="S899" s="435"/>
      <c r="T899" s="435"/>
      <c r="U899" s="435"/>
      <c r="V899" s="21"/>
      <c r="W899" s="435"/>
      <c r="X899" s="435"/>
      <c r="Y899" s="435"/>
      <c r="Z899" s="435"/>
      <c r="AA899" s="435"/>
      <c r="AB899" s="435"/>
      <c r="AC899" s="435"/>
      <c r="AD899" s="435"/>
      <c r="AE899" s="435"/>
      <c r="AF899" s="435"/>
      <c r="AG899" s="435"/>
      <c r="AH899" s="435"/>
      <c r="AI899" s="435"/>
      <c r="AJ899" s="435"/>
      <c r="AK899" s="435"/>
      <c r="AL899" s="435"/>
      <c r="AM899" s="435"/>
      <c r="AN899" s="435"/>
    </row>
    <row r="900" spans="1:40" s="436" customFormat="1" ht="14.5">
      <c r="A900" s="435"/>
      <c r="B900" s="435"/>
      <c r="C900" s="435"/>
      <c r="D900" s="435"/>
      <c r="E900" s="435"/>
      <c r="F900" s="435"/>
      <c r="G900" s="435"/>
      <c r="H900" s="435"/>
      <c r="I900" s="435"/>
      <c r="J900" s="435"/>
      <c r="K900" s="435"/>
      <c r="L900" s="435"/>
      <c r="M900" s="435"/>
      <c r="N900" s="435"/>
      <c r="O900" s="435"/>
      <c r="P900" s="435"/>
      <c r="Q900" s="21"/>
      <c r="R900" s="435"/>
      <c r="S900" s="435"/>
      <c r="T900" s="435"/>
      <c r="U900" s="435"/>
      <c r="V900" s="21"/>
      <c r="W900" s="435"/>
      <c r="X900" s="435"/>
      <c r="Y900" s="435"/>
      <c r="Z900" s="435"/>
      <c r="AA900" s="435"/>
      <c r="AB900" s="435"/>
      <c r="AC900" s="435"/>
      <c r="AD900" s="435"/>
      <c r="AE900" s="435"/>
      <c r="AF900" s="435"/>
      <c r="AG900" s="435"/>
      <c r="AH900" s="435"/>
      <c r="AI900" s="435"/>
      <c r="AJ900" s="435"/>
      <c r="AK900" s="435"/>
      <c r="AL900" s="435"/>
      <c r="AM900" s="435"/>
      <c r="AN900" s="435"/>
    </row>
    <row r="901" spans="1:40" s="436" customFormat="1" ht="14.5">
      <c r="A901" s="435"/>
      <c r="B901" s="435"/>
      <c r="C901" s="435"/>
      <c r="D901" s="435"/>
      <c r="E901" s="435"/>
      <c r="F901" s="435"/>
      <c r="G901" s="435"/>
      <c r="H901" s="435"/>
      <c r="I901" s="435"/>
      <c r="J901" s="435"/>
      <c r="K901" s="435"/>
      <c r="L901" s="435"/>
      <c r="M901" s="435"/>
      <c r="N901" s="435"/>
      <c r="O901" s="435"/>
      <c r="P901" s="435"/>
      <c r="Q901" s="21"/>
      <c r="R901" s="435"/>
      <c r="S901" s="435"/>
      <c r="T901" s="435"/>
      <c r="U901" s="435"/>
      <c r="V901" s="21"/>
      <c r="W901" s="435"/>
      <c r="X901" s="435"/>
      <c r="Y901" s="435"/>
      <c r="Z901" s="435"/>
      <c r="AA901" s="435"/>
      <c r="AB901" s="435"/>
      <c r="AC901" s="435"/>
      <c r="AD901" s="435"/>
      <c r="AE901" s="435"/>
      <c r="AF901" s="435"/>
      <c r="AG901" s="435"/>
      <c r="AH901" s="435"/>
      <c r="AI901" s="435"/>
      <c r="AJ901" s="435"/>
      <c r="AK901" s="435"/>
      <c r="AL901" s="435"/>
      <c r="AM901" s="435"/>
      <c r="AN901" s="435"/>
    </row>
    <row r="902" spans="1:40" s="436" customFormat="1" ht="14.5">
      <c r="A902" s="435"/>
      <c r="B902" s="435"/>
      <c r="C902" s="435"/>
      <c r="D902" s="435"/>
      <c r="E902" s="435"/>
      <c r="F902" s="435"/>
      <c r="G902" s="435"/>
      <c r="H902" s="435"/>
      <c r="I902" s="435"/>
      <c r="J902" s="435"/>
      <c r="K902" s="435"/>
      <c r="L902" s="435"/>
      <c r="M902" s="435"/>
      <c r="N902" s="435"/>
      <c r="O902" s="435"/>
      <c r="P902" s="435"/>
      <c r="Q902" s="21"/>
      <c r="R902" s="435"/>
      <c r="S902" s="435"/>
      <c r="T902" s="435"/>
      <c r="U902" s="435"/>
      <c r="V902" s="21"/>
      <c r="W902" s="435"/>
      <c r="X902" s="435"/>
      <c r="Y902" s="435"/>
      <c r="Z902" s="435"/>
      <c r="AA902" s="435"/>
      <c r="AB902" s="435"/>
      <c r="AC902" s="435"/>
      <c r="AD902" s="435"/>
      <c r="AE902" s="435"/>
      <c r="AF902" s="435"/>
      <c r="AG902" s="435"/>
      <c r="AH902" s="435"/>
      <c r="AI902" s="435"/>
      <c r="AJ902" s="435"/>
      <c r="AK902" s="435"/>
      <c r="AL902" s="435"/>
      <c r="AM902" s="435"/>
      <c r="AN902" s="435"/>
    </row>
    <row r="903" spans="1:40" s="436" customFormat="1" ht="14.5">
      <c r="A903" s="435"/>
      <c r="B903" s="435"/>
      <c r="C903" s="435"/>
      <c r="D903" s="435"/>
      <c r="E903" s="435"/>
      <c r="F903" s="435"/>
      <c r="G903" s="435"/>
      <c r="H903" s="435"/>
      <c r="I903" s="435"/>
      <c r="J903" s="435"/>
      <c r="K903" s="435"/>
      <c r="L903" s="435"/>
      <c r="M903" s="435"/>
      <c r="N903" s="435"/>
      <c r="O903" s="435"/>
      <c r="P903" s="435"/>
      <c r="Q903" s="21"/>
      <c r="R903" s="435"/>
      <c r="S903" s="435"/>
      <c r="T903" s="435"/>
      <c r="U903" s="435"/>
      <c r="V903" s="21"/>
      <c r="W903" s="435"/>
      <c r="X903" s="435"/>
      <c r="Y903" s="435"/>
      <c r="Z903" s="435"/>
      <c r="AA903" s="435"/>
      <c r="AB903" s="435"/>
      <c r="AC903" s="435"/>
      <c r="AD903" s="435"/>
      <c r="AE903" s="435"/>
      <c r="AF903" s="435"/>
      <c r="AG903" s="435"/>
      <c r="AH903" s="435"/>
      <c r="AI903" s="435"/>
      <c r="AJ903" s="435"/>
      <c r="AK903" s="435"/>
      <c r="AL903" s="435"/>
      <c r="AM903" s="435"/>
      <c r="AN903" s="435"/>
    </row>
    <row r="904" spans="1:40" s="436" customFormat="1" ht="14.5">
      <c r="A904" s="435"/>
      <c r="B904" s="435"/>
      <c r="C904" s="435"/>
      <c r="D904" s="435"/>
      <c r="E904" s="435"/>
      <c r="F904" s="435"/>
      <c r="G904" s="435"/>
      <c r="H904" s="435"/>
      <c r="I904" s="435"/>
      <c r="J904" s="435"/>
      <c r="K904" s="435"/>
      <c r="L904" s="435"/>
      <c r="M904" s="435"/>
      <c r="N904" s="435"/>
      <c r="O904" s="435"/>
      <c r="P904" s="435"/>
      <c r="Q904" s="21"/>
      <c r="R904" s="435"/>
      <c r="S904" s="435"/>
      <c r="T904" s="435"/>
      <c r="U904" s="435"/>
      <c r="V904" s="21"/>
      <c r="W904" s="435"/>
      <c r="X904" s="435"/>
      <c r="Y904" s="435"/>
      <c r="Z904" s="435"/>
      <c r="AA904" s="435"/>
      <c r="AB904" s="435"/>
      <c r="AC904" s="435"/>
      <c r="AD904" s="435"/>
      <c r="AE904" s="435"/>
      <c r="AF904" s="435"/>
      <c r="AG904" s="435"/>
      <c r="AH904" s="435"/>
      <c r="AI904" s="435"/>
      <c r="AJ904" s="435"/>
      <c r="AK904" s="435"/>
      <c r="AL904" s="435"/>
      <c r="AM904" s="435"/>
      <c r="AN904" s="435"/>
    </row>
    <row r="905" spans="1:40" s="436" customFormat="1" ht="14.5">
      <c r="A905" s="435"/>
      <c r="B905" s="435"/>
      <c r="C905" s="435"/>
      <c r="D905" s="435"/>
      <c r="E905" s="435"/>
      <c r="F905" s="435"/>
      <c r="G905" s="435"/>
      <c r="H905" s="435"/>
      <c r="I905" s="435"/>
      <c r="J905" s="435"/>
      <c r="K905" s="435"/>
      <c r="L905" s="435"/>
      <c r="M905" s="435"/>
      <c r="N905" s="435"/>
      <c r="O905" s="435"/>
      <c r="P905" s="435"/>
      <c r="Q905" s="21"/>
      <c r="R905" s="435"/>
      <c r="S905" s="435"/>
      <c r="T905" s="435"/>
      <c r="U905" s="435"/>
      <c r="V905" s="21"/>
      <c r="W905" s="435"/>
      <c r="X905" s="435"/>
      <c r="Y905" s="435"/>
      <c r="Z905" s="435"/>
      <c r="AA905" s="435"/>
      <c r="AB905" s="435"/>
      <c r="AC905" s="435"/>
      <c r="AD905" s="435"/>
      <c r="AE905" s="435"/>
      <c r="AF905" s="435"/>
      <c r="AG905" s="435"/>
      <c r="AH905" s="435"/>
      <c r="AI905" s="435"/>
      <c r="AJ905" s="435"/>
      <c r="AK905" s="435"/>
      <c r="AL905" s="435"/>
      <c r="AM905" s="435"/>
      <c r="AN905" s="435"/>
    </row>
    <row r="906" spans="1:40" s="436" customFormat="1" ht="14.5">
      <c r="A906" s="435"/>
      <c r="B906" s="435"/>
      <c r="C906" s="435"/>
      <c r="D906" s="435"/>
      <c r="E906" s="435"/>
      <c r="F906" s="435"/>
      <c r="G906" s="435"/>
      <c r="H906" s="435"/>
      <c r="I906" s="435"/>
      <c r="J906" s="435"/>
      <c r="K906" s="435"/>
      <c r="L906" s="435"/>
      <c r="M906" s="435"/>
      <c r="N906" s="435"/>
      <c r="O906" s="435"/>
      <c r="P906" s="435"/>
      <c r="Q906" s="21"/>
      <c r="R906" s="435"/>
      <c r="S906" s="435"/>
      <c r="T906" s="435"/>
      <c r="U906" s="435"/>
      <c r="V906" s="21"/>
      <c r="W906" s="435"/>
      <c r="X906" s="435"/>
      <c r="Y906" s="435"/>
      <c r="Z906" s="435"/>
      <c r="AA906" s="435"/>
      <c r="AB906" s="435"/>
      <c r="AC906" s="435"/>
      <c r="AD906" s="435"/>
      <c r="AE906" s="435"/>
      <c r="AF906" s="435"/>
      <c r="AG906" s="435"/>
      <c r="AH906" s="435"/>
      <c r="AI906" s="435"/>
      <c r="AJ906" s="435"/>
      <c r="AK906" s="435"/>
      <c r="AL906" s="435"/>
      <c r="AM906" s="435"/>
      <c r="AN906" s="435"/>
    </row>
    <row r="907" spans="1:40" s="436" customFormat="1" ht="14.5">
      <c r="A907" s="435"/>
      <c r="B907" s="435"/>
      <c r="C907" s="435"/>
      <c r="D907" s="435"/>
      <c r="E907" s="435"/>
      <c r="F907" s="435"/>
      <c r="G907" s="435"/>
      <c r="H907" s="435"/>
      <c r="I907" s="435"/>
      <c r="J907" s="435"/>
      <c r="K907" s="435"/>
      <c r="L907" s="435"/>
      <c r="M907" s="435"/>
      <c r="N907" s="435"/>
      <c r="O907" s="435"/>
      <c r="P907" s="435"/>
      <c r="Q907" s="21"/>
      <c r="R907" s="435"/>
      <c r="S907" s="435"/>
      <c r="T907" s="435"/>
      <c r="U907" s="435"/>
      <c r="V907" s="21"/>
      <c r="W907" s="435"/>
      <c r="X907" s="435"/>
      <c r="Y907" s="435"/>
      <c r="Z907" s="435"/>
      <c r="AA907" s="435"/>
      <c r="AB907" s="435"/>
      <c r="AC907" s="435"/>
      <c r="AD907" s="435"/>
      <c r="AE907" s="435"/>
      <c r="AF907" s="435"/>
      <c r="AG907" s="435"/>
      <c r="AH907" s="435"/>
      <c r="AI907" s="435"/>
      <c r="AJ907" s="435"/>
      <c r="AK907" s="435"/>
      <c r="AL907" s="435"/>
      <c r="AM907" s="435"/>
      <c r="AN907" s="435"/>
    </row>
    <row r="908" spans="1:40" s="436" customFormat="1" ht="14.5">
      <c r="A908" s="435"/>
      <c r="B908" s="435"/>
      <c r="C908" s="435"/>
      <c r="D908" s="435"/>
      <c r="E908" s="435"/>
      <c r="F908" s="435"/>
      <c r="G908" s="435"/>
      <c r="H908" s="435"/>
      <c r="I908" s="435"/>
      <c r="J908" s="435"/>
      <c r="K908" s="435"/>
      <c r="L908" s="435"/>
      <c r="M908" s="435"/>
      <c r="N908" s="435"/>
      <c r="O908" s="435"/>
      <c r="P908" s="435"/>
      <c r="Q908" s="21"/>
      <c r="R908" s="435"/>
      <c r="S908" s="435"/>
      <c r="T908" s="435"/>
      <c r="U908" s="435"/>
      <c r="V908" s="21"/>
      <c r="W908" s="435"/>
      <c r="X908" s="435"/>
      <c r="Y908" s="435"/>
      <c r="Z908" s="435"/>
      <c r="AA908" s="435"/>
      <c r="AB908" s="435"/>
      <c r="AC908" s="435"/>
      <c r="AD908" s="435"/>
      <c r="AE908" s="435"/>
      <c r="AF908" s="435"/>
      <c r="AG908" s="435"/>
      <c r="AH908" s="435"/>
      <c r="AI908" s="435"/>
      <c r="AJ908" s="435"/>
      <c r="AK908" s="435"/>
      <c r="AL908" s="435"/>
      <c r="AM908" s="435"/>
      <c r="AN908" s="435"/>
    </row>
    <row r="909" spans="1:40" s="436" customFormat="1" ht="14.5">
      <c r="A909" s="435"/>
      <c r="B909" s="435"/>
      <c r="C909" s="435"/>
      <c r="D909" s="435"/>
      <c r="E909" s="435"/>
      <c r="F909" s="435"/>
      <c r="G909" s="435"/>
      <c r="H909" s="435"/>
      <c r="I909" s="435"/>
      <c r="J909" s="435"/>
      <c r="K909" s="435"/>
      <c r="L909" s="435"/>
      <c r="M909" s="435"/>
      <c r="N909" s="435"/>
      <c r="O909" s="435"/>
      <c r="P909" s="435"/>
      <c r="Q909" s="21"/>
      <c r="R909" s="435"/>
      <c r="S909" s="435"/>
      <c r="T909" s="435"/>
      <c r="U909" s="435"/>
      <c r="V909" s="21"/>
      <c r="W909" s="435"/>
      <c r="X909" s="435"/>
      <c r="Y909" s="435"/>
      <c r="Z909" s="435"/>
      <c r="AA909" s="435"/>
      <c r="AB909" s="435"/>
      <c r="AC909" s="435"/>
      <c r="AD909" s="435"/>
      <c r="AE909" s="435"/>
      <c r="AF909" s="435"/>
      <c r="AG909" s="435"/>
      <c r="AH909" s="435"/>
      <c r="AI909" s="435"/>
      <c r="AJ909" s="435"/>
      <c r="AK909" s="435"/>
      <c r="AL909" s="435"/>
      <c r="AM909" s="435"/>
      <c r="AN909" s="435"/>
    </row>
    <row r="910" spans="1:40" s="436" customFormat="1" ht="14.5">
      <c r="A910" s="435"/>
      <c r="B910" s="435"/>
      <c r="C910" s="435"/>
      <c r="D910" s="435"/>
      <c r="E910" s="435"/>
      <c r="F910" s="435"/>
      <c r="G910" s="435"/>
      <c r="H910" s="435"/>
      <c r="I910" s="435"/>
      <c r="J910" s="435"/>
      <c r="K910" s="435"/>
      <c r="L910" s="435"/>
      <c r="M910" s="435"/>
      <c r="N910" s="435"/>
      <c r="O910" s="435"/>
      <c r="P910" s="435"/>
      <c r="Q910" s="21"/>
      <c r="R910" s="435"/>
      <c r="S910" s="435"/>
      <c r="T910" s="435"/>
      <c r="U910" s="435"/>
      <c r="V910" s="21"/>
      <c r="W910" s="435"/>
      <c r="X910" s="435"/>
      <c r="Y910" s="435"/>
      <c r="Z910" s="435"/>
      <c r="AA910" s="435"/>
      <c r="AB910" s="435"/>
      <c r="AC910" s="435"/>
      <c r="AD910" s="435"/>
      <c r="AE910" s="435"/>
      <c r="AF910" s="435"/>
      <c r="AG910" s="435"/>
      <c r="AH910" s="435"/>
      <c r="AI910" s="435"/>
      <c r="AJ910" s="435"/>
      <c r="AK910" s="435"/>
      <c r="AL910" s="435"/>
      <c r="AM910" s="435"/>
      <c r="AN910" s="435"/>
    </row>
    <row r="911" spans="1:40" s="436" customFormat="1" ht="14.5">
      <c r="A911" s="435"/>
      <c r="B911" s="435"/>
      <c r="C911" s="435"/>
      <c r="D911" s="435"/>
      <c r="E911" s="435"/>
      <c r="F911" s="435"/>
      <c r="G911" s="435"/>
      <c r="H911" s="435"/>
      <c r="I911" s="435"/>
      <c r="J911" s="435"/>
      <c r="K911" s="435"/>
      <c r="L911" s="435"/>
      <c r="M911" s="435"/>
      <c r="N911" s="435"/>
      <c r="O911" s="435"/>
      <c r="P911" s="435"/>
      <c r="Q911" s="21"/>
      <c r="R911" s="435"/>
      <c r="S911" s="435"/>
      <c r="T911" s="435"/>
      <c r="U911" s="435"/>
      <c r="V911" s="21"/>
      <c r="W911" s="435"/>
      <c r="X911" s="435"/>
      <c r="Y911" s="435"/>
      <c r="Z911" s="435"/>
      <c r="AA911" s="435"/>
      <c r="AB911" s="435"/>
      <c r="AC911" s="435"/>
      <c r="AD911" s="435"/>
      <c r="AE911" s="435"/>
      <c r="AF911" s="435"/>
      <c r="AG911" s="435"/>
      <c r="AH911" s="435"/>
      <c r="AI911" s="435"/>
      <c r="AJ911" s="435"/>
      <c r="AK911" s="435"/>
      <c r="AL911" s="435"/>
      <c r="AM911" s="435"/>
      <c r="AN911" s="435"/>
    </row>
    <row r="912" spans="1:40" s="436" customFormat="1" ht="14.5">
      <c r="A912" s="435"/>
      <c r="B912" s="435"/>
      <c r="C912" s="435"/>
      <c r="D912" s="435"/>
      <c r="E912" s="435"/>
      <c r="F912" s="435"/>
      <c r="G912" s="435"/>
      <c r="H912" s="435"/>
      <c r="I912" s="435"/>
      <c r="J912" s="435"/>
      <c r="K912" s="435"/>
      <c r="L912" s="435"/>
      <c r="M912" s="435"/>
      <c r="N912" s="435"/>
      <c r="O912" s="435"/>
      <c r="P912" s="435"/>
      <c r="Q912" s="21"/>
      <c r="R912" s="435"/>
      <c r="S912" s="435"/>
      <c r="T912" s="435"/>
      <c r="U912" s="435"/>
      <c r="V912" s="21"/>
      <c r="W912" s="435"/>
      <c r="X912" s="435"/>
      <c r="Y912" s="435"/>
      <c r="Z912" s="435"/>
      <c r="AA912" s="435"/>
      <c r="AB912" s="435"/>
      <c r="AC912" s="435"/>
      <c r="AD912" s="435"/>
      <c r="AE912" s="435"/>
      <c r="AF912" s="435"/>
      <c r="AG912" s="435"/>
      <c r="AH912" s="435"/>
      <c r="AI912" s="435"/>
      <c r="AJ912" s="435"/>
      <c r="AK912" s="435"/>
      <c r="AL912" s="435"/>
      <c r="AM912" s="435"/>
      <c r="AN912" s="435"/>
    </row>
    <row r="913" spans="1:40" s="436" customFormat="1" ht="14.5">
      <c r="A913" s="435"/>
      <c r="B913" s="435"/>
      <c r="C913" s="435"/>
      <c r="D913" s="435"/>
      <c r="E913" s="435"/>
      <c r="F913" s="435"/>
      <c r="G913" s="435"/>
      <c r="H913" s="435"/>
      <c r="I913" s="435"/>
      <c r="J913" s="435"/>
      <c r="K913" s="435"/>
      <c r="L913" s="435"/>
      <c r="M913" s="435"/>
      <c r="N913" s="435"/>
      <c r="O913" s="435"/>
      <c r="P913" s="435"/>
      <c r="Q913" s="21"/>
      <c r="R913" s="435"/>
      <c r="S913" s="435"/>
      <c r="T913" s="435"/>
      <c r="U913" s="435"/>
      <c r="V913" s="21"/>
      <c r="W913" s="435"/>
      <c r="X913" s="435"/>
      <c r="Y913" s="435"/>
      <c r="Z913" s="435"/>
      <c r="AA913" s="435"/>
      <c r="AB913" s="435"/>
      <c r="AC913" s="435"/>
      <c r="AD913" s="435"/>
      <c r="AE913" s="435"/>
      <c r="AF913" s="435"/>
      <c r="AG913" s="435"/>
      <c r="AH913" s="435"/>
      <c r="AI913" s="435"/>
      <c r="AJ913" s="435"/>
      <c r="AK913" s="435"/>
      <c r="AL913" s="435"/>
      <c r="AM913" s="435"/>
      <c r="AN913" s="435"/>
    </row>
    <row r="914" spans="1:40" s="436" customFormat="1" ht="14.5">
      <c r="A914" s="435"/>
      <c r="B914" s="435"/>
      <c r="C914" s="435"/>
      <c r="D914" s="435"/>
      <c r="E914" s="435"/>
      <c r="F914" s="435"/>
      <c r="G914" s="435"/>
      <c r="H914" s="435"/>
      <c r="I914" s="435"/>
      <c r="J914" s="435"/>
      <c r="K914" s="435"/>
      <c r="L914" s="435"/>
      <c r="M914" s="435"/>
      <c r="N914" s="435"/>
      <c r="O914" s="435"/>
      <c r="P914" s="435"/>
      <c r="Q914" s="21"/>
      <c r="R914" s="435"/>
      <c r="S914" s="435"/>
      <c r="T914" s="435"/>
      <c r="U914" s="435"/>
      <c r="V914" s="21"/>
      <c r="W914" s="435"/>
      <c r="X914" s="435"/>
      <c r="Y914" s="435"/>
      <c r="Z914" s="435"/>
      <c r="AA914" s="435"/>
      <c r="AB914" s="435"/>
      <c r="AC914" s="435"/>
      <c r="AD914" s="435"/>
      <c r="AE914" s="435"/>
      <c r="AF914" s="435"/>
      <c r="AG914" s="435"/>
      <c r="AH914" s="435"/>
      <c r="AI914" s="435"/>
      <c r="AJ914" s="435"/>
      <c r="AK914" s="435"/>
      <c r="AL914" s="435"/>
      <c r="AM914" s="435"/>
      <c r="AN914" s="435"/>
    </row>
    <row r="915" spans="1:40" s="436" customFormat="1" ht="14.5">
      <c r="A915" s="435"/>
      <c r="B915" s="435"/>
      <c r="C915" s="435"/>
      <c r="D915" s="435"/>
      <c r="E915" s="435"/>
      <c r="F915" s="435"/>
      <c r="G915" s="435"/>
      <c r="H915" s="435"/>
      <c r="I915" s="435"/>
      <c r="J915" s="435"/>
      <c r="K915" s="435"/>
      <c r="L915" s="435"/>
      <c r="M915" s="435"/>
      <c r="N915" s="435"/>
      <c r="O915" s="435"/>
      <c r="P915" s="435"/>
      <c r="Q915" s="21"/>
      <c r="R915" s="435"/>
      <c r="S915" s="435"/>
      <c r="T915" s="435"/>
      <c r="U915" s="435"/>
      <c r="V915" s="21"/>
      <c r="W915" s="435"/>
      <c r="X915" s="435"/>
      <c r="Y915" s="435"/>
      <c r="Z915" s="435"/>
      <c r="AA915" s="435"/>
      <c r="AB915" s="435"/>
      <c r="AC915" s="435"/>
      <c r="AD915" s="435"/>
      <c r="AE915" s="435"/>
      <c r="AF915" s="435"/>
      <c r="AG915" s="435"/>
      <c r="AH915" s="435"/>
      <c r="AI915" s="435"/>
      <c r="AJ915" s="435"/>
      <c r="AK915" s="435"/>
      <c r="AL915" s="435"/>
      <c r="AM915" s="435"/>
      <c r="AN915" s="435"/>
    </row>
    <row r="916" spans="1:40" s="436" customFormat="1" ht="14.5">
      <c r="A916" s="435"/>
      <c r="B916" s="435"/>
      <c r="C916" s="435"/>
      <c r="D916" s="435"/>
      <c r="E916" s="435"/>
      <c r="F916" s="435"/>
      <c r="G916" s="435"/>
      <c r="H916" s="435"/>
      <c r="I916" s="435"/>
      <c r="J916" s="435"/>
      <c r="K916" s="435"/>
      <c r="L916" s="435"/>
      <c r="M916" s="435"/>
      <c r="N916" s="435"/>
      <c r="O916" s="435"/>
      <c r="P916" s="435"/>
      <c r="Q916" s="21"/>
      <c r="R916" s="435"/>
      <c r="S916" s="435"/>
      <c r="T916" s="435"/>
      <c r="U916" s="435"/>
      <c r="V916" s="21"/>
      <c r="W916" s="435"/>
      <c r="X916" s="435"/>
      <c r="Y916" s="435"/>
      <c r="Z916" s="435"/>
      <c r="AA916" s="435"/>
      <c r="AB916" s="435"/>
      <c r="AC916" s="435"/>
      <c r="AD916" s="435"/>
      <c r="AE916" s="435"/>
      <c r="AF916" s="435"/>
      <c r="AG916" s="435"/>
      <c r="AH916" s="435"/>
      <c r="AI916" s="435"/>
      <c r="AJ916" s="435"/>
      <c r="AK916" s="435"/>
      <c r="AL916" s="435"/>
      <c r="AM916" s="435"/>
      <c r="AN916" s="435"/>
    </row>
    <row r="917" spans="1:40" s="436" customFormat="1" ht="14.5">
      <c r="A917" s="435"/>
      <c r="B917" s="435"/>
      <c r="C917" s="435"/>
      <c r="D917" s="435"/>
      <c r="E917" s="435"/>
      <c r="F917" s="435"/>
      <c r="G917" s="435"/>
      <c r="H917" s="435"/>
      <c r="I917" s="435"/>
      <c r="J917" s="435"/>
      <c r="K917" s="435"/>
      <c r="L917" s="435"/>
      <c r="M917" s="435"/>
      <c r="N917" s="435"/>
      <c r="O917" s="435"/>
      <c r="P917" s="435"/>
      <c r="Q917" s="21"/>
      <c r="R917" s="435"/>
      <c r="S917" s="435"/>
      <c r="T917" s="435"/>
      <c r="U917" s="435"/>
      <c r="V917" s="21"/>
      <c r="W917" s="435"/>
      <c r="X917" s="435"/>
      <c r="Y917" s="435"/>
      <c r="Z917" s="435"/>
      <c r="AA917" s="435"/>
      <c r="AB917" s="435"/>
      <c r="AC917" s="435"/>
      <c r="AD917" s="435"/>
      <c r="AE917" s="435"/>
      <c r="AF917" s="435"/>
      <c r="AG917" s="435"/>
      <c r="AH917" s="435"/>
      <c r="AI917" s="435"/>
      <c r="AJ917" s="435"/>
      <c r="AK917" s="435"/>
      <c r="AL917" s="435"/>
      <c r="AM917" s="435"/>
      <c r="AN917" s="435"/>
    </row>
    <row r="918" spans="1:40" s="436" customFormat="1" ht="14.5">
      <c r="A918" s="435"/>
      <c r="B918" s="435"/>
      <c r="C918" s="435"/>
      <c r="D918" s="435"/>
      <c r="E918" s="435"/>
      <c r="F918" s="435"/>
      <c r="G918" s="435"/>
      <c r="H918" s="435"/>
      <c r="I918" s="435"/>
      <c r="J918" s="435"/>
      <c r="K918" s="435"/>
      <c r="L918" s="435"/>
      <c r="M918" s="435"/>
      <c r="N918" s="435"/>
      <c r="O918" s="435"/>
      <c r="P918" s="435"/>
      <c r="Q918" s="21"/>
      <c r="R918" s="435"/>
      <c r="S918" s="435"/>
      <c r="T918" s="435"/>
      <c r="U918" s="435"/>
      <c r="V918" s="21"/>
      <c r="W918" s="435"/>
      <c r="X918" s="435"/>
      <c r="Y918" s="435"/>
      <c r="Z918" s="435"/>
      <c r="AA918" s="435"/>
      <c r="AB918" s="435"/>
      <c r="AC918" s="435"/>
      <c r="AD918" s="435"/>
      <c r="AE918" s="435"/>
      <c r="AF918" s="435"/>
      <c r="AG918" s="435"/>
      <c r="AH918" s="435"/>
      <c r="AI918" s="435"/>
      <c r="AJ918" s="435"/>
      <c r="AK918" s="435"/>
      <c r="AL918" s="435"/>
      <c r="AM918" s="435"/>
      <c r="AN918" s="435"/>
    </row>
    <row r="919" spans="1:40" s="436" customFormat="1" ht="14.5">
      <c r="A919" s="435"/>
      <c r="B919" s="435"/>
      <c r="C919" s="435"/>
      <c r="D919" s="435"/>
      <c r="E919" s="435"/>
      <c r="F919" s="435"/>
      <c r="G919" s="435"/>
      <c r="H919" s="435"/>
      <c r="I919" s="435"/>
      <c r="J919" s="435"/>
      <c r="K919" s="435"/>
      <c r="L919" s="435"/>
      <c r="M919" s="435"/>
      <c r="N919" s="435"/>
      <c r="O919" s="435"/>
      <c r="P919" s="435"/>
      <c r="Q919" s="21"/>
      <c r="R919" s="435"/>
      <c r="S919" s="435"/>
      <c r="T919" s="435"/>
      <c r="U919" s="435"/>
      <c r="V919" s="21"/>
      <c r="W919" s="435"/>
      <c r="X919" s="435"/>
      <c r="Y919" s="435"/>
      <c r="Z919" s="435"/>
      <c r="AA919" s="435"/>
      <c r="AB919" s="435"/>
      <c r="AC919" s="435"/>
      <c r="AD919" s="435"/>
      <c r="AE919" s="435"/>
      <c r="AF919" s="435"/>
      <c r="AG919" s="435"/>
      <c r="AH919" s="435"/>
      <c r="AI919" s="435"/>
      <c r="AJ919" s="435"/>
      <c r="AK919" s="435"/>
      <c r="AL919" s="435"/>
      <c r="AM919" s="435"/>
      <c r="AN919" s="435"/>
    </row>
    <row r="920" spans="1:40" s="436" customFormat="1" ht="14.5">
      <c r="A920" s="435"/>
      <c r="B920" s="435"/>
      <c r="C920" s="435"/>
      <c r="D920" s="435"/>
      <c r="E920" s="435"/>
      <c r="F920" s="435"/>
      <c r="G920" s="435"/>
      <c r="H920" s="435"/>
      <c r="I920" s="435"/>
      <c r="J920" s="435"/>
      <c r="K920" s="435"/>
      <c r="L920" s="435"/>
      <c r="M920" s="435"/>
      <c r="N920" s="435"/>
      <c r="O920" s="435"/>
      <c r="P920" s="435"/>
      <c r="Q920" s="21"/>
      <c r="R920" s="435"/>
      <c r="S920" s="435"/>
      <c r="T920" s="435"/>
      <c r="U920" s="435"/>
      <c r="V920" s="21"/>
      <c r="W920" s="435"/>
      <c r="X920" s="435"/>
      <c r="Y920" s="435"/>
      <c r="Z920" s="435"/>
      <c r="AA920" s="435"/>
      <c r="AB920" s="435"/>
      <c r="AC920" s="435"/>
      <c r="AD920" s="435"/>
      <c r="AE920" s="435"/>
      <c r="AF920" s="435"/>
      <c r="AG920" s="435"/>
      <c r="AH920" s="435"/>
      <c r="AI920" s="435"/>
      <c r="AJ920" s="435"/>
      <c r="AK920" s="435"/>
      <c r="AL920" s="435"/>
      <c r="AM920" s="435"/>
      <c r="AN920" s="435"/>
    </row>
    <row r="921" spans="1:40" s="436" customFormat="1" ht="14.5">
      <c r="A921" s="435"/>
      <c r="B921" s="435"/>
      <c r="C921" s="435"/>
      <c r="D921" s="435"/>
      <c r="E921" s="435"/>
      <c r="F921" s="435"/>
      <c r="G921" s="435"/>
      <c r="H921" s="435"/>
      <c r="I921" s="435"/>
      <c r="J921" s="435"/>
      <c r="K921" s="435"/>
      <c r="L921" s="435"/>
      <c r="M921" s="435"/>
      <c r="N921" s="435"/>
      <c r="O921" s="435"/>
      <c r="P921" s="435"/>
      <c r="Q921" s="21"/>
      <c r="R921" s="435"/>
      <c r="S921" s="435"/>
      <c r="T921" s="435"/>
      <c r="U921" s="435"/>
      <c r="V921" s="21"/>
      <c r="W921" s="435"/>
      <c r="X921" s="435"/>
      <c r="Y921" s="435"/>
      <c r="Z921" s="435"/>
      <c r="AA921" s="435"/>
      <c r="AB921" s="435"/>
      <c r="AC921" s="435"/>
      <c r="AD921" s="435"/>
      <c r="AE921" s="435"/>
      <c r="AF921" s="435"/>
      <c r="AG921" s="435"/>
      <c r="AH921" s="435"/>
      <c r="AI921" s="435"/>
      <c r="AJ921" s="435"/>
      <c r="AK921" s="435"/>
      <c r="AL921" s="435"/>
      <c r="AM921" s="435"/>
      <c r="AN921" s="435"/>
    </row>
    <row r="922" spans="1:40" s="436" customFormat="1" ht="14.5">
      <c r="A922" s="435"/>
      <c r="B922" s="435"/>
      <c r="C922" s="435"/>
      <c r="D922" s="435"/>
      <c r="E922" s="435"/>
      <c r="F922" s="435"/>
      <c r="G922" s="435"/>
      <c r="H922" s="435"/>
      <c r="I922" s="435"/>
      <c r="J922" s="435"/>
      <c r="K922" s="435"/>
      <c r="L922" s="435"/>
      <c r="M922" s="435"/>
      <c r="N922" s="435"/>
      <c r="O922" s="435"/>
      <c r="P922" s="435"/>
      <c r="Q922" s="21"/>
      <c r="R922" s="435"/>
      <c r="S922" s="435"/>
      <c r="T922" s="435"/>
      <c r="U922" s="435"/>
      <c r="V922" s="21"/>
      <c r="W922" s="435"/>
      <c r="X922" s="435"/>
      <c r="Y922" s="435"/>
      <c r="Z922" s="435"/>
      <c r="AA922" s="435"/>
      <c r="AB922" s="435"/>
      <c r="AC922" s="435"/>
      <c r="AD922" s="435"/>
      <c r="AE922" s="435"/>
      <c r="AF922" s="435"/>
      <c r="AG922" s="435"/>
      <c r="AH922" s="435"/>
      <c r="AI922" s="435"/>
      <c r="AJ922" s="435"/>
      <c r="AK922" s="435"/>
      <c r="AL922" s="435"/>
      <c r="AM922" s="435"/>
      <c r="AN922" s="435"/>
    </row>
    <row r="923" spans="1:40" s="436" customFormat="1" ht="14.5">
      <c r="A923" s="435"/>
      <c r="B923" s="435"/>
      <c r="C923" s="435"/>
      <c r="D923" s="435"/>
      <c r="E923" s="435"/>
      <c r="F923" s="435"/>
      <c r="G923" s="435"/>
      <c r="H923" s="435"/>
      <c r="I923" s="435"/>
      <c r="J923" s="435"/>
      <c r="K923" s="435"/>
      <c r="L923" s="435"/>
      <c r="M923" s="435"/>
      <c r="N923" s="435"/>
      <c r="O923" s="435"/>
      <c r="P923" s="435"/>
      <c r="Q923" s="21"/>
      <c r="R923" s="435"/>
      <c r="S923" s="435"/>
      <c r="T923" s="435"/>
      <c r="U923" s="435"/>
      <c r="V923" s="21"/>
      <c r="W923" s="435"/>
      <c r="X923" s="435"/>
      <c r="Y923" s="435"/>
      <c r="Z923" s="435"/>
      <c r="AA923" s="435"/>
      <c r="AB923" s="435"/>
      <c r="AC923" s="435"/>
      <c r="AD923" s="435"/>
      <c r="AE923" s="435"/>
      <c r="AF923" s="435"/>
      <c r="AG923" s="435"/>
      <c r="AH923" s="435"/>
      <c r="AI923" s="435"/>
      <c r="AJ923" s="435"/>
      <c r="AK923" s="435"/>
      <c r="AL923" s="435"/>
      <c r="AM923" s="435"/>
      <c r="AN923" s="435"/>
    </row>
    <row r="924" spans="1:40" s="436" customFormat="1" ht="14.5">
      <c r="A924" s="435"/>
      <c r="B924" s="435"/>
      <c r="C924" s="435"/>
      <c r="D924" s="435"/>
      <c r="E924" s="435"/>
      <c r="F924" s="435"/>
      <c r="G924" s="435"/>
      <c r="H924" s="435"/>
      <c r="I924" s="435"/>
      <c r="J924" s="435"/>
      <c r="K924" s="435"/>
      <c r="L924" s="435"/>
      <c r="M924" s="435"/>
      <c r="N924" s="435"/>
      <c r="O924" s="435"/>
      <c r="P924" s="435"/>
      <c r="Q924" s="21"/>
      <c r="R924" s="435"/>
      <c r="S924" s="435"/>
      <c r="T924" s="435"/>
      <c r="U924" s="435"/>
      <c r="V924" s="21"/>
      <c r="W924" s="435"/>
      <c r="X924" s="435"/>
      <c r="Y924" s="435"/>
      <c r="Z924" s="435"/>
      <c r="AA924" s="435"/>
      <c r="AB924" s="435"/>
      <c r="AC924" s="435"/>
      <c r="AD924" s="435"/>
      <c r="AE924" s="435"/>
      <c r="AF924" s="435"/>
      <c r="AG924" s="435"/>
      <c r="AH924" s="435"/>
      <c r="AI924" s="435"/>
      <c r="AJ924" s="435"/>
      <c r="AK924" s="435"/>
      <c r="AL924" s="435"/>
      <c r="AM924" s="435"/>
      <c r="AN924" s="435"/>
    </row>
    <row r="925" spans="1:40" s="436" customFormat="1" ht="14.5">
      <c r="A925" s="435"/>
      <c r="B925" s="435"/>
      <c r="C925" s="435"/>
      <c r="D925" s="435"/>
      <c r="E925" s="435"/>
      <c r="F925" s="435"/>
      <c r="G925" s="435"/>
      <c r="H925" s="435"/>
      <c r="I925" s="435"/>
      <c r="J925" s="435"/>
      <c r="K925" s="435"/>
      <c r="L925" s="435"/>
      <c r="M925" s="435"/>
      <c r="N925" s="435"/>
      <c r="O925" s="435"/>
      <c r="P925" s="435"/>
      <c r="Q925" s="21"/>
      <c r="R925" s="435"/>
      <c r="S925" s="435"/>
      <c r="T925" s="435"/>
      <c r="U925" s="435"/>
      <c r="V925" s="21"/>
      <c r="W925" s="435"/>
      <c r="X925" s="435"/>
      <c r="Y925" s="435"/>
      <c r="Z925" s="435"/>
      <c r="AA925" s="435"/>
      <c r="AB925" s="435"/>
      <c r="AC925" s="435"/>
      <c r="AD925" s="435"/>
      <c r="AE925" s="435"/>
      <c r="AF925" s="435"/>
      <c r="AG925" s="435"/>
      <c r="AH925" s="435"/>
      <c r="AI925" s="435"/>
      <c r="AJ925" s="435"/>
      <c r="AK925" s="435"/>
      <c r="AL925" s="435"/>
      <c r="AM925" s="435"/>
      <c r="AN925" s="435"/>
    </row>
    <row r="926" spans="1:40" s="436" customFormat="1" ht="14.5">
      <c r="A926" s="435"/>
      <c r="B926" s="435"/>
      <c r="C926" s="435"/>
      <c r="D926" s="435"/>
      <c r="E926" s="435"/>
      <c r="F926" s="435"/>
      <c r="G926" s="435"/>
      <c r="H926" s="435"/>
      <c r="I926" s="435"/>
      <c r="J926" s="435"/>
      <c r="K926" s="435"/>
      <c r="L926" s="435"/>
      <c r="M926" s="435"/>
      <c r="N926" s="435"/>
      <c r="O926" s="435"/>
      <c r="P926" s="435"/>
      <c r="Q926" s="21"/>
      <c r="R926" s="435"/>
      <c r="S926" s="435"/>
      <c r="T926" s="435"/>
      <c r="U926" s="435"/>
      <c r="V926" s="21"/>
      <c r="W926" s="435"/>
      <c r="X926" s="435"/>
      <c r="Y926" s="435"/>
      <c r="Z926" s="435"/>
      <c r="AA926" s="435"/>
      <c r="AB926" s="435"/>
      <c r="AC926" s="435"/>
      <c r="AD926" s="435"/>
      <c r="AE926" s="435"/>
      <c r="AF926" s="435"/>
      <c r="AG926" s="435"/>
      <c r="AH926" s="435"/>
      <c r="AI926" s="435"/>
      <c r="AJ926" s="435"/>
      <c r="AK926" s="435"/>
      <c r="AL926" s="435"/>
      <c r="AM926" s="435"/>
      <c r="AN926" s="435"/>
    </row>
    <row r="927" spans="1:40" s="436" customFormat="1" ht="14.5">
      <c r="A927" s="435"/>
      <c r="B927" s="435"/>
      <c r="C927" s="435"/>
      <c r="D927" s="435"/>
      <c r="E927" s="435"/>
      <c r="F927" s="435"/>
      <c r="G927" s="435"/>
      <c r="H927" s="435"/>
      <c r="I927" s="435"/>
      <c r="J927" s="435"/>
      <c r="K927" s="435"/>
      <c r="L927" s="435"/>
      <c r="M927" s="435"/>
      <c r="N927" s="435"/>
      <c r="O927" s="435"/>
      <c r="P927" s="435"/>
      <c r="Q927" s="21"/>
      <c r="R927" s="435"/>
      <c r="S927" s="435"/>
      <c r="T927" s="435"/>
      <c r="U927" s="435"/>
      <c r="V927" s="21"/>
      <c r="W927" s="435"/>
      <c r="X927" s="435"/>
      <c r="Y927" s="435"/>
      <c r="Z927" s="435"/>
      <c r="AA927" s="435"/>
      <c r="AB927" s="435"/>
      <c r="AC927" s="435"/>
      <c r="AD927" s="435"/>
      <c r="AE927" s="435"/>
      <c r="AF927" s="435"/>
      <c r="AG927" s="435"/>
      <c r="AH927" s="435"/>
      <c r="AI927" s="435"/>
      <c r="AJ927" s="435"/>
      <c r="AK927" s="435"/>
      <c r="AL927" s="435"/>
      <c r="AM927" s="435"/>
      <c r="AN927" s="435"/>
    </row>
    <row r="928" spans="1:40" s="436" customFormat="1" ht="14.5">
      <c r="A928" s="435"/>
      <c r="B928" s="435"/>
      <c r="C928" s="435"/>
      <c r="D928" s="435"/>
      <c r="E928" s="435"/>
      <c r="F928" s="435"/>
      <c r="G928" s="435"/>
      <c r="H928" s="435"/>
      <c r="I928" s="435"/>
      <c r="J928" s="435"/>
      <c r="K928" s="435"/>
      <c r="L928" s="435"/>
      <c r="M928" s="435"/>
      <c r="N928" s="435"/>
      <c r="O928" s="435"/>
      <c r="P928" s="435"/>
      <c r="Q928" s="21"/>
      <c r="R928" s="435"/>
      <c r="S928" s="435"/>
      <c r="T928" s="435"/>
      <c r="U928" s="435"/>
      <c r="V928" s="21"/>
      <c r="W928" s="435"/>
      <c r="X928" s="435"/>
      <c r="Y928" s="435"/>
      <c r="Z928" s="435"/>
      <c r="AA928" s="435"/>
      <c r="AB928" s="435"/>
      <c r="AC928" s="435"/>
      <c r="AD928" s="435"/>
      <c r="AE928" s="435"/>
      <c r="AF928" s="435"/>
      <c r="AG928" s="435"/>
      <c r="AH928" s="435"/>
      <c r="AI928" s="435"/>
      <c r="AJ928" s="435"/>
      <c r="AK928" s="435"/>
      <c r="AL928" s="435"/>
      <c r="AM928" s="435"/>
      <c r="AN928" s="435"/>
    </row>
    <row r="929" spans="1:40" s="436" customFormat="1" ht="14.5">
      <c r="A929" s="435"/>
      <c r="B929" s="435"/>
      <c r="C929" s="435"/>
      <c r="D929" s="435"/>
      <c r="E929" s="435"/>
      <c r="F929" s="435"/>
      <c r="G929" s="435"/>
      <c r="H929" s="435"/>
      <c r="I929" s="435"/>
      <c r="J929" s="435"/>
      <c r="K929" s="435"/>
      <c r="L929" s="435"/>
      <c r="M929" s="435"/>
      <c r="N929" s="435"/>
      <c r="O929" s="435"/>
      <c r="P929" s="435"/>
      <c r="Q929" s="21"/>
      <c r="R929" s="435"/>
      <c r="S929" s="435"/>
      <c r="T929" s="435"/>
      <c r="U929" s="435"/>
      <c r="V929" s="21"/>
      <c r="W929" s="435"/>
      <c r="X929" s="435"/>
      <c r="Y929" s="435"/>
      <c r="Z929" s="435"/>
      <c r="AA929" s="435"/>
      <c r="AB929" s="435"/>
      <c r="AC929" s="435"/>
      <c r="AD929" s="435"/>
      <c r="AE929" s="435"/>
      <c r="AF929" s="435"/>
      <c r="AG929" s="435"/>
      <c r="AH929" s="435"/>
      <c r="AI929" s="435"/>
      <c r="AJ929" s="435"/>
      <c r="AK929" s="435"/>
      <c r="AL929" s="435"/>
      <c r="AM929" s="435"/>
      <c r="AN929" s="435"/>
    </row>
    <row r="930" spans="1:40" s="436" customFormat="1" ht="14.5">
      <c r="A930" s="435"/>
      <c r="B930" s="435"/>
      <c r="C930" s="435"/>
      <c r="D930" s="435"/>
      <c r="E930" s="435"/>
      <c r="F930" s="435"/>
      <c r="G930" s="435"/>
      <c r="H930" s="435"/>
      <c r="I930" s="435"/>
      <c r="J930" s="435"/>
      <c r="K930" s="435"/>
      <c r="L930" s="435"/>
      <c r="M930" s="435"/>
      <c r="N930" s="435"/>
      <c r="O930" s="435"/>
      <c r="P930" s="435"/>
      <c r="Q930" s="21"/>
      <c r="R930" s="435"/>
      <c r="S930" s="435"/>
      <c r="T930" s="435"/>
      <c r="U930" s="435"/>
      <c r="V930" s="21"/>
      <c r="W930" s="435"/>
      <c r="X930" s="435"/>
      <c r="Y930" s="435"/>
      <c r="Z930" s="435"/>
      <c r="AA930" s="435"/>
      <c r="AB930" s="435"/>
      <c r="AC930" s="435"/>
      <c r="AD930" s="435"/>
      <c r="AE930" s="435"/>
      <c r="AF930" s="435"/>
      <c r="AG930" s="435"/>
      <c r="AH930" s="435"/>
      <c r="AI930" s="435"/>
      <c r="AJ930" s="435"/>
      <c r="AK930" s="435"/>
      <c r="AL930" s="435"/>
      <c r="AM930" s="435"/>
      <c r="AN930" s="435"/>
    </row>
    <row r="931" spans="1:40" s="436" customFormat="1" ht="14.5">
      <c r="A931" s="435"/>
      <c r="B931" s="435"/>
      <c r="C931" s="435"/>
      <c r="D931" s="435"/>
      <c r="E931" s="435"/>
      <c r="F931" s="435"/>
      <c r="G931" s="435"/>
      <c r="H931" s="435"/>
      <c r="I931" s="435"/>
      <c r="J931" s="435"/>
      <c r="K931" s="435"/>
      <c r="L931" s="435"/>
      <c r="M931" s="435"/>
      <c r="N931" s="435"/>
      <c r="O931" s="435"/>
      <c r="P931" s="435"/>
      <c r="Q931" s="21"/>
      <c r="R931" s="435"/>
      <c r="S931" s="435"/>
      <c r="T931" s="435"/>
      <c r="U931" s="435"/>
      <c r="V931" s="21"/>
      <c r="W931" s="435"/>
      <c r="X931" s="435"/>
      <c r="Y931" s="435"/>
      <c r="Z931" s="435"/>
      <c r="AA931" s="435"/>
      <c r="AB931" s="435"/>
      <c r="AC931" s="435"/>
      <c r="AD931" s="435"/>
      <c r="AE931" s="435"/>
      <c r="AF931" s="435"/>
      <c r="AG931" s="435"/>
      <c r="AH931" s="435"/>
      <c r="AI931" s="435"/>
      <c r="AJ931" s="435"/>
      <c r="AK931" s="435"/>
      <c r="AL931" s="435"/>
      <c r="AM931" s="435"/>
      <c r="AN931" s="435"/>
    </row>
    <row r="932" spans="1:40" s="436" customFormat="1" ht="14.5">
      <c r="A932" s="435"/>
      <c r="B932" s="435"/>
      <c r="C932" s="435"/>
      <c r="D932" s="435"/>
      <c r="E932" s="435"/>
      <c r="F932" s="435"/>
      <c r="G932" s="435"/>
      <c r="H932" s="435"/>
      <c r="I932" s="435"/>
      <c r="J932" s="435"/>
      <c r="K932" s="435"/>
      <c r="L932" s="435"/>
      <c r="M932" s="435"/>
      <c r="N932" s="435"/>
      <c r="O932" s="435"/>
      <c r="P932" s="435"/>
      <c r="Q932" s="21"/>
      <c r="R932" s="435"/>
      <c r="S932" s="435"/>
      <c r="T932" s="435"/>
      <c r="U932" s="435"/>
      <c r="V932" s="21"/>
      <c r="W932" s="435"/>
      <c r="X932" s="435"/>
      <c r="Y932" s="435"/>
      <c r="Z932" s="435"/>
      <c r="AA932" s="435"/>
      <c r="AB932" s="435"/>
      <c r="AC932" s="435"/>
      <c r="AD932" s="435"/>
      <c r="AE932" s="435"/>
      <c r="AF932" s="435"/>
      <c r="AG932" s="435"/>
      <c r="AH932" s="435"/>
      <c r="AI932" s="435"/>
      <c r="AJ932" s="435"/>
      <c r="AK932" s="435"/>
      <c r="AL932" s="435"/>
      <c r="AM932" s="435"/>
      <c r="AN932" s="435"/>
    </row>
    <row r="933" spans="1:40" s="436" customFormat="1" ht="14.5">
      <c r="A933" s="435"/>
      <c r="B933" s="435"/>
      <c r="C933" s="435"/>
      <c r="D933" s="435"/>
      <c r="E933" s="435"/>
      <c r="F933" s="435"/>
      <c r="G933" s="435"/>
      <c r="H933" s="435"/>
      <c r="I933" s="435"/>
      <c r="J933" s="435"/>
      <c r="K933" s="435"/>
      <c r="L933" s="435"/>
      <c r="M933" s="435"/>
      <c r="N933" s="435"/>
      <c r="O933" s="435"/>
      <c r="P933" s="435"/>
      <c r="Q933" s="21"/>
      <c r="R933" s="435"/>
      <c r="S933" s="435"/>
      <c r="T933" s="435"/>
      <c r="U933" s="435"/>
      <c r="V933" s="21"/>
      <c r="W933" s="435"/>
      <c r="X933" s="435"/>
      <c r="Y933" s="435"/>
      <c r="Z933" s="435"/>
      <c r="AA933" s="435"/>
      <c r="AB933" s="435"/>
      <c r="AC933" s="435"/>
      <c r="AD933" s="435"/>
      <c r="AE933" s="435"/>
      <c r="AF933" s="435"/>
      <c r="AG933" s="435"/>
      <c r="AH933" s="435"/>
      <c r="AI933" s="435"/>
      <c r="AJ933" s="435"/>
      <c r="AK933" s="435"/>
      <c r="AL933" s="435"/>
      <c r="AM933" s="435"/>
      <c r="AN933" s="435"/>
    </row>
    <row r="934" spans="1:40" s="436" customFormat="1" ht="14.5">
      <c r="A934" s="435"/>
      <c r="B934" s="435"/>
      <c r="C934" s="435"/>
      <c r="D934" s="435"/>
      <c r="E934" s="435"/>
      <c r="F934" s="435"/>
      <c r="G934" s="435"/>
      <c r="H934" s="435"/>
      <c r="I934" s="435"/>
      <c r="J934" s="435"/>
      <c r="K934" s="435"/>
      <c r="L934" s="435"/>
      <c r="M934" s="435"/>
      <c r="N934" s="435"/>
      <c r="O934" s="435"/>
      <c r="P934" s="435"/>
      <c r="Q934" s="21"/>
      <c r="R934" s="435"/>
      <c r="S934" s="435"/>
      <c r="T934" s="435"/>
      <c r="U934" s="435"/>
      <c r="V934" s="21"/>
      <c r="W934" s="435"/>
      <c r="X934" s="435"/>
      <c r="Y934" s="435"/>
      <c r="Z934" s="435"/>
      <c r="AA934" s="435"/>
      <c r="AB934" s="435"/>
      <c r="AC934" s="435"/>
      <c r="AD934" s="435"/>
      <c r="AE934" s="435"/>
      <c r="AF934" s="435"/>
      <c r="AG934" s="435"/>
      <c r="AH934" s="435"/>
      <c r="AI934" s="435"/>
      <c r="AJ934" s="435"/>
      <c r="AK934" s="435"/>
      <c r="AL934" s="435"/>
      <c r="AM934" s="435"/>
      <c r="AN934" s="435"/>
    </row>
    <row r="935" spans="1:40" s="436" customFormat="1" ht="14.5">
      <c r="A935" s="435"/>
      <c r="B935" s="435"/>
      <c r="C935" s="435"/>
      <c r="D935" s="435"/>
      <c r="E935" s="435"/>
      <c r="F935" s="435"/>
      <c r="G935" s="435"/>
      <c r="H935" s="435"/>
      <c r="I935" s="435"/>
      <c r="J935" s="435"/>
      <c r="K935" s="435"/>
      <c r="L935" s="435"/>
      <c r="M935" s="435"/>
      <c r="N935" s="435"/>
      <c r="O935" s="435"/>
      <c r="P935" s="435"/>
      <c r="Q935" s="21"/>
      <c r="R935" s="435"/>
      <c r="S935" s="435"/>
      <c r="T935" s="435"/>
      <c r="U935" s="435"/>
      <c r="V935" s="21"/>
      <c r="W935" s="435"/>
      <c r="X935" s="435"/>
      <c r="Y935" s="435"/>
      <c r="Z935" s="435"/>
      <c r="AA935" s="435"/>
      <c r="AB935" s="435"/>
      <c r="AC935" s="435"/>
      <c r="AD935" s="435"/>
      <c r="AE935" s="435"/>
      <c r="AF935" s="435"/>
      <c r="AG935" s="435"/>
      <c r="AH935" s="435"/>
      <c r="AI935" s="435"/>
      <c r="AJ935" s="435"/>
      <c r="AK935" s="435"/>
      <c r="AL935" s="435"/>
      <c r="AM935" s="435"/>
      <c r="AN935" s="435"/>
    </row>
    <row r="936" spans="1:40" s="436" customFormat="1" ht="14.5">
      <c r="A936" s="435"/>
      <c r="B936" s="435"/>
      <c r="C936" s="435"/>
      <c r="D936" s="435"/>
      <c r="E936" s="435"/>
      <c r="F936" s="435"/>
      <c r="G936" s="435"/>
      <c r="H936" s="435"/>
      <c r="I936" s="435"/>
      <c r="J936" s="435"/>
      <c r="K936" s="435"/>
      <c r="L936" s="435"/>
      <c r="M936" s="435"/>
      <c r="N936" s="435"/>
      <c r="O936" s="435"/>
      <c r="P936" s="435"/>
      <c r="Q936" s="21"/>
      <c r="R936" s="435"/>
      <c r="S936" s="435"/>
      <c r="T936" s="435"/>
      <c r="U936" s="435"/>
      <c r="V936" s="21"/>
      <c r="W936" s="435"/>
      <c r="X936" s="435"/>
      <c r="Y936" s="435"/>
      <c r="Z936" s="435"/>
      <c r="AA936" s="435"/>
      <c r="AB936" s="435"/>
      <c r="AC936" s="435"/>
      <c r="AD936" s="435"/>
      <c r="AE936" s="435"/>
      <c r="AF936" s="435"/>
      <c r="AG936" s="435"/>
      <c r="AH936" s="435"/>
      <c r="AI936" s="435"/>
      <c r="AJ936" s="435"/>
      <c r="AK936" s="435"/>
      <c r="AL936" s="435"/>
      <c r="AM936" s="435"/>
      <c r="AN936" s="435"/>
    </row>
    <row r="937" spans="1:40" s="436" customFormat="1" ht="14.5">
      <c r="A937" s="435"/>
      <c r="B937" s="435"/>
      <c r="C937" s="435"/>
      <c r="D937" s="435"/>
      <c r="E937" s="435"/>
      <c r="F937" s="435"/>
      <c r="G937" s="435"/>
      <c r="H937" s="435"/>
      <c r="I937" s="435"/>
      <c r="J937" s="435"/>
      <c r="K937" s="435"/>
      <c r="L937" s="435"/>
      <c r="M937" s="435"/>
      <c r="N937" s="435"/>
      <c r="O937" s="435"/>
      <c r="P937" s="435"/>
      <c r="Q937" s="21"/>
      <c r="R937" s="435"/>
      <c r="S937" s="435"/>
      <c r="T937" s="435"/>
      <c r="U937" s="435"/>
      <c r="V937" s="21"/>
      <c r="W937" s="435"/>
      <c r="X937" s="435"/>
      <c r="Y937" s="435"/>
      <c r="Z937" s="435"/>
      <c r="AA937" s="435"/>
      <c r="AB937" s="435"/>
      <c r="AC937" s="435"/>
      <c r="AD937" s="435"/>
      <c r="AE937" s="435"/>
      <c r="AF937" s="435"/>
      <c r="AG937" s="435"/>
      <c r="AH937" s="435"/>
      <c r="AI937" s="435"/>
      <c r="AJ937" s="435"/>
      <c r="AK937" s="435"/>
      <c r="AL937" s="435"/>
      <c r="AM937" s="435"/>
      <c r="AN937" s="435"/>
    </row>
    <row r="938" spans="1:40" s="436" customFormat="1" ht="14.5">
      <c r="A938" s="435"/>
      <c r="B938" s="435"/>
      <c r="C938" s="435"/>
      <c r="D938" s="435"/>
      <c r="E938" s="435"/>
      <c r="F938" s="435"/>
      <c r="G938" s="435"/>
      <c r="H938" s="435"/>
      <c r="I938" s="435"/>
      <c r="J938" s="435"/>
      <c r="K938" s="435"/>
      <c r="L938" s="435"/>
      <c r="M938" s="435"/>
      <c r="N938" s="435"/>
      <c r="O938" s="435"/>
      <c r="P938" s="435"/>
      <c r="Q938" s="21"/>
      <c r="R938" s="435"/>
      <c r="S938" s="435"/>
      <c r="T938" s="435"/>
      <c r="U938" s="435"/>
      <c r="V938" s="21"/>
      <c r="W938" s="435"/>
      <c r="X938" s="435"/>
      <c r="Y938" s="435"/>
      <c r="Z938" s="435"/>
      <c r="AA938" s="435"/>
      <c r="AB938" s="435"/>
      <c r="AC938" s="435"/>
      <c r="AD938" s="435"/>
      <c r="AE938" s="435"/>
      <c r="AF938" s="435"/>
      <c r="AG938" s="435"/>
      <c r="AH938" s="435"/>
      <c r="AI938" s="435"/>
      <c r="AJ938" s="435"/>
      <c r="AK938" s="435"/>
      <c r="AL938" s="435"/>
      <c r="AM938" s="435"/>
      <c r="AN938" s="435"/>
    </row>
    <row r="939" spans="1:40" s="436" customFormat="1" ht="14.5">
      <c r="A939" s="435"/>
      <c r="B939" s="435"/>
      <c r="C939" s="435"/>
      <c r="D939" s="435"/>
      <c r="E939" s="435"/>
      <c r="F939" s="435"/>
      <c r="G939" s="435"/>
      <c r="H939" s="435"/>
      <c r="I939" s="435"/>
      <c r="J939" s="435"/>
      <c r="K939" s="435"/>
      <c r="L939" s="435"/>
      <c r="M939" s="435"/>
      <c r="N939" s="435"/>
      <c r="O939" s="435"/>
      <c r="P939" s="435"/>
      <c r="Q939" s="21"/>
      <c r="R939" s="435"/>
      <c r="S939" s="435"/>
      <c r="T939" s="435"/>
      <c r="U939" s="435"/>
      <c r="V939" s="21"/>
      <c r="W939" s="435"/>
      <c r="X939" s="435"/>
      <c r="Y939" s="435"/>
      <c r="Z939" s="435"/>
      <c r="AA939" s="435"/>
      <c r="AB939" s="435"/>
      <c r="AC939" s="435"/>
      <c r="AD939" s="435"/>
      <c r="AE939" s="435"/>
      <c r="AF939" s="435"/>
      <c r="AG939" s="435"/>
      <c r="AH939" s="435"/>
      <c r="AI939" s="435"/>
      <c r="AJ939" s="435"/>
      <c r="AK939" s="435"/>
      <c r="AL939" s="435"/>
      <c r="AM939" s="435"/>
      <c r="AN939" s="435"/>
    </row>
    <row r="940" spans="1:40" s="436" customFormat="1" ht="14.5">
      <c r="A940" s="435"/>
      <c r="B940" s="435"/>
      <c r="C940" s="435"/>
      <c r="D940" s="435"/>
      <c r="E940" s="435"/>
      <c r="F940" s="435"/>
      <c r="G940" s="435"/>
      <c r="H940" s="435"/>
      <c r="I940" s="435"/>
      <c r="J940" s="435"/>
      <c r="K940" s="435"/>
      <c r="L940" s="435"/>
      <c r="M940" s="435"/>
      <c r="N940" s="435"/>
      <c r="O940" s="435"/>
      <c r="P940" s="435"/>
      <c r="Q940" s="21"/>
      <c r="R940" s="435"/>
      <c r="S940" s="435"/>
      <c r="T940" s="435"/>
      <c r="U940" s="435"/>
      <c r="V940" s="21"/>
      <c r="W940" s="435"/>
      <c r="X940" s="435"/>
      <c r="Y940" s="435"/>
      <c r="Z940" s="435"/>
      <c r="AA940" s="435"/>
      <c r="AB940" s="435"/>
      <c r="AC940" s="435"/>
      <c r="AD940" s="435"/>
      <c r="AE940" s="435"/>
      <c r="AF940" s="435"/>
      <c r="AG940" s="435"/>
      <c r="AH940" s="435"/>
      <c r="AI940" s="435"/>
      <c r="AJ940" s="435"/>
      <c r="AK940" s="435"/>
      <c r="AL940" s="435"/>
      <c r="AM940" s="435"/>
      <c r="AN940" s="435"/>
    </row>
    <row r="941" spans="1:40" s="436" customFormat="1" ht="14.5">
      <c r="A941" s="435"/>
      <c r="B941" s="435"/>
      <c r="C941" s="435"/>
      <c r="D941" s="435"/>
      <c r="E941" s="435"/>
      <c r="F941" s="435"/>
      <c r="G941" s="435"/>
      <c r="H941" s="435"/>
      <c r="I941" s="435"/>
      <c r="J941" s="435"/>
      <c r="K941" s="435"/>
      <c r="L941" s="435"/>
      <c r="M941" s="435"/>
      <c r="N941" s="435"/>
      <c r="O941" s="435"/>
      <c r="P941" s="435"/>
      <c r="Q941" s="21"/>
      <c r="R941" s="435"/>
      <c r="S941" s="435"/>
      <c r="T941" s="435"/>
      <c r="U941" s="435"/>
      <c r="V941" s="21"/>
      <c r="W941" s="435"/>
      <c r="X941" s="435"/>
      <c r="Y941" s="435"/>
      <c r="Z941" s="435"/>
      <c r="AA941" s="435"/>
      <c r="AB941" s="435"/>
      <c r="AC941" s="435"/>
      <c r="AD941" s="435"/>
      <c r="AE941" s="435"/>
      <c r="AF941" s="435"/>
      <c r="AG941" s="435"/>
      <c r="AH941" s="435"/>
      <c r="AI941" s="435"/>
      <c r="AJ941" s="435"/>
      <c r="AK941" s="435"/>
      <c r="AL941" s="435"/>
      <c r="AM941" s="435"/>
      <c r="AN941" s="435"/>
    </row>
    <row r="942" spans="1:40" s="436" customFormat="1" ht="14.5">
      <c r="A942" s="435"/>
      <c r="B942" s="435"/>
      <c r="C942" s="435"/>
      <c r="D942" s="435"/>
      <c r="E942" s="435"/>
      <c r="F942" s="435"/>
      <c r="G942" s="435"/>
      <c r="H942" s="435"/>
      <c r="I942" s="435"/>
      <c r="J942" s="435"/>
      <c r="K942" s="435"/>
      <c r="L942" s="435"/>
      <c r="M942" s="435"/>
      <c r="N942" s="435"/>
      <c r="O942" s="435"/>
      <c r="P942" s="435"/>
      <c r="Q942" s="21"/>
      <c r="R942" s="435"/>
      <c r="S942" s="435"/>
      <c r="T942" s="435"/>
      <c r="U942" s="435"/>
      <c r="V942" s="21"/>
      <c r="W942" s="435"/>
      <c r="X942" s="435"/>
      <c r="Y942" s="435"/>
      <c r="Z942" s="435"/>
      <c r="AA942" s="435"/>
      <c r="AB942" s="435"/>
      <c r="AC942" s="435"/>
      <c r="AD942" s="435"/>
      <c r="AE942" s="435"/>
      <c r="AF942" s="435"/>
      <c r="AG942" s="435"/>
      <c r="AH942" s="435"/>
      <c r="AI942" s="435"/>
      <c r="AJ942" s="435"/>
      <c r="AK942" s="435"/>
      <c r="AL942" s="435"/>
      <c r="AM942" s="435"/>
      <c r="AN942" s="435"/>
    </row>
    <row r="943" spans="1:40" s="436" customFormat="1" ht="14.5">
      <c r="A943" s="435"/>
      <c r="B943" s="435"/>
      <c r="C943" s="435"/>
      <c r="D943" s="435"/>
      <c r="E943" s="435"/>
      <c r="F943" s="435"/>
      <c r="G943" s="435"/>
      <c r="H943" s="435"/>
      <c r="I943" s="435"/>
      <c r="J943" s="435"/>
      <c r="K943" s="435"/>
      <c r="L943" s="435"/>
      <c r="M943" s="435"/>
      <c r="N943" s="435"/>
      <c r="O943" s="435"/>
      <c r="P943" s="435"/>
      <c r="Q943" s="21"/>
      <c r="R943" s="435"/>
      <c r="S943" s="435"/>
      <c r="T943" s="435"/>
      <c r="U943" s="435"/>
      <c r="V943" s="21"/>
      <c r="W943" s="435"/>
      <c r="X943" s="435"/>
      <c r="Y943" s="435"/>
      <c r="Z943" s="435"/>
      <c r="AA943" s="435"/>
      <c r="AB943" s="435"/>
      <c r="AC943" s="435"/>
      <c r="AD943" s="435"/>
      <c r="AE943" s="435"/>
      <c r="AF943" s="435"/>
      <c r="AG943" s="435"/>
      <c r="AH943" s="435"/>
      <c r="AI943" s="435"/>
      <c r="AJ943" s="435"/>
      <c r="AK943" s="435"/>
      <c r="AL943" s="435"/>
      <c r="AM943" s="435"/>
      <c r="AN943" s="435"/>
    </row>
    <row r="944" spans="1:40" s="436" customFormat="1" ht="14.5">
      <c r="A944" s="435"/>
      <c r="B944" s="435"/>
      <c r="C944" s="435"/>
      <c r="D944" s="435"/>
      <c r="E944" s="435"/>
      <c r="F944" s="435"/>
      <c r="G944" s="435"/>
      <c r="H944" s="435"/>
      <c r="I944" s="435"/>
      <c r="J944" s="435"/>
      <c r="K944" s="435"/>
      <c r="L944" s="435"/>
      <c r="M944" s="435"/>
      <c r="N944" s="435"/>
      <c r="O944" s="435"/>
      <c r="P944" s="435"/>
      <c r="Q944" s="21"/>
      <c r="R944" s="435"/>
      <c r="S944" s="435"/>
      <c r="T944" s="435"/>
      <c r="U944" s="435"/>
      <c r="V944" s="21"/>
      <c r="W944" s="435"/>
      <c r="X944" s="435"/>
      <c r="Y944" s="435"/>
      <c r="Z944" s="435"/>
      <c r="AA944" s="435"/>
      <c r="AB944" s="435"/>
      <c r="AC944" s="435"/>
      <c r="AD944" s="435"/>
      <c r="AE944" s="435"/>
      <c r="AF944" s="435"/>
      <c r="AG944" s="435"/>
      <c r="AH944" s="435"/>
      <c r="AI944" s="435"/>
      <c r="AJ944" s="435"/>
      <c r="AK944" s="435"/>
      <c r="AL944" s="435"/>
      <c r="AM944" s="435"/>
      <c r="AN944" s="435"/>
    </row>
    <row r="945" spans="1:40" s="436" customFormat="1" ht="14.5">
      <c r="A945" s="435"/>
      <c r="B945" s="435"/>
      <c r="C945" s="435"/>
      <c r="D945" s="435"/>
      <c r="E945" s="435"/>
      <c r="F945" s="435"/>
      <c r="G945" s="435"/>
      <c r="H945" s="435"/>
      <c r="I945" s="435"/>
      <c r="J945" s="435"/>
      <c r="K945" s="435"/>
      <c r="L945" s="435"/>
      <c r="M945" s="435"/>
      <c r="N945" s="435"/>
      <c r="O945" s="435"/>
      <c r="P945" s="435"/>
      <c r="Q945" s="21"/>
      <c r="R945" s="435"/>
      <c r="S945" s="435"/>
      <c r="T945" s="435"/>
      <c r="U945" s="435"/>
      <c r="V945" s="21"/>
      <c r="W945" s="435"/>
      <c r="X945" s="435"/>
      <c r="Y945" s="435"/>
      <c r="Z945" s="435"/>
      <c r="AA945" s="435"/>
      <c r="AB945" s="435"/>
      <c r="AC945" s="435"/>
      <c r="AD945" s="435"/>
      <c r="AE945" s="435"/>
      <c r="AF945" s="435"/>
      <c r="AG945" s="435"/>
      <c r="AH945" s="435"/>
      <c r="AI945" s="435"/>
      <c r="AJ945" s="435"/>
      <c r="AK945" s="435"/>
      <c r="AL945" s="435"/>
      <c r="AM945" s="435"/>
      <c r="AN945" s="435"/>
    </row>
    <row r="946" spans="1:40" s="436" customFormat="1" ht="14.5">
      <c r="A946" s="435"/>
      <c r="B946" s="435"/>
      <c r="C946" s="435"/>
      <c r="D946" s="435"/>
      <c r="E946" s="435"/>
      <c r="F946" s="435"/>
      <c r="G946" s="435"/>
      <c r="H946" s="435"/>
      <c r="I946" s="435"/>
      <c r="J946" s="435"/>
      <c r="K946" s="435"/>
      <c r="L946" s="435"/>
      <c r="M946" s="435"/>
      <c r="N946" s="435"/>
      <c r="O946" s="435"/>
      <c r="P946" s="435"/>
      <c r="Q946" s="21"/>
      <c r="R946" s="435"/>
      <c r="S946" s="435"/>
      <c r="T946" s="435"/>
      <c r="U946" s="435"/>
      <c r="V946" s="21"/>
      <c r="W946" s="435"/>
      <c r="X946" s="435"/>
      <c r="Y946" s="435"/>
      <c r="Z946" s="435"/>
      <c r="AA946" s="435"/>
      <c r="AB946" s="435"/>
      <c r="AC946" s="435"/>
      <c r="AD946" s="435"/>
      <c r="AE946" s="435"/>
      <c r="AF946" s="435"/>
      <c r="AG946" s="435"/>
      <c r="AH946" s="435"/>
      <c r="AI946" s="435"/>
      <c r="AJ946" s="435"/>
      <c r="AK946" s="435"/>
      <c r="AL946" s="435"/>
      <c r="AM946" s="435"/>
      <c r="AN946" s="435"/>
    </row>
    <row r="947" spans="1:40" s="436" customFormat="1" ht="14.5">
      <c r="A947" s="435"/>
      <c r="B947" s="435"/>
      <c r="C947" s="435"/>
      <c r="D947" s="435"/>
      <c r="E947" s="435"/>
      <c r="F947" s="435"/>
      <c r="G947" s="435"/>
      <c r="H947" s="435"/>
      <c r="I947" s="435"/>
      <c r="J947" s="435"/>
      <c r="K947" s="435"/>
      <c r="L947" s="435"/>
      <c r="M947" s="435"/>
      <c r="N947" s="435"/>
      <c r="O947" s="435"/>
      <c r="P947" s="435"/>
      <c r="Q947" s="21"/>
      <c r="R947" s="435"/>
      <c r="S947" s="435"/>
      <c r="T947" s="435"/>
      <c r="U947" s="435"/>
      <c r="V947" s="21"/>
      <c r="W947" s="435"/>
      <c r="X947" s="435"/>
      <c r="Y947" s="435"/>
      <c r="Z947" s="435"/>
      <c r="AA947" s="435"/>
      <c r="AB947" s="435"/>
      <c r="AC947" s="435"/>
      <c r="AD947" s="435"/>
      <c r="AE947" s="435"/>
      <c r="AF947" s="435"/>
      <c r="AG947" s="435"/>
      <c r="AH947" s="435"/>
      <c r="AI947" s="435"/>
      <c r="AJ947" s="435"/>
      <c r="AK947" s="435"/>
      <c r="AL947" s="435"/>
      <c r="AM947" s="435"/>
      <c r="AN947" s="435"/>
    </row>
    <row r="948" spans="1:40" s="436" customFormat="1" ht="14.5">
      <c r="A948" s="435"/>
      <c r="B948" s="435"/>
      <c r="C948" s="435"/>
      <c r="D948" s="435"/>
      <c r="E948" s="435"/>
      <c r="F948" s="435"/>
      <c r="G948" s="435"/>
      <c r="H948" s="435"/>
      <c r="I948" s="435"/>
      <c r="J948" s="435"/>
      <c r="K948" s="435"/>
      <c r="L948" s="435"/>
      <c r="M948" s="435"/>
      <c r="N948" s="435"/>
      <c r="O948" s="435"/>
      <c r="P948" s="435"/>
      <c r="Q948" s="21"/>
      <c r="R948" s="435"/>
      <c r="S948" s="435"/>
      <c r="T948" s="435"/>
      <c r="U948" s="435"/>
      <c r="V948" s="21"/>
      <c r="W948" s="435"/>
      <c r="X948" s="435"/>
      <c r="Y948" s="435"/>
      <c r="Z948" s="435"/>
      <c r="AA948" s="435"/>
      <c r="AB948" s="435"/>
      <c r="AC948" s="435"/>
      <c r="AD948" s="435"/>
      <c r="AE948" s="435"/>
      <c r="AF948" s="435"/>
      <c r="AG948" s="435"/>
      <c r="AH948" s="435"/>
      <c r="AI948" s="435"/>
      <c r="AJ948" s="435"/>
      <c r="AK948" s="435"/>
      <c r="AL948" s="435"/>
      <c r="AM948" s="435"/>
      <c r="AN948" s="435"/>
    </row>
    <row r="949" spans="1:40" s="436" customFormat="1" ht="14.5">
      <c r="A949" s="435"/>
      <c r="B949" s="435"/>
      <c r="C949" s="435"/>
      <c r="D949" s="435"/>
      <c r="E949" s="435"/>
      <c r="F949" s="435"/>
      <c r="G949" s="435"/>
      <c r="H949" s="435"/>
      <c r="I949" s="435"/>
      <c r="J949" s="435"/>
      <c r="K949" s="435"/>
      <c r="L949" s="435"/>
      <c r="M949" s="435"/>
      <c r="N949" s="435"/>
      <c r="O949" s="435"/>
      <c r="P949" s="435"/>
      <c r="Q949" s="21"/>
      <c r="R949" s="435"/>
      <c r="S949" s="435"/>
      <c r="T949" s="435"/>
      <c r="U949" s="435"/>
      <c r="V949" s="21"/>
      <c r="W949" s="435"/>
      <c r="X949" s="435"/>
      <c r="Y949" s="435"/>
      <c r="Z949" s="435"/>
      <c r="AA949" s="435"/>
      <c r="AB949" s="435"/>
      <c r="AC949" s="435"/>
      <c r="AD949" s="435"/>
      <c r="AE949" s="435"/>
      <c r="AF949" s="435"/>
      <c r="AG949" s="435"/>
      <c r="AH949" s="435"/>
      <c r="AI949" s="435"/>
      <c r="AJ949" s="435"/>
      <c r="AK949" s="435"/>
      <c r="AL949" s="435"/>
      <c r="AM949" s="435"/>
      <c r="AN949" s="435"/>
    </row>
    <row r="950" spans="1:40" s="436" customFormat="1" ht="14.5">
      <c r="A950" s="435"/>
      <c r="B950" s="435"/>
      <c r="C950" s="435"/>
      <c r="D950" s="435"/>
      <c r="E950" s="435"/>
      <c r="F950" s="435"/>
      <c r="G950" s="435"/>
      <c r="H950" s="435"/>
      <c r="I950" s="435"/>
      <c r="J950" s="435"/>
      <c r="K950" s="435"/>
      <c r="L950" s="435"/>
      <c r="M950" s="435"/>
      <c r="N950" s="435"/>
      <c r="O950" s="435"/>
      <c r="P950" s="435"/>
      <c r="Q950" s="21"/>
      <c r="R950" s="435"/>
      <c r="S950" s="435"/>
      <c r="T950" s="435"/>
      <c r="U950" s="435"/>
      <c r="V950" s="21"/>
      <c r="W950" s="435"/>
      <c r="X950" s="435"/>
      <c r="Y950" s="435"/>
      <c r="Z950" s="435"/>
      <c r="AA950" s="435"/>
      <c r="AB950" s="435"/>
      <c r="AC950" s="435"/>
      <c r="AD950" s="435"/>
      <c r="AE950" s="435"/>
      <c r="AF950" s="435"/>
      <c r="AG950" s="435"/>
      <c r="AH950" s="435"/>
      <c r="AI950" s="435"/>
      <c r="AJ950" s="435"/>
      <c r="AK950" s="435"/>
      <c r="AL950" s="435"/>
      <c r="AM950" s="435"/>
      <c r="AN950" s="435"/>
    </row>
    <row r="951" spans="1:40" s="436" customFormat="1" ht="14.5">
      <c r="A951" s="435"/>
      <c r="B951" s="435"/>
      <c r="C951" s="435"/>
      <c r="D951" s="435"/>
      <c r="E951" s="435"/>
      <c r="F951" s="435"/>
      <c r="G951" s="435"/>
      <c r="H951" s="435"/>
      <c r="I951" s="435"/>
      <c r="J951" s="435"/>
      <c r="K951" s="435"/>
      <c r="L951" s="435"/>
      <c r="M951" s="435"/>
      <c r="N951" s="435"/>
      <c r="O951" s="435"/>
      <c r="P951" s="435"/>
      <c r="Q951" s="21"/>
      <c r="R951" s="435"/>
      <c r="S951" s="435"/>
      <c r="T951" s="435"/>
      <c r="U951" s="435"/>
      <c r="V951" s="21"/>
      <c r="W951" s="435"/>
      <c r="X951" s="435"/>
      <c r="Y951" s="435"/>
      <c r="Z951" s="435"/>
      <c r="AA951" s="435"/>
      <c r="AB951" s="435"/>
      <c r="AC951" s="435"/>
      <c r="AD951" s="435"/>
      <c r="AE951" s="435"/>
      <c r="AF951" s="435"/>
      <c r="AG951" s="435"/>
      <c r="AH951" s="435"/>
      <c r="AI951" s="435"/>
      <c r="AJ951" s="435"/>
      <c r="AK951" s="435"/>
      <c r="AL951" s="435"/>
      <c r="AM951" s="435"/>
      <c r="AN951" s="435"/>
    </row>
    <row r="952" spans="1:40" s="436" customFormat="1" ht="14.5">
      <c r="A952" s="435"/>
      <c r="B952" s="435"/>
      <c r="C952" s="435"/>
      <c r="D952" s="435"/>
      <c r="E952" s="435"/>
      <c r="F952" s="435"/>
      <c r="G952" s="435"/>
      <c r="H952" s="435"/>
      <c r="I952" s="435"/>
      <c r="J952" s="435"/>
      <c r="K952" s="435"/>
      <c r="L952" s="435"/>
      <c r="M952" s="435"/>
      <c r="N952" s="435"/>
      <c r="O952" s="435"/>
      <c r="P952" s="435"/>
      <c r="Q952" s="21"/>
      <c r="R952" s="435"/>
      <c r="S952" s="435"/>
      <c r="T952" s="435"/>
      <c r="U952" s="435"/>
      <c r="V952" s="21"/>
      <c r="W952" s="435"/>
      <c r="X952" s="435"/>
      <c r="Y952" s="435"/>
      <c r="Z952" s="435"/>
      <c r="AA952" s="435"/>
      <c r="AB952" s="435"/>
      <c r="AC952" s="435"/>
      <c r="AD952" s="435"/>
      <c r="AE952" s="435"/>
      <c r="AF952" s="435"/>
      <c r="AG952" s="435"/>
      <c r="AH952" s="435"/>
      <c r="AI952" s="435"/>
      <c r="AJ952" s="435"/>
      <c r="AK952" s="435"/>
      <c r="AL952" s="435"/>
      <c r="AM952" s="435"/>
      <c r="AN952" s="435"/>
    </row>
    <row r="953" spans="1:40" s="436" customFormat="1" ht="14.5">
      <c r="A953" s="435"/>
      <c r="B953" s="435"/>
      <c r="C953" s="435"/>
      <c r="D953" s="435"/>
      <c r="E953" s="435"/>
      <c r="F953" s="435"/>
      <c r="G953" s="435"/>
      <c r="H953" s="435"/>
      <c r="I953" s="435"/>
      <c r="J953" s="435"/>
      <c r="K953" s="435"/>
      <c r="L953" s="435"/>
      <c r="M953" s="435"/>
      <c r="N953" s="435"/>
      <c r="O953" s="435"/>
      <c r="P953" s="435"/>
      <c r="Q953" s="21"/>
      <c r="R953" s="435"/>
      <c r="S953" s="435"/>
      <c r="T953" s="435"/>
      <c r="U953" s="435"/>
      <c r="V953" s="21"/>
      <c r="W953" s="435"/>
      <c r="X953" s="435"/>
      <c r="Y953" s="435"/>
      <c r="Z953" s="435"/>
      <c r="AA953" s="435"/>
      <c r="AB953" s="435"/>
      <c r="AC953" s="435"/>
      <c r="AD953" s="435"/>
      <c r="AE953" s="435"/>
      <c r="AF953" s="435"/>
      <c r="AG953" s="435"/>
      <c r="AH953" s="435"/>
      <c r="AI953" s="435"/>
      <c r="AJ953" s="435"/>
      <c r="AK953" s="435"/>
      <c r="AL953" s="435"/>
      <c r="AM953" s="435"/>
      <c r="AN953" s="435"/>
    </row>
    <row r="954" spans="1:40" s="436" customFormat="1" ht="14.5">
      <c r="A954" s="435"/>
      <c r="B954" s="435"/>
      <c r="C954" s="435"/>
      <c r="D954" s="435"/>
      <c r="E954" s="435"/>
      <c r="F954" s="435"/>
      <c r="G954" s="435"/>
      <c r="H954" s="435"/>
      <c r="I954" s="435"/>
      <c r="J954" s="435"/>
      <c r="K954" s="435"/>
      <c r="L954" s="435"/>
      <c r="M954" s="435"/>
      <c r="N954" s="435"/>
      <c r="O954" s="435"/>
      <c r="P954" s="435"/>
      <c r="Q954" s="21"/>
      <c r="R954" s="435"/>
      <c r="S954" s="435"/>
      <c r="T954" s="435"/>
      <c r="U954" s="435"/>
      <c r="V954" s="21"/>
      <c r="W954" s="435"/>
      <c r="X954" s="435"/>
      <c r="Y954" s="435"/>
      <c r="Z954" s="435"/>
      <c r="AA954" s="435"/>
      <c r="AB954" s="435"/>
      <c r="AC954" s="435"/>
      <c r="AD954" s="435"/>
      <c r="AE954" s="435"/>
      <c r="AF954" s="435"/>
      <c r="AG954" s="435"/>
      <c r="AH954" s="435"/>
      <c r="AI954" s="435"/>
      <c r="AJ954" s="435"/>
      <c r="AK954" s="435"/>
      <c r="AL954" s="435"/>
      <c r="AM954" s="435"/>
      <c r="AN954" s="435"/>
    </row>
    <row r="955" spans="1:40" s="436" customFormat="1" ht="14.5">
      <c r="A955" s="435"/>
      <c r="B955" s="435"/>
      <c r="C955" s="435"/>
      <c r="D955" s="435"/>
      <c r="E955" s="435"/>
      <c r="F955" s="435"/>
      <c r="G955" s="435"/>
      <c r="H955" s="435"/>
      <c r="I955" s="435"/>
      <c r="J955" s="435"/>
      <c r="K955" s="435"/>
      <c r="L955" s="435"/>
      <c r="M955" s="435"/>
      <c r="N955" s="435"/>
      <c r="O955" s="435"/>
      <c r="P955" s="435"/>
      <c r="Q955" s="21"/>
      <c r="R955" s="435"/>
      <c r="S955" s="435"/>
      <c r="T955" s="435"/>
      <c r="U955" s="435"/>
      <c r="V955" s="21"/>
      <c r="W955" s="435"/>
      <c r="X955" s="435"/>
      <c r="Y955" s="435"/>
      <c r="Z955" s="435"/>
      <c r="AA955" s="435"/>
      <c r="AB955" s="435"/>
      <c r="AC955" s="435"/>
      <c r="AD955" s="435"/>
      <c r="AE955" s="435"/>
      <c r="AF955" s="435"/>
      <c r="AG955" s="435"/>
      <c r="AH955" s="435"/>
      <c r="AI955" s="435"/>
      <c r="AJ955" s="435"/>
      <c r="AK955" s="435"/>
      <c r="AL955" s="435"/>
      <c r="AM955" s="435"/>
      <c r="AN955" s="435"/>
    </row>
    <row r="956" spans="1:40" s="436" customFormat="1" ht="14.5">
      <c r="A956" s="435"/>
      <c r="B956" s="435"/>
      <c r="C956" s="435"/>
      <c r="D956" s="435"/>
      <c r="E956" s="435"/>
      <c r="F956" s="435"/>
      <c r="G956" s="435"/>
      <c r="H956" s="435"/>
      <c r="I956" s="435"/>
      <c r="J956" s="435"/>
      <c r="K956" s="435"/>
      <c r="L956" s="435"/>
      <c r="M956" s="435"/>
      <c r="N956" s="435"/>
      <c r="O956" s="435"/>
      <c r="P956" s="435"/>
      <c r="Q956" s="21"/>
      <c r="R956" s="435"/>
      <c r="S956" s="435"/>
      <c r="T956" s="435"/>
      <c r="U956" s="435"/>
      <c r="V956" s="21"/>
      <c r="W956" s="435"/>
      <c r="X956" s="435"/>
      <c r="Y956" s="435"/>
      <c r="Z956" s="435"/>
      <c r="AA956" s="435"/>
      <c r="AB956" s="435"/>
      <c r="AC956" s="435"/>
      <c r="AD956" s="435"/>
      <c r="AE956" s="435"/>
      <c r="AF956" s="435"/>
      <c r="AG956" s="435"/>
      <c r="AH956" s="435"/>
      <c r="AI956" s="435"/>
      <c r="AJ956" s="435"/>
      <c r="AK956" s="435"/>
      <c r="AL956" s="435"/>
      <c r="AM956" s="435"/>
      <c r="AN956" s="435"/>
    </row>
    <row r="957" spans="1:40" s="436" customFormat="1" ht="14.5">
      <c r="A957" s="435"/>
      <c r="B957" s="435"/>
      <c r="C957" s="435"/>
      <c r="D957" s="435"/>
      <c r="E957" s="435"/>
      <c r="F957" s="435"/>
      <c r="G957" s="435"/>
      <c r="H957" s="435"/>
      <c r="I957" s="435"/>
      <c r="J957" s="435"/>
      <c r="K957" s="435"/>
      <c r="L957" s="435"/>
      <c r="M957" s="435"/>
      <c r="N957" s="435"/>
      <c r="O957" s="435"/>
      <c r="P957" s="435"/>
      <c r="Q957" s="21"/>
      <c r="R957" s="435"/>
      <c r="S957" s="435"/>
      <c r="T957" s="435"/>
      <c r="U957" s="435"/>
      <c r="V957" s="21"/>
      <c r="W957" s="435"/>
      <c r="X957" s="435"/>
      <c r="Y957" s="435"/>
      <c r="Z957" s="435"/>
      <c r="AA957" s="435"/>
      <c r="AB957" s="435"/>
      <c r="AC957" s="435"/>
      <c r="AD957" s="435"/>
      <c r="AE957" s="435"/>
      <c r="AF957" s="435"/>
      <c r="AG957" s="435"/>
      <c r="AH957" s="435"/>
      <c r="AI957" s="435"/>
      <c r="AJ957" s="435"/>
      <c r="AK957" s="435"/>
      <c r="AL957" s="435"/>
      <c r="AM957" s="435"/>
      <c r="AN957" s="435"/>
    </row>
    <row r="958" spans="1:40" s="436" customFormat="1" ht="14.5">
      <c r="A958" s="435"/>
      <c r="B958" s="435"/>
      <c r="C958" s="435"/>
      <c r="D958" s="435"/>
      <c r="E958" s="435"/>
      <c r="F958" s="435"/>
      <c r="G958" s="435"/>
      <c r="H958" s="435"/>
      <c r="I958" s="435"/>
      <c r="J958" s="435"/>
      <c r="K958" s="435"/>
      <c r="L958" s="435"/>
      <c r="M958" s="435"/>
      <c r="N958" s="435"/>
      <c r="O958" s="435"/>
      <c r="P958" s="435"/>
      <c r="Q958" s="21"/>
      <c r="R958" s="435"/>
      <c r="S958" s="435"/>
      <c r="T958" s="435"/>
      <c r="U958" s="435"/>
      <c r="V958" s="21"/>
      <c r="W958" s="435"/>
      <c r="X958" s="435"/>
      <c r="Y958" s="435"/>
      <c r="Z958" s="435"/>
      <c r="AA958" s="435"/>
      <c r="AB958" s="435"/>
      <c r="AC958" s="435"/>
      <c r="AD958" s="435"/>
      <c r="AE958" s="435"/>
      <c r="AF958" s="435"/>
      <c r="AG958" s="435"/>
      <c r="AH958" s="435"/>
      <c r="AI958" s="435"/>
      <c r="AJ958" s="435"/>
      <c r="AK958" s="435"/>
      <c r="AL958" s="435"/>
      <c r="AM958" s="435"/>
      <c r="AN958" s="435"/>
    </row>
    <row r="959" spans="1:40" s="436" customFormat="1" ht="14.5">
      <c r="A959" s="435"/>
      <c r="B959" s="435"/>
      <c r="C959" s="435"/>
      <c r="D959" s="435"/>
      <c r="E959" s="435"/>
      <c r="F959" s="435"/>
      <c r="G959" s="435"/>
      <c r="H959" s="435"/>
      <c r="I959" s="435"/>
      <c r="J959" s="435"/>
      <c r="K959" s="435"/>
      <c r="L959" s="435"/>
      <c r="M959" s="435"/>
      <c r="N959" s="435"/>
      <c r="O959" s="435"/>
      <c r="P959" s="435"/>
      <c r="Q959" s="21"/>
      <c r="R959" s="435"/>
      <c r="S959" s="435"/>
      <c r="T959" s="435"/>
      <c r="U959" s="435"/>
      <c r="V959" s="21"/>
      <c r="W959" s="435"/>
      <c r="X959" s="435"/>
      <c r="Y959" s="435"/>
      <c r="Z959" s="435"/>
      <c r="AA959" s="435"/>
      <c r="AB959" s="435"/>
      <c r="AC959" s="435"/>
      <c r="AD959" s="435"/>
      <c r="AE959" s="435"/>
      <c r="AF959" s="435"/>
      <c r="AG959" s="435"/>
      <c r="AH959" s="435"/>
      <c r="AI959" s="435"/>
      <c r="AJ959" s="435"/>
      <c r="AK959" s="435"/>
      <c r="AL959" s="435"/>
      <c r="AM959" s="435"/>
      <c r="AN959" s="435"/>
    </row>
    <row r="960" spans="1:40" s="436" customFormat="1" ht="14.5">
      <c r="A960" s="435"/>
      <c r="B960" s="435"/>
      <c r="C960" s="435"/>
      <c r="D960" s="435"/>
      <c r="E960" s="435"/>
      <c r="F960" s="435"/>
      <c r="G960" s="435"/>
      <c r="H960" s="435"/>
      <c r="I960" s="435"/>
      <c r="J960" s="435"/>
      <c r="K960" s="435"/>
      <c r="L960" s="435"/>
      <c r="M960" s="435"/>
      <c r="N960" s="435"/>
      <c r="O960" s="435"/>
      <c r="P960" s="435"/>
      <c r="Q960" s="21"/>
      <c r="R960" s="435"/>
      <c r="S960" s="435"/>
      <c r="T960" s="435"/>
      <c r="U960" s="435"/>
      <c r="V960" s="21"/>
      <c r="W960" s="435"/>
      <c r="X960" s="435"/>
      <c r="Y960" s="435"/>
      <c r="Z960" s="435"/>
      <c r="AA960" s="435"/>
      <c r="AB960" s="435"/>
      <c r="AC960" s="435"/>
      <c r="AD960" s="435"/>
      <c r="AE960" s="435"/>
      <c r="AF960" s="435"/>
      <c r="AG960" s="435"/>
      <c r="AH960" s="435"/>
      <c r="AI960" s="435"/>
      <c r="AJ960" s="435"/>
      <c r="AK960" s="435"/>
      <c r="AL960" s="435"/>
      <c r="AM960" s="435"/>
      <c r="AN960" s="435"/>
    </row>
    <row r="961" spans="1:40" s="436" customFormat="1" ht="14.5">
      <c r="A961" s="435"/>
      <c r="B961" s="435"/>
      <c r="C961" s="435"/>
      <c r="D961" s="435"/>
      <c r="E961" s="435"/>
      <c r="F961" s="435"/>
      <c r="G961" s="435"/>
      <c r="H961" s="435"/>
      <c r="I961" s="435"/>
      <c r="J961" s="435"/>
      <c r="K961" s="435"/>
      <c r="L961" s="435"/>
      <c r="M961" s="435"/>
      <c r="N961" s="435"/>
      <c r="O961" s="435"/>
      <c r="P961" s="435"/>
      <c r="Q961" s="21"/>
      <c r="R961" s="435"/>
      <c r="S961" s="435"/>
      <c r="T961" s="435"/>
      <c r="U961" s="435"/>
      <c r="V961" s="21"/>
      <c r="W961" s="435"/>
      <c r="X961" s="435"/>
      <c r="Y961" s="435"/>
      <c r="Z961" s="435"/>
      <c r="AA961" s="435"/>
      <c r="AB961" s="435"/>
      <c r="AC961" s="435"/>
      <c r="AD961" s="435"/>
      <c r="AE961" s="435"/>
      <c r="AF961" s="435"/>
      <c r="AG961" s="435"/>
      <c r="AH961" s="435"/>
      <c r="AI961" s="435"/>
      <c r="AJ961" s="435"/>
      <c r="AK961" s="435"/>
      <c r="AL961" s="435"/>
      <c r="AM961" s="435"/>
      <c r="AN961" s="435"/>
    </row>
    <row r="962" spans="1:40" s="436" customFormat="1" ht="14.5">
      <c r="A962" s="435"/>
      <c r="B962" s="435"/>
      <c r="C962" s="435"/>
      <c r="D962" s="435"/>
      <c r="E962" s="435"/>
      <c r="F962" s="435"/>
      <c r="G962" s="435"/>
      <c r="H962" s="435"/>
      <c r="I962" s="435"/>
      <c r="J962" s="435"/>
      <c r="K962" s="435"/>
      <c r="L962" s="435"/>
      <c r="M962" s="435"/>
      <c r="N962" s="435"/>
      <c r="O962" s="435"/>
      <c r="P962" s="435"/>
      <c r="Q962" s="21"/>
      <c r="R962" s="435"/>
      <c r="S962" s="435"/>
      <c r="T962" s="435"/>
      <c r="U962" s="435"/>
      <c r="V962" s="21"/>
      <c r="W962" s="435"/>
      <c r="X962" s="435"/>
      <c r="Y962" s="435"/>
      <c r="Z962" s="435"/>
      <c r="AA962" s="435"/>
      <c r="AB962" s="435"/>
      <c r="AC962" s="435"/>
      <c r="AD962" s="435"/>
      <c r="AE962" s="435"/>
      <c r="AF962" s="435"/>
      <c r="AG962" s="435"/>
      <c r="AH962" s="435"/>
      <c r="AI962" s="435"/>
      <c r="AJ962" s="435"/>
      <c r="AK962" s="435"/>
      <c r="AL962" s="435"/>
      <c r="AM962" s="435"/>
      <c r="AN962" s="435"/>
    </row>
    <row r="963" spans="1:40" s="436" customFormat="1" ht="14.5">
      <c r="A963" s="435"/>
      <c r="B963" s="435"/>
      <c r="C963" s="435"/>
      <c r="D963" s="435"/>
      <c r="E963" s="435"/>
      <c r="F963" s="435"/>
      <c r="G963" s="435"/>
      <c r="H963" s="435"/>
      <c r="I963" s="435"/>
      <c r="J963" s="435"/>
      <c r="K963" s="435"/>
      <c r="L963" s="435"/>
      <c r="M963" s="435"/>
      <c r="N963" s="435"/>
      <c r="O963" s="435"/>
      <c r="P963" s="435"/>
      <c r="Q963" s="21"/>
      <c r="R963" s="435"/>
      <c r="S963" s="435"/>
      <c r="T963" s="435"/>
      <c r="U963" s="435"/>
      <c r="V963" s="21"/>
      <c r="W963" s="435"/>
      <c r="X963" s="435"/>
      <c r="Y963" s="435"/>
      <c r="Z963" s="435"/>
      <c r="AA963" s="435"/>
      <c r="AB963" s="435"/>
      <c r="AC963" s="435"/>
      <c r="AD963" s="435"/>
      <c r="AE963" s="435"/>
      <c r="AF963" s="435"/>
      <c r="AG963" s="435"/>
      <c r="AH963" s="435"/>
      <c r="AI963" s="435"/>
      <c r="AJ963" s="435"/>
      <c r="AK963" s="435"/>
      <c r="AL963" s="435"/>
      <c r="AM963" s="435"/>
      <c r="AN963" s="435"/>
    </row>
    <row r="964" spans="1:40" s="436" customFormat="1" ht="14.5">
      <c r="A964" s="435"/>
      <c r="B964" s="435"/>
      <c r="C964" s="435"/>
      <c r="D964" s="435"/>
      <c r="E964" s="435"/>
      <c r="F964" s="435"/>
      <c r="G964" s="435"/>
      <c r="H964" s="435"/>
      <c r="I964" s="435"/>
      <c r="J964" s="435"/>
      <c r="K964" s="435"/>
      <c r="L964" s="435"/>
      <c r="M964" s="435"/>
      <c r="N964" s="435"/>
      <c r="O964" s="435"/>
      <c r="P964" s="435"/>
      <c r="Q964" s="21"/>
      <c r="R964" s="435"/>
      <c r="S964" s="435"/>
      <c r="T964" s="435"/>
      <c r="U964" s="435"/>
      <c r="V964" s="21"/>
      <c r="W964" s="435"/>
      <c r="X964" s="435"/>
      <c r="Y964" s="435"/>
      <c r="Z964" s="435"/>
      <c r="AA964" s="435"/>
      <c r="AB964" s="435"/>
      <c r="AC964" s="435"/>
      <c r="AD964" s="435"/>
      <c r="AE964" s="435"/>
      <c r="AF964" s="435"/>
      <c r="AG964" s="435"/>
      <c r="AH964" s="435"/>
      <c r="AI964" s="435"/>
      <c r="AJ964" s="435"/>
      <c r="AK964" s="435"/>
      <c r="AL964" s="435"/>
      <c r="AM964" s="435"/>
      <c r="AN964" s="435"/>
    </row>
    <row r="965" spans="1:40" s="436" customFormat="1" ht="14.5">
      <c r="A965" s="435"/>
      <c r="B965" s="435"/>
      <c r="C965" s="435"/>
      <c r="D965" s="435"/>
      <c r="E965" s="435"/>
      <c r="F965" s="435"/>
      <c r="G965" s="435"/>
      <c r="H965" s="435"/>
      <c r="I965" s="435"/>
      <c r="J965" s="435"/>
      <c r="K965" s="435"/>
      <c r="L965" s="435"/>
      <c r="M965" s="435"/>
      <c r="N965" s="435"/>
      <c r="O965" s="435"/>
      <c r="P965" s="435"/>
      <c r="Q965" s="21"/>
      <c r="R965" s="435"/>
      <c r="S965" s="435"/>
      <c r="T965" s="435"/>
      <c r="U965" s="435"/>
      <c r="V965" s="21"/>
      <c r="W965" s="435"/>
      <c r="X965" s="435"/>
      <c r="Y965" s="435"/>
      <c r="Z965" s="435"/>
      <c r="AA965" s="435"/>
      <c r="AB965" s="435"/>
      <c r="AC965" s="435"/>
      <c r="AD965" s="435"/>
      <c r="AE965" s="435"/>
      <c r="AF965" s="435"/>
      <c r="AG965" s="435"/>
      <c r="AH965" s="435"/>
      <c r="AI965" s="435"/>
      <c r="AJ965" s="435"/>
      <c r="AK965" s="435"/>
      <c r="AL965" s="435"/>
      <c r="AM965" s="435"/>
      <c r="AN965" s="435"/>
    </row>
    <row r="966" spans="1:40" s="436" customFormat="1" ht="14.5">
      <c r="A966" s="435"/>
      <c r="B966" s="435"/>
      <c r="C966" s="435"/>
      <c r="D966" s="435"/>
      <c r="E966" s="435"/>
      <c r="F966" s="435"/>
      <c r="G966" s="435"/>
      <c r="H966" s="435"/>
      <c r="I966" s="435"/>
      <c r="J966" s="435"/>
      <c r="K966" s="435"/>
      <c r="L966" s="435"/>
      <c r="M966" s="435"/>
      <c r="N966" s="435"/>
      <c r="O966" s="435"/>
      <c r="P966" s="435"/>
      <c r="Q966" s="21"/>
      <c r="R966" s="435"/>
      <c r="S966" s="435"/>
      <c r="T966" s="435"/>
      <c r="U966" s="435"/>
      <c r="V966" s="21"/>
      <c r="W966" s="435"/>
      <c r="X966" s="435"/>
      <c r="Y966" s="435"/>
      <c r="Z966" s="435"/>
      <c r="AA966" s="435"/>
      <c r="AB966" s="435"/>
      <c r="AC966" s="435"/>
      <c r="AD966" s="435"/>
      <c r="AE966" s="435"/>
      <c r="AF966" s="435"/>
      <c r="AG966" s="435"/>
      <c r="AH966" s="435"/>
      <c r="AI966" s="435"/>
      <c r="AJ966" s="435"/>
      <c r="AK966" s="435"/>
      <c r="AL966" s="435"/>
      <c r="AM966" s="435"/>
      <c r="AN966" s="435"/>
    </row>
    <row r="967" spans="1:40" s="436" customFormat="1" ht="14.5">
      <c r="A967" s="435"/>
      <c r="B967" s="435"/>
      <c r="C967" s="435"/>
      <c r="D967" s="435"/>
      <c r="E967" s="435"/>
      <c r="F967" s="435"/>
      <c r="G967" s="435"/>
      <c r="H967" s="435"/>
      <c r="I967" s="435"/>
      <c r="J967" s="435"/>
      <c r="K967" s="435"/>
      <c r="L967" s="435"/>
      <c r="M967" s="435"/>
      <c r="N967" s="435"/>
      <c r="O967" s="435"/>
      <c r="P967" s="435"/>
      <c r="Q967" s="21"/>
      <c r="R967" s="435"/>
      <c r="S967" s="435"/>
      <c r="T967" s="435"/>
      <c r="U967" s="435"/>
      <c r="V967" s="21"/>
      <c r="W967" s="435"/>
      <c r="X967" s="435"/>
      <c r="Y967" s="435"/>
      <c r="Z967" s="435"/>
      <c r="AA967" s="435"/>
      <c r="AB967" s="435"/>
      <c r="AC967" s="435"/>
      <c r="AD967" s="435"/>
      <c r="AE967" s="435"/>
      <c r="AF967" s="435"/>
      <c r="AG967" s="435"/>
      <c r="AH967" s="435"/>
      <c r="AI967" s="435"/>
      <c r="AJ967" s="435"/>
      <c r="AK967" s="435"/>
      <c r="AL967" s="435"/>
      <c r="AM967" s="435"/>
      <c r="AN967" s="435"/>
    </row>
    <row r="968" spans="1:40" s="436" customFormat="1" ht="14.5">
      <c r="A968" s="435"/>
      <c r="B968" s="435"/>
      <c r="C968" s="435"/>
      <c r="D968" s="435"/>
      <c r="E968" s="435"/>
      <c r="F968" s="435"/>
      <c r="G968" s="435"/>
      <c r="H968" s="435"/>
      <c r="I968" s="435"/>
      <c r="J968" s="435"/>
      <c r="K968" s="435"/>
      <c r="L968" s="435"/>
      <c r="M968" s="435"/>
      <c r="N968" s="435"/>
      <c r="O968" s="435"/>
      <c r="P968" s="435"/>
      <c r="Q968" s="21"/>
      <c r="R968" s="435"/>
      <c r="S968" s="435"/>
      <c r="T968" s="435"/>
      <c r="U968" s="435"/>
      <c r="V968" s="21"/>
      <c r="W968" s="435"/>
      <c r="X968" s="435"/>
      <c r="Y968" s="435"/>
      <c r="Z968" s="435"/>
      <c r="AA968" s="435"/>
      <c r="AB968" s="435"/>
      <c r="AC968" s="435"/>
      <c r="AD968" s="435"/>
      <c r="AE968" s="435"/>
      <c r="AF968" s="435"/>
      <c r="AG968" s="435"/>
      <c r="AH968" s="435"/>
      <c r="AI968" s="435"/>
      <c r="AJ968" s="435"/>
      <c r="AK968" s="435"/>
      <c r="AL968" s="435"/>
      <c r="AM968" s="435"/>
      <c r="AN968" s="435"/>
    </row>
    <row r="969" spans="1:40" s="436" customFormat="1" ht="14.5">
      <c r="A969" s="435"/>
      <c r="B969" s="435"/>
      <c r="C969" s="435"/>
      <c r="D969" s="435"/>
      <c r="E969" s="435"/>
      <c r="F969" s="435"/>
      <c r="G969" s="435"/>
      <c r="H969" s="435"/>
      <c r="I969" s="435"/>
      <c r="J969" s="435"/>
      <c r="K969" s="435"/>
      <c r="L969" s="435"/>
      <c r="M969" s="435"/>
      <c r="N969" s="435"/>
      <c r="O969" s="435"/>
      <c r="P969" s="435"/>
      <c r="Q969" s="21"/>
      <c r="R969" s="435"/>
      <c r="S969" s="435"/>
      <c r="T969" s="435"/>
      <c r="U969" s="435"/>
      <c r="V969" s="21"/>
      <c r="W969" s="435"/>
      <c r="X969" s="435"/>
      <c r="Y969" s="435"/>
      <c r="Z969" s="435"/>
      <c r="AA969" s="435"/>
      <c r="AB969" s="435"/>
      <c r="AC969" s="435"/>
      <c r="AD969" s="435"/>
      <c r="AE969" s="435"/>
      <c r="AF969" s="435"/>
      <c r="AG969" s="435"/>
      <c r="AH969" s="435"/>
      <c r="AI969" s="435"/>
      <c r="AJ969" s="435"/>
      <c r="AK969" s="435"/>
      <c r="AL969" s="435"/>
      <c r="AM969" s="435"/>
      <c r="AN969" s="435"/>
    </row>
    <row r="970" spans="1:40" s="436" customFormat="1" ht="14.5">
      <c r="A970" s="435"/>
      <c r="B970" s="435"/>
      <c r="C970" s="435"/>
      <c r="D970" s="435"/>
      <c r="E970" s="435"/>
      <c r="F970" s="435"/>
      <c r="G970" s="435"/>
      <c r="H970" s="435"/>
      <c r="I970" s="435"/>
      <c r="J970" s="435"/>
      <c r="K970" s="435"/>
      <c r="L970" s="435"/>
      <c r="M970" s="435"/>
      <c r="N970" s="435"/>
      <c r="O970" s="435"/>
      <c r="P970" s="435"/>
      <c r="Q970" s="21"/>
      <c r="R970" s="435"/>
      <c r="S970" s="435"/>
      <c r="T970" s="435"/>
      <c r="U970" s="435"/>
      <c r="V970" s="21"/>
      <c r="W970" s="435"/>
      <c r="X970" s="435"/>
      <c r="Y970" s="435"/>
      <c r="Z970" s="435"/>
      <c r="AA970" s="435"/>
      <c r="AB970" s="435"/>
      <c r="AC970" s="435"/>
      <c r="AD970" s="435"/>
      <c r="AE970" s="435"/>
      <c r="AF970" s="435"/>
      <c r="AG970" s="435"/>
      <c r="AH970" s="435"/>
      <c r="AI970" s="435"/>
      <c r="AJ970" s="435"/>
      <c r="AK970" s="435"/>
      <c r="AL970" s="435"/>
      <c r="AM970" s="435"/>
      <c r="AN970" s="435"/>
    </row>
    <row r="971" spans="1:40" s="436" customFormat="1" ht="14.5">
      <c r="A971" s="435"/>
      <c r="B971" s="435"/>
      <c r="C971" s="435"/>
      <c r="D971" s="435"/>
      <c r="E971" s="435"/>
      <c r="F971" s="435"/>
      <c r="G971" s="435"/>
      <c r="H971" s="435"/>
      <c r="I971" s="435"/>
      <c r="J971" s="435"/>
      <c r="K971" s="435"/>
      <c r="L971" s="435"/>
      <c r="M971" s="435"/>
      <c r="N971" s="435"/>
      <c r="O971" s="435"/>
      <c r="P971" s="435"/>
      <c r="Q971" s="21"/>
      <c r="R971" s="435"/>
      <c r="S971" s="435"/>
      <c r="T971" s="435"/>
      <c r="U971" s="435"/>
      <c r="V971" s="21"/>
      <c r="W971" s="435"/>
      <c r="X971" s="435"/>
      <c r="Y971" s="435"/>
      <c r="Z971" s="435"/>
      <c r="AA971" s="435"/>
      <c r="AB971" s="435"/>
      <c r="AC971" s="435"/>
      <c r="AD971" s="435"/>
      <c r="AE971" s="435"/>
      <c r="AF971" s="435"/>
      <c r="AG971" s="435"/>
      <c r="AH971" s="435"/>
      <c r="AI971" s="435"/>
      <c r="AJ971" s="435"/>
      <c r="AK971" s="435"/>
      <c r="AL971" s="435"/>
      <c r="AM971" s="435"/>
      <c r="AN971" s="435"/>
    </row>
    <row r="972" spans="1:40" s="436" customFormat="1" ht="14.5">
      <c r="A972" s="435"/>
      <c r="B972" s="435"/>
      <c r="C972" s="435"/>
      <c r="D972" s="435"/>
      <c r="E972" s="435"/>
      <c r="F972" s="435"/>
      <c r="G972" s="435"/>
      <c r="H972" s="435"/>
      <c r="I972" s="435"/>
      <c r="J972" s="435"/>
      <c r="K972" s="435"/>
      <c r="L972" s="435"/>
      <c r="M972" s="435"/>
      <c r="N972" s="435"/>
      <c r="O972" s="435"/>
      <c r="P972" s="435"/>
      <c r="Q972" s="21"/>
      <c r="R972" s="435"/>
      <c r="S972" s="435"/>
      <c r="T972" s="435"/>
      <c r="U972" s="435"/>
      <c r="V972" s="21"/>
      <c r="W972" s="435"/>
      <c r="X972" s="435"/>
      <c r="Y972" s="435"/>
      <c r="Z972" s="435"/>
      <c r="AA972" s="435"/>
      <c r="AB972" s="435"/>
      <c r="AC972" s="435"/>
      <c r="AD972" s="435"/>
      <c r="AE972" s="435"/>
      <c r="AF972" s="435"/>
      <c r="AG972" s="435"/>
      <c r="AH972" s="435"/>
      <c r="AI972" s="435"/>
      <c r="AJ972" s="435"/>
      <c r="AK972" s="435"/>
      <c r="AL972" s="435"/>
      <c r="AM972" s="435"/>
      <c r="AN972" s="435"/>
    </row>
    <row r="973" spans="1:40" s="436" customFormat="1" ht="14.5">
      <c r="A973" s="435"/>
      <c r="B973" s="435"/>
      <c r="C973" s="435"/>
      <c r="D973" s="435"/>
      <c r="E973" s="435"/>
      <c r="F973" s="435"/>
      <c r="G973" s="435"/>
      <c r="H973" s="435"/>
      <c r="I973" s="435"/>
      <c r="J973" s="435"/>
      <c r="K973" s="435"/>
      <c r="L973" s="435"/>
      <c r="M973" s="435"/>
      <c r="N973" s="435"/>
      <c r="O973" s="435"/>
      <c r="P973" s="435"/>
      <c r="Q973" s="21"/>
      <c r="R973" s="435"/>
      <c r="S973" s="435"/>
      <c r="T973" s="435"/>
      <c r="U973" s="435"/>
      <c r="V973" s="21"/>
      <c r="W973" s="435"/>
      <c r="X973" s="435"/>
      <c r="Y973" s="435"/>
      <c r="Z973" s="435"/>
      <c r="AA973" s="435"/>
      <c r="AB973" s="435"/>
      <c r="AC973" s="435"/>
      <c r="AD973" s="435"/>
      <c r="AE973" s="435"/>
      <c r="AF973" s="435"/>
      <c r="AG973" s="435"/>
      <c r="AH973" s="435"/>
      <c r="AI973" s="435"/>
      <c r="AJ973" s="435"/>
      <c r="AK973" s="435"/>
      <c r="AL973" s="435"/>
      <c r="AM973" s="435"/>
      <c r="AN973" s="435"/>
    </row>
    <row r="974" spans="1:40" s="436" customFormat="1" ht="14.5">
      <c r="A974" s="435"/>
      <c r="B974" s="435"/>
      <c r="C974" s="435"/>
      <c r="D974" s="435"/>
      <c r="E974" s="435"/>
      <c r="F974" s="435"/>
      <c r="G974" s="435"/>
      <c r="H974" s="435"/>
      <c r="I974" s="435"/>
      <c r="J974" s="435"/>
      <c r="K974" s="435"/>
      <c r="L974" s="435"/>
      <c r="M974" s="435"/>
      <c r="N974" s="435"/>
      <c r="O974" s="435"/>
      <c r="P974" s="435"/>
      <c r="Q974" s="21"/>
      <c r="R974" s="435"/>
      <c r="S974" s="435"/>
      <c r="T974" s="435"/>
      <c r="U974" s="435"/>
      <c r="V974" s="21"/>
      <c r="W974" s="435"/>
      <c r="X974" s="435"/>
      <c r="Y974" s="435"/>
      <c r="Z974" s="435"/>
      <c r="AA974" s="435"/>
      <c r="AB974" s="435"/>
      <c r="AC974" s="435"/>
      <c r="AD974" s="435"/>
      <c r="AE974" s="435"/>
      <c r="AF974" s="435"/>
      <c r="AG974" s="435"/>
      <c r="AH974" s="435"/>
      <c r="AI974" s="435"/>
      <c r="AJ974" s="435"/>
      <c r="AK974" s="435"/>
      <c r="AL974" s="435"/>
      <c r="AM974" s="435"/>
      <c r="AN974" s="435"/>
    </row>
    <row r="975" spans="1:40" s="436" customFormat="1" ht="14.5">
      <c r="A975" s="435"/>
      <c r="B975" s="435"/>
      <c r="C975" s="435"/>
      <c r="D975" s="435"/>
      <c r="E975" s="435"/>
      <c r="F975" s="435"/>
      <c r="G975" s="435"/>
      <c r="H975" s="435"/>
      <c r="I975" s="435"/>
      <c r="J975" s="435"/>
      <c r="K975" s="435"/>
      <c r="L975" s="435"/>
      <c r="M975" s="435"/>
      <c r="N975" s="435"/>
      <c r="O975" s="435"/>
      <c r="P975" s="435"/>
      <c r="Q975" s="21"/>
      <c r="R975" s="435"/>
      <c r="S975" s="435"/>
      <c r="T975" s="435"/>
      <c r="U975" s="435"/>
      <c r="V975" s="21"/>
      <c r="W975" s="435"/>
      <c r="X975" s="435"/>
      <c r="Y975" s="435"/>
      <c r="Z975" s="435"/>
      <c r="AA975" s="435"/>
      <c r="AB975" s="435"/>
      <c r="AC975" s="435"/>
      <c r="AD975" s="435"/>
      <c r="AE975" s="435"/>
      <c r="AF975" s="435"/>
      <c r="AG975" s="435"/>
      <c r="AH975" s="435"/>
      <c r="AI975" s="435"/>
      <c r="AJ975" s="435"/>
      <c r="AK975" s="435"/>
      <c r="AL975" s="435"/>
      <c r="AM975" s="435"/>
      <c r="AN975" s="435"/>
    </row>
    <row r="976" spans="1:40" s="436" customFormat="1" ht="14.5">
      <c r="A976" s="435"/>
      <c r="B976" s="435"/>
      <c r="C976" s="435"/>
      <c r="D976" s="435"/>
      <c r="E976" s="435"/>
      <c r="F976" s="435"/>
      <c r="G976" s="435"/>
      <c r="H976" s="435"/>
      <c r="I976" s="435"/>
      <c r="J976" s="435"/>
      <c r="K976" s="435"/>
      <c r="L976" s="435"/>
      <c r="M976" s="435"/>
      <c r="N976" s="435"/>
      <c r="O976" s="435"/>
      <c r="P976" s="435"/>
      <c r="Q976" s="21"/>
      <c r="R976" s="435"/>
      <c r="S976" s="435"/>
      <c r="T976" s="435"/>
      <c r="U976" s="435"/>
      <c r="V976" s="21"/>
      <c r="W976" s="435"/>
      <c r="X976" s="435"/>
      <c r="Y976" s="435"/>
      <c r="Z976" s="435"/>
      <c r="AA976" s="435"/>
      <c r="AB976" s="435"/>
      <c r="AC976" s="435"/>
      <c r="AD976" s="435"/>
      <c r="AE976" s="435"/>
      <c r="AF976" s="435"/>
      <c r="AG976" s="435"/>
      <c r="AH976" s="435"/>
      <c r="AI976" s="435"/>
      <c r="AJ976" s="435"/>
      <c r="AK976" s="435"/>
      <c r="AL976" s="435"/>
      <c r="AM976" s="435"/>
      <c r="AN976" s="435"/>
    </row>
    <row r="977" spans="1:40" s="436" customFormat="1" ht="14.5">
      <c r="A977" s="435"/>
      <c r="B977" s="435"/>
      <c r="C977" s="435"/>
      <c r="D977" s="435"/>
      <c r="E977" s="435"/>
      <c r="F977" s="435"/>
      <c r="G977" s="435"/>
      <c r="H977" s="435"/>
      <c r="I977" s="435"/>
      <c r="J977" s="435"/>
      <c r="K977" s="435"/>
      <c r="L977" s="435"/>
      <c r="M977" s="435"/>
      <c r="N977" s="435"/>
      <c r="O977" s="435"/>
      <c r="P977" s="435"/>
      <c r="Q977" s="21"/>
      <c r="R977" s="435"/>
      <c r="S977" s="435"/>
      <c r="T977" s="435"/>
      <c r="U977" s="435"/>
      <c r="V977" s="21"/>
      <c r="W977" s="435"/>
      <c r="X977" s="435"/>
      <c r="Y977" s="435"/>
      <c r="Z977" s="435"/>
      <c r="AA977" s="435"/>
      <c r="AB977" s="435"/>
      <c r="AC977" s="435"/>
      <c r="AD977" s="435"/>
      <c r="AE977" s="435"/>
      <c r="AF977" s="435"/>
      <c r="AG977" s="435"/>
      <c r="AH977" s="435"/>
      <c r="AI977" s="435"/>
      <c r="AJ977" s="435"/>
      <c r="AK977" s="435"/>
      <c r="AL977" s="435"/>
      <c r="AM977" s="435"/>
      <c r="AN977" s="435"/>
    </row>
    <row r="978" spans="1:40" s="436" customFormat="1" ht="14.5">
      <c r="A978" s="435"/>
      <c r="B978" s="435"/>
      <c r="C978" s="435"/>
      <c r="D978" s="435"/>
      <c r="E978" s="435"/>
      <c r="F978" s="435"/>
      <c r="G978" s="435"/>
      <c r="H978" s="435"/>
      <c r="I978" s="435"/>
      <c r="J978" s="435"/>
      <c r="K978" s="435"/>
      <c r="L978" s="435"/>
      <c r="M978" s="435"/>
      <c r="N978" s="435"/>
      <c r="O978" s="435"/>
      <c r="P978" s="435"/>
      <c r="Q978" s="21"/>
      <c r="R978" s="435"/>
      <c r="S978" s="435"/>
      <c r="T978" s="435"/>
      <c r="U978" s="435"/>
      <c r="V978" s="21"/>
      <c r="W978" s="435"/>
      <c r="X978" s="435"/>
      <c r="Y978" s="435"/>
      <c r="Z978" s="435"/>
      <c r="AA978" s="435"/>
      <c r="AB978" s="435"/>
      <c r="AC978" s="435"/>
      <c r="AD978" s="435"/>
      <c r="AE978" s="435"/>
      <c r="AF978" s="435"/>
      <c r="AG978" s="435"/>
      <c r="AH978" s="435"/>
      <c r="AI978" s="435"/>
      <c r="AJ978" s="435"/>
      <c r="AK978" s="435"/>
      <c r="AL978" s="435"/>
      <c r="AM978" s="435"/>
      <c r="AN978" s="435"/>
    </row>
    <row r="979" spans="1:40" s="436" customFormat="1" ht="14.5">
      <c r="A979" s="435"/>
      <c r="B979" s="435"/>
      <c r="C979" s="435"/>
      <c r="D979" s="435"/>
      <c r="E979" s="435"/>
      <c r="F979" s="435"/>
      <c r="G979" s="435"/>
      <c r="H979" s="435"/>
      <c r="I979" s="435"/>
      <c r="J979" s="435"/>
      <c r="K979" s="435"/>
      <c r="L979" s="435"/>
      <c r="M979" s="435"/>
      <c r="N979" s="435"/>
      <c r="O979" s="435"/>
      <c r="P979" s="435"/>
      <c r="Q979" s="21"/>
      <c r="R979" s="435"/>
      <c r="S979" s="435"/>
      <c r="T979" s="435"/>
      <c r="U979" s="435"/>
      <c r="V979" s="21"/>
      <c r="W979" s="435"/>
      <c r="X979" s="435"/>
      <c r="Y979" s="435"/>
      <c r="Z979" s="435"/>
      <c r="AA979" s="435"/>
      <c r="AB979" s="435"/>
      <c r="AC979" s="435"/>
      <c r="AD979" s="435"/>
      <c r="AE979" s="435"/>
      <c r="AF979" s="435"/>
      <c r="AG979" s="435"/>
      <c r="AH979" s="435"/>
      <c r="AI979" s="435"/>
      <c r="AJ979" s="435"/>
      <c r="AK979" s="435"/>
      <c r="AL979" s="435"/>
      <c r="AM979" s="435"/>
      <c r="AN979" s="435"/>
    </row>
    <row r="980" spans="1:40" s="436" customFormat="1" ht="14.5">
      <c r="A980" s="435"/>
      <c r="B980" s="435"/>
      <c r="C980" s="435"/>
      <c r="D980" s="435"/>
      <c r="E980" s="435"/>
      <c r="F980" s="435"/>
      <c r="G980" s="435"/>
      <c r="H980" s="435"/>
      <c r="I980" s="435"/>
      <c r="J980" s="435"/>
      <c r="K980" s="435"/>
      <c r="L980" s="435"/>
      <c r="M980" s="435"/>
      <c r="N980" s="435"/>
      <c r="O980" s="435"/>
      <c r="P980" s="435"/>
      <c r="Q980" s="21"/>
      <c r="R980" s="435"/>
      <c r="S980" s="435"/>
      <c r="T980" s="435"/>
      <c r="U980" s="435"/>
      <c r="V980" s="21"/>
      <c r="W980" s="435"/>
      <c r="X980" s="435"/>
      <c r="Y980" s="435"/>
      <c r="Z980" s="435"/>
      <c r="AA980" s="435"/>
      <c r="AB980" s="435"/>
      <c r="AC980" s="435"/>
      <c r="AD980" s="435"/>
      <c r="AE980" s="435"/>
      <c r="AF980" s="435"/>
      <c r="AG980" s="435"/>
      <c r="AH980" s="435"/>
      <c r="AI980" s="435"/>
      <c r="AJ980" s="435"/>
      <c r="AK980" s="435"/>
      <c r="AL980" s="435"/>
      <c r="AM980" s="435"/>
      <c r="AN980" s="435"/>
    </row>
    <row r="981" spans="1:40" s="436" customFormat="1" ht="14.5">
      <c r="A981" s="435"/>
      <c r="B981" s="435"/>
      <c r="C981" s="435"/>
      <c r="D981" s="435"/>
      <c r="E981" s="435"/>
      <c r="F981" s="435"/>
      <c r="G981" s="435"/>
      <c r="H981" s="435"/>
      <c r="I981" s="435"/>
      <c r="J981" s="435"/>
      <c r="K981" s="435"/>
      <c r="L981" s="435"/>
      <c r="M981" s="435"/>
      <c r="N981" s="435"/>
      <c r="O981" s="435"/>
      <c r="P981" s="435"/>
      <c r="Q981" s="21"/>
      <c r="R981" s="435"/>
      <c r="S981" s="435"/>
      <c r="T981" s="435"/>
      <c r="U981" s="435"/>
      <c r="V981" s="21"/>
      <c r="W981" s="435"/>
      <c r="X981" s="435"/>
      <c r="Y981" s="435"/>
      <c r="Z981" s="435"/>
      <c r="AA981" s="435"/>
      <c r="AB981" s="435"/>
      <c r="AC981" s="435"/>
      <c r="AD981" s="435"/>
      <c r="AE981" s="435"/>
      <c r="AF981" s="435"/>
      <c r="AG981" s="435"/>
      <c r="AH981" s="435"/>
      <c r="AI981" s="435"/>
      <c r="AJ981" s="435"/>
      <c r="AK981" s="435"/>
      <c r="AL981" s="435"/>
      <c r="AM981" s="435"/>
      <c r="AN981" s="435"/>
    </row>
    <row r="982" spans="1:40" s="436" customFormat="1" ht="14.5">
      <c r="A982" s="435"/>
      <c r="B982" s="435"/>
      <c r="C982" s="435"/>
      <c r="D982" s="435"/>
      <c r="E982" s="435"/>
      <c r="F982" s="435"/>
      <c r="G982" s="435"/>
      <c r="H982" s="435"/>
      <c r="I982" s="435"/>
      <c r="J982" s="435"/>
      <c r="K982" s="435"/>
      <c r="L982" s="435"/>
      <c r="M982" s="435"/>
      <c r="N982" s="435"/>
      <c r="O982" s="435"/>
      <c r="P982" s="435"/>
      <c r="Q982" s="21"/>
      <c r="R982" s="435"/>
      <c r="S982" s="435"/>
      <c r="T982" s="435"/>
      <c r="U982" s="435"/>
      <c r="V982" s="21"/>
      <c r="W982" s="435"/>
      <c r="X982" s="435"/>
      <c r="Y982" s="435"/>
      <c r="Z982" s="435"/>
      <c r="AA982" s="435"/>
      <c r="AB982" s="435"/>
      <c r="AC982" s="435"/>
      <c r="AD982" s="435"/>
      <c r="AE982" s="435"/>
      <c r="AF982" s="435"/>
      <c r="AG982" s="435"/>
      <c r="AH982" s="435"/>
      <c r="AI982" s="435"/>
      <c r="AJ982" s="435"/>
      <c r="AK982" s="435"/>
      <c r="AL982" s="435"/>
      <c r="AM982" s="435"/>
      <c r="AN982" s="435"/>
    </row>
    <row r="983" spans="1:40" s="436" customFormat="1" ht="14.5">
      <c r="A983" s="435"/>
      <c r="B983" s="435"/>
      <c r="C983" s="435"/>
      <c r="D983" s="435"/>
      <c r="E983" s="435"/>
      <c r="F983" s="435"/>
      <c r="G983" s="435"/>
      <c r="H983" s="435"/>
      <c r="I983" s="435"/>
      <c r="J983" s="435"/>
      <c r="K983" s="435"/>
      <c r="L983" s="435"/>
      <c r="M983" s="435"/>
      <c r="N983" s="435"/>
      <c r="O983" s="435"/>
      <c r="P983" s="435"/>
      <c r="Q983" s="21"/>
      <c r="R983" s="435"/>
      <c r="S983" s="435"/>
      <c r="T983" s="435"/>
      <c r="U983" s="435"/>
      <c r="V983" s="21"/>
      <c r="W983" s="435"/>
      <c r="X983" s="435"/>
      <c r="Y983" s="435"/>
      <c r="Z983" s="435"/>
      <c r="AA983" s="435"/>
      <c r="AB983" s="435"/>
      <c r="AC983" s="435"/>
      <c r="AD983" s="435"/>
      <c r="AE983" s="435"/>
      <c r="AF983" s="435"/>
      <c r="AG983" s="435"/>
      <c r="AH983" s="435"/>
      <c r="AI983" s="435"/>
      <c r="AJ983" s="435"/>
      <c r="AK983" s="435"/>
      <c r="AL983" s="435"/>
      <c r="AM983" s="435"/>
      <c r="AN983" s="435"/>
    </row>
    <row r="984" spans="1:40" s="436" customFormat="1" ht="14.5">
      <c r="A984" s="435"/>
      <c r="B984" s="435"/>
      <c r="C984" s="435"/>
      <c r="D984" s="435"/>
      <c r="E984" s="435"/>
      <c r="F984" s="435"/>
      <c r="G984" s="435"/>
      <c r="H984" s="435"/>
      <c r="I984" s="435"/>
      <c r="J984" s="435"/>
      <c r="K984" s="435"/>
      <c r="L984" s="435"/>
      <c r="M984" s="435"/>
      <c r="N984" s="435"/>
      <c r="O984" s="435"/>
      <c r="P984" s="435"/>
      <c r="Q984" s="21"/>
      <c r="R984" s="435"/>
      <c r="S984" s="435"/>
      <c r="T984" s="435"/>
      <c r="U984" s="435"/>
      <c r="V984" s="21"/>
      <c r="W984" s="435"/>
      <c r="X984" s="435"/>
      <c r="Y984" s="435"/>
      <c r="Z984" s="435"/>
      <c r="AA984" s="435"/>
      <c r="AB984" s="435"/>
      <c r="AC984" s="435"/>
      <c r="AD984" s="435"/>
      <c r="AE984" s="435"/>
      <c r="AF984" s="435"/>
      <c r="AG984" s="435"/>
      <c r="AH984" s="435"/>
      <c r="AI984" s="435"/>
      <c r="AJ984" s="435"/>
      <c r="AK984" s="435"/>
      <c r="AL984" s="435"/>
      <c r="AM984" s="435"/>
      <c r="AN984" s="435"/>
    </row>
    <row r="985" spans="1:40" s="436" customFormat="1" ht="14.5">
      <c r="A985" s="435"/>
      <c r="B985" s="435"/>
      <c r="C985" s="435"/>
      <c r="D985" s="435"/>
      <c r="E985" s="435"/>
      <c r="F985" s="435"/>
      <c r="G985" s="435"/>
      <c r="H985" s="435"/>
      <c r="I985" s="435"/>
      <c r="J985" s="435"/>
      <c r="K985" s="435"/>
      <c r="L985" s="435"/>
      <c r="M985" s="435"/>
      <c r="N985" s="435"/>
      <c r="O985" s="435"/>
      <c r="P985" s="435"/>
      <c r="Q985" s="21"/>
      <c r="R985" s="435"/>
      <c r="S985" s="435"/>
      <c r="T985" s="435"/>
      <c r="U985" s="435"/>
      <c r="V985" s="21"/>
      <c r="W985" s="435"/>
      <c r="X985" s="435"/>
      <c r="Y985" s="435"/>
      <c r="Z985" s="435"/>
      <c r="AA985" s="435"/>
      <c r="AB985" s="435"/>
      <c r="AC985" s="435"/>
      <c r="AD985" s="435"/>
      <c r="AE985" s="435"/>
      <c r="AF985" s="435"/>
      <c r="AG985" s="435"/>
      <c r="AH985" s="435"/>
      <c r="AI985" s="435"/>
      <c r="AJ985" s="435"/>
      <c r="AK985" s="435"/>
      <c r="AL985" s="435"/>
      <c r="AM985" s="435"/>
      <c r="AN985" s="435"/>
    </row>
    <row r="986" spans="1:40" s="436" customFormat="1" ht="14.5">
      <c r="A986" s="435"/>
      <c r="B986" s="435"/>
      <c r="C986" s="435"/>
      <c r="D986" s="435"/>
      <c r="E986" s="435"/>
      <c r="F986" s="435"/>
      <c r="G986" s="435"/>
      <c r="H986" s="435"/>
      <c r="I986" s="435"/>
      <c r="J986" s="435"/>
      <c r="K986" s="435"/>
      <c r="L986" s="435"/>
      <c r="M986" s="435"/>
      <c r="N986" s="435"/>
      <c r="O986" s="435"/>
      <c r="P986" s="435"/>
      <c r="Q986" s="21"/>
      <c r="R986" s="435"/>
      <c r="S986" s="435"/>
      <c r="T986" s="435"/>
      <c r="U986" s="435"/>
      <c r="V986" s="21"/>
      <c r="W986" s="435"/>
      <c r="X986" s="435"/>
      <c r="Y986" s="435"/>
      <c r="Z986" s="435"/>
      <c r="AA986" s="435"/>
      <c r="AB986" s="435"/>
      <c r="AC986" s="435"/>
      <c r="AD986" s="435"/>
      <c r="AE986" s="435"/>
      <c r="AF986" s="435"/>
      <c r="AG986" s="435"/>
      <c r="AH986" s="435"/>
      <c r="AI986" s="435"/>
      <c r="AJ986" s="435"/>
      <c r="AK986" s="435"/>
      <c r="AL986" s="435"/>
      <c r="AM986" s="435"/>
      <c r="AN986" s="435"/>
    </row>
    <row r="987" spans="1:40" s="436" customFormat="1" ht="14.5">
      <c r="A987" s="435"/>
      <c r="B987" s="435"/>
      <c r="C987" s="435"/>
      <c r="D987" s="435"/>
      <c r="E987" s="435"/>
      <c r="F987" s="435"/>
      <c r="G987" s="435"/>
      <c r="H987" s="435"/>
      <c r="I987" s="435"/>
      <c r="J987" s="435"/>
      <c r="K987" s="435"/>
      <c r="L987" s="435"/>
      <c r="M987" s="435"/>
      <c r="N987" s="435"/>
      <c r="O987" s="435"/>
      <c r="P987" s="435"/>
      <c r="Q987" s="21"/>
      <c r="R987" s="435"/>
      <c r="S987" s="435"/>
      <c r="T987" s="435"/>
      <c r="U987" s="435"/>
      <c r="V987" s="21"/>
      <c r="W987" s="435"/>
      <c r="X987" s="435"/>
      <c r="Y987" s="435"/>
      <c r="Z987" s="435"/>
      <c r="AA987" s="435"/>
      <c r="AB987" s="435"/>
      <c r="AC987" s="435"/>
      <c r="AD987" s="435"/>
      <c r="AE987" s="435"/>
      <c r="AF987" s="435"/>
      <c r="AG987" s="435"/>
      <c r="AH987" s="435"/>
      <c r="AI987" s="435"/>
      <c r="AJ987" s="435"/>
      <c r="AK987" s="435"/>
      <c r="AL987" s="435"/>
      <c r="AM987" s="435"/>
      <c r="AN987" s="435"/>
    </row>
    <row r="988" spans="1:40" s="436" customFormat="1" ht="14.5">
      <c r="A988" s="435"/>
      <c r="B988" s="435"/>
      <c r="C988" s="435"/>
      <c r="D988" s="435"/>
      <c r="E988" s="435"/>
      <c r="F988" s="435"/>
      <c r="G988" s="435"/>
      <c r="H988" s="435"/>
      <c r="I988" s="435"/>
      <c r="J988" s="435"/>
      <c r="K988" s="435"/>
      <c r="L988" s="435"/>
      <c r="M988" s="435"/>
      <c r="N988" s="435"/>
      <c r="O988" s="435"/>
      <c r="P988" s="435"/>
      <c r="Q988" s="21"/>
      <c r="R988" s="435"/>
      <c r="S988" s="435"/>
      <c r="T988" s="435"/>
      <c r="U988" s="435"/>
      <c r="V988" s="21"/>
      <c r="W988" s="435"/>
      <c r="X988" s="435"/>
      <c r="Y988" s="435"/>
      <c r="Z988" s="435"/>
      <c r="AA988" s="435"/>
      <c r="AB988" s="435"/>
      <c r="AC988" s="435"/>
      <c r="AD988" s="435"/>
      <c r="AE988" s="435"/>
      <c r="AF988" s="435"/>
      <c r="AG988" s="435"/>
      <c r="AH988" s="435"/>
      <c r="AI988" s="435"/>
      <c r="AJ988" s="435"/>
      <c r="AK988" s="435"/>
      <c r="AL988" s="435"/>
      <c r="AM988" s="435"/>
      <c r="AN988" s="435"/>
    </row>
    <row r="989" spans="1:40" s="436" customFormat="1" ht="14.5">
      <c r="A989" s="435"/>
      <c r="B989" s="435"/>
      <c r="C989" s="435"/>
      <c r="D989" s="435"/>
      <c r="E989" s="435"/>
      <c r="F989" s="435"/>
      <c r="G989" s="435"/>
      <c r="H989" s="435"/>
      <c r="I989" s="435"/>
      <c r="J989" s="435"/>
      <c r="K989" s="435"/>
      <c r="L989" s="435"/>
      <c r="M989" s="435"/>
      <c r="N989" s="435"/>
      <c r="O989" s="435"/>
      <c r="P989" s="435"/>
      <c r="Q989" s="21"/>
      <c r="R989" s="435"/>
      <c r="S989" s="435"/>
      <c r="T989" s="435"/>
      <c r="U989" s="435"/>
      <c r="V989" s="21"/>
      <c r="W989" s="435"/>
      <c r="X989" s="435"/>
      <c r="Y989" s="435"/>
      <c r="Z989" s="435"/>
      <c r="AA989" s="435"/>
      <c r="AB989" s="435"/>
      <c r="AC989" s="435"/>
      <c r="AD989" s="435"/>
      <c r="AE989" s="435"/>
      <c r="AF989" s="435"/>
      <c r="AG989" s="435"/>
      <c r="AH989" s="435"/>
      <c r="AI989" s="435"/>
      <c r="AJ989" s="435"/>
      <c r="AK989" s="435"/>
      <c r="AL989" s="435"/>
      <c r="AM989" s="435"/>
      <c r="AN989" s="435"/>
    </row>
    <row r="990" spans="1:40" s="436" customFormat="1" ht="14.5">
      <c r="A990" s="435"/>
      <c r="B990" s="435"/>
      <c r="C990" s="435"/>
      <c r="D990" s="435"/>
      <c r="E990" s="435"/>
      <c r="F990" s="435"/>
      <c r="G990" s="435"/>
      <c r="H990" s="435"/>
      <c r="I990" s="435"/>
      <c r="J990" s="435"/>
      <c r="K990" s="435"/>
      <c r="L990" s="435"/>
      <c r="M990" s="435"/>
      <c r="N990" s="435"/>
      <c r="O990" s="435"/>
      <c r="P990" s="435"/>
      <c r="Q990" s="21"/>
      <c r="R990" s="435"/>
      <c r="S990" s="435"/>
      <c r="T990" s="435"/>
      <c r="U990" s="435"/>
      <c r="V990" s="21"/>
      <c r="W990" s="435"/>
      <c r="X990" s="435"/>
      <c r="Y990" s="435"/>
      <c r="Z990" s="435"/>
      <c r="AA990" s="435"/>
      <c r="AB990" s="435"/>
      <c r="AC990" s="435"/>
      <c r="AD990" s="435"/>
      <c r="AE990" s="435"/>
      <c r="AF990" s="435"/>
      <c r="AG990" s="435"/>
      <c r="AH990" s="435"/>
      <c r="AI990" s="435"/>
      <c r="AJ990" s="435"/>
      <c r="AK990" s="435"/>
      <c r="AL990" s="435"/>
      <c r="AM990" s="435"/>
      <c r="AN990" s="435"/>
    </row>
    <row r="991" spans="1:40" s="436" customFormat="1" ht="14.5">
      <c r="A991" s="435"/>
      <c r="B991" s="435"/>
      <c r="C991" s="435"/>
      <c r="D991" s="435"/>
      <c r="E991" s="435"/>
      <c r="F991" s="435"/>
      <c r="G991" s="435"/>
      <c r="H991" s="435"/>
      <c r="I991" s="435"/>
      <c r="J991" s="435"/>
      <c r="K991" s="435"/>
      <c r="L991" s="435"/>
      <c r="M991" s="435"/>
      <c r="N991" s="435"/>
      <c r="O991" s="435"/>
      <c r="P991" s="435"/>
      <c r="Q991" s="21"/>
      <c r="R991" s="435"/>
      <c r="S991" s="435"/>
      <c r="T991" s="435"/>
      <c r="U991" s="435"/>
      <c r="V991" s="21"/>
      <c r="W991" s="435"/>
      <c r="X991" s="435"/>
      <c r="Y991" s="435"/>
      <c r="Z991" s="435"/>
      <c r="AA991" s="435"/>
      <c r="AB991" s="435"/>
      <c r="AC991" s="435"/>
      <c r="AD991" s="435"/>
      <c r="AE991" s="435"/>
      <c r="AF991" s="435"/>
      <c r="AG991" s="435"/>
      <c r="AH991" s="435"/>
      <c r="AI991" s="435"/>
      <c r="AJ991" s="435"/>
      <c r="AK991" s="435"/>
      <c r="AL991" s="435"/>
      <c r="AM991" s="435"/>
      <c r="AN991" s="435"/>
    </row>
    <row r="992" spans="1:40" s="436" customFormat="1" ht="14.5">
      <c r="A992" s="435"/>
      <c r="B992" s="435"/>
      <c r="C992" s="435"/>
      <c r="D992" s="435"/>
      <c r="E992" s="435"/>
      <c r="F992" s="435"/>
      <c r="G992" s="435"/>
      <c r="H992" s="435"/>
      <c r="I992" s="435"/>
      <c r="J992" s="435"/>
      <c r="K992" s="435"/>
      <c r="L992" s="435"/>
      <c r="M992" s="435"/>
      <c r="N992" s="435"/>
      <c r="O992" s="435"/>
      <c r="P992" s="435"/>
      <c r="Q992" s="21"/>
      <c r="R992" s="435"/>
      <c r="S992" s="435"/>
      <c r="T992" s="435"/>
      <c r="U992" s="435"/>
      <c r="V992" s="21"/>
      <c r="W992" s="435"/>
      <c r="X992" s="435"/>
      <c r="Y992" s="435"/>
      <c r="Z992" s="435"/>
      <c r="AA992" s="435"/>
      <c r="AB992" s="435"/>
      <c r="AC992" s="435"/>
      <c r="AD992" s="435"/>
      <c r="AE992" s="435"/>
      <c r="AF992" s="435"/>
      <c r="AG992" s="435"/>
      <c r="AH992" s="435"/>
      <c r="AI992" s="435"/>
      <c r="AJ992" s="435"/>
      <c r="AK992" s="435"/>
      <c r="AL992" s="435"/>
      <c r="AM992" s="435"/>
      <c r="AN992" s="435"/>
    </row>
    <row r="993" spans="1:40" s="436" customFormat="1" ht="14.5">
      <c r="A993" s="435"/>
      <c r="B993" s="435"/>
      <c r="C993" s="435"/>
      <c r="D993" s="435"/>
      <c r="E993" s="435"/>
      <c r="F993" s="435"/>
      <c r="G993" s="435"/>
      <c r="H993" s="435"/>
      <c r="I993" s="435"/>
      <c r="J993" s="435"/>
      <c r="K993" s="435"/>
      <c r="L993" s="435"/>
      <c r="M993" s="435"/>
      <c r="N993" s="435"/>
      <c r="O993" s="435"/>
      <c r="P993" s="435"/>
      <c r="Q993" s="21"/>
      <c r="R993" s="435"/>
      <c r="S993" s="435"/>
      <c r="T993" s="435"/>
      <c r="U993" s="435"/>
      <c r="V993" s="21"/>
      <c r="W993" s="435"/>
      <c r="X993" s="435"/>
      <c r="Y993" s="435"/>
      <c r="Z993" s="435"/>
      <c r="AA993" s="435"/>
      <c r="AB993" s="435"/>
      <c r="AC993" s="435"/>
      <c r="AD993" s="435"/>
      <c r="AE993" s="435"/>
      <c r="AF993" s="435"/>
      <c r="AG993" s="435"/>
      <c r="AH993" s="435"/>
      <c r="AI993" s="435"/>
      <c r="AJ993" s="435"/>
      <c r="AK993" s="435"/>
      <c r="AL993" s="435"/>
      <c r="AM993" s="435"/>
      <c r="AN993" s="435"/>
    </row>
    <row r="994" spans="1:40" s="436" customFormat="1" ht="14.5">
      <c r="A994" s="435"/>
      <c r="B994" s="435"/>
      <c r="C994" s="435"/>
      <c r="D994" s="435"/>
      <c r="E994" s="435"/>
      <c r="F994" s="435"/>
      <c r="G994" s="435"/>
      <c r="H994" s="435"/>
      <c r="I994" s="435"/>
      <c r="J994" s="435"/>
      <c r="K994" s="435"/>
      <c r="L994" s="435"/>
      <c r="M994" s="435"/>
      <c r="N994" s="435"/>
      <c r="O994" s="435"/>
      <c r="P994" s="435"/>
      <c r="Q994" s="21"/>
      <c r="R994" s="435"/>
      <c r="S994" s="435"/>
      <c r="T994" s="435"/>
      <c r="U994" s="435"/>
      <c r="V994" s="21"/>
      <c r="W994" s="435"/>
      <c r="X994" s="435"/>
      <c r="Y994" s="435"/>
      <c r="Z994" s="435"/>
      <c r="AA994" s="435"/>
      <c r="AB994" s="435"/>
      <c r="AC994" s="435"/>
      <c r="AD994" s="435"/>
      <c r="AE994" s="435"/>
      <c r="AF994" s="435"/>
      <c r="AG994" s="435"/>
      <c r="AH994" s="435"/>
      <c r="AI994" s="435"/>
      <c r="AJ994" s="435"/>
      <c r="AK994" s="435"/>
      <c r="AL994" s="435"/>
      <c r="AM994" s="435"/>
      <c r="AN994" s="435"/>
    </row>
    <row r="995" spans="1:40" s="436" customFormat="1" ht="14.5">
      <c r="A995" s="435"/>
      <c r="B995" s="435"/>
      <c r="C995" s="435"/>
      <c r="D995" s="435"/>
      <c r="E995" s="435"/>
      <c r="F995" s="435"/>
      <c r="G995" s="435"/>
      <c r="H995" s="435"/>
      <c r="I995" s="435"/>
      <c r="J995" s="435"/>
      <c r="K995" s="435"/>
      <c r="L995" s="435"/>
      <c r="M995" s="435"/>
      <c r="N995" s="435"/>
      <c r="O995" s="435"/>
      <c r="P995" s="435"/>
      <c r="Q995" s="21"/>
      <c r="R995" s="435"/>
      <c r="S995" s="435"/>
      <c r="T995" s="435"/>
      <c r="U995" s="435"/>
      <c r="V995" s="21"/>
      <c r="W995" s="435"/>
      <c r="X995" s="435"/>
      <c r="Y995" s="435"/>
      <c r="Z995" s="435"/>
      <c r="AA995" s="435"/>
      <c r="AB995" s="435"/>
      <c r="AC995" s="435"/>
      <c r="AD995" s="435"/>
      <c r="AE995" s="435"/>
      <c r="AF995" s="435"/>
      <c r="AG995" s="435"/>
      <c r="AH995" s="435"/>
      <c r="AI995" s="435"/>
      <c r="AJ995" s="435"/>
      <c r="AK995" s="435"/>
      <c r="AL995" s="435"/>
      <c r="AM995" s="435"/>
      <c r="AN995" s="435"/>
    </row>
    <row r="996" spans="1:40" s="436" customFormat="1" ht="14.5">
      <c r="A996" s="435"/>
      <c r="B996" s="435"/>
      <c r="C996" s="435"/>
      <c r="D996" s="435"/>
      <c r="E996" s="435"/>
      <c r="F996" s="435"/>
      <c r="G996" s="435"/>
      <c r="H996" s="435"/>
      <c r="I996" s="435"/>
      <c r="J996" s="435"/>
      <c r="K996" s="435"/>
      <c r="L996" s="435"/>
      <c r="M996" s="435"/>
      <c r="N996" s="435"/>
      <c r="O996" s="435"/>
      <c r="P996" s="435"/>
      <c r="Q996" s="21"/>
      <c r="R996" s="435"/>
      <c r="S996" s="435"/>
      <c r="T996" s="435"/>
      <c r="U996" s="435"/>
      <c r="V996" s="21"/>
      <c r="W996" s="435"/>
      <c r="X996" s="435"/>
      <c r="Y996" s="435"/>
      <c r="Z996" s="435"/>
      <c r="AA996" s="435"/>
      <c r="AB996" s="435"/>
      <c r="AC996" s="435"/>
      <c r="AD996" s="435"/>
      <c r="AE996" s="435"/>
      <c r="AF996" s="435"/>
      <c r="AG996" s="435"/>
      <c r="AH996" s="435"/>
      <c r="AI996" s="435"/>
      <c r="AJ996" s="435"/>
      <c r="AK996" s="435"/>
      <c r="AL996" s="435"/>
      <c r="AM996" s="435"/>
      <c r="AN996" s="435"/>
    </row>
    <row r="997" spans="1:40" s="436" customFormat="1" ht="14.5">
      <c r="A997" s="435"/>
      <c r="B997" s="435"/>
      <c r="C997" s="435"/>
      <c r="D997" s="435"/>
      <c r="E997" s="435"/>
      <c r="F997" s="435"/>
      <c r="G997" s="435"/>
      <c r="H997" s="435"/>
      <c r="I997" s="435"/>
      <c r="J997" s="435"/>
      <c r="K997" s="435"/>
      <c r="L997" s="435"/>
      <c r="M997" s="435"/>
      <c r="N997" s="435"/>
      <c r="O997" s="435"/>
      <c r="P997" s="435"/>
      <c r="Q997" s="21"/>
      <c r="R997" s="435"/>
      <c r="S997" s="435"/>
      <c r="T997" s="435"/>
      <c r="U997" s="435"/>
      <c r="V997" s="21"/>
      <c r="W997" s="435"/>
      <c r="X997" s="435"/>
      <c r="Y997" s="435"/>
      <c r="Z997" s="435"/>
      <c r="AA997" s="435"/>
      <c r="AB997" s="435"/>
      <c r="AC997" s="435"/>
      <c r="AD997" s="435"/>
      <c r="AE997" s="435"/>
      <c r="AF997" s="435"/>
      <c r="AG997" s="435"/>
      <c r="AH997" s="435"/>
      <c r="AI997" s="435"/>
      <c r="AJ997" s="435"/>
      <c r="AK997" s="435"/>
      <c r="AL997" s="435"/>
      <c r="AM997" s="435"/>
      <c r="AN997" s="435"/>
    </row>
    <row r="998" spans="1:40" s="436" customFormat="1" ht="14.5">
      <c r="A998" s="435"/>
      <c r="B998" s="435"/>
      <c r="C998" s="435"/>
      <c r="D998" s="435"/>
      <c r="E998" s="435"/>
      <c r="F998" s="435"/>
      <c r="G998" s="435"/>
      <c r="H998" s="435"/>
      <c r="I998" s="435"/>
      <c r="J998" s="435"/>
      <c r="K998" s="435"/>
      <c r="L998" s="435"/>
      <c r="M998" s="435"/>
      <c r="N998" s="435"/>
      <c r="O998" s="435"/>
      <c r="P998" s="435"/>
      <c r="Q998" s="21"/>
      <c r="R998" s="435"/>
      <c r="S998" s="435"/>
      <c r="T998" s="435"/>
      <c r="U998" s="435"/>
      <c r="V998" s="21"/>
      <c r="W998" s="435"/>
      <c r="X998" s="435"/>
      <c r="Y998" s="435"/>
      <c r="Z998" s="435"/>
      <c r="AA998" s="435"/>
      <c r="AB998" s="435"/>
      <c r="AC998" s="435"/>
      <c r="AD998" s="435"/>
      <c r="AE998" s="435"/>
      <c r="AF998" s="435"/>
      <c r="AG998" s="435"/>
      <c r="AH998" s="435"/>
      <c r="AI998" s="435"/>
      <c r="AJ998" s="435"/>
      <c r="AK998" s="435"/>
      <c r="AL998" s="435"/>
      <c r="AM998" s="435"/>
      <c r="AN998" s="435"/>
    </row>
    <row r="999" spans="1:40" s="436" customFormat="1" ht="14.5">
      <c r="A999" s="435"/>
      <c r="B999" s="435"/>
      <c r="C999" s="435"/>
      <c r="D999" s="435"/>
      <c r="E999" s="435"/>
      <c r="F999" s="435"/>
      <c r="G999" s="435"/>
      <c r="H999" s="435"/>
      <c r="I999" s="435"/>
      <c r="J999" s="435"/>
      <c r="K999" s="435"/>
      <c r="L999" s="435"/>
      <c r="M999" s="435"/>
      <c r="N999" s="435"/>
      <c r="O999" s="435"/>
      <c r="P999" s="435"/>
      <c r="Q999" s="21"/>
      <c r="R999" s="435"/>
      <c r="S999" s="435"/>
      <c r="T999" s="435"/>
      <c r="U999" s="435"/>
      <c r="V999" s="21"/>
      <c r="W999" s="435"/>
      <c r="X999" s="435"/>
      <c r="Y999" s="435"/>
      <c r="Z999" s="435"/>
      <c r="AA999" s="435"/>
      <c r="AB999" s="435"/>
      <c r="AC999" s="435"/>
      <c r="AD999" s="435"/>
      <c r="AE999" s="435"/>
      <c r="AF999" s="435"/>
      <c r="AG999" s="435"/>
      <c r="AH999" s="435"/>
      <c r="AI999" s="435"/>
      <c r="AJ999" s="435"/>
      <c r="AK999" s="435"/>
      <c r="AL999" s="435"/>
      <c r="AM999" s="435"/>
      <c r="AN999" s="435"/>
    </row>
    <row r="1000" spans="1:40" s="436" customFormat="1" ht="14.5">
      <c r="A1000" s="435"/>
      <c r="B1000" s="435"/>
      <c r="C1000" s="435"/>
      <c r="D1000" s="435"/>
      <c r="E1000" s="435"/>
      <c r="F1000" s="435"/>
      <c r="G1000" s="435"/>
      <c r="H1000" s="435"/>
      <c r="I1000" s="435"/>
      <c r="J1000" s="435"/>
      <c r="K1000" s="435"/>
      <c r="L1000" s="435"/>
      <c r="M1000" s="435"/>
      <c r="N1000" s="435"/>
      <c r="O1000" s="435"/>
      <c r="P1000" s="435"/>
      <c r="Q1000" s="21"/>
      <c r="R1000" s="435"/>
      <c r="S1000" s="435"/>
      <c r="T1000" s="435"/>
      <c r="U1000" s="435"/>
      <c r="V1000" s="21"/>
      <c r="W1000" s="435"/>
      <c r="X1000" s="435"/>
      <c r="Y1000" s="435"/>
      <c r="Z1000" s="435"/>
      <c r="AA1000" s="435"/>
      <c r="AB1000" s="435"/>
      <c r="AC1000" s="435"/>
      <c r="AD1000" s="435"/>
      <c r="AE1000" s="435"/>
      <c r="AF1000" s="435"/>
      <c r="AG1000" s="435"/>
      <c r="AH1000" s="435"/>
      <c r="AI1000" s="435"/>
      <c r="AJ1000" s="435"/>
      <c r="AK1000" s="435"/>
      <c r="AL1000" s="435"/>
      <c r="AM1000" s="435"/>
      <c r="AN1000" s="435"/>
    </row>
    <row r="1001" spans="1:40" s="436" customFormat="1" ht="14.5">
      <c r="A1001" s="435"/>
      <c r="B1001" s="435"/>
      <c r="C1001" s="435"/>
      <c r="D1001" s="435"/>
      <c r="E1001" s="435"/>
      <c r="F1001" s="435"/>
      <c r="G1001" s="435"/>
      <c r="H1001" s="435"/>
      <c r="I1001" s="435"/>
      <c r="J1001" s="435"/>
      <c r="K1001" s="435"/>
      <c r="L1001" s="435"/>
      <c r="M1001" s="435"/>
      <c r="N1001" s="435"/>
      <c r="O1001" s="435"/>
      <c r="P1001" s="435"/>
      <c r="Q1001" s="21"/>
      <c r="R1001" s="435"/>
      <c r="S1001" s="435"/>
      <c r="T1001" s="435"/>
      <c r="U1001" s="435"/>
      <c r="V1001" s="21"/>
      <c r="W1001" s="435"/>
      <c r="X1001" s="435"/>
      <c r="Y1001" s="435"/>
      <c r="Z1001" s="435"/>
      <c r="AA1001" s="435"/>
      <c r="AB1001" s="435"/>
      <c r="AC1001" s="435"/>
      <c r="AD1001" s="435"/>
      <c r="AE1001" s="435"/>
      <c r="AF1001" s="435"/>
      <c r="AG1001" s="435"/>
      <c r="AH1001" s="435"/>
      <c r="AI1001" s="435"/>
      <c r="AJ1001" s="435"/>
      <c r="AK1001" s="435"/>
      <c r="AL1001" s="435"/>
      <c r="AM1001" s="435"/>
      <c r="AN1001" s="435"/>
    </row>
    <row r="1002" spans="1:40" s="436" customFormat="1" ht="14.5">
      <c r="A1002" s="435"/>
      <c r="B1002" s="435"/>
      <c r="C1002" s="435"/>
      <c r="D1002" s="435"/>
      <c r="E1002" s="435"/>
      <c r="F1002" s="435"/>
      <c r="G1002" s="435"/>
      <c r="H1002" s="435"/>
      <c r="I1002" s="435"/>
      <c r="J1002" s="435"/>
      <c r="K1002" s="435"/>
      <c r="L1002" s="435"/>
      <c r="M1002" s="435"/>
      <c r="N1002" s="435"/>
      <c r="O1002" s="435"/>
      <c r="P1002" s="435"/>
      <c r="Q1002" s="21"/>
      <c r="R1002" s="435"/>
      <c r="S1002" s="435"/>
      <c r="T1002" s="435"/>
      <c r="U1002" s="435"/>
      <c r="V1002" s="21"/>
      <c r="W1002" s="435"/>
      <c r="X1002" s="435"/>
      <c r="Y1002" s="435"/>
      <c r="Z1002" s="435"/>
      <c r="AA1002" s="435"/>
      <c r="AB1002" s="435"/>
      <c r="AC1002" s="435"/>
      <c r="AD1002" s="435"/>
      <c r="AE1002" s="435"/>
      <c r="AF1002" s="435"/>
      <c r="AG1002" s="435"/>
      <c r="AH1002" s="435"/>
      <c r="AI1002" s="435"/>
      <c r="AJ1002" s="435"/>
      <c r="AK1002" s="435"/>
      <c r="AL1002" s="435"/>
      <c r="AM1002" s="435"/>
      <c r="AN1002" s="435"/>
    </row>
    <row r="1003" spans="1:40" s="436" customFormat="1" ht="14.5">
      <c r="A1003" s="435"/>
      <c r="B1003" s="435"/>
      <c r="C1003" s="435"/>
      <c r="D1003" s="435"/>
      <c r="E1003" s="435"/>
      <c r="F1003" s="435"/>
      <c r="G1003" s="435"/>
      <c r="H1003" s="435"/>
      <c r="I1003" s="435"/>
      <c r="J1003" s="435"/>
      <c r="K1003" s="435"/>
      <c r="L1003" s="435"/>
      <c r="M1003" s="435"/>
      <c r="N1003" s="435"/>
      <c r="O1003" s="435"/>
      <c r="P1003" s="435"/>
      <c r="Q1003" s="21"/>
      <c r="R1003" s="435"/>
      <c r="S1003" s="435"/>
      <c r="T1003" s="435"/>
      <c r="U1003" s="435"/>
      <c r="V1003" s="21"/>
      <c r="W1003" s="435"/>
      <c r="X1003" s="435"/>
      <c r="Y1003" s="435"/>
      <c r="Z1003" s="435"/>
      <c r="AA1003" s="435"/>
      <c r="AB1003" s="435"/>
      <c r="AC1003" s="435"/>
      <c r="AD1003" s="435"/>
      <c r="AE1003" s="435"/>
      <c r="AF1003" s="435"/>
      <c r="AG1003" s="435"/>
      <c r="AH1003" s="435"/>
      <c r="AI1003" s="435"/>
      <c r="AJ1003" s="435"/>
      <c r="AK1003" s="435"/>
      <c r="AL1003" s="435"/>
      <c r="AM1003" s="435"/>
      <c r="AN1003" s="435"/>
    </row>
    <row r="1004" spans="1:40" s="436" customFormat="1" ht="14.5">
      <c r="A1004" s="435"/>
      <c r="B1004" s="435"/>
      <c r="C1004" s="435"/>
      <c r="D1004" s="435"/>
      <c r="E1004" s="435"/>
      <c r="F1004" s="435"/>
      <c r="G1004" s="435"/>
      <c r="H1004" s="435"/>
      <c r="I1004" s="435"/>
      <c r="J1004" s="435"/>
      <c r="K1004" s="435"/>
      <c r="L1004" s="435"/>
      <c r="M1004" s="435"/>
      <c r="N1004" s="435"/>
      <c r="O1004" s="435"/>
      <c r="P1004" s="435"/>
      <c r="Q1004" s="21"/>
      <c r="R1004" s="435"/>
      <c r="S1004" s="435"/>
      <c r="T1004" s="435"/>
      <c r="U1004" s="435"/>
      <c r="V1004" s="21"/>
      <c r="W1004" s="435"/>
      <c r="X1004" s="435"/>
      <c r="Y1004" s="435"/>
      <c r="Z1004" s="435"/>
      <c r="AA1004" s="435"/>
      <c r="AB1004" s="435"/>
      <c r="AC1004" s="435"/>
      <c r="AD1004" s="435"/>
      <c r="AE1004" s="435"/>
      <c r="AF1004" s="435"/>
      <c r="AG1004" s="435"/>
      <c r="AH1004" s="435"/>
      <c r="AI1004" s="435"/>
      <c r="AJ1004" s="435"/>
      <c r="AK1004" s="435"/>
      <c r="AL1004" s="435"/>
      <c r="AM1004" s="435"/>
      <c r="AN1004" s="435"/>
    </row>
    <row r="1005" spans="1:40" s="436" customFormat="1" ht="14.5">
      <c r="A1005" s="435"/>
      <c r="B1005" s="435"/>
      <c r="C1005" s="435"/>
      <c r="D1005" s="435"/>
      <c r="E1005" s="435"/>
      <c r="F1005" s="435"/>
      <c r="G1005" s="435"/>
      <c r="H1005" s="435"/>
      <c r="I1005" s="435"/>
      <c r="J1005" s="435"/>
      <c r="K1005" s="435"/>
      <c r="L1005" s="435"/>
      <c r="M1005" s="435"/>
      <c r="N1005" s="435"/>
      <c r="O1005" s="435"/>
      <c r="P1005" s="435"/>
      <c r="Q1005" s="21"/>
      <c r="R1005" s="435"/>
      <c r="S1005" s="435"/>
      <c r="T1005" s="435"/>
      <c r="U1005" s="435"/>
      <c r="V1005" s="21"/>
      <c r="W1005" s="435"/>
      <c r="X1005" s="435"/>
      <c r="Y1005" s="435"/>
      <c r="Z1005" s="435"/>
      <c r="AA1005" s="435"/>
      <c r="AB1005" s="435"/>
      <c r="AC1005" s="435"/>
      <c r="AD1005" s="435"/>
      <c r="AE1005" s="435"/>
      <c r="AF1005" s="435"/>
      <c r="AG1005" s="435"/>
      <c r="AH1005" s="435"/>
      <c r="AI1005" s="435"/>
      <c r="AJ1005" s="435"/>
      <c r="AK1005" s="435"/>
      <c r="AL1005" s="435"/>
      <c r="AM1005" s="435"/>
      <c r="AN1005" s="435"/>
    </row>
    <row r="1006" spans="1:40" s="436" customFormat="1" ht="14.5">
      <c r="A1006" s="435"/>
      <c r="B1006" s="435"/>
      <c r="C1006" s="435"/>
      <c r="D1006" s="435"/>
      <c r="E1006" s="435"/>
      <c r="F1006" s="435"/>
      <c r="G1006" s="435"/>
      <c r="H1006" s="435"/>
      <c r="I1006" s="435"/>
      <c r="J1006" s="435"/>
      <c r="K1006" s="435"/>
      <c r="L1006" s="435"/>
      <c r="M1006" s="435"/>
      <c r="N1006" s="435"/>
      <c r="O1006" s="435"/>
      <c r="P1006" s="435"/>
      <c r="Q1006" s="21"/>
      <c r="R1006" s="435"/>
      <c r="S1006" s="435"/>
      <c r="T1006" s="435"/>
      <c r="U1006" s="435"/>
      <c r="V1006" s="21"/>
      <c r="W1006" s="435"/>
      <c r="X1006" s="435"/>
      <c r="Y1006" s="435"/>
      <c r="Z1006" s="435"/>
      <c r="AA1006" s="435"/>
      <c r="AB1006" s="435"/>
      <c r="AC1006" s="435"/>
      <c r="AD1006" s="435"/>
      <c r="AE1006" s="435"/>
      <c r="AF1006" s="435"/>
      <c r="AG1006" s="435"/>
      <c r="AH1006" s="435"/>
      <c r="AI1006" s="435"/>
      <c r="AJ1006" s="435"/>
      <c r="AK1006" s="435"/>
      <c r="AL1006" s="435"/>
      <c r="AM1006" s="435"/>
      <c r="AN1006" s="435"/>
    </row>
    <row r="1007" spans="1:40" s="436" customFormat="1" ht="14.5">
      <c r="A1007" s="435"/>
      <c r="B1007" s="435"/>
      <c r="C1007" s="435"/>
      <c r="D1007" s="435"/>
      <c r="E1007" s="435"/>
      <c r="F1007" s="435"/>
      <c r="G1007" s="435"/>
      <c r="H1007" s="435"/>
      <c r="I1007" s="435"/>
      <c r="J1007" s="435"/>
      <c r="K1007" s="435"/>
      <c r="L1007" s="435"/>
      <c r="M1007" s="435"/>
      <c r="N1007" s="435"/>
      <c r="O1007" s="435"/>
      <c r="P1007" s="435"/>
      <c r="Q1007" s="21"/>
      <c r="R1007" s="435"/>
      <c r="S1007" s="435"/>
      <c r="T1007" s="435"/>
      <c r="U1007" s="435"/>
      <c r="V1007" s="21"/>
      <c r="W1007" s="435"/>
      <c r="X1007" s="435"/>
      <c r="Y1007" s="435"/>
      <c r="Z1007" s="435"/>
      <c r="AA1007" s="435"/>
      <c r="AB1007" s="435"/>
      <c r="AC1007" s="435"/>
      <c r="AD1007" s="435"/>
      <c r="AE1007" s="435"/>
      <c r="AF1007" s="435"/>
      <c r="AG1007" s="435"/>
      <c r="AH1007" s="435"/>
      <c r="AI1007" s="435"/>
      <c r="AJ1007" s="435"/>
      <c r="AK1007" s="435"/>
      <c r="AL1007" s="435"/>
      <c r="AM1007" s="435"/>
      <c r="AN1007" s="435"/>
    </row>
    <row r="1008" spans="1:40" s="436" customFormat="1" ht="14.5">
      <c r="A1008" s="435"/>
      <c r="B1008" s="435"/>
      <c r="C1008" s="435"/>
      <c r="D1008" s="435"/>
      <c r="E1008" s="435"/>
      <c r="F1008" s="435"/>
      <c r="G1008" s="435"/>
      <c r="H1008" s="435"/>
      <c r="I1008" s="435"/>
      <c r="J1008" s="435"/>
      <c r="K1008" s="435"/>
      <c r="L1008" s="435"/>
      <c r="M1008" s="435"/>
      <c r="N1008" s="435"/>
      <c r="O1008" s="435"/>
      <c r="P1008" s="435"/>
      <c r="Q1008" s="21"/>
      <c r="R1008" s="435"/>
      <c r="S1008" s="435"/>
      <c r="T1008" s="435"/>
      <c r="U1008" s="435"/>
      <c r="V1008" s="21"/>
      <c r="W1008" s="435"/>
      <c r="X1008" s="435"/>
      <c r="Y1008" s="435"/>
      <c r="Z1008" s="435"/>
      <c r="AA1008" s="435"/>
      <c r="AB1008" s="435"/>
      <c r="AC1008" s="435"/>
      <c r="AD1008" s="435"/>
      <c r="AE1008" s="435"/>
      <c r="AF1008" s="435"/>
      <c r="AG1008" s="435"/>
      <c r="AH1008" s="435"/>
      <c r="AI1008" s="435"/>
      <c r="AJ1008" s="435"/>
      <c r="AK1008" s="435"/>
      <c r="AL1008" s="435"/>
      <c r="AM1008" s="435"/>
      <c r="AN1008" s="435"/>
    </row>
    <row r="1009" spans="1:40" s="436" customFormat="1" ht="14.5">
      <c r="A1009" s="435"/>
      <c r="B1009" s="435"/>
      <c r="C1009" s="435"/>
      <c r="D1009" s="435"/>
      <c r="E1009" s="435"/>
      <c r="F1009" s="435"/>
      <c r="G1009" s="435"/>
      <c r="H1009" s="435"/>
      <c r="I1009" s="435"/>
      <c r="J1009" s="435"/>
      <c r="K1009" s="435"/>
      <c r="L1009" s="435"/>
      <c r="M1009" s="435"/>
      <c r="N1009" s="435"/>
      <c r="O1009" s="435"/>
      <c r="P1009" s="435"/>
      <c r="Q1009" s="21"/>
      <c r="R1009" s="435"/>
      <c r="S1009" s="435"/>
      <c r="T1009" s="435"/>
      <c r="U1009" s="435"/>
      <c r="V1009" s="21"/>
      <c r="W1009" s="435"/>
      <c r="X1009" s="435"/>
      <c r="Y1009" s="435"/>
      <c r="Z1009" s="435"/>
      <c r="AA1009" s="435"/>
      <c r="AB1009" s="435"/>
      <c r="AC1009" s="435"/>
      <c r="AD1009" s="435"/>
      <c r="AE1009" s="435"/>
      <c r="AF1009" s="435"/>
      <c r="AG1009" s="435"/>
      <c r="AH1009" s="435"/>
      <c r="AI1009" s="435"/>
      <c r="AJ1009" s="435"/>
      <c r="AK1009" s="435"/>
      <c r="AL1009" s="435"/>
      <c r="AM1009" s="435"/>
      <c r="AN1009" s="435"/>
    </row>
    <row r="1010" spans="1:40" s="436" customFormat="1" ht="14.5">
      <c r="A1010" s="435"/>
      <c r="B1010" s="435"/>
      <c r="C1010" s="435"/>
      <c r="D1010" s="435"/>
      <c r="E1010" s="435"/>
      <c r="F1010" s="435"/>
      <c r="G1010" s="435"/>
      <c r="H1010" s="435"/>
      <c r="I1010" s="435"/>
      <c r="J1010" s="435"/>
      <c r="K1010" s="435"/>
      <c r="L1010" s="435"/>
      <c r="M1010" s="435"/>
      <c r="N1010" s="435"/>
      <c r="O1010" s="435"/>
      <c r="P1010" s="435"/>
      <c r="Q1010" s="21"/>
      <c r="R1010" s="435"/>
      <c r="S1010" s="435"/>
      <c r="T1010" s="435"/>
      <c r="U1010" s="435"/>
      <c r="V1010" s="21"/>
      <c r="W1010" s="435"/>
      <c r="X1010" s="435"/>
      <c r="Y1010" s="435"/>
      <c r="Z1010" s="435"/>
      <c r="AA1010" s="435"/>
      <c r="AB1010" s="435"/>
      <c r="AC1010" s="435"/>
      <c r="AD1010" s="435"/>
      <c r="AE1010" s="435"/>
      <c r="AF1010" s="435"/>
      <c r="AG1010" s="435"/>
      <c r="AH1010" s="435"/>
      <c r="AI1010" s="435"/>
      <c r="AJ1010" s="435"/>
      <c r="AK1010" s="435"/>
      <c r="AL1010" s="435"/>
      <c r="AM1010" s="435"/>
      <c r="AN1010" s="435"/>
    </row>
    <row r="1011" spans="1:40" s="436" customFormat="1" ht="14.5">
      <c r="A1011" s="435"/>
      <c r="B1011" s="435"/>
      <c r="C1011" s="435"/>
      <c r="D1011" s="435"/>
      <c r="E1011" s="435"/>
      <c r="F1011" s="435"/>
      <c r="G1011" s="435"/>
      <c r="H1011" s="435"/>
      <c r="I1011" s="435"/>
      <c r="J1011" s="435"/>
      <c r="K1011" s="435"/>
      <c r="L1011" s="435"/>
      <c r="M1011" s="435"/>
      <c r="N1011" s="435"/>
      <c r="O1011" s="435"/>
      <c r="P1011" s="435"/>
      <c r="Q1011" s="21"/>
      <c r="R1011" s="435"/>
      <c r="S1011" s="435"/>
      <c r="T1011" s="435"/>
      <c r="U1011" s="435"/>
      <c r="V1011" s="21"/>
      <c r="W1011" s="435"/>
      <c r="X1011" s="435"/>
      <c r="Y1011" s="435"/>
      <c r="Z1011" s="435"/>
      <c r="AA1011" s="435"/>
      <c r="AB1011" s="435"/>
      <c r="AC1011" s="435"/>
      <c r="AD1011" s="435"/>
      <c r="AE1011" s="435"/>
      <c r="AF1011" s="435"/>
      <c r="AG1011" s="435"/>
      <c r="AH1011" s="435"/>
      <c r="AI1011" s="435"/>
      <c r="AJ1011" s="435"/>
      <c r="AK1011" s="435"/>
      <c r="AL1011" s="435"/>
      <c r="AM1011" s="435"/>
      <c r="AN1011" s="435"/>
    </row>
    <row r="1012" spans="1:40" s="436" customFormat="1" ht="14.5">
      <c r="A1012" s="435"/>
      <c r="B1012" s="435"/>
      <c r="C1012" s="435"/>
      <c r="D1012" s="435"/>
      <c r="E1012" s="435"/>
      <c r="F1012" s="435"/>
      <c r="G1012" s="435"/>
      <c r="H1012" s="435"/>
      <c r="I1012" s="435"/>
      <c r="J1012" s="435"/>
      <c r="K1012" s="435"/>
      <c r="L1012" s="435"/>
      <c r="M1012" s="435"/>
      <c r="N1012" s="435"/>
      <c r="O1012" s="435"/>
      <c r="P1012" s="435"/>
      <c r="Q1012" s="21"/>
      <c r="R1012" s="435"/>
      <c r="S1012" s="435"/>
      <c r="T1012" s="435"/>
      <c r="U1012" s="435"/>
      <c r="V1012" s="21"/>
      <c r="W1012" s="435"/>
      <c r="X1012" s="435"/>
      <c r="Y1012" s="435"/>
      <c r="Z1012" s="435"/>
      <c r="AA1012" s="435"/>
      <c r="AB1012" s="435"/>
      <c r="AC1012" s="435"/>
      <c r="AD1012" s="435"/>
      <c r="AE1012" s="435"/>
      <c r="AF1012" s="435"/>
      <c r="AG1012" s="435"/>
      <c r="AH1012" s="435"/>
      <c r="AI1012" s="435"/>
      <c r="AJ1012" s="435"/>
      <c r="AK1012" s="435"/>
      <c r="AL1012" s="435"/>
      <c r="AM1012" s="435"/>
      <c r="AN1012" s="435"/>
    </row>
    <row r="1013" spans="1:40" s="436" customFormat="1" ht="14.5">
      <c r="A1013" s="435"/>
      <c r="B1013" s="435"/>
      <c r="C1013" s="435"/>
      <c r="D1013" s="435"/>
      <c r="E1013" s="435"/>
      <c r="F1013" s="435"/>
      <c r="G1013" s="435"/>
      <c r="H1013" s="435"/>
      <c r="I1013" s="435"/>
      <c r="J1013" s="435"/>
      <c r="K1013" s="435"/>
      <c r="L1013" s="435"/>
      <c r="M1013" s="435"/>
      <c r="N1013" s="435"/>
      <c r="O1013" s="435"/>
      <c r="P1013" s="435"/>
      <c r="Q1013" s="21"/>
      <c r="R1013" s="435"/>
      <c r="S1013" s="435"/>
      <c r="T1013" s="435"/>
      <c r="U1013" s="435"/>
      <c r="V1013" s="21"/>
      <c r="W1013" s="435"/>
      <c r="X1013" s="435"/>
      <c r="Y1013" s="435"/>
      <c r="Z1013" s="435"/>
      <c r="AA1013" s="435"/>
      <c r="AB1013" s="435"/>
      <c r="AC1013" s="435"/>
      <c r="AD1013" s="435"/>
      <c r="AE1013" s="435"/>
      <c r="AF1013" s="435"/>
      <c r="AG1013" s="435"/>
      <c r="AH1013" s="435"/>
      <c r="AI1013" s="435"/>
      <c r="AJ1013" s="435"/>
      <c r="AK1013" s="435"/>
      <c r="AL1013" s="435"/>
      <c r="AM1013" s="435"/>
      <c r="AN1013" s="435"/>
    </row>
    <row r="1014" spans="1:40" s="436" customFormat="1" ht="14.5">
      <c r="A1014" s="435"/>
      <c r="B1014" s="435"/>
      <c r="C1014" s="435"/>
      <c r="D1014" s="435"/>
      <c r="E1014" s="435"/>
      <c r="F1014" s="435"/>
      <c r="G1014" s="435"/>
      <c r="H1014" s="435"/>
      <c r="I1014" s="435"/>
      <c r="J1014" s="435"/>
      <c r="K1014" s="435"/>
      <c r="L1014" s="435"/>
      <c r="M1014" s="435"/>
      <c r="N1014" s="435"/>
      <c r="O1014" s="435"/>
      <c r="P1014" s="435"/>
      <c r="Q1014" s="21"/>
      <c r="R1014" s="435"/>
      <c r="S1014" s="435"/>
      <c r="T1014" s="435"/>
      <c r="U1014" s="435"/>
      <c r="V1014" s="21"/>
      <c r="W1014" s="435"/>
      <c r="X1014" s="435"/>
      <c r="Y1014" s="435"/>
      <c r="Z1014" s="435"/>
      <c r="AA1014" s="435"/>
      <c r="AB1014" s="435"/>
      <c r="AC1014" s="435"/>
      <c r="AD1014" s="435"/>
      <c r="AE1014" s="435"/>
      <c r="AF1014" s="435"/>
      <c r="AG1014" s="435"/>
      <c r="AH1014" s="435"/>
      <c r="AI1014" s="435"/>
      <c r="AJ1014" s="435"/>
      <c r="AK1014" s="435"/>
      <c r="AL1014" s="435"/>
      <c r="AM1014" s="435"/>
      <c r="AN1014" s="435"/>
    </row>
    <row r="1015" spans="1:40" s="436" customFormat="1" ht="14.5">
      <c r="A1015" s="435"/>
      <c r="B1015" s="435"/>
      <c r="C1015" s="435"/>
      <c r="D1015" s="435"/>
      <c r="E1015" s="435"/>
      <c r="F1015" s="435"/>
      <c r="G1015" s="435"/>
      <c r="H1015" s="435"/>
      <c r="I1015" s="435"/>
      <c r="J1015" s="435"/>
      <c r="K1015" s="435"/>
      <c r="L1015" s="435"/>
      <c r="M1015" s="435"/>
      <c r="N1015" s="435"/>
      <c r="O1015" s="435"/>
      <c r="P1015" s="435"/>
      <c r="Q1015" s="21"/>
      <c r="R1015" s="435"/>
      <c r="S1015" s="435"/>
      <c r="T1015" s="435"/>
      <c r="U1015" s="435"/>
      <c r="V1015" s="21"/>
      <c r="W1015" s="435"/>
      <c r="X1015" s="435"/>
      <c r="Y1015" s="435"/>
      <c r="Z1015" s="435"/>
      <c r="AA1015" s="435"/>
      <c r="AB1015" s="435"/>
      <c r="AC1015" s="435"/>
      <c r="AD1015" s="435"/>
      <c r="AE1015" s="435"/>
      <c r="AF1015" s="435"/>
      <c r="AG1015" s="435"/>
      <c r="AH1015" s="435"/>
      <c r="AI1015" s="435"/>
      <c r="AJ1015" s="435"/>
      <c r="AK1015" s="435"/>
      <c r="AL1015" s="435"/>
      <c r="AM1015" s="435"/>
      <c r="AN1015" s="435"/>
    </row>
    <row r="1016" spans="1:40" s="436" customFormat="1" ht="14.5">
      <c r="A1016" s="435"/>
      <c r="B1016" s="435"/>
      <c r="C1016" s="435"/>
      <c r="D1016" s="435"/>
      <c r="E1016" s="435"/>
      <c r="F1016" s="435"/>
      <c r="G1016" s="435"/>
      <c r="H1016" s="435"/>
      <c r="I1016" s="435"/>
      <c r="J1016" s="435"/>
      <c r="K1016" s="435"/>
      <c r="L1016" s="435"/>
      <c r="M1016" s="435"/>
      <c r="N1016" s="435"/>
      <c r="O1016" s="435"/>
      <c r="P1016" s="435"/>
      <c r="Q1016" s="21"/>
      <c r="R1016" s="435"/>
      <c r="S1016" s="435"/>
      <c r="T1016" s="435"/>
      <c r="U1016" s="435"/>
      <c r="V1016" s="21"/>
      <c r="W1016" s="435"/>
      <c r="X1016" s="435"/>
      <c r="Y1016" s="435"/>
      <c r="Z1016" s="435"/>
      <c r="AA1016" s="435"/>
      <c r="AB1016" s="435"/>
      <c r="AC1016" s="435"/>
      <c r="AD1016" s="435"/>
      <c r="AE1016" s="435"/>
      <c r="AF1016" s="435"/>
      <c r="AG1016" s="435"/>
      <c r="AH1016" s="435"/>
      <c r="AI1016" s="435"/>
      <c r="AJ1016" s="435"/>
      <c r="AK1016" s="435"/>
      <c r="AL1016" s="435"/>
      <c r="AM1016" s="435"/>
      <c r="AN1016" s="435"/>
    </row>
    <row r="1017" spans="1:40" s="436" customFormat="1" ht="14.5">
      <c r="A1017" s="435"/>
      <c r="B1017" s="435"/>
      <c r="C1017" s="435"/>
      <c r="D1017" s="435"/>
      <c r="E1017" s="435"/>
      <c r="F1017" s="435"/>
      <c r="G1017" s="435"/>
      <c r="H1017" s="435"/>
      <c r="I1017" s="435"/>
      <c r="J1017" s="435"/>
      <c r="K1017" s="435"/>
      <c r="L1017" s="435"/>
      <c r="M1017" s="435"/>
      <c r="N1017" s="435"/>
      <c r="O1017" s="435"/>
      <c r="P1017" s="435"/>
      <c r="Q1017" s="21"/>
      <c r="R1017" s="435"/>
      <c r="S1017" s="435"/>
      <c r="T1017" s="435"/>
      <c r="U1017" s="435"/>
      <c r="V1017" s="21"/>
      <c r="W1017" s="435"/>
      <c r="X1017" s="435"/>
      <c r="Y1017" s="435"/>
      <c r="Z1017" s="435"/>
      <c r="AA1017" s="435"/>
      <c r="AB1017" s="435"/>
      <c r="AC1017" s="435"/>
      <c r="AD1017" s="435"/>
      <c r="AE1017" s="435"/>
      <c r="AF1017" s="435"/>
      <c r="AG1017" s="435"/>
      <c r="AH1017" s="435"/>
      <c r="AI1017" s="435"/>
      <c r="AJ1017" s="435"/>
      <c r="AK1017" s="435"/>
      <c r="AL1017" s="435"/>
      <c r="AM1017" s="435"/>
      <c r="AN1017" s="435"/>
    </row>
    <row r="1018" spans="1:40" s="436" customFormat="1" ht="14.5">
      <c r="A1018" s="435"/>
      <c r="B1018" s="435"/>
      <c r="C1018" s="435"/>
      <c r="D1018" s="435"/>
      <c r="E1018" s="435"/>
      <c r="F1018" s="435"/>
      <c r="G1018" s="435"/>
      <c r="H1018" s="435"/>
      <c r="I1018" s="435"/>
      <c r="J1018" s="435"/>
      <c r="K1018" s="435"/>
      <c r="L1018" s="435"/>
      <c r="M1018" s="435"/>
      <c r="N1018" s="435"/>
      <c r="O1018" s="435"/>
      <c r="P1018" s="435"/>
      <c r="Q1018" s="21"/>
      <c r="R1018" s="435"/>
      <c r="S1018" s="435"/>
      <c r="T1018" s="435"/>
      <c r="U1018" s="435"/>
      <c r="V1018" s="21"/>
      <c r="W1018" s="435"/>
      <c r="X1018" s="435"/>
      <c r="Y1018" s="435"/>
      <c r="Z1018" s="435"/>
      <c r="AA1018" s="435"/>
      <c r="AB1018" s="435"/>
      <c r="AC1018" s="435"/>
      <c r="AD1018" s="435"/>
      <c r="AE1018" s="435"/>
      <c r="AF1018" s="435"/>
      <c r="AG1018" s="435"/>
      <c r="AH1018" s="435"/>
      <c r="AI1018" s="435"/>
      <c r="AJ1018" s="435"/>
      <c r="AK1018" s="435"/>
      <c r="AL1018" s="435"/>
      <c r="AM1018" s="435"/>
      <c r="AN1018" s="435"/>
    </row>
    <row r="1019" spans="1:40" s="436" customFormat="1" ht="14.5">
      <c r="A1019" s="435"/>
      <c r="B1019" s="435"/>
      <c r="C1019" s="435"/>
      <c r="D1019" s="435"/>
      <c r="E1019" s="435"/>
      <c r="F1019" s="435"/>
      <c r="G1019" s="435"/>
      <c r="H1019" s="435"/>
      <c r="I1019" s="435"/>
      <c r="J1019" s="435"/>
      <c r="K1019" s="435"/>
      <c r="L1019" s="435"/>
      <c r="M1019" s="435"/>
      <c r="N1019" s="435"/>
      <c r="O1019" s="435"/>
      <c r="P1019" s="435"/>
      <c r="Q1019" s="21"/>
      <c r="R1019" s="435"/>
      <c r="S1019" s="435"/>
      <c r="T1019" s="435"/>
      <c r="U1019" s="435"/>
      <c r="V1019" s="21"/>
      <c r="W1019" s="435"/>
      <c r="X1019" s="435"/>
      <c r="Y1019" s="435"/>
      <c r="Z1019" s="435"/>
      <c r="AA1019" s="435"/>
      <c r="AB1019" s="435"/>
      <c r="AC1019" s="435"/>
      <c r="AD1019" s="435"/>
      <c r="AE1019" s="435"/>
      <c r="AF1019" s="435"/>
      <c r="AG1019" s="435"/>
      <c r="AH1019" s="435"/>
      <c r="AI1019" s="435"/>
      <c r="AJ1019" s="435"/>
      <c r="AK1019" s="435"/>
      <c r="AL1019" s="435"/>
      <c r="AM1019" s="435"/>
      <c r="AN1019" s="435"/>
    </row>
    <row r="1020" spans="1:40" s="436" customFormat="1" ht="14.5">
      <c r="A1020" s="435"/>
      <c r="B1020" s="435"/>
      <c r="C1020" s="435"/>
      <c r="D1020" s="435"/>
      <c r="E1020" s="435"/>
      <c r="F1020" s="435"/>
      <c r="G1020" s="435"/>
      <c r="H1020" s="435"/>
      <c r="I1020" s="435"/>
      <c r="J1020" s="435"/>
      <c r="K1020" s="435"/>
      <c r="L1020" s="435"/>
      <c r="M1020" s="435"/>
      <c r="N1020" s="435"/>
      <c r="O1020" s="435"/>
      <c r="P1020" s="435"/>
      <c r="Q1020" s="21"/>
      <c r="R1020" s="435"/>
      <c r="S1020" s="435"/>
      <c r="T1020" s="435"/>
      <c r="U1020" s="435"/>
      <c r="V1020" s="21"/>
      <c r="W1020" s="435"/>
      <c r="X1020" s="435"/>
      <c r="Y1020" s="435"/>
      <c r="Z1020" s="435"/>
      <c r="AA1020" s="435"/>
      <c r="AB1020" s="435"/>
      <c r="AC1020" s="435"/>
      <c r="AD1020" s="435"/>
      <c r="AE1020" s="435"/>
      <c r="AF1020" s="435"/>
      <c r="AG1020" s="435"/>
      <c r="AH1020" s="435"/>
      <c r="AI1020" s="435"/>
      <c r="AJ1020" s="435"/>
      <c r="AK1020" s="435"/>
      <c r="AL1020" s="435"/>
      <c r="AM1020" s="435"/>
      <c r="AN1020" s="435"/>
    </row>
    <row r="1021" spans="1:40" s="436" customFormat="1" ht="14.5">
      <c r="A1021" s="435"/>
      <c r="B1021" s="435"/>
      <c r="C1021" s="435"/>
      <c r="D1021" s="435"/>
      <c r="E1021" s="435"/>
      <c r="F1021" s="435"/>
      <c r="G1021" s="435"/>
      <c r="H1021" s="435"/>
      <c r="I1021" s="435"/>
      <c r="J1021" s="435"/>
      <c r="K1021" s="435"/>
      <c r="L1021" s="435"/>
      <c r="M1021" s="435"/>
      <c r="N1021" s="435"/>
      <c r="O1021" s="435"/>
      <c r="P1021" s="435"/>
      <c r="Q1021" s="21"/>
      <c r="R1021" s="435"/>
      <c r="S1021" s="435"/>
      <c r="T1021" s="435"/>
      <c r="U1021" s="435"/>
      <c r="V1021" s="21"/>
      <c r="W1021" s="435"/>
      <c r="X1021" s="435"/>
      <c r="Y1021" s="435"/>
      <c r="Z1021" s="435"/>
      <c r="AA1021" s="435"/>
      <c r="AB1021" s="435"/>
      <c r="AC1021" s="435"/>
      <c r="AD1021" s="435"/>
      <c r="AE1021" s="435"/>
      <c r="AF1021" s="435"/>
      <c r="AG1021" s="435"/>
      <c r="AH1021" s="435"/>
      <c r="AI1021" s="435"/>
      <c r="AJ1021" s="435"/>
      <c r="AK1021" s="435"/>
      <c r="AL1021" s="435"/>
      <c r="AM1021" s="435"/>
      <c r="AN1021" s="435"/>
    </row>
    <row r="1022" spans="1:40" s="436" customFormat="1" ht="14.5">
      <c r="A1022" s="435"/>
      <c r="B1022" s="435"/>
      <c r="C1022" s="435"/>
      <c r="D1022" s="435"/>
      <c r="E1022" s="435"/>
      <c r="F1022" s="435"/>
      <c r="G1022" s="435"/>
      <c r="H1022" s="435"/>
      <c r="I1022" s="435"/>
      <c r="J1022" s="435"/>
      <c r="K1022" s="435"/>
      <c r="L1022" s="435"/>
      <c r="M1022" s="435"/>
      <c r="N1022" s="435"/>
      <c r="O1022" s="435"/>
      <c r="P1022" s="435"/>
      <c r="Q1022" s="21"/>
      <c r="R1022" s="435"/>
      <c r="S1022" s="435"/>
      <c r="T1022" s="435"/>
      <c r="U1022" s="435"/>
      <c r="V1022" s="21"/>
      <c r="W1022" s="435"/>
      <c r="X1022" s="435"/>
      <c r="Y1022" s="435"/>
      <c r="Z1022" s="435"/>
      <c r="AA1022" s="435"/>
      <c r="AB1022" s="435"/>
      <c r="AC1022" s="435"/>
      <c r="AD1022" s="435"/>
      <c r="AE1022" s="435"/>
      <c r="AF1022" s="435"/>
      <c r="AG1022" s="435"/>
      <c r="AH1022" s="435"/>
      <c r="AI1022" s="435"/>
      <c r="AJ1022" s="435"/>
      <c r="AK1022" s="435"/>
      <c r="AL1022" s="435"/>
      <c r="AM1022" s="435"/>
      <c r="AN1022" s="435"/>
    </row>
    <row r="1023" spans="1:40" s="436" customFormat="1" ht="14.5">
      <c r="A1023" s="435"/>
      <c r="B1023" s="435"/>
      <c r="C1023" s="435"/>
      <c r="D1023" s="435"/>
      <c r="E1023" s="435"/>
      <c r="F1023" s="435"/>
      <c r="G1023" s="435"/>
      <c r="H1023" s="435"/>
      <c r="I1023" s="435"/>
      <c r="J1023" s="435"/>
      <c r="K1023" s="435"/>
      <c r="L1023" s="435"/>
      <c r="M1023" s="435"/>
      <c r="N1023" s="435"/>
      <c r="O1023" s="435"/>
      <c r="P1023" s="435"/>
      <c r="Q1023" s="21"/>
      <c r="R1023" s="435"/>
      <c r="S1023" s="435"/>
      <c r="T1023" s="435"/>
      <c r="U1023" s="435"/>
      <c r="V1023" s="21"/>
      <c r="W1023" s="435"/>
      <c r="X1023" s="435"/>
      <c r="Y1023" s="435"/>
      <c r="Z1023" s="435"/>
      <c r="AA1023" s="435"/>
      <c r="AB1023" s="435"/>
      <c r="AC1023" s="435"/>
      <c r="AD1023" s="435"/>
      <c r="AE1023" s="435"/>
      <c r="AF1023" s="435"/>
      <c r="AG1023" s="435"/>
      <c r="AH1023" s="435"/>
      <c r="AI1023" s="435"/>
      <c r="AJ1023" s="435"/>
      <c r="AK1023" s="435"/>
      <c r="AL1023" s="435"/>
      <c r="AM1023" s="435"/>
      <c r="AN1023" s="435"/>
    </row>
    <row r="1024" spans="1:40" s="436" customFormat="1" ht="14.5">
      <c r="A1024" s="435"/>
      <c r="B1024" s="435"/>
      <c r="C1024" s="435"/>
      <c r="D1024" s="435"/>
      <c r="E1024" s="435"/>
      <c r="F1024" s="435"/>
      <c r="G1024" s="435"/>
      <c r="H1024" s="435"/>
      <c r="I1024" s="435"/>
      <c r="J1024" s="435"/>
      <c r="K1024" s="435"/>
      <c r="L1024" s="435"/>
      <c r="M1024" s="435"/>
      <c r="N1024" s="435"/>
      <c r="O1024" s="435"/>
      <c r="P1024" s="435"/>
      <c r="Q1024" s="21"/>
      <c r="R1024" s="435"/>
      <c r="S1024" s="435"/>
      <c r="T1024" s="435"/>
      <c r="U1024" s="435"/>
      <c r="V1024" s="21"/>
      <c r="W1024" s="435"/>
      <c r="X1024" s="435"/>
      <c r="Y1024" s="435"/>
      <c r="Z1024" s="435"/>
      <c r="AA1024" s="435"/>
      <c r="AB1024" s="435"/>
      <c r="AC1024" s="435"/>
      <c r="AD1024" s="435"/>
      <c r="AE1024" s="435"/>
      <c r="AF1024" s="435"/>
      <c r="AG1024" s="435"/>
      <c r="AH1024" s="435"/>
      <c r="AI1024" s="435"/>
      <c r="AJ1024" s="435"/>
      <c r="AK1024" s="435"/>
      <c r="AL1024" s="435"/>
      <c r="AM1024" s="435"/>
      <c r="AN1024" s="435"/>
    </row>
    <row r="1025" spans="1:40" s="436" customFormat="1" ht="14.5">
      <c r="A1025" s="435"/>
      <c r="B1025" s="435"/>
      <c r="C1025" s="435"/>
      <c r="D1025" s="435"/>
      <c r="E1025" s="435"/>
      <c r="F1025" s="435"/>
      <c r="G1025" s="435"/>
      <c r="H1025" s="435"/>
      <c r="I1025" s="435"/>
      <c r="J1025" s="435"/>
      <c r="K1025" s="435"/>
      <c r="L1025" s="435"/>
      <c r="M1025" s="435"/>
      <c r="N1025" s="435"/>
      <c r="O1025" s="435"/>
      <c r="P1025" s="435"/>
      <c r="Q1025" s="21"/>
      <c r="R1025" s="435"/>
      <c r="S1025" s="435"/>
      <c r="T1025" s="435"/>
      <c r="U1025" s="435"/>
      <c r="V1025" s="21"/>
      <c r="W1025" s="435"/>
      <c r="X1025" s="435"/>
      <c r="Y1025" s="435"/>
      <c r="Z1025" s="435"/>
      <c r="AA1025" s="435"/>
      <c r="AB1025" s="435"/>
      <c r="AC1025" s="435"/>
      <c r="AD1025" s="435"/>
      <c r="AE1025" s="435"/>
      <c r="AF1025" s="435"/>
      <c r="AG1025" s="435"/>
      <c r="AH1025" s="435"/>
      <c r="AI1025" s="435"/>
      <c r="AJ1025" s="435"/>
      <c r="AK1025" s="435"/>
      <c r="AL1025" s="435"/>
      <c r="AM1025" s="435"/>
      <c r="AN1025" s="435"/>
    </row>
    <row r="1026" spans="1:40" s="436" customFormat="1" ht="14.5">
      <c r="A1026" s="435"/>
      <c r="B1026" s="435"/>
      <c r="C1026" s="435"/>
      <c r="D1026" s="435"/>
      <c r="E1026" s="435"/>
      <c r="F1026" s="435"/>
      <c r="G1026" s="435"/>
      <c r="H1026" s="435"/>
      <c r="I1026" s="435"/>
      <c r="J1026" s="435"/>
      <c r="K1026" s="435"/>
      <c r="L1026" s="435"/>
      <c r="M1026" s="435"/>
      <c r="N1026" s="435"/>
      <c r="O1026" s="435"/>
      <c r="P1026" s="435"/>
      <c r="Q1026" s="21"/>
      <c r="R1026" s="435"/>
      <c r="S1026" s="435"/>
      <c r="T1026" s="435"/>
      <c r="U1026" s="435"/>
      <c r="V1026" s="21"/>
      <c r="W1026" s="435"/>
      <c r="X1026" s="435"/>
      <c r="Y1026" s="435"/>
      <c r="Z1026" s="435"/>
      <c r="AA1026" s="435"/>
      <c r="AB1026" s="435"/>
      <c r="AC1026" s="435"/>
      <c r="AD1026" s="435"/>
      <c r="AE1026" s="435"/>
      <c r="AF1026" s="435"/>
      <c r="AG1026" s="435"/>
      <c r="AH1026" s="435"/>
      <c r="AI1026" s="435"/>
      <c r="AJ1026" s="435"/>
      <c r="AK1026" s="435"/>
      <c r="AL1026" s="435"/>
      <c r="AM1026" s="435"/>
      <c r="AN1026" s="435"/>
    </row>
    <row r="1027" spans="1:40" s="436" customFormat="1" ht="14.5">
      <c r="A1027" s="435"/>
      <c r="B1027" s="435"/>
      <c r="C1027" s="435"/>
      <c r="D1027" s="435"/>
      <c r="E1027" s="435"/>
      <c r="F1027" s="435"/>
      <c r="G1027" s="435"/>
      <c r="H1027" s="435"/>
      <c r="I1027" s="435"/>
      <c r="J1027" s="435"/>
      <c r="K1027" s="435"/>
      <c r="L1027" s="435"/>
      <c r="M1027" s="435"/>
      <c r="N1027" s="435"/>
      <c r="O1027" s="435"/>
      <c r="P1027" s="435"/>
      <c r="Q1027" s="21"/>
      <c r="R1027" s="435"/>
      <c r="S1027" s="435"/>
      <c r="T1027" s="435"/>
      <c r="U1027" s="435"/>
      <c r="V1027" s="21"/>
      <c r="W1027" s="435"/>
      <c r="X1027" s="435"/>
      <c r="Y1027" s="435"/>
      <c r="Z1027" s="435"/>
      <c r="AA1027" s="435"/>
      <c r="AB1027" s="435"/>
      <c r="AC1027" s="435"/>
      <c r="AD1027" s="435"/>
      <c r="AE1027" s="435"/>
      <c r="AF1027" s="435"/>
      <c r="AG1027" s="435"/>
      <c r="AH1027" s="435"/>
      <c r="AI1027" s="435"/>
      <c r="AJ1027" s="435"/>
      <c r="AK1027" s="435"/>
      <c r="AL1027" s="435"/>
      <c r="AM1027" s="435"/>
      <c r="AN1027" s="435"/>
    </row>
    <row r="1028" spans="1:40" s="436" customFormat="1" ht="14.5">
      <c r="A1028" s="435"/>
      <c r="B1028" s="435"/>
      <c r="C1028" s="435"/>
      <c r="D1028" s="435"/>
      <c r="E1028" s="435"/>
      <c r="F1028" s="435"/>
      <c r="G1028" s="435"/>
      <c r="H1028" s="435"/>
      <c r="I1028" s="435"/>
      <c r="J1028" s="435"/>
      <c r="K1028" s="435"/>
      <c r="L1028" s="435"/>
      <c r="M1028" s="435"/>
      <c r="N1028" s="435"/>
      <c r="O1028" s="435"/>
      <c r="P1028" s="435"/>
      <c r="Q1028" s="21"/>
      <c r="R1028" s="435"/>
      <c r="S1028" s="435"/>
      <c r="T1028" s="435"/>
      <c r="U1028" s="435"/>
      <c r="V1028" s="21"/>
      <c r="W1028" s="435"/>
      <c r="X1028" s="435"/>
      <c r="Y1028" s="435"/>
      <c r="Z1028" s="435"/>
      <c r="AA1028" s="435"/>
      <c r="AB1028" s="435"/>
      <c r="AC1028" s="435"/>
      <c r="AD1028" s="435"/>
      <c r="AE1028" s="435"/>
      <c r="AF1028" s="435"/>
      <c r="AG1028" s="435"/>
      <c r="AH1028" s="435"/>
      <c r="AI1028" s="435"/>
      <c r="AJ1028" s="435"/>
      <c r="AK1028" s="435"/>
      <c r="AL1028" s="435"/>
      <c r="AM1028" s="435"/>
      <c r="AN1028" s="435"/>
    </row>
    <row r="1029" spans="1:40" s="436" customFormat="1" ht="14.5">
      <c r="A1029" s="435"/>
      <c r="B1029" s="435"/>
      <c r="C1029" s="435"/>
      <c r="D1029" s="435"/>
      <c r="E1029" s="435"/>
      <c r="F1029" s="435"/>
      <c r="G1029" s="435"/>
      <c r="H1029" s="435"/>
      <c r="I1029" s="435"/>
      <c r="J1029" s="435"/>
      <c r="K1029" s="435"/>
      <c r="L1029" s="435"/>
      <c r="M1029" s="435"/>
      <c r="N1029" s="435"/>
      <c r="O1029" s="435"/>
      <c r="P1029" s="435"/>
      <c r="Q1029" s="21"/>
      <c r="R1029" s="435"/>
      <c r="S1029" s="435"/>
      <c r="T1029" s="435"/>
      <c r="U1029" s="435"/>
      <c r="V1029" s="21"/>
      <c r="W1029" s="435"/>
      <c r="X1029" s="435"/>
      <c r="Y1029" s="435"/>
      <c r="Z1029" s="435"/>
      <c r="AA1029" s="435"/>
      <c r="AB1029" s="435"/>
      <c r="AC1029" s="435"/>
      <c r="AD1029" s="435"/>
      <c r="AE1029" s="435"/>
      <c r="AF1029" s="435"/>
      <c r="AG1029" s="435"/>
      <c r="AH1029" s="435"/>
      <c r="AI1029" s="435"/>
      <c r="AJ1029" s="435"/>
      <c r="AK1029" s="435"/>
      <c r="AL1029" s="435"/>
      <c r="AM1029" s="435"/>
      <c r="AN1029" s="435"/>
    </row>
    <row r="1030" spans="1:40" s="436" customFormat="1" ht="14.5">
      <c r="A1030" s="435"/>
      <c r="B1030" s="435"/>
      <c r="C1030" s="435"/>
      <c r="D1030" s="435"/>
      <c r="E1030" s="435"/>
      <c r="F1030" s="435"/>
      <c r="G1030" s="435"/>
      <c r="H1030" s="435"/>
      <c r="I1030" s="435"/>
      <c r="J1030" s="435"/>
      <c r="K1030" s="435"/>
      <c r="L1030" s="435"/>
      <c r="M1030" s="435"/>
      <c r="N1030" s="435"/>
      <c r="O1030" s="435"/>
      <c r="P1030" s="435"/>
      <c r="Q1030" s="21"/>
      <c r="R1030" s="435"/>
      <c r="S1030" s="435"/>
      <c r="T1030" s="435"/>
      <c r="U1030" s="435"/>
      <c r="V1030" s="21"/>
      <c r="W1030" s="435"/>
      <c r="X1030" s="435"/>
      <c r="Y1030" s="435"/>
      <c r="Z1030" s="435"/>
      <c r="AA1030" s="435"/>
      <c r="AB1030" s="435"/>
      <c r="AC1030" s="435"/>
      <c r="AD1030" s="435"/>
      <c r="AE1030" s="435"/>
      <c r="AF1030" s="435"/>
      <c r="AG1030" s="435"/>
      <c r="AH1030" s="435"/>
      <c r="AI1030" s="435"/>
      <c r="AJ1030" s="435"/>
      <c r="AK1030" s="435"/>
      <c r="AL1030" s="435"/>
      <c r="AM1030" s="435"/>
      <c r="AN1030" s="435"/>
    </row>
    <row r="1031" spans="1:40" s="436" customFormat="1" ht="14.5">
      <c r="A1031" s="435"/>
      <c r="B1031" s="435"/>
      <c r="C1031" s="435"/>
      <c r="D1031" s="435"/>
      <c r="E1031" s="435"/>
      <c r="F1031" s="435"/>
      <c r="G1031" s="435"/>
      <c r="H1031" s="435"/>
      <c r="I1031" s="435"/>
      <c r="J1031" s="435"/>
      <c r="K1031" s="435"/>
      <c r="L1031" s="435"/>
      <c r="M1031" s="435"/>
      <c r="N1031" s="435"/>
      <c r="O1031" s="435"/>
      <c r="P1031" s="435"/>
      <c r="Q1031" s="21"/>
      <c r="R1031" s="435"/>
      <c r="S1031" s="435"/>
      <c r="T1031" s="435"/>
      <c r="U1031" s="435"/>
      <c r="V1031" s="21"/>
      <c r="W1031" s="435"/>
      <c r="X1031" s="435"/>
      <c r="Y1031" s="435"/>
      <c r="Z1031" s="435"/>
      <c r="AA1031" s="435"/>
      <c r="AB1031" s="435"/>
      <c r="AC1031" s="435"/>
      <c r="AD1031" s="435"/>
      <c r="AE1031" s="435"/>
      <c r="AF1031" s="435"/>
      <c r="AG1031" s="435"/>
      <c r="AH1031" s="435"/>
      <c r="AI1031" s="435"/>
      <c r="AJ1031" s="435"/>
      <c r="AK1031" s="435"/>
      <c r="AL1031" s="435"/>
      <c r="AM1031" s="435"/>
      <c r="AN1031" s="435"/>
    </row>
    <row r="1032" spans="1:40" s="436" customFormat="1" ht="14.5">
      <c r="A1032" s="435"/>
      <c r="B1032" s="435"/>
      <c r="C1032" s="435"/>
      <c r="D1032" s="435"/>
      <c r="E1032" s="435"/>
      <c r="F1032" s="435"/>
      <c r="G1032" s="435"/>
      <c r="H1032" s="435"/>
      <c r="I1032" s="435"/>
      <c r="J1032" s="435"/>
      <c r="K1032" s="435"/>
      <c r="L1032" s="435"/>
      <c r="M1032" s="435"/>
      <c r="N1032" s="435"/>
      <c r="O1032" s="435"/>
      <c r="P1032" s="435"/>
      <c r="Q1032" s="21"/>
      <c r="R1032" s="435"/>
      <c r="S1032" s="435"/>
      <c r="T1032" s="435"/>
      <c r="U1032" s="435"/>
      <c r="V1032" s="21"/>
      <c r="W1032" s="435"/>
      <c r="X1032" s="435"/>
      <c r="Y1032" s="435"/>
      <c r="Z1032" s="435"/>
      <c r="AA1032" s="435"/>
      <c r="AB1032" s="435"/>
      <c r="AC1032" s="435"/>
      <c r="AD1032" s="435"/>
      <c r="AE1032" s="435"/>
      <c r="AF1032" s="435"/>
      <c r="AG1032" s="435"/>
      <c r="AH1032" s="435"/>
      <c r="AI1032" s="435"/>
      <c r="AJ1032" s="435"/>
      <c r="AK1032" s="435"/>
      <c r="AL1032" s="435"/>
      <c r="AM1032" s="435"/>
      <c r="AN1032" s="435"/>
    </row>
    <row r="1033" spans="1:40" s="436" customFormat="1" ht="14.5">
      <c r="A1033" s="435"/>
      <c r="B1033" s="435"/>
      <c r="C1033" s="435"/>
      <c r="D1033" s="435"/>
      <c r="E1033" s="435"/>
      <c r="F1033" s="435"/>
      <c r="G1033" s="435"/>
      <c r="H1033" s="435"/>
      <c r="I1033" s="435"/>
      <c r="J1033" s="435"/>
      <c r="K1033" s="435"/>
      <c r="L1033" s="435"/>
      <c r="M1033" s="435"/>
      <c r="N1033" s="435"/>
      <c r="O1033" s="435"/>
      <c r="P1033" s="435"/>
      <c r="Q1033" s="21"/>
      <c r="R1033" s="435"/>
      <c r="S1033" s="435"/>
      <c r="T1033" s="435"/>
      <c r="U1033" s="435"/>
      <c r="V1033" s="21"/>
      <c r="W1033" s="435"/>
      <c r="X1033" s="435"/>
      <c r="Y1033" s="435"/>
      <c r="Z1033" s="435"/>
      <c r="AA1033" s="435"/>
      <c r="AB1033" s="435"/>
      <c r="AC1033" s="435"/>
      <c r="AD1033" s="435"/>
      <c r="AE1033" s="435"/>
      <c r="AF1033" s="435"/>
      <c r="AG1033" s="435"/>
      <c r="AH1033" s="435"/>
      <c r="AI1033" s="435"/>
      <c r="AJ1033" s="435"/>
      <c r="AK1033" s="435"/>
      <c r="AL1033" s="435"/>
      <c r="AM1033" s="435"/>
      <c r="AN1033" s="435"/>
    </row>
    <row r="1034" spans="1:40" s="436" customFormat="1" ht="14.5">
      <c r="A1034" s="435"/>
      <c r="B1034" s="435"/>
      <c r="C1034" s="435"/>
      <c r="D1034" s="435"/>
      <c r="E1034" s="435"/>
      <c r="F1034" s="435"/>
      <c r="G1034" s="435"/>
      <c r="H1034" s="435"/>
      <c r="I1034" s="435"/>
      <c r="J1034" s="435"/>
      <c r="K1034" s="435"/>
      <c r="L1034" s="435"/>
      <c r="M1034" s="435"/>
      <c r="N1034" s="435"/>
      <c r="O1034" s="435"/>
      <c r="P1034" s="435"/>
      <c r="Q1034" s="21"/>
      <c r="R1034" s="435"/>
      <c r="S1034" s="435"/>
      <c r="T1034" s="435"/>
      <c r="U1034" s="435"/>
      <c r="V1034" s="21"/>
      <c r="W1034" s="435"/>
      <c r="X1034" s="435"/>
      <c r="Y1034" s="435"/>
      <c r="Z1034" s="435"/>
      <c r="AA1034" s="435"/>
      <c r="AB1034" s="435"/>
      <c r="AC1034" s="435"/>
      <c r="AD1034" s="435"/>
      <c r="AE1034" s="435"/>
      <c r="AF1034" s="435"/>
      <c r="AG1034" s="435"/>
      <c r="AH1034" s="435"/>
      <c r="AI1034" s="435"/>
      <c r="AJ1034" s="435"/>
      <c r="AK1034" s="435"/>
      <c r="AL1034" s="435"/>
      <c r="AM1034" s="435"/>
      <c r="AN1034" s="435"/>
    </row>
    <row r="1035" spans="1:40" s="436" customFormat="1" ht="14.5">
      <c r="A1035" s="435"/>
      <c r="B1035" s="435"/>
      <c r="C1035" s="435"/>
      <c r="D1035" s="435"/>
      <c r="E1035" s="435"/>
      <c r="F1035" s="435"/>
      <c r="G1035" s="435"/>
      <c r="H1035" s="435"/>
      <c r="I1035" s="435"/>
      <c r="J1035" s="435"/>
      <c r="K1035" s="435"/>
      <c r="L1035" s="435"/>
      <c r="M1035" s="435"/>
      <c r="N1035" s="435"/>
      <c r="O1035" s="435"/>
      <c r="P1035" s="435"/>
      <c r="Q1035" s="21"/>
      <c r="R1035" s="435"/>
      <c r="S1035" s="435"/>
      <c r="T1035" s="435"/>
      <c r="U1035" s="435"/>
      <c r="V1035" s="21"/>
      <c r="W1035" s="435"/>
      <c r="X1035" s="435"/>
      <c r="Y1035" s="435"/>
      <c r="Z1035" s="435"/>
      <c r="AA1035" s="435"/>
      <c r="AB1035" s="435"/>
      <c r="AC1035" s="435"/>
      <c r="AD1035" s="435"/>
      <c r="AE1035" s="435"/>
      <c r="AF1035" s="435"/>
      <c r="AG1035" s="435"/>
      <c r="AH1035" s="435"/>
      <c r="AI1035" s="435"/>
      <c r="AJ1035" s="435"/>
      <c r="AK1035" s="435"/>
      <c r="AL1035" s="435"/>
      <c r="AM1035" s="435"/>
      <c r="AN1035" s="435"/>
    </row>
    <row r="1036" spans="1:40" s="436" customFormat="1" ht="14.5">
      <c r="A1036" s="435"/>
      <c r="B1036" s="435"/>
      <c r="C1036" s="435"/>
      <c r="D1036" s="435"/>
      <c r="E1036" s="435"/>
      <c r="F1036" s="435"/>
      <c r="G1036" s="435"/>
      <c r="H1036" s="435"/>
      <c r="I1036" s="435"/>
      <c r="J1036" s="435"/>
      <c r="K1036" s="435"/>
      <c r="L1036" s="435"/>
      <c r="M1036" s="435"/>
      <c r="N1036" s="435"/>
      <c r="O1036" s="435"/>
      <c r="P1036" s="435"/>
      <c r="Q1036" s="21"/>
      <c r="R1036" s="435"/>
      <c r="S1036" s="435"/>
      <c r="T1036" s="435"/>
      <c r="U1036" s="435"/>
      <c r="V1036" s="21"/>
      <c r="W1036" s="435"/>
      <c r="X1036" s="435"/>
      <c r="Y1036" s="435"/>
      <c r="Z1036" s="435"/>
      <c r="AA1036" s="435"/>
      <c r="AB1036" s="435"/>
      <c r="AC1036" s="435"/>
      <c r="AD1036" s="435"/>
      <c r="AE1036" s="435"/>
      <c r="AF1036" s="435"/>
      <c r="AG1036" s="435"/>
      <c r="AH1036" s="435"/>
      <c r="AI1036" s="435"/>
      <c r="AJ1036" s="435"/>
      <c r="AK1036" s="435"/>
      <c r="AL1036" s="435"/>
      <c r="AM1036" s="435"/>
      <c r="AN1036" s="435"/>
    </row>
    <row r="1037" spans="1:40" s="436" customFormat="1" ht="14.5">
      <c r="A1037" s="435"/>
      <c r="B1037" s="435"/>
      <c r="C1037" s="435"/>
      <c r="D1037" s="435"/>
      <c r="E1037" s="435"/>
      <c r="F1037" s="435"/>
      <c r="G1037" s="435"/>
      <c r="H1037" s="435"/>
      <c r="I1037" s="435"/>
      <c r="J1037" s="435"/>
      <c r="K1037" s="435"/>
      <c r="L1037" s="435"/>
      <c r="M1037" s="435"/>
      <c r="N1037" s="435"/>
      <c r="O1037" s="435"/>
      <c r="P1037" s="435"/>
      <c r="Q1037" s="21"/>
      <c r="R1037" s="435"/>
      <c r="S1037" s="435"/>
      <c r="T1037" s="435"/>
      <c r="U1037" s="435"/>
      <c r="V1037" s="21"/>
      <c r="W1037" s="435"/>
      <c r="X1037" s="435"/>
      <c r="Y1037" s="435"/>
      <c r="Z1037" s="435"/>
      <c r="AA1037" s="435"/>
      <c r="AB1037" s="435"/>
      <c r="AC1037" s="435"/>
      <c r="AD1037" s="435"/>
      <c r="AE1037" s="435"/>
      <c r="AF1037" s="435"/>
      <c r="AG1037" s="435"/>
      <c r="AH1037" s="435"/>
      <c r="AI1037" s="435"/>
      <c r="AJ1037" s="435"/>
      <c r="AK1037" s="435"/>
      <c r="AL1037" s="435"/>
      <c r="AM1037" s="435"/>
      <c r="AN1037" s="435"/>
    </row>
    <row r="1038" spans="1:40" s="436" customFormat="1" ht="14.5">
      <c r="A1038" s="435"/>
      <c r="B1038" s="435"/>
      <c r="C1038" s="435"/>
      <c r="D1038" s="435"/>
      <c r="E1038" s="435"/>
      <c r="F1038" s="435"/>
      <c r="G1038" s="435"/>
      <c r="H1038" s="435"/>
      <c r="I1038" s="435"/>
      <c r="J1038" s="435"/>
      <c r="K1038" s="435"/>
      <c r="L1038" s="435"/>
      <c r="M1038" s="435"/>
      <c r="N1038" s="435"/>
      <c r="O1038" s="435"/>
      <c r="P1038" s="435"/>
      <c r="Q1038" s="21"/>
      <c r="R1038" s="435"/>
      <c r="S1038" s="435"/>
      <c r="T1038" s="435"/>
      <c r="U1038" s="435"/>
      <c r="V1038" s="21"/>
      <c r="W1038" s="435"/>
      <c r="X1038" s="435"/>
      <c r="Y1038" s="435"/>
      <c r="Z1038" s="435"/>
      <c r="AA1038" s="435"/>
      <c r="AB1038" s="435"/>
      <c r="AC1038" s="435"/>
      <c r="AD1038" s="435"/>
      <c r="AE1038" s="435"/>
      <c r="AF1038" s="435"/>
      <c r="AG1038" s="435"/>
      <c r="AH1038" s="435"/>
      <c r="AI1038" s="435"/>
      <c r="AJ1038" s="435"/>
      <c r="AK1038" s="435"/>
      <c r="AL1038" s="435"/>
      <c r="AM1038" s="435"/>
      <c r="AN1038" s="435"/>
    </row>
    <row r="1039" spans="1:40" s="436" customFormat="1" ht="14.5">
      <c r="A1039" s="435"/>
      <c r="B1039" s="435"/>
      <c r="C1039" s="435"/>
      <c r="D1039" s="435"/>
      <c r="E1039" s="435"/>
      <c r="F1039" s="435"/>
      <c r="G1039" s="435"/>
      <c r="H1039" s="435"/>
      <c r="I1039" s="435"/>
      <c r="J1039" s="435"/>
      <c r="K1039" s="435"/>
      <c r="L1039" s="435"/>
      <c r="M1039" s="435"/>
      <c r="N1039" s="435"/>
      <c r="O1039" s="435"/>
      <c r="P1039" s="435"/>
      <c r="Q1039" s="21"/>
      <c r="R1039" s="435"/>
      <c r="S1039" s="435"/>
      <c r="T1039" s="435"/>
      <c r="U1039" s="435"/>
      <c r="V1039" s="21"/>
      <c r="W1039" s="435"/>
      <c r="X1039" s="435"/>
      <c r="Y1039" s="435"/>
      <c r="Z1039" s="435"/>
      <c r="AA1039" s="435"/>
      <c r="AB1039" s="435"/>
      <c r="AC1039" s="435"/>
      <c r="AD1039" s="435"/>
      <c r="AE1039" s="435"/>
      <c r="AF1039" s="435"/>
      <c r="AG1039" s="435"/>
      <c r="AH1039" s="435"/>
      <c r="AI1039" s="435"/>
      <c r="AJ1039" s="435"/>
      <c r="AK1039" s="435"/>
      <c r="AL1039" s="435"/>
      <c r="AM1039" s="435"/>
      <c r="AN1039" s="435"/>
    </row>
    <row r="1040" spans="1:40" s="436" customFormat="1" ht="14.5">
      <c r="A1040" s="435"/>
      <c r="B1040" s="435"/>
      <c r="C1040" s="435"/>
      <c r="D1040" s="435"/>
      <c r="E1040" s="435"/>
      <c r="F1040" s="435"/>
      <c r="G1040" s="435"/>
      <c r="H1040" s="435"/>
      <c r="I1040" s="435"/>
      <c r="J1040" s="435"/>
      <c r="K1040" s="435"/>
      <c r="L1040" s="435"/>
      <c r="M1040" s="435"/>
      <c r="N1040" s="435"/>
      <c r="O1040" s="435"/>
      <c r="P1040" s="435"/>
      <c r="Q1040" s="21"/>
      <c r="R1040" s="435"/>
      <c r="S1040" s="435"/>
      <c r="T1040" s="435"/>
      <c r="U1040" s="435"/>
      <c r="V1040" s="21"/>
      <c r="W1040" s="435"/>
      <c r="X1040" s="435"/>
      <c r="Y1040" s="435"/>
      <c r="Z1040" s="435"/>
      <c r="AA1040" s="435"/>
      <c r="AB1040" s="435"/>
      <c r="AC1040" s="435"/>
      <c r="AD1040" s="435"/>
      <c r="AE1040" s="435"/>
      <c r="AF1040" s="435"/>
      <c r="AG1040" s="435"/>
      <c r="AH1040" s="435"/>
      <c r="AI1040" s="435"/>
      <c r="AJ1040" s="435"/>
      <c r="AK1040" s="435"/>
      <c r="AL1040" s="435"/>
      <c r="AM1040" s="435"/>
      <c r="AN1040" s="435"/>
    </row>
    <row r="1041" spans="1:40" s="436" customFormat="1" ht="14.5">
      <c r="A1041" s="435"/>
      <c r="B1041" s="435"/>
      <c r="C1041" s="435"/>
      <c r="D1041" s="435"/>
      <c r="E1041" s="435"/>
      <c r="F1041" s="435"/>
      <c r="G1041" s="435"/>
      <c r="H1041" s="435"/>
      <c r="I1041" s="435"/>
      <c r="J1041" s="435"/>
      <c r="K1041" s="435"/>
      <c r="L1041" s="435"/>
      <c r="M1041" s="435"/>
      <c r="N1041" s="435"/>
      <c r="O1041" s="435"/>
      <c r="P1041" s="435"/>
      <c r="Q1041" s="21"/>
      <c r="R1041" s="435"/>
      <c r="S1041" s="435"/>
      <c r="T1041" s="435"/>
      <c r="U1041" s="435"/>
      <c r="V1041" s="21"/>
      <c r="W1041" s="435"/>
      <c r="X1041" s="435"/>
      <c r="Y1041" s="435"/>
      <c r="Z1041" s="435"/>
      <c r="AA1041" s="435"/>
      <c r="AB1041" s="435"/>
      <c r="AC1041" s="435"/>
      <c r="AD1041" s="435"/>
      <c r="AE1041" s="435"/>
      <c r="AF1041" s="435"/>
      <c r="AG1041" s="435"/>
      <c r="AH1041" s="435"/>
      <c r="AI1041" s="435"/>
      <c r="AJ1041" s="435"/>
      <c r="AK1041" s="435"/>
      <c r="AL1041" s="435"/>
      <c r="AM1041" s="435"/>
      <c r="AN1041" s="435"/>
    </row>
    <row r="1042" spans="1:40" s="436" customFormat="1" ht="14.5">
      <c r="A1042" s="435"/>
      <c r="B1042" s="435"/>
      <c r="C1042" s="435"/>
      <c r="D1042" s="435"/>
      <c r="E1042" s="435"/>
      <c r="F1042" s="435"/>
      <c r="G1042" s="435"/>
      <c r="H1042" s="435"/>
      <c r="I1042" s="435"/>
      <c r="J1042" s="435"/>
      <c r="K1042" s="435"/>
      <c r="L1042" s="435"/>
      <c r="M1042" s="435"/>
      <c r="N1042" s="435"/>
      <c r="O1042" s="435"/>
      <c r="P1042" s="435"/>
      <c r="Q1042" s="21"/>
      <c r="R1042" s="435"/>
      <c r="S1042" s="435"/>
      <c r="T1042" s="435"/>
      <c r="U1042" s="435"/>
      <c r="V1042" s="21"/>
      <c r="W1042" s="435"/>
      <c r="X1042" s="435"/>
      <c r="Y1042" s="435"/>
      <c r="Z1042" s="435"/>
      <c r="AA1042" s="435"/>
      <c r="AB1042" s="435"/>
      <c r="AC1042" s="435"/>
      <c r="AD1042" s="435"/>
      <c r="AE1042" s="435"/>
      <c r="AF1042" s="435"/>
      <c r="AG1042" s="435"/>
      <c r="AH1042" s="435"/>
      <c r="AI1042" s="435"/>
      <c r="AJ1042" s="435"/>
      <c r="AK1042" s="435"/>
      <c r="AL1042" s="435"/>
      <c r="AM1042" s="435"/>
      <c r="AN1042" s="435"/>
    </row>
    <row r="1043" spans="1:40" s="436" customFormat="1" ht="14.5">
      <c r="A1043" s="435"/>
      <c r="B1043" s="435"/>
      <c r="C1043" s="435"/>
      <c r="D1043" s="435"/>
      <c r="E1043" s="435"/>
      <c r="F1043" s="435"/>
      <c r="G1043" s="435"/>
      <c r="H1043" s="435"/>
      <c r="I1043" s="435"/>
      <c r="J1043" s="435"/>
      <c r="K1043" s="435"/>
      <c r="L1043" s="435"/>
      <c r="M1043" s="435"/>
      <c r="N1043" s="435"/>
      <c r="O1043" s="435"/>
      <c r="P1043" s="435"/>
      <c r="Q1043" s="21"/>
      <c r="R1043" s="435"/>
      <c r="S1043" s="435"/>
      <c r="T1043" s="435"/>
      <c r="U1043" s="435"/>
      <c r="V1043" s="21"/>
      <c r="W1043" s="435"/>
      <c r="X1043" s="435"/>
      <c r="Y1043" s="435"/>
      <c r="Z1043" s="435"/>
      <c r="AA1043" s="435"/>
      <c r="AB1043" s="435"/>
      <c r="AC1043" s="435"/>
      <c r="AD1043" s="435"/>
      <c r="AE1043" s="435"/>
      <c r="AF1043" s="435"/>
      <c r="AG1043" s="435"/>
      <c r="AH1043" s="435"/>
      <c r="AI1043" s="435"/>
      <c r="AJ1043" s="435"/>
      <c r="AK1043" s="435"/>
      <c r="AL1043" s="435"/>
      <c r="AM1043" s="435"/>
      <c r="AN1043" s="435"/>
    </row>
    <row r="1044" spans="1:40" s="436" customFormat="1" ht="14.5">
      <c r="A1044" s="435"/>
      <c r="B1044" s="435"/>
      <c r="C1044" s="435"/>
      <c r="D1044" s="435"/>
      <c r="E1044" s="435"/>
      <c r="F1044" s="435"/>
      <c r="G1044" s="435"/>
      <c r="H1044" s="435"/>
      <c r="I1044" s="435"/>
      <c r="J1044" s="435"/>
      <c r="K1044" s="435"/>
      <c r="L1044" s="435"/>
      <c r="M1044" s="435"/>
      <c r="N1044" s="435"/>
      <c r="O1044" s="435"/>
      <c r="P1044" s="435"/>
      <c r="Q1044" s="21"/>
      <c r="R1044" s="435"/>
      <c r="S1044" s="435"/>
      <c r="T1044" s="435"/>
      <c r="U1044" s="435"/>
      <c r="V1044" s="21"/>
      <c r="W1044" s="435"/>
      <c r="X1044" s="435"/>
      <c r="Y1044" s="435"/>
      <c r="Z1044" s="435"/>
      <c r="AA1044" s="435"/>
      <c r="AB1044" s="435"/>
      <c r="AC1044" s="435"/>
      <c r="AD1044" s="435"/>
      <c r="AE1044" s="435"/>
      <c r="AF1044" s="435"/>
      <c r="AG1044" s="435"/>
      <c r="AH1044" s="435"/>
      <c r="AI1044" s="435"/>
      <c r="AJ1044" s="435"/>
      <c r="AK1044" s="435"/>
      <c r="AL1044" s="435"/>
      <c r="AM1044" s="435"/>
      <c r="AN1044" s="435"/>
    </row>
    <row r="1045" spans="1:40" s="436" customFormat="1" ht="14.5">
      <c r="A1045" s="435"/>
      <c r="B1045" s="435"/>
      <c r="C1045" s="435"/>
      <c r="D1045" s="435"/>
      <c r="E1045" s="435"/>
      <c r="F1045" s="435"/>
      <c r="G1045" s="435"/>
      <c r="H1045" s="435"/>
      <c r="I1045" s="435"/>
      <c r="J1045" s="435"/>
      <c r="K1045" s="435"/>
      <c r="L1045" s="435"/>
      <c r="M1045" s="435"/>
      <c r="N1045" s="435"/>
      <c r="O1045" s="435"/>
      <c r="P1045" s="435"/>
      <c r="Q1045" s="21"/>
      <c r="R1045" s="435"/>
      <c r="S1045" s="435"/>
      <c r="T1045" s="435"/>
      <c r="U1045" s="435"/>
      <c r="V1045" s="21"/>
      <c r="W1045" s="435"/>
      <c r="X1045" s="435"/>
      <c r="Y1045" s="435"/>
      <c r="Z1045" s="435"/>
      <c r="AA1045" s="435"/>
      <c r="AB1045" s="435"/>
      <c r="AC1045" s="435"/>
      <c r="AD1045" s="435"/>
      <c r="AE1045" s="435"/>
      <c r="AF1045" s="435"/>
      <c r="AG1045" s="435"/>
      <c r="AH1045" s="435"/>
      <c r="AI1045" s="435"/>
      <c r="AJ1045" s="435"/>
      <c r="AK1045" s="435"/>
      <c r="AL1045" s="435"/>
      <c r="AM1045" s="435"/>
      <c r="AN1045" s="435"/>
    </row>
    <row r="1046" spans="1:40" s="436" customFormat="1" ht="14.5">
      <c r="A1046" s="435"/>
      <c r="B1046" s="435"/>
      <c r="C1046" s="435"/>
      <c r="D1046" s="435"/>
      <c r="E1046" s="435"/>
      <c r="F1046" s="435"/>
      <c r="G1046" s="435"/>
      <c r="H1046" s="435"/>
      <c r="I1046" s="435"/>
      <c r="J1046" s="435"/>
      <c r="K1046" s="435"/>
      <c r="L1046" s="435"/>
      <c r="M1046" s="435"/>
      <c r="N1046" s="435"/>
      <c r="O1046" s="435"/>
      <c r="P1046" s="435"/>
      <c r="Q1046" s="21"/>
      <c r="R1046" s="435"/>
      <c r="S1046" s="435"/>
      <c r="T1046" s="435"/>
      <c r="U1046" s="435"/>
      <c r="V1046" s="21"/>
      <c r="W1046" s="435"/>
      <c r="X1046" s="435"/>
      <c r="Y1046" s="435"/>
      <c r="Z1046" s="435"/>
      <c r="AA1046" s="435"/>
      <c r="AB1046" s="435"/>
      <c r="AC1046" s="435"/>
      <c r="AD1046" s="435"/>
      <c r="AE1046" s="435"/>
      <c r="AF1046" s="435"/>
      <c r="AG1046" s="435"/>
      <c r="AH1046" s="435"/>
      <c r="AI1046" s="435"/>
      <c r="AJ1046" s="435"/>
      <c r="AK1046" s="435"/>
      <c r="AL1046" s="435"/>
      <c r="AM1046" s="435"/>
      <c r="AN1046" s="435"/>
    </row>
    <row r="1047" spans="1:40" s="436" customFormat="1" ht="14.5">
      <c r="A1047" s="435"/>
      <c r="B1047" s="435"/>
      <c r="C1047" s="435"/>
      <c r="D1047" s="435"/>
      <c r="E1047" s="435"/>
      <c r="F1047" s="435"/>
      <c r="G1047" s="435"/>
      <c r="H1047" s="435"/>
      <c r="I1047" s="435"/>
      <c r="J1047" s="435"/>
      <c r="K1047" s="435"/>
      <c r="L1047" s="435"/>
      <c r="M1047" s="435"/>
      <c r="N1047" s="435"/>
      <c r="O1047" s="435"/>
      <c r="P1047" s="435"/>
      <c r="Q1047" s="21"/>
      <c r="R1047" s="435"/>
      <c r="S1047" s="435"/>
      <c r="T1047" s="435"/>
      <c r="U1047" s="435"/>
      <c r="V1047" s="21"/>
      <c r="W1047" s="435"/>
      <c r="X1047" s="435"/>
      <c r="Y1047" s="435"/>
      <c r="Z1047" s="435"/>
      <c r="AA1047" s="435"/>
      <c r="AB1047" s="435"/>
      <c r="AC1047" s="435"/>
      <c r="AD1047" s="435"/>
      <c r="AE1047" s="435"/>
      <c r="AF1047" s="435"/>
      <c r="AG1047" s="435"/>
      <c r="AH1047" s="435"/>
      <c r="AI1047" s="435"/>
      <c r="AJ1047" s="435"/>
      <c r="AK1047" s="435"/>
      <c r="AL1047" s="435"/>
      <c r="AM1047" s="435"/>
      <c r="AN1047" s="435"/>
    </row>
    <row r="1048" spans="1:40" s="436" customFormat="1" ht="14.5">
      <c r="A1048" s="435"/>
      <c r="B1048" s="435"/>
      <c r="C1048" s="435"/>
      <c r="D1048" s="435"/>
      <c r="E1048" s="435"/>
      <c r="F1048" s="435"/>
      <c r="G1048" s="435"/>
      <c r="H1048" s="435"/>
      <c r="I1048" s="435"/>
      <c r="J1048" s="435"/>
      <c r="K1048" s="435"/>
      <c r="L1048" s="435"/>
      <c r="M1048" s="435"/>
      <c r="N1048" s="435"/>
      <c r="O1048" s="435"/>
      <c r="P1048" s="435"/>
      <c r="Q1048" s="21"/>
      <c r="R1048" s="435"/>
      <c r="S1048" s="435"/>
      <c r="T1048" s="435"/>
      <c r="U1048" s="435"/>
      <c r="V1048" s="21"/>
      <c r="W1048" s="435"/>
      <c r="X1048" s="435"/>
      <c r="Y1048" s="435"/>
      <c r="Z1048" s="435"/>
      <c r="AA1048" s="435"/>
      <c r="AB1048" s="435"/>
      <c r="AC1048" s="435"/>
      <c r="AD1048" s="435"/>
      <c r="AE1048" s="435"/>
      <c r="AF1048" s="435"/>
      <c r="AG1048" s="435"/>
      <c r="AH1048" s="435"/>
      <c r="AI1048" s="435"/>
      <c r="AJ1048" s="435"/>
      <c r="AK1048" s="435"/>
      <c r="AL1048" s="435"/>
      <c r="AM1048" s="435"/>
      <c r="AN1048" s="435"/>
    </row>
    <row r="1049" spans="1:40" s="436" customFormat="1" ht="14.5">
      <c r="A1049" s="435"/>
      <c r="B1049" s="435"/>
      <c r="C1049" s="435"/>
      <c r="D1049" s="435"/>
      <c r="E1049" s="435"/>
      <c r="F1049" s="435"/>
      <c r="G1049" s="435"/>
      <c r="H1049" s="435"/>
      <c r="I1049" s="435"/>
      <c r="J1049" s="435"/>
      <c r="K1049" s="435"/>
      <c r="L1049" s="435"/>
      <c r="M1049" s="435"/>
      <c r="N1049" s="435"/>
      <c r="O1049" s="435"/>
      <c r="P1049" s="435"/>
      <c r="Q1049" s="21"/>
      <c r="R1049" s="435"/>
      <c r="S1049" s="435"/>
      <c r="T1049" s="435"/>
      <c r="U1049" s="435"/>
      <c r="V1049" s="21"/>
      <c r="W1049" s="435"/>
      <c r="X1049" s="435"/>
      <c r="Y1049" s="435"/>
      <c r="Z1049" s="435"/>
      <c r="AA1049" s="435"/>
      <c r="AB1049" s="435"/>
      <c r="AC1049" s="435"/>
      <c r="AD1049" s="435"/>
      <c r="AE1049" s="435"/>
      <c r="AF1049" s="435"/>
      <c r="AG1049" s="435"/>
      <c r="AH1049" s="435"/>
      <c r="AI1049" s="435"/>
      <c r="AJ1049" s="435"/>
      <c r="AK1049" s="435"/>
      <c r="AL1049" s="435"/>
      <c r="AM1049" s="435"/>
      <c r="AN1049" s="435"/>
    </row>
    <row r="1050" spans="1:40" s="436" customFormat="1" ht="14.5">
      <c r="A1050" s="435"/>
      <c r="B1050" s="435"/>
      <c r="C1050" s="435"/>
      <c r="D1050" s="435"/>
      <c r="E1050" s="435"/>
      <c r="F1050" s="435"/>
      <c r="G1050" s="435"/>
      <c r="H1050" s="435"/>
      <c r="I1050" s="435"/>
      <c r="J1050" s="435"/>
      <c r="K1050" s="435"/>
      <c r="L1050" s="435"/>
      <c r="M1050" s="435"/>
      <c r="N1050" s="435"/>
      <c r="O1050" s="435"/>
      <c r="P1050" s="435"/>
      <c r="Q1050" s="21"/>
      <c r="R1050" s="435"/>
      <c r="S1050" s="435"/>
      <c r="T1050" s="435"/>
      <c r="U1050" s="435"/>
      <c r="V1050" s="21"/>
      <c r="W1050" s="435"/>
      <c r="X1050" s="435"/>
      <c r="Y1050" s="435"/>
      <c r="Z1050" s="435"/>
      <c r="AA1050" s="435"/>
      <c r="AB1050" s="435"/>
      <c r="AC1050" s="435"/>
      <c r="AD1050" s="435"/>
      <c r="AE1050" s="435"/>
      <c r="AF1050" s="435"/>
      <c r="AG1050" s="435"/>
      <c r="AH1050" s="435"/>
      <c r="AI1050" s="435"/>
      <c r="AJ1050" s="435"/>
      <c r="AK1050" s="435"/>
      <c r="AL1050" s="435"/>
      <c r="AM1050" s="435"/>
      <c r="AN1050" s="435"/>
    </row>
    <row r="1051" spans="1:40" s="436" customFormat="1" ht="14.5">
      <c r="A1051" s="435"/>
      <c r="B1051" s="435"/>
      <c r="C1051" s="435"/>
      <c r="D1051" s="435"/>
      <c r="E1051" s="435"/>
      <c r="F1051" s="435"/>
      <c r="G1051" s="435"/>
      <c r="H1051" s="435"/>
      <c r="I1051" s="435"/>
      <c r="J1051" s="435"/>
      <c r="K1051" s="435"/>
      <c r="L1051" s="435"/>
      <c r="M1051" s="435"/>
      <c r="N1051" s="435"/>
      <c r="O1051" s="435"/>
      <c r="P1051" s="435"/>
      <c r="Q1051" s="21"/>
      <c r="R1051" s="435"/>
      <c r="S1051" s="435"/>
      <c r="T1051" s="435"/>
      <c r="U1051" s="435"/>
      <c r="V1051" s="21"/>
      <c r="W1051" s="435"/>
      <c r="X1051" s="435"/>
      <c r="Y1051" s="435"/>
      <c r="Z1051" s="435"/>
      <c r="AA1051" s="435"/>
      <c r="AB1051" s="435"/>
      <c r="AC1051" s="435"/>
      <c r="AD1051" s="435"/>
      <c r="AE1051" s="435"/>
      <c r="AF1051" s="435"/>
      <c r="AG1051" s="435"/>
      <c r="AH1051" s="435"/>
      <c r="AI1051" s="435"/>
      <c r="AJ1051" s="435"/>
      <c r="AK1051" s="435"/>
      <c r="AL1051" s="435"/>
      <c r="AM1051" s="435"/>
      <c r="AN1051" s="435"/>
    </row>
    <row r="1052" spans="1:40" s="436" customFormat="1" ht="14.5">
      <c r="A1052" s="435"/>
      <c r="B1052" s="435"/>
      <c r="C1052" s="435"/>
      <c r="D1052" s="435"/>
      <c r="E1052" s="435"/>
      <c r="F1052" s="435"/>
      <c r="G1052" s="435"/>
      <c r="H1052" s="435"/>
      <c r="I1052" s="435"/>
      <c r="J1052" s="435"/>
      <c r="K1052" s="435"/>
      <c r="L1052" s="435"/>
      <c r="M1052" s="435"/>
      <c r="N1052" s="435"/>
      <c r="O1052" s="435"/>
      <c r="P1052" s="435"/>
      <c r="Q1052" s="21"/>
      <c r="R1052" s="435"/>
      <c r="S1052" s="435"/>
      <c r="T1052" s="435"/>
      <c r="U1052" s="435"/>
      <c r="V1052" s="21"/>
      <c r="W1052" s="435"/>
      <c r="X1052" s="435"/>
      <c r="Y1052" s="435"/>
      <c r="Z1052" s="435"/>
      <c r="AA1052" s="435"/>
      <c r="AB1052" s="435"/>
      <c r="AC1052" s="435"/>
      <c r="AD1052" s="435"/>
      <c r="AE1052" s="435"/>
      <c r="AF1052" s="435"/>
      <c r="AG1052" s="435"/>
      <c r="AH1052" s="435"/>
      <c r="AI1052" s="435"/>
      <c r="AJ1052" s="435"/>
      <c r="AK1052" s="435"/>
      <c r="AL1052" s="435"/>
      <c r="AM1052" s="435"/>
      <c r="AN1052" s="435"/>
    </row>
    <row r="1053" spans="1:40" s="436" customFormat="1" ht="14.5">
      <c r="A1053" s="435"/>
      <c r="B1053" s="435"/>
      <c r="C1053" s="435"/>
      <c r="D1053" s="435"/>
      <c r="E1053" s="435"/>
      <c r="F1053" s="435"/>
      <c r="G1053" s="435"/>
      <c r="H1053" s="435"/>
      <c r="I1053" s="435"/>
      <c r="J1053" s="435"/>
      <c r="K1053" s="435"/>
      <c r="L1053" s="435"/>
      <c r="M1053" s="435"/>
      <c r="N1053" s="435"/>
      <c r="O1053" s="435"/>
      <c r="P1053" s="435"/>
      <c r="Q1053" s="21"/>
      <c r="R1053" s="435"/>
      <c r="S1053" s="435"/>
      <c r="T1053" s="435"/>
      <c r="U1053" s="435"/>
      <c r="V1053" s="21"/>
      <c r="W1053" s="435"/>
      <c r="X1053" s="435"/>
      <c r="Y1053" s="435"/>
      <c r="Z1053" s="435"/>
      <c r="AA1053" s="435"/>
      <c r="AB1053" s="435"/>
      <c r="AC1053" s="435"/>
      <c r="AD1053" s="435"/>
      <c r="AE1053" s="435"/>
      <c r="AF1053" s="435"/>
      <c r="AG1053" s="435"/>
      <c r="AH1053" s="435"/>
      <c r="AI1053" s="435"/>
      <c r="AJ1053" s="435"/>
      <c r="AK1053" s="435"/>
      <c r="AL1053" s="435"/>
      <c r="AM1053" s="435"/>
      <c r="AN1053" s="435"/>
    </row>
    <row r="1054" spans="1:40" s="436" customFormat="1" ht="14.5">
      <c r="A1054" s="435"/>
      <c r="B1054" s="435"/>
      <c r="C1054" s="435"/>
      <c r="D1054" s="435"/>
      <c r="E1054" s="435"/>
      <c r="F1054" s="435"/>
      <c r="G1054" s="435"/>
      <c r="H1054" s="435"/>
      <c r="I1054" s="435"/>
      <c r="J1054" s="435"/>
      <c r="K1054" s="435"/>
      <c r="L1054" s="435"/>
      <c r="M1054" s="435"/>
      <c r="N1054" s="435"/>
      <c r="O1054" s="435"/>
      <c r="P1054" s="435"/>
      <c r="Q1054" s="21"/>
      <c r="R1054" s="435"/>
      <c r="S1054" s="435"/>
      <c r="T1054" s="435"/>
      <c r="U1054" s="435"/>
      <c r="V1054" s="21"/>
      <c r="W1054" s="435"/>
      <c r="X1054" s="435"/>
      <c r="Y1054" s="435"/>
      <c r="Z1054" s="435"/>
      <c r="AA1054" s="435"/>
      <c r="AB1054" s="435"/>
      <c r="AC1054" s="435"/>
      <c r="AD1054" s="435"/>
      <c r="AE1054" s="435"/>
      <c r="AF1054" s="435"/>
      <c r="AG1054" s="435"/>
      <c r="AH1054" s="435"/>
      <c r="AI1054" s="435"/>
      <c r="AJ1054" s="435"/>
      <c r="AK1054" s="435"/>
      <c r="AL1054" s="435"/>
      <c r="AM1054" s="435"/>
      <c r="AN1054" s="435"/>
    </row>
    <row r="1055" spans="1:40" s="436" customFormat="1" ht="14.5">
      <c r="A1055" s="435"/>
      <c r="B1055" s="435"/>
      <c r="C1055" s="435"/>
      <c r="D1055" s="435"/>
      <c r="E1055" s="435"/>
      <c r="F1055" s="435"/>
      <c r="G1055" s="435"/>
      <c r="H1055" s="435"/>
      <c r="I1055" s="435"/>
      <c r="J1055" s="435"/>
      <c r="K1055" s="435"/>
      <c r="L1055" s="435"/>
      <c r="M1055" s="435"/>
      <c r="N1055" s="435"/>
      <c r="O1055" s="435"/>
      <c r="P1055" s="435"/>
      <c r="Q1055" s="21"/>
      <c r="R1055" s="435"/>
      <c r="S1055" s="435"/>
      <c r="T1055" s="435"/>
      <c r="U1055" s="435"/>
      <c r="V1055" s="21"/>
      <c r="W1055" s="435"/>
      <c r="X1055" s="435"/>
      <c r="Y1055" s="435"/>
      <c r="Z1055" s="435"/>
      <c r="AA1055" s="435"/>
      <c r="AB1055" s="435"/>
      <c r="AC1055" s="435"/>
      <c r="AD1055" s="435"/>
      <c r="AE1055" s="435"/>
      <c r="AF1055" s="435"/>
      <c r="AG1055" s="435"/>
      <c r="AH1055" s="435"/>
      <c r="AI1055" s="435"/>
      <c r="AJ1055" s="435"/>
      <c r="AK1055" s="435"/>
      <c r="AL1055" s="435"/>
      <c r="AM1055" s="435"/>
      <c r="AN1055" s="435"/>
    </row>
    <row r="1056" spans="1:40" s="436" customFormat="1" ht="14.5">
      <c r="A1056" s="435"/>
      <c r="B1056" s="435"/>
      <c r="C1056" s="435"/>
      <c r="D1056" s="435"/>
      <c r="E1056" s="435"/>
      <c r="F1056" s="435"/>
      <c r="G1056" s="435"/>
      <c r="H1056" s="435"/>
      <c r="I1056" s="435"/>
      <c r="J1056" s="435"/>
      <c r="K1056" s="435"/>
      <c r="L1056" s="435"/>
      <c r="M1056" s="435"/>
      <c r="N1056" s="435"/>
      <c r="O1056" s="435"/>
      <c r="P1056" s="435"/>
      <c r="Q1056" s="21"/>
      <c r="R1056" s="435"/>
      <c r="S1056" s="435"/>
      <c r="T1056" s="435"/>
      <c r="U1056" s="435"/>
      <c r="V1056" s="21"/>
      <c r="W1056" s="435"/>
      <c r="X1056" s="435"/>
      <c r="Y1056" s="435"/>
      <c r="Z1056" s="435"/>
      <c r="AA1056" s="435"/>
      <c r="AB1056" s="435"/>
      <c r="AC1056" s="435"/>
      <c r="AD1056" s="435"/>
      <c r="AE1056" s="435"/>
      <c r="AF1056" s="435"/>
      <c r="AG1056" s="435"/>
      <c r="AH1056" s="435"/>
      <c r="AI1056" s="435"/>
      <c r="AJ1056" s="435"/>
      <c r="AK1056" s="435"/>
      <c r="AL1056" s="435"/>
      <c r="AM1056" s="435"/>
      <c r="AN1056" s="435"/>
    </row>
    <row r="1057" spans="1:40" s="436" customFormat="1" ht="14.5">
      <c r="A1057" s="435"/>
      <c r="B1057" s="435"/>
      <c r="C1057" s="435"/>
      <c r="D1057" s="435"/>
      <c r="E1057" s="435"/>
      <c r="F1057" s="435"/>
      <c r="G1057" s="435"/>
      <c r="H1057" s="435"/>
      <c r="I1057" s="435"/>
      <c r="J1057" s="435"/>
      <c r="K1057" s="435"/>
      <c r="L1057" s="435"/>
      <c r="M1057" s="435"/>
      <c r="N1057" s="435"/>
      <c r="O1057" s="435"/>
      <c r="P1057" s="435"/>
      <c r="Q1057" s="21"/>
      <c r="R1057" s="435"/>
      <c r="S1057" s="435"/>
      <c r="T1057" s="435"/>
      <c r="U1057" s="435"/>
      <c r="V1057" s="21"/>
      <c r="W1057" s="435"/>
      <c r="X1057" s="435"/>
      <c r="Y1057" s="435"/>
      <c r="Z1057" s="435"/>
      <c r="AA1057" s="435"/>
      <c r="AB1057" s="435"/>
      <c r="AC1057" s="435"/>
      <c r="AD1057" s="435"/>
      <c r="AE1057" s="435"/>
      <c r="AF1057" s="435"/>
      <c r="AG1057" s="435"/>
      <c r="AH1057" s="435"/>
      <c r="AI1057" s="435"/>
      <c r="AJ1057" s="435"/>
      <c r="AK1057" s="435"/>
      <c r="AL1057" s="435"/>
      <c r="AM1057" s="435"/>
      <c r="AN1057" s="435"/>
    </row>
    <row r="1058" spans="1:40" s="436" customFormat="1" ht="14.5">
      <c r="A1058" s="435"/>
      <c r="B1058" s="435"/>
      <c r="C1058" s="435"/>
      <c r="D1058" s="435"/>
      <c r="E1058" s="435"/>
      <c r="F1058" s="435"/>
      <c r="G1058" s="435"/>
      <c r="H1058" s="435"/>
      <c r="I1058" s="435"/>
      <c r="J1058" s="435"/>
      <c r="K1058" s="435"/>
      <c r="L1058" s="435"/>
      <c r="M1058" s="435"/>
      <c r="N1058" s="435"/>
      <c r="O1058" s="435"/>
      <c r="P1058" s="435"/>
      <c r="Q1058" s="21"/>
      <c r="R1058" s="435"/>
      <c r="S1058" s="435"/>
      <c r="T1058" s="435"/>
      <c r="U1058" s="435"/>
      <c r="V1058" s="21"/>
      <c r="W1058" s="435"/>
      <c r="X1058" s="435"/>
      <c r="Y1058" s="435"/>
      <c r="Z1058" s="435"/>
      <c r="AA1058" s="435"/>
      <c r="AB1058" s="435"/>
      <c r="AC1058" s="435"/>
      <c r="AD1058" s="435"/>
      <c r="AE1058" s="435"/>
      <c r="AF1058" s="435"/>
      <c r="AG1058" s="435"/>
      <c r="AH1058" s="435"/>
      <c r="AI1058" s="435"/>
      <c r="AJ1058" s="435"/>
      <c r="AK1058" s="435"/>
      <c r="AL1058" s="435"/>
      <c r="AM1058" s="435"/>
      <c r="AN1058" s="435"/>
    </row>
    <row r="1059" spans="1:40" s="436" customFormat="1" ht="14.5">
      <c r="A1059" s="435"/>
      <c r="B1059" s="435"/>
      <c r="C1059" s="435"/>
      <c r="D1059" s="435"/>
      <c r="E1059" s="435"/>
      <c r="F1059" s="435"/>
      <c r="G1059" s="435"/>
      <c r="H1059" s="435"/>
      <c r="I1059" s="435"/>
      <c r="J1059" s="435"/>
      <c r="K1059" s="435"/>
      <c r="L1059" s="435"/>
      <c r="M1059" s="435"/>
      <c r="N1059" s="435"/>
      <c r="O1059" s="435"/>
      <c r="P1059" s="435"/>
      <c r="Q1059" s="21"/>
      <c r="R1059" s="435"/>
      <c r="S1059" s="435"/>
      <c r="T1059" s="435"/>
      <c r="U1059" s="435"/>
      <c r="V1059" s="21"/>
      <c r="W1059" s="435"/>
      <c r="X1059" s="435"/>
      <c r="Y1059" s="435"/>
      <c r="Z1059" s="435"/>
      <c r="AA1059" s="435"/>
      <c r="AB1059" s="435"/>
      <c r="AC1059" s="435"/>
      <c r="AD1059" s="435"/>
      <c r="AE1059" s="435"/>
      <c r="AF1059" s="435"/>
      <c r="AG1059" s="435"/>
      <c r="AH1059" s="435"/>
      <c r="AI1059" s="435"/>
      <c r="AJ1059" s="435"/>
      <c r="AK1059" s="435"/>
      <c r="AL1059" s="435"/>
      <c r="AM1059" s="435"/>
      <c r="AN1059" s="435"/>
    </row>
    <row r="1060" spans="1:40" s="436" customFormat="1" ht="14.5">
      <c r="A1060" s="435"/>
      <c r="B1060" s="435"/>
      <c r="C1060" s="435"/>
      <c r="D1060" s="435"/>
      <c r="E1060" s="435"/>
      <c r="F1060" s="435"/>
      <c r="G1060" s="435"/>
      <c r="H1060" s="435"/>
      <c r="I1060" s="435"/>
      <c r="J1060" s="435"/>
      <c r="K1060" s="435"/>
      <c r="L1060" s="435"/>
      <c r="M1060" s="435"/>
      <c r="N1060" s="435"/>
      <c r="O1060" s="435"/>
      <c r="P1060" s="435"/>
      <c r="Q1060" s="21"/>
      <c r="R1060" s="435"/>
      <c r="S1060" s="435"/>
      <c r="T1060" s="435"/>
      <c r="U1060" s="435"/>
      <c r="V1060" s="21"/>
      <c r="W1060" s="435"/>
      <c r="X1060" s="435"/>
      <c r="Y1060" s="435"/>
      <c r="Z1060" s="435"/>
      <c r="AA1060" s="435"/>
      <c r="AB1060" s="435"/>
      <c r="AC1060" s="435"/>
      <c r="AD1060" s="435"/>
      <c r="AE1060" s="435"/>
      <c r="AF1060" s="435"/>
      <c r="AG1060" s="435"/>
      <c r="AH1060" s="435"/>
      <c r="AI1060" s="435"/>
      <c r="AJ1060" s="435"/>
      <c r="AK1060" s="435"/>
      <c r="AL1060" s="435"/>
      <c r="AM1060" s="435"/>
      <c r="AN1060" s="435"/>
    </row>
    <row r="1061" spans="1:40" s="436" customFormat="1" ht="14.5">
      <c r="A1061" s="435"/>
      <c r="B1061" s="435"/>
      <c r="C1061" s="435"/>
      <c r="D1061" s="435"/>
      <c r="E1061" s="435"/>
      <c r="F1061" s="435"/>
      <c r="G1061" s="435"/>
      <c r="H1061" s="435"/>
      <c r="I1061" s="435"/>
      <c r="J1061" s="435"/>
      <c r="K1061" s="435"/>
      <c r="L1061" s="435"/>
      <c r="M1061" s="435"/>
      <c r="N1061" s="435"/>
      <c r="O1061" s="435"/>
      <c r="P1061" s="435"/>
      <c r="Q1061" s="21"/>
      <c r="R1061" s="435"/>
      <c r="S1061" s="435"/>
      <c r="T1061" s="435"/>
      <c r="U1061" s="435"/>
      <c r="V1061" s="21"/>
      <c r="W1061" s="435"/>
      <c r="X1061" s="435"/>
      <c r="Y1061" s="435"/>
      <c r="Z1061" s="435"/>
      <c r="AA1061" s="435"/>
      <c r="AB1061" s="435"/>
      <c r="AC1061" s="435"/>
      <c r="AD1061" s="435"/>
      <c r="AE1061" s="435"/>
      <c r="AF1061" s="435"/>
      <c r="AG1061" s="435"/>
      <c r="AH1061" s="435"/>
      <c r="AI1061" s="435"/>
      <c r="AJ1061" s="435"/>
      <c r="AK1061" s="435"/>
      <c r="AL1061" s="435"/>
      <c r="AM1061" s="435"/>
      <c r="AN1061" s="435"/>
    </row>
    <row r="1062" spans="1:40" s="436" customFormat="1" ht="14.5">
      <c r="A1062" s="435"/>
      <c r="B1062" s="435"/>
      <c r="C1062" s="435"/>
      <c r="D1062" s="435"/>
      <c r="E1062" s="435"/>
      <c r="F1062" s="435"/>
      <c r="G1062" s="435"/>
      <c r="H1062" s="435"/>
      <c r="I1062" s="435"/>
      <c r="J1062" s="435"/>
      <c r="K1062" s="435"/>
      <c r="L1062" s="435"/>
      <c r="M1062" s="435"/>
      <c r="N1062" s="435"/>
      <c r="O1062" s="435"/>
      <c r="P1062" s="435"/>
      <c r="Q1062" s="21"/>
      <c r="R1062" s="435"/>
      <c r="S1062" s="435"/>
      <c r="T1062" s="435"/>
      <c r="U1062" s="435"/>
      <c r="V1062" s="21"/>
      <c r="W1062" s="435"/>
      <c r="X1062" s="435"/>
      <c r="Y1062" s="435"/>
      <c r="Z1062" s="435"/>
      <c r="AA1062" s="435"/>
      <c r="AB1062" s="435"/>
      <c r="AC1062" s="435"/>
      <c r="AD1062" s="435"/>
      <c r="AE1062" s="435"/>
      <c r="AF1062" s="435"/>
      <c r="AG1062" s="435"/>
      <c r="AH1062" s="435"/>
      <c r="AI1062" s="435"/>
      <c r="AJ1062" s="435"/>
      <c r="AK1062" s="435"/>
      <c r="AL1062" s="435"/>
      <c r="AM1062" s="435"/>
      <c r="AN1062" s="435"/>
    </row>
    <row r="1063" spans="1:40" s="436" customFormat="1" ht="14.5">
      <c r="A1063" s="435"/>
      <c r="B1063" s="435"/>
      <c r="C1063" s="435"/>
      <c r="D1063" s="435"/>
      <c r="E1063" s="435"/>
      <c r="F1063" s="435"/>
      <c r="G1063" s="435"/>
      <c r="H1063" s="435"/>
      <c r="I1063" s="435"/>
      <c r="J1063" s="435"/>
      <c r="K1063" s="435"/>
      <c r="L1063" s="435"/>
      <c r="M1063" s="435"/>
      <c r="N1063" s="435"/>
      <c r="O1063" s="435"/>
      <c r="P1063" s="435"/>
      <c r="Q1063" s="21"/>
      <c r="R1063" s="435"/>
      <c r="S1063" s="435"/>
      <c r="T1063" s="435"/>
      <c r="U1063" s="435"/>
      <c r="V1063" s="21"/>
      <c r="W1063" s="435"/>
      <c r="X1063" s="435"/>
      <c r="Y1063" s="435"/>
      <c r="Z1063" s="435"/>
      <c r="AA1063" s="435"/>
      <c r="AB1063" s="435"/>
      <c r="AC1063" s="435"/>
      <c r="AD1063" s="435"/>
      <c r="AE1063" s="435"/>
      <c r="AF1063" s="435"/>
      <c r="AG1063" s="435"/>
      <c r="AH1063" s="435"/>
      <c r="AI1063" s="435"/>
      <c r="AJ1063" s="435"/>
      <c r="AK1063" s="435"/>
      <c r="AL1063" s="435"/>
      <c r="AM1063" s="435"/>
      <c r="AN1063" s="435"/>
    </row>
    <row r="1064" spans="1:40" s="436" customFormat="1" ht="14.5">
      <c r="A1064" s="435"/>
      <c r="B1064" s="435"/>
      <c r="C1064" s="435"/>
      <c r="D1064" s="435"/>
      <c r="E1064" s="435"/>
      <c r="F1064" s="435"/>
      <c r="G1064" s="435"/>
      <c r="H1064" s="435"/>
      <c r="I1064" s="435"/>
      <c r="J1064" s="435"/>
      <c r="K1064" s="435"/>
      <c r="L1064" s="435"/>
      <c r="M1064" s="435"/>
      <c r="N1064" s="435"/>
      <c r="O1064" s="435"/>
      <c r="P1064" s="435"/>
      <c r="Q1064" s="21"/>
      <c r="R1064" s="435"/>
      <c r="S1064" s="435"/>
      <c r="T1064" s="435"/>
      <c r="U1064" s="435"/>
      <c r="V1064" s="21"/>
      <c r="W1064" s="435"/>
      <c r="X1064" s="435"/>
      <c r="Y1064" s="435"/>
      <c r="Z1064" s="435"/>
      <c r="AA1064" s="435"/>
      <c r="AB1064" s="435"/>
      <c r="AC1064" s="435"/>
      <c r="AD1064" s="435"/>
      <c r="AE1064" s="435"/>
      <c r="AF1064" s="435"/>
      <c r="AG1064" s="435"/>
      <c r="AH1064" s="435"/>
      <c r="AI1064" s="435"/>
      <c r="AJ1064" s="435"/>
      <c r="AK1064" s="435"/>
      <c r="AL1064" s="435"/>
      <c r="AM1064" s="435"/>
      <c r="AN1064" s="435"/>
    </row>
    <row r="1065" spans="1:40" s="436" customFormat="1" ht="14.5">
      <c r="A1065" s="435"/>
      <c r="B1065" s="435"/>
      <c r="C1065" s="435"/>
      <c r="D1065" s="435"/>
      <c r="E1065" s="435"/>
      <c r="F1065" s="435"/>
      <c r="G1065" s="435"/>
      <c r="H1065" s="435"/>
      <c r="I1065" s="435"/>
      <c r="J1065" s="435"/>
      <c r="K1065" s="435"/>
      <c r="L1065" s="435"/>
      <c r="M1065" s="435"/>
      <c r="N1065" s="435"/>
      <c r="O1065" s="435"/>
      <c r="P1065" s="435"/>
      <c r="Q1065" s="21"/>
      <c r="R1065" s="435"/>
      <c r="S1065" s="435"/>
      <c r="T1065" s="435"/>
      <c r="U1065" s="435"/>
      <c r="V1065" s="21"/>
      <c r="W1065" s="435"/>
      <c r="X1065" s="435"/>
      <c r="Y1065" s="435"/>
      <c r="Z1065" s="435"/>
      <c r="AA1065" s="435"/>
      <c r="AB1065" s="435"/>
      <c r="AC1065" s="435"/>
      <c r="AD1065" s="435"/>
      <c r="AE1065" s="435"/>
      <c r="AF1065" s="435"/>
      <c r="AG1065" s="435"/>
      <c r="AH1065" s="435"/>
      <c r="AI1065" s="435"/>
      <c r="AJ1065" s="435"/>
      <c r="AK1065" s="435"/>
      <c r="AL1065" s="435"/>
      <c r="AM1065" s="435"/>
      <c r="AN1065" s="435"/>
    </row>
    <row r="1066" spans="1:40" s="436" customFormat="1" ht="14.5">
      <c r="A1066" s="435"/>
      <c r="B1066" s="435"/>
      <c r="C1066" s="435"/>
      <c r="D1066" s="435"/>
      <c r="E1066" s="435"/>
      <c r="F1066" s="435"/>
      <c r="G1066" s="435"/>
      <c r="H1066" s="435"/>
      <c r="I1066" s="435"/>
      <c r="J1066" s="435"/>
      <c r="K1066" s="435"/>
      <c r="L1066" s="435"/>
      <c r="M1066" s="435"/>
      <c r="N1066" s="435"/>
      <c r="O1066" s="435"/>
      <c r="P1066" s="435"/>
      <c r="Q1066" s="21"/>
      <c r="R1066" s="435"/>
      <c r="S1066" s="435"/>
      <c r="T1066" s="435"/>
      <c r="U1066" s="435"/>
      <c r="V1066" s="21"/>
      <c r="W1066" s="435"/>
      <c r="X1066" s="435"/>
      <c r="Y1066" s="435"/>
      <c r="Z1066" s="435"/>
      <c r="AA1066" s="435"/>
      <c r="AB1066" s="435"/>
      <c r="AC1066" s="435"/>
      <c r="AD1066" s="435"/>
      <c r="AE1066" s="435"/>
      <c r="AF1066" s="435"/>
      <c r="AG1066" s="435"/>
      <c r="AH1066" s="435"/>
      <c r="AI1066" s="435"/>
      <c r="AJ1066" s="435"/>
      <c r="AK1066" s="435"/>
      <c r="AL1066" s="435"/>
      <c r="AM1066" s="435"/>
      <c r="AN1066" s="435"/>
    </row>
    <row r="1067" spans="1:40" s="436" customFormat="1" ht="14.5">
      <c r="A1067" s="435"/>
      <c r="B1067" s="435"/>
      <c r="C1067" s="435"/>
      <c r="D1067" s="435"/>
      <c r="E1067" s="435"/>
      <c r="F1067" s="435"/>
      <c r="G1067" s="435"/>
      <c r="H1067" s="435"/>
      <c r="I1067" s="435"/>
      <c r="J1067" s="435"/>
      <c r="K1067" s="435"/>
      <c r="L1067" s="435"/>
      <c r="M1067" s="435"/>
      <c r="N1067" s="435"/>
      <c r="O1067" s="435"/>
      <c r="P1067" s="435"/>
      <c r="Q1067" s="21"/>
      <c r="R1067" s="435"/>
      <c r="S1067" s="435"/>
      <c r="T1067" s="435"/>
      <c r="U1067" s="435"/>
      <c r="V1067" s="21"/>
      <c r="W1067" s="435"/>
      <c r="X1067" s="435"/>
      <c r="Y1067" s="435"/>
      <c r="Z1067" s="435"/>
      <c r="AA1067" s="435"/>
      <c r="AB1067" s="435"/>
      <c r="AC1067" s="435"/>
      <c r="AD1067" s="435"/>
      <c r="AE1067" s="435"/>
      <c r="AF1067" s="435"/>
      <c r="AG1067" s="435"/>
      <c r="AH1067" s="435"/>
      <c r="AI1067" s="435"/>
      <c r="AJ1067" s="435"/>
      <c r="AK1067" s="435"/>
      <c r="AL1067" s="435"/>
      <c r="AM1067" s="435"/>
      <c r="AN1067" s="435"/>
    </row>
    <row r="1068" spans="1:40" s="436" customFormat="1" ht="14.5">
      <c r="A1068" s="435"/>
      <c r="B1068" s="435"/>
      <c r="C1068" s="435"/>
      <c r="D1068" s="435"/>
      <c r="E1068" s="435"/>
      <c r="F1068" s="435"/>
      <c r="G1068" s="435"/>
      <c r="H1068" s="435"/>
      <c r="I1068" s="435"/>
      <c r="J1068" s="435"/>
      <c r="K1068" s="435"/>
      <c r="L1068" s="435"/>
      <c r="M1068" s="435"/>
      <c r="N1068" s="435"/>
      <c r="O1068" s="435"/>
      <c r="P1068" s="435"/>
      <c r="Q1068" s="21"/>
      <c r="R1068" s="435"/>
      <c r="S1068" s="435"/>
      <c r="T1068" s="435"/>
      <c r="U1068" s="435"/>
      <c r="V1068" s="21"/>
      <c r="W1068" s="435"/>
      <c r="X1068" s="435"/>
      <c r="Y1068" s="435"/>
      <c r="Z1068" s="435"/>
      <c r="AA1068" s="435"/>
      <c r="AB1068" s="435"/>
      <c r="AC1068" s="435"/>
      <c r="AD1068" s="435"/>
      <c r="AE1068" s="435"/>
      <c r="AF1068" s="435"/>
      <c r="AG1068" s="435"/>
      <c r="AH1068" s="435"/>
      <c r="AI1068" s="435"/>
      <c r="AJ1068" s="435"/>
      <c r="AK1068" s="435"/>
      <c r="AL1068" s="435"/>
      <c r="AM1068" s="435"/>
      <c r="AN1068" s="435"/>
    </row>
    <row r="1069" spans="1:40" s="436" customFormat="1" ht="14.5">
      <c r="A1069" s="435"/>
      <c r="B1069" s="435"/>
      <c r="C1069" s="435"/>
      <c r="D1069" s="435"/>
      <c r="E1069" s="435"/>
      <c r="F1069" s="435"/>
      <c r="G1069" s="435"/>
      <c r="H1069" s="435"/>
      <c r="I1069" s="435"/>
      <c r="J1069" s="435"/>
      <c r="K1069" s="435"/>
      <c r="L1069" s="435"/>
      <c r="M1069" s="435"/>
      <c r="N1069" s="435"/>
      <c r="O1069" s="435"/>
      <c r="P1069" s="435"/>
      <c r="Q1069" s="21"/>
      <c r="R1069" s="435"/>
      <c r="S1069" s="435"/>
      <c r="T1069" s="435"/>
      <c r="U1069" s="435"/>
      <c r="V1069" s="21"/>
      <c r="W1069" s="435"/>
      <c r="X1069" s="435"/>
      <c r="Y1069" s="435"/>
      <c r="Z1069" s="435"/>
      <c r="AA1069" s="435"/>
      <c r="AB1069" s="435"/>
      <c r="AC1069" s="435"/>
      <c r="AD1069" s="435"/>
      <c r="AE1069" s="435"/>
      <c r="AF1069" s="435"/>
      <c r="AG1069" s="435"/>
      <c r="AH1069" s="435"/>
      <c r="AI1069" s="435"/>
      <c r="AJ1069" s="435"/>
      <c r="AK1069" s="435"/>
      <c r="AL1069" s="435"/>
      <c r="AM1069" s="435"/>
      <c r="AN1069" s="435"/>
    </row>
    <row r="1070" spans="1:40" s="436" customFormat="1" ht="14.5">
      <c r="A1070" s="435"/>
      <c r="B1070" s="435"/>
      <c r="C1070" s="435"/>
      <c r="D1070" s="435"/>
      <c r="E1070" s="435"/>
      <c r="F1070" s="435"/>
      <c r="G1070" s="435"/>
      <c r="H1070" s="435"/>
      <c r="I1070" s="435"/>
      <c r="J1070" s="435"/>
      <c r="K1070" s="435"/>
      <c r="L1070" s="435"/>
      <c r="M1070" s="435"/>
      <c r="N1070" s="435"/>
      <c r="O1070" s="435"/>
      <c r="P1070" s="435"/>
      <c r="Q1070" s="21"/>
      <c r="R1070" s="435"/>
      <c r="S1070" s="435"/>
      <c r="T1070" s="435"/>
      <c r="U1070" s="435"/>
      <c r="V1070" s="21"/>
      <c r="W1070" s="435"/>
      <c r="X1070" s="435"/>
      <c r="Y1070" s="435"/>
      <c r="Z1070" s="435"/>
      <c r="AA1070" s="435"/>
      <c r="AB1070" s="435"/>
      <c r="AC1070" s="435"/>
      <c r="AD1070" s="435"/>
      <c r="AE1070" s="435"/>
      <c r="AF1070" s="435"/>
      <c r="AG1070" s="435"/>
      <c r="AH1070" s="435"/>
      <c r="AI1070" s="435"/>
      <c r="AJ1070" s="435"/>
      <c r="AK1070" s="435"/>
      <c r="AL1070" s="435"/>
      <c r="AM1070" s="435"/>
      <c r="AN1070" s="435"/>
    </row>
    <row r="1071" spans="1:40" s="436" customFormat="1" ht="14.5">
      <c r="A1071" s="435"/>
      <c r="B1071" s="435"/>
      <c r="C1071" s="435"/>
      <c r="D1071" s="435"/>
      <c r="E1071" s="435"/>
      <c r="F1071" s="435"/>
      <c r="G1071" s="435"/>
      <c r="H1071" s="435"/>
      <c r="I1071" s="435"/>
      <c r="J1071" s="435"/>
      <c r="K1071" s="435"/>
      <c r="L1071" s="435"/>
      <c r="M1071" s="435"/>
      <c r="N1071" s="435"/>
      <c r="O1071" s="435"/>
      <c r="P1071" s="435"/>
      <c r="Q1071" s="21"/>
      <c r="R1071" s="435"/>
      <c r="S1071" s="435"/>
      <c r="T1071" s="435"/>
      <c r="U1071" s="435"/>
      <c r="V1071" s="21"/>
      <c r="W1071" s="435"/>
      <c r="X1071" s="435"/>
      <c r="Y1071" s="435"/>
      <c r="Z1071" s="435"/>
      <c r="AA1071" s="435"/>
      <c r="AB1071" s="435"/>
      <c r="AC1071" s="435"/>
      <c r="AD1071" s="435"/>
      <c r="AE1071" s="435"/>
      <c r="AF1071" s="435"/>
      <c r="AG1071" s="435"/>
      <c r="AH1071" s="435"/>
      <c r="AI1071" s="435"/>
      <c r="AJ1071" s="435"/>
      <c r="AK1071" s="435"/>
      <c r="AL1071" s="435"/>
      <c r="AM1071" s="435"/>
      <c r="AN1071" s="435"/>
    </row>
    <row r="1072" spans="1:40" s="436" customFormat="1" ht="14.5">
      <c r="A1072" s="435"/>
      <c r="B1072" s="435"/>
      <c r="C1072" s="435"/>
      <c r="D1072" s="435"/>
      <c r="E1072" s="435"/>
      <c r="F1072" s="435"/>
      <c r="G1072" s="435"/>
      <c r="H1072" s="435"/>
      <c r="I1072" s="435"/>
      <c r="J1072" s="435"/>
      <c r="K1072" s="435"/>
      <c r="L1072" s="435"/>
      <c r="M1072" s="435"/>
      <c r="N1072" s="435"/>
      <c r="O1072" s="435"/>
      <c r="P1072" s="435"/>
      <c r="Q1072" s="21"/>
      <c r="R1072" s="435"/>
      <c r="S1072" s="435"/>
      <c r="T1072" s="435"/>
      <c r="U1072" s="435"/>
      <c r="V1072" s="21"/>
      <c r="W1072" s="435"/>
      <c r="X1072" s="435"/>
      <c r="Y1072" s="435"/>
      <c r="Z1072" s="435"/>
      <c r="AA1072" s="435"/>
      <c r="AB1072" s="435"/>
      <c r="AC1072" s="435"/>
      <c r="AD1072" s="435"/>
      <c r="AE1072" s="435"/>
      <c r="AF1072" s="435"/>
      <c r="AG1072" s="435"/>
      <c r="AH1072" s="435"/>
      <c r="AI1072" s="435"/>
      <c r="AJ1072" s="435"/>
      <c r="AK1072" s="435"/>
      <c r="AL1072" s="435"/>
      <c r="AM1072" s="435"/>
      <c r="AN1072" s="435"/>
    </row>
    <row r="1073" spans="1:40" s="436" customFormat="1" ht="14.5">
      <c r="A1073" s="435"/>
      <c r="B1073" s="435"/>
      <c r="C1073" s="435"/>
      <c r="D1073" s="435"/>
      <c r="E1073" s="435"/>
      <c r="F1073" s="435"/>
      <c r="G1073" s="435"/>
      <c r="H1073" s="435"/>
      <c r="I1073" s="435"/>
      <c r="J1073" s="435"/>
      <c r="K1073" s="435"/>
      <c r="L1073" s="435"/>
      <c r="M1073" s="435"/>
      <c r="N1073" s="435"/>
      <c r="O1073" s="435"/>
      <c r="P1073" s="435"/>
      <c r="Q1073" s="21"/>
      <c r="R1073" s="435"/>
      <c r="S1073" s="435"/>
      <c r="T1073" s="435"/>
      <c r="U1073" s="435"/>
      <c r="V1073" s="21"/>
      <c r="W1073" s="435"/>
      <c r="X1073" s="435"/>
      <c r="Y1073" s="435"/>
      <c r="Z1073" s="435"/>
      <c r="AA1073" s="435"/>
      <c r="AB1073" s="435"/>
      <c r="AC1073" s="435"/>
      <c r="AD1073" s="435"/>
      <c r="AE1073" s="435"/>
      <c r="AF1073" s="435"/>
      <c r="AG1073" s="435"/>
      <c r="AH1073" s="435"/>
      <c r="AI1073" s="435"/>
      <c r="AJ1073" s="435"/>
      <c r="AK1073" s="435"/>
      <c r="AL1073" s="435"/>
      <c r="AM1073" s="435"/>
      <c r="AN1073" s="435"/>
    </row>
    <row r="1074" spans="1:40" s="436" customFormat="1" ht="14.5">
      <c r="A1074" s="435"/>
      <c r="B1074" s="435"/>
      <c r="C1074" s="435"/>
      <c r="D1074" s="435"/>
      <c r="E1074" s="435"/>
      <c r="F1074" s="435"/>
      <c r="G1074" s="435"/>
      <c r="H1074" s="435"/>
      <c r="I1074" s="435"/>
      <c r="J1074" s="435"/>
      <c r="K1074" s="435"/>
      <c r="L1074" s="435"/>
      <c r="M1074" s="435"/>
      <c r="N1074" s="435"/>
      <c r="O1074" s="435"/>
      <c r="P1074" s="435"/>
      <c r="Q1074" s="21"/>
      <c r="R1074" s="435"/>
      <c r="S1074" s="435"/>
      <c r="T1074" s="435"/>
      <c r="U1074" s="435"/>
      <c r="V1074" s="21"/>
      <c r="W1074" s="435"/>
      <c r="X1074" s="435"/>
      <c r="Y1074" s="435"/>
      <c r="Z1074" s="435"/>
      <c r="AA1074" s="435"/>
      <c r="AB1074" s="435"/>
      <c r="AC1074" s="435"/>
      <c r="AD1074" s="435"/>
      <c r="AE1074" s="435"/>
      <c r="AF1074" s="435"/>
      <c r="AG1074" s="435"/>
      <c r="AH1074" s="435"/>
      <c r="AI1074" s="435"/>
      <c r="AJ1074" s="435"/>
      <c r="AK1074" s="435"/>
      <c r="AL1074" s="435"/>
      <c r="AM1074" s="435"/>
      <c r="AN1074" s="435"/>
    </row>
    <row r="1075" spans="1:40" s="436" customFormat="1" ht="14.5">
      <c r="A1075" s="435"/>
      <c r="B1075" s="435"/>
      <c r="C1075" s="435"/>
      <c r="D1075" s="435"/>
      <c r="E1075" s="435"/>
      <c r="F1075" s="435"/>
      <c r="G1075" s="435"/>
      <c r="H1075" s="435"/>
      <c r="I1075" s="435"/>
      <c r="J1075" s="435"/>
      <c r="K1075" s="435"/>
      <c r="L1075" s="435"/>
      <c r="M1075" s="435"/>
      <c r="N1075" s="435"/>
      <c r="O1075" s="435"/>
      <c r="P1075" s="435"/>
      <c r="Q1075" s="21"/>
      <c r="R1075" s="435"/>
      <c r="S1075" s="435"/>
      <c r="T1075" s="435"/>
      <c r="U1075" s="435"/>
      <c r="V1075" s="21"/>
      <c r="W1075" s="435"/>
      <c r="X1075" s="435"/>
      <c r="Y1075" s="435"/>
      <c r="Z1075" s="435"/>
      <c r="AA1075" s="435"/>
      <c r="AB1075" s="435"/>
      <c r="AC1075" s="435"/>
      <c r="AD1075" s="435"/>
      <c r="AE1075" s="435"/>
      <c r="AF1075" s="435"/>
      <c r="AG1075" s="435"/>
      <c r="AH1075" s="435"/>
      <c r="AI1075" s="435"/>
      <c r="AJ1075" s="435"/>
      <c r="AK1075" s="435"/>
      <c r="AL1075" s="435"/>
      <c r="AM1075" s="435"/>
      <c r="AN1075" s="435"/>
    </row>
    <row r="1076" spans="1:40" s="436" customFormat="1" ht="14.5">
      <c r="A1076" s="435"/>
      <c r="B1076" s="435"/>
      <c r="C1076" s="435"/>
      <c r="D1076" s="435"/>
      <c r="E1076" s="435"/>
      <c r="F1076" s="435"/>
      <c r="G1076" s="435"/>
      <c r="H1076" s="435"/>
      <c r="I1076" s="435"/>
      <c r="J1076" s="435"/>
      <c r="K1076" s="435"/>
      <c r="L1076" s="435"/>
      <c r="M1076" s="435"/>
      <c r="N1076" s="435"/>
      <c r="O1076" s="435"/>
      <c r="P1076" s="435"/>
      <c r="Q1076" s="21"/>
      <c r="R1076" s="435"/>
      <c r="S1076" s="435"/>
      <c r="T1076" s="435"/>
      <c r="U1076" s="435"/>
      <c r="V1076" s="21"/>
      <c r="W1076" s="435"/>
      <c r="X1076" s="435"/>
      <c r="Y1076" s="435"/>
      <c r="Z1076" s="435"/>
      <c r="AA1076" s="435"/>
      <c r="AB1076" s="435"/>
      <c r="AC1076" s="435"/>
      <c r="AD1076" s="435"/>
      <c r="AE1076" s="435"/>
      <c r="AF1076" s="435"/>
      <c r="AG1076" s="435"/>
      <c r="AH1076" s="435"/>
      <c r="AI1076" s="435"/>
      <c r="AJ1076" s="435"/>
      <c r="AK1076" s="435"/>
      <c r="AL1076" s="435"/>
      <c r="AM1076" s="435"/>
      <c r="AN1076" s="435"/>
    </row>
    <row r="1077" spans="1:40" s="436" customFormat="1" ht="14.5">
      <c r="A1077" s="435"/>
      <c r="B1077" s="435"/>
      <c r="C1077" s="435"/>
      <c r="D1077" s="435"/>
      <c r="E1077" s="435"/>
      <c r="F1077" s="435"/>
      <c r="G1077" s="435"/>
      <c r="H1077" s="435"/>
      <c r="I1077" s="435"/>
      <c r="J1077" s="435"/>
      <c r="K1077" s="435"/>
      <c r="L1077" s="435"/>
      <c r="M1077" s="435"/>
      <c r="N1077" s="435"/>
      <c r="O1077" s="435"/>
      <c r="P1077" s="435"/>
      <c r="Q1077" s="21"/>
      <c r="R1077" s="435"/>
      <c r="S1077" s="435"/>
      <c r="T1077" s="435"/>
      <c r="U1077" s="435"/>
      <c r="V1077" s="21"/>
      <c r="W1077" s="435"/>
      <c r="X1077" s="435"/>
      <c r="Y1077" s="435"/>
      <c r="Z1077" s="435"/>
      <c r="AA1077" s="435"/>
      <c r="AB1077" s="435"/>
      <c r="AC1077" s="435"/>
      <c r="AD1077" s="435"/>
      <c r="AE1077" s="435"/>
      <c r="AF1077" s="435"/>
      <c r="AG1077" s="435"/>
      <c r="AH1077" s="435"/>
      <c r="AI1077" s="435"/>
      <c r="AJ1077" s="435"/>
      <c r="AK1077" s="435"/>
      <c r="AL1077" s="435"/>
      <c r="AM1077" s="435"/>
      <c r="AN1077" s="435"/>
    </row>
    <row r="1078" spans="1:40" s="436" customFormat="1" ht="14.5">
      <c r="A1078" s="435"/>
      <c r="B1078" s="435"/>
      <c r="C1078" s="435"/>
      <c r="D1078" s="435"/>
      <c r="E1078" s="435"/>
      <c r="F1078" s="435"/>
      <c r="G1078" s="435"/>
      <c r="H1078" s="435"/>
      <c r="I1078" s="435"/>
      <c r="J1078" s="435"/>
      <c r="K1078" s="435"/>
      <c r="L1078" s="435"/>
      <c r="M1078" s="435"/>
      <c r="N1078" s="435"/>
      <c r="O1078" s="435"/>
      <c r="P1078" s="435"/>
      <c r="Q1078" s="21"/>
      <c r="R1078" s="435"/>
      <c r="S1078" s="435"/>
      <c r="T1078" s="435"/>
      <c r="U1078" s="435"/>
      <c r="V1078" s="21"/>
      <c r="W1078" s="435"/>
      <c r="X1078" s="435"/>
      <c r="Y1078" s="435"/>
      <c r="Z1078" s="435"/>
      <c r="AA1078" s="435"/>
      <c r="AB1078" s="435"/>
      <c r="AC1078" s="435"/>
      <c r="AD1078" s="435"/>
      <c r="AE1078" s="435"/>
      <c r="AF1078" s="435"/>
      <c r="AG1078" s="435"/>
      <c r="AH1078" s="435"/>
      <c r="AI1078" s="435"/>
      <c r="AJ1078" s="435"/>
      <c r="AK1078" s="435"/>
      <c r="AL1078" s="435"/>
      <c r="AM1078" s="435"/>
      <c r="AN1078" s="435"/>
    </row>
    <row r="1079" spans="1:40" s="436" customFormat="1" ht="14.5">
      <c r="A1079" s="435"/>
      <c r="B1079" s="435"/>
      <c r="C1079" s="435"/>
      <c r="D1079" s="435"/>
      <c r="E1079" s="435"/>
      <c r="F1079" s="435"/>
      <c r="G1079" s="435"/>
      <c r="H1079" s="435"/>
      <c r="I1079" s="435"/>
      <c r="J1079" s="435"/>
      <c r="K1079" s="435"/>
      <c r="L1079" s="435"/>
      <c r="M1079" s="435"/>
      <c r="N1079" s="435"/>
      <c r="O1079" s="435"/>
      <c r="P1079" s="435"/>
      <c r="Q1079" s="21"/>
      <c r="R1079" s="435"/>
      <c r="S1079" s="435"/>
      <c r="T1079" s="435"/>
      <c r="U1079" s="435"/>
      <c r="V1079" s="21"/>
      <c r="W1079" s="435"/>
      <c r="X1079" s="435"/>
      <c r="Y1079" s="435"/>
      <c r="Z1079" s="435"/>
      <c r="AA1079" s="435"/>
      <c r="AB1079" s="435"/>
      <c r="AC1079" s="435"/>
      <c r="AD1079" s="435"/>
      <c r="AE1079" s="435"/>
      <c r="AF1079" s="435"/>
      <c r="AG1079" s="435"/>
      <c r="AH1079" s="435"/>
      <c r="AI1079" s="435"/>
      <c r="AJ1079" s="435"/>
      <c r="AK1079" s="435"/>
      <c r="AL1079" s="435"/>
      <c r="AM1079" s="435"/>
      <c r="AN1079" s="435"/>
    </row>
    <row r="1080" spans="1:40" s="436" customFormat="1" ht="14.5">
      <c r="A1080" s="435"/>
      <c r="B1080" s="435"/>
      <c r="C1080" s="435"/>
      <c r="D1080" s="435"/>
      <c r="E1080" s="435"/>
      <c r="F1080" s="435"/>
      <c r="G1080" s="435"/>
      <c r="H1080" s="435"/>
      <c r="I1080" s="435"/>
      <c r="J1080" s="435"/>
      <c r="K1080" s="435"/>
      <c r="L1080" s="435"/>
      <c r="M1080" s="435"/>
      <c r="N1080" s="435"/>
      <c r="O1080" s="435"/>
      <c r="P1080" s="435"/>
      <c r="Q1080" s="21"/>
      <c r="R1080" s="435"/>
      <c r="S1080" s="435"/>
      <c r="T1080" s="435"/>
      <c r="U1080" s="435"/>
      <c r="V1080" s="21"/>
      <c r="W1080" s="435"/>
      <c r="X1080" s="435"/>
      <c r="Y1080" s="435"/>
      <c r="Z1080" s="435"/>
      <c r="AA1080" s="435"/>
      <c r="AB1080" s="435"/>
      <c r="AC1080" s="435"/>
      <c r="AD1080" s="435"/>
      <c r="AE1080" s="435"/>
      <c r="AF1080" s="435"/>
      <c r="AG1080" s="435"/>
      <c r="AH1080" s="435"/>
      <c r="AI1080" s="435"/>
      <c r="AJ1080" s="435"/>
      <c r="AK1080" s="435"/>
      <c r="AL1080" s="435"/>
      <c r="AM1080" s="435"/>
      <c r="AN1080" s="435"/>
    </row>
    <row r="1081" spans="1:40" s="436" customFormat="1" ht="14.5">
      <c r="A1081" s="435"/>
      <c r="B1081" s="435"/>
      <c r="C1081" s="435"/>
      <c r="D1081" s="435"/>
      <c r="E1081" s="435"/>
      <c r="F1081" s="435"/>
      <c r="G1081" s="435"/>
      <c r="H1081" s="435"/>
      <c r="I1081" s="435"/>
      <c r="J1081" s="435"/>
      <c r="K1081" s="435"/>
      <c r="L1081" s="435"/>
      <c r="M1081" s="435"/>
      <c r="N1081" s="435"/>
      <c r="O1081" s="435"/>
      <c r="P1081" s="435"/>
      <c r="Q1081" s="21"/>
      <c r="R1081" s="435"/>
      <c r="S1081" s="435"/>
      <c r="T1081" s="435"/>
      <c r="U1081" s="435"/>
      <c r="V1081" s="21"/>
      <c r="W1081" s="435"/>
      <c r="X1081" s="435"/>
      <c r="Y1081" s="435"/>
      <c r="Z1081" s="435"/>
      <c r="AA1081" s="435"/>
      <c r="AB1081" s="435"/>
      <c r="AC1081" s="435"/>
      <c r="AD1081" s="435"/>
      <c r="AE1081" s="435"/>
      <c r="AF1081" s="435"/>
      <c r="AG1081" s="435"/>
      <c r="AH1081" s="435"/>
      <c r="AI1081" s="435"/>
      <c r="AJ1081" s="435"/>
      <c r="AK1081" s="435"/>
      <c r="AL1081" s="435"/>
      <c r="AM1081" s="435"/>
      <c r="AN1081" s="435"/>
    </row>
    <row r="1082" spans="1:40" s="436" customFormat="1" ht="14.5">
      <c r="A1082" s="435"/>
      <c r="B1082" s="435"/>
      <c r="C1082" s="435"/>
      <c r="D1082" s="435"/>
      <c r="E1082" s="435"/>
      <c r="F1082" s="435"/>
      <c r="G1082" s="435"/>
      <c r="H1082" s="435"/>
      <c r="I1082" s="435"/>
      <c r="J1082" s="435"/>
      <c r="K1082" s="435"/>
      <c r="L1082" s="435"/>
      <c r="M1082" s="435"/>
      <c r="N1082" s="435"/>
      <c r="O1082" s="435"/>
      <c r="P1082" s="435"/>
      <c r="Q1082" s="21"/>
      <c r="R1082" s="435"/>
      <c r="S1082" s="435"/>
      <c r="T1082" s="435"/>
      <c r="U1082" s="435"/>
      <c r="V1082" s="21"/>
      <c r="W1082" s="435"/>
      <c r="X1082" s="435"/>
      <c r="Y1082" s="435"/>
      <c r="Z1082" s="435"/>
      <c r="AA1082" s="435"/>
      <c r="AB1082" s="435"/>
      <c r="AC1082" s="435"/>
      <c r="AD1082" s="435"/>
      <c r="AE1082" s="435"/>
      <c r="AF1082" s="435"/>
      <c r="AG1082" s="435"/>
      <c r="AH1082" s="435"/>
      <c r="AI1082" s="435"/>
      <c r="AJ1082" s="435"/>
      <c r="AK1082" s="435"/>
      <c r="AL1082" s="435"/>
      <c r="AM1082" s="435"/>
      <c r="AN1082" s="435"/>
    </row>
    <row r="1083" spans="1:40" s="436" customFormat="1" ht="14.5">
      <c r="A1083" s="435"/>
      <c r="B1083" s="435"/>
      <c r="C1083" s="435"/>
      <c r="D1083" s="435"/>
      <c r="E1083" s="435"/>
      <c r="F1083" s="435"/>
      <c r="G1083" s="435"/>
      <c r="H1083" s="435"/>
      <c r="I1083" s="435"/>
      <c r="J1083" s="435"/>
      <c r="K1083" s="435"/>
      <c r="L1083" s="435"/>
      <c r="M1083" s="435"/>
      <c r="N1083" s="435"/>
      <c r="O1083" s="435"/>
      <c r="P1083" s="435"/>
      <c r="Q1083" s="21"/>
      <c r="R1083" s="435"/>
      <c r="S1083" s="435"/>
      <c r="T1083" s="435"/>
      <c r="U1083" s="435"/>
      <c r="V1083" s="21"/>
      <c r="W1083" s="435"/>
      <c r="X1083" s="435"/>
      <c r="Y1083" s="435"/>
      <c r="Z1083" s="435"/>
      <c r="AA1083" s="435"/>
      <c r="AB1083" s="435"/>
      <c r="AC1083" s="435"/>
      <c r="AD1083" s="435"/>
      <c r="AE1083" s="435"/>
      <c r="AF1083" s="435"/>
      <c r="AG1083" s="435"/>
      <c r="AH1083" s="435"/>
      <c r="AI1083" s="435"/>
      <c r="AJ1083" s="435"/>
      <c r="AK1083" s="435"/>
      <c r="AL1083" s="435"/>
      <c r="AM1083" s="435"/>
      <c r="AN1083" s="435"/>
    </row>
    <row r="1084" spans="1:40" s="436" customFormat="1" ht="14.5">
      <c r="A1084" s="435"/>
      <c r="B1084" s="435"/>
      <c r="C1084" s="435"/>
      <c r="D1084" s="435"/>
      <c r="E1084" s="435"/>
      <c r="F1084" s="435"/>
      <c r="G1084" s="435"/>
      <c r="H1084" s="435"/>
      <c r="I1084" s="435"/>
      <c r="J1084" s="435"/>
      <c r="K1084" s="435"/>
      <c r="L1084" s="435"/>
      <c r="M1084" s="435"/>
      <c r="N1084" s="435"/>
      <c r="O1084" s="435"/>
      <c r="P1084" s="435"/>
      <c r="Q1084" s="21"/>
      <c r="R1084" s="435"/>
      <c r="S1084" s="435"/>
      <c r="T1084" s="435"/>
      <c r="U1084" s="435"/>
      <c r="V1084" s="21"/>
      <c r="W1084" s="435"/>
      <c r="X1084" s="435"/>
      <c r="Y1084" s="435"/>
      <c r="Z1084" s="435"/>
      <c r="AA1084" s="435"/>
      <c r="AB1084" s="435"/>
      <c r="AC1084" s="435"/>
      <c r="AD1084" s="435"/>
      <c r="AE1084" s="435"/>
      <c r="AF1084" s="435"/>
      <c r="AG1084" s="435"/>
      <c r="AH1084" s="435"/>
      <c r="AI1084" s="435"/>
      <c r="AJ1084" s="435"/>
      <c r="AK1084" s="435"/>
      <c r="AL1084" s="435"/>
      <c r="AM1084" s="435"/>
      <c r="AN1084" s="435"/>
    </row>
    <row r="1085" spans="1:40" s="436" customFormat="1" ht="14.5">
      <c r="A1085" s="435"/>
      <c r="B1085" s="435"/>
      <c r="C1085" s="435"/>
      <c r="D1085" s="435"/>
      <c r="E1085" s="435"/>
      <c r="F1085" s="435"/>
      <c r="G1085" s="435"/>
      <c r="H1085" s="435"/>
      <c r="I1085" s="435"/>
      <c r="J1085" s="435"/>
      <c r="K1085" s="435"/>
      <c r="L1085" s="435"/>
      <c r="M1085" s="435"/>
      <c r="N1085" s="435"/>
      <c r="O1085" s="435"/>
      <c r="P1085" s="435"/>
      <c r="Q1085" s="21"/>
      <c r="R1085" s="435"/>
      <c r="S1085" s="435"/>
      <c r="T1085" s="435"/>
      <c r="U1085" s="435"/>
      <c r="V1085" s="21"/>
      <c r="W1085" s="435"/>
      <c r="X1085" s="435"/>
      <c r="Y1085" s="435"/>
      <c r="Z1085" s="435"/>
      <c r="AA1085" s="435"/>
      <c r="AB1085" s="435"/>
      <c r="AC1085" s="435"/>
      <c r="AD1085" s="435"/>
      <c r="AE1085" s="435"/>
      <c r="AF1085" s="435"/>
      <c r="AG1085" s="435"/>
      <c r="AH1085" s="435"/>
      <c r="AI1085" s="435"/>
      <c r="AJ1085" s="435"/>
      <c r="AK1085" s="435"/>
      <c r="AL1085" s="435"/>
      <c r="AM1085" s="435"/>
      <c r="AN1085" s="435"/>
    </row>
    <row r="1086" spans="1:40" s="436" customFormat="1" ht="14.5">
      <c r="A1086" s="435"/>
      <c r="B1086" s="435"/>
      <c r="C1086" s="435"/>
      <c r="D1086" s="435"/>
      <c r="E1086" s="435"/>
      <c r="F1086" s="435"/>
      <c r="G1086" s="435"/>
      <c r="H1086" s="435"/>
      <c r="I1086" s="435"/>
      <c r="J1086" s="435"/>
      <c r="K1086" s="435"/>
      <c r="L1086" s="435"/>
      <c r="M1086" s="435"/>
      <c r="N1086" s="435"/>
      <c r="O1086" s="435"/>
      <c r="P1086" s="435"/>
      <c r="Q1086" s="21"/>
      <c r="R1086" s="435"/>
      <c r="S1086" s="435"/>
      <c r="T1086" s="435"/>
      <c r="U1086" s="435"/>
      <c r="V1086" s="21"/>
      <c r="W1086" s="435"/>
      <c r="X1086" s="435"/>
      <c r="Y1086" s="435"/>
      <c r="Z1086" s="435"/>
      <c r="AA1086" s="435"/>
      <c r="AB1086" s="435"/>
      <c r="AC1086" s="435"/>
      <c r="AD1086" s="435"/>
      <c r="AE1086" s="435"/>
      <c r="AF1086" s="435"/>
      <c r="AG1086" s="435"/>
      <c r="AH1086" s="435"/>
      <c r="AI1086" s="435"/>
      <c r="AJ1086" s="435"/>
      <c r="AK1086" s="435"/>
      <c r="AL1086" s="435"/>
      <c r="AM1086" s="435"/>
      <c r="AN1086" s="435"/>
    </row>
    <row r="1087" spans="1:40" s="436" customFormat="1" ht="14.5">
      <c r="A1087" s="435"/>
      <c r="B1087" s="435"/>
      <c r="C1087" s="435"/>
      <c r="D1087" s="435"/>
      <c r="E1087" s="435"/>
      <c r="F1087" s="435"/>
      <c r="G1087" s="435"/>
      <c r="H1087" s="435"/>
      <c r="I1087" s="435"/>
      <c r="J1087" s="435"/>
      <c r="K1087" s="435"/>
      <c r="L1087" s="435"/>
      <c r="M1087" s="435"/>
      <c r="N1087" s="435"/>
      <c r="O1087" s="435"/>
      <c r="P1087" s="435"/>
      <c r="Q1087" s="21"/>
      <c r="R1087" s="435"/>
      <c r="S1087" s="435"/>
      <c r="T1087" s="435"/>
      <c r="U1087" s="435"/>
      <c r="V1087" s="21"/>
      <c r="W1087" s="435"/>
      <c r="X1087" s="435"/>
      <c r="Y1087" s="435"/>
      <c r="Z1087" s="435"/>
      <c r="AA1087" s="435"/>
      <c r="AB1087" s="435"/>
      <c r="AC1087" s="435"/>
      <c r="AD1087" s="435"/>
      <c r="AE1087" s="435"/>
      <c r="AF1087" s="435"/>
      <c r="AG1087" s="435"/>
      <c r="AH1087" s="435"/>
      <c r="AI1087" s="435"/>
      <c r="AJ1087" s="435"/>
      <c r="AK1087" s="435"/>
      <c r="AL1087" s="435"/>
      <c r="AM1087" s="435"/>
      <c r="AN1087" s="435"/>
    </row>
    <row r="1088" spans="1:40" s="436" customFormat="1" ht="14.5">
      <c r="A1088" s="435"/>
      <c r="B1088" s="435"/>
      <c r="C1088" s="435"/>
      <c r="D1088" s="435"/>
      <c r="E1088" s="435"/>
      <c r="F1088" s="435"/>
      <c r="G1088" s="435"/>
      <c r="H1088" s="435"/>
      <c r="I1088" s="435"/>
      <c r="J1088" s="435"/>
      <c r="K1088" s="435"/>
      <c r="L1088" s="435"/>
      <c r="M1088" s="435"/>
      <c r="N1088" s="435"/>
      <c r="O1088" s="435"/>
      <c r="P1088" s="435"/>
      <c r="Q1088" s="21"/>
      <c r="R1088" s="435"/>
      <c r="S1088" s="435"/>
      <c r="T1088" s="435"/>
      <c r="U1088" s="435"/>
      <c r="V1088" s="21"/>
      <c r="W1088" s="435"/>
      <c r="X1088" s="435"/>
      <c r="Y1088" s="435"/>
      <c r="Z1088" s="435"/>
      <c r="AA1088" s="435"/>
      <c r="AB1088" s="435"/>
      <c r="AC1088" s="435"/>
      <c r="AD1088" s="435"/>
      <c r="AE1088" s="435"/>
      <c r="AF1088" s="435"/>
      <c r="AG1088" s="435"/>
      <c r="AH1088" s="435"/>
      <c r="AI1088" s="435"/>
      <c r="AJ1088" s="435"/>
      <c r="AK1088" s="435"/>
      <c r="AL1088" s="435"/>
      <c r="AM1088" s="435"/>
      <c r="AN1088" s="435"/>
    </row>
    <row r="1089" spans="1:40" s="436" customFormat="1" ht="14.5">
      <c r="A1089" s="435"/>
      <c r="B1089" s="435"/>
      <c r="C1089" s="435"/>
      <c r="D1089" s="435"/>
      <c r="E1089" s="435"/>
      <c r="F1089" s="435"/>
      <c r="G1089" s="435"/>
      <c r="H1089" s="435"/>
      <c r="I1089" s="435"/>
      <c r="J1089" s="435"/>
      <c r="K1089" s="435"/>
      <c r="L1089" s="435"/>
      <c r="M1089" s="435"/>
      <c r="N1089" s="435"/>
      <c r="O1089" s="435"/>
      <c r="P1089" s="435"/>
      <c r="Q1089" s="21"/>
      <c r="R1089" s="435"/>
      <c r="S1089" s="435"/>
      <c r="T1089" s="435"/>
      <c r="U1089" s="435"/>
      <c r="V1089" s="21"/>
      <c r="W1089" s="435"/>
      <c r="X1089" s="435"/>
      <c r="Y1089" s="435"/>
      <c r="Z1089" s="435"/>
      <c r="AA1089" s="435"/>
      <c r="AB1089" s="435"/>
      <c r="AC1089" s="435"/>
      <c r="AD1089" s="435"/>
      <c r="AE1089" s="435"/>
      <c r="AF1089" s="435"/>
      <c r="AG1089" s="435"/>
      <c r="AH1089" s="435"/>
      <c r="AI1089" s="435"/>
      <c r="AJ1089" s="435"/>
      <c r="AK1089" s="435"/>
      <c r="AL1089" s="435"/>
      <c r="AM1089" s="435"/>
      <c r="AN1089" s="435"/>
    </row>
    <row r="1090" spans="1:40" s="436" customFormat="1" ht="14.5">
      <c r="A1090" s="435"/>
      <c r="B1090" s="435"/>
      <c r="C1090" s="435"/>
      <c r="D1090" s="435"/>
      <c r="E1090" s="435"/>
      <c r="F1090" s="435"/>
      <c r="G1090" s="435"/>
      <c r="H1090" s="435"/>
      <c r="I1090" s="435"/>
      <c r="J1090" s="435"/>
      <c r="K1090" s="435"/>
      <c r="L1090" s="435"/>
      <c r="M1090" s="435"/>
      <c r="N1090" s="435"/>
      <c r="O1090" s="435"/>
      <c r="P1090" s="435"/>
      <c r="Q1090" s="21"/>
      <c r="R1090" s="435"/>
      <c r="S1090" s="435"/>
      <c r="T1090" s="435"/>
      <c r="U1090" s="435"/>
      <c r="V1090" s="21"/>
      <c r="W1090" s="435"/>
      <c r="X1090" s="435"/>
      <c r="Y1090" s="435"/>
      <c r="Z1090" s="435"/>
      <c r="AA1090" s="435"/>
      <c r="AB1090" s="435"/>
      <c r="AC1090" s="435"/>
      <c r="AD1090" s="435"/>
      <c r="AE1090" s="435"/>
      <c r="AF1090" s="435"/>
      <c r="AG1090" s="435"/>
      <c r="AH1090" s="435"/>
      <c r="AI1090" s="435"/>
      <c r="AJ1090" s="435"/>
      <c r="AK1090" s="435"/>
      <c r="AL1090" s="435"/>
      <c r="AM1090" s="435"/>
      <c r="AN1090" s="435"/>
    </row>
    <row r="1091" spans="1:40" s="436" customFormat="1" ht="14.5">
      <c r="A1091" s="435"/>
      <c r="B1091" s="435"/>
      <c r="C1091" s="435"/>
      <c r="D1091" s="435"/>
      <c r="E1091" s="435"/>
      <c r="F1091" s="435"/>
      <c r="G1091" s="435"/>
      <c r="H1091" s="435"/>
      <c r="I1091" s="435"/>
      <c r="J1091" s="435"/>
      <c r="K1091" s="435"/>
      <c r="L1091" s="435"/>
      <c r="M1091" s="435"/>
      <c r="N1091" s="435"/>
      <c r="O1091" s="435"/>
      <c r="P1091" s="435"/>
      <c r="Q1091" s="21"/>
      <c r="R1091" s="435"/>
      <c r="S1091" s="435"/>
      <c r="T1091" s="435"/>
      <c r="U1091" s="435"/>
      <c r="V1091" s="21"/>
      <c r="W1091" s="435"/>
      <c r="X1091" s="435"/>
      <c r="Y1091" s="435"/>
      <c r="Z1091" s="435"/>
      <c r="AA1091" s="435"/>
      <c r="AB1091" s="435"/>
      <c r="AC1091" s="435"/>
      <c r="AD1091" s="435"/>
      <c r="AE1091" s="435"/>
      <c r="AF1091" s="435"/>
      <c r="AG1091" s="435"/>
      <c r="AH1091" s="435"/>
      <c r="AI1091" s="435"/>
      <c r="AJ1091" s="435"/>
      <c r="AK1091" s="435"/>
      <c r="AL1091" s="435"/>
      <c r="AM1091" s="435"/>
      <c r="AN1091" s="435"/>
    </row>
    <row r="1092" spans="1:40" s="436" customFormat="1" ht="14.5">
      <c r="A1092" s="435"/>
      <c r="B1092" s="435"/>
      <c r="C1092" s="435"/>
      <c r="D1092" s="435"/>
      <c r="E1092" s="435"/>
      <c r="F1092" s="435"/>
      <c r="G1092" s="435"/>
      <c r="H1092" s="435"/>
      <c r="I1092" s="435"/>
      <c r="J1092" s="435"/>
      <c r="K1092" s="435"/>
      <c r="L1092" s="435"/>
      <c r="M1092" s="435"/>
      <c r="N1092" s="435"/>
      <c r="O1092" s="435"/>
      <c r="P1092" s="435"/>
      <c r="Q1092" s="21"/>
      <c r="R1092" s="435"/>
      <c r="S1092" s="435"/>
      <c r="T1092" s="435"/>
      <c r="U1092" s="435"/>
      <c r="V1092" s="21"/>
      <c r="W1092" s="435"/>
      <c r="X1092" s="435"/>
      <c r="Y1092" s="435"/>
      <c r="Z1092" s="435"/>
      <c r="AA1092" s="435"/>
      <c r="AB1092" s="435"/>
      <c r="AC1092" s="435"/>
      <c r="AD1092" s="435"/>
      <c r="AE1092" s="435"/>
      <c r="AF1092" s="435"/>
      <c r="AG1092" s="435"/>
      <c r="AH1092" s="435"/>
      <c r="AI1092" s="435"/>
      <c r="AJ1092" s="435"/>
      <c r="AK1092" s="435"/>
      <c r="AL1092" s="435"/>
      <c r="AM1092" s="435"/>
      <c r="AN1092" s="435"/>
    </row>
    <row r="1093" spans="1:40" s="436" customFormat="1" ht="14.5">
      <c r="A1093" s="435"/>
      <c r="B1093" s="435"/>
      <c r="C1093" s="435"/>
      <c r="D1093" s="435"/>
      <c r="E1093" s="435"/>
      <c r="F1093" s="435"/>
      <c r="G1093" s="435"/>
      <c r="H1093" s="435"/>
      <c r="I1093" s="435"/>
      <c r="J1093" s="435"/>
      <c r="K1093" s="435"/>
      <c r="L1093" s="435"/>
      <c r="M1093" s="435"/>
      <c r="N1093" s="435"/>
      <c r="O1093" s="435"/>
      <c r="P1093" s="435"/>
      <c r="Q1093" s="21"/>
      <c r="R1093" s="435"/>
      <c r="S1093" s="435"/>
      <c r="T1093" s="435"/>
      <c r="U1093" s="435"/>
      <c r="V1093" s="21"/>
      <c r="W1093" s="435"/>
      <c r="X1093" s="435"/>
      <c r="Y1093" s="435"/>
      <c r="Z1093" s="435"/>
      <c r="AA1093" s="435"/>
      <c r="AB1093" s="435"/>
      <c r="AC1093" s="435"/>
      <c r="AD1093" s="435"/>
      <c r="AE1093" s="435"/>
      <c r="AF1093" s="435"/>
      <c r="AG1093" s="435"/>
      <c r="AH1093" s="435"/>
      <c r="AI1093" s="435"/>
      <c r="AJ1093" s="435"/>
      <c r="AK1093" s="435"/>
      <c r="AL1093" s="435"/>
      <c r="AM1093" s="435"/>
      <c r="AN1093" s="435"/>
    </row>
    <row r="1094" spans="1:40" s="436" customFormat="1" ht="14.5">
      <c r="A1094" s="435"/>
      <c r="B1094" s="435"/>
      <c r="C1094" s="435"/>
      <c r="D1094" s="435"/>
      <c r="E1094" s="435"/>
      <c r="F1094" s="435"/>
      <c r="G1094" s="435"/>
      <c r="H1094" s="435"/>
      <c r="I1094" s="435"/>
      <c r="J1094" s="435"/>
      <c r="K1094" s="435"/>
      <c r="L1094" s="435"/>
      <c r="M1094" s="435"/>
      <c r="N1094" s="435"/>
      <c r="O1094" s="435"/>
      <c r="P1094" s="435"/>
      <c r="Q1094" s="21"/>
      <c r="R1094" s="435"/>
      <c r="S1094" s="435"/>
      <c r="T1094" s="435"/>
      <c r="U1094" s="435"/>
      <c r="V1094" s="21"/>
      <c r="W1094" s="435"/>
      <c r="X1094" s="435"/>
      <c r="Y1094" s="435"/>
      <c r="Z1094" s="435"/>
      <c r="AA1094" s="435"/>
      <c r="AB1094" s="435"/>
      <c r="AC1094" s="435"/>
      <c r="AD1094" s="435"/>
      <c r="AE1094" s="435"/>
      <c r="AF1094" s="435"/>
      <c r="AG1094" s="435"/>
      <c r="AH1094" s="435"/>
      <c r="AI1094" s="435"/>
      <c r="AJ1094" s="435"/>
      <c r="AK1094" s="435"/>
      <c r="AL1094" s="435"/>
      <c r="AM1094" s="435"/>
      <c r="AN1094" s="435"/>
    </row>
    <row r="1095" spans="1:40" s="436" customFormat="1" ht="14.5">
      <c r="A1095" s="435"/>
      <c r="B1095" s="435"/>
      <c r="C1095" s="435"/>
      <c r="D1095" s="435"/>
      <c r="E1095" s="435"/>
      <c r="F1095" s="435"/>
      <c r="G1095" s="435"/>
      <c r="H1095" s="435"/>
      <c r="I1095" s="435"/>
      <c r="J1095" s="435"/>
      <c r="K1095" s="435"/>
      <c r="L1095" s="435"/>
      <c r="M1095" s="435"/>
      <c r="N1095" s="435"/>
      <c r="O1095" s="435"/>
      <c r="P1095" s="435"/>
      <c r="Q1095" s="21"/>
      <c r="R1095" s="435"/>
      <c r="S1095" s="435"/>
      <c r="T1095" s="435"/>
      <c r="U1095" s="435"/>
      <c r="V1095" s="21"/>
      <c r="W1095" s="435"/>
      <c r="X1095" s="435"/>
      <c r="Y1095" s="435"/>
      <c r="Z1095" s="435"/>
      <c r="AA1095" s="435"/>
      <c r="AB1095" s="435"/>
      <c r="AC1095" s="435"/>
      <c r="AD1095" s="435"/>
      <c r="AE1095" s="435"/>
      <c r="AF1095" s="435"/>
      <c r="AG1095" s="435"/>
      <c r="AH1095" s="435"/>
      <c r="AI1095" s="435"/>
      <c r="AJ1095" s="435"/>
      <c r="AK1095" s="435"/>
      <c r="AL1095" s="435"/>
      <c r="AM1095" s="435"/>
      <c r="AN1095" s="435"/>
    </row>
    <row r="1096" spans="1:40" s="436" customFormat="1" ht="14.5">
      <c r="A1096" s="435"/>
      <c r="B1096" s="435"/>
      <c r="C1096" s="435"/>
      <c r="D1096" s="435"/>
      <c r="E1096" s="435"/>
      <c r="F1096" s="435"/>
      <c r="G1096" s="435"/>
      <c r="H1096" s="435"/>
      <c r="I1096" s="435"/>
      <c r="J1096" s="435"/>
      <c r="K1096" s="435"/>
      <c r="L1096" s="435"/>
      <c r="M1096" s="435"/>
      <c r="N1096" s="435"/>
      <c r="O1096" s="435"/>
      <c r="P1096" s="435"/>
      <c r="Q1096" s="21"/>
      <c r="R1096" s="435"/>
      <c r="S1096" s="435"/>
      <c r="T1096" s="435"/>
      <c r="U1096" s="435"/>
      <c r="V1096" s="21"/>
      <c r="W1096" s="435"/>
      <c r="X1096" s="435"/>
      <c r="Y1096" s="435"/>
      <c r="Z1096" s="435"/>
      <c r="AA1096" s="435"/>
      <c r="AB1096" s="435"/>
      <c r="AC1096" s="435"/>
      <c r="AD1096" s="435"/>
      <c r="AE1096" s="435"/>
      <c r="AF1096" s="435"/>
      <c r="AG1096" s="435"/>
      <c r="AH1096" s="435"/>
      <c r="AI1096" s="435"/>
      <c r="AJ1096" s="435"/>
      <c r="AK1096" s="435"/>
      <c r="AL1096" s="435"/>
      <c r="AM1096" s="435"/>
      <c r="AN1096" s="435"/>
    </row>
    <row r="1097" spans="1:40" s="436" customFormat="1" ht="14.5">
      <c r="A1097" s="435"/>
      <c r="B1097" s="435"/>
      <c r="C1097" s="435"/>
      <c r="D1097" s="435"/>
      <c r="E1097" s="435"/>
      <c r="F1097" s="435"/>
      <c r="G1097" s="435"/>
      <c r="H1097" s="435"/>
      <c r="I1097" s="435"/>
      <c r="J1097" s="435"/>
      <c r="K1097" s="435"/>
      <c r="L1097" s="435"/>
      <c r="M1097" s="435"/>
      <c r="N1097" s="435"/>
      <c r="O1097" s="435"/>
      <c r="P1097" s="435"/>
      <c r="Q1097" s="21"/>
      <c r="R1097" s="435"/>
      <c r="S1097" s="435"/>
      <c r="T1097" s="435"/>
      <c r="U1097" s="435"/>
      <c r="V1097" s="21"/>
      <c r="W1097" s="435"/>
      <c r="X1097" s="435"/>
      <c r="Y1097" s="435"/>
      <c r="Z1097" s="435"/>
      <c r="AA1097" s="435"/>
      <c r="AB1097" s="435"/>
      <c r="AC1097" s="435"/>
      <c r="AD1097" s="435"/>
      <c r="AE1097" s="435"/>
      <c r="AF1097" s="435"/>
      <c r="AG1097" s="435"/>
      <c r="AH1097" s="435"/>
      <c r="AI1097" s="435"/>
      <c r="AJ1097" s="435"/>
      <c r="AK1097" s="435"/>
      <c r="AL1097" s="435"/>
      <c r="AM1097" s="435"/>
      <c r="AN1097" s="435"/>
    </row>
    <row r="1098" spans="1:40" s="436" customFormat="1" ht="14.5">
      <c r="A1098" s="435"/>
      <c r="B1098" s="435"/>
      <c r="C1098" s="435"/>
      <c r="D1098" s="435"/>
      <c r="E1098" s="435"/>
      <c r="F1098" s="435"/>
      <c r="G1098" s="435"/>
      <c r="H1098" s="435"/>
      <c r="I1098" s="435"/>
      <c r="J1098" s="435"/>
      <c r="K1098" s="435"/>
      <c r="L1098" s="435"/>
      <c r="M1098" s="435"/>
      <c r="N1098" s="435"/>
      <c r="O1098" s="435"/>
      <c r="P1098" s="435"/>
      <c r="Q1098" s="21"/>
      <c r="R1098" s="435"/>
      <c r="S1098" s="435"/>
      <c r="T1098" s="435"/>
      <c r="U1098" s="435"/>
      <c r="V1098" s="21"/>
      <c r="W1098" s="435"/>
      <c r="X1098" s="435"/>
      <c r="Y1098" s="435"/>
      <c r="Z1098" s="435"/>
      <c r="AA1098" s="435"/>
      <c r="AB1098" s="435"/>
      <c r="AC1098" s="435"/>
      <c r="AD1098" s="435"/>
      <c r="AE1098" s="435"/>
      <c r="AF1098" s="435"/>
      <c r="AG1098" s="435"/>
      <c r="AH1098" s="435"/>
      <c r="AI1098" s="435"/>
      <c r="AJ1098" s="435"/>
      <c r="AK1098" s="435"/>
      <c r="AL1098" s="435"/>
      <c r="AM1098" s="435"/>
      <c r="AN1098" s="435"/>
    </row>
    <row r="1099" spans="1:40" s="436" customFormat="1" ht="14.5">
      <c r="A1099" s="435"/>
      <c r="B1099" s="435"/>
      <c r="C1099" s="435"/>
      <c r="D1099" s="435"/>
      <c r="E1099" s="435"/>
      <c r="F1099" s="435"/>
      <c r="G1099" s="435"/>
      <c r="H1099" s="435"/>
      <c r="I1099" s="435"/>
      <c r="J1099" s="435"/>
      <c r="K1099" s="435"/>
      <c r="L1099" s="435"/>
      <c r="M1099" s="435"/>
      <c r="N1099" s="435"/>
      <c r="O1099" s="435"/>
      <c r="P1099" s="435"/>
      <c r="Q1099" s="21"/>
      <c r="R1099" s="435"/>
      <c r="S1099" s="435"/>
      <c r="T1099" s="435"/>
      <c r="U1099" s="435"/>
      <c r="V1099" s="21"/>
      <c r="W1099" s="435"/>
      <c r="X1099" s="435"/>
      <c r="Y1099" s="435"/>
      <c r="Z1099" s="435"/>
      <c r="AA1099" s="435"/>
      <c r="AB1099" s="435"/>
      <c r="AC1099" s="435"/>
      <c r="AD1099" s="435"/>
      <c r="AE1099" s="435"/>
      <c r="AF1099" s="435"/>
      <c r="AG1099" s="435"/>
      <c r="AH1099" s="435"/>
      <c r="AI1099" s="435"/>
      <c r="AJ1099" s="435"/>
      <c r="AK1099" s="435"/>
      <c r="AL1099" s="435"/>
      <c r="AM1099" s="435"/>
      <c r="AN1099" s="435"/>
    </row>
    <row r="1100" spans="1:40" s="436" customFormat="1" ht="14.5">
      <c r="A1100" s="435"/>
      <c r="B1100" s="435"/>
      <c r="C1100" s="435"/>
      <c r="D1100" s="435"/>
      <c r="E1100" s="435"/>
      <c r="F1100" s="435"/>
      <c r="G1100" s="435"/>
      <c r="H1100" s="435"/>
      <c r="I1100" s="435"/>
      <c r="J1100" s="435"/>
      <c r="K1100" s="435"/>
      <c r="L1100" s="435"/>
      <c r="M1100" s="435"/>
      <c r="N1100" s="435"/>
      <c r="O1100" s="435"/>
      <c r="P1100" s="435"/>
      <c r="Q1100" s="21"/>
      <c r="R1100" s="435"/>
      <c r="S1100" s="435"/>
      <c r="T1100" s="435"/>
      <c r="U1100" s="435"/>
      <c r="V1100" s="21"/>
      <c r="W1100" s="435"/>
      <c r="X1100" s="435"/>
      <c r="Y1100" s="435"/>
      <c r="Z1100" s="435"/>
      <c r="AA1100" s="435"/>
      <c r="AB1100" s="435"/>
      <c r="AC1100" s="435"/>
      <c r="AD1100" s="435"/>
      <c r="AE1100" s="435"/>
      <c r="AF1100" s="435"/>
      <c r="AG1100" s="435"/>
      <c r="AH1100" s="435"/>
      <c r="AI1100" s="435"/>
      <c r="AJ1100" s="435"/>
      <c r="AK1100" s="435"/>
      <c r="AL1100" s="435"/>
      <c r="AM1100" s="435"/>
      <c r="AN1100" s="435"/>
    </row>
    <row r="1101" spans="1:40" s="436" customFormat="1" ht="14.5">
      <c r="A1101" s="435"/>
      <c r="B1101" s="435"/>
      <c r="C1101" s="435"/>
      <c r="D1101" s="435"/>
      <c r="E1101" s="435"/>
      <c r="F1101" s="435"/>
      <c r="G1101" s="435"/>
      <c r="H1101" s="435"/>
      <c r="I1101" s="435"/>
      <c r="J1101" s="435"/>
      <c r="K1101" s="435"/>
      <c r="L1101" s="435"/>
      <c r="M1101" s="435"/>
      <c r="N1101" s="435"/>
      <c r="O1101" s="435"/>
      <c r="P1101" s="435"/>
      <c r="Q1101" s="21"/>
      <c r="R1101" s="435"/>
      <c r="S1101" s="435"/>
      <c r="T1101" s="435"/>
      <c r="U1101" s="435"/>
      <c r="V1101" s="21"/>
      <c r="W1101" s="435"/>
      <c r="X1101" s="435"/>
      <c r="Y1101" s="435"/>
      <c r="Z1101" s="435"/>
      <c r="AA1101" s="435"/>
      <c r="AB1101" s="435"/>
      <c r="AC1101" s="435"/>
      <c r="AD1101" s="435"/>
      <c r="AE1101" s="435"/>
      <c r="AF1101" s="435"/>
      <c r="AG1101" s="435"/>
      <c r="AH1101" s="435"/>
      <c r="AI1101" s="435"/>
      <c r="AJ1101" s="435"/>
      <c r="AK1101" s="435"/>
      <c r="AL1101" s="435"/>
      <c r="AM1101" s="435"/>
      <c r="AN1101" s="435"/>
    </row>
    <row r="1102" spans="1:40" s="436" customFormat="1" ht="14.5">
      <c r="A1102" s="435"/>
      <c r="B1102" s="435"/>
      <c r="C1102" s="435"/>
      <c r="D1102" s="435"/>
      <c r="E1102" s="435"/>
      <c r="F1102" s="435"/>
      <c r="G1102" s="435"/>
      <c r="H1102" s="435"/>
      <c r="I1102" s="435"/>
      <c r="J1102" s="435"/>
      <c r="K1102" s="435"/>
      <c r="L1102" s="435"/>
      <c r="M1102" s="435"/>
      <c r="N1102" s="435"/>
      <c r="O1102" s="435"/>
      <c r="P1102" s="435"/>
      <c r="Q1102" s="21"/>
      <c r="R1102" s="435"/>
      <c r="S1102" s="435"/>
      <c r="T1102" s="435"/>
      <c r="U1102" s="435"/>
      <c r="V1102" s="21"/>
      <c r="W1102" s="435"/>
      <c r="X1102" s="435"/>
      <c r="Y1102" s="435"/>
      <c r="Z1102" s="435"/>
      <c r="AA1102" s="435"/>
      <c r="AB1102" s="435"/>
      <c r="AC1102" s="435"/>
      <c r="AD1102" s="435"/>
      <c r="AE1102" s="435"/>
      <c r="AF1102" s="435"/>
      <c r="AG1102" s="435"/>
      <c r="AH1102" s="435"/>
      <c r="AI1102" s="435"/>
      <c r="AJ1102" s="435"/>
      <c r="AK1102" s="435"/>
      <c r="AL1102" s="435"/>
      <c r="AM1102" s="435"/>
      <c r="AN1102" s="435"/>
    </row>
    <row r="1103" spans="1:40" s="436" customFormat="1" ht="14.5">
      <c r="A1103" s="435"/>
      <c r="B1103" s="435"/>
      <c r="C1103" s="435"/>
      <c r="D1103" s="435"/>
      <c r="E1103" s="435"/>
      <c r="F1103" s="435"/>
      <c r="G1103" s="435"/>
      <c r="H1103" s="435"/>
      <c r="I1103" s="435"/>
      <c r="J1103" s="435"/>
      <c r="K1103" s="435"/>
      <c r="L1103" s="435"/>
      <c r="M1103" s="435"/>
      <c r="N1103" s="435"/>
      <c r="O1103" s="435"/>
      <c r="P1103" s="435"/>
      <c r="Q1103" s="21"/>
      <c r="R1103" s="435"/>
      <c r="S1103" s="435"/>
      <c r="T1103" s="435"/>
      <c r="U1103" s="435"/>
      <c r="V1103" s="21"/>
      <c r="W1103" s="435"/>
      <c r="X1103" s="435"/>
      <c r="Y1103" s="435"/>
      <c r="Z1103" s="435"/>
      <c r="AA1103" s="435"/>
      <c r="AB1103" s="435"/>
      <c r="AC1103" s="435"/>
      <c r="AD1103" s="435"/>
      <c r="AE1103" s="435"/>
      <c r="AF1103" s="435"/>
      <c r="AG1103" s="435"/>
      <c r="AH1103" s="435"/>
      <c r="AI1103" s="435"/>
      <c r="AJ1103" s="435"/>
      <c r="AK1103" s="435"/>
      <c r="AL1103" s="435"/>
      <c r="AM1103" s="435"/>
      <c r="AN1103" s="435"/>
    </row>
    <row r="1104" spans="1:40" s="436" customFormat="1" ht="14.5">
      <c r="A1104" s="435"/>
      <c r="B1104" s="435"/>
      <c r="C1104" s="435"/>
      <c r="D1104" s="435"/>
      <c r="E1104" s="435"/>
      <c r="F1104" s="435"/>
      <c r="G1104" s="435"/>
      <c r="H1104" s="435"/>
      <c r="I1104" s="435"/>
      <c r="J1104" s="435"/>
      <c r="K1104" s="435"/>
      <c r="L1104" s="435"/>
      <c r="M1104" s="435"/>
      <c r="N1104" s="435"/>
      <c r="O1104" s="435"/>
      <c r="P1104" s="435"/>
      <c r="Q1104" s="21"/>
      <c r="R1104" s="435"/>
      <c r="S1104" s="435"/>
      <c r="T1104" s="435"/>
      <c r="U1104" s="435"/>
      <c r="V1104" s="21"/>
      <c r="W1104" s="435"/>
      <c r="X1104" s="435"/>
      <c r="Y1104" s="435"/>
      <c r="Z1104" s="435"/>
      <c r="AA1104" s="435"/>
      <c r="AB1104" s="435"/>
      <c r="AC1104" s="435"/>
      <c r="AD1104" s="435"/>
      <c r="AE1104" s="435"/>
      <c r="AF1104" s="435"/>
      <c r="AG1104" s="435"/>
      <c r="AH1104" s="435"/>
      <c r="AI1104" s="435"/>
      <c r="AJ1104" s="435"/>
      <c r="AK1104" s="435"/>
      <c r="AL1104" s="435"/>
      <c r="AM1104" s="435"/>
      <c r="AN1104" s="435"/>
    </row>
    <row r="1105" spans="1:40" s="436" customFormat="1" ht="14.5">
      <c r="A1105" s="435"/>
      <c r="B1105" s="435"/>
      <c r="C1105" s="435"/>
      <c r="D1105" s="435"/>
      <c r="E1105" s="435"/>
      <c r="F1105" s="435"/>
      <c r="G1105" s="435"/>
      <c r="H1105" s="435"/>
      <c r="I1105" s="435"/>
      <c r="J1105" s="435"/>
      <c r="K1105" s="435"/>
      <c r="L1105" s="435"/>
      <c r="M1105" s="435"/>
      <c r="N1105" s="435"/>
      <c r="O1105" s="435"/>
      <c r="P1105" s="435"/>
      <c r="Q1105" s="21"/>
      <c r="R1105" s="435"/>
      <c r="S1105" s="435"/>
      <c r="T1105" s="435"/>
      <c r="U1105" s="435"/>
      <c r="V1105" s="21"/>
      <c r="W1105" s="435"/>
      <c r="X1105" s="435"/>
      <c r="Y1105" s="435"/>
      <c r="Z1105" s="435"/>
      <c r="AA1105" s="435"/>
      <c r="AB1105" s="435"/>
      <c r="AC1105" s="435"/>
      <c r="AD1105" s="435"/>
      <c r="AE1105" s="435"/>
      <c r="AF1105" s="435"/>
      <c r="AG1105" s="435"/>
      <c r="AH1105" s="435"/>
      <c r="AI1105" s="435"/>
      <c r="AJ1105" s="435"/>
      <c r="AK1105" s="435"/>
      <c r="AL1105" s="435"/>
      <c r="AM1105" s="435"/>
      <c r="AN1105" s="435"/>
    </row>
    <row r="1106" spans="1:40" s="436" customFormat="1" ht="14.5">
      <c r="A1106" s="435"/>
      <c r="B1106" s="435"/>
      <c r="C1106" s="435"/>
      <c r="D1106" s="435"/>
      <c r="E1106" s="435"/>
      <c r="F1106" s="435"/>
      <c r="G1106" s="435"/>
      <c r="H1106" s="435"/>
      <c r="I1106" s="435"/>
      <c r="J1106" s="435"/>
      <c r="K1106" s="435"/>
      <c r="L1106" s="435"/>
      <c r="M1106" s="435"/>
      <c r="N1106" s="435"/>
      <c r="O1106" s="435"/>
      <c r="P1106" s="435"/>
      <c r="Q1106" s="21"/>
      <c r="R1106" s="435"/>
      <c r="S1106" s="435"/>
      <c r="T1106" s="435"/>
      <c r="U1106" s="435"/>
      <c r="V1106" s="21"/>
      <c r="W1106" s="435"/>
      <c r="X1106" s="435"/>
      <c r="Y1106" s="435"/>
      <c r="Z1106" s="435"/>
      <c r="AA1106" s="435"/>
      <c r="AB1106" s="435"/>
      <c r="AC1106" s="435"/>
      <c r="AD1106" s="435"/>
      <c r="AE1106" s="435"/>
      <c r="AF1106" s="435"/>
      <c r="AG1106" s="435"/>
      <c r="AH1106" s="435"/>
      <c r="AI1106" s="435"/>
      <c r="AJ1106" s="435"/>
      <c r="AK1106" s="435"/>
      <c r="AL1106" s="435"/>
      <c r="AM1106" s="435"/>
      <c r="AN1106" s="435"/>
    </row>
    <row r="1107" spans="1:40" s="436" customFormat="1" ht="14.5">
      <c r="A1107" s="435"/>
      <c r="B1107" s="435"/>
      <c r="C1107" s="435"/>
      <c r="D1107" s="435"/>
      <c r="E1107" s="435"/>
      <c r="F1107" s="435"/>
      <c r="G1107" s="435"/>
      <c r="H1107" s="435"/>
      <c r="I1107" s="435"/>
      <c r="J1107" s="435"/>
      <c r="K1107" s="435"/>
      <c r="L1107" s="435"/>
      <c r="M1107" s="435"/>
      <c r="N1107" s="435"/>
      <c r="O1107" s="435"/>
      <c r="P1107" s="435"/>
      <c r="Q1107" s="21"/>
      <c r="R1107" s="435"/>
      <c r="S1107" s="435"/>
      <c r="T1107" s="435"/>
      <c r="U1107" s="435"/>
      <c r="V1107" s="21"/>
      <c r="W1107" s="435"/>
      <c r="X1107" s="435"/>
      <c r="Y1107" s="435"/>
      <c r="Z1107" s="435"/>
      <c r="AA1107" s="435"/>
      <c r="AB1107" s="435"/>
      <c r="AC1107" s="435"/>
      <c r="AD1107" s="435"/>
      <c r="AE1107" s="435"/>
      <c r="AF1107" s="435"/>
      <c r="AG1107" s="435"/>
      <c r="AH1107" s="435"/>
      <c r="AI1107" s="435"/>
      <c r="AJ1107" s="435"/>
      <c r="AK1107" s="435"/>
      <c r="AL1107" s="435"/>
      <c r="AM1107" s="435"/>
      <c r="AN1107" s="435"/>
    </row>
    <row r="1108" spans="1:40" s="436" customFormat="1" ht="14.5">
      <c r="A1108" s="435"/>
      <c r="B1108" s="435"/>
      <c r="C1108" s="435"/>
      <c r="D1108" s="435"/>
      <c r="E1108" s="435"/>
      <c r="F1108" s="435"/>
      <c r="G1108" s="435"/>
      <c r="H1108" s="435"/>
      <c r="I1108" s="435"/>
      <c r="J1108" s="435"/>
      <c r="K1108" s="435"/>
      <c r="L1108" s="435"/>
      <c r="M1108" s="435"/>
      <c r="N1108" s="435"/>
      <c r="O1108" s="435"/>
      <c r="P1108" s="435"/>
      <c r="Q1108" s="21"/>
      <c r="R1108" s="435"/>
      <c r="S1108" s="435"/>
      <c r="T1108" s="435"/>
      <c r="U1108" s="435"/>
      <c r="V1108" s="21"/>
      <c r="W1108" s="435"/>
      <c r="X1108" s="435"/>
      <c r="Y1108" s="435"/>
      <c r="Z1108" s="435"/>
      <c r="AA1108" s="435"/>
      <c r="AB1108" s="435"/>
      <c r="AC1108" s="435"/>
      <c r="AD1108" s="435"/>
      <c r="AE1108" s="435"/>
      <c r="AF1108" s="435"/>
      <c r="AG1108" s="435"/>
      <c r="AH1108" s="435"/>
      <c r="AI1108" s="435"/>
      <c r="AJ1108" s="435"/>
      <c r="AK1108" s="435"/>
      <c r="AL1108" s="435"/>
      <c r="AM1108" s="435"/>
      <c r="AN1108" s="435"/>
    </row>
    <row r="1109" spans="1:40" s="436" customFormat="1" ht="14.5">
      <c r="A1109" s="435"/>
      <c r="B1109" s="435"/>
      <c r="C1109" s="435"/>
      <c r="D1109" s="435"/>
      <c r="E1109" s="435"/>
      <c r="F1109" s="435"/>
      <c r="G1109" s="435"/>
      <c r="H1109" s="435"/>
      <c r="I1109" s="435"/>
      <c r="J1109" s="435"/>
      <c r="K1109" s="435"/>
      <c r="L1109" s="435"/>
      <c r="M1109" s="435"/>
      <c r="N1109" s="435"/>
      <c r="O1109" s="435"/>
      <c r="P1109" s="435"/>
      <c r="Q1109" s="21"/>
      <c r="R1109" s="435"/>
      <c r="S1109" s="435"/>
      <c r="T1109" s="435"/>
      <c r="U1109" s="435"/>
      <c r="V1109" s="21"/>
      <c r="W1109" s="435"/>
      <c r="X1109" s="435"/>
      <c r="Y1109" s="435"/>
      <c r="Z1109" s="435"/>
      <c r="AA1109" s="435"/>
      <c r="AB1109" s="435"/>
      <c r="AC1109" s="435"/>
      <c r="AD1109" s="435"/>
      <c r="AE1109" s="435"/>
      <c r="AF1109" s="435"/>
      <c r="AG1109" s="435"/>
      <c r="AH1109" s="435"/>
      <c r="AI1109" s="435"/>
      <c r="AJ1109" s="435"/>
      <c r="AK1109" s="435"/>
      <c r="AL1109" s="435"/>
      <c r="AM1109" s="435"/>
      <c r="AN1109" s="435"/>
    </row>
    <row r="1110" spans="1:40" s="436" customFormat="1" ht="14.5">
      <c r="A1110" s="435"/>
      <c r="B1110" s="435"/>
      <c r="C1110" s="435"/>
      <c r="D1110" s="435"/>
      <c r="E1110" s="435"/>
      <c r="F1110" s="435"/>
      <c r="G1110" s="435"/>
      <c r="H1110" s="435"/>
      <c r="I1110" s="435"/>
      <c r="J1110" s="435"/>
      <c r="K1110" s="435"/>
      <c r="L1110" s="435"/>
      <c r="M1110" s="435"/>
      <c r="N1110" s="435"/>
      <c r="O1110" s="435"/>
      <c r="P1110" s="435"/>
      <c r="Q1110" s="21"/>
      <c r="R1110" s="435"/>
      <c r="S1110" s="435"/>
      <c r="T1110" s="435"/>
      <c r="U1110" s="435"/>
      <c r="V1110" s="21"/>
      <c r="W1110" s="435"/>
      <c r="X1110" s="435"/>
      <c r="Y1110" s="435"/>
      <c r="Z1110" s="435"/>
      <c r="AA1110" s="435"/>
      <c r="AB1110" s="435"/>
      <c r="AC1110" s="435"/>
      <c r="AD1110" s="435"/>
      <c r="AE1110" s="435"/>
      <c r="AF1110" s="435"/>
      <c r="AG1110" s="435"/>
      <c r="AH1110" s="435"/>
      <c r="AI1110" s="435"/>
      <c r="AJ1110" s="435"/>
      <c r="AK1110" s="435"/>
      <c r="AL1110" s="435"/>
      <c r="AM1110" s="435"/>
      <c r="AN1110" s="435"/>
    </row>
    <row r="1111" spans="1:40" s="436" customFormat="1" ht="14.5">
      <c r="A1111" s="435"/>
      <c r="B1111" s="435"/>
      <c r="C1111" s="435"/>
      <c r="D1111" s="435"/>
      <c r="E1111" s="435"/>
      <c r="F1111" s="435"/>
      <c r="G1111" s="435"/>
      <c r="H1111" s="435"/>
      <c r="I1111" s="435"/>
      <c r="J1111" s="435"/>
      <c r="K1111" s="435"/>
      <c r="L1111" s="435"/>
      <c r="M1111" s="435"/>
      <c r="N1111" s="435"/>
      <c r="O1111" s="435"/>
      <c r="P1111" s="435"/>
      <c r="Q1111" s="21"/>
      <c r="R1111" s="435"/>
      <c r="S1111" s="435"/>
      <c r="T1111" s="435"/>
      <c r="U1111" s="435"/>
      <c r="V1111" s="21"/>
      <c r="W1111" s="435"/>
      <c r="X1111" s="435"/>
      <c r="Y1111" s="435"/>
      <c r="Z1111" s="435"/>
      <c r="AA1111" s="435"/>
      <c r="AB1111" s="435"/>
      <c r="AC1111" s="435"/>
      <c r="AD1111" s="435"/>
      <c r="AE1111" s="435"/>
      <c r="AF1111" s="435"/>
      <c r="AG1111" s="435"/>
      <c r="AH1111" s="435"/>
      <c r="AI1111" s="435"/>
      <c r="AJ1111" s="435"/>
      <c r="AK1111" s="435"/>
      <c r="AL1111" s="435"/>
      <c r="AM1111" s="435"/>
      <c r="AN1111" s="435"/>
    </row>
    <row r="1112" spans="1:40" s="436" customFormat="1" ht="14.5">
      <c r="A1112" s="435"/>
      <c r="B1112" s="435"/>
      <c r="C1112" s="435"/>
      <c r="D1112" s="435"/>
      <c r="E1112" s="435"/>
      <c r="F1112" s="435"/>
      <c r="G1112" s="435"/>
      <c r="H1112" s="435"/>
      <c r="I1112" s="435"/>
      <c r="J1112" s="435"/>
      <c r="K1112" s="435"/>
      <c r="L1112" s="435"/>
      <c r="M1112" s="435"/>
      <c r="N1112" s="435"/>
      <c r="O1112" s="435"/>
      <c r="P1112" s="435"/>
      <c r="Q1112" s="21"/>
      <c r="R1112" s="435"/>
      <c r="S1112" s="435"/>
      <c r="T1112" s="435"/>
      <c r="U1112" s="435"/>
      <c r="V1112" s="21"/>
      <c r="W1112" s="435"/>
      <c r="X1112" s="435"/>
      <c r="Y1112" s="435"/>
      <c r="Z1112" s="435"/>
      <c r="AA1112" s="435"/>
      <c r="AB1112" s="435"/>
      <c r="AC1112" s="435"/>
      <c r="AD1112" s="435"/>
      <c r="AE1112" s="435"/>
      <c r="AF1112" s="435"/>
      <c r="AG1112" s="435"/>
      <c r="AH1112" s="435"/>
      <c r="AI1112" s="435"/>
      <c r="AJ1112" s="435"/>
      <c r="AK1112" s="435"/>
      <c r="AL1112" s="435"/>
      <c r="AM1112" s="435"/>
      <c r="AN1112" s="435"/>
    </row>
    <row r="1113" spans="1:40" s="436" customFormat="1" ht="14.5">
      <c r="A1113" s="435"/>
      <c r="B1113" s="435"/>
      <c r="C1113" s="435"/>
      <c r="D1113" s="435"/>
      <c r="E1113" s="435"/>
      <c r="F1113" s="435"/>
      <c r="G1113" s="435"/>
      <c r="H1113" s="435"/>
      <c r="I1113" s="435"/>
      <c r="J1113" s="435"/>
      <c r="K1113" s="435"/>
      <c r="L1113" s="435"/>
      <c r="M1113" s="435"/>
      <c r="N1113" s="435"/>
      <c r="O1113" s="435"/>
      <c r="P1113" s="435"/>
      <c r="Q1113" s="21"/>
      <c r="R1113" s="435"/>
      <c r="S1113" s="435"/>
      <c r="T1113" s="435"/>
      <c r="U1113" s="435"/>
      <c r="V1113" s="21"/>
      <c r="W1113" s="435"/>
      <c r="X1113" s="435"/>
      <c r="Y1113" s="435"/>
      <c r="Z1113" s="435"/>
      <c r="AA1113" s="435"/>
      <c r="AB1113" s="435"/>
      <c r="AC1113" s="435"/>
      <c r="AD1113" s="435"/>
      <c r="AE1113" s="435"/>
      <c r="AF1113" s="435"/>
      <c r="AG1113" s="435"/>
      <c r="AH1113" s="435"/>
      <c r="AI1113" s="435"/>
      <c r="AJ1113" s="435"/>
      <c r="AK1113" s="435"/>
      <c r="AL1113" s="435"/>
      <c r="AM1113" s="435"/>
      <c r="AN1113" s="435"/>
    </row>
    <row r="1114" spans="1:40" s="436" customFormat="1" ht="14.5">
      <c r="A1114" s="435"/>
      <c r="B1114" s="435"/>
      <c r="C1114" s="435"/>
      <c r="D1114" s="435"/>
      <c r="E1114" s="435"/>
      <c r="F1114" s="435"/>
      <c r="G1114" s="435"/>
      <c r="H1114" s="435"/>
      <c r="I1114" s="435"/>
      <c r="J1114" s="435"/>
      <c r="K1114" s="435"/>
      <c r="L1114" s="435"/>
      <c r="M1114" s="435"/>
      <c r="N1114" s="435"/>
      <c r="O1114" s="435"/>
      <c r="P1114" s="435"/>
      <c r="Q1114" s="21"/>
      <c r="R1114" s="435"/>
      <c r="S1114" s="435"/>
      <c r="T1114" s="435"/>
      <c r="U1114" s="435"/>
      <c r="V1114" s="21"/>
      <c r="W1114" s="435"/>
      <c r="X1114" s="435"/>
      <c r="Y1114" s="435"/>
      <c r="Z1114" s="435"/>
      <c r="AA1114" s="435"/>
      <c r="AB1114" s="435"/>
      <c r="AC1114" s="435"/>
      <c r="AD1114" s="435"/>
      <c r="AE1114" s="435"/>
      <c r="AF1114" s="435"/>
      <c r="AG1114" s="435"/>
      <c r="AH1114" s="435"/>
      <c r="AI1114" s="435"/>
      <c r="AJ1114" s="435"/>
      <c r="AK1114" s="435"/>
      <c r="AL1114" s="435"/>
      <c r="AM1114" s="435"/>
      <c r="AN1114" s="435"/>
    </row>
    <row r="1115" spans="1:40" s="436" customFormat="1" ht="14.5">
      <c r="A1115" s="435"/>
      <c r="B1115" s="435"/>
      <c r="C1115" s="435"/>
      <c r="D1115" s="435"/>
      <c r="E1115" s="435"/>
      <c r="F1115" s="435"/>
      <c r="G1115" s="435"/>
      <c r="H1115" s="435"/>
      <c r="I1115" s="435"/>
      <c r="J1115" s="435"/>
      <c r="K1115" s="435"/>
      <c r="L1115" s="435"/>
      <c r="M1115" s="435"/>
      <c r="N1115" s="435"/>
      <c r="O1115" s="435"/>
      <c r="P1115" s="435"/>
      <c r="Q1115" s="21"/>
      <c r="R1115" s="435"/>
      <c r="S1115" s="435"/>
      <c r="T1115" s="435"/>
      <c r="U1115" s="435"/>
      <c r="V1115" s="21"/>
      <c r="W1115" s="435"/>
      <c r="X1115" s="435"/>
      <c r="Y1115" s="435"/>
      <c r="Z1115" s="435"/>
      <c r="AA1115" s="435"/>
      <c r="AB1115" s="435"/>
      <c r="AC1115" s="435"/>
      <c r="AD1115" s="435"/>
      <c r="AE1115" s="435"/>
      <c r="AF1115" s="435"/>
      <c r="AG1115" s="435"/>
      <c r="AH1115" s="435"/>
      <c r="AI1115" s="435"/>
      <c r="AJ1115" s="435"/>
      <c r="AK1115" s="435"/>
      <c r="AL1115" s="435"/>
      <c r="AM1115" s="435"/>
      <c r="AN1115" s="435"/>
    </row>
    <row r="1116" spans="1:40" s="436" customFormat="1" ht="14.5">
      <c r="A1116" s="435"/>
      <c r="B1116" s="435"/>
      <c r="C1116" s="435"/>
      <c r="D1116" s="435"/>
      <c r="E1116" s="435"/>
      <c r="F1116" s="435"/>
      <c r="G1116" s="435"/>
      <c r="H1116" s="435"/>
      <c r="I1116" s="435"/>
      <c r="J1116" s="435"/>
      <c r="K1116" s="435"/>
      <c r="L1116" s="435"/>
      <c r="M1116" s="435"/>
      <c r="N1116" s="435"/>
      <c r="O1116" s="435"/>
      <c r="P1116" s="435"/>
      <c r="Q1116" s="21"/>
      <c r="R1116" s="435"/>
      <c r="S1116" s="435"/>
      <c r="T1116" s="435"/>
      <c r="U1116" s="435"/>
      <c r="V1116" s="21"/>
      <c r="W1116" s="435"/>
      <c r="X1116" s="435"/>
      <c r="Y1116" s="435"/>
      <c r="Z1116" s="435"/>
      <c r="AA1116" s="435"/>
      <c r="AB1116" s="435"/>
      <c r="AC1116" s="435"/>
      <c r="AD1116" s="435"/>
      <c r="AE1116" s="435"/>
      <c r="AF1116" s="435"/>
      <c r="AG1116" s="435"/>
      <c r="AH1116" s="435"/>
      <c r="AI1116" s="435"/>
      <c r="AJ1116" s="435"/>
      <c r="AK1116" s="435"/>
      <c r="AL1116" s="435"/>
      <c r="AM1116" s="435"/>
      <c r="AN1116" s="435"/>
    </row>
    <row r="1117" spans="1:40" s="436" customFormat="1" ht="14.5">
      <c r="A1117" s="435"/>
      <c r="B1117" s="435"/>
      <c r="C1117" s="435"/>
      <c r="D1117" s="435"/>
      <c r="E1117" s="435"/>
      <c r="F1117" s="435"/>
      <c r="G1117" s="435"/>
      <c r="H1117" s="435"/>
      <c r="I1117" s="435"/>
      <c r="J1117" s="435"/>
      <c r="K1117" s="435"/>
      <c r="L1117" s="435"/>
      <c r="M1117" s="435"/>
      <c r="N1117" s="435"/>
      <c r="O1117" s="435"/>
      <c r="P1117" s="435"/>
      <c r="Q1117" s="21"/>
      <c r="R1117" s="435"/>
      <c r="S1117" s="435"/>
      <c r="T1117" s="435"/>
      <c r="U1117" s="435"/>
      <c r="V1117" s="21"/>
      <c r="W1117" s="435"/>
      <c r="X1117" s="435"/>
      <c r="Y1117" s="435"/>
      <c r="Z1117" s="435"/>
      <c r="AA1117" s="435"/>
      <c r="AB1117" s="435"/>
      <c r="AC1117" s="435"/>
      <c r="AD1117" s="435"/>
      <c r="AE1117" s="435"/>
      <c r="AF1117" s="435"/>
      <c r="AG1117" s="435"/>
      <c r="AH1117" s="435"/>
      <c r="AI1117" s="435"/>
      <c r="AJ1117" s="435"/>
      <c r="AK1117" s="435"/>
      <c r="AL1117" s="435"/>
      <c r="AM1117" s="435"/>
      <c r="AN1117" s="435"/>
    </row>
    <row r="1118" spans="1:40" s="436" customFormat="1" ht="14.5">
      <c r="A1118" s="435"/>
      <c r="B1118" s="435"/>
      <c r="C1118" s="435"/>
      <c r="D1118" s="435"/>
      <c r="E1118" s="435"/>
      <c r="F1118" s="435"/>
      <c r="G1118" s="435"/>
      <c r="H1118" s="435"/>
      <c r="I1118" s="435"/>
      <c r="J1118" s="435"/>
      <c r="K1118" s="435"/>
      <c r="L1118" s="435"/>
      <c r="M1118" s="435"/>
      <c r="N1118" s="435"/>
      <c r="O1118" s="435"/>
      <c r="P1118" s="435"/>
      <c r="Q1118" s="21"/>
      <c r="R1118" s="435"/>
      <c r="S1118" s="435"/>
      <c r="T1118" s="435"/>
      <c r="U1118" s="435"/>
      <c r="V1118" s="21"/>
      <c r="W1118" s="435"/>
      <c r="X1118" s="435"/>
      <c r="Y1118" s="435"/>
      <c r="Z1118" s="435"/>
      <c r="AA1118" s="435"/>
      <c r="AB1118" s="435"/>
      <c r="AC1118" s="435"/>
      <c r="AD1118" s="435"/>
      <c r="AE1118" s="435"/>
      <c r="AF1118" s="435"/>
      <c r="AG1118" s="435"/>
      <c r="AH1118" s="435"/>
      <c r="AI1118" s="435"/>
      <c r="AJ1118" s="435"/>
      <c r="AK1118" s="435"/>
      <c r="AL1118" s="435"/>
      <c r="AM1118" s="435"/>
      <c r="AN1118" s="435"/>
    </row>
    <row r="1119" spans="1:40" s="436" customFormat="1" ht="14.5">
      <c r="A1119" s="435"/>
      <c r="B1119" s="435"/>
      <c r="C1119" s="435"/>
      <c r="D1119" s="435"/>
      <c r="E1119" s="435"/>
      <c r="F1119" s="435"/>
      <c r="G1119" s="435"/>
      <c r="H1119" s="435"/>
      <c r="I1119" s="435"/>
      <c r="J1119" s="435"/>
      <c r="K1119" s="435"/>
      <c r="L1119" s="435"/>
      <c r="M1119" s="435"/>
      <c r="N1119" s="435"/>
      <c r="O1119" s="435"/>
      <c r="P1119" s="435"/>
      <c r="Q1119" s="21"/>
      <c r="R1119" s="435"/>
      <c r="S1119" s="435"/>
      <c r="T1119" s="435"/>
      <c r="U1119" s="435"/>
      <c r="V1119" s="21"/>
      <c r="W1119" s="435"/>
      <c r="X1119" s="435"/>
      <c r="Y1119" s="435"/>
      <c r="Z1119" s="435"/>
      <c r="AA1119" s="435"/>
      <c r="AB1119" s="435"/>
      <c r="AC1119" s="435"/>
      <c r="AD1119" s="435"/>
      <c r="AE1119" s="435"/>
      <c r="AF1119" s="435"/>
      <c r="AG1119" s="435"/>
      <c r="AH1119" s="435"/>
      <c r="AI1119" s="435"/>
      <c r="AJ1119" s="435"/>
      <c r="AK1119" s="435"/>
      <c r="AL1119" s="435"/>
      <c r="AM1119" s="435"/>
      <c r="AN1119" s="435"/>
    </row>
    <row r="1120" spans="1:40" s="436" customFormat="1" ht="14.5">
      <c r="A1120" s="435"/>
      <c r="B1120" s="435"/>
      <c r="C1120" s="435"/>
      <c r="D1120" s="435"/>
      <c r="E1120" s="435"/>
      <c r="F1120" s="435"/>
      <c r="G1120" s="435"/>
      <c r="H1120" s="435"/>
      <c r="I1120" s="435"/>
      <c r="J1120" s="435"/>
      <c r="K1120" s="435"/>
      <c r="L1120" s="435"/>
      <c r="M1120" s="435"/>
      <c r="N1120" s="435"/>
      <c r="O1120" s="435"/>
      <c r="P1120" s="435"/>
      <c r="Q1120" s="21"/>
      <c r="R1120" s="435"/>
      <c r="S1120" s="435"/>
      <c r="T1120" s="435"/>
      <c r="U1120" s="435"/>
      <c r="V1120" s="21"/>
      <c r="W1120" s="435"/>
      <c r="X1120" s="435"/>
      <c r="Y1120" s="435"/>
      <c r="Z1120" s="435"/>
      <c r="AA1120" s="435"/>
      <c r="AB1120" s="435"/>
      <c r="AC1120" s="435"/>
      <c r="AD1120" s="435"/>
      <c r="AE1120" s="435"/>
      <c r="AF1120" s="435"/>
      <c r="AG1120" s="435"/>
      <c r="AH1120" s="435"/>
      <c r="AI1120" s="435"/>
      <c r="AJ1120" s="435"/>
      <c r="AK1120" s="435"/>
      <c r="AL1120" s="435"/>
      <c r="AM1120" s="435"/>
      <c r="AN1120" s="435"/>
    </row>
    <row r="1121" spans="1:40" s="436" customFormat="1" ht="14.5">
      <c r="A1121" s="435"/>
      <c r="B1121" s="435"/>
      <c r="C1121" s="435"/>
      <c r="D1121" s="435"/>
      <c r="E1121" s="435"/>
      <c r="F1121" s="435"/>
      <c r="G1121" s="435"/>
      <c r="H1121" s="435"/>
      <c r="I1121" s="435"/>
      <c r="J1121" s="435"/>
      <c r="K1121" s="435"/>
      <c r="L1121" s="435"/>
      <c r="M1121" s="435"/>
      <c r="N1121" s="435"/>
      <c r="O1121" s="435"/>
      <c r="P1121" s="435"/>
      <c r="Q1121" s="21"/>
      <c r="R1121" s="435"/>
      <c r="S1121" s="435"/>
      <c r="T1121" s="435"/>
      <c r="U1121" s="435"/>
      <c r="V1121" s="21"/>
      <c r="W1121" s="435"/>
      <c r="X1121" s="435"/>
      <c r="Y1121" s="435"/>
      <c r="Z1121" s="435"/>
      <c r="AA1121" s="435"/>
      <c r="AB1121" s="435"/>
      <c r="AC1121" s="435"/>
      <c r="AD1121" s="435"/>
      <c r="AE1121" s="435"/>
      <c r="AF1121" s="435"/>
      <c r="AG1121" s="435"/>
      <c r="AH1121" s="435"/>
      <c r="AI1121" s="435"/>
      <c r="AJ1121" s="435"/>
      <c r="AK1121" s="435"/>
      <c r="AL1121" s="435"/>
      <c r="AM1121" s="435"/>
      <c r="AN1121" s="435"/>
    </row>
    <row r="1122" spans="1:40" s="436" customFormat="1" ht="14.5">
      <c r="A1122" s="435"/>
      <c r="B1122" s="435"/>
      <c r="C1122" s="435"/>
      <c r="D1122" s="435"/>
      <c r="E1122" s="435"/>
      <c r="F1122" s="435"/>
      <c r="G1122" s="435"/>
      <c r="H1122" s="435"/>
      <c r="I1122" s="435"/>
      <c r="J1122" s="435"/>
      <c r="K1122" s="435"/>
      <c r="L1122" s="435"/>
      <c r="M1122" s="435"/>
      <c r="N1122" s="435"/>
      <c r="O1122" s="435"/>
      <c r="P1122" s="435"/>
      <c r="Q1122" s="21"/>
      <c r="R1122" s="435"/>
      <c r="S1122" s="435"/>
      <c r="T1122" s="435"/>
      <c r="U1122" s="435"/>
      <c r="V1122" s="21"/>
      <c r="W1122" s="435"/>
      <c r="X1122" s="435"/>
      <c r="Y1122" s="435"/>
      <c r="Z1122" s="435"/>
      <c r="AA1122" s="435"/>
      <c r="AB1122" s="435"/>
      <c r="AC1122" s="435"/>
      <c r="AD1122" s="435"/>
      <c r="AE1122" s="435"/>
      <c r="AF1122" s="435"/>
      <c r="AG1122" s="435"/>
      <c r="AH1122" s="435"/>
      <c r="AI1122" s="435"/>
      <c r="AJ1122" s="435"/>
      <c r="AK1122" s="435"/>
      <c r="AL1122" s="435"/>
      <c r="AM1122" s="435"/>
      <c r="AN1122" s="435"/>
    </row>
    <row r="1123" spans="1:40" s="436" customFormat="1" ht="14.5">
      <c r="A1123" s="435"/>
      <c r="B1123" s="435"/>
      <c r="C1123" s="435"/>
      <c r="D1123" s="435"/>
      <c r="E1123" s="435"/>
      <c r="F1123" s="435"/>
      <c r="G1123" s="435"/>
      <c r="H1123" s="435"/>
      <c r="I1123" s="435"/>
      <c r="J1123" s="435"/>
      <c r="K1123" s="435"/>
      <c r="L1123" s="435"/>
      <c r="M1123" s="435"/>
      <c r="N1123" s="435"/>
      <c r="O1123" s="435"/>
      <c r="P1123" s="435"/>
      <c r="Q1123" s="21"/>
      <c r="R1123" s="435"/>
      <c r="S1123" s="435"/>
      <c r="T1123" s="435"/>
      <c r="U1123" s="435"/>
      <c r="V1123" s="21"/>
      <c r="W1123" s="435"/>
      <c r="X1123" s="435"/>
      <c r="Y1123" s="435"/>
      <c r="Z1123" s="435"/>
      <c r="AA1123" s="435"/>
      <c r="AB1123" s="435"/>
      <c r="AC1123" s="435"/>
      <c r="AD1123" s="435"/>
      <c r="AE1123" s="435"/>
      <c r="AF1123" s="435"/>
      <c r="AG1123" s="435"/>
      <c r="AH1123" s="435"/>
      <c r="AI1123" s="435"/>
      <c r="AJ1123" s="435"/>
      <c r="AK1123" s="435"/>
      <c r="AL1123" s="435"/>
      <c r="AM1123" s="435"/>
      <c r="AN1123" s="435"/>
    </row>
    <row r="1124" spans="1:40" s="436" customFormat="1" ht="14.5">
      <c r="A1124" s="435"/>
      <c r="B1124" s="435"/>
      <c r="C1124" s="435"/>
      <c r="D1124" s="435"/>
      <c r="E1124" s="435"/>
      <c r="F1124" s="435"/>
      <c r="G1124" s="435"/>
      <c r="H1124" s="435"/>
      <c r="I1124" s="435"/>
      <c r="J1124" s="435"/>
      <c r="K1124" s="435"/>
      <c r="L1124" s="435"/>
      <c r="M1124" s="435"/>
      <c r="N1124" s="435"/>
      <c r="O1124" s="435"/>
      <c r="P1124" s="435"/>
      <c r="Q1124" s="21"/>
      <c r="R1124" s="435"/>
      <c r="S1124" s="435"/>
      <c r="T1124" s="435"/>
      <c r="U1124" s="435"/>
      <c r="V1124" s="21"/>
      <c r="W1124" s="435"/>
      <c r="X1124" s="435"/>
      <c r="Y1124" s="435"/>
      <c r="Z1124" s="435"/>
      <c r="AA1124" s="435"/>
      <c r="AB1124" s="435"/>
      <c r="AC1124" s="435"/>
      <c r="AD1124" s="435"/>
      <c r="AE1124" s="435"/>
      <c r="AF1124" s="435"/>
      <c r="AG1124" s="435"/>
      <c r="AH1124" s="435"/>
      <c r="AI1124" s="435"/>
      <c r="AJ1124" s="435"/>
      <c r="AK1124" s="435"/>
      <c r="AL1124" s="435"/>
      <c r="AM1124" s="435"/>
      <c r="AN1124" s="435"/>
    </row>
    <row r="1125" spans="1:40" s="436" customFormat="1" ht="14.5">
      <c r="A1125" s="435"/>
      <c r="B1125" s="435"/>
      <c r="C1125" s="435"/>
      <c r="D1125" s="435"/>
      <c r="E1125" s="435"/>
      <c r="F1125" s="435"/>
      <c r="G1125" s="435"/>
      <c r="H1125" s="435"/>
      <c r="I1125" s="435"/>
      <c r="J1125" s="435"/>
      <c r="K1125" s="435"/>
      <c r="L1125" s="435"/>
      <c r="M1125" s="435"/>
      <c r="N1125" s="435"/>
      <c r="O1125" s="435"/>
      <c r="P1125" s="435"/>
      <c r="Q1125" s="21"/>
      <c r="R1125" s="435"/>
      <c r="S1125" s="435"/>
      <c r="T1125" s="435"/>
      <c r="U1125" s="435"/>
      <c r="V1125" s="21"/>
      <c r="W1125" s="435"/>
      <c r="X1125" s="435"/>
      <c r="Y1125" s="435"/>
      <c r="Z1125" s="435"/>
      <c r="AA1125" s="435"/>
      <c r="AB1125" s="435"/>
      <c r="AC1125" s="435"/>
      <c r="AD1125" s="435"/>
      <c r="AE1125" s="435"/>
      <c r="AF1125" s="435"/>
      <c r="AG1125" s="435"/>
      <c r="AH1125" s="435"/>
      <c r="AI1125" s="435"/>
      <c r="AJ1125" s="435"/>
      <c r="AK1125" s="435"/>
      <c r="AL1125" s="435"/>
      <c r="AM1125" s="435"/>
      <c r="AN1125" s="435"/>
    </row>
    <row r="1126" spans="1:40" s="436" customFormat="1" ht="14.5">
      <c r="A1126" s="435"/>
      <c r="B1126" s="435"/>
      <c r="C1126" s="435"/>
      <c r="D1126" s="435"/>
      <c r="E1126" s="435"/>
      <c r="F1126" s="435"/>
      <c r="G1126" s="435"/>
      <c r="H1126" s="435"/>
      <c r="I1126" s="435"/>
      <c r="J1126" s="435"/>
      <c r="K1126" s="435"/>
      <c r="L1126" s="435"/>
      <c r="M1126" s="435"/>
      <c r="N1126" s="435"/>
      <c r="O1126" s="435"/>
      <c r="P1126" s="435"/>
      <c r="Q1126" s="21"/>
      <c r="R1126" s="435"/>
      <c r="S1126" s="435"/>
      <c r="T1126" s="435"/>
      <c r="U1126" s="435"/>
      <c r="V1126" s="21"/>
      <c r="W1126" s="435"/>
      <c r="X1126" s="435"/>
      <c r="Y1126" s="435"/>
      <c r="Z1126" s="435"/>
      <c r="AA1126" s="435"/>
      <c r="AB1126" s="435"/>
      <c r="AC1126" s="435"/>
      <c r="AD1126" s="435"/>
      <c r="AE1126" s="435"/>
      <c r="AF1126" s="435"/>
      <c r="AG1126" s="435"/>
      <c r="AH1126" s="435"/>
      <c r="AI1126" s="435"/>
      <c r="AJ1126" s="435"/>
      <c r="AK1126" s="435"/>
      <c r="AL1126" s="435"/>
      <c r="AM1126" s="435"/>
      <c r="AN1126" s="435"/>
    </row>
    <row r="1127" spans="1:40" s="436" customFormat="1" ht="14.5">
      <c r="A1127" s="435"/>
      <c r="B1127" s="435"/>
      <c r="C1127" s="435"/>
      <c r="D1127" s="435"/>
      <c r="E1127" s="435"/>
      <c r="F1127" s="435"/>
      <c r="G1127" s="435"/>
      <c r="H1127" s="435"/>
      <c r="I1127" s="435"/>
      <c r="J1127" s="435"/>
      <c r="K1127" s="435"/>
      <c r="L1127" s="435"/>
      <c r="M1127" s="435"/>
      <c r="N1127" s="435"/>
      <c r="O1127" s="435"/>
      <c r="P1127" s="435"/>
      <c r="Q1127" s="21"/>
      <c r="R1127" s="435"/>
      <c r="S1127" s="435"/>
      <c r="T1127" s="435"/>
      <c r="U1127" s="435"/>
      <c r="V1127" s="21"/>
      <c r="W1127" s="435"/>
      <c r="X1127" s="435"/>
      <c r="Y1127" s="435"/>
      <c r="Z1127" s="435"/>
      <c r="AA1127" s="435"/>
      <c r="AB1127" s="435"/>
      <c r="AC1127" s="435"/>
      <c r="AD1127" s="435"/>
      <c r="AE1127" s="435"/>
      <c r="AF1127" s="435"/>
      <c r="AG1127" s="435"/>
      <c r="AH1127" s="435"/>
      <c r="AI1127" s="435"/>
      <c r="AJ1127" s="435"/>
      <c r="AK1127" s="435"/>
      <c r="AL1127" s="435"/>
      <c r="AM1127" s="435"/>
      <c r="AN1127" s="435"/>
    </row>
    <row r="1128" spans="1:40" s="436" customFormat="1" ht="14.5">
      <c r="A1128" s="435"/>
      <c r="B1128" s="435"/>
      <c r="C1128" s="435"/>
      <c r="D1128" s="435"/>
      <c r="E1128" s="435"/>
      <c r="F1128" s="435"/>
      <c r="G1128" s="435"/>
      <c r="H1128" s="435"/>
      <c r="I1128" s="435"/>
      <c r="J1128" s="435"/>
      <c r="K1128" s="435"/>
      <c r="L1128" s="435"/>
      <c r="M1128" s="435"/>
      <c r="N1128" s="435"/>
      <c r="O1128" s="435"/>
      <c r="P1128" s="435"/>
      <c r="Q1128" s="21"/>
      <c r="R1128" s="435"/>
      <c r="S1128" s="435"/>
      <c r="T1128" s="435"/>
      <c r="U1128" s="435"/>
      <c r="V1128" s="21"/>
      <c r="W1128" s="435"/>
      <c r="X1128" s="435"/>
      <c r="Y1128" s="435"/>
      <c r="Z1128" s="435"/>
      <c r="AA1128" s="435"/>
      <c r="AB1128" s="435"/>
      <c r="AC1128" s="435"/>
      <c r="AD1128" s="435"/>
      <c r="AE1128" s="435"/>
      <c r="AF1128" s="435"/>
      <c r="AG1128" s="435"/>
      <c r="AH1128" s="435"/>
      <c r="AI1128" s="435"/>
      <c r="AJ1128" s="435"/>
      <c r="AK1128" s="435"/>
      <c r="AL1128" s="435"/>
      <c r="AM1128" s="435"/>
      <c r="AN1128" s="435"/>
    </row>
    <row r="1129" spans="1:40" s="436" customFormat="1" ht="14.5">
      <c r="A1129" s="435"/>
      <c r="B1129" s="435"/>
      <c r="C1129" s="435"/>
      <c r="D1129" s="435"/>
      <c r="E1129" s="435"/>
      <c r="F1129" s="435"/>
      <c r="G1129" s="435"/>
      <c r="H1129" s="435"/>
      <c r="I1129" s="435"/>
      <c r="J1129" s="435"/>
      <c r="K1129" s="435"/>
      <c r="L1129" s="435"/>
      <c r="M1129" s="435"/>
      <c r="N1129" s="435"/>
      <c r="O1129" s="435"/>
      <c r="P1129" s="435"/>
      <c r="Q1129" s="21"/>
      <c r="R1129" s="435"/>
      <c r="S1129" s="435"/>
      <c r="T1129" s="435"/>
      <c r="U1129" s="435"/>
      <c r="V1129" s="21"/>
      <c r="W1129" s="435"/>
      <c r="X1129" s="435"/>
      <c r="Y1129" s="435"/>
      <c r="Z1129" s="435"/>
      <c r="AA1129" s="435"/>
      <c r="AB1129" s="435"/>
      <c r="AC1129" s="435"/>
      <c r="AD1129" s="435"/>
      <c r="AE1129" s="435"/>
      <c r="AF1129" s="435"/>
      <c r="AG1129" s="435"/>
      <c r="AH1129" s="435"/>
      <c r="AI1129" s="435"/>
      <c r="AJ1129" s="435"/>
      <c r="AK1129" s="435"/>
      <c r="AL1129" s="435"/>
      <c r="AM1129" s="435"/>
      <c r="AN1129" s="435"/>
    </row>
    <row r="1130" spans="1:40" s="436" customFormat="1" ht="14.5">
      <c r="A1130" s="435"/>
      <c r="B1130" s="435"/>
      <c r="C1130" s="435"/>
      <c r="D1130" s="435"/>
      <c r="E1130" s="435"/>
      <c r="F1130" s="435"/>
      <c r="G1130" s="435"/>
      <c r="H1130" s="435"/>
      <c r="I1130" s="435"/>
      <c r="J1130" s="435"/>
      <c r="K1130" s="435"/>
      <c r="L1130" s="435"/>
      <c r="M1130" s="435"/>
      <c r="N1130" s="435"/>
      <c r="O1130" s="435"/>
      <c r="P1130" s="435"/>
      <c r="Q1130" s="21"/>
      <c r="R1130" s="435"/>
      <c r="S1130" s="435"/>
      <c r="T1130" s="435"/>
      <c r="U1130" s="435"/>
      <c r="V1130" s="21"/>
      <c r="W1130" s="435"/>
      <c r="X1130" s="435"/>
      <c r="Y1130" s="435"/>
      <c r="Z1130" s="435"/>
      <c r="AA1130" s="435"/>
      <c r="AB1130" s="435"/>
      <c r="AC1130" s="435"/>
      <c r="AD1130" s="435"/>
      <c r="AE1130" s="435"/>
      <c r="AF1130" s="435"/>
      <c r="AG1130" s="435"/>
      <c r="AH1130" s="435"/>
      <c r="AI1130" s="435"/>
      <c r="AJ1130" s="435"/>
      <c r="AK1130" s="435"/>
      <c r="AL1130" s="435"/>
      <c r="AM1130" s="435"/>
      <c r="AN1130" s="435"/>
    </row>
    <row r="1131" spans="1:40" s="436" customFormat="1" ht="14.5">
      <c r="A1131" s="435"/>
      <c r="B1131" s="435"/>
      <c r="C1131" s="435"/>
      <c r="D1131" s="435"/>
      <c r="E1131" s="435"/>
      <c r="F1131" s="435"/>
      <c r="G1131" s="435"/>
      <c r="H1131" s="435"/>
      <c r="I1131" s="435"/>
      <c r="J1131" s="435"/>
      <c r="K1131" s="435"/>
      <c r="L1131" s="435"/>
      <c r="M1131" s="435"/>
      <c r="N1131" s="435"/>
      <c r="O1131" s="435"/>
      <c r="P1131" s="435"/>
      <c r="Q1131" s="21"/>
      <c r="R1131" s="435"/>
      <c r="S1131" s="435"/>
      <c r="T1131" s="435"/>
      <c r="U1131" s="435"/>
      <c r="V1131" s="21"/>
      <c r="W1131" s="435"/>
      <c r="X1131" s="435"/>
      <c r="Y1131" s="435"/>
      <c r="Z1131" s="435"/>
      <c r="AA1131" s="435"/>
      <c r="AB1131" s="435"/>
      <c r="AC1131" s="435"/>
      <c r="AD1131" s="435"/>
      <c r="AE1131" s="435"/>
      <c r="AF1131" s="435"/>
      <c r="AG1131" s="435"/>
      <c r="AH1131" s="435"/>
      <c r="AI1131" s="435"/>
      <c r="AJ1131" s="435"/>
      <c r="AK1131" s="435"/>
      <c r="AL1131" s="435"/>
      <c r="AM1131" s="435"/>
      <c r="AN1131" s="435"/>
    </row>
    <row r="1132" spans="1:40" s="436" customFormat="1" ht="14.5">
      <c r="A1132" s="435"/>
      <c r="B1132" s="435"/>
      <c r="C1132" s="435"/>
      <c r="D1132" s="435"/>
      <c r="E1132" s="435"/>
      <c r="F1132" s="435"/>
      <c r="G1132" s="435"/>
      <c r="H1132" s="435"/>
      <c r="I1132" s="435"/>
      <c r="J1132" s="435"/>
      <c r="K1132" s="435"/>
      <c r="L1132" s="435"/>
      <c r="M1132" s="435"/>
      <c r="N1132" s="435"/>
      <c r="O1132" s="435"/>
      <c r="P1132" s="435"/>
      <c r="Q1132" s="21"/>
      <c r="R1132" s="435"/>
      <c r="S1132" s="435"/>
      <c r="T1132" s="435"/>
      <c r="U1132" s="435"/>
      <c r="V1132" s="21"/>
      <c r="W1132" s="435"/>
      <c r="X1132" s="435"/>
      <c r="Y1132" s="435"/>
      <c r="Z1132" s="435"/>
      <c r="AA1132" s="435"/>
      <c r="AB1132" s="435"/>
      <c r="AC1132" s="435"/>
      <c r="AD1132" s="435"/>
      <c r="AE1132" s="435"/>
      <c r="AF1132" s="435"/>
      <c r="AG1132" s="435"/>
      <c r="AH1132" s="435"/>
      <c r="AI1132" s="435"/>
      <c r="AJ1132" s="435"/>
      <c r="AK1132" s="435"/>
      <c r="AL1132" s="435"/>
      <c r="AM1132" s="435"/>
      <c r="AN1132" s="435"/>
    </row>
    <row r="1133" spans="1:40" s="436" customFormat="1" ht="14.5">
      <c r="A1133" s="435"/>
      <c r="B1133" s="435"/>
      <c r="C1133" s="435"/>
      <c r="D1133" s="435"/>
      <c r="E1133" s="435"/>
      <c r="F1133" s="435"/>
      <c r="G1133" s="435"/>
      <c r="H1133" s="435"/>
      <c r="I1133" s="435"/>
      <c r="J1133" s="435"/>
      <c r="K1133" s="435"/>
      <c r="L1133" s="435"/>
      <c r="M1133" s="435"/>
      <c r="N1133" s="435"/>
      <c r="O1133" s="435"/>
      <c r="P1133" s="435"/>
      <c r="Q1133" s="21"/>
      <c r="R1133" s="435"/>
      <c r="S1133" s="435"/>
      <c r="T1133" s="435"/>
      <c r="U1133" s="435"/>
      <c r="V1133" s="21"/>
      <c r="W1133" s="435"/>
      <c r="X1133" s="435"/>
      <c r="Y1133" s="435"/>
      <c r="Z1133" s="435"/>
      <c r="AA1133" s="435"/>
      <c r="AB1133" s="435"/>
      <c r="AC1133" s="435"/>
      <c r="AD1133" s="435"/>
      <c r="AE1133" s="435"/>
      <c r="AF1133" s="435"/>
      <c r="AG1133" s="435"/>
      <c r="AH1133" s="435"/>
      <c r="AI1133" s="435"/>
      <c r="AJ1133" s="435"/>
      <c r="AK1133" s="435"/>
      <c r="AL1133" s="435"/>
      <c r="AM1133" s="435"/>
      <c r="AN1133" s="435"/>
    </row>
    <row r="1134" spans="1:40" s="436" customFormat="1" ht="14.5">
      <c r="A1134" s="435"/>
      <c r="B1134" s="435"/>
      <c r="C1134" s="435"/>
      <c r="D1134" s="435"/>
      <c r="E1134" s="435"/>
      <c r="F1134" s="435"/>
      <c r="G1134" s="435"/>
      <c r="H1134" s="435"/>
      <c r="I1134" s="435"/>
      <c r="J1134" s="435"/>
      <c r="K1134" s="435"/>
      <c r="L1134" s="435"/>
      <c r="M1134" s="435"/>
      <c r="N1134" s="435"/>
      <c r="O1134" s="435"/>
      <c r="P1134" s="435"/>
      <c r="Q1134" s="21"/>
      <c r="R1134" s="435"/>
      <c r="S1134" s="435"/>
      <c r="T1134" s="435"/>
      <c r="U1134" s="435"/>
      <c r="V1134" s="21"/>
      <c r="W1134" s="435"/>
      <c r="X1134" s="435"/>
      <c r="Y1134" s="435"/>
      <c r="Z1134" s="435"/>
      <c r="AA1134" s="435"/>
      <c r="AB1134" s="435"/>
      <c r="AC1134" s="435"/>
      <c r="AD1134" s="435"/>
      <c r="AE1134" s="435"/>
      <c r="AF1134" s="435"/>
      <c r="AG1134" s="435"/>
      <c r="AH1134" s="435"/>
      <c r="AI1134" s="435"/>
      <c r="AJ1134" s="435"/>
      <c r="AK1134" s="435"/>
      <c r="AL1134" s="435"/>
      <c r="AM1134" s="435"/>
      <c r="AN1134" s="435"/>
    </row>
    <row r="1135" spans="1:40" s="436" customFormat="1" ht="14.5">
      <c r="A1135" s="435"/>
      <c r="B1135" s="435"/>
      <c r="C1135" s="435"/>
      <c r="D1135" s="435"/>
      <c r="E1135" s="435"/>
      <c r="F1135" s="435"/>
      <c r="G1135" s="435"/>
      <c r="H1135" s="435"/>
      <c r="I1135" s="435"/>
      <c r="J1135" s="435"/>
      <c r="K1135" s="435"/>
      <c r="L1135" s="435"/>
      <c r="M1135" s="435"/>
      <c r="N1135" s="435"/>
      <c r="O1135" s="435"/>
      <c r="P1135" s="435"/>
      <c r="Q1135" s="21"/>
      <c r="R1135" s="435"/>
      <c r="S1135" s="435"/>
      <c r="T1135" s="435"/>
      <c r="U1135" s="435"/>
      <c r="V1135" s="21"/>
      <c r="W1135" s="435"/>
      <c r="X1135" s="435"/>
      <c r="Y1135" s="435"/>
      <c r="Z1135" s="435"/>
      <c r="AA1135" s="435"/>
      <c r="AB1135" s="435"/>
      <c r="AC1135" s="435"/>
      <c r="AD1135" s="435"/>
      <c r="AE1135" s="435"/>
      <c r="AF1135" s="435"/>
      <c r="AG1135" s="435"/>
      <c r="AH1135" s="435"/>
      <c r="AI1135" s="435"/>
      <c r="AJ1135" s="435"/>
      <c r="AK1135" s="435"/>
      <c r="AL1135" s="435"/>
      <c r="AM1135" s="435"/>
      <c r="AN1135" s="435"/>
    </row>
    <row r="1136" spans="1:40" s="436" customFormat="1" ht="14.5">
      <c r="A1136" s="435"/>
      <c r="B1136" s="435"/>
      <c r="C1136" s="435"/>
      <c r="D1136" s="435"/>
      <c r="E1136" s="435"/>
      <c r="F1136" s="435"/>
      <c r="G1136" s="435"/>
      <c r="H1136" s="435"/>
      <c r="I1136" s="435"/>
      <c r="J1136" s="435"/>
      <c r="K1136" s="435"/>
      <c r="L1136" s="435"/>
      <c r="M1136" s="435"/>
      <c r="N1136" s="435"/>
      <c r="O1136" s="435"/>
      <c r="P1136" s="435"/>
      <c r="Q1136" s="21"/>
      <c r="R1136" s="435"/>
      <c r="S1136" s="435"/>
      <c r="T1136" s="435"/>
      <c r="U1136" s="435"/>
      <c r="V1136" s="21"/>
      <c r="W1136" s="435"/>
      <c r="X1136" s="435"/>
      <c r="Y1136" s="435"/>
      <c r="Z1136" s="435"/>
      <c r="AA1136" s="435"/>
      <c r="AB1136" s="435"/>
      <c r="AC1136" s="435"/>
      <c r="AD1136" s="435"/>
      <c r="AE1136" s="435"/>
      <c r="AF1136" s="435"/>
      <c r="AG1136" s="435"/>
      <c r="AH1136" s="435"/>
      <c r="AI1136" s="435"/>
      <c r="AJ1136" s="435"/>
      <c r="AK1136" s="435"/>
      <c r="AL1136" s="435"/>
      <c r="AM1136" s="435"/>
      <c r="AN1136" s="435"/>
    </row>
    <row r="1137" spans="1:40" s="436" customFormat="1" ht="14.5">
      <c r="A1137" s="435"/>
      <c r="B1137" s="435"/>
      <c r="C1137" s="435"/>
      <c r="D1137" s="435"/>
      <c r="E1137" s="435"/>
      <c r="F1137" s="435"/>
      <c r="G1137" s="435"/>
      <c r="H1137" s="435"/>
      <c r="I1137" s="435"/>
      <c r="J1137" s="435"/>
      <c r="K1137" s="435"/>
      <c r="L1137" s="435"/>
      <c r="M1137" s="435"/>
      <c r="N1137" s="435"/>
      <c r="O1137" s="435"/>
      <c r="P1137" s="435"/>
      <c r="Q1137" s="21"/>
      <c r="R1137" s="435"/>
      <c r="S1137" s="435"/>
      <c r="T1137" s="435"/>
      <c r="U1137" s="435"/>
      <c r="V1137" s="21"/>
      <c r="W1137" s="435"/>
      <c r="X1137" s="435"/>
      <c r="Y1137" s="435"/>
      <c r="Z1137" s="435"/>
      <c r="AA1137" s="435"/>
      <c r="AB1137" s="435"/>
      <c r="AC1137" s="435"/>
      <c r="AD1137" s="435"/>
      <c r="AE1137" s="435"/>
      <c r="AF1137" s="435"/>
      <c r="AG1137" s="435"/>
      <c r="AH1137" s="435"/>
      <c r="AI1137" s="435"/>
      <c r="AJ1137" s="435"/>
      <c r="AK1137" s="435"/>
      <c r="AL1137" s="435"/>
      <c r="AM1137" s="435"/>
      <c r="AN1137" s="435"/>
    </row>
    <row r="1138" spans="1:40" s="436" customFormat="1" ht="14.5">
      <c r="A1138" s="435"/>
      <c r="B1138" s="435"/>
      <c r="C1138" s="435"/>
      <c r="D1138" s="435"/>
      <c r="E1138" s="435"/>
      <c r="F1138" s="435"/>
      <c r="G1138" s="435"/>
      <c r="H1138" s="435"/>
      <c r="I1138" s="435"/>
      <c r="J1138" s="435"/>
      <c r="K1138" s="435"/>
      <c r="L1138" s="435"/>
      <c r="M1138" s="435"/>
      <c r="N1138" s="435"/>
      <c r="O1138" s="435"/>
      <c r="P1138" s="435"/>
      <c r="Q1138" s="21"/>
      <c r="R1138" s="435"/>
      <c r="S1138" s="435"/>
      <c r="T1138" s="435"/>
      <c r="U1138" s="435"/>
      <c r="V1138" s="21"/>
      <c r="W1138" s="435"/>
      <c r="X1138" s="435"/>
      <c r="Y1138" s="435"/>
      <c r="Z1138" s="435"/>
      <c r="AA1138" s="435"/>
      <c r="AB1138" s="435"/>
      <c r="AC1138" s="435"/>
      <c r="AD1138" s="435"/>
      <c r="AE1138" s="435"/>
      <c r="AF1138" s="435"/>
      <c r="AG1138" s="435"/>
      <c r="AH1138" s="435"/>
      <c r="AI1138" s="435"/>
      <c r="AJ1138" s="435"/>
      <c r="AK1138" s="435"/>
      <c r="AL1138" s="435"/>
      <c r="AM1138" s="435"/>
      <c r="AN1138" s="435"/>
    </row>
    <row r="1139" spans="1:40" s="436" customFormat="1" ht="14.5">
      <c r="A1139" s="435"/>
      <c r="B1139" s="435"/>
      <c r="C1139" s="435"/>
      <c r="D1139" s="435"/>
      <c r="E1139" s="435"/>
      <c r="F1139" s="435"/>
      <c r="G1139" s="435"/>
      <c r="H1139" s="435"/>
      <c r="I1139" s="435"/>
      <c r="J1139" s="435"/>
      <c r="K1139" s="435"/>
      <c r="L1139" s="435"/>
      <c r="M1139" s="435"/>
      <c r="N1139" s="435"/>
      <c r="O1139" s="435"/>
      <c r="P1139" s="435"/>
      <c r="Q1139" s="21"/>
      <c r="R1139" s="435"/>
      <c r="S1139" s="435"/>
      <c r="T1139" s="435"/>
      <c r="U1139" s="435"/>
      <c r="V1139" s="21"/>
      <c r="W1139" s="435"/>
      <c r="X1139" s="435"/>
      <c r="Y1139" s="435"/>
      <c r="Z1139" s="435"/>
      <c r="AA1139" s="435"/>
      <c r="AB1139" s="435"/>
      <c r="AC1139" s="435"/>
      <c r="AD1139" s="435"/>
      <c r="AE1139" s="435"/>
      <c r="AF1139" s="435"/>
      <c r="AG1139" s="435"/>
      <c r="AH1139" s="435"/>
      <c r="AI1139" s="435"/>
      <c r="AJ1139" s="435"/>
      <c r="AK1139" s="435"/>
      <c r="AL1139" s="435"/>
      <c r="AM1139" s="435"/>
      <c r="AN1139" s="435"/>
    </row>
    <row r="1140" spans="1:40" s="436" customFormat="1" ht="14.5">
      <c r="A1140" s="435"/>
      <c r="B1140" s="435"/>
      <c r="C1140" s="435"/>
      <c r="D1140" s="435"/>
      <c r="E1140" s="435"/>
      <c r="F1140" s="435"/>
      <c r="G1140" s="435"/>
      <c r="H1140" s="435"/>
      <c r="I1140" s="435"/>
      <c r="J1140" s="435"/>
      <c r="K1140" s="435"/>
      <c r="L1140" s="435"/>
      <c r="M1140" s="435"/>
      <c r="N1140" s="435"/>
      <c r="O1140" s="435"/>
      <c r="P1140" s="435"/>
      <c r="Q1140" s="21"/>
      <c r="R1140" s="435"/>
      <c r="S1140" s="435"/>
      <c r="T1140" s="435"/>
      <c r="U1140" s="435"/>
      <c r="V1140" s="21"/>
      <c r="W1140" s="435"/>
      <c r="X1140" s="435"/>
      <c r="Y1140" s="435"/>
      <c r="Z1140" s="435"/>
      <c r="AA1140" s="435"/>
      <c r="AB1140" s="435"/>
      <c r="AC1140" s="435"/>
      <c r="AD1140" s="435"/>
      <c r="AE1140" s="435"/>
      <c r="AF1140" s="435"/>
      <c r="AG1140" s="435"/>
      <c r="AH1140" s="435"/>
      <c r="AI1140" s="435"/>
      <c r="AJ1140" s="435"/>
      <c r="AK1140" s="435"/>
      <c r="AL1140" s="435"/>
      <c r="AM1140" s="435"/>
      <c r="AN1140" s="435"/>
    </row>
    <row r="1141" spans="1:40" s="436" customFormat="1" ht="14.5">
      <c r="A1141" s="435"/>
      <c r="B1141" s="435"/>
      <c r="C1141" s="435"/>
      <c r="D1141" s="435"/>
      <c r="E1141" s="435"/>
      <c r="F1141" s="435"/>
      <c r="G1141" s="435"/>
      <c r="H1141" s="435"/>
      <c r="I1141" s="435"/>
      <c r="J1141" s="435"/>
      <c r="K1141" s="435"/>
      <c r="L1141" s="435"/>
      <c r="M1141" s="435"/>
      <c r="N1141" s="435"/>
      <c r="O1141" s="435"/>
      <c r="P1141" s="435"/>
      <c r="Q1141" s="21"/>
      <c r="R1141" s="435"/>
      <c r="S1141" s="435"/>
      <c r="T1141" s="435"/>
      <c r="U1141" s="435"/>
      <c r="V1141" s="21"/>
      <c r="W1141" s="435"/>
      <c r="X1141" s="435"/>
      <c r="Y1141" s="435"/>
      <c r="Z1141" s="435"/>
      <c r="AA1141" s="435"/>
      <c r="AB1141" s="435"/>
      <c r="AC1141" s="435"/>
      <c r="AD1141" s="435"/>
      <c r="AE1141" s="435"/>
      <c r="AF1141" s="435"/>
      <c r="AG1141" s="435"/>
      <c r="AH1141" s="435"/>
      <c r="AI1141" s="435"/>
      <c r="AJ1141" s="435"/>
      <c r="AK1141" s="435"/>
      <c r="AL1141" s="435"/>
      <c r="AM1141" s="435"/>
      <c r="AN1141" s="435"/>
    </row>
    <row r="1142" spans="1:40" s="436" customFormat="1" ht="14.5">
      <c r="A1142" s="435"/>
      <c r="B1142" s="435"/>
      <c r="C1142" s="435"/>
      <c r="D1142" s="435"/>
      <c r="E1142" s="435"/>
      <c r="F1142" s="435"/>
      <c r="G1142" s="435"/>
      <c r="H1142" s="435"/>
      <c r="I1142" s="435"/>
      <c r="J1142" s="435"/>
      <c r="K1142" s="435"/>
      <c r="L1142" s="435"/>
      <c r="M1142" s="435"/>
      <c r="N1142" s="435"/>
      <c r="O1142" s="435"/>
      <c r="P1142" s="435"/>
      <c r="Q1142" s="21"/>
      <c r="R1142" s="435"/>
      <c r="S1142" s="435"/>
      <c r="T1142" s="435"/>
      <c r="U1142" s="435"/>
      <c r="V1142" s="21"/>
      <c r="W1142" s="435"/>
      <c r="X1142" s="435"/>
      <c r="Y1142" s="435"/>
      <c r="Z1142" s="435"/>
      <c r="AA1142" s="435"/>
      <c r="AB1142" s="435"/>
      <c r="AC1142" s="435"/>
      <c r="AD1142" s="435"/>
      <c r="AE1142" s="435"/>
      <c r="AF1142" s="435"/>
      <c r="AG1142" s="435"/>
      <c r="AH1142" s="435"/>
      <c r="AI1142" s="435"/>
      <c r="AJ1142" s="435"/>
      <c r="AK1142" s="435"/>
      <c r="AL1142" s="435"/>
      <c r="AM1142" s="435"/>
      <c r="AN1142" s="435"/>
    </row>
    <row r="1143" spans="1:40" s="436" customFormat="1" ht="14.5">
      <c r="A1143" s="435"/>
      <c r="B1143" s="435"/>
      <c r="C1143" s="435"/>
      <c r="D1143" s="435"/>
      <c r="E1143" s="435"/>
      <c r="F1143" s="435"/>
      <c r="G1143" s="435"/>
      <c r="H1143" s="435"/>
      <c r="I1143" s="435"/>
      <c r="J1143" s="435"/>
      <c r="K1143" s="435"/>
      <c r="L1143" s="435"/>
      <c r="M1143" s="435"/>
      <c r="N1143" s="435"/>
      <c r="O1143" s="435"/>
      <c r="P1143" s="435"/>
      <c r="Q1143" s="21"/>
      <c r="R1143" s="435"/>
      <c r="S1143" s="435"/>
      <c r="T1143" s="435"/>
      <c r="U1143" s="435"/>
      <c r="V1143" s="21"/>
      <c r="W1143" s="435"/>
      <c r="X1143" s="435"/>
      <c r="Y1143" s="435"/>
      <c r="Z1143" s="435"/>
      <c r="AA1143" s="435"/>
      <c r="AB1143" s="435"/>
      <c r="AC1143" s="435"/>
      <c r="AD1143" s="435"/>
      <c r="AE1143" s="435"/>
      <c r="AF1143" s="435"/>
      <c r="AG1143" s="435"/>
      <c r="AH1143" s="435"/>
      <c r="AI1143" s="435"/>
      <c r="AJ1143" s="435"/>
      <c r="AK1143" s="435"/>
      <c r="AL1143" s="435"/>
      <c r="AM1143" s="435"/>
      <c r="AN1143" s="435"/>
    </row>
    <row r="1144" spans="1:40" s="436" customFormat="1" ht="14.5">
      <c r="A1144" s="435"/>
      <c r="B1144" s="435"/>
      <c r="C1144" s="435"/>
      <c r="D1144" s="435"/>
      <c r="E1144" s="435"/>
      <c r="F1144" s="435"/>
      <c r="G1144" s="435"/>
      <c r="H1144" s="435"/>
      <c r="I1144" s="435"/>
      <c r="J1144" s="435"/>
      <c r="K1144" s="435"/>
      <c r="L1144" s="435"/>
      <c r="M1144" s="435"/>
      <c r="N1144" s="435"/>
      <c r="O1144" s="435"/>
      <c r="P1144" s="435"/>
      <c r="Q1144" s="21"/>
      <c r="R1144" s="435"/>
      <c r="S1144" s="435"/>
      <c r="T1144" s="435"/>
      <c r="U1144" s="435"/>
      <c r="V1144" s="21"/>
      <c r="W1144" s="435"/>
      <c r="X1144" s="435"/>
      <c r="Y1144" s="435"/>
      <c r="Z1144" s="435"/>
      <c r="AA1144" s="435"/>
      <c r="AB1144" s="435"/>
      <c r="AC1144" s="435"/>
      <c r="AD1144" s="435"/>
      <c r="AE1144" s="435"/>
      <c r="AF1144" s="435"/>
      <c r="AG1144" s="435"/>
      <c r="AH1144" s="435"/>
      <c r="AI1144" s="435"/>
      <c r="AJ1144" s="435"/>
      <c r="AK1144" s="435"/>
      <c r="AL1144" s="435"/>
      <c r="AM1144" s="435"/>
      <c r="AN1144" s="435"/>
    </row>
    <row r="1145" spans="1:40" s="436" customFormat="1" ht="14.5">
      <c r="A1145" s="435"/>
      <c r="B1145" s="435"/>
      <c r="C1145" s="435"/>
      <c r="D1145" s="435"/>
      <c r="E1145" s="435"/>
      <c r="F1145" s="435"/>
      <c r="G1145" s="435"/>
      <c r="H1145" s="435"/>
      <c r="I1145" s="435"/>
      <c r="J1145" s="435"/>
      <c r="K1145" s="435"/>
      <c r="L1145" s="435"/>
      <c r="M1145" s="435"/>
      <c r="N1145" s="435"/>
      <c r="O1145" s="435"/>
      <c r="P1145" s="435"/>
      <c r="Q1145" s="21"/>
      <c r="R1145" s="435"/>
      <c r="S1145" s="435"/>
      <c r="T1145" s="435"/>
      <c r="U1145" s="435"/>
      <c r="V1145" s="21"/>
      <c r="W1145" s="435"/>
      <c r="X1145" s="435"/>
      <c r="Y1145" s="435"/>
      <c r="Z1145" s="435"/>
      <c r="AA1145" s="435"/>
      <c r="AB1145" s="435"/>
      <c r="AC1145" s="435"/>
      <c r="AD1145" s="435"/>
      <c r="AE1145" s="435"/>
      <c r="AF1145" s="435"/>
      <c r="AG1145" s="435"/>
      <c r="AH1145" s="435"/>
      <c r="AI1145" s="435"/>
      <c r="AJ1145" s="435"/>
      <c r="AK1145" s="435"/>
      <c r="AL1145" s="435"/>
      <c r="AM1145" s="435"/>
      <c r="AN1145" s="435"/>
    </row>
    <row r="1146" spans="1:40" s="436" customFormat="1" ht="14.5">
      <c r="A1146" s="435"/>
      <c r="B1146" s="435"/>
      <c r="C1146" s="435"/>
      <c r="D1146" s="435"/>
      <c r="E1146" s="435"/>
      <c r="F1146" s="435"/>
      <c r="G1146" s="435"/>
      <c r="H1146" s="435"/>
      <c r="I1146" s="435"/>
      <c r="J1146" s="435"/>
      <c r="K1146" s="435"/>
      <c r="L1146" s="435"/>
      <c r="M1146" s="435"/>
      <c r="N1146" s="435"/>
      <c r="O1146" s="435"/>
      <c r="P1146" s="435"/>
      <c r="Q1146" s="21"/>
      <c r="R1146" s="435"/>
      <c r="S1146" s="435"/>
      <c r="T1146" s="435"/>
      <c r="U1146" s="435"/>
      <c r="V1146" s="21"/>
      <c r="W1146" s="435"/>
      <c r="X1146" s="435"/>
      <c r="Y1146" s="435"/>
      <c r="Z1146" s="435"/>
      <c r="AA1146" s="435"/>
      <c r="AB1146" s="435"/>
      <c r="AC1146" s="435"/>
      <c r="AD1146" s="435"/>
      <c r="AE1146" s="435"/>
      <c r="AF1146" s="435"/>
      <c r="AG1146" s="435"/>
      <c r="AH1146" s="435"/>
      <c r="AI1146" s="435"/>
      <c r="AJ1146" s="435"/>
      <c r="AK1146" s="435"/>
      <c r="AL1146" s="435"/>
      <c r="AM1146" s="435"/>
      <c r="AN1146" s="435"/>
    </row>
    <row r="1147" spans="1:40" s="436" customFormat="1" ht="14.5">
      <c r="A1147" s="435"/>
      <c r="B1147" s="435"/>
      <c r="C1147" s="435"/>
      <c r="D1147" s="435"/>
      <c r="E1147" s="435"/>
      <c r="F1147" s="435"/>
      <c r="G1147" s="435"/>
      <c r="H1147" s="435"/>
      <c r="I1147" s="435"/>
      <c r="J1147" s="435"/>
      <c r="K1147" s="435"/>
      <c r="L1147" s="435"/>
      <c r="M1147" s="435"/>
      <c r="N1147" s="435"/>
      <c r="O1147" s="435"/>
      <c r="P1147" s="435"/>
      <c r="Q1147" s="21"/>
      <c r="R1147" s="435"/>
      <c r="S1147" s="435"/>
      <c r="T1147" s="435"/>
      <c r="U1147" s="435"/>
      <c r="V1147" s="21"/>
      <c r="W1147" s="435"/>
      <c r="X1147" s="435"/>
      <c r="Y1147" s="435"/>
      <c r="Z1147" s="435"/>
      <c r="AA1147" s="435"/>
      <c r="AB1147" s="435"/>
      <c r="AC1147" s="435"/>
      <c r="AD1147" s="435"/>
      <c r="AE1147" s="435"/>
      <c r="AF1147" s="435"/>
      <c r="AG1147" s="435"/>
      <c r="AH1147" s="435"/>
      <c r="AI1147" s="435"/>
      <c r="AJ1147" s="435"/>
      <c r="AK1147" s="435"/>
      <c r="AL1147" s="435"/>
      <c r="AM1147" s="435"/>
      <c r="AN1147" s="435"/>
    </row>
    <row r="1148" spans="1:40" s="436" customFormat="1" ht="14.5">
      <c r="A1148" s="435"/>
      <c r="B1148" s="435"/>
      <c r="C1148" s="435"/>
      <c r="D1148" s="435"/>
      <c r="E1148" s="435"/>
      <c r="F1148" s="435"/>
      <c r="G1148" s="435"/>
      <c r="H1148" s="435"/>
      <c r="I1148" s="435"/>
      <c r="J1148" s="435"/>
      <c r="K1148" s="435"/>
      <c r="L1148" s="435"/>
      <c r="M1148" s="435"/>
      <c r="N1148" s="435"/>
      <c r="O1148" s="435"/>
      <c r="P1148" s="435"/>
      <c r="Q1148" s="21"/>
      <c r="R1148" s="435"/>
      <c r="S1148" s="435"/>
      <c r="T1148" s="435"/>
      <c r="U1148" s="435"/>
      <c r="V1148" s="21"/>
      <c r="W1148" s="435"/>
      <c r="X1148" s="435"/>
      <c r="Y1148" s="435"/>
      <c r="Z1148" s="435"/>
      <c r="AA1148" s="435"/>
      <c r="AB1148" s="435"/>
      <c r="AC1148" s="435"/>
      <c r="AD1148" s="435"/>
      <c r="AE1148" s="435"/>
      <c r="AF1148" s="435"/>
      <c r="AG1148" s="435"/>
      <c r="AH1148" s="435"/>
      <c r="AI1148" s="435"/>
      <c r="AJ1148" s="435"/>
      <c r="AK1148" s="435"/>
      <c r="AL1148" s="435"/>
      <c r="AM1148" s="435"/>
      <c r="AN1148" s="435"/>
    </row>
    <row r="1149" spans="1:40" s="436" customFormat="1" ht="14.5">
      <c r="A1149" s="435"/>
      <c r="B1149" s="435"/>
      <c r="C1149" s="435"/>
      <c r="D1149" s="435"/>
      <c r="E1149" s="435"/>
      <c r="F1149" s="435"/>
      <c r="G1149" s="435"/>
      <c r="H1149" s="435"/>
      <c r="I1149" s="435"/>
      <c r="J1149" s="435"/>
      <c r="K1149" s="435"/>
      <c r="L1149" s="435"/>
      <c r="M1149" s="435"/>
      <c r="N1149" s="435"/>
      <c r="O1149" s="435"/>
      <c r="P1149" s="435"/>
      <c r="Q1149" s="21"/>
      <c r="R1149" s="435"/>
      <c r="S1149" s="435"/>
      <c r="T1149" s="435"/>
      <c r="U1149" s="435"/>
      <c r="V1149" s="21"/>
      <c r="W1149" s="435"/>
      <c r="X1149" s="435"/>
      <c r="Y1149" s="435"/>
      <c r="Z1149" s="435"/>
      <c r="AA1149" s="435"/>
      <c r="AB1149" s="435"/>
      <c r="AC1149" s="435"/>
      <c r="AD1149" s="435"/>
      <c r="AE1149" s="435"/>
      <c r="AF1149" s="435"/>
      <c r="AG1149" s="435"/>
      <c r="AH1149" s="435"/>
      <c r="AI1149" s="435"/>
      <c r="AJ1149" s="435"/>
      <c r="AK1149" s="435"/>
      <c r="AL1149" s="435"/>
      <c r="AM1149" s="435"/>
      <c r="AN1149" s="435"/>
    </row>
    <row r="1150" spans="1:40" s="436" customFormat="1" ht="14.5">
      <c r="A1150" s="435"/>
      <c r="B1150" s="435"/>
      <c r="C1150" s="435"/>
      <c r="D1150" s="435"/>
      <c r="E1150" s="435"/>
      <c r="F1150" s="435"/>
      <c r="G1150" s="435"/>
      <c r="H1150" s="435"/>
      <c r="I1150" s="435"/>
      <c r="J1150" s="435"/>
      <c r="K1150" s="435"/>
      <c r="L1150" s="435"/>
      <c r="M1150" s="435"/>
      <c r="N1150" s="435"/>
      <c r="O1150" s="435"/>
      <c r="P1150" s="435"/>
      <c r="Q1150" s="21"/>
      <c r="R1150" s="435"/>
      <c r="S1150" s="435"/>
      <c r="T1150" s="435"/>
      <c r="U1150" s="435"/>
      <c r="V1150" s="21"/>
      <c r="W1150" s="435"/>
      <c r="X1150" s="435"/>
      <c r="Y1150" s="435"/>
      <c r="Z1150" s="435"/>
      <c r="AA1150" s="435"/>
      <c r="AB1150" s="435"/>
      <c r="AC1150" s="435"/>
      <c r="AD1150" s="435"/>
      <c r="AE1150" s="435"/>
      <c r="AF1150" s="435"/>
      <c r="AG1150" s="435"/>
      <c r="AH1150" s="435"/>
      <c r="AI1150" s="435"/>
      <c r="AJ1150" s="435"/>
      <c r="AK1150" s="435"/>
      <c r="AL1150" s="435"/>
      <c r="AM1150" s="435"/>
      <c r="AN1150" s="435"/>
    </row>
    <row r="1151" spans="1:40" s="436" customFormat="1" ht="14.5">
      <c r="A1151" s="435"/>
      <c r="B1151" s="435"/>
      <c r="C1151" s="435"/>
      <c r="D1151" s="435"/>
      <c r="E1151" s="435"/>
      <c r="F1151" s="435"/>
      <c r="G1151" s="435"/>
      <c r="H1151" s="435"/>
      <c r="I1151" s="435"/>
      <c r="J1151" s="435"/>
      <c r="K1151" s="435"/>
      <c r="L1151" s="435"/>
      <c r="M1151" s="435"/>
      <c r="N1151" s="435"/>
      <c r="O1151" s="435"/>
      <c r="P1151" s="435"/>
      <c r="Q1151" s="21"/>
      <c r="R1151" s="435"/>
      <c r="S1151" s="435"/>
      <c r="T1151" s="435"/>
      <c r="U1151" s="435"/>
      <c r="V1151" s="21"/>
      <c r="W1151" s="435"/>
      <c r="X1151" s="435"/>
      <c r="Y1151" s="435"/>
      <c r="Z1151" s="435"/>
      <c r="AA1151" s="435"/>
      <c r="AB1151" s="435"/>
      <c r="AC1151" s="435"/>
      <c r="AD1151" s="435"/>
      <c r="AE1151" s="435"/>
      <c r="AF1151" s="435"/>
      <c r="AG1151" s="435"/>
      <c r="AH1151" s="435"/>
      <c r="AI1151" s="435"/>
      <c r="AJ1151" s="435"/>
      <c r="AK1151" s="435"/>
      <c r="AL1151" s="435"/>
      <c r="AM1151" s="435"/>
      <c r="AN1151" s="435"/>
    </row>
    <row r="1152" spans="1:40" s="436" customFormat="1" ht="14.5">
      <c r="A1152" s="435"/>
      <c r="B1152" s="435"/>
      <c r="C1152" s="435"/>
      <c r="D1152" s="435"/>
      <c r="E1152" s="435"/>
      <c r="F1152" s="435"/>
      <c r="G1152" s="435"/>
      <c r="H1152" s="435"/>
      <c r="I1152" s="435"/>
      <c r="J1152" s="435"/>
      <c r="K1152" s="435"/>
      <c r="L1152" s="435"/>
      <c r="M1152" s="435"/>
      <c r="N1152" s="435"/>
      <c r="O1152" s="435"/>
      <c r="P1152" s="435"/>
      <c r="Q1152" s="21"/>
      <c r="R1152" s="435"/>
      <c r="S1152" s="435"/>
      <c r="T1152" s="435"/>
      <c r="U1152" s="435"/>
      <c r="V1152" s="21"/>
      <c r="W1152" s="435"/>
      <c r="X1152" s="435"/>
      <c r="Y1152" s="435"/>
      <c r="Z1152" s="435"/>
      <c r="AA1152" s="435"/>
      <c r="AB1152" s="435"/>
      <c r="AC1152" s="435"/>
      <c r="AD1152" s="435"/>
      <c r="AE1152" s="435"/>
      <c r="AF1152" s="435"/>
      <c r="AG1152" s="435"/>
      <c r="AH1152" s="435"/>
      <c r="AI1152" s="435"/>
      <c r="AJ1152" s="435"/>
      <c r="AK1152" s="435"/>
      <c r="AL1152" s="435"/>
      <c r="AM1152" s="435"/>
      <c r="AN1152" s="435"/>
    </row>
    <row r="1153" spans="1:40" s="436" customFormat="1" ht="14.5">
      <c r="A1153" s="435"/>
      <c r="B1153" s="435"/>
      <c r="C1153" s="435"/>
      <c r="D1153" s="435"/>
      <c r="E1153" s="435"/>
      <c r="F1153" s="435"/>
      <c r="G1153" s="435"/>
      <c r="H1153" s="435"/>
      <c r="I1153" s="435"/>
      <c r="J1153" s="435"/>
      <c r="K1153" s="435"/>
      <c r="L1153" s="435"/>
      <c r="M1153" s="435"/>
      <c r="N1153" s="435"/>
      <c r="O1153" s="435"/>
      <c r="P1153" s="435"/>
      <c r="Q1153" s="21"/>
      <c r="R1153" s="435"/>
      <c r="S1153" s="435"/>
      <c r="T1153" s="435"/>
      <c r="U1153" s="435"/>
      <c r="V1153" s="21"/>
      <c r="W1153" s="435"/>
      <c r="X1153" s="435"/>
      <c r="Y1153" s="435"/>
      <c r="Z1153" s="435"/>
      <c r="AA1153" s="435"/>
      <c r="AB1153" s="435"/>
      <c r="AC1153" s="435"/>
      <c r="AD1153" s="435"/>
      <c r="AE1153" s="435"/>
      <c r="AF1153" s="435"/>
      <c r="AG1153" s="435"/>
      <c r="AH1153" s="435"/>
      <c r="AI1153" s="435"/>
      <c r="AJ1153" s="435"/>
      <c r="AK1153" s="435"/>
      <c r="AL1153" s="435"/>
      <c r="AM1153" s="435"/>
      <c r="AN1153" s="435"/>
    </row>
    <row r="1154" spans="1:40" s="436" customFormat="1" ht="14.5">
      <c r="A1154" s="435"/>
      <c r="B1154" s="435"/>
      <c r="C1154" s="435"/>
      <c r="D1154" s="435"/>
      <c r="E1154" s="435"/>
      <c r="F1154" s="435"/>
      <c r="G1154" s="435"/>
      <c r="H1154" s="435"/>
      <c r="I1154" s="435"/>
      <c r="J1154" s="435"/>
      <c r="K1154" s="435"/>
      <c r="L1154" s="435"/>
      <c r="M1154" s="435"/>
      <c r="N1154" s="435"/>
      <c r="O1154" s="435"/>
      <c r="P1154" s="435"/>
      <c r="Q1154" s="21"/>
      <c r="R1154" s="435"/>
      <c r="S1154" s="435"/>
      <c r="T1154" s="435"/>
      <c r="U1154" s="435"/>
      <c r="V1154" s="21"/>
      <c r="W1154" s="435"/>
      <c r="X1154" s="435"/>
      <c r="Y1154" s="435"/>
      <c r="Z1154" s="435"/>
      <c r="AA1154" s="435"/>
      <c r="AB1154" s="435"/>
      <c r="AC1154" s="435"/>
      <c r="AD1154" s="435"/>
      <c r="AE1154" s="435"/>
      <c r="AF1154" s="435"/>
      <c r="AG1154" s="435"/>
      <c r="AH1154" s="435"/>
      <c r="AI1154" s="435"/>
      <c r="AJ1154" s="435"/>
      <c r="AK1154" s="435"/>
      <c r="AL1154" s="435"/>
      <c r="AM1154" s="435"/>
      <c r="AN1154" s="435"/>
    </row>
    <row r="1155" spans="1:40" s="436" customFormat="1" ht="14.5">
      <c r="A1155" s="435"/>
      <c r="B1155" s="435"/>
      <c r="C1155" s="435"/>
      <c r="D1155" s="435"/>
      <c r="E1155" s="435"/>
      <c r="F1155" s="435"/>
      <c r="G1155" s="435"/>
      <c r="H1155" s="435"/>
      <c r="I1155" s="435"/>
      <c r="J1155" s="435"/>
      <c r="K1155" s="435"/>
      <c r="L1155" s="435"/>
      <c r="M1155" s="435"/>
      <c r="N1155" s="435"/>
      <c r="O1155" s="435"/>
      <c r="P1155" s="435"/>
      <c r="Q1155" s="21"/>
      <c r="R1155" s="435"/>
      <c r="S1155" s="435"/>
      <c r="T1155" s="435"/>
      <c r="U1155" s="435"/>
      <c r="V1155" s="21"/>
      <c r="W1155" s="435"/>
      <c r="X1155" s="435"/>
      <c r="Y1155" s="435"/>
      <c r="Z1155" s="435"/>
      <c r="AA1155" s="435"/>
      <c r="AB1155" s="435"/>
      <c r="AC1155" s="435"/>
      <c r="AD1155" s="435"/>
      <c r="AE1155" s="435"/>
      <c r="AF1155" s="435"/>
      <c r="AG1155" s="435"/>
      <c r="AH1155" s="435"/>
      <c r="AI1155" s="435"/>
      <c r="AJ1155" s="435"/>
      <c r="AK1155" s="435"/>
      <c r="AL1155" s="435"/>
      <c r="AM1155" s="435"/>
      <c r="AN1155" s="435"/>
    </row>
    <row r="1156" spans="1:40" s="436" customFormat="1" ht="14.5">
      <c r="A1156" s="435"/>
      <c r="B1156" s="435"/>
      <c r="C1156" s="435"/>
      <c r="D1156" s="435"/>
      <c r="E1156" s="435"/>
      <c r="F1156" s="435"/>
      <c r="G1156" s="435"/>
      <c r="H1156" s="435"/>
      <c r="I1156" s="435"/>
      <c r="J1156" s="435"/>
      <c r="K1156" s="435"/>
      <c r="L1156" s="435"/>
      <c r="M1156" s="435"/>
      <c r="N1156" s="435"/>
      <c r="O1156" s="435"/>
      <c r="P1156" s="435"/>
      <c r="Q1156" s="21"/>
      <c r="R1156" s="435"/>
      <c r="S1156" s="435"/>
      <c r="T1156" s="435"/>
      <c r="U1156" s="435"/>
      <c r="V1156" s="21"/>
      <c r="W1156" s="435"/>
      <c r="X1156" s="435"/>
      <c r="Y1156" s="435"/>
      <c r="Z1156" s="435"/>
      <c r="AA1156" s="435"/>
      <c r="AB1156" s="435"/>
      <c r="AC1156" s="435"/>
      <c r="AD1156" s="435"/>
      <c r="AE1156" s="435"/>
      <c r="AF1156" s="435"/>
      <c r="AG1156" s="435"/>
      <c r="AH1156" s="435"/>
      <c r="AI1156" s="435"/>
      <c r="AJ1156" s="435"/>
      <c r="AK1156" s="435"/>
      <c r="AL1156" s="435"/>
      <c r="AM1156" s="435"/>
      <c r="AN1156" s="435"/>
    </row>
    <row r="1157" spans="1:40" s="436" customFormat="1" ht="14.5">
      <c r="A1157" s="435"/>
      <c r="B1157" s="435"/>
      <c r="C1157" s="435"/>
      <c r="D1157" s="435"/>
      <c r="E1157" s="435"/>
      <c r="F1157" s="435"/>
      <c r="G1157" s="435"/>
      <c r="H1157" s="435"/>
      <c r="I1157" s="435"/>
      <c r="J1157" s="435"/>
      <c r="K1157" s="435"/>
      <c r="L1157" s="435"/>
      <c r="M1157" s="435"/>
      <c r="N1157" s="435"/>
      <c r="O1157" s="435"/>
      <c r="P1157" s="435"/>
      <c r="Q1157" s="21"/>
      <c r="R1157" s="435"/>
      <c r="S1157" s="435"/>
      <c r="T1157" s="435"/>
      <c r="U1157" s="435"/>
      <c r="V1157" s="21"/>
      <c r="W1157" s="435"/>
      <c r="X1157" s="435"/>
      <c r="Y1157" s="435"/>
      <c r="Z1157" s="435"/>
      <c r="AA1157" s="435"/>
      <c r="AB1157" s="435"/>
      <c r="AC1157" s="435"/>
      <c r="AD1157" s="435"/>
      <c r="AE1157" s="435"/>
      <c r="AF1157" s="435"/>
      <c r="AG1157" s="435"/>
      <c r="AH1157" s="435"/>
      <c r="AI1157" s="435"/>
      <c r="AJ1157" s="435"/>
      <c r="AK1157" s="435"/>
      <c r="AL1157" s="435"/>
      <c r="AM1157" s="435"/>
      <c r="AN1157" s="435"/>
    </row>
    <row r="1158" spans="1:40" s="436" customFormat="1" ht="14.5">
      <c r="A1158" s="435"/>
      <c r="B1158" s="435"/>
      <c r="C1158" s="435"/>
      <c r="D1158" s="435"/>
      <c r="E1158" s="435"/>
      <c r="F1158" s="435"/>
      <c r="G1158" s="435"/>
      <c r="H1158" s="435"/>
      <c r="I1158" s="435"/>
      <c r="J1158" s="435"/>
      <c r="K1158" s="435"/>
      <c r="L1158" s="435"/>
      <c r="M1158" s="435"/>
      <c r="N1158" s="435"/>
      <c r="O1158" s="435"/>
      <c r="P1158" s="435"/>
      <c r="Q1158" s="21"/>
      <c r="R1158" s="435"/>
      <c r="S1158" s="435"/>
      <c r="T1158" s="435"/>
      <c r="U1158" s="435"/>
      <c r="V1158" s="21"/>
      <c r="W1158" s="435"/>
      <c r="X1158" s="435"/>
      <c r="Y1158" s="435"/>
      <c r="Z1158" s="435"/>
      <c r="AA1158" s="435"/>
      <c r="AB1158" s="435"/>
      <c r="AC1158" s="435"/>
      <c r="AD1158" s="435"/>
      <c r="AE1158" s="435"/>
      <c r="AF1158" s="435"/>
      <c r="AG1158" s="435"/>
      <c r="AH1158" s="435"/>
      <c r="AI1158" s="435"/>
      <c r="AJ1158" s="435"/>
      <c r="AK1158" s="435"/>
      <c r="AL1158" s="435"/>
      <c r="AM1158" s="435"/>
      <c r="AN1158" s="435"/>
    </row>
    <row r="1159" spans="1:40" s="436" customFormat="1" ht="14.5">
      <c r="A1159" s="435"/>
      <c r="B1159" s="435"/>
      <c r="C1159" s="435"/>
      <c r="D1159" s="435"/>
      <c r="E1159" s="435"/>
      <c r="F1159" s="435"/>
      <c r="G1159" s="435"/>
      <c r="H1159" s="435"/>
      <c r="I1159" s="435"/>
      <c r="J1159" s="435"/>
      <c r="K1159" s="435"/>
      <c r="L1159" s="435"/>
      <c r="M1159" s="435"/>
      <c r="N1159" s="435"/>
      <c r="O1159" s="435"/>
      <c r="P1159" s="435"/>
      <c r="Q1159" s="21"/>
      <c r="R1159" s="435"/>
      <c r="S1159" s="435"/>
      <c r="T1159" s="435"/>
      <c r="U1159" s="435"/>
      <c r="V1159" s="21"/>
      <c r="W1159" s="435"/>
      <c r="X1159" s="435"/>
      <c r="Y1159" s="435"/>
      <c r="Z1159" s="435"/>
      <c r="AA1159" s="435"/>
      <c r="AB1159" s="435"/>
      <c r="AC1159" s="435"/>
      <c r="AD1159" s="435"/>
      <c r="AE1159" s="435"/>
      <c r="AF1159" s="435"/>
      <c r="AG1159" s="435"/>
      <c r="AH1159" s="435"/>
      <c r="AI1159" s="435"/>
      <c r="AJ1159" s="435"/>
      <c r="AK1159" s="435"/>
      <c r="AL1159" s="435"/>
      <c r="AM1159" s="435"/>
      <c r="AN1159" s="435"/>
    </row>
    <row r="1160" spans="1:40" s="436" customFormat="1" ht="14.5">
      <c r="A1160" s="435"/>
      <c r="B1160" s="435"/>
      <c r="C1160" s="435"/>
      <c r="D1160" s="435"/>
      <c r="E1160" s="435"/>
      <c r="F1160" s="435"/>
      <c r="G1160" s="435"/>
      <c r="H1160" s="435"/>
      <c r="I1160" s="435"/>
      <c r="J1160" s="435"/>
      <c r="K1160" s="435"/>
      <c r="L1160" s="435"/>
      <c r="M1160" s="435"/>
      <c r="N1160" s="435"/>
      <c r="O1160" s="435"/>
      <c r="P1160" s="435"/>
      <c r="Q1160" s="21"/>
      <c r="R1160" s="435"/>
      <c r="S1160" s="435"/>
      <c r="T1160" s="435"/>
      <c r="U1160" s="435"/>
      <c r="V1160" s="21"/>
      <c r="W1160" s="435"/>
      <c r="X1160" s="435"/>
      <c r="Y1160" s="435"/>
      <c r="Z1160" s="435"/>
      <c r="AA1160" s="435"/>
      <c r="AB1160" s="435"/>
      <c r="AC1160" s="435"/>
      <c r="AD1160" s="435"/>
      <c r="AE1160" s="435"/>
      <c r="AF1160" s="435"/>
      <c r="AG1160" s="435"/>
      <c r="AH1160" s="435"/>
      <c r="AI1160" s="435"/>
      <c r="AJ1160" s="435"/>
      <c r="AK1160" s="435"/>
      <c r="AL1160" s="435"/>
      <c r="AM1160" s="435"/>
      <c r="AN1160" s="435"/>
    </row>
    <row r="1161" spans="1:40" s="436" customFormat="1" ht="14.5">
      <c r="A1161" s="435"/>
      <c r="B1161" s="435"/>
      <c r="C1161" s="435"/>
      <c r="D1161" s="435"/>
      <c r="E1161" s="435"/>
      <c r="F1161" s="435"/>
      <c r="G1161" s="435"/>
      <c r="H1161" s="435"/>
      <c r="I1161" s="435"/>
      <c r="J1161" s="435"/>
      <c r="K1161" s="435"/>
      <c r="L1161" s="435"/>
      <c r="M1161" s="435"/>
      <c r="N1161" s="435"/>
      <c r="O1161" s="435"/>
      <c r="P1161" s="435"/>
      <c r="Q1161" s="21"/>
      <c r="R1161" s="435"/>
      <c r="S1161" s="435"/>
      <c r="T1161" s="435"/>
      <c r="U1161" s="435"/>
      <c r="V1161" s="21"/>
      <c r="W1161" s="435"/>
      <c r="X1161" s="435"/>
      <c r="Y1161" s="435"/>
      <c r="Z1161" s="435"/>
      <c r="AA1161" s="435"/>
      <c r="AB1161" s="435"/>
      <c r="AC1161" s="435"/>
      <c r="AD1161" s="435"/>
      <c r="AE1161" s="435"/>
      <c r="AF1161" s="435"/>
      <c r="AG1161" s="435"/>
      <c r="AH1161" s="435"/>
      <c r="AI1161" s="435"/>
      <c r="AJ1161" s="435"/>
      <c r="AK1161" s="435"/>
      <c r="AL1161" s="435"/>
      <c r="AM1161" s="435"/>
      <c r="AN1161" s="435"/>
    </row>
    <row r="1162" spans="1:40" s="436" customFormat="1" ht="14.5">
      <c r="A1162" s="435"/>
      <c r="B1162" s="435"/>
      <c r="C1162" s="435"/>
      <c r="D1162" s="435"/>
      <c r="E1162" s="435"/>
      <c r="F1162" s="435"/>
      <c r="G1162" s="435"/>
      <c r="H1162" s="435"/>
      <c r="I1162" s="435"/>
      <c r="J1162" s="435"/>
      <c r="K1162" s="435"/>
      <c r="L1162" s="435"/>
      <c r="M1162" s="435"/>
      <c r="N1162" s="435"/>
      <c r="O1162" s="435"/>
      <c r="P1162" s="435"/>
      <c r="Q1162" s="21"/>
      <c r="R1162" s="435"/>
      <c r="S1162" s="435"/>
      <c r="T1162" s="435"/>
      <c r="U1162" s="435"/>
      <c r="V1162" s="21"/>
      <c r="W1162" s="435"/>
      <c r="X1162" s="435"/>
      <c r="Y1162" s="435"/>
      <c r="Z1162" s="435"/>
      <c r="AA1162" s="435"/>
      <c r="AB1162" s="435"/>
      <c r="AC1162" s="435"/>
      <c r="AD1162" s="435"/>
      <c r="AE1162" s="435"/>
      <c r="AF1162" s="435"/>
      <c r="AG1162" s="435"/>
      <c r="AH1162" s="435"/>
      <c r="AI1162" s="435"/>
      <c r="AJ1162" s="435"/>
      <c r="AK1162" s="435"/>
      <c r="AL1162" s="435"/>
      <c r="AM1162" s="435"/>
      <c r="AN1162" s="435"/>
    </row>
    <row r="1163" spans="1:40" s="436" customFormat="1" ht="14.5">
      <c r="A1163" s="435"/>
      <c r="B1163" s="435"/>
      <c r="C1163" s="435"/>
      <c r="D1163" s="435"/>
      <c r="E1163" s="435"/>
      <c r="F1163" s="435"/>
      <c r="G1163" s="435"/>
      <c r="H1163" s="435"/>
      <c r="I1163" s="435"/>
      <c r="J1163" s="435"/>
      <c r="K1163" s="435"/>
      <c r="L1163" s="435"/>
      <c r="M1163" s="435"/>
      <c r="N1163" s="435"/>
      <c r="O1163" s="435"/>
      <c r="P1163" s="435"/>
      <c r="Q1163" s="21"/>
      <c r="R1163" s="435"/>
      <c r="S1163" s="435"/>
      <c r="T1163" s="435"/>
      <c r="U1163" s="435"/>
      <c r="V1163" s="21"/>
      <c r="W1163" s="435"/>
      <c r="X1163" s="435"/>
      <c r="Y1163" s="435"/>
      <c r="Z1163" s="435"/>
      <c r="AA1163" s="435"/>
      <c r="AB1163" s="435"/>
      <c r="AC1163" s="435"/>
      <c r="AD1163" s="435"/>
      <c r="AE1163" s="435"/>
      <c r="AF1163" s="435"/>
      <c r="AG1163" s="435"/>
      <c r="AH1163" s="435"/>
      <c r="AI1163" s="435"/>
      <c r="AJ1163" s="435"/>
      <c r="AK1163" s="435"/>
      <c r="AL1163" s="435"/>
      <c r="AM1163" s="435"/>
      <c r="AN1163" s="435"/>
    </row>
    <row r="1164" spans="1:40" s="436" customFormat="1" ht="14.5">
      <c r="A1164" s="435"/>
      <c r="B1164" s="435"/>
      <c r="C1164" s="435"/>
      <c r="D1164" s="435"/>
      <c r="E1164" s="435"/>
      <c r="F1164" s="435"/>
      <c r="G1164" s="435"/>
      <c r="H1164" s="435"/>
      <c r="I1164" s="435"/>
      <c r="J1164" s="435"/>
      <c r="K1164" s="435"/>
      <c r="L1164" s="435"/>
      <c r="M1164" s="435"/>
      <c r="N1164" s="435"/>
      <c r="O1164" s="435"/>
      <c r="P1164" s="435"/>
      <c r="Q1164" s="21"/>
      <c r="R1164" s="435"/>
      <c r="S1164" s="435"/>
      <c r="T1164" s="435"/>
      <c r="U1164" s="435"/>
      <c r="V1164" s="21"/>
      <c r="W1164" s="435"/>
      <c r="X1164" s="435"/>
      <c r="Y1164" s="435"/>
      <c r="Z1164" s="435"/>
      <c r="AA1164" s="435"/>
      <c r="AB1164" s="435"/>
      <c r="AC1164" s="435"/>
      <c r="AD1164" s="435"/>
      <c r="AE1164" s="435"/>
      <c r="AF1164" s="435"/>
      <c r="AG1164" s="435"/>
      <c r="AH1164" s="435"/>
      <c r="AI1164" s="435"/>
      <c r="AJ1164" s="435"/>
      <c r="AK1164" s="435"/>
      <c r="AL1164" s="435"/>
      <c r="AM1164" s="435"/>
      <c r="AN1164" s="435"/>
    </row>
    <row r="1165" spans="1:40" s="436" customFormat="1" ht="14.5">
      <c r="A1165" s="435"/>
      <c r="B1165" s="435"/>
      <c r="C1165" s="435"/>
      <c r="D1165" s="435"/>
      <c r="E1165" s="435"/>
      <c r="F1165" s="435"/>
      <c r="G1165" s="435"/>
      <c r="H1165" s="435"/>
      <c r="I1165" s="435"/>
      <c r="J1165" s="435"/>
      <c r="K1165" s="435"/>
      <c r="L1165" s="435"/>
      <c r="M1165" s="435"/>
      <c r="N1165" s="435"/>
      <c r="O1165" s="435"/>
      <c r="P1165" s="435"/>
      <c r="Q1165" s="21"/>
      <c r="R1165" s="435"/>
      <c r="S1165" s="435"/>
      <c r="T1165" s="435"/>
      <c r="U1165" s="435"/>
      <c r="V1165" s="21"/>
      <c r="W1165" s="435"/>
      <c r="X1165" s="435"/>
      <c r="Y1165" s="435"/>
      <c r="Z1165" s="435"/>
      <c r="AA1165" s="435"/>
      <c r="AB1165" s="435"/>
      <c r="AC1165" s="435"/>
      <c r="AD1165" s="435"/>
      <c r="AE1165" s="435"/>
      <c r="AF1165" s="435"/>
      <c r="AG1165" s="435"/>
      <c r="AH1165" s="435"/>
      <c r="AI1165" s="435"/>
      <c r="AJ1165" s="435"/>
      <c r="AK1165" s="435"/>
      <c r="AL1165" s="435"/>
      <c r="AM1165" s="435"/>
      <c r="AN1165" s="435"/>
    </row>
    <row r="1166" spans="1:40" s="436" customFormat="1" ht="14.5">
      <c r="A1166" s="435"/>
      <c r="B1166" s="435"/>
      <c r="C1166" s="435"/>
      <c r="D1166" s="435"/>
      <c r="E1166" s="435"/>
      <c r="F1166" s="435"/>
      <c r="G1166" s="435"/>
      <c r="H1166" s="435"/>
      <c r="I1166" s="435"/>
      <c r="J1166" s="435"/>
      <c r="K1166" s="435"/>
      <c r="L1166" s="435"/>
      <c r="M1166" s="435"/>
      <c r="N1166" s="435"/>
      <c r="O1166" s="435"/>
      <c r="P1166" s="435"/>
      <c r="Q1166" s="21"/>
      <c r="R1166" s="435"/>
      <c r="S1166" s="435"/>
      <c r="T1166" s="435"/>
      <c r="U1166" s="435"/>
      <c r="V1166" s="21"/>
      <c r="W1166" s="435"/>
      <c r="X1166" s="435"/>
      <c r="Y1166" s="435"/>
      <c r="Z1166" s="435"/>
      <c r="AA1166" s="435"/>
      <c r="AB1166" s="435"/>
      <c r="AC1166" s="435"/>
      <c r="AD1166" s="435"/>
      <c r="AE1166" s="435"/>
      <c r="AF1166" s="435"/>
      <c r="AG1166" s="435"/>
      <c r="AH1166" s="435"/>
      <c r="AI1166" s="435"/>
      <c r="AJ1166" s="435"/>
      <c r="AK1166" s="435"/>
      <c r="AL1166" s="435"/>
      <c r="AM1166" s="435"/>
      <c r="AN1166" s="435"/>
    </row>
    <row r="1167" spans="1:40" s="436" customFormat="1" ht="14.5">
      <c r="A1167" s="435"/>
      <c r="B1167" s="435"/>
      <c r="C1167" s="435"/>
      <c r="D1167" s="435"/>
      <c r="E1167" s="435"/>
      <c r="F1167" s="435"/>
      <c r="G1167" s="435"/>
      <c r="H1167" s="435"/>
      <c r="I1167" s="435"/>
      <c r="J1167" s="435"/>
      <c r="K1167" s="435"/>
      <c r="L1167" s="435"/>
      <c r="M1167" s="435"/>
      <c r="N1167" s="435"/>
      <c r="O1167" s="435"/>
      <c r="P1167" s="435"/>
      <c r="Q1167" s="21"/>
      <c r="R1167" s="435"/>
      <c r="S1167" s="435"/>
      <c r="T1167" s="435"/>
      <c r="U1167" s="435"/>
      <c r="V1167" s="21"/>
      <c r="W1167" s="435"/>
      <c r="X1167" s="435"/>
      <c r="Y1167" s="435"/>
      <c r="Z1167" s="435"/>
      <c r="AA1167" s="435"/>
      <c r="AB1167" s="435"/>
      <c r="AC1167" s="435"/>
      <c r="AD1167" s="435"/>
      <c r="AE1167" s="435"/>
      <c r="AF1167" s="435"/>
      <c r="AG1167" s="435"/>
      <c r="AH1167" s="435"/>
      <c r="AI1167" s="435"/>
      <c r="AJ1167" s="435"/>
      <c r="AK1167" s="435"/>
      <c r="AL1167" s="435"/>
      <c r="AM1167" s="435"/>
      <c r="AN1167" s="435"/>
    </row>
    <row r="1168" spans="1:40" s="436" customFormat="1" ht="14.5">
      <c r="A1168" s="435"/>
      <c r="B1168" s="435"/>
      <c r="C1168" s="435"/>
      <c r="D1168" s="435"/>
      <c r="E1168" s="435"/>
      <c r="F1168" s="435"/>
      <c r="G1168" s="435"/>
      <c r="H1168" s="435"/>
      <c r="I1168" s="435"/>
      <c r="J1168" s="435"/>
      <c r="K1168" s="435"/>
      <c r="L1168" s="435"/>
      <c r="M1168" s="435"/>
      <c r="N1168" s="435"/>
      <c r="O1168" s="435"/>
      <c r="P1168" s="435"/>
      <c r="Q1168" s="21"/>
      <c r="R1168" s="435"/>
      <c r="S1168" s="435"/>
      <c r="T1168" s="435"/>
      <c r="U1168" s="435"/>
      <c r="V1168" s="21"/>
      <c r="W1168" s="435"/>
      <c r="X1168" s="435"/>
      <c r="Y1168" s="435"/>
      <c r="Z1168" s="435"/>
      <c r="AA1168" s="435"/>
      <c r="AB1168" s="435"/>
      <c r="AC1168" s="435"/>
      <c r="AD1168" s="435"/>
      <c r="AE1168" s="435"/>
      <c r="AF1168" s="435"/>
      <c r="AG1168" s="435"/>
      <c r="AH1168" s="435"/>
      <c r="AI1168" s="435"/>
      <c r="AJ1168" s="435"/>
      <c r="AK1168" s="435"/>
      <c r="AL1168" s="435"/>
      <c r="AM1168" s="435"/>
      <c r="AN1168" s="435"/>
    </row>
    <row r="1169" spans="1:40" s="436" customFormat="1" ht="14.5">
      <c r="A1169" s="435"/>
      <c r="B1169" s="435"/>
      <c r="C1169" s="435"/>
      <c r="D1169" s="435"/>
      <c r="E1169" s="435"/>
      <c r="F1169" s="435"/>
      <c r="G1169" s="435"/>
      <c r="H1169" s="435"/>
      <c r="I1169" s="435"/>
      <c r="J1169" s="435"/>
      <c r="K1169" s="435"/>
      <c r="L1169" s="435"/>
      <c r="M1169" s="435"/>
      <c r="N1169" s="435"/>
      <c r="O1169" s="435"/>
      <c r="P1169" s="435"/>
      <c r="Q1169" s="21"/>
      <c r="R1169" s="435"/>
      <c r="S1169" s="435"/>
      <c r="T1169" s="435"/>
      <c r="U1169" s="435"/>
      <c r="V1169" s="21"/>
      <c r="W1169" s="435"/>
      <c r="X1169" s="435"/>
      <c r="Y1169" s="435"/>
      <c r="Z1169" s="435"/>
      <c r="AA1169" s="435"/>
      <c r="AB1169" s="435"/>
      <c r="AC1169" s="435"/>
      <c r="AD1169" s="435"/>
      <c r="AE1169" s="435"/>
      <c r="AF1169" s="435"/>
      <c r="AG1169" s="435"/>
      <c r="AH1169" s="435"/>
      <c r="AI1169" s="435"/>
      <c r="AJ1169" s="435"/>
      <c r="AK1169" s="435"/>
      <c r="AL1169" s="435"/>
      <c r="AM1169" s="435"/>
      <c r="AN1169" s="435"/>
    </row>
    <row r="1170" spans="1:40" s="436" customFormat="1" ht="14.5">
      <c r="A1170" s="435"/>
      <c r="B1170" s="435"/>
      <c r="C1170" s="435"/>
      <c r="D1170" s="435"/>
      <c r="E1170" s="435"/>
      <c r="F1170" s="435"/>
      <c r="G1170" s="435"/>
      <c r="H1170" s="435"/>
      <c r="I1170" s="435"/>
      <c r="J1170" s="435"/>
      <c r="K1170" s="435"/>
      <c r="L1170" s="435"/>
      <c r="M1170" s="435"/>
      <c r="N1170" s="435"/>
      <c r="O1170" s="435"/>
      <c r="P1170" s="435"/>
      <c r="Q1170" s="21"/>
      <c r="R1170" s="435"/>
      <c r="S1170" s="435"/>
      <c r="T1170" s="435"/>
      <c r="U1170" s="435"/>
      <c r="V1170" s="21"/>
      <c r="W1170" s="435"/>
      <c r="X1170" s="435"/>
      <c r="Y1170" s="435"/>
      <c r="Z1170" s="435"/>
      <c r="AA1170" s="435"/>
      <c r="AB1170" s="435"/>
      <c r="AC1170" s="435"/>
      <c r="AD1170" s="435"/>
      <c r="AE1170" s="435"/>
      <c r="AF1170" s="435"/>
      <c r="AG1170" s="435"/>
      <c r="AH1170" s="435"/>
      <c r="AI1170" s="435"/>
      <c r="AJ1170" s="435"/>
      <c r="AK1170" s="435"/>
      <c r="AL1170" s="435"/>
      <c r="AM1170" s="435"/>
      <c r="AN1170" s="435"/>
    </row>
    <row r="1171" spans="1:40" s="436" customFormat="1" ht="14.5">
      <c r="A1171" s="435"/>
      <c r="B1171" s="435"/>
      <c r="C1171" s="435"/>
      <c r="D1171" s="435"/>
      <c r="E1171" s="435"/>
      <c r="F1171" s="435"/>
      <c r="G1171" s="435"/>
      <c r="H1171" s="435"/>
      <c r="I1171" s="435"/>
      <c r="J1171" s="435"/>
      <c r="K1171" s="435"/>
      <c r="L1171" s="435"/>
      <c r="M1171" s="435"/>
      <c r="N1171" s="435"/>
      <c r="O1171" s="435"/>
      <c r="P1171" s="435"/>
      <c r="Q1171" s="21"/>
      <c r="R1171" s="435"/>
      <c r="S1171" s="435"/>
      <c r="T1171" s="435"/>
      <c r="U1171" s="435"/>
      <c r="V1171" s="21"/>
      <c r="W1171" s="435"/>
      <c r="X1171" s="435"/>
      <c r="Y1171" s="435"/>
      <c r="Z1171" s="435"/>
      <c r="AA1171" s="435"/>
      <c r="AB1171" s="435"/>
      <c r="AC1171" s="435"/>
      <c r="AD1171" s="435"/>
      <c r="AE1171" s="435"/>
      <c r="AF1171" s="435"/>
      <c r="AG1171" s="435"/>
      <c r="AH1171" s="435"/>
      <c r="AI1171" s="435"/>
      <c r="AJ1171" s="435"/>
      <c r="AK1171" s="435"/>
      <c r="AL1171" s="435"/>
      <c r="AM1171" s="435"/>
      <c r="AN1171" s="435"/>
    </row>
    <row r="1172" spans="1:40" s="436" customFormat="1" ht="14.5">
      <c r="A1172" s="435"/>
      <c r="B1172" s="435"/>
      <c r="C1172" s="435"/>
      <c r="D1172" s="435"/>
      <c r="E1172" s="435"/>
      <c r="F1172" s="435"/>
      <c r="G1172" s="435"/>
      <c r="H1172" s="435"/>
      <c r="I1172" s="435"/>
      <c r="J1172" s="435"/>
      <c r="K1172" s="435"/>
      <c r="L1172" s="435"/>
      <c r="M1172" s="435"/>
      <c r="N1172" s="435"/>
      <c r="O1172" s="435"/>
      <c r="P1172" s="435"/>
      <c r="Q1172" s="21"/>
      <c r="R1172" s="435"/>
      <c r="S1172" s="435"/>
      <c r="T1172" s="435"/>
      <c r="U1172" s="435"/>
      <c r="V1172" s="21"/>
      <c r="W1172" s="435"/>
      <c r="X1172" s="435"/>
      <c r="Y1172" s="435"/>
      <c r="Z1172" s="435"/>
      <c r="AA1172" s="435"/>
      <c r="AB1172" s="435"/>
      <c r="AC1172" s="435"/>
      <c r="AD1172" s="435"/>
      <c r="AE1172" s="435"/>
      <c r="AF1172" s="435"/>
      <c r="AG1172" s="435"/>
      <c r="AH1172" s="435"/>
      <c r="AI1172" s="435"/>
      <c r="AJ1172" s="435"/>
      <c r="AK1172" s="435"/>
      <c r="AL1172" s="435"/>
      <c r="AM1172" s="435"/>
      <c r="AN1172" s="435"/>
    </row>
    <row r="1173" spans="1:40" s="436" customFormat="1" ht="14.5">
      <c r="A1173" s="435"/>
      <c r="B1173" s="435"/>
      <c r="C1173" s="435"/>
      <c r="D1173" s="435"/>
      <c r="E1173" s="435"/>
      <c r="F1173" s="435"/>
      <c r="G1173" s="435"/>
      <c r="H1173" s="435"/>
      <c r="I1173" s="435"/>
      <c r="J1173" s="435"/>
      <c r="K1173" s="435"/>
      <c r="L1173" s="435"/>
      <c r="M1173" s="435"/>
      <c r="N1173" s="435"/>
      <c r="O1173" s="435"/>
      <c r="P1173" s="435"/>
      <c r="Q1173" s="21"/>
      <c r="R1173" s="435"/>
      <c r="S1173" s="435"/>
      <c r="T1173" s="435"/>
      <c r="U1173" s="435"/>
      <c r="V1173" s="21"/>
      <c r="W1173" s="435"/>
      <c r="X1173" s="435"/>
      <c r="Y1173" s="435"/>
      <c r="Z1173" s="435"/>
      <c r="AA1173" s="435"/>
      <c r="AB1173" s="435"/>
      <c r="AC1173" s="435"/>
      <c r="AD1173" s="435"/>
      <c r="AE1173" s="435"/>
      <c r="AF1173" s="435"/>
      <c r="AG1173" s="435"/>
      <c r="AH1173" s="435"/>
      <c r="AI1173" s="435"/>
      <c r="AJ1173" s="435"/>
      <c r="AK1173" s="435"/>
      <c r="AL1173" s="435"/>
      <c r="AM1173" s="435"/>
      <c r="AN1173" s="435"/>
    </row>
    <row r="1174" spans="1:40" s="436" customFormat="1" ht="14.5">
      <c r="A1174" s="435"/>
      <c r="B1174" s="435"/>
      <c r="C1174" s="435"/>
      <c r="D1174" s="435"/>
      <c r="E1174" s="435"/>
      <c r="F1174" s="435"/>
      <c r="G1174" s="435"/>
      <c r="H1174" s="435"/>
      <c r="I1174" s="435"/>
      <c r="J1174" s="435"/>
      <c r="K1174" s="435"/>
      <c r="L1174" s="435"/>
      <c r="M1174" s="435"/>
      <c r="N1174" s="435"/>
      <c r="O1174" s="435"/>
      <c r="P1174" s="435"/>
      <c r="Q1174" s="21"/>
      <c r="R1174" s="435"/>
      <c r="S1174" s="435"/>
      <c r="T1174" s="435"/>
      <c r="U1174" s="435"/>
      <c r="V1174" s="21"/>
      <c r="W1174" s="435"/>
      <c r="X1174" s="435"/>
      <c r="Y1174" s="435"/>
      <c r="Z1174" s="435"/>
      <c r="AA1174" s="435"/>
      <c r="AB1174" s="435"/>
      <c r="AC1174" s="435"/>
      <c r="AD1174" s="435"/>
      <c r="AE1174" s="435"/>
      <c r="AF1174" s="435"/>
      <c r="AG1174" s="435"/>
      <c r="AH1174" s="435"/>
      <c r="AI1174" s="435"/>
      <c r="AJ1174" s="435"/>
      <c r="AK1174" s="435"/>
      <c r="AL1174" s="435"/>
      <c r="AM1174" s="435"/>
      <c r="AN1174" s="435"/>
    </row>
    <row r="1175" spans="1:40" s="436" customFormat="1" ht="14.5">
      <c r="A1175" s="435"/>
      <c r="B1175" s="435"/>
      <c r="C1175" s="435"/>
      <c r="D1175" s="435"/>
      <c r="E1175" s="435"/>
      <c r="F1175" s="435"/>
      <c r="G1175" s="435"/>
      <c r="H1175" s="435"/>
      <c r="I1175" s="435"/>
      <c r="J1175" s="435"/>
      <c r="K1175" s="435"/>
      <c r="L1175" s="435"/>
      <c r="M1175" s="435"/>
      <c r="N1175" s="435"/>
      <c r="O1175" s="435"/>
      <c r="P1175" s="435"/>
      <c r="Q1175" s="21"/>
      <c r="R1175" s="435"/>
      <c r="S1175" s="435"/>
      <c r="T1175" s="435"/>
      <c r="U1175" s="435"/>
      <c r="V1175" s="21"/>
      <c r="W1175" s="435"/>
      <c r="X1175" s="435"/>
      <c r="Y1175" s="435"/>
      <c r="Z1175" s="435"/>
      <c r="AA1175" s="435"/>
      <c r="AB1175" s="435"/>
      <c r="AC1175" s="435"/>
      <c r="AD1175" s="435"/>
      <c r="AE1175" s="435"/>
      <c r="AF1175" s="435"/>
      <c r="AG1175" s="435"/>
      <c r="AH1175" s="435"/>
      <c r="AI1175" s="435"/>
      <c r="AJ1175" s="435"/>
      <c r="AK1175" s="435"/>
      <c r="AL1175" s="435"/>
      <c r="AM1175" s="435"/>
      <c r="AN1175" s="435"/>
    </row>
    <row r="1176" spans="1:40" s="436" customFormat="1" ht="14.5">
      <c r="A1176" s="435"/>
      <c r="B1176" s="435"/>
      <c r="C1176" s="435"/>
      <c r="D1176" s="435"/>
      <c r="E1176" s="435"/>
      <c r="F1176" s="435"/>
      <c r="G1176" s="435"/>
      <c r="H1176" s="435"/>
      <c r="I1176" s="435"/>
      <c r="J1176" s="435"/>
      <c r="K1176" s="435"/>
      <c r="L1176" s="435"/>
      <c r="M1176" s="435"/>
      <c r="N1176" s="435"/>
      <c r="O1176" s="435"/>
      <c r="P1176" s="435"/>
      <c r="Q1176" s="21"/>
      <c r="R1176" s="435"/>
      <c r="S1176" s="435"/>
      <c r="T1176" s="435"/>
      <c r="U1176" s="435"/>
      <c r="V1176" s="21"/>
      <c r="W1176" s="435"/>
      <c r="X1176" s="435"/>
      <c r="Y1176" s="435"/>
      <c r="Z1176" s="435"/>
      <c r="AA1176" s="435"/>
      <c r="AB1176" s="435"/>
      <c r="AC1176" s="435"/>
      <c r="AD1176" s="435"/>
      <c r="AE1176" s="435"/>
      <c r="AF1176" s="435"/>
      <c r="AG1176" s="435"/>
      <c r="AH1176" s="435"/>
      <c r="AI1176" s="435"/>
      <c r="AJ1176" s="435"/>
      <c r="AK1176" s="435"/>
      <c r="AL1176" s="435"/>
      <c r="AM1176" s="435"/>
      <c r="AN1176" s="435"/>
    </row>
    <row r="1177" spans="1:40" s="436" customFormat="1" ht="14.5">
      <c r="A1177" s="435"/>
      <c r="B1177" s="435"/>
      <c r="C1177" s="435"/>
      <c r="D1177" s="435"/>
      <c r="E1177" s="435"/>
      <c r="F1177" s="435"/>
      <c r="G1177" s="435"/>
      <c r="H1177" s="435"/>
      <c r="I1177" s="435"/>
      <c r="J1177" s="435"/>
      <c r="K1177" s="435"/>
      <c r="L1177" s="435"/>
      <c r="M1177" s="435"/>
      <c r="N1177" s="435"/>
      <c r="O1177" s="435"/>
      <c r="P1177" s="435"/>
      <c r="Q1177" s="21"/>
      <c r="R1177" s="435"/>
      <c r="S1177" s="435"/>
      <c r="T1177" s="435"/>
      <c r="U1177" s="435"/>
      <c r="V1177" s="21"/>
      <c r="W1177" s="435"/>
      <c r="X1177" s="435"/>
      <c r="Y1177" s="435"/>
      <c r="Z1177" s="435"/>
      <c r="AA1177" s="435"/>
      <c r="AB1177" s="435"/>
      <c r="AC1177" s="435"/>
      <c r="AD1177" s="435"/>
      <c r="AE1177" s="435"/>
      <c r="AF1177" s="435"/>
      <c r="AG1177" s="435"/>
      <c r="AH1177" s="435"/>
      <c r="AI1177" s="435"/>
      <c r="AJ1177" s="435"/>
      <c r="AK1177" s="435"/>
      <c r="AL1177" s="435"/>
      <c r="AM1177" s="435"/>
      <c r="AN1177" s="435"/>
    </row>
    <row r="1178" spans="1:40" s="436" customFormat="1" ht="14.5">
      <c r="A1178" s="435"/>
      <c r="B1178" s="435"/>
      <c r="C1178" s="435"/>
      <c r="D1178" s="435"/>
      <c r="E1178" s="435"/>
      <c r="F1178" s="435"/>
      <c r="G1178" s="435"/>
      <c r="H1178" s="435"/>
      <c r="I1178" s="435"/>
      <c r="J1178" s="435"/>
      <c r="K1178" s="435"/>
      <c r="L1178" s="435"/>
      <c r="M1178" s="435"/>
      <c r="N1178" s="435"/>
      <c r="O1178" s="435"/>
      <c r="P1178" s="435"/>
      <c r="Q1178" s="21"/>
      <c r="R1178" s="435"/>
      <c r="S1178" s="435"/>
      <c r="T1178" s="435"/>
      <c r="U1178" s="435"/>
      <c r="V1178" s="21"/>
      <c r="W1178" s="435"/>
      <c r="X1178" s="435"/>
      <c r="Y1178" s="435"/>
      <c r="Z1178" s="435"/>
      <c r="AA1178" s="435"/>
      <c r="AB1178" s="435"/>
      <c r="AC1178" s="435"/>
      <c r="AD1178" s="435"/>
      <c r="AE1178" s="435"/>
      <c r="AF1178" s="435"/>
      <c r="AG1178" s="435"/>
      <c r="AH1178" s="435"/>
      <c r="AI1178" s="435"/>
      <c r="AJ1178" s="435"/>
      <c r="AK1178" s="435"/>
      <c r="AL1178" s="435"/>
      <c r="AM1178" s="435"/>
      <c r="AN1178" s="435"/>
    </row>
    <row r="1179" spans="1:40" s="436" customFormat="1" ht="14.5">
      <c r="A1179" s="435"/>
      <c r="B1179" s="435"/>
      <c r="C1179" s="435"/>
      <c r="D1179" s="435"/>
      <c r="E1179" s="435"/>
      <c r="F1179" s="435"/>
      <c r="G1179" s="435"/>
      <c r="H1179" s="435"/>
      <c r="I1179" s="435"/>
      <c r="J1179" s="435"/>
      <c r="K1179" s="435"/>
      <c r="L1179" s="435"/>
      <c r="M1179" s="435"/>
      <c r="N1179" s="435"/>
      <c r="O1179" s="435"/>
      <c r="P1179" s="435"/>
      <c r="Q1179" s="21"/>
      <c r="R1179" s="435"/>
      <c r="S1179" s="435"/>
      <c r="T1179" s="435"/>
      <c r="U1179" s="435"/>
      <c r="V1179" s="21"/>
      <c r="W1179" s="435"/>
      <c r="X1179" s="435"/>
      <c r="Y1179" s="435"/>
      <c r="Z1179" s="435"/>
      <c r="AA1179" s="435"/>
      <c r="AB1179" s="435"/>
      <c r="AC1179" s="435"/>
      <c r="AD1179" s="435"/>
      <c r="AE1179" s="435"/>
      <c r="AF1179" s="435"/>
      <c r="AG1179" s="435"/>
      <c r="AH1179" s="435"/>
      <c r="AI1179" s="435"/>
      <c r="AJ1179" s="435"/>
      <c r="AK1179" s="435"/>
      <c r="AL1179" s="435"/>
      <c r="AM1179" s="435"/>
      <c r="AN1179" s="435"/>
    </row>
    <row r="1180" spans="1:40" s="436" customFormat="1" ht="14.5">
      <c r="A1180" s="435"/>
      <c r="B1180" s="435"/>
      <c r="C1180" s="435"/>
      <c r="D1180" s="435"/>
      <c r="E1180" s="435"/>
      <c r="F1180" s="435"/>
      <c r="G1180" s="435"/>
      <c r="H1180" s="435"/>
      <c r="I1180" s="435"/>
      <c r="J1180" s="435"/>
      <c r="K1180" s="435"/>
      <c r="L1180" s="435"/>
      <c r="M1180" s="435"/>
      <c r="N1180" s="435"/>
      <c r="O1180" s="435"/>
      <c r="P1180" s="435"/>
      <c r="Q1180" s="21"/>
      <c r="R1180" s="435"/>
      <c r="S1180" s="435"/>
      <c r="T1180" s="435"/>
      <c r="U1180" s="435"/>
      <c r="V1180" s="21"/>
      <c r="W1180" s="435"/>
      <c r="X1180" s="435"/>
      <c r="Y1180" s="435"/>
      <c r="Z1180" s="435"/>
      <c r="AA1180" s="435"/>
      <c r="AB1180" s="435"/>
      <c r="AC1180" s="435"/>
      <c r="AD1180" s="435"/>
      <c r="AE1180" s="435"/>
      <c r="AF1180" s="435"/>
      <c r="AG1180" s="435"/>
      <c r="AH1180" s="435"/>
      <c r="AI1180" s="435"/>
      <c r="AJ1180" s="435"/>
      <c r="AK1180" s="435"/>
      <c r="AL1180" s="435"/>
      <c r="AM1180" s="435"/>
      <c r="AN1180" s="435"/>
    </row>
    <row r="1181" spans="1:40" s="436" customFormat="1" ht="14.5">
      <c r="A1181" s="435"/>
      <c r="B1181" s="435"/>
      <c r="C1181" s="435"/>
      <c r="D1181" s="435"/>
      <c r="E1181" s="435"/>
      <c r="F1181" s="435"/>
      <c r="G1181" s="435"/>
      <c r="H1181" s="435"/>
      <c r="I1181" s="435"/>
      <c r="J1181" s="435"/>
      <c r="K1181" s="435"/>
      <c r="L1181" s="435"/>
      <c r="M1181" s="435"/>
      <c r="N1181" s="435"/>
      <c r="O1181" s="435"/>
      <c r="P1181" s="435"/>
      <c r="Q1181" s="21"/>
      <c r="R1181" s="435"/>
      <c r="S1181" s="435"/>
      <c r="T1181" s="435"/>
      <c r="U1181" s="435"/>
      <c r="V1181" s="21"/>
      <c r="W1181" s="435"/>
      <c r="X1181" s="435"/>
      <c r="Y1181" s="435"/>
      <c r="Z1181" s="435"/>
      <c r="AA1181" s="435"/>
      <c r="AB1181" s="435"/>
      <c r="AC1181" s="435"/>
      <c r="AD1181" s="435"/>
      <c r="AE1181" s="435"/>
      <c r="AF1181" s="435"/>
      <c r="AG1181" s="435"/>
      <c r="AH1181" s="435"/>
      <c r="AI1181" s="435"/>
      <c r="AJ1181" s="435"/>
      <c r="AK1181" s="435"/>
      <c r="AL1181" s="435"/>
      <c r="AM1181" s="435"/>
      <c r="AN1181" s="435"/>
    </row>
    <row r="1182" spans="1:40" s="436" customFormat="1" ht="14.5">
      <c r="A1182" s="435"/>
      <c r="B1182" s="435"/>
      <c r="C1182" s="435"/>
      <c r="D1182" s="435"/>
      <c r="E1182" s="435"/>
      <c r="F1182" s="435"/>
      <c r="G1182" s="435"/>
      <c r="H1182" s="435"/>
      <c r="I1182" s="435"/>
      <c r="J1182" s="435"/>
      <c r="K1182" s="435"/>
      <c r="L1182" s="435"/>
      <c r="M1182" s="435"/>
      <c r="N1182" s="435"/>
      <c r="O1182" s="435"/>
      <c r="P1182" s="435"/>
      <c r="Q1182" s="21"/>
      <c r="R1182" s="435"/>
      <c r="S1182" s="435"/>
      <c r="T1182" s="435"/>
      <c r="U1182" s="435"/>
      <c r="V1182" s="21"/>
      <c r="W1182" s="435"/>
      <c r="X1182" s="435"/>
      <c r="Y1182" s="435"/>
      <c r="Z1182" s="435"/>
      <c r="AA1182" s="435"/>
      <c r="AB1182" s="435"/>
      <c r="AC1182" s="435"/>
      <c r="AD1182" s="435"/>
      <c r="AE1182" s="435"/>
      <c r="AF1182" s="435"/>
      <c r="AG1182" s="435"/>
      <c r="AH1182" s="435"/>
      <c r="AI1182" s="435"/>
      <c r="AJ1182" s="435"/>
      <c r="AK1182" s="435"/>
      <c r="AL1182" s="435"/>
      <c r="AM1182" s="435"/>
      <c r="AN1182" s="435"/>
    </row>
    <row r="1183" spans="1:40" s="436" customFormat="1" ht="14.5">
      <c r="A1183" s="435"/>
      <c r="B1183" s="435"/>
      <c r="C1183" s="435"/>
      <c r="D1183" s="435"/>
      <c r="E1183" s="435"/>
      <c r="F1183" s="435"/>
      <c r="G1183" s="435"/>
      <c r="H1183" s="435"/>
      <c r="I1183" s="435"/>
      <c r="J1183" s="435"/>
      <c r="K1183" s="435"/>
      <c r="L1183" s="435"/>
      <c r="M1183" s="435"/>
      <c r="N1183" s="435"/>
      <c r="O1183" s="435"/>
      <c r="P1183" s="435"/>
      <c r="Q1183" s="21"/>
      <c r="R1183" s="435"/>
      <c r="S1183" s="435"/>
      <c r="T1183" s="435"/>
      <c r="U1183" s="435"/>
      <c r="V1183" s="21"/>
      <c r="W1183" s="435"/>
      <c r="X1183" s="435"/>
      <c r="Y1183" s="435"/>
      <c r="Z1183" s="435"/>
      <c r="AA1183" s="435"/>
      <c r="AB1183" s="435"/>
      <c r="AC1183" s="435"/>
      <c r="AD1183" s="435"/>
      <c r="AE1183" s="435"/>
      <c r="AF1183" s="435"/>
      <c r="AG1183" s="435"/>
      <c r="AH1183" s="435"/>
      <c r="AI1183" s="435"/>
      <c r="AJ1183" s="435"/>
      <c r="AK1183" s="435"/>
      <c r="AL1183" s="435"/>
      <c r="AM1183" s="435"/>
      <c r="AN1183" s="435"/>
    </row>
    <row r="1184" spans="1:40" s="436" customFormat="1" ht="14.5">
      <c r="A1184" s="435"/>
      <c r="B1184" s="435"/>
      <c r="C1184" s="435"/>
      <c r="D1184" s="435"/>
      <c r="E1184" s="435"/>
      <c r="F1184" s="435"/>
      <c r="G1184" s="435"/>
      <c r="H1184" s="435"/>
      <c r="I1184" s="435"/>
      <c r="J1184" s="435"/>
      <c r="K1184" s="435"/>
      <c r="L1184" s="435"/>
      <c r="M1184" s="435"/>
      <c r="N1184" s="435"/>
      <c r="O1184" s="435"/>
      <c r="P1184" s="435"/>
      <c r="Q1184" s="21"/>
      <c r="R1184" s="435"/>
      <c r="S1184" s="435"/>
      <c r="T1184" s="435"/>
      <c r="U1184" s="435"/>
      <c r="V1184" s="21"/>
      <c r="W1184" s="435"/>
      <c r="X1184" s="435"/>
      <c r="Y1184" s="435"/>
      <c r="Z1184" s="435"/>
      <c r="AA1184" s="435"/>
      <c r="AB1184" s="435"/>
      <c r="AC1184" s="435"/>
      <c r="AD1184" s="435"/>
      <c r="AE1184" s="435"/>
      <c r="AF1184" s="435"/>
      <c r="AG1184" s="435"/>
      <c r="AH1184" s="435"/>
      <c r="AI1184" s="435"/>
      <c r="AJ1184" s="435"/>
      <c r="AK1184" s="435"/>
      <c r="AL1184" s="435"/>
      <c r="AM1184" s="435"/>
      <c r="AN1184" s="435"/>
    </row>
    <row r="1185" spans="1:40" s="436" customFormat="1" ht="14.5">
      <c r="A1185" s="435"/>
      <c r="B1185" s="435"/>
      <c r="C1185" s="435"/>
      <c r="D1185" s="435"/>
      <c r="E1185" s="435"/>
      <c r="F1185" s="435"/>
      <c r="G1185" s="435"/>
      <c r="H1185" s="435"/>
      <c r="I1185" s="435"/>
      <c r="J1185" s="435"/>
      <c r="K1185" s="435"/>
      <c r="L1185" s="435"/>
      <c r="M1185" s="435"/>
      <c r="N1185" s="435"/>
      <c r="O1185" s="435"/>
      <c r="P1185" s="435"/>
      <c r="Q1185" s="21"/>
      <c r="R1185" s="435"/>
      <c r="S1185" s="435"/>
      <c r="T1185" s="435"/>
      <c r="U1185" s="435"/>
      <c r="V1185" s="21"/>
      <c r="W1185" s="435"/>
      <c r="X1185" s="435"/>
      <c r="Y1185" s="435"/>
      <c r="Z1185" s="435"/>
      <c r="AA1185" s="435"/>
      <c r="AB1185" s="435"/>
      <c r="AC1185" s="435"/>
      <c r="AD1185" s="435"/>
      <c r="AE1185" s="435"/>
      <c r="AF1185" s="435"/>
      <c r="AG1185" s="435"/>
      <c r="AH1185" s="435"/>
      <c r="AI1185" s="435"/>
      <c r="AJ1185" s="435"/>
      <c r="AK1185" s="435"/>
      <c r="AL1185" s="435"/>
      <c r="AM1185" s="435"/>
      <c r="AN1185" s="435"/>
    </row>
    <row r="1186" spans="1:40" s="436" customFormat="1" ht="14.5">
      <c r="A1186" s="435"/>
      <c r="B1186" s="435"/>
      <c r="C1186" s="435"/>
      <c r="D1186" s="435"/>
      <c r="E1186" s="435"/>
      <c r="F1186" s="435"/>
      <c r="G1186" s="435"/>
      <c r="H1186" s="435"/>
      <c r="I1186" s="435"/>
      <c r="J1186" s="435"/>
      <c r="K1186" s="435"/>
      <c r="L1186" s="435"/>
      <c r="M1186" s="435"/>
      <c r="N1186" s="435"/>
      <c r="O1186" s="435"/>
      <c r="P1186" s="435"/>
      <c r="Q1186" s="21"/>
      <c r="R1186" s="435"/>
      <c r="S1186" s="435"/>
      <c r="T1186" s="435"/>
      <c r="U1186" s="435"/>
      <c r="V1186" s="21"/>
      <c r="W1186" s="435"/>
      <c r="X1186" s="435"/>
      <c r="Y1186" s="435"/>
      <c r="Z1186" s="435"/>
      <c r="AA1186" s="435"/>
      <c r="AB1186" s="435"/>
      <c r="AC1186" s="435"/>
      <c r="AD1186" s="435"/>
      <c r="AE1186" s="435"/>
      <c r="AF1186" s="435"/>
      <c r="AG1186" s="435"/>
      <c r="AH1186" s="435"/>
      <c r="AI1186" s="435"/>
      <c r="AJ1186" s="435"/>
      <c r="AK1186" s="435"/>
      <c r="AL1186" s="435"/>
      <c r="AM1186" s="435"/>
      <c r="AN1186" s="435"/>
    </row>
    <row r="1187" spans="1:40" s="436" customFormat="1" ht="14.5">
      <c r="A1187" s="435"/>
      <c r="B1187" s="435"/>
      <c r="C1187" s="435"/>
      <c r="D1187" s="435"/>
      <c r="E1187" s="435"/>
      <c r="F1187" s="435"/>
      <c r="G1187" s="435"/>
      <c r="H1187" s="435"/>
      <c r="I1187" s="435"/>
      <c r="J1187" s="435"/>
      <c r="K1187" s="435"/>
      <c r="L1187" s="435"/>
      <c r="M1187" s="435"/>
      <c r="N1187" s="435"/>
      <c r="O1187" s="435"/>
      <c r="P1187" s="435"/>
      <c r="Q1187" s="21"/>
      <c r="R1187" s="435"/>
      <c r="S1187" s="435"/>
      <c r="T1187" s="435"/>
      <c r="U1187" s="435"/>
      <c r="V1187" s="21"/>
      <c r="W1187" s="435"/>
      <c r="X1187" s="435"/>
      <c r="Y1187" s="435"/>
      <c r="Z1187" s="435"/>
      <c r="AA1187" s="435"/>
      <c r="AB1187" s="435"/>
      <c r="AC1187" s="435"/>
      <c r="AD1187" s="435"/>
      <c r="AE1187" s="435"/>
      <c r="AF1187" s="435"/>
      <c r="AG1187" s="435"/>
      <c r="AH1187" s="435"/>
      <c r="AI1187" s="435"/>
      <c r="AJ1187" s="435"/>
      <c r="AK1187" s="435"/>
      <c r="AL1187" s="435"/>
      <c r="AM1187" s="435"/>
      <c r="AN1187" s="435"/>
    </row>
    <row r="1188" spans="1:40" s="436" customFormat="1" ht="14.5">
      <c r="A1188" s="435"/>
      <c r="B1188" s="435"/>
      <c r="C1188" s="435"/>
      <c r="D1188" s="435"/>
      <c r="E1188" s="435"/>
      <c r="F1188" s="435"/>
      <c r="G1188" s="435"/>
      <c r="H1188" s="435"/>
      <c r="I1188" s="435"/>
      <c r="J1188" s="435"/>
      <c r="K1188" s="435"/>
      <c r="L1188" s="435"/>
      <c r="M1188" s="435"/>
      <c r="N1188" s="435"/>
      <c r="O1188" s="435"/>
      <c r="P1188" s="435"/>
      <c r="Q1188" s="21"/>
      <c r="R1188" s="435"/>
      <c r="S1188" s="435"/>
      <c r="T1188" s="435"/>
      <c r="U1188" s="435"/>
      <c r="V1188" s="21"/>
      <c r="W1188" s="435"/>
      <c r="X1188" s="435"/>
      <c r="Y1188" s="435"/>
      <c r="Z1188" s="435"/>
      <c r="AA1188" s="435"/>
      <c r="AB1188" s="435"/>
      <c r="AC1188" s="435"/>
      <c r="AD1188" s="435"/>
      <c r="AE1188" s="435"/>
      <c r="AF1188" s="435"/>
      <c r="AG1188" s="435"/>
      <c r="AH1188" s="435"/>
      <c r="AI1188" s="435"/>
      <c r="AJ1188" s="435"/>
      <c r="AK1188" s="435"/>
      <c r="AL1188" s="435"/>
      <c r="AM1188" s="435"/>
      <c r="AN1188" s="435"/>
    </row>
    <row r="1189" spans="1:40" s="436" customFormat="1" ht="14.5">
      <c r="A1189" s="435"/>
      <c r="B1189" s="435"/>
      <c r="C1189" s="435"/>
      <c r="D1189" s="435"/>
      <c r="E1189" s="435"/>
      <c r="F1189" s="435"/>
      <c r="G1189" s="435"/>
      <c r="H1189" s="435"/>
      <c r="I1189" s="435"/>
      <c r="J1189" s="435"/>
      <c r="K1189" s="435"/>
      <c r="L1189" s="435"/>
      <c r="M1189" s="435"/>
      <c r="N1189" s="435"/>
      <c r="O1189" s="435"/>
      <c r="P1189" s="435"/>
      <c r="Q1189" s="21"/>
      <c r="R1189" s="435"/>
      <c r="S1189" s="435"/>
      <c r="T1189" s="435"/>
      <c r="U1189" s="435"/>
      <c r="V1189" s="21"/>
      <c r="W1189" s="435"/>
      <c r="X1189" s="435"/>
      <c r="Y1189" s="435"/>
      <c r="Z1189" s="435"/>
      <c r="AA1189" s="435"/>
      <c r="AB1189" s="435"/>
      <c r="AC1189" s="435"/>
      <c r="AD1189" s="435"/>
      <c r="AE1189" s="435"/>
      <c r="AF1189" s="435"/>
      <c r="AG1189" s="435"/>
      <c r="AH1189" s="435"/>
      <c r="AI1189" s="435"/>
      <c r="AJ1189" s="435"/>
      <c r="AK1189" s="435"/>
      <c r="AL1189" s="435"/>
      <c r="AM1189" s="435"/>
      <c r="AN1189" s="435"/>
    </row>
    <row r="1190" spans="1:40" s="436" customFormat="1" ht="14.5">
      <c r="A1190" s="435"/>
      <c r="B1190" s="435"/>
      <c r="C1190" s="435"/>
      <c r="D1190" s="435"/>
      <c r="E1190" s="435"/>
      <c r="F1190" s="435"/>
      <c r="G1190" s="435"/>
      <c r="H1190" s="435"/>
      <c r="I1190" s="435"/>
      <c r="J1190" s="435"/>
      <c r="K1190" s="435"/>
      <c r="L1190" s="435"/>
      <c r="M1190" s="435"/>
      <c r="N1190" s="435"/>
      <c r="O1190" s="435"/>
      <c r="P1190" s="435"/>
      <c r="Q1190" s="21"/>
      <c r="R1190" s="435"/>
      <c r="S1190" s="435"/>
      <c r="T1190" s="435"/>
      <c r="U1190" s="435"/>
      <c r="V1190" s="21"/>
      <c r="W1190" s="435"/>
      <c r="X1190" s="435"/>
      <c r="Y1190" s="435"/>
      <c r="Z1190" s="435"/>
      <c r="AA1190" s="435"/>
      <c r="AB1190" s="435"/>
      <c r="AC1190" s="435"/>
      <c r="AD1190" s="435"/>
      <c r="AE1190" s="435"/>
      <c r="AF1190" s="435"/>
      <c r="AG1190" s="435"/>
      <c r="AH1190" s="435"/>
      <c r="AI1190" s="435"/>
      <c r="AJ1190" s="435"/>
      <c r="AK1190" s="435"/>
      <c r="AL1190" s="435"/>
      <c r="AM1190" s="435"/>
      <c r="AN1190" s="435"/>
    </row>
    <row r="1191" spans="1:40" s="436" customFormat="1" ht="14.5">
      <c r="A1191" s="435"/>
      <c r="B1191" s="435"/>
      <c r="C1191" s="435"/>
      <c r="D1191" s="435"/>
      <c r="E1191" s="435"/>
      <c r="F1191" s="435"/>
      <c r="G1191" s="435"/>
      <c r="H1191" s="435"/>
      <c r="I1191" s="435"/>
      <c r="J1191" s="435"/>
      <c r="K1191" s="435"/>
      <c r="L1191" s="435"/>
      <c r="M1191" s="435"/>
      <c r="N1191" s="435"/>
      <c r="O1191" s="435"/>
      <c r="P1191" s="435"/>
      <c r="Q1191" s="21"/>
      <c r="R1191" s="435"/>
      <c r="S1191" s="435"/>
      <c r="T1191" s="435"/>
      <c r="U1191" s="435"/>
      <c r="V1191" s="21"/>
      <c r="W1191" s="435"/>
      <c r="X1191" s="435"/>
      <c r="Y1191" s="435"/>
      <c r="Z1191" s="435"/>
      <c r="AA1191" s="435"/>
      <c r="AB1191" s="435"/>
      <c r="AC1191" s="435"/>
      <c r="AD1191" s="435"/>
      <c r="AE1191" s="435"/>
      <c r="AF1191" s="435"/>
      <c r="AG1191" s="435"/>
      <c r="AH1191" s="435"/>
      <c r="AI1191" s="435"/>
      <c r="AJ1191" s="435"/>
      <c r="AK1191" s="435"/>
      <c r="AL1191" s="435"/>
      <c r="AM1191" s="435"/>
      <c r="AN1191" s="435"/>
    </row>
    <row r="1192" spans="1:40" s="436" customFormat="1" ht="14.5">
      <c r="A1192" s="435"/>
      <c r="B1192" s="435"/>
      <c r="C1192" s="435"/>
      <c r="D1192" s="435"/>
      <c r="E1192" s="435"/>
      <c r="F1192" s="435"/>
      <c r="G1192" s="435"/>
      <c r="H1192" s="435"/>
      <c r="I1192" s="435"/>
      <c r="J1192" s="435"/>
      <c r="K1192" s="435"/>
      <c r="L1192" s="435"/>
      <c r="M1192" s="435"/>
      <c r="N1192" s="435"/>
      <c r="O1192" s="435"/>
      <c r="P1192" s="435"/>
      <c r="Q1192" s="21"/>
      <c r="R1192" s="435"/>
      <c r="S1192" s="435"/>
      <c r="T1192" s="435"/>
      <c r="U1192" s="435"/>
      <c r="V1192" s="21"/>
      <c r="W1192" s="435"/>
      <c r="X1192" s="435"/>
      <c r="Y1192" s="435"/>
      <c r="Z1192" s="435"/>
      <c r="AA1192" s="435"/>
      <c r="AB1192" s="435"/>
      <c r="AC1192" s="435"/>
      <c r="AD1192" s="435"/>
      <c r="AE1192" s="435"/>
      <c r="AF1192" s="435"/>
      <c r="AG1192" s="435"/>
      <c r="AH1192" s="435"/>
      <c r="AI1192" s="435"/>
      <c r="AJ1192" s="435"/>
      <c r="AK1192" s="435"/>
      <c r="AL1192" s="435"/>
      <c r="AM1192" s="435"/>
      <c r="AN1192" s="435"/>
    </row>
    <row r="1193" spans="1:40" s="436" customFormat="1" ht="14.5">
      <c r="A1193" s="435"/>
      <c r="B1193" s="435"/>
      <c r="C1193" s="435"/>
      <c r="D1193" s="435"/>
      <c r="E1193" s="435"/>
      <c r="F1193" s="435"/>
      <c r="G1193" s="435"/>
      <c r="H1193" s="435"/>
      <c r="I1193" s="435"/>
      <c r="J1193" s="435"/>
      <c r="K1193" s="435"/>
      <c r="L1193" s="435"/>
      <c r="M1193" s="435"/>
      <c r="N1193" s="435"/>
      <c r="O1193" s="435"/>
      <c r="P1193" s="435"/>
      <c r="Q1193" s="21"/>
      <c r="R1193" s="435"/>
      <c r="S1193" s="435"/>
      <c r="T1193" s="435"/>
      <c r="U1193" s="435"/>
      <c r="V1193" s="21"/>
      <c r="W1193" s="435"/>
      <c r="X1193" s="435"/>
      <c r="Y1193" s="435"/>
      <c r="Z1193" s="435"/>
      <c r="AA1193" s="435"/>
      <c r="AB1193" s="435"/>
      <c r="AC1193" s="435"/>
      <c r="AD1193" s="435"/>
      <c r="AE1193" s="435"/>
      <c r="AF1193" s="435"/>
      <c r="AG1193" s="435"/>
      <c r="AH1193" s="435"/>
      <c r="AI1193" s="435"/>
      <c r="AJ1193" s="435"/>
      <c r="AK1193" s="435"/>
      <c r="AL1193" s="435"/>
      <c r="AM1193" s="435"/>
      <c r="AN1193" s="435"/>
    </row>
    <row r="1194" spans="1:40" s="436" customFormat="1" ht="14.5">
      <c r="A1194" s="435"/>
      <c r="B1194" s="435"/>
      <c r="C1194" s="435"/>
      <c r="D1194" s="435"/>
      <c r="E1194" s="435"/>
      <c r="F1194" s="435"/>
      <c r="G1194" s="435"/>
      <c r="H1194" s="435"/>
      <c r="I1194" s="435"/>
      <c r="J1194" s="435"/>
      <c r="K1194" s="435"/>
      <c r="L1194" s="435"/>
      <c r="M1194" s="435"/>
      <c r="N1194" s="435"/>
      <c r="O1194" s="435"/>
      <c r="P1194" s="435"/>
      <c r="Q1194" s="21"/>
      <c r="R1194" s="435"/>
      <c r="S1194" s="435"/>
      <c r="T1194" s="435"/>
      <c r="U1194" s="435"/>
      <c r="V1194" s="21"/>
      <c r="W1194" s="435"/>
      <c r="X1194" s="435"/>
      <c r="Y1194" s="435"/>
      <c r="Z1194" s="435"/>
      <c r="AA1194" s="435"/>
      <c r="AB1194" s="435"/>
      <c r="AC1194" s="435"/>
      <c r="AD1194" s="435"/>
      <c r="AE1194" s="435"/>
      <c r="AF1194" s="435"/>
      <c r="AG1194" s="435"/>
      <c r="AH1194" s="435"/>
      <c r="AI1194" s="435"/>
      <c r="AJ1194" s="435"/>
      <c r="AK1194" s="435"/>
      <c r="AL1194" s="435"/>
      <c r="AM1194" s="435"/>
      <c r="AN1194" s="435"/>
    </row>
    <row r="1195" spans="1:40" s="436" customFormat="1" ht="14.5">
      <c r="A1195" s="435"/>
      <c r="B1195" s="435"/>
      <c r="C1195" s="435"/>
      <c r="D1195" s="435"/>
      <c r="E1195" s="435"/>
      <c r="F1195" s="435"/>
      <c r="G1195" s="435"/>
      <c r="H1195" s="435"/>
      <c r="I1195" s="435"/>
      <c r="J1195" s="435"/>
      <c r="K1195" s="435"/>
      <c r="L1195" s="435"/>
      <c r="M1195" s="435"/>
      <c r="N1195" s="435"/>
      <c r="O1195" s="435"/>
      <c r="P1195" s="435"/>
      <c r="Q1195" s="21"/>
      <c r="R1195" s="435"/>
      <c r="S1195" s="435"/>
      <c r="T1195" s="435"/>
      <c r="U1195" s="435"/>
      <c r="V1195" s="21"/>
      <c r="W1195" s="435"/>
      <c r="X1195" s="435"/>
      <c r="Y1195" s="435"/>
      <c r="Z1195" s="435"/>
      <c r="AA1195" s="435"/>
      <c r="AB1195" s="435"/>
      <c r="AC1195" s="435"/>
      <c r="AD1195" s="435"/>
      <c r="AE1195" s="435"/>
      <c r="AF1195" s="435"/>
      <c r="AG1195" s="435"/>
      <c r="AH1195" s="435"/>
      <c r="AI1195" s="435"/>
      <c r="AJ1195" s="435"/>
      <c r="AK1195" s="435"/>
      <c r="AL1195" s="435"/>
      <c r="AM1195" s="435"/>
      <c r="AN1195" s="435"/>
    </row>
    <row r="1196" spans="1:40" s="436" customFormat="1" ht="14.5">
      <c r="A1196" s="435"/>
      <c r="B1196" s="435"/>
      <c r="C1196" s="435"/>
      <c r="D1196" s="435"/>
      <c r="E1196" s="435"/>
      <c r="F1196" s="435"/>
      <c r="G1196" s="435"/>
      <c r="H1196" s="435"/>
      <c r="I1196" s="435"/>
      <c r="J1196" s="435"/>
      <c r="K1196" s="435"/>
      <c r="L1196" s="435"/>
      <c r="M1196" s="435"/>
      <c r="N1196" s="435"/>
      <c r="O1196" s="435"/>
      <c r="P1196" s="435"/>
      <c r="Q1196" s="21"/>
      <c r="R1196" s="435"/>
      <c r="S1196" s="435"/>
      <c r="T1196" s="435"/>
      <c r="U1196" s="435"/>
      <c r="V1196" s="21"/>
      <c r="W1196" s="435"/>
      <c r="X1196" s="435"/>
      <c r="Y1196" s="435"/>
      <c r="Z1196" s="435"/>
      <c r="AA1196" s="435"/>
      <c r="AB1196" s="435"/>
      <c r="AC1196" s="435"/>
      <c r="AD1196" s="435"/>
      <c r="AE1196" s="435"/>
      <c r="AF1196" s="435"/>
      <c r="AG1196" s="435"/>
      <c r="AH1196" s="435"/>
      <c r="AI1196" s="435"/>
      <c r="AJ1196" s="435"/>
      <c r="AK1196" s="435"/>
      <c r="AL1196" s="435"/>
      <c r="AM1196" s="435"/>
      <c r="AN1196" s="435"/>
    </row>
    <row r="1197" spans="1:40" s="436" customFormat="1" ht="14.5">
      <c r="A1197" s="435"/>
      <c r="B1197" s="435"/>
      <c r="C1197" s="435"/>
      <c r="D1197" s="435"/>
      <c r="E1197" s="435"/>
      <c r="F1197" s="435"/>
      <c r="G1197" s="435"/>
      <c r="H1197" s="435"/>
      <c r="I1197" s="435"/>
      <c r="J1197" s="435"/>
      <c r="K1197" s="435"/>
      <c r="L1197" s="435"/>
      <c r="M1197" s="435"/>
      <c r="N1197" s="435"/>
      <c r="O1197" s="435"/>
      <c r="P1197" s="435"/>
      <c r="Q1197" s="21"/>
      <c r="R1197" s="435"/>
      <c r="S1197" s="435"/>
      <c r="T1197" s="435"/>
      <c r="U1197" s="435"/>
      <c r="V1197" s="21"/>
      <c r="W1197" s="435"/>
      <c r="X1197" s="435"/>
      <c r="Y1197" s="435"/>
      <c r="Z1197" s="435"/>
      <c r="AA1197" s="435"/>
      <c r="AB1197" s="435"/>
      <c r="AC1197" s="435"/>
      <c r="AD1197" s="435"/>
      <c r="AE1197" s="435"/>
      <c r="AF1197" s="435"/>
      <c r="AG1197" s="435"/>
      <c r="AH1197" s="435"/>
      <c r="AI1197" s="435"/>
      <c r="AJ1197" s="435"/>
      <c r="AK1197" s="435"/>
      <c r="AL1197" s="435"/>
      <c r="AM1197" s="435"/>
      <c r="AN1197" s="435"/>
    </row>
    <row r="1198" spans="1:40" s="436" customFormat="1" ht="14.5">
      <c r="A1198" s="435"/>
      <c r="B1198" s="435"/>
      <c r="C1198" s="435"/>
      <c r="D1198" s="435"/>
      <c r="E1198" s="435"/>
      <c r="F1198" s="435"/>
      <c r="G1198" s="435"/>
      <c r="H1198" s="435"/>
      <c r="I1198" s="435"/>
      <c r="J1198" s="435"/>
      <c r="K1198" s="435"/>
      <c r="L1198" s="435"/>
      <c r="M1198" s="435"/>
      <c r="N1198" s="435"/>
      <c r="O1198" s="435"/>
      <c r="P1198" s="435"/>
      <c r="Q1198" s="21"/>
      <c r="R1198" s="435"/>
      <c r="S1198" s="435"/>
      <c r="T1198" s="435"/>
      <c r="U1198" s="435"/>
      <c r="V1198" s="21"/>
      <c r="W1198" s="435"/>
      <c r="X1198" s="435"/>
      <c r="Y1198" s="435"/>
      <c r="Z1198" s="435"/>
      <c r="AA1198" s="435"/>
      <c r="AB1198" s="435"/>
      <c r="AC1198" s="435"/>
      <c r="AD1198" s="435"/>
      <c r="AE1198" s="435"/>
      <c r="AF1198" s="435"/>
      <c r="AG1198" s="435"/>
      <c r="AH1198" s="435"/>
      <c r="AI1198" s="435"/>
      <c r="AJ1198" s="435"/>
      <c r="AK1198" s="435"/>
      <c r="AL1198" s="435"/>
      <c r="AM1198" s="435"/>
      <c r="AN1198" s="435"/>
    </row>
    <row r="1199" spans="1:40" s="436" customFormat="1" ht="14.5">
      <c r="A1199" s="435"/>
      <c r="B1199" s="435"/>
      <c r="C1199" s="435"/>
      <c r="D1199" s="435"/>
      <c r="E1199" s="435"/>
      <c r="F1199" s="435"/>
      <c r="G1199" s="435"/>
      <c r="H1199" s="435"/>
      <c r="I1199" s="435"/>
      <c r="J1199" s="435"/>
      <c r="K1199" s="435"/>
      <c r="L1199" s="435"/>
      <c r="M1199" s="435"/>
      <c r="N1199" s="435"/>
      <c r="O1199" s="435"/>
      <c r="P1199" s="435"/>
      <c r="Q1199" s="21"/>
      <c r="R1199" s="435"/>
      <c r="S1199" s="435"/>
      <c r="T1199" s="435"/>
      <c r="U1199" s="435"/>
      <c r="V1199" s="21"/>
      <c r="W1199" s="435"/>
      <c r="X1199" s="435"/>
      <c r="Y1199" s="435"/>
      <c r="Z1199" s="435"/>
      <c r="AA1199" s="435"/>
      <c r="AB1199" s="435"/>
      <c r="AC1199" s="435"/>
      <c r="AD1199" s="435"/>
      <c r="AE1199" s="435"/>
      <c r="AF1199" s="435"/>
      <c r="AG1199" s="435"/>
      <c r="AH1199" s="435"/>
      <c r="AI1199" s="435"/>
      <c r="AJ1199" s="435"/>
      <c r="AK1199" s="435"/>
      <c r="AL1199" s="435"/>
      <c r="AM1199" s="435"/>
      <c r="AN1199" s="435"/>
    </row>
    <row r="1200" spans="1:40" s="436" customFormat="1" ht="14.5">
      <c r="A1200" s="435"/>
      <c r="B1200" s="435"/>
      <c r="C1200" s="435"/>
      <c r="D1200" s="435"/>
      <c r="E1200" s="435"/>
      <c r="F1200" s="435"/>
      <c r="G1200" s="435"/>
      <c r="H1200" s="435"/>
      <c r="I1200" s="435"/>
      <c r="J1200" s="435"/>
      <c r="K1200" s="435"/>
      <c r="L1200" s="435"/>
      <c r="M1200" s="435"/>
      <c r="N1200" s="435"/>
      <c r="O1200" s="435"/>
      <c r="P1200" s="435"/>
      <c r="Q1200" s="21"/>
      <c r="R1200" s="435"/>
      <c r="S1200" s="435"/>
      <c r="T1200" s="435"/>
      <c r="U1200" s="435"/>
      <c r="V1200" s="21"/>
      <c r="W1200" s="435"/>
      <c r="X1200" s="435"/>
      <c r="Y1200" s="435"/>
      <c r="Z1200" s="435"/>
      <c r="AA1200" s="435"/>
      <c r="AB1200" s="435"/>
      <c r="AC1200" s="435"/>
      <c r="AD1200" s="435"/>
      <c r="AE1200" s="435"/>
      <c r="AF1200" s="435"/>
      <c r="AG1200" s="435"/>
      <c r="AH1200" s="435"/>
      <c r="AI1200" s="435"/>
      <c r="AJ1200" s="435"/>
      <c r="AK1200" s="435"/>
      <c r="AL1200" s="435"/>
      <c r="AM1200" s="435"/>
      <c r="AN1200" s="435"/>
    </row>
    <row r="1201" spans="1:40" s="436" customFormat="1" ht="14.5">
      <c r="A1201" s="435"/>
      <c r="B1201" s="435"/>
      <c r="C1201" s="435"/>
      <c r="D1201" s="435"/>
      <c r="E1201" s="435"/>
      <c r="F1201" s="435"/>
      <c r="G1201" s="435"/>
      <c r="H1201" s="435"/>
      <c r="I1201" s="435"/>
      <c r="J1201" s="435"/>
      <c r="K1201" s="435"/>
      <c r="L1201" s="435"/>
      <c r="M1201" s="435"/>
      <c r="N1201" s="435"/>
      <c r="O1201" s="435"/>
      <c r="P1201" s="435"/>
      <c r="Q1201" s="21"/>
      <c r="R1201" s="435"/>
      <c r="S1201" s="435"/>
      <c r="T1201" s="435"/>
      <c r="U1201" s="435"/>
      <c r="V1201" s="21"/>
      <c r="W1201" s="435"/>
      <c r="X1201" s="435"/>
      <c r="Y1201" s="435"/>
      <c r="Z1201" s="435"/>
      <c r="AA1201" s="435"/>
      <c r="AB1201" s="435"/>
      <c r="AC1201" s="435"/>
      <c r="AD1201" s="435"/>
      <c r="AE1201" s="435"/>
      <c r="AF1201" s="435"/>
      <c r="AG1201" s="435"/>
      <c r="AH1201" s="435"/>
      <c r="AI1201" s="435"/>
      <c r="AJ1201" s="435"/>
      <c r="AK1201" s="435"/>
      <c r="AL1201" s="435"/>
      <c r="AM1201" s="435"/>
      <c r="AN1201" s="435"/>
    </row>
    <row r="1202" spans="1:40" s="436" customFormat="1" ht="14.5">
      <c r="A1202" s="435"/>
      <c r="B1202" s="435"/>
      <c r="C1202" s="435"/>
      <c r="D1202" s="435"/>
      <c r="E1202" s="435"/>
      <c r="F1202" s="435"/>
      <c r="G1202" s="435"/>
      <c r="H1202" s="435"/>
      <c r="I1202" s="435"/>
      <c r="J1202" s="435"/>
      <c r="K1202" s="435"/>
      <c r="L1202" s="435"/>
      <c r="M1202" s="435"/>
      <c r="N1202" s="435"/>
      <c r="O1202" s="435"/>
      <c r="P1202" s="435"/>
      <c r="Q1202" s="21"/>
      <c r="R1202" s="435"/>
      <c r="S1202" s="435"/>
      <c r="T1202" s="435"/>
      <c r="U1202" s="435"/>
      <c r="V1202" s="21"/>
      <c r="W1202" s="435"/>
      <c r="X1202" s="435"/>
      <c r="Y1202" s="435"/>
      <c r="Z1202" s="435"/>
      <c r="AA1202" s="435"/>
      <c r="AB1202" s="435"/>
      <c r="AC1202" s="435"/>
      <c r="AD1202" s="435"/>
      <c r="AE1202" s="435"/>
      <c r="AF1202" s="435"/>
      <c r="AG1202" s="435"/>
      <c r="AH1202" s="435"/>
      <c r="AI1202" s="435"/>
      <c r="AJ1202" s="435"/>
      <c r="AK1202" s="435"/>
      <c r="AL1202" s="435"/>
      <c r="AM1202" s="435"/>
      <c r="AN1202" s="435"/>
    </row>
    <row r="1203" spans="1:40" s="436" customFormat="1" ht="14.5">
      <c r="A1203" s="435"/>
      <c r="B1203" s="435"/>
      <c r="C1203" s="435"/>
      <c r="D1203" s="435"/>
      <c r="E1203" s="435"/>
      <c r="F1203" s="435"/>
      <c r="G1203" s="435"/>
      <c r="H1203" s="435"/>
      <c r="I1203" s="435"/>
      <c r="J1203" s="435"/>
      <c r="K1203" s="435"/>
      <c r="L1203" s="435"/>
      <c r="M1203" s="435"/>
      <c r="N1203" s="435"/>
      <c r="O1203" s="435"/>
      <c r="P1203" s="435"/>
      <c r="Q1203" s="21"/>
      <c r="R1203" s="435"/>
      <c r="S1203" s="435"/>
      <c r="T1203" s="435"/>
      <c r="U1203" s="435"/>
      <c r="V1203" s="21"/>
      <c r="W1203" s="435"/>
      <c r="X1203" s="435"/>
      <c r="Y1203" s="435"/>
      <c r="Z1203" s="435"/>
      <c r="AA1203" s="435"/>
      <c r="AB1203" s="435"/>
      <c r="AC1203" s="435"/>
      <c r="AD1203" s="435"/>
      <c r="AE1203" s="435"/>
      <c r="AF1203" s="435"/>
      <c r="AG1203" s="435"/>
      <c r="AH1203" s="435"/>
      <c r="AI1203" s="435"/>
      <c r="AJ1203" s="435"/>
      <c r="AK1203" s="435"/>
      <c r="AL1203" s="435"/>
      <c r="AM1203" s="435"/>
      <c r="AN1203" s="435"/>
    </row>
    <row r="1204" spans="1:40" s="436" customFormat="1" ht="14.5">
      <c r="A1204" s="435"/>
      <c r="B1204" s="435"/>
      <c r="C1204" s="435"/>
      <c r="D1204" s="435"/>
      <c r="E1204" s="435"/>
      <c r="F1204" s="435"/>
      <c r="G1204" s="435"/>
      <c r="H1204" s="435"/>
      <c r="I1204" s="435"/>
      <c r="J1204" s="435"/>
      <c r="K1204" s="435"/>
      <c r="L1204" s="435"/>
      <c r="M1204" s="435"/>
      <c r="N1204" s="435"/>
      <c r="O1204" s="435"/>
      <c r="P1204" s="435"/>
      <c r="Q1204" s="21"/>
      <c r="R1204" s="435"/>
      <c r="S1204" s="435"/>
      <c r="T1204" s="435"/>
      <c r="U1204" s="435"/>
      <c r="V1204" s="21"/>
      <c r="W1204" s="435"/>
      <c r="X1204" s="435"/>
      <c r="Y1204" s="435"/>
      <c r="Z1204" s="435"/>
      <c r="AA1204" s="435"/>
      <c r="AB1204" s="435"/>
      <c r="AC1204" s="435"/>
      <c r="AD1204" s="435"/>
      <c r="AE1204" s="435"/>
      <c r="AF1204" s="435"/>
      <c r="AG1204" s="435"/>
      <c r="AH1204" s="435"/>
      <c r="AI1204" s="435"/>
      <c r="AJ1204" s="435"/>
      <c r="AK1204" s="435"/>
      <c r="AL1204" s="435"/>
      <c r="AM1204" s="435"/>
      <c r="AN1204" s="435"/>
    </row>
    <row r="1205" spans="1:40" s="436" customFormat="1" ht="14.5">
      <c r="A1205" s="435"/>
      <c r="B1205" s="435"/>
      <c r="C1205" s="435"/>
      <c r="D1205" s="435"/>
      <c r="E1205" s="435"/>
      <c r="F1205" s="435"/>
      <c r="G1205" s="435"/>
      <c r="H1205" s="435"/>
      <c r="I1205" s="435"/>
      <c r="J1205" s="435"/>
      <c r="K1205" s="435"/>
      <c r="L1205" s="435"/>
      <c r="M1205" s="435"/>
      <c r="N1205" s="435"/>
      <c r="O1205" s="435"/>
      <c r="P1205" s="435"/>
      <c r="Q1205" s="21"/>
      <c r="R1205" s="435"/>
      <c r="S1205" s="435"/>
      <c r="T1205" s="435"/>
      <c r="U1205" s="435"/>
      <c r="V1205" s="21"/>
      <c r="W1205" s="435"/>
      <c r="X1205" s="435"/>
      <c r="Y1205" s="435"/>
      <c r="Z1205" s="435"/>
      <c r="AA1205" s="435"/>
      <c r="AB1205" s="435"/>
      <c r="AC1205" s="435"/>
      <c r="AD1205" s="435"/>
      <c r="AE1205" s="435"/>
      <c r="AF1205" s="435"/>
      <c r="AG1205" s="435"/>
      <c r="AH1205" s="435"/>
      <c r="AI1205" s="435"/>
      <c r="AJ1205" s="435"/>
      <c r="AK1205" s="435"/>
      <c r="AL1205" s="435"/>
      <c r="AM1205" s="435"/>
      <c r="AN1205" s="435"/>
    </row>
    <row r="1206" spans="1:40" s="436" customFormat="1" ht="14.5">
      <c r="A1206" s="435"/>
      <c r="B1206" s="435"/>
      <c r="C1206" s="435"/>
      <c r="D1206" s="435"/>
      <c r="E1206" s="435"/>
      <c r="F1206" s="435"/>
      <c r="G1206" s="435"/>
      <c r="H1206" s="435"/>
      <c r="I1206" s="435"/>
      <c r="J1206" s="435"/>
      <c r="K1206" s="435"/>
      <c r="L1206" s="435"/>
      <c r="M1206" s="435"/>
      <c r="N1206" s="435"/>
      <c r="O1206" s="435"/>
      <c r="P1206" s="435"/>
      <c r="Q1206" s="21"/>
      <c r="R1206" s="435"/>
      <c r="S1206" s="435"/>
      <c r="T1206" s="435"/>
      <c r="U1206" s="435"/>
      <c r="V1206" s="21"/>
      <c r="W1206" s="435"/>
      <c r="X1206" s="435"/>
      <c r="Y1206" s="435"/>
      <c r="Z1206" s="435"/>
      <c r="AA1206" s="435"/>
      <c r="AB1206" s="435"/>
      <c r="AC1206" s="435"/>
      <c r="AD1206" s="435"/>
      <c r="AE1206" s="435"/>
      <c r="AF1206" s="435"/>
      <c r="AG1206" s="435"/>
      <c r="AH1206" s="435"/>
      <c r="AI1206" s="435"/>
      <c r="AJ1206" s="435"/>
      <c r="AK1206" s="435"/>
      <c r="AL1206" s="435"/>
      <c r="AM1206" s="435"/>
      <c r="AN1206" s="435"/>
    </row>
    <row r="1207" spans="1:40" s="436" customFormat="1" ht="14.5">
      <c r="A1207" s="435"/>
      <c r="B1207" s="435"/>
      <c r="C1207" s="435"/>
      <c r="D1207" s="435"/>
      <c r="E1207" s="435"/>
      <c r="F1207" s="435"/>
      <c r="G1207" s="435"/>
      <c r="H1207" s="435"/>
      <c r="I1207" s="435"/>
      <c r="J1207" s="435"/>
      <c r="K1207" s="435"/>
      <c r="L1207" s="435"/>
      <c r="M1207" s="435"/>
      <c r="N1207" s="435"/>
      <c r="O1207" s="435"/>
      <c r="P1207" s="435"/>
      <c r="Q1207" s="21"/>
      <c r="R1207" s="435"/>
      <c r="S1207" s="435"/>
      <c r="T1207" s="435"/>
      <c r="U1207" s="435"/>
      <c r="V1207" s="21"/>
      <c r="W1207" s="435"/>
      <c r="X1207" s="435"/>
      <c r="Y1207" s="435"/>
      <c r="Z1207" s="435"/>
      <c r="AA1207" s="435"/>
      <c r="AB1207" s="435"/>
      <c r="AC1207" s="435"/>
      <c r="AD1207" s="435"/>
      <c r="AE1207" s="435"/>
      <c r="AF1207" s="435"/>
      <c r="AG1207" s="435"/>
      <c r="AH1207" s="435"/>
      <c r="AI1207" s="435"/>
      <c r="AJ1207" s="435"/>
      <c r="AK1207" s="435"/>
      <c r="AL1207" s="435"/>
      <c r="AM1207" s="435"/>
      <c r="AN1207" s="435"/>
    </row>
    <row r="1208" spans="1:40" s="436" customFormat="1" ht="14.5">
      <c r="A1208" s="435"/>
      <c r="B1208" s="435"/>
      <c r="C1208" s="435"/>
      <c r="D1208" s="435"/>
      <c r="E1208" s="435"/>
      <c r="F1208" s="435"/>
      <c r="G1208" s="435"/>
      <c r="H1208" s="435"/>
      <c r="I1208" s="435"/>
      <c r="J1208" s="435"/>
      <c r="K1208" s="435"/>
      <c r="L1208" s="435"/>
      <c r="M1208" s="435"/>
      <c r="N1208" s="435"/>
      <c r="O1208" s="435"/>
      <c r="P1208" s="435"/>
      <c r="Q1208" s="21"/>
      <c r="R1208" s="435"/>
      <c r="S1208" s="435"/>
      <c r="T1208" s="435"/>
      <c r="U1208" s="435"/>
      <c r="V1208" s="21"/>
      <c r="W1208" s="435"/>
      <c r="X1208" s="435"/>
      <c r="Y1208" s="435"/>
      <c r="Z1208" s="435"/>
      <c r="AA1208" s="435"/>
      <c r="AB1208" s="435"/>
      <c r="AC1208" s="435"/>
      <c r="AD1208" s="435"/>
      <c r="AE1208" s="435"/>
      <c r="AF1208" s="435"/>
      <c r="AG1208" s="435"/>
      <c r="AH1208" s="435"/>
      <c r="AI1208" s="435"/>
      <c r="AJ1208" s="435"/>
      <c r="AK1208" s="435"/>
      <c r="AL1208" s="435"/>
      <c r="AM1208" s="435"/>
      <c r="AN1208" s="435"/>
    </row>
    <row r="1209" spans="1:40" s="436" customFormat="1" ht="14.5">
      <c r="A1209" s="435"/>
      <c r="B1209" s="435"/>
      <c r="C1209" s="435"/>
      <c r="D1209" s="435"/>
      <c r="E1209" s="435"/>
      <c r="F1209" s="435"/>
      <c r="G1209" s="435"/>
      <c r="H1209" s="435"/>
      <c r="I1209" s="435"/>
      <c r="J1209" s="435"/>
      <c r="K1209" s="435"/>
      <c r="L1209" s="435"/>
      <c r="M1209" s="435"/>
      <c r="N1209" s="435"/>
      <c r="O1209" s="435"/>
      <c r="P1209" s="435"/>
      <c r="Q1209" s="21"/>
      <c r="R1209" s="435"/>
      <c r="S1209" s="435"/>
      <c r="T1209" s="435"/>
      <c r="U1209" s="435"/>
      <c r="V1209" s="21"/>
      <c r="W1209" s="435"/>
      <c r="X1209" s="435"/>
      <c r="Y1209" s="435"/>
      <c r="Z1209" s="435"/>
      <c r="AA1209" s="435"/>
      <c r="AB1209" s="435"/>
      <c r="AC1209" s="435"/>
      <c r="AD1209" s="435"/>
      <c r="AE1209" s="435"/>
      <c r="AF1209" s="435"/>
      <c r="AG1209" s="435"/>
      <c r="AH1209" s="435"/>
      <c r="AI1209" s="435"/>
      <c r="AJ1209" s="435"/>
      <c r="AK1209" s="435"/>
      <c r="AL1209" s="435"/>
      <c r="AM1209" s="435"/>
      <c r="AN1209" s="435"/>
    </row>
    <row r="1210" spans="1:40" s="436" customFormat="1" ht="14.5">
      <c r="A1210" s="435"/>
      <c r="B1210" s="435"/>
      <c r="C1210" s="435"/>
      <c r="D1210" s="435"/>
      <c r="E1210" s="435"/>
      <c r="F1210" s="435"/>
      <c r="G1210" s="435"/>
      <c r="H1210" s="435"/>
      <c r="I1210" s="435"/>
      <c r="J1210" s="435"/>
      <c r="K1210" s="435"/>
      <c r="L1210" s="435"/>
      <c r="M1210" s="435"/>
      <c r="N1210" s="435"/>
      <c r="O1210" s="435"/>
      <c r="P1210" s="435"/>
      <c r="Q1210" s="21"/>
      <c r="R1210" s="435"/>
      <c r="S1210" s="435"/>
      <c r="T1210" s="435"/>
      <c r="U1210" s="435"/>
      <c r="V1210" s="21"/>
      <c r="W1210" s="435"/>
      <c r="X1210" s="435"/>
      <c r="Y1210" s="435"/>
      <c r="Z1210" s="435"/>
      <c r="AA1210" s="435"/>
      <c r="AB1210" s="435"/>
      <c r="AC1210" s="435"/>
      <c r="AD1210" s="435"/>
      <c r="AE1210" s="435"/>
      <c r="AF1210" s="435"/>
      <c r="AG1210" s="435"/>
      <c r="AH1210" s="435"/>
      <c r="AI1210" s="435"/>
      <c r="AJ1210" s="435"/>
      <c r="AK1210" s="435"/>
      <c r="AL1210" s="435"/>
      <c r="AM1210" s="435"/>
      <c r="AN1210" s="435"/>
    </row>
    <row r="1211" spans="1:40" s="436" customFormat="1" ht="14.5">
      <c r="A1211" s="435"/>
      <c r="B1211" s="435"/>
      <c r="C1211" s="435"/>
      <c r="D1211" s="435"/>
      <c r="E1211" s="435"/>
      <c r="F1211" s="435"/>
      <c r="G1211" s="435"/>
      <c r="H1211" s="435"/>
      <c r="I1211" s="435"/>
      <c r="J1211" s="435"/>
      <c r="K1211" s="435"/>
      <c r="L1211" s="435"/>
      <c r="M1211" s="435"/>
      <c r="N1211" s="435"/>
      <c r="O1211" s="435"/>
      <c r="P1211" s="435"/>
      <c r="Q1211" s="21"/>
      <c r="R1211" s="435"/>
      <c r="S1211" s="435"/>
      <c r="T1211" s="435"/>
      <c r="U1211" s="435"/>
      <c r="V1211" s="21"/>
      <c r="W1211" s="435"/>
      <c r="X1211" s="435"/>
      <c r="Y1211" s="435"/>
      <c r="Z1211" s="435"/>
      <c r="AA1211" s="435"/>
      <c r="AB1211" s="435"/>
      <c r="AC1211" s="435"/>
      <c r="AD1211" s="435"/>
      <c r="AE1211" s="435"/>
      <c r="AF1211" s="435"/>
      <c r="AG1211" s="435"/>
      <c r="AH1211" s="435"/>
      <c r="AI1211" s="435"/>
      <c r="AJ1211" s="435"/>
      <c r="AK1211" s="435"/>
      <c r="AL1211" s="435"/>
      <c r="AM1211" s="435"/>
      <c r="AN1211" s="435"/>
    </row>
    <row r="1212" spans="1:40" s="436" customFormat="1" ht="14.5">
      <c r="A1212" s="435"/>
      <c r="B1212" s="435"/>
      <c r="C1212" s="435"/>
      <c r="D1212" s="435"/>
      <c r="E1212" s="435"/>
      <c r="F1212" s="435"/>
      <c r="G1212" s="435"/>
      <c r="H1212" s="435"/>
      <c r="I1212" s="435"/>
      <c r="J1212" s="435"/>
      <c r="K1212" s="435"/>
      <c r="L1212" s="435"/>
      <c r="M1212" s="435"/>
      <c r="N1212" s="435"/>
      <c r="O1212" s="435"/>
      <c r="P1212" s="435"/>
      <c r="Q1212" s="21"/>
      <c r="R1212" s="435"/>
      <c r="S1212" s="435"/>
      <c r="T1212" s="435"/>
      <c r="U1212" s="435"/>
      <c r="V1212" s="21"/>
      <c r="W1212" s="435"/>
      <c r="X1212" s="435"/>
      <c r="Y1212" s="435"/>
      <c r="Z1212" s="435"/>
      <c r="AA1212" s="435"/>
      <c r="AB1212" s="435"/>
      <c r="AC1212" s="435"/>
      <c r="AD1212" s="435"/>
      <c r="AE1212" s="435"/>
      <c r="AF1212" s="435"/>
      <c r="AG1212" s="435"/>
      <c r="AH1212" s="435"/>
      <c r="AI1212" s="435"/>
      <c r="AJ1212" s="435"/>
      <c r="AK1212" s="435"/>
      <c r="AL1212" s="435"/>
      <c r="AM1212" s="435"/>
      <c r="AN1212" s="435"/>
    </row>
    <row r="1213" spans="1:40" s="436" customFormat="1" ht="14.5">
      <c r="A1213" s="435"/>
      <c r="B1213" s="435"/>
      <c r="C1213" s="435"/>
      <c r="D1213" s="435"/>
      <c r="E1213" s="435"/>
      <c r="F1213" s="435"/>
      <c r="G1213" s="435"/>
      <c r="H1213" s="435"/>
      <c r="I1213" s="435"/>
      <c r="J1213" s="435"/>
      <c r="K1213" s="435"/>
      <c r="L1213" s="435"/>
      <c r="M1213" s="435"/>
      <c r="N1213" s="435"/>
      <c r="O1213" s="435"/>
      <c r="P1213" s="435"/>
      <c r="Q1213" s="21"/>
      <c r="R1213" s="435"/>
      <c r="S1213" s="435"/>
      <c r="T1213" s="435"/>
      <c r="U1213" s="435"/>
      <c r="V1213" s="21"/>
      <c r="W1213" s="435"/>
      <c r="X1213" s="435"/>
      <c r="Y1213" s="435"/>
      <c r="Z1213" s="435"/>
      <c r="AA1213" s="435"/>
      <c r="AB1213" s="435"/>
      <c r="AC1213" s="435"/>
      <c r="AD1213" s="435"/>
      <c r="AE1213" s="435"/>
      <c r="AF1213" s="435"/>
      <c r="AG1213" s="435"/>
      <c r="AH1213" s="435"/>
      <c r="AI1213" s="435"/>
      <c r="AJ1213" s="435"/>
      <c r="AK1213" s="435"/>
      <c r="AL1213" s="435"/>
      <c r="AM1213" s="435"/>
      <c r="AN1213" s="435"/>
    </row>
    <row r="1214" spans="1:40" s="436" customFormat="1" ht="14.5">
      <c r="A1214" s="435"/>
      <c r="B1214" s="435"/>
      <c r="C1214" s="435"/>
      <c r="D1214" s="435"/>
      <c r="E1214" s="435"/>
      <c r="F1214" s="435"/>
      <c r="G1214" s="435"/>
      <c r="H1214" s="435"/>
      <c r="I1214" s="435"/>
      <c r="J1214" s="435"/>
      <c r="K1214" s="435"/>
      <c r="L1214" s="435"/>
      <c r="M1214" s="435"/>
      <c r="N1214" s="435"/>
      <c r="O1214" s="435"/>
      <c r="P1214" s="435"/>
      <c r="Q1214" s="21"/>
      <c r="R1214" s="435"/>
      <c r="S1214" s="435"/>
      <c r="T1214" s="435"/>
      <c r="U1214" s="435"/>
      <c r="V1214" s="21"/>
      <c r="W1214" s="435"/>
      <c r="X1214" s="435"/>
      <c r="Y1214" s="435"/>
      <c r="Z1214" s="435"/>
      <c r="AA1214" s="435"/>
      <c r="AB1214" s="435"/>
      <c r="AC1214" s="435"/>
      <c r="AD1214" s="435"/>
      <c r="AE1214" s="435"/>
      <c r="AF1214" s="435"/>
      <c r="AG1214" s="435"/>
      <c r="AH1214" s="435"/>
      <c r="AI1214" s="435"/>
      <c r="AJ1214" s="435"/>
      <c r="AK1214" s="435"/>
      <c r="AL1214" s="435"/>
      <c r="AM1214" s="435"/>
      <c r="AN1214" s="435"/>
    </row>
    <row r="1215" spans="1:40" s="436" customFormat="1" ht="14.5">
      <c r="A1215" s="435"/>
      <c r="B1215" s="435"/>
      <c r="C1215" s="435"/>
      <c r="D1215" s="435"/>
      <c r="E1215" s="435"/>
      <c r="F1215" s="435"/>
      <c r="G1215" s="435"/>
      <c r="H1215" s="435"/>
      <c r="I1215" s="435"/>
      <c r="J1215" s="435"/>
      <c r="K1215" s="435"/>
      <c r="L1215" s="435"/>
      <c r="M1215" s="435"/>
      <c r="N1215" s="435"/>
      <c r="O1215" s="435"/>
      <c r="P1215" s="435"/>
      <c r="Q1215" s="21"/>
      <c r="R1215" s="435"/>
      <c r="S1215" s="435"/>
      <c r="T1215" s="435"/>
      <c r="U1215" s="435"/>
      <c r="V1215" s="21"/>
      <c r="W1215" s="435"/>
      <c r="X1215" s="435"/>
      <c r="Y1215" s="435"/>
      <c r="Z1215" s="435"/>
      <c r="AA1215" s="435"/>
      <c r="AB1215" s="435"/>
      <c r="AC1215" s="435"/>
      <c r="AD1215" s="435"/>
      <c r="AE1215" s="435"/>
      <c r="AF1215" s="435"/>
      <c r="AG1215" s="435"/>
      <c r="AH1215" s="435"/>
      <c r="AI1215" s="435"/>
      <c r="AJ1215" s="435"/>
      <c r="AK1215" s="435"/>
      <c r="AL1215" s="435"/>
      <c r="AM1215" s="435"/>
      <c r="AN1215" s="435"/>
    </row>
    <row r="1216" spans="1:40" s="436" customFormat="1" ht="14.5">
      <c r="A1216" s="435"/>
      <c r="B1216" s="435"/>
      <c r="C1216" s="435"/>
      <c r="D1216" s="435"/>
      <c r="E1216" s="435"/>
      <c r="F1216" s="435"/>
      <c r="G1216" s="435"/>
      <c r="H1216" s="435"/>
      <c r="I1216" s="435"/>
      <c r="J1216" s="435"/>
      <c r="K1216" s="435"/>
      <c r="L1216" s="435"/>
      <c r="M1216" s="435"/>
      <c r="N1216" s="435"/>
      <c r="O1216" s="435"/>
      <c r="P1216" s="435"/>
      <c r="Q1216" s="21"/>
      <c r="R1216" s="435"/>
      <c r="S1216" s="435"/>
      <c r="T1216" s="435"/>
      <c r="U1216" s="435"/>
      <c r="V1216" s="21"/>
      <c r="W1216" s="435"/>
      <c r="X1216" s="435"/>
      <c r="Y1216" s="435"/>
      <c r="Z1216" s="435"/>
      <c r="AA1216" s="435"/>
      <c r="AB1216" s="435"/>
      <c r="AC1216" s="435"/>
      <c r="AD1216" s="435"/>
      <c r="AE1216" s="435"/>
      <c r="AF1216" s="435"/>
      <c r="AG1216" s="435"/>
      <c r="AH1216" s="435"/>
      <c r="AI1216" s="435"/>
      <c r="AJ1216" s="435"/>
      <c r="AK1216" s="435"/>
      <c r="AL1216" s="435"/>
      <c r="AM1216" s="435"/>
      <c r="AN1216" s="435"/>
    </row>
    <row r="1217" spans="1:40" s="436" customFormat="1" ht="14.5">
      <c r="A1217" s="435"/>
      <c r="B1217" s="435"/>
      <c r="C1217" s="435"/>
      <c r="D1217" s="435"/>
      <c r="E1217" s="435"/>
      <c r="F1217" s="435"/>
      <c r="G1217" s="435"/>
      <c r="H1217" s="435"/>
      <c r="I1217" s="435"/>
      <c r="J1217" s="435"/>
      <c r="K1217" s="435"/>
      <c r="L1217" s="435"/>
      <c r="M1217" s="435"/>
      <c r="N1217" s="435"/>
      <c r="O1217" s="435"/>
      <c r="P1217" s="435"/>
      <c r="Q1217" s="21"/>
      <c r="R1217" s="435"/>
      <c r="S1217" s="435"/>
      <c r="T1217" s="435"/>
      <c r="U1217" s="435"/>
      <c r="V1217" s="21"/>
      <c r="W1217" s="435"/>
      <c r="X1217" s="435"/>
      <c r="Y1217" s="435"/>
      <c r="Z1217" s="435"/>
      <c r="AA1217" s="435"/>
      <c r="AB1217" s="435"/>
      <c r="AC1217" s="435"/>
      <c r="AD1217" s="435"/>
      <c r="AE1217" s="435"/>
      <c r="AF1217" s="435"/>
      <c r="AG1217" s="435"/>
      <c r="AH1217" s="435"/>
      <c r="AI1217" s="435"/>
      <c r="AJ1217" s="435"/>
      <c r="AK1217" s="435"/>
      <c r="AL1217" s="435"/>
      <c r="AM1217" s="435"/>
      <c r="AN1217" s="435"/>
    </row>
    <row r="1218" spans="1:40" s="436" customFormat="1" ht="14.5">
      <c r="A1218" s="435"/>
      <c r="B1218" s="435"/>
      <c r="C1218" s="435"/>
      <c r="D1218" s="435"/>
      <c r="E1218" s="435"/>
      <c r="F1218" s="435"/>
      <c r="G1218" s="435"/>
      <c r="H1218" s="435"/>
      <c r="I1218" s="435"/>
      <c r="J1218" s="435"/>
      <c r="K1218" s="435"/>
      <c r="L1218" s="435"/>
      <c r="M1218" s="435"/>
      <c r="N1218" s="435"/>
      <c r="O1218" s="435"/>
      <c r="P1218" s="435"/>
      <c r="Q1218" s="21"/>
      <c r="R1218" s="435"/>
      <c r="S1218" s="435"/>
      <c r="T1218" s="435"/>
      <c r="U1218" s="435"/>
      <c r="V1218" s="21"/>
      <c r="W1218" s="435"/>
      <c r="X1218" s="435"/>
      <c r="Y1218" s="435"/>
      <c r="Z1218" s="435"/>
      <c r="AA1218" s="435"/>
      <c r="AB1218" s="435"/>
      <c r="AC1218" s="435"/>
      <c r="AD1218" s="435"/>
      <c r="AE1218" s="435"/>
      <c r="AF1218" s="435"/>
      <c r="AG1218" s="435"/>
      <c r="AH1218" s="435"/>
      <c r="AI1218" s="435"/>
      <c r="AJ1218" s="435"/>
      <c r="AK1218" s="435"/>
      <c r="AL1218" s="435"/>
      <c r="AM1218" s="435"/>
      <c r="AN1218" s="435"/>
    </row>
    <row r="1219" spans="1:40" s="436" customFormat="1" ht="14.5">
      <c r="A1219" s="435"/>
      <c r="B1219" s="435"/>
      <c r="C1219" s="435"/>
      <c r="D1219" s="435"/>
      <c r="E1219" s="435"/>
      <c r="F1219" s="435"/>
      <c r="G1219" s="435"/>
      <c r="H1219" s="435"/>
      <c r="I1219" s="435"/>
      <c r="J1219" s="435"/>
      <c r="K1219" s="435"/>
      <c r="L1219" s="435"/>
      <c r="M1219" s="435"/>
      <c r="N1219" s="435"/>
      <c r="O1219" s="435"/>
      <c r="P1219" s="435"/>
      <c r="Q1219" s="21"/>
      <c r="R1219" s="435"/>
      <c r="S1219" s="435"/>
      <c r="T1219" s="435"/>
      <c r="U1219" s="435"/>
      <c r="V1219" s="21"/>
      <c r="W1219" s="435"/>
      <c r="X1219" s="435"/>
      <c r="Y1219" s="435"/>
      <c r="Z1219" s="435"/>
      <c r="AA1219" s="435"/>
      <c r="AB1219" s="435"/>
      <c r="AC1219" s="435"/>
      <c r="AD1219" s="435"/>
      <c r="AE1219" s="435"/>
      <c r="AF1219" s="435"/>
      <c r="AG1219" s="435"/>
      <c r="AH1219" s="435"/>
      <c r="AI1219" s="435"/>
      <c r="AJ1219" s="435"/>
      <c r="AK1219" s="435"/>
      <c r="AL1219" s="435"/>
      <c r="AM1219" s="435"/>
      <c r="AN1219" s="435"/>
    </row>
    <row r="1220" spans="1:40" s="436" customFormat="1" ht="14.5">
      <c r="A1220" s="435"/>
      <c r="B1220" s="435"/>
      <c r="C1220" s="435"/>
      <c r="D1220" s="435"/>
      <c r="E1220" s="435"/>
      <c r="F1220" s="435"/>
      <c r="G1220" s="435"/>
      <c r="H1220" s="435"/>
      <c r="I1220" s="435"/>
      <c r="J1220" s="435"/>
      <c r="K1220" s="435"/>
      <c r="L1220" s="435"/>
      <c r="M1220" s="435"/>
      <c r="N1220" s="435"/>
      <c r="O1220" s="435"/>
      <c r="P1220" s="435"/>
      <c r="Q1220" s="21"/>
      <c r="R1220" s="435"/>
      <c r="S1220" s="435"/>
      <c r="T1220" s="435"/>
      <c r="U1220" s="435"/>
      <c r="V1220" s="21"/>
      <c r="W1220" s="435"/>
      <c r="X1220" s="435"/>
      <c r="Y1220" s="435"/>
      <c r="Z1220" s="435"/>
      <c r="AA1220" s="435"/>
      <c r="AB1220" s="435"/>
      <c r="AC1220" s="435"/>
      <c r="AD1220" s="435"/>
      <c r="AE1220" s="435"/>
      <c r="AF1220" s="435"/>
      <c r="AG1220" s="435"/>
      <c r="AH1220" s="435"/>
      <c r="AI1220" s="435"/>
      <c r="AJ1220" s="435"/>
      <c r="AK1220" s="435"/>
      <c r="AL1220" s="435"/>
      <c r="AM1220" s="435"/>
      <c r="AN1220" s="435"/>
    </row>
    <row r="1221" spans="1:40" s="436" customFormat="1" ht="14.5">
      <c r="A1221" s="435"/>
      <c r="B1221" s="435"/>
      <c r="C1221" s="435"/>
      <c r="D1221" s="435"/>
      <c r="E1221" s="435"/>
      <c r="F1221" s="435"/>
      <c r="G1221" s="435"/>
      <c r="H1221" s="435"/>
      <c r="I1221" s="435"/>
      <c r="J1221" s="435"/>
      <c r="K1221" s="435"/>
      <c r="L1221" s="435"/>
      <c r="M1221" s="435"/>
      <c r="N1221" s="435"/>
      <c r="O1221" s="435"/>
      <c r="P1221" s="435"/>
      <c r="Q1221" s="21"/>
      <c r="R1221" s="435"/>
      <c r="S1221" s="435"/>
      <c r="T1221" s="435"/>
      <c r="U1221" s="435"/>
      <c r="V1221" s="21"/>
      <c r="W1221" s="435"/>
      <c r="X1221" s="435"/>
      <c r="Y1221" s="435"/>
      <c r="Z1221" s="435"/>
      <c r="AA1221" s="435"/>
      <c r="AB1221" s="435"/>
      <c r="AC1221" s="435"/>
      <c r="AD1221" s="435"/>
      <c r="AE1221" s="435"/>
      <c r="AF1221" s="435"/>
      <c r="AG1221" s="435"/>
      <c r="AH1221" s="435"/>
      <c r="AI1221" s="435"/>
      <c r="AJ1221" s="435"/>
      <c r="AK1221" s="435"/>
      <c r="AL1221" s="435"/>
      <c r="AM1221" s="435"/>
      <c r="AN1221" s="435"/>
    </row>
    <row r="1222" spans="1:40" s="436" customFormat="1" ht="14.5">
      <c r="A1222" s="435"/>
      <c r="B1222" s="435"/>
      <c r="C1222" s="435"/>
      <c r="D1222" s="435"/>
      <c r="E1222" s="435"/>
      <c r="F1222" s="435"/>
      <c r="G1222" s="435"/>
      <c r="H1222" s="435"/>
      <c r="I1222" s="435"/>
      <c r="J1222" s="435"/>
      <c r="K1222" s="435"/>
      <c r="L1222" s="435"/>
      <c r="M1222" s="435"/>
      <c r="N1222" s="435"/>
      <c r="O1222" s="435"/>
      <c r="P1222" s="435"/>
      <c r="Q1222" s="21"/>
      <c r="R1222" s="435"/>
      <c r="S1222" s="435"/>
      <c r="T1222" s="435"/>
      <c r="U1222" s="435"/>
      <c r="V1222" s="21"/>
      <c r="W1222" s="435"/>
      <c r="X1222" s="435"/>
      <c r="Y1222" s="435"/>
      <c r="Z1222" s="435"/>
      <c r="AA1222" s="435"/>
      <c r="AB1222" s="435"/>
      <c r="AC1222" s="435"/>
      <c r="AD1222" s="435"/>
      <c r="AE1222" s="435"/>
      <c r="AF1222" s="435"/>
      <c r="AG1222" s="435"/>
      <c r="AH1222" s="435"/>
      <c r="AI1222" s="435"/>
      <c r="AJ1222" s="435"/>
      <c r="AK1222" s="435"/>
      <c r="AL1222" s="435"/>
      <c r="AM1222" s="435"/>
      <c r="AN1222" s="435"/>
    </row>
    <row r="1223" spans="1:40" s="436" customFormat="1" ht="14.5">
      <c r="A1223" s="435"/>
      <c r="B1223" s="435"/>
      <c r="C1223" s="435"/>
      <c r="D1223" s="435"/>
      <c r="E1223" s="435"/>
      <c r="F1223" s="435"/>
      <c r="G1223" s="435"/>
      <c r="H1223" s="435"/>
      <c r="I1223" s="435"/>
      <c r="J1223" s="435"/>
      <c r="K1223" s="435"/>
      <c r="L1223" s="435"/>
      <c r="M1223" s="435"/>
      <c r="N1223" s="435"/>
      <c r="O1223" s="435"/>
      <c r="P1223" s="435"/>
      <c r="Q1223" s="21"/>
      <c r="R1223" s="435"/>
      <c r="S1223" s="435"/>
      <c r="T1223" s="435"/>
      <c r="U1223" s="435"/>
      <c r="V1223" s="21"/>
      <c r="W1223" s="435"/>
      <c r="X1223" s="435"/>
      <c r="Y1223" s="435"/>
      <c r="Z1223" s="435"/>
      <c r="AA1223" s="435"/>
      <c r="AB1223" s="435"/>
      <c r="AC1223" s="435"/>
      <c r="AD1223" s="435"/>
      <c r="AE1223" s="435"/>
      <c r="AF1223" s="435"/>
      <c r="AG1223" s="435"/>
      <c r="AH1223" s="435"/>
      <c r="AI1223" s="435"/>
      <c r="AJ1223" s="435"/>
      <c r="AK1223" s="435"/>
      <c r="AL1223" s="435"/>
      <c r="AM1223" s="435"/>
      <c r="AN1223" s="435"/>
    </row>
    <row r="1224" spans="1:40" s="436" customFormat="1" ht="14.5">
      <c r="A1224" s="435"/>
      <c r="B1224" s="435"/>
      <c r="C1224" s="435"/>
      <c r="D1224" s="435"/>
      <c r="E1224" s="435"/>
      <c r="F1224" s="435"/>
      <c r="G1224" s="435"/>
      <c r="H1224" s="435"/>
      <c r="I1224" s="435"/>
      <c r="J1224" s="435"/>
      <c r="K1224" s="435"/>
      <c r="L1224" s="435"/>
      <c r="M1224" s="435"/>
      <c r="N1224" s="435"/>
      <c r="O1224" s="435"/>
      <c r="P1224" s="435"/>
      <c r="Q1224" s="21"/>
      <c r="R1224" s="435"/>
      <c r="S1224" s="435"/>
      <c r="T1224" s="435"/>
      <c r="U1224" s="435"/>
      <c r="V1224" s="21"/>
      <c r="W1224" s="435"/>
      <c r="X1224" s="435"/>
      <c r="Y1224" s="435"/>
      <c r="Z1224" s="435"/>
      <c r="AA1224" s="435"/>
      <c r="AB1224" s="435"/>
      <c r="AC1224" s="435"/>
      <c r="AD1224" s="435"/>
      <c r="AE1224" s="435"/>
      <c r="AF1224" s="435"/>
      <c r="AG1224" s="435"/>
      <c r="AH1224" s="435"/>
      <c r="AI1224" s="435"/>
      <c r="AJ1224" s="435"/>
      <c r="AK1224" s="435"/>
      <c r="AL1224" s="435"/>
      <c r="AM1224" s="435"/>
      <c r="AN1224" s="435"/>
    </row>
    <row r="1225" spans="1:40" s="436" customFormat="1" ht="14.5">
      <c r="A1225" s="435"/>
      <c r="B1225" s="435"/>
      <c r="C1225" s="435"/>
      <c r="D1225" s="435"/>
      <c r="E1225" s="435"/>
      <c r="F1225" s="435"/>
      <c r="G1225" s="435"/>
      <c r="H1225" s="435"/>
      <c r="I1225" s="435"/>
      <c r="J1225" s="435"/>
      <c r="K1225" s="435"/>
      <c r="L1225" s="435"/>
      <c r="M1225" s="435"/>
      <c r="N1225" s="435"/>
      <c r="O1225" s="435"/>
      <c r="P1225" s="435"/>
      <c r="Q1225" s="21"/>
      <c r="R1225" s="435"/>
      <c r="S1225" s="435"/>
      <c r="T1225" s="435"/>
      <c r="U1225" s="435"/>
      <c r="V1225" s="21"/>
      <c r="W1225" s="435"/>
      <c r="X1225" s="435"/>
      <c r="Y1225" s="435"/>
      <c r="Z1225" s="435"/>
      <c r="AA1225" s="435"/>
      <c r="AB1225" s="435"/>
      <c r="AC1225" s="435"/>
      <c r="AD1225" s="435"/>
      <c r="AE1225" s="435"/>
      <c r="AF1225" s="435"/>
      <c r="AG1225" s="435"/>
      <c r="AH1225" s="435"/>
      <c r="AI1225" s="435"/>
      <c r="AJ1225" s="435"/>
      <c r="AK1225" s="435"/>
      <c r="AL1225" s="435"/>
      <c r="AM1225" s="435"/>
      <c r="AN1225" s="435"/>
    </row>
    <row r="1226" spans="1:40" s="436" customFormat="1" ht="14.5">
      <c r="A1226" s="435"/>
      <c r="B1226" s="435"/>
      <c r="C1226" s="435"/>
      <c r="D1226" s="435"/>
      <c r="E1226" s="435"/>
      <c r="F1226" s="435"/>
      <c r="G1226" s="435"/>
      <c r="H1226" s="435"/>
      <c r="I1226" s="435"/>
      <c r="J1226" s="435"/>
      <c r="K1226" s="435"/>
      <c r="L1226" s="435"/>
      <c r="M1226" s="435"/>
      <c r="N1226" s="435"/>
      <c r="O1226" s="435"/>
      <c r="P1226" s="435"/>
      <c r="Q1226" s="21"/>
      <c r="R1226" s="435"/>
      <c r="S1226" s="435"/>
      <c r="T1226" s="435"/>
      <c r="U1226" s="435"/>
      <c r="V1226" s="21"/>
      <c r="W1226" s="435"/>
      <c r="X1226" s="435"/>
      <c r="Y1226" s="435"/>
      <c r="Z1226" s="435"/>
      <c r="AA1226" s="435"/>
      <c r="AB1226" s="435"/>
      <c r="AC1226" s="435"/>
      <c r="AD1226" s="435"/>
      <c r="AE1226" s="435"/>
      <c r="AF1226" s="435"/>
      <c r="AG1226" s="435"/>
      <c r="AH1226" s="435"/>
      <c r="AI1226" s="435"/>
      <c r="AJ1226" s="435"/>
      <c r="AK1226" s="435"/>
      <c r="AL1226" s="435"/>
      <c r="AM1226" s="435"/>
      <c r="AN1226" s="435"/>
    </row>
    <row r="1227" spans="1:40" s="436" customFormat="1" ht="14.5">
      <c r="A1227" s="435"/>
      <c r="B1227" s="435"/>
      <c r="C1227" s="435"/>
      <c r="D1227" s="435"/>
      <c r="E1227" s="435"/>
      <c r="F1227" s="435"/>
      <c r="G1227" s="435"/>
      <c r="H1227" s="435"/>
      <c r="I1227" s="435"/>
      <c r="J1227" s="435"/>
      <c r="K1227" s="435"/>
      <c r="L1227" s="435"/>
      <c r="M1227" s="435"/>
      <c r="N1227" s="435"/>
      <c r="O1227" s="435"/>
      <c r="P1227" s="435"/>
      <c r="Q1227" s="21"/>
      <c r="R1227" s="435"/>
      <c r="S1227" s="435"/>
      <c r="T1227" s="435"/>
      <c r="U1227" s="435"/>
      <c r="V1227" s="21"/>
      <c r="W1227" s="435"/>
      <c r="X1227" s="435"/>
      <c r="Y1227" s="435"/>
      <c r="Z1227" s="435"/>
      <c r="AA1227" s="435"/>
      <c r="AB1227" s="435"/>
      <c r="AC1227" s="435"/>
      <c r="AD1227" s="435"/>
      <c r="AE1227" s="435"/>
      <c r="AF1227" s="435"/>
      <c r="AG1227" s="435"/>
      <c r="AH1227" s="435"/>
      <c r="AI1227" s="435"/>
      <c r="AJ1227" s="435"/>
      <c r="AK1227" s="435"/>
      <c r="AL1227" s="435"/>
      <c r="AM1227" s="435"/>
      <c r="AN1227" s="435"/>
    </row>
    <row r="1228" spans="1:40" s="436" customFormat="1" ht="14.5">
      <c r="A1228" s="435"/>
      <c r="B1228" s="435"/>
      <c r="C1228" s="435"/>
      <c r="D1228" s="435"/>
      <c r="E1228" s="435"/>
      <c r="F1228" s="435"/>
      <c r="G1228" s="435"/>
      <c r="H1228" s="435"/>
      <c r="I1228" s="435"/>
      <c r="J1228" s="435"/>
      <c r="K1228" s="435"/>
      <c r="L1228" s="435"/>
      <c r="M1228" s="435"/>
      <c r="N1228" s="435"/>
      <c r="O1228" s="435"/>
      <c r="P1228" s="435"/>
      <c r="Q1228" s="21"/>
      <c r="R1228" s="435"/>
      <c r="S1228" s="435"/>
      <c r="T1228" s="435"/>
      <c r="U1228" s="435"/>
      <c r="V1228" s="21"/>
      <c r="W1228" s="435"/>
      <c r="X1228" s="435"/>
      <c r="Y1228" s="435"/>
      <c r="Z1228" s="435"/>
      <c r="AA1228" s="435"/>
      <c r="AB1228" s="435"/>
      <c r="AC1228" s="435"/>
      <c r="AD1228" s="435"/>
      <c r="AE1228" s="435"/>
      <c r="AF1228" s="435"/>
      <c r="AG1228" s="435"/>
      <c r="AH1228" s="435"/>
      <c r="AI1228" s="435"/>
      <c r="AJ1228" s="435"/>
      <c r="AK1228" s="435"/>
      <c r="AL1228" s="435"/>
      <c r="AM1228" s="435"/>
      <c r="AN1228" s="435"/>
    </row>
    <row r="1229" spans="1:40" s="436" customFormat="1" ht="14.5">
      <c r="A1229" s="435"/>
      <c r="B1229" s="435"/>
      <c r="C1229" s="435"/>
      <c r="D1229" s="435"/>
      <c r="E1229" s="435"/>
      <c r="F1229" s="435"/>
      <c r="G1229" s="435"/>
      <c r="H1229" s="435"/>
      <c r="I1229" s="435"/>
      <c r="J1229" s="435"/>
      <c r="K1229" s="435"/>
      <c r="L1229" s="435"/>
      <c r="M1229" s="435"/>
      <c r="N1229" s="435"/>
      <c r="O1229" s="435"/>
      <c r="P1229" s="435"/>
      <c r="Q1229" s="21"/>
      <c r="R1229" s="435"/>
      <c r="S1229" s="435"/>
      <c r="T1229" s="435"/>
      <c r="U1229" s="435"/>
      <c r="V1229" s="21"/>
      <c r="W1229" s="435"/>
      <c r="X1229" s="435"/>
      <c r="Y1229" s="435"/>
      <c r="Z1229" s="435"/>
      <c r="AA1229" s="435"/>
      <c r="AB1229" s="435"/>
      <c r="AC1229" s="435"/>
      <c r="AD1229" s="435"/>
      <c r="AE1229" s="435"/>
      <c r="AF1229" s="435"/>
      <c r="AG1229" s="435"/>
      <c r="AH1229" s="435"/>
      <c r="AI1229" s="435"/>
      <c r="AJ1229" s="435"/>
      <c r="AK1229" s="435"/>
      <c r="AL1229" s="435"/>
      <c r="AM1229" s="435"/>
      <c r="AN1229" s="435"/>
    </row>
    <row r="1230" spans="1:40" s="436" customFormat="1" ht="14.5">
      <c r="A1230" s="435"/>
      <c r="B1230" s="435"/>
      <c r="C1230" s="435"/>
      <c r="D1230" s="435"/>
      <c r="E1230" s="435"/>
      <c r="F1230" s="435"/>
      <c r="G1230" s="435"/>
      <c r="H1230" s="435"/>
      <c r="I1230" s="435"/>
      <c r="J1230" s="435"/>
      <c r="K1230" s="435"/>
      <c r="L1230" s="435"/>
      <c r="M1230" s="435"/>
      <c r="N1230" s="435"/>
      <c r="O1230" s="435"/>
      <c r="P1230" s="435"/>
      <c r="Q1230" s="21"/>
      <c r="R1230" s="435"/>
      <c r="S1230" s="435"/>
      <c r="T1230" s="435"/>
      <c r="U1230" s="435"/>
      <c r="V1230" s="21"/>
      <c r="W1230" s="435"/>
      <c r="X1230" s="435"/>
      <c r="Y1230" s="435"/>
      <c r="Z1230" s="435"/>
      <c r="AA1230" s="435"/>
      <c r="AB1230" s="435"/>
      <c r="AC1230" s="435"/>
      <c r="AD1230" s="435"/>
      <c r="AE1230" s="435"/>
      <c r="AF1230" s="435"/>
      <c r="AG1230" s="435"/>
      <c r="AH1230" s="435"/>
      <c r="AI1230" s="435"/>
      <c r="AJ1230" s="435"/>
      <c r="AK1230" s="435"/>
      <c r="AL1230" s="435"/>
      <c r="AM1230" s="435"/>
      <c r="AN1230" s="435"/>
    </row>
    <row r="1231" spans="1:40" s="436" customFormat="1" ht="14.5">
      <c r="A1231" s="435"/>
      <c r="B1231" s="435"/>
      <c r="C1231" s="435"/>
      <c r="D1231" s="435"/>
      <c r="E1231" s="435"/>
      <c r="F1231" s="435"/>
      <c r="G1231" s="435"/>
      <c r="H1231" s="435"/>
      <c r="I1231" s="435"/>
      <c r="J1231" s="435"/>
      <c r="K1231" s="435"/>
      <c r="L1231" s="435"/>
      <c r="M1231" s="435"/>
      <c r="N1231" s="435"/>
      <c r="O1231" s="435"/>
      <c r="P1231" s="435"/>
      <c r="Q1231" s="21"/>
      <c r="R1231" s="435"/>
      <c r="S1231" s="435"/>
      <c r="T1231" s="435"/>
      <c r="U1231" s="435"/>
      <c r="V1231" s="21"/>
      <c r="W1231" s="435"/>
      <c r="X1231" s="435"/>
      <c r="Y1231" s="435"/>
      <c r="Z1231" s="435"/>
      <c r="AA1231" s="435"/>
      <c r="AB1231" s="435"/>
      <c r="AC1231" s="435"/>
      <c r="AD1231" s="435"/>
      <c r="AE1231" s="435"/>
      <c r="AF1231" s="435"/>
      <c r="AG1231" s="435"/>
      <c r="AH1231" s="435"/>
      <c r="AI1231" s="435"/>
      <c r="AJ1231" s="435"/>
      <c r="AK1231" s="435"/>
      <c r="AL1231" s="435"/>
      <c r="AM1231" s="435"/>
      <c r="AN1231" s="435"/>
    </row>
    <row r="1232" spans="1:40" s="436" customFormat="1" ht="14.5">
      <c r="A1232" s="435"/>
      <c r="B1232" s="435"/>
      <c r="C1232" s="435"/>
      <c r="D1232" s="435"/>
      <c r="E1232" s="435"/>
      <c r="F1232" s="435"/>
      <c r="G1232" s="435"/>
      <c r="H1232" s="435"/>
      <c r="I1232" s="435"/>
      <c r="J1232" s="435"/>
      <c r="K1232" s="435"/>
      <c r="L1232" s="435"/>
      <c r="M1232" s="435"/>
      <c r="N1232" s="435"/>
      <c r="O1232" s="435"/>
      <c r="P1232" s="435"/>
      <c r="Q1232" s="21"/>
      <c r="R1232" s="435"/>
      <c r="S1232" s="435"/>
      <c r="T1232" s="435"/>
      <c r="U1232" s="435"/>
      <c r="V1232" s="21"/>
      <c r="W1232" s="435"/>
      <c r="X1232" s="435"/>
      <c r="Y1232" s="435"/>
      <c r="Z1232" s="435"/>
      <c r="AA1232" s="435"/>
      <c r="AB1232" s="435"/>
      <c r="AC1232" s="435"/>
      <c r="AD1232" s="435"/>
      <c r="AE1232" s="435"/>
      <c r="AF1232" s="435"/>
      <c r="AG1232" s="435"/>
      <c r="AH1232" s="435"/>
      <c r="AI1232" s="435"/>
      <c r="AJ1232" s="435"/>
      <c r="AK1232" s="435"/>
      <c r="AL1232" s="435"/>
      <c r="AM1232" s="435"/>
      <c r="AN1232" s="435"/>
    </row>
    <row r="1233" spans="1:40" s="436" customFormat="1" ht="14.5">
      <c r="A1233" s="435"/>
      <c r="B1233" s="435"/>
      <c r="C1233" s="435"/>
      <c r="D1233" s="435"/>
      <c r="E1233" s="435"/>
      <c r="F1233" s="435"/>
      <c r="G1233" s="435"/>
      <c r="H1233" s="435"/>
      <c r="I1233" s="435"/>
      <c r="J1233" s="435"/>
      <c r="K1233" s="435"/>
      <c r="L1233" s="435"/>
      <c r="M1233" s="435"/>
      <c r="N1233" s="435"/>
      <c r="O1233" s="435"/>
      <c r="P1233" s="435"/>
      <c r="Q1233" s="21"/>
      <c r="R1233" s="435"/>
      <c r="S1233" s="435"/>
      <c r="T1233" s="435"/>
      <c r="U1233" s="435"/>
      <c r="V1233" s="21"/>
      <c r="W1233" s="435"/>
      <c r="X1233" s="435"/>
      <c r="Y1233" s="435"/>
      <c r="Z1233" s="435"/>
      <c r="AA1233" s="435"/>
      <c r="AB1233" s="435"/>
      <c r="AC1233" s="435"/>
      <c r="AD1233" s="435"/>
      <c r="AE1233" s="435"/>
      <c r="AF1233" s="435"/>
      <c r="AG1233" s="435"/>
      <c r="AH1233" s="435"/>
      <c r="AI1233" s="435"/>
      <c r="AJ1233" s="435"/>
      <c r="AK1233" s="435"/>
      <c r="AL1233" s="435"/>
      <c r="AM1233" s="435"/>
      <c r="AN1233" s="435"/>
    </row>
    <row r="1234" spans="1:40" s="436" customFormat="1" ht="14.5">
      <c r="A1234" s="435"/>
      <c r="B1234" s="435"/>
      <c r="C1234" s="435"/>
      <c r="D1234" s="435"/>
      <c r="E1234" s="435"/>
      <c r="F1234" s="435"/>
      <c r="G1234" s="435"/>
      <c r="H1234" s="435"/>
      <c r="I1234" s="435"/>
      <c r="J1234" s="435"/>
      <c r="K1234" s="435"/>
      <c r="L1234" s="435"/>
      <c r="M1234" s="435"/>
      <c r="N1234" s="435"/>
      <c r="O1234" s="435"/>
      <c r="P1234" s="435"/>
      <c r="Q1234" s="21"/>
      <c r="R1234" s="435"/>
      <c r="S1234" s="435"/>
      <c r="T1234" s="435"/>
      <c r="U1234" s="435"/>
      <c r="V1234" s="21"/>
      <c r="W1234" s="435"/>
      <c r="X1234" s="435"/>
      <c r="Y1234" s="435"/>
      <c r="Z1234" s="435"/>
      <c r="AA1234" s="435"/>
      <c r="AB1234" s="435"/>
      <c r="AC1234" s="435"/>
      <c r="AD1234" s="435"/>
      <c r="AE1234" s="435"/>
      <c r="AF1234" s="435"/>
      <c r="AG1234" s="435"/>
      <c r="AH1234" s="435"/>
      <c r="AI1234" s="435"/>
      <c r="AJ1234" s="435"/>
      <c r="AK1234" s="435"/>
      <c r="AL1234" s="435"/>
      <c r="AM1234" s="435"/>
      <c r="AN1234" s="435"/>
    </row>
    <row r="1235" spans="1:40" s="436" customFormat="1" ht="14.5">
      <c r="A1235" s="435"/>
      <c r="B1235" s="435"/>
      <c r="C1235" s="435"/>
      <c r="D1235" s="435"/>
      <c r="E1235" s="435"/>
      <c r="F1235" s="435"/>
      <c r="G1235" s="435"/>
      <c r="H1235" s="435"/>
      <c r="I1235" s="435"/>
      <c r="J1235" s="435"/>
      <c r="K1235" s="435"/>
      <c r="L1235" s="435"/>
      <c r="M1235" s="435"/>
      <c r="N1235" s="435"/>
      <c r="O1235" s="435"/>
      <c r="P1235" s="435"/>
      <c r="Q1235" s="21"/>
      <c r="R1235" s="435"/>
      <c r="S1235" s="435"/>
      <c r="T1235" s="435"/>
      <c r="U1235" s="435"/>
      <c r="V1235" s="21"/>
      <c r="W1235" s="435"/>
      <c r="X1235" s="435"/>
      <c r="Y1235" s="435"/>
      <c r="Z1235" s="435"/>
      <c r="AA1235" s="435"/>
      <c r="AB1235" s="435"/>
      <c r="AC1235" s="435"/>
      <c r="AD1235" s="435"/>
      <c r="AE1235" s="435"/>
      <c r="AF1235" s="435"/>
      <c r="AG1235" s="435"/>
      <c r="AH1235" s="435"/>
      <c r="AI1235" s="435"/>
      <c r="AJ1235" s="435"/>
      <c r="AK1235" s="435"/>
      <c r="AL1235" s="435"/>
      <c r="AM1235" s="435"/>
      <c r="AN1235" s="435"/>
    </row>
    <row r="1236" spans="1:40" s="436" customFormat="1" ht="14.5">
      <c r="A1236" s="435"/>
      <c r="B1236" s="435"/>
      <c r="C1236" s="435"/>
      <c r="D1236" s="435"/>
      <c r="E1236" s="435"/>
      <c r="F1236" s="435"/>
      <c r="G1236" s="435"/>
      <c r="H1236" s="435"/>
      <c r="I1236" s="435"/>
      <c r="J1236" s="435"/>
      <c r="K1236" s="435"/>
      <c r="L1236" s="435"/>
      <c r="M1236" s="435"/>
      <c r="N1236" s="435"/>
      <c r="O1236" s="435"/>
      <c r="P1236" s="435"/>
      <c r="Q1236" s="21"/>
      <c r="R1236" s="435"/>
      <c r="S1236" s="435"/>
      <c r="T1236" s="435"/>
      <c r="U1236" s="435"/>
      <c r="V1236" s="21"/>
      <c r="W1236" s="435"/>
      <c r="X1236" s="435"/>
      <c r="Y1236" s="435"/>
      <c r="Z1236" s="435"/>
      <c r="AA1236" s="435"/>
      <c r="AB1236" s="435"/>
      <c r="AC1236" s="435"/>
      <c r="AD1236" s="435"/>
      <c r="AE1236" s="435"/>
      <c r="AF1236" s="435"/>
      <c r="AG1236" s="435"/>
      <c r="AH1236" s="435"/>
      <c r="AI1236" s="435"/>
      <c r="AJ1236" s="435"/>
      <c r="AK1236" s="435"/>
      <c r="AL1236" s="435"/>
      <c r="AM1236" s="435"/>
      <c r="AN1236" s="435"/>
    </row>
    <row r="1237" spans="1:40" s="436" customFormat="1" ht="14.5">
      <c r="A1237" s="435"/>
      <c r="B1237" s="435"/>
      <c r="C1237" s="435"/>
      <c r="D1237" s="435"/>
      <c r="E1237" s="435"/>
      <c r="F1237" s="435"/>
      <c r="G1237" s="435"/>
      <c r="H1237" s="435"/>
      <c r="I1237" s="435"/>
      <c r="J1237" s="435"/>
      <c r="K1237" s="435"/>
      <c r="L1237" s="435"/>
      <c r="M1237" s="435"/>
      <c r="N1237" s="435"/>
      <c r="O1237" s="435"/>
      <c r="P1237" s="435"/>
      <c r="Q1237" s="21"/>
      <c r="R1237" s="435"/>
      <c r="S1237" s="435"/>
      <c r="T1237" s="435"/>
      <c r="U1237" s="435"/>
      <c r="V1237" s="21"/>
      <c r="W1237" s="435"/>
      <c r="X1237" s="435"/>
      <c r="Y1237" s="435"/>
      <c r="Z1237" s="435"/>
      <c r="AA1237" s="435"/>
      <c r="AB1237" s="435"/>
      <c r="AC1237" s="435"/>
      <c r="AD1237" s="435"/>
      <c r="AE1237" s="435"/>
      <c r="AF1237" s="435"/>
      <c r="AG1237" s="435"/>
      <c r="AH1237" s="435"/>
      <c r="AI1237" s="435"/>
      <c r="AJ1237" s="435"/>
      <c r="AK1237" s="435"/>
      <c r="AL1237" s="435"/>
      <c r="AM1237" s="435"/>
      <c r="AN1237" s="435"/>
    </row>
    <row r="1238" spans="1:40" s="436" customFormat="1" ht="14.5">
      <c r="A1238" s="435"/>
      <c r="B1238" s="435"/>
      <c r="C1238" s="435"/>
      <c r="D1238" s="435"/>
      <c r="E1238" s="435"/>
      <c r="F1238" s="435"/>
      <c r="G1238" s="435"/>
      <c r="H1238" s="435"/>
      <c r="I1238" s="435"/>
      <c r="J1238" s="435"/>
      <c r="K1238" s="435"/>
      <c r="L1238" s="435"/>
      <c r="M1238" s="435"/>
      <c r="N1238" s="435"/>
      <c r="O1238" s="435"/>
      <c r="P1238" s="435"/>
      <c r="Q1238" s="21"/>
      <c r="R1238" s="435"/>
      <c r="S1238" s="435"/>
      <c r="T1238" s="435"/>
      <c r="U1238" s="435"/>
      <c r="V1238" s="21"/>
      <c r="W1238" s="435"/>
      <c r="X1238" s="435"/>
      <c r="Y1238" s="435"/>
      <c r="Z1238" s="435"/>
      <c r="AA1238" s="435"/>
      <c r="AB1238" s="435"/>
      <c r="AC1238" s="435"/>
      <c r="AD1238" s="435"/>
      <c r="AE1238" s="435"/>
      <c r="AF1238" s="435"/>
      <c r="AG1238" s="435"/>
      <c r="AH1238" s="435"/>
      <c r="AI1238" s="435"/>
      <c r="AJ1238" s="435"/>
      <c r="AK1238" s="435"/>
      <c r="AL1238" s="435"/>
      <c r="AM1238" s="435"/>
      <c r="AN1238" s="435"/>
    </row>
    <row r="1239" spans="1:40" s="436" customFormat="1" ht="14.5">
      <c r="A1239" s="435"/>
      <c r="B1239" s="435"/>
      <c r="C1239" s="435"/>
      <c r="D1239" s="435"/>
      <c r="E1239" s="435"/>
      <c r="F1239" s="435"/>
      <c r="G1239" s="435"/>
      <c r="H1239" s="435"/>
      <c r="I1239" s="435"/>
      <c r="J1239" s="435"/>
      <c r="K1239" s="435"/>
      <c r="L1239" s="435"/>
      <c r="M1239" s="435"/>
      <c r="N1239" s="435"/>
      <c r="O1239" s="435"/>
      <c r="P1239" s="435"/>
      <c r="Q1239" s="21"/>
      <c r="R1239" s="435"/>
      <c r="S1239" s="435"/>
      <c r="T1239" s="435"/>
      <c r="U1239" s="435"/>
      <c r="V1239" s="21"/>
      <c r="W1239" s="435"/>
      <c r="X1239" s="435"/>
      <c r="Y1239" s="435"/>
      <c r="Z1239" s="435"/>
      <c r="AA1239" s="435"/>
      <c r="AB1239" s="435"/>
      <c r="AC1239" s="435"/>
      <c r="AD1239" s="435"/>
      <c r="AE1239" s="435"/>
      <c r="AF1239" s="435"/>
      <c r="AG1239" s="435"/>
      <c r="AH1239" s="435"/>
      <c r="AI1239" s="435"/>
      <c r="AJ1239" s="435"/>
      <c r="AK1239" s="435"/>
      <c r="AL1239" s="435"/>
      <c r="AM1239" s="435"/>
      <c r="AN1239" s="435"/>
    </row>
    <row r="1240" spans="1:40" s="436" customFormat="1" ht="14.5">
      <c r="A1240" s="435"/>
      <c r="B1240" s="435"/>
      <c r="C1240" s="435"/>
      <c r="D1240" s="435"/>
      <c r="E1240" s="435"/>
      <c r="F1240" s="435"/>
      <c r="G1240" s="435"/>
      <c r="H1240" s="435"/>
      <c r="I1240" s="435"/>
      <c r="J1240" s="435"/>
      <c r="K1240" s="435"/>
      <c r="L1240" s="435"/>
      <c r="M1240" s="435"/>
      <c r="N1240" s="435"/>
      <c r="O1240" s="435"/>
      <c r="P1240" s="435"/>
      <c r="Q1240" s="21"/>
      <c r="R1240" s="435"/>
      <c r="S1240" s="435"/>
      <c r="T1240" s="435"/>
      <c r="U1240" s="435"/>
      <c r="V1240" s="21"/>
      <c r="W1240" s="435"/>
      <c r="X1240" s="435"/>
      <c r="Y1240" s="435"/>
      <c r="Z1240" s="435"/>
      <c r="AA1240" s="435"/>
      <c r="AB1240" s="435"/>
      <c r="AC1240" s="435"/>
      <c r="AD1240" s="435"/>
      <c r="AE1240" s="435"/>
      <c r="AF1240" s="435"/>
      <c r="AG1240" s="435"/>
      <c r="AH1240" s="435"/>
      <c r="AI1240" s="435"/>
      <c r="AJ1240" s="435"/>
      <c r="AK1240" s="435"/>
      <c r="AL1240" s="435"/>
      <c r="AM1240" s="435"/>
      <c r="AN1240" s="435"/>
    </row>
    <row r="1241" spans="1:40" s="436" customFormat="1" ht="14.5">
      <c r="A1241" s="435"/>
      <c r="B1241" s="435"/>
      <c r="C1241" s="435"/>
      <c r="D1241" s="435"/>
      <c r="E1241" s="435"/>
      <c r="F1241" s="435"/>
      <c r="G1241" s="435"/>
      <c r="H1241" s="435"/>
      <c r="I1241" s="435"/>
      <c r="J1241" s="435"/>
      <c r="K1241" s="435"/>
      <c r="L1241" s="435"/>
      <c r="M1241" s="435"/>
      <c r="N1241" s="435"/>
      <c r="O1241" s="435"/>
      <c r="P1241" s="435"/>
      <c r="Q1241" s="21"/>
      <c r="R1241" s="435"/>
      <c r="S1241" s="435"/>
      <c r="T1241" s="435"/>
      <c r="U1241" s="435"/>
      <c r="V1241" s="21"/>
      <c r="W1241" s="435"/>
      <c r="X1241" s="435"/>
      <c r="Y1241" s="435"/>
      <c r="Z1241" s="435"/>
      <c r="AA1241" s="435"/>
      <c r="AB1241" s="435"/>
      <c r="AC1241" s="435"/>
      <c r="AD1241" s="435"/>
      <c r="AE1241" s="435"/>
      <c r="AF1241" s="435"/>
      <c r="AG1241" s="435"/>
      <c r="AH1241" s="435"/>
      <c r="AI1241" s="435"/>
      <c r="AJ1241" s="435"/>
      <c r="AK1241" s="435"/>
      <c r="AL1241" s="435"/>
      <c r="AM1241" s="435"/>
      <c r="AN1241" s="435"/>
    </row>
    <row r="1242" spans="1:40" s="436" customFormat="1" ht="14.5">
      <c r="A1242" s="435"/>
      <c r="B1242" s="435"/>
      <c r="C1242" s="435"/>
      <c r="D1242" s="435"/>
      <c r="E1242" s="435"/>
      <c r="F1242" s="435"/>
      <c r="G1242" s="435"/>
      <c r="H1242" s="435"/>
      <c r="I1242" s="435"/>
      <c r="J1242" s="435"/>
      <c r="K1242" s="435"/>
      <c r="L1242" s="435"/>
      <c r="M1242" s="435"/>
      <c r="N1242" s="435"/>
      <c r="O1242" s="435"/>
      <c r="P1242" s="435"/>
      <c r="Q1242" s="21"/>
      <c r="R1242" s="435"/>
      <c r="S1242" s="435"/>
      <c r="T1242" s="435"/>
      <c r="U1242" s="435"/>
      <c r="V1242" s="21"/>
      <c r="W1242" s="435"/>
      <c r="X1242" s="435"/>
      <c r="Y1242" s="435"/>
      <c r="Z1242" s="435"/>
      <c r="AA1242" s="435"/>
      <c r="AB1242" s="435"/>
      <c r="AC1242" s="435"/>
      <c r="AD1242" s="435"/>
      <c r="AE1242" s="435"/>
      <c r="AF1242" s="435"/>
      <c r="AG1242" s="435"/>
      <c r="AH1242" s="435"/>
      <c r="AI1242" s="435"/>
      <c r="AJ1242" s="435"/>
      <c r="AK1242" s="435"/>
      <c r="AL1242" s="435"/>
      <c r="AM1242" s="435"/>
      <c r="AN1242" s="435"/>
    </row>
    <row r="1243" spans="1:40" s="436" customFormat="1" ht="14.5">
      <c r="A1243" s="435"/>
      <c r="B1243" s="435"/>
      <c r="C1243" s="435"/>
      <c r="D1243" s="435"/>
      <c r="E1243" s="435"/>
      <c r="F1243" s="435"/>
      <c r="G1243" s="435"/>
      <c r="H1243" s="435"/>
      <c r="I1243" s="435"/>
      <c r="J1243" s="435"/>
      <c r="K1243" s="435"/>
      <c r="L1243" s="435"/>
      <c r="M1243" s="435"/>
      <c r="N1243" s="435"/>
      <c r="O1243" s="435"/>
      <c r="P1243" s="435"/>
      <c r="Q1243" s="21"/>
      <c r="R1243" s="435"/>
      <c r="S1243" s="435"/>
      <c r="T1243" s="435"/>
      <c r="U1243" s="435"/>
      <c r="V1243" s="21"/>
      <c r="W1243" s="435"/>
      <c r="X1243" s="435"/>
      <c r="Y1243" s="435"/>
      <c r="Z1243" s="435"/>
      <c r="AA1243" s="435"/>
      <c r="AB1243" s="435"/>
      <c r="AC1243" s="435"/>
      <c r="AD1243" s="435"/>
      <c r="AE1243" s="435"/>
      <c r="AF1243" s="435"/>
      <c r="AG1243" s="435"/>
      <c r="AH1243" s="435"/>
      <c r="AI1243" s="435"/>
      <c r="AJ1243" s="435"/>
      <c r="AK1243" s="435"/>
      <c r="AL1243" s="435"/>
      <c r="AM1243" s="435"/>
      <c r="AN1243" s="435"/>
    </row>
    <row r="1244" spans="1:40" s="436" customFormat="1" ht="14.5">
      <c r="A1244" s="435"/>
      <c r="B1244" s="435"/>
      <c r="C1244" s="435"/>
      <c r="D1244" s="435"/>
      <c r="E1244" s="435"/>
      <c r="F1244" s="435"/>
      <c r="G1244" s="435"/>
      <c r="H1244" s="435"/>
      <c r="I1244" s="435"/>
      <c r="J1244" s="435"/>
      <c r="K1244" s="435"/>
      <c r="L1244" s="435"/>
      <c r="M1244" s="435"/>
      <c r="N1244" s="435"/>
      <c r="O1244" s="435"/>
      <c r="P1244" s="435"/>
      <c r="Q1244" s="21"/>
      <c r="R1244" s="435"/>
      <c r="S1244" s="435"/>
      <c r="T1244" s="435"/>
      <c r="U1244" s="435"/>
      <c r="V1244" s="21"/>
      <c r="W1244" s="435"/>
      <c r="X1244" s="435"/>
      <c r="Y1244" s="435"/>
      <c r="Z1244" s="435"/>
      <c r="AA1244" s="435"/>
      <c r="AB1244" s="435"/>
      <c r="AC1244" s="435"/>
      <c r="AD1244" s="435"/>
      <c r="AE1244" s="435"/>
      <c r="AF1244" s="435"/>
      <c r="AG1244" s="435"/>
      <c r="AH1244" s="435"/>
      <c r="AI1244" s="435"/>
      <c r="AJ1244" s="435"/>
      <c r="AK1244" s="435"/>
      <c r="AL1244" s="435"/>
      <c r="AM1244" s="435"/>
      <c r="AN1244" s="435"/>
    </row>
    <row r="1245" spans="1:40" s="436" customFormat="1" ht="14.5">
      <c r="A1245" s="435"/>
      <c r="B1245" s="435"/>
      <c r="C1245" s="435"/>
      <c r="D1245" s="435"/>
      <c r="E1245" s="435"/>
      <c r="F1245" s="435"/>
      <c r="G1245" s="435"/>
      <c r="H1245" s="435"/>
      <c r="I1245" s="435"/>
      <c r="J1245" s="435"/>
      <c r="K1245" s="435"/>
      <c r="L1245" s="435"/>
      <c r="M1245" s="435"/>
      <c r="N1245" s="435"/>
      <c r="O1245" s="435"/>
      <c r="P1245" s="435"/>
      <c r="Q1245" s="21"/>
      <c r="R1245" s="435"/>
      <c r="S1245" s="435"/>
      <c r="T1245" s="435"/>
      <c r="U1245" s="435"/>
      <c r="V1245" s="21"/>
      <c r="W1245" s="435"/>
      <c r="X1245" s="435"/>
      <c r="Y1245" s="435"/>
      <c r="Z1245" s="435"/>
      <c r="AA1245" s="435"/>
      <c r="AB1245" s="435"/>
      <c r="AC1245" s="435"/>
      <c r="AD1245" s="435"/>
      <c r="AE1245" s="435"/>
      <c r="AF1245" s="435"/>
      <c r="AG1245" s="435"/>
      <c r="AH1245" s="435"/>
      <c r="AI1245" s="435"/>
      <c r="AJ1245" s="435"/>
      <c r="AK1245" s="435"/>
      <c r="AL1245" s="435"/>
      <c r="AM1245" s="435"/>
      <c r="AN1245" s="435"/>
    </row>
    <row r="1246" spans="1:40" s="436" customFormat="1" ht="14.5">
      <c r="A1246" s="435"/>
      <c r="B1246" s="435"/>
      <c r="C1246" s="435"/>
      <c r="D1246" s="435"/>
      <c r="E1246" s="435"/>
      <c r="F1246" s="435"/>
      <c r="G1246" s="435"/>
      <c r="H1246" s="435"/>
      <c r="I1246" s="435"/>
      <c r="J1246" s="435"/>
      <c r="K1246" s="435"/>
      <c r="L1246" s="435"/>
      <c r="M1246" s="435"/>
      <c r="N1246" s="435"/>
      <c r="O1246" s="435"/>
      <c r="P1246" s="435"/>
      <c r="Q1246" s="21"/>
      <c r="R1246" s="435"/>
      <c r="S1246" s="435"/>
      <c r="T1246" s="435"/>
      <c r="U1246" s="435"/>
      <c r="V1246" s="21"/>
      <c r="W1246" s="435"/>
      <c r="X1246" s="435"/>
      <c r="Y1246" s="435"/>
      <c r="Z1246" s="435"/>
      <c r="AA1246" s="435"/>
      <c r="AB1246" s="435"/>
      <c r="AC1246" s="435"/>
      <c r="AD1246" s="435"/>
      <c r="AE1246" s="435"/>
      <c r="AF1246" s="435"/>
      <c r="AG1246" s="435"/>
      <c r="AH1246" s="435"/>
      <c r="AI1246" s="435"/>
      <c r="AJ1246" s="435"/>
      <c r="AK1246" s="435"/>
      <c r="AL1246" s="435"/>
      <c r="AM1246" s="435"/>
      <c r="AN1246" s="435"/>
    </row>
    <row r="1247" spans="1:40" s="436" customFormat="1" ht="14.5">
      <c r="A1247" s="435"/>
      <c r="B1247" s="435"/>
      <c r="C1247" s="435"/>
      <c r="D1247" s="435"/>
      <c r="E1247" s="435"/>
      <c r="F1247" s="435"/>
      <c r="G1247" s="435"/>
      <c r="H1247" s="435"/>
      <c r="I1247" s="435"/>
      <c r="J1247" s="435"/>
      <c r="K1247" s="435"/>
      <c r="L1247" s="435"/>
      <c r="M1247" s="435"/>
      <c r="N1247" s="435"/>
      <c r="O1247" s="435"/>
      <c r="P1247" s="435"/>
      <c r="Q1247" s="21"/>
      <c r="R1247" s="435"/>
      <c r="S1247" s="435"/>
      <c r="T1247" s="435"/>
      <c r="U1247" s="435"/>
      <c r="V1247" s="21"/>
      <c r="W1247" s="435"/>
      <c r="X1247" s="435"/>
      <c r="Y1247" s="435"/>
      <c r="Z1247" s="435"/>
      <c r="AA1247" s="435"/>
      <c r="AB1247" s="435"/>
      <c r="AC1247" s="435"/>
      <c r="AD1247" s="435"/>
      <c r="AE1247" s="435"/>
      <c r="AF1247" s="435"/>
      <c r="AG1247" s="435"/>
      <c r="AH1247" s="435"/>
      <c r="AI1247" s="435"/>
      <c r="AJ1247" s="435"/>
      <c r="AK1247" s="435"/>
      <c r="AL1247" s="435"/>
      <c r="AM1247" s="435"/>
      <c r="AN1247" s="435"/>
    </row>
    <row r="1248" spans="1:40" s="436" customFormat="1" ht="14.5">
      <c r="A1248" s="435"/>
      <c r="B1248" s="435"/>
      <c r="C1248" s="435"/>
      <c r="D1248" s="435"/>
      <c r="E1248" s="435"/>
      <c r="F1248" s="435"/>
      <c r="G1248" s="435"/>
      <c r="H1248" s="435"/>
      <c r="I1248" s="435"/>
      <c r="J1248" s="435"/>
      <c r="K1248" s="435"/>
      <c r="L1248" s="435"/>
      <c r="M1248" s="435"/>
      <c r="N1248" s="435"/>
      <c r="O1248" s="435"/>
      <c r="P1248" s="435"/>
      <c r="Q1248" s="21"/>
      <c r="R1248" s="435"/>
      <c r="S1248" s="435"/>
      <c r="T1248" s="435"/>
      <c r="U1248" s="435"/>
      <c r="V1248" s="21"/>
      <c r="W1248" s="435"/>
      <c r="X1248" s="435"/>
      <c r="Y1248" s="435"/>
      <c r="Z1248" s="435"/>
      <c r="AA1248" s="435"/>
      <c r="AB1248" s="435"/>
      <c r="AC1248" s="435"/>
      <c r="AD1248" s="435"/>
      <c r="AE1248" s="435"/>
      <c r="AF1248" s="435"/>
      <c r="AG1248" s="435"/>
      <c r="AH1248" s="435"/>
      <c r="AI1248" s="435"/>
      <c r="AJ1248" s="435"/>
      <c r="AK1248" s="435"/>
      <c r="AL1248" s="435"/>
      <c r="AM1248" s="435"/>
      <c r="AN1248" s="435"/>
    </row>
    <row r="1249" spans="1:40" s="436" customFormat="1" ht="14.5">
      <c r="A1249" s="435"/>
      <c r="B1249" s="435"/>
      <c r="C1249" s="435"/>
      <c r="D1249" s="435"/>
      <c r="E1249" s="435"/>
      <c r="F1249" s="435"/>
      <c r="G1249" s="435"/>
      <c r="H1249" s="435"/>
      <c r="I1249" s="435"/>
      <c r="J1249" s="435"/>
      <c r="K1249" s="435"/>
      <c r="L1249" s="435"/>
      <c r="M1249" s="435"/>
      <c r="N1249" s="435"/>
      <c r="O1249" s="435"/>
      <c r="P1249" s="435"/>
      <c r="Q1249" s="21"/>
      <c r="R1249" s="435"/>
      <c r="S1249" s="435"/>
      <c r="T1249" s="435"/>
      <c r="U1249" s="435"/>
      <c r="V1249" s="21"/>
      <c r="W1249" s="435"/>
      <c r="X1249" s="435"/>
      <c r="Y1249" s="435"/>
      <c r="Z1249" s="435"/>
      <c r="AA1249" s="435"/>
      <c r="AB1249" s="435"/>
      <c r="AC1249" s="435"/>
      <c r="AD1249" s="435"/>
      <c r="AE1249" s="435"/>
      <c r="AF1249" s="435"/>
      <c r="AG1249" s="435"/>
      <c r="AH1249" s="435"/>
      <c r="AI1249" s="435"/>
      <c r="AJ1249" s="435"/>
      <c r="AK1249" s="435"/>
      <c r="AL1249" s="435"/>
      <c r="AM1249" s="435"/>
      <c r="AN1249" s="435"/>
    </row>
    <row r="1250" spans="1:40" s="436" customFormat="1" ht="14.5">
      <c r="A1250" s="435"/>
      <c r="B1250" s="435"/>
      <c r="C1250" s="435"/>
      <c r="D1250" s="435"/>
      <c r="E1250" s="435"/>
      <c r="F1250" s="435"/>
      <c r="G1250" s="435"/>
      <c r="H1250" s="435"/>
      <c r="I1250" s="435"/>
      <c r="J1250" s="435"/>
      <c r="K1250" s="435"/>
      <c r="L1250" s="435"/>
      <c r="M1250" s="435"/>
      <c r="N1250" s="435"/>
      <c r="O1250" s="435"/>
      <c r="P1250" s="435"/>
      <c r="Q1250" s="21"/>
      <c r="R1250" s="435"/>
      <c r="S1250" s="435"/>
      <c r="T1250" s="435"/>
      <c r="U1250" s="435"/>
      <c r="V1250" s="21"/>
      <c r="W1250" s="435"/>
      <c r="X1250" s="435"/>
      <c r="Y1250" s="435"/>
      <c r="Z1250" s="435"/>
      <c r="AA1250" s="435"/>
      <c r="AB1250" s="435"/>
      <c r="AC1250" s="435"/>
      <c r="AD1250" s="435"/>
      <c r="AE1250" s="435"/>
      <c r="AF1250" s="435"/>
      <c r="AG1250" s="435"/>
      <c r="AH1250" s="435"/>
      <c r="AI1250" s="435"/>
      <c r="AJ1250" s="435"/>
      <c r="AK1250" s="435"/>
      <c r="AL1250" s="435"/>
      <c r="AM1250" s="435"/>
      <c r="AN1250" s="435"/>
    </row>
    <row r="1251" spans="1:40" s="436" customFormat="1" ht="14.5">
      <c r="A1251" s="435"/>
      <c r="B1251" s="435"/>
      <c r="C1251" s="435"/>
      <c r="D1251" s="435"/>
      <c r="E1251" s="435"/>
      <c r="F1251" s="435"/>
      <c r="G1251" s="435"/>
      <c r="H1251" s="435"/>
      <c r="I1251" s="435"/>
      <c r="J1251" s="435"/>
      <c r="K1251" s="435"/>
      <c r="L1251" s="435"/>
      <c r="M1251" s="435"/>
      <c r="N1251" s="435"/>
      <c r="O1251" s="435"/>
      <c r="P1251" s="435"/>
      <c r="Q1251" s="21"/>
      <c r="R1251" s="435"/>
      <c r="S1251" s="435"/>
      <c r="T1251" s="435"/>
      <c r="U1251" s="435"/>
      <c r="V1251" s="21"/>
      <c r="W1251" s="435"/>
      <c r="X1251" s="435"/>
      <c r="Y1251" s="435"/>
      <c r="Z1251" s="435"/>
      <c r="AA1251" s="435"/>
      <c r="AB1251" s="435"/>
      <c r="AC1251" s="435"/>
      <c r="AD1251" s="435"/>
      <c r="AE1251" s="435"/>
      <c r="AF1251" s="435"/>
      <c r="AG1251" s="435"/>
      <c r="AH1251" s="435"/>
      <c r="AI1251" s="435"/>
      <c r="AJ1251" s="435"/>
      <c r="AK1251" s="435"/>
      <c r="AL1251" s="435"/>
      <c r="AM1251" s="435"/>
      <c r="AN1251" s="435"/>
    </row>
    <row r="1252" spans="1:40" s="436" customFormat="1" ht="14.5">
      <c r="A1252" s="435"/>
      <c r="B1252" s="435"/>
      <c r="C1252" s="435"/>
      <c r="D1252" s="435"/>
      <c r="E1252" s="435"/>
      <c r="F1252" s="435"/>
      <c r="G1252" s="435"/>
      <c r="H1252" s="435"/>
      <c r="I1252" s="435"/>
      <c r="J1252" s="435"/>
      <c r="K1252" s="435"/>
      <c r="L1252" s="435"/>
      <c r="M1252" s="435"/>
      <c r="N1252" s="435"/>
      <c r="O1252" s="435"/>
      <c r="P1252" s="435"/>
      <c r="Q1252" s="21"/>
      <c r="R1252" s="435"/>
      <c r="S1252" s="435"/>
      <c r="T1252" s="435"/>
      <c r="U1252" s="435"/>
      <c r="V1252" s="21"/>
      <c r="W1252" s="435"/>
      <c r="X1252" s="435"/>
      <c r="Y1252" s="435"/>
      <c r="Z1252" s="435"/>
      <c r="AA1252" s="435"/>
      <c r="AB1252" s="435"/>
      <c r="AC1252" s="435"/>
      <c r="AD1252" s="435"/>
      <c r="AE1252" s="435"/>
      <c r="AF1252" s="435"/>
      <c r="AG1252" s="435"/>
      <c r="AH1252" s="435"/>
      <c r="AI1252" s="435"/>
      <c r="AJ1252" s="435"/>
      <c r="AK1252" s="435"/>
      <c r="AL1252" s="435"/>
      <c r="AM1252" s="435"/>
      <c r="AN1252" s="435"/>
    </row>
    <row r="1253" spans="1:40" s="436" customFormat="1" ht="14.5">
      <c r="A1253" s="435"/>
      <c r="B1253" s="435"/>
      <c r="C1253" s="435"/>
      <c r="D1253" s="435"/>
      <c r="E1253" s="435"/>
      <c r="F1253" s="435"/>
      <c r="G1253" s="435"/>
      <c r="H1253" s="435"/>
      <c r="I1253" s="435"/>
      <c r="J1253" s="435"/>
      <c r="K1253" s="435"/>
      <c r="L1253" s="435"/>
      <c r="M1253" s="435"/>
      <c r="N1253" s="435"/>
      <c r="O1253" s="435"/>
      <c r="P1253" s="435"/>
      <c r="Q1253" s="21"/>
      <c r="R1253" s="435"/>
      <c r="S1253" s="435"/>
      <c r="T1253" s="435"/>
      <c r="U1253" s="435"/>
      <c r="V1253" s="21"/>
      <c r="W1253" s="435"/>
      <c r="X1253" s="435"/>
      <c r="Y1253" s="435"/>
      <c r="Z1253" s="435"/>
      <c r="AA1253" s="435"/>
      <c r="AB1253" s="435"/>
      <c r="AC1253" s="435"/>
      <c r="AD1253" s="435"/>
      <c r="AE1253" s="435"/>
      <c r="AF1253" s="435"/>
      <c r="AG1253" s="435"/>
      <c r="AH1253" s="435"/>
      <c r="AI1253" s="435"/>
      <c r="AJ1253" s="435"/>
      <c r="AK1253" s="435"/>
      <c r="AL1253" s="435"/>
      <c r="AM1253" s="435"/>
      <c r="AN1253" s="435"/>
    </row>
    <row r="1254" spans="1:40" s="436" customFormat="1" ht="14.5">
      <c r="A1254" s="435"/>
      <c r="B1254" s="435"/>
      <c r="C1254" s="435"/>
      <c r="D1254" s="435"/>
      <c r="E1254" s="435"/>
      <c r="F1254" s="435"/>
      <c r="G1254" s="435"/>
      <c r="H1254" s="435"/>
      <c r="I1254" s="435"/>
      <c r="J1254" s="435"/>
      <c r="K1254" s="435"/>
      <c r="L1254" s="435"/>
      <c r="M1254" s="435"/>
      <c r="N1254" s="435"/>
      <c r="O1254" s="435"/>
      <c r="P1254" s="435"/>
      <c r="Q1254" s="21"/>
      <c r="R1254" s="435"/>
      <c r="S1254" s="435"/>
      <c r="T1254" s="435"/>
      <c r="U1254" s="435"/>
      <c r="V1254" s="21"/>
      <c r="W1254" s="435"/>
      <c r="X1254" s="435"/>
      <c r="Y1254" s="435"/>
      <c r="Z1254" s="435"/>
      <c r="AA1254" s="435"/>
      <c r="AB1254" s="435"/>
      <c r="AC1254" s="435"/>
      <c r="AD1254" s="435"/>
      <c r="AE1254" s="435"/>
      <c r="AF1254" s="435"/>
      <c r="AG1254" s="435"/>
      <c r="AH1254" s="435"/>
      <c r="AI1254" s="435"/>
      <c r="AJ1254" s="435"/>
      <c r="AK1254" s="435"/>
      <c r="AL1254" s="435"/>
      <c r="AM1254" s="435"/>
      <c r="AN1254" s="435"/>
    </row>
    <row r="1255" spans="1:40" s="436" customFormat="1" ht="14.5">
      <c r="A1255" s="435"/>
      <c r="B1255" s="435"/>
      <c r="C1255" s="435"/>
      <c r="D1255" s="435"/>
      <c r="E1255" s="435"/>
      <c r="F1255" s="435"/>
      <c r="G1255" s="435"/>
      <c r="H1255" s="435"/>
      <c r="I1255" s="435"/>
      <c r="J1255" s="435"/>
      <c r="K1255" s="435"/>
      <c r="L1255" s="435"/>
      <c r="M1255" s="435"/>
      <c r="N1255" s="435"/>
      <c r="O1255" s="435"/>
      <c r="P1255" s="435"/>
      <c r="Q1255" s="21"/>
      <c r="R1255" s="435"/>
      <c r="S1255" s="435"/>
      <c r="T1255" s="435"/>
      <c r="U1255" s="435"/>
      <c r="V1255" s="21"/>
      <c r="W1255" s="435"/>
      <c r="X1255" s="435"/>
      <c r="Y1255" s="435"/>
      <c r="Z1255" s="435"/>
      <c r="AA1255" s="435"/>
      <c r="AB1255" s="435"/>
      <c r="AC1255" s="435"/>
      <c r="AD1255" s="435"/>
      <c r="AE1255" s="435"/>
      <c r="AF1255" s="435"/>
      <c r="AG1255" s="435"/>
      <c r="AH1255" s="435"/>
      <c r="AI1255" s="435"/>
      <c r="AJ1255" s="435"/>
      <c r="AK1255" s="435"/>
      <c r="AL1255" s="435"/>
      <c r="AM1255" s="435"/>
      <c r="AN1255" s="435"/>
    </row>
    <row r="1256" spans="1:40" s="436" customFormat="1" ht="14.5">
      <c r="A1256" s="435"/>
      <c r="B1256" s="435"/>
      <c r="C1256" s="435"/>
      <c r="D1256" s="435"/>
      <c r="E1256" s="435"/>
      <c r="F1256" s="435"/>
      <c r="G1256" s="435"/>
      <c r="H1256" s="435"/>
      <c r="I1256" s="435"/>
      <c r="J1256" s="435"/>
      <c r="K1256" s="435"/>
      <c r="L1256" s="435"/>
      <c r="M1256" s="435"/>
      <c r="N1256" s="435"/>
      <c r="O1256" s="435"/>
      <c r="P1256" s="435"/>
      <c r="Q1256" s="21"/>
      <c r="R1256" s="435"/>
      <c r="S1256" s="435"/>
      <c r="T1256" s="435"/>
      <c r="U1256" s="435"/>
      <c r="V1256" s="21"/>
      <c r="W1256" s="435"/>
      <c r="X1256" s="435"/>
      <c r="Y1256" s="435"/>
      <c r="Z1256" s="435"/>
      <c r="AA1256" s="435"/>
      <c r="AB1256" s="435"/>
      <c r="AC1256" s="435"/>
      <c r="AD1256" s="435"/>
      <c r="AE1256" s="435"/>
      <c r="AF1256" s="435"/>
      <c r="AG1256" s="435"/>
      <c r="AH1256" s="435"/>
      <c r="AI1256" s="435"/>
      <c r="AJ1256" s="435"/>
      <c r="AK1256" s="435"/>
      <c r="AL1256" s="435"/>
      <c r="AM1256" s="435"/>
      <c r="AN1256" s="435"/>
    </row>
    <row r="1257" spans="1:40" s="436" customFormat="1" ht="14.5">
      <c r="A1257" s="435"/>
      <c r="B1257" s="435"/>
      <c r="C1257" s="435"/>
      <c r="D1257" s="435"/>
      <c r="E1257" s="435"/>
      <c r="F1257" s="435"/>
      <c r="G1257" s="435"/>
      <c r="H1257" s="435"/>
      <c r="I1257" s="435"/>
      <c r="J1257" s="435"/>
      <c r="K1257" s="435"/>
      <c r="L1257" s="435"/>
      <c r="M1257" s="435"/>
      <c r="N1257" s="435"/>
      <c r="O1257" s="435"/>
      <c r="P1257" s="435"/>
      <c r="Q1257" s="21"/>
      <c r="R1257" s="435"/>
      <c r="S1257" s="435"/>
      <c r="T1257" s="435"/>
      <c r="U1257" s="435"/>
      <c r="V1257" s="21"/>
      <c r="W1257" s="435"/>
      <c r="X1257" s="435"/>
      <c r="Y1257" s="435"/>
      <c r="Z1257" s="435"/>
      <c r="AA1257" s="435"/>
      <c r="AB1257" s="435"/>
      <c r="AC1257" s="435"/>
      <c r="AD1257" s="435"/>
      <c r="AE1257" s="435"/>
      <c r="AF1257" s="435"/>
      <c r="AG1257" s="435"/>
      <c r="AH1257" s="435"/>
      <c r="AI1257" s="435"/>
      <c r="AJ1257" s="435"/>
      <c r="AK1257" s="435"/>
      <c r="AL1257" s="435"/>
      <c r="AM1257" s="435"/>
      <c r="AN1257" s="435"/>
    </row>
    <row r="1258" spans="1:40" s="436" customFormat="1" ht="14.5">
      <c r="A1258" s="435"/>
      <c r="B1258" s="435"/>
      <c r="C1258" s="435"/>
      <c r="D1258" s="435"/>
      <c r="E1258" s="435"/>
      <c r="F1258" s="435"/>
      <c r="G1258" s="435"/>
      <c r="H1258" s="435"/>
      <c r="I1258" s="435"/>
      <c r="J1258" s="435"/>
      <c r="K1258" s="435"/>
      <c r="L1258" s="435"/>
      <c r="M1258" s="435"/>
      <c r="N1258" s="435"/>
      <c r="O1258" s="435"/>
      <c r="P1258" s="435"/>
      <c r="Q1258" s="21"/>
      <c r="R1258" s="435"/>
      <c r="S1258" s="435"/>
      <c r="T1258" s="435"/>
      <c r="U1258" s="435"/>
      <c r="V1258" s="21"/>
      <c r="W1258" s="435"/>
      <c r="X1258" s="435"/>
      <c r="Y1258" s="435"/>
      <c r="Z1258" s="435"/>
      <c r="AA1258" s="435"/>
      <c r="AB1258" s="435"/>
      <c r="AC1258" s="435"/>
      <c r="AD1258" s="435"/>
      <c r="AE1258" s="435"/>
      <c r="AF1258" s="435"/>
      <c r="AG1258" s="435"/>
      <c r="AH1258" s="435"/>
      <c r="AI1258" s="435"/>
      <c r="AJ1258" s="435"/>
      <c r="AK1258" s="435"/>
      <c r="AL1258" s="435"/>
      <c r="AM1258" s="435"/>
      <c r="AN1258" s="435"/>
    </row>
    <row r="1259" spans="1:40" s="436" customFormat="1" ht="14.5">
      <c r="A1259" s="435"/>
      <c r="B1259" s="435"/>
      <c r="C1259" s="435"/>
      <c r="D1259" s="435"/>
      <c r="E1259" s="435"/>
      <c r="F1259" s="435"/>
      <c r="G1259" s="435"/>
      <c r="H1259" s="435"/>
      <c r="I1259" s="435"/>
      <c r="J1259" s="435"/>
      <c r="K1259" s="435"/>
      <c r="L1259" s="435"/>
      <c r="M1259" s="435"/>
      <c r="N1259" s="435"/>
      <c r="O1259" s="435"/>
      <c r="P1259" s="435"/>
      <c r="Q1259" s="21"/>
      <c r="R1259" s="435"/>
      <c r="S1259" s="435"/>
      <c r="T1259" s="435"/>
      <c r="U1259" s="435"/>
      <c r="V1259" s="21"/>
      <c r="W1259" s="435"/>
      <c r="X1259" s="435"/>
      <c r="Y1259" s="435"/>
      <c r="Z1259" s="435"/>
      <c r="AA1259" s="435"/>
      <c r="AB1259" s="435"/>
      <c r="AC1259" s="435"/>
      <c r="AD1259" s="435"/>
      <c r="AE1259" s="435"/>
      <c r="AF1259" s="435"/>
      <c r="AG1259" s="435"/>
      <c r="AH1259" s="435"/>
      <c r="AI1259" s="435"/>
      <c r="AJ1259" s="435"/>
      <c r="AK1259" s="435"/>
      <c r="AL1259" s="435"/>
      <c r="AM1259" s="435"/>
      <c r="AN1259" s="435"/>
    </row>
    <row r="1260" spans="1:40" s="436" customFormat="1" ht="14.5">
      <c r="A1260" s="435"/>
      <c r="B1260" s="435"/>
      <c r="C1260" s="435"/>
      <c r="D1260" s="435"/>
      <c r="E1260" s="435"/>
      <c r="F1260" s="435"/>
      <c r="G1260" s="435"/>
      <c r="H1260" s="435"/>
      <c r="I1260" s="435"/>
      <c r="J1260" s="435"/>
      <c r="K1260" s="435"/>
      <c r="L1260" s="435"/>
      <c r="M1260" s="435"/>
      <c r="N1260" s="435"/>
      <c r="O1260" s="435"/>
      <c r="P1260" s="435"/>
      <c r="Q1260" s="21"/>
      <c r="R1260" s="435"/>
      <c r="S1260" s="435"/>
      <c r="T1260" s="435"/>
      <c r="U1260" s="435"/>
      <c r="V1260" s="21"/>
      <c r="W1260" s="435"/>
      <c r="X1260" s="435"/>
      <c r="Y1260" s="435"/>
      <c r="Z1260" s="435"/>
      <c r="AA1260" s="435"/>
      <c r="AB1260" s="435"/>
      <c r="AC1260" s="435"/>
      <c r="AD1260" s="435"/>
      <c r="AE1260" s="435"/>
      <c r="AF1260" s="435"/>
      <c r="AG1260" s="435"/>
      <c r="AH1260" s="435"/>
      <c r="AI1260" s="435"/>
      <c r="AJ1260" s="435"/>
      <c r="AK1260" s="435"/>
      <c r="AL1260" s="435"/>
      <c r="AM1260" s="435"/>
      <c r="AN1260" s="435"/>
    </row>
    <row r="1261" spans="1:40" s="436" customFormat="1" ht="14.5">
      <c r="A1261" s="435"/>
      <c r="B1261" s="435"/>
      <c r="C1261" s="435"/>
      <c r="D1261" s="435"/>
      <c r="E1261" s="435"/>
      <c r="F1261" s="435"/>
      <c r="G1261" s="435"/>
      <c r="H1261" s="435"/>
      <c r="I1261" s="435"/>
      <c r="J1261" s="435"/>
      <c r="K1261" s="435"/>
      <c r="L1261" s="435"/>
      <c r="M1261" s="435"/>
      <c r="N1261" s="435"/>
      <c r="O1261" s="435"/>
      <c r="P1261" s="435"/>
      <c r="Q1261" s="21"/>
      <c r="R1261" s="435"/>
      <c r="S1261" s="435"/>
      <c r="T1261" s="435"/>
      <c r="U1261" s="435"/>
      <c r="V1261" s="21"/>
      <c r="W1261" s="435"/>
      <c r="X1261" s="435"/>
      <c r="Y1261" s="435"/>
      <c r="Z1261" s="435"/>
      <c r="AA1261" s="435"/>
      <c r="AB1261" s="435"/>
      <c r="AC1261" s="435"/>
      <c r="AD1261" s="435"/>
      <c r="AE1261" s="435"/>
      <c r="AF1261" s="435"/>
      <c r="AG1261" s="435"/>
      <c r="AH1261" s="435"/>
      <c r="AI1261" s="435"/>
      <c r="AJ1261" s="435"/>
      <c r="AK1261" s="435"/>
      <c r="AL1261" s="435"/>
      <c r="AM1261" s="435"/>
      <c r="AN1261" s="435"/>
    </row>
    <row r="1262" spans="1:40" s="436" customFormat="1" ht="14.5">
      <c r="A1262" s="435"/>
      <c r="B1262" s="435"/>
      <c r="C1262" s="435"/>
      <c r="D1262" s="435"/>
      <c r="E1262" s="435"/>
      <c r="F1262" s="435"/>
      <c r="G1262" s="435"/>
      <c r="H1262" s="435"/>
      <c r="I1262" s="435"/>
      <c r="J1262" s="435"/>
      <c r="K1262" s="435"/>
      <c r="L1262" s="435"/>
      <c r="M1262" s="435"/>
      <c r="N1262" s="435"/>
      <c r="O1262" s="435"/>
      <c r="P1262" s="435"/>
      <c r="Q1262" s="21"/>
      <c r="R1262" s="435"/>
      <c r="S1262" s="435"/>
      <c r="T1262" s="435"/>
      <c r="U1262" s="435"/>
      <c r="V1262" s="21"/>
      <c r="W1262" s="435"/>
      <c r="X1262" s="435"/>
      <c r="Y1262" s="435"/>
      <c r="Z1262" s="435"/>
      <c r="AA1262" s="435"/>
      <c r="AB1262" s="435"/>
      <c r="AC1262" s="435"/>
      <c r="AD1262" s="435"/>
      <c r="AE1262" s="435"/>
      <c r="AF1262" s="435"/>
      <c r="AG1262" s="435"/>
      <c r="AH1262" s="435"/>
      <c r="AI1262" s="435"/>
      <c r="AJ1262" s="435"/>
      <c r="AK1262" s="435"/>
      <c r="AL1262" s="435"/>
      <c r="AM1262" s="435"/>
      <c r="AN1262" s="435"/>
    </row>
    <row r="1263" spans="1:40" s="436" customFormat="1" ht="14.5">
      <c r="A1263" s="435"/>
      <c r="B1263" s="435"/>
      <c r="C1263" s="435"/>
      <c r="D1263" s="435"/>
      <c r="E1263" s="435"/>
      <c r="F1263" s="435"/>
      <c r="G1263" s="435"/>
      <c r="H1263" s="435"/>
      <c r="I1263" s="435"/>
      <c r="J1263" s="435"/>
      <c r="K1263" s="435"/>
      <c r="L1263" s="435"/>
      <c r="M1263" s="435"/>
      <c r="N1263" s="435"/>
      <c r="O1263" s="435"/>
      <c r="P1263" s="435"/>
      <c r="Q1263" s="21"/>
      <c r="R1263" s="435"/>
      <c r="S1263" s="435"/>
      <c r="T1263" s="435"/>
      <c r="U1263" s="435"/>
      <c r="V1263" s="21"/>
      <c r="W1263" s="435"/>
      <c r="X1263" s="435"/>
      <c r="Y1263" s="435"/>
      <c r="Z1263" s="435"/>
      <c r="AA1263" s="435"/>
      <c r="AB1263" s="435"/>
      <c r="AC1263" s="435"/>
      <c r="AD1263" s="435"/>
      <c r="AE1263" s="435"/>
      <c r="AF1263" s="435"/>
      <c r="AG1263" s="435"/>
      <c r="AH1263" s="435"/>
      <c r="AI1263" s="435"/>
      <c r="AJ1263" s="435"/>
      <c r="AK1263" s="435"/>
      <c r="AL1263" s="435"/>
      <c r="AM1263" s="435"/>
      <c r="AN1263" s="435"/>
    </row>
    <row r="1264" spans="1:40" s="436" customFormat="1" ht="14.5">
      <c r="A1264" s="435"/>
      <c r="B1264" s="435"/>
      <c r="C1264" s="435"/>
      <c r="D1264" s="435"/>
      <c r="E1264" s="435"/>
      <c r="F1264" s="435"/>
      <c r="G1264" s="435"/>
      <c r="H1264" s="435"/>
      <c r="I1264" s="435"/>
      <c r="J1264" s="435"/>
      <c r="K1264" s="435"/>
      <c r="L1264" s="435"/>
      <c r="M1264" s="435"/>
      <c r="N1264" s="435"/>
      <c r="O1264" s="435"/>
      <c r="P1264" s="435"/>
      <c r="Q1264" s="21"/>
      <c r="R1264" s="435"/>
      <c r="S1264" s="435"/>
      <c r="T1264" s="435"/>
      <c r="U1264" s="435"/>
      <c r="V1264" s="21"/>
      <c r="W1264" s="435"/>
      <c r="X1264" s="435"/>
      <c r="Y1264" s="435"/>
      <c r="Z1264" s="435"/>
      <c r="AA1264" s="435"/>
      <c r="AB1264" s="435"/>
      <c r="AC1264" s="435"/>
      <c r="AD1264" s="435"/>
      <c r="AE1264" s="435"/>
      <c r="AF1264" s="435"/>
      <c r="AG1264" s="435"/>
      <c r="AH1264" s="435"/>
      <c r="AI1264" s="435"/>
      <c r="AJ1264" s="435"/>
      <c r="AK1264" s="435"/>
      <c r="AL1264" s="435"/>
      <c r="AM1264" s="435"/>
      <c r="AN1264" s="435"/>
    </row>
    <row r="1265" spans="1:40" s="436" customFormat="1" ht="14.5">
      <c r="A1265" s="435"/>
      <c r="B1265" s="435"/>
      <c r="C1265" s="435"/>
      <c r="D1265" s="435"/>
      <c r="E1265" s="435"/>
      <c r="F1265" s="435"/>
      <c r="G1265" s="435"/>
      <c r="H1265" s="435"/>
      <c r="I1265" s="435"/>
      <c r="J1265" s="435"/>
      <c r="K1265" s="435"/>
      <c r="L1265" s="435"/>
      <c r="M1265" s="435"/>
      <c r="N1265" s="435"/>
      <c r="O1265" s="435"/>
      <c r="P1265" s="435"/>
      <c r="Q1265" s="21"/>
      <c r="R1265" s="435"/>
      <c r="S1265" s="435"/>
      <c r="T1265" s="435"/>
      <c r="U1265" s="435"/>
      <c r="V1265" s="21"/>
      <c r="W1265" s="435"/>
      <c r="X1265" s="435"/>
      <c r="Y1265" s="435"/>
      <c r="Z1265" s="435"/>
      <c r="AA1265" s="435"/>
      <c r="AB1265" s="435"/>
      <c r="AC1265" s="435"/>
      <c r="AD1265" s="435"/>
      <c r="AE1265" s="435"/>
      <c r="AF1265" s="435"/>
      <c r="AG1265" s="435"/>
      <c r="AH1265" s="435"/>
      <c r="AI1265" s="435"/>
      <c r="AJ1265" s="435"/>
      <c r="AK1265" s="435"/>
      <c r="AL1265" s="435"/>
      <c r="AM1265" s="435"/>
      <c r="AN1265" s="435"/>
    </row>
    <row r="1266" spans="1:40" s="436" customFormat="1" ht="14.5">
      <c r="A1266" s="435"/>
      <c r="B1266" s="435"/>
      <c r="C1266" s="435"/>
      <c r="D1266" s="435"/>
      <c r="E1266" s="435"/>
      <c r="F1266" s="435"/>
      <c r="G1266" s="435"/>
      <c r="H1266" s="435"/>
      <c r="I1266" s="435"/>
      <c r="J1266" s="435"/>
      <c r="K1266" s="435"/>
      <c r="L1266" s="435"/>
      <c r="M1266" s="435"/>
      <c r="N1266" s="435"/>
      <c r="O1266" s="435"/>
      <c r="P1266" s="435"/>
      <c r="Q1266" s="21"/>
      <c r="R1266" s="435"/>
      <c r="S1266" s="435"/>
      <c r="T1266" s="435"/>
      <c r="U1266" s="435"/>
      <c r="V1266" s="21"/>
      <c r="W1266" s="435"/>
      <c r="X1266" s="435"/>
      <c r="Y1266" s="435"/>
      <c r="Z1266" s="435"/>
      <c r="AA1266" s="435"/>
      <c r="AB1266" s="435"/>
      <c r="AC1266" s="435"/>
      <c r="AD1266" s="435"/>
      <c r="AE1266" s="435"/>
      <c r="AF1266" s="435"/>
      <c r="AG1266" s="435"/>
      <c r="AH1266" s="435"/>
      <c r="AI1266" s="435"/>
      <c r="AJ1266" s="435"/>
      <c r="AK1266" s="435"/>
      <c r="AL1266" s="435"/>
      <c r="AM1266" s="435"/>
      <c r="AN1266" s="435"/>
    </row>
    <row r="1267" spans="1:40" s="436" customFormat="1" ht="14.5">
      <c r="A1267" s="435"/>
      <c r="B1267" s="435"/>
      <c r="C1267" s="435"/>
      <c r="D1267" s="435"/>
      <c r="E1267" s="435"/>
      <c r="F1267" s="435"/>
      <c r="G1267" s="435"/>
      <c r="H1267" s="435"/>
      <c r="I1267" s="435"/>
      <c r="J1267" s="435"/>
      <c r="K1267" s="435"/>
      <c r="L1267" s="435"/>
      <c r="M1267" s="435"/>
      <c r="N1267" s="435"/>
      <c r="O1267" s="435"/>
      <c r="P1267" s="435"/>
      <c r="Q1267" s="21"/>
      <c r="R1267" s="435"/>
      <c r="S1267" s="435"/>
      <c r="T1267" s="435"/>
      <c r="U1267" s="435"/>
      <c r="V1267" s="21"/>
      <c r="W1267" s="435"/>
      <c r="X1267" s="435"/>
      <c r="Y1267" s="435"/>
      <c r="Z1267" s="435"/>
      <c r="AA1267" s="435"/>
      <c r="AB1267" s="435"/>
      <c r="AC1267" s="435"/>
      <c r="AD1267" s="435"/>
      <c r="AE1267" s="435"/>
      <c r="AF1267" s="435"/>
      <c r="AG1267" s="435"/>
      <c r="AH1267" s="435"/>
      <c r="AI1267" s="435"/>
      <c r="AJ1267" s="435"/>
      <c r="AK1267" s="435"/>
      <c r="AL1267" s="435"/>
      <c r="AM1267" s="435"/>
      <c r="AN1267" s="435"/>
    </row>
    <row r="1268" spans="1:40" s="436" customFormat="1" ht="14.5">
      <c r="A1268" s="435"/>
      <c r="B1268" s="435"/>
      <c r="C1268" s="435"/>
      <c r="D1268" s="435"/>
      <c r="E1268" s="435"/>
      <c r="F1268" s="435"/>
      <c r="G1268" s="435"/>
      <c r="H1268" s="435"/>
      <c r="I1268" s="435"/>
      <c r="J1268" s="435"/>
      <c r="K1268" s="435"/>
      <c r="L1268" s="435"/>
      <c r="M1268" s="435"/>
      <c r="N1268" s="435"/>
      <c r="O1268" s="435"/>
      <c r="P1268" s="435"/>
      <c r="Q1268" s="21"/>
      <c r="R1268" s="435"/>
      <c r="S1268" s="435"/>
      <c r="T1268" s="435"/>
      <c r="U1268" s="435"/>
      <c r="V1268" s="21"/>
      <c r="W1268" s="435"/>
      <c r="X1268" s="435"/>
      <c r="Y1268" s="435"/>
      <c r="Z1268" s="435"/>
      <c r="AA1268" s="435"/>
      <c r="AB1268" s="435"/>
      <c r="AC1268" s="435"/>
      <c r="AD1268" s="435"/>
      <c r="AE1268" s="435"/>
      <c r="AF1268" s="435"/>
      <c r="AG1268" s="435"/>
      <c r="AH1268" s="435"/>
      <c r="AI1268" s="435"/>
      <c r="AJ1268" s="435"/>
      <c r="AK1268" s="435"/>
      <c r="AL1268" s="435"/>
      <c r="AM1268" s="435"/>
      <c r="AN1268" s="435"/>
    </row>
    <row r="1269" spans="1:40" s="436" customFormat="1" ht="14.5">
      <c r="A1269" s="435"/>
      <c r="B1269" s="435"/>
      <c r="C1269" s="435"/>
      <c r="D1269" s="435"/>
      <c r="E1269" s="435"/>
      <c r="F1269" s="435"/>
      <c r="G1269" s="435"/>
      <c r="H1269" s="435"/>
      <c r="I1269" s="435"/>
      <c r="J1269" s="435"/>
      <c r="K1269" s="435"/>
      <c r="L1269" s="435"/>
      <c r="M1269" s="435"/>
      <c r="N1269" s="435"/>
      <c r="O1269" s="435"/>
      <c r="P1269" s="435"/>
      <c r="Q1269" s="21"/>
      <c r="R1269" s="435"/>
      <c r="S1269" s="435"/>
      <c r="T1269" s="435"/>
      <c r="U1269" s="435"/>
      <c r="V1269" s="21"/>
      <c r="W1269" s="435"/>
      <c r="X1269" s="435"/>
      <c r="Y1269" s="435"/>
      <c r="Z1269" s="435"/>
      <c r="AA1269" s="435"/>
      <c r="AB1269" s="435"/>
      <c r="AC1269" s="435"/>
      <c r="AD1269" s="435"/>
      <c r="AE1269" s="435"/>
      <c r="AF1269" s="435"/>
      <c r="AG1269" s="435"/>
      <c r="AH1269" s="435"/>
      <c r="AI1269" s="435"/>
      <c r="AJ1269" s="435"/>
      <c r="AK1269" s="435"/>
      <c r="AL1269" s="435"/>
      <c r="AM1269" s="435"/>
      <c r="AN1269" s="435"/>
    </row>
    <row r="1270" spans="1:40" s="436" customFormat="1" ht="14.5">
      <c r="A1270" s="435"/>
      <c r="B1270" s="435"/>
      <c r="C1270" s="435"/>
      <c r="D1270" s="435"/>
      <c r="E1270" s="435"/>
      <c r="F1270" s="435"/>
      <c r="G1270" s="435"/>
      <c r="H1270" s="435"/>
      <c r="I1270" s="435"/>
      <c r="J1270" s="435"/>
      <c r="K1270" s="435"/>
      <c r="L1270" s="435"/>
      <c r="M1270" s="435"/>
      <c r="N1270" s="435"/>
      <c r="O1270" s="435"/>
      <c r="P1270" s="435"/>
      <c r="Q1270" s="21"/>
      <c r="R1270" s="435"/>
      <c r="S1270" s="435"/>
      <c r="T1270" s="435"/>
      <c r="U1270" s="435"/>
      <c r="V1270" s="21"/>
      <c r="W1270" s="435"/>
      <c r="X1270" s="435"/>
      <c r="Y1270" s="435"/>
      <c r="Z1270" s="435"/>
      <c r="AA1270" s="435"/>
      <c r="AB1270" s="435"/>
      <c r="AC1270" s="435"/>
      <c r="AD1270" s="435"/>
      <c r="AE1270" s="435"/>
      <c r="AF1270" s="435"/>
      <c r="AG1270" s="435"/>
      <c r="AH1270" s="435"/>
      <c r="AI1270" s="435"/>
      <c r="AJ1270" s="435"/>
      <c r="AK1270" s="435"/>
      <c r="AL1270" s="435"/>
      <c r="AM1270" s="435"/>
      <c r="AN1270" s="435"/>
    </row>
    <row r="1271" spans="1:40" s="436" customFormat="1" ht="14.5">
      <c r="A1271" s="435"/>
      <c r="B1271" s="435"/>
      <c r="C1271" s="435"/>
      <c r="D1271" s="435"/>
      <c r="E1271" s="435"/>
      <c r="F1271" s="435"/>
      <c r="G1271" s="435"/>
      <c r="H1271" s="435"/>
      <c r="I1271" s="435"/>
      <c r="J1271" s="435"/>
      <c r="K1271" s="435"/>
      <c r="L1271" s="435"/>
      <c r="M1271" s="435"/>
      <c r="N1271" s="435"/>
      <c r="O1271" s="435"/>
      <c r="P1271" s="435"/>
      <c r="Q1271" s="21"/>
      <c r="R1271" s="435"/>
      <c r="S1271" s="435"/>
      <c r="T1271" s="435"/>
      <c r="U1271" s="435"/>
      <c r="V1271" s="21"/>
      <c r="W1271" s="435"/>
      <c r="X1271" s="435"/>
      <c r="Y1271" s="435"/>
      <c r="Z1271" s="435"/>
      <c r="AA1271" s="435"/>
      <c r="AB1271" s="435"/>
      <c r="AC1271" s="435"/>
      <c r="AD1271" s="435"/>
      <c r="AE1271" s="435"/>
      <c r="AF1271" s="435"/>
      <c r="AG1271" s="435"/>
      <c r="AH1271" s="435"/>
      <c r="AI1271" s="435"/>
      <c r="AJ1271" s="435"/>
      <c r="AK1271" s="435"/>
      <c r="AL1271" s="435"/>
      <c r="AM1271" s="435"/>
      <c r="AN1271" s="435"/>
    </row>
    <row r="1272" spans="1:40" s="436" customFormat="1" ht="14.5">
      <c r="A1272" s="435"/>
      <c r="B1272" s="435"/>
      <c r="C1272" s="435"/>
      <c r="D1272" s="435"/>
      <c r="E1272" s="435"/>
      <c r="F1272" s="435"/>
      <c r="G1272" s="435"/>
      <c r="H1272" s="435"/>
      <c r="I1272" s="435"/>
      <c r="J1272" s="435"/>
      <c r="K1272" s="435"/>
      <c r="L1272" s="435"/>
      <c r="M1272" s="435"/>
      <c r="N1272" s="435"/>
      <c r="O1272" s="435"/>
      <c r="P1272" s="435"/>
      <c r="Q1272" s="21"/>
      <c r="R1272" s="435"/>
      <c r="S1272" s="435"/>
      <c r="T1272" s="435"/>
      <c r="U1272" s="435"/>
      <c r="V1272" s="21"/>
      <c r="W1272" s="435"/>
      <c r="X1272" s="435"/>
      <c r="Y1272" s="435"/>
      <c r="Z1272" s="435"/>
      <c r="AA1272" s="435"/>
      <c r="AB1272" s="435"/>
      <c r="AC1272" s="435"/>
      <c r="AD1272" s="435"/>
      <c r="AE1272" s="435"/>
      <c r="AF1272" s="435"/>
      <c r="AG1272" s="435"/>
      <c r="AH1272" s="435"/>
      <c r="AI1272" s="435"/>
      <c r="AJ1272" s="435"/>
      <c r="AK1272" s="435"/>
      <c r="AL1272" s="435"/>
      <c r="AM1272" s="435"/>
      <c r="AN1272" s="435"/>
    </row>
    <row r="1273" spans="1:40" s="436" customFormat="1" ht="14.5">
      <c r="A1273" s="435"/>
      <c r="B1273" s="435"/>
      <c r="C1273" s="435"/>
      <c r="D1273" s="435"/>
      <c r="E1273" s="435"/>
      <c r="F1273" s="435"/>
      <c r="G1273" s="435"/>
      <c r="H1273" s="435"/>
      <c r="I1273" s="435"/>
      <c r="J1273" s="435"/>
      <c r="K1273" s="435"/>
      <c r="L1273" s="435"/>
      <c r="M1273" s="435"/>
      <c r="N1273" s="435"/>
      <c r="O1273" s="435"/>
      <c r="P1273" s="435"/>
      <c r="Q1273" s="21"/>
      <c r="R1273" s="435"/>
      <c r="S1273" s="435"/>
      <c r="T1273" s="435"/>
      <c r="U1273" s="435"/>
      <c r="V1273" s="21"/>
      <c r="W1273" s="435"/>
      <c r="X1273" s="435"/>
      <c r="Y1273" s="435"/>
      <c r="Z1273" s="435"/>
      <c r="AA1273" s="435"/>
      <c r="AB1273" s="435"/>
      <c r="AC1273" s="435"/>
      <c r="AD1273" s="435"/>
      <c r="AE1273" s="435"/>
      <c r="AF1273" s="435"/>
      <c r="AG1273" s="435"/>
      <c r="AH1273" s="435"/>
      <c r="AI1273" s="435"/>
      <c r="AJ1273" s="435"/>
      <c r="AK1273" s="435"/>
      <c r="AL1273" s="435"/>
      <c r="AM1273" s="435"/>
      <c r="AN1273" s="435"/>
    </row>
    <row r="1274" spans="1:40" s="436" customFormat="1" ht="14.5">
      <c r="A1274" s="435"/>
      <c r="B1274" s="435"/>
      <c r="C1274" s="435"/>
      <c r="D1274" s="435"/>
      <c r="E1274" s="435"/>
      <c r="F1274" s="435"/>
      <c r="G1274" s="435"/>
      <c r="H1274" s="435"/>
      <c r="I1274" s="435"/>
      <c r="J1274" s="435"/>
      <c r="K1274" s="435"/>
      <c r="L1274" s="435"/>
      <c r="M1274" s="435"/>
      <c r="N1274" s="435"/>
      <c r="O1274" s="435"/>
      <c r="P1274" s="435"/>
      <c r="Q1274" s="21"/>
      <c r="R1274" s="435"/>
      <c r="S1274" s="435"/>
      <c r="T1274" s="435"/>
      <c r="U1274" s="435"/>
      <c r="V1274" s="21"/>
      <c r="W1274" s="435"/>
      <c r="X1274" s="435"/>
      <c r="Y1274" s="435"/>
      <c r="Z1274" s="435"/>
      <c r="AA1274" s="435"/>
      <c r="AB1274" s="435"/>
      <c r="AC1274" s="435"/>
      <c r="AD1274" s="435"/>
      <c r="AE1274" s="435"/>
      <c r="AF1274" s="435"/>
      <c r="AG1274" s="435"/>
      <c r="AH1274" s="435"/>
      <c r="AI1274" s="435"/>
      <c r="AJ1274" s="435"/>
      <c r="AK1274" s="435"/>
      <c r="AL1274" s="435"/>
      <c r="AM1274" s="435"/>
      <c r="AN1274" s="435"/>
    </row>
    <row r="1275" spans="1:40" s="436" customFormat="1" ht="14.5">
      <c r="A1275" s="435"/>
      <c r="B1275" s="435"/>
      <c r="C1275" s="435"/>
      <c r="D1275" s="435"/>
      <c r="E1275" s="435"/>
      <c r="F1275" s="435"/>
      <c r="G1275" s="435"/>
      <c r="H1275" s="435"/>
      <c r="I1275" s="435"/>
      <c r="J1275" s="435"/>
      <c r="K1275" s="435"/>
      <c r="L1275" s="435"/>
      <c r="M1275" s="435"/>
      <c r="N1275" s="435"/>
      <c r="O1275" s="435"/>
      <c r="P1275" s="435"/>
      <c r="Q1275" s="21"/>
      <c r="R1275" s="435"/>
      <c r="S1275" s="435"/>
      <c r="T1275" s="435"/>
      <c r="U1275" s="435"/>
      <c r="V1275" s="21"/>
      <c r="W1275" s="435"/>
      <c r="X1275" s="435"/>
      <c r="Y1275" s="435"/>
      <c r="Z1275" s="435"/>
      <c r="AA1275" s="435"/>
      <c r="AB1275" s="435"/>
      <c r="AC1275" s="435"/>
      <c r="AD1275" s="435"/>
      <c r="AE1275" s="435"/>
      <c r="AF1275" s="435"/>
      <c r="AG1275" s="435"/>
      <c r="AH1275" s="435"/>
      <c r="AI1275" s="435"/>
      <c r="AJ1275" s="435"/>
      <c r="AK1275" s="435"/>
      <c r="AL1275" s="435"/>
      <c r="AM1275" s="435"/>
      <c r="AN1275" s="435"/>
    </row>
    <row r="1276" spans="1:40" s="436" customFormat="1" ht="14.5">
      <c r="A1276" s="435"/>
      <c r="B1276" s="435"/>
      <c r="C1276" s="435"/>
      <c r="D1276" s="435"/>
      <c r="E1276" s="435"/>
      <c r="F1276" s="435"/>
      <c r="G1276" s="435"/>
      <c r="H1276" s="435"/>
      <c r="I1276" s="435"/>
      <c r="J1276" s="435"/>
      <c r="K1276" s="435"/>
      <c r="L1276" s="435"/>
      <c r="M1276" s="435"/>
      <c r="N1276" s="435"/>
      <c r="O1276" s="435"/>
      <c r="P1276" s="435"/>
      <c r="Q1276" s="21"/>
      <c r="R1276" s="435"/>
      <c r="S1276" s="435"/>
      <c r="T1276" s="435"/>
      <c r="U1276" s="435"/>
      <c r="V1276" s="21"/>
      <c r="W1276" s="435"/>
      <c r="X1276" s="435"/>
      <c r="Y1276" s="435"/>
      <c r="Z1276" s="435"/>
      <c r="AA1276" s="435"/>
      <c r="AB1276" s="435"/>
      <c r="AC1276" s="435"/>
      <c r="AD1276" s="435"/>
      <c r="AE1276" s="435"/>
      <c r="AF1276" s="435"/>
      <c r="AG1276" s="435"/>
      <c r="AH1276" s="435"/>
      <c r="AI1276" s="435"/>
      <c r="AJ1276" s="435"/>
      <c r="AK1276" s="435"/>
      <c r="AL1276" s="435"/>
      <c r="AM1276" s="435"/>
      <c r="AN1276" s="435"/>
    </row>
    <row r="1277" spans="1:40" s="436" customFormat="1" ht="14.5">
      <c r="A1277" s="435"/>
      <c r="B1277" s="435"/>
      <c r="C1277" s="435"/>
      <c r="D1277" s="435"/>
      <c r="E1277" s="435"/>
      <c r="F1277" s="435"/>
      <c r="G1277" s="435"/>
      <c r="H1277" s="435"/>
      <c r="I1277" s="435"/>
      <c r="J1277" s="435"/>
      <c r="K1277" s="435"/>
      <c r="L1277" s="435"/>
      <c r="M1277" s="435"/>
      <c r="N1277" s="435"/>
      <c r="O1277" s="435"/>
      <c r="P1277" s="435"/>
      <c r="Q1277" s="21"/>
      <c r="R1277" s="435"/>
      <c r="S1277" s="435"/>
      <c r="T1277" s="435"/>
      <c r="U1277" s="435"/>
      <c r="V1277" s="21"/>
      <c r="W1277" s="435"/>
      <c r="X1277" s="435"/>
      <c r="Y1277" s="435"/>
      <c r="Z1277" s="435"/>
      <c r="AA1277" s="435"/>
      <c r="AB1277" s="435"/>
      <c r="AC1277" s="435"/>
      <c r="AD1277" s="435"/>
      <c r="AE1277" s="435"/>
      <c r="AF1277" s="435"/>
      <c r="AG1277" s="435"/>
      <c r="AH1277" s="435"/>
      <c r="AI1277" s="435"/>
      <c r="AJ1277" s="435"/>
      <c r="AK1277" s="435"/>
      <c r="AL1277" s="435"/>
      <c r="AM1277" s="435"/>
      <c r="AN1277" s="435"/>
    </row>
    <row r="1278" spans="1:40" s="436" customFormat="1" ht="14.5">
      <c r="A1278" s="435"/>
      <c r="B1278" s="435"/>
      <c r="C1278" s="435"/>
      <c r="D1278" s="435"/>
      <c r="E1278" s="435"/>
      <c r="F1278" s="435"/>
      <c r="G1278" s="435"/>
      <c r="H1278" s="435"/>
      <c r="I1278" s="435"/>
      <c r="J1278" s="435"/>
      <c r="K1278" s="435"/>
      <c r="L1278" s="435"/>
      <c r="M1278" s="435"/>
      <c r="N1278" s="435"/>
      <c r="O1278" s="435"/>
      <c r="P1278" s="435"/>
      <c r="Q1278" s="21"/>
      <c r="R1278" s="435"/>
      <c r="S1278" s="435"/>
      <c r="T1278" s="435"/>
      <c r="U1278" s="435"/>
      <c r="V1278" s="21"/>
      <c r="W1278" s="435"/>
      <c r="X1278" s="435"/>
      <c r="Y1278" s="435"/>
      <c r="Z1278" s="435"/>
      <c r="AA1278" s="435"/>
      <c r="AB1278" s="435"/>
      <c r="AC1278" s="435"/>
      <c r="AD1278" s="435"/>
      <c r="AE1278" s="435"/>
      <c r="AF1278" s="435"/>
      <c r="AG1278" s="435"/>
      <c r="AH1278" s="435"/>
      <c r="AI1278" s="435"/>
      <c r="AJ1278" s="435"/>
      <c r="AK1278" s="435"/>
      <c r="AL1278" s="435"/>
      <c r="AM1278" s="435"/>
      <c r="AN1278" s="435"/>
    </row>
    <row r="1279" spans="1:40" s="436" customFormat="1" ht="14.5">
      <c r="A1279" s="435"/>
      <c r="B1279" s="435"/>
      <c r="C1279" s="435"/>
      <c r="D1279" s="435"/>
      <c r="E1279" s="435"/>
      <c r="F1279" s="435"/>
      <c r="G1279" s="435"/>
      <c r="H1279" s="435"/>
      <c r="I1279" s="435"/>
      <c r="J1279" s="435"/>
      <c r="K1279" s="435"/>
      <c r="L1279" s="435"/>
      <c r="M1279" s="435"/>
      <c r="N1279" s="435"/>
      <c r="O1279" s="435"/>
      <c r="P1279" s="435"/>
      <c r="Q1279" s="21"/>
      <c r="R1279" s="435"/>
      <c r="S1279" s="435"/>
      <c r="T1279" s="435"/>
      <c r="U1279" s="435"/>
      <c r="V1279" s="21"/>
      <c r="W1279" s="435"/>
      <c r="X1279" s="435"/>
      <c r="Y1279" s="435"/>
      <c r="Z1279" s="435"/>
      <c r="AA1279" s="435"/>
      <c r="AB1279" s="435"/>
      <c r="AC1279" s="435"/>
      <c r="AD1279" s="435"/>
      <c r="AE1279" s="435"/>
      <c r="AF1279" s="435"/>
      <c r="AG1279" s="435"/>
      <c r="AH1279" s="435"/>
      <c r="AI1279" s="435"/>
      <c r="AJ1279" s="435"/>
      <c r="AK1279" s="435"/>
      <c r="AL1279" s="435"/>
      <c r="AM1279" s="435"/>
      <c r="AN1279" s="435"/>
    </row>
    <row r="1280" spans="1:40" s="436" customFormat="1" ht="14.5">
      <c r="A1280" s="435"/>
      <c r="B1280" s="435"/>
      <c r="C1280" s="435"/>
      <c r="D1280" s="435"/>
      <c r="E1280" s="435"/>
      <c r="F1280" s="435"/>
      <c r="G1280" s="435"/>
      <c r="H1280" s="435"/>
      <c r="I1280" s="435"/>
      <c r="J1280" s="435"/>
      <c r="K1280" s="435"/>
      <c r="L1280" s="435"/>
      <c r="M1280" s="435"/>
      <c r="N1280" s="435"/>
      <c r="O1280" s="435"/>
      <c r="P1280" s="435"/>
      <c r="Q1280" s="21"/>
      <c r="R1280" s="435"/>
      <c r="S1280" s="435"/>
      <c r="T1280" s="435"/>
      <c r="U1280" s="435"/>
      <c r="V1280" s="21"/>
      <c r="W1280" s="435"/>
      <c r="X1280" s="435"/>
      <c r="Y1280" s="435"/>
      <c r="Z1280" s="435"/>
      <c r="AA1280" s="435"/>
      <c r="AB1280" s="435"/>
      <c r="AC1280" s="435"/>
      <c r="AD1280" s="435"/>
      <c r="AE1280" s="435"/>
      <c r="AF1280" s="435"/>
      <c r="AG1280" s="435"/>
      <c r="AH1280" s="435"/>
      <c r="AI1280" s="435"/>
      <c r="AJ1280" s="435"/>
      <c r="AK1280" s="435"/>
      <c r="AL1280" s="435"/>
      <c r="AM1280" s="435"/>
      <c r="AN1280" s="435"/>
    </row>
    <row r="1281" spans="1:40" s="436" customFormat="1" ht="14.5">
      <c r="A1281" s="435"/>
      <c r="B1281" s="435"/>
      <c r="C1281" s="435"/>
      <c r="D1281" s="435"/>
      <c r="E1281" s="435"/>
      <c r="F1281" s="435"/>
      <c r="G1281" s="435"/>
      <c r="H1281" s="435"/>
      <c r="I1281" s="435"/>
      <c r="J1281" s="435"/>
      <c r="K1281" s="435"/>
      <c r="L1281" s="435"/>
      <c r="M1281" s="435"/>
      <c r="N1281" s="435"/>
      <c r="O1281" s="435"/>
      <c r="P1281" s="435"/>
      <c r="Q1281" s="21"/>
      <c r="R1281" s="435"/>
      <c r="S1281" s="435"/>
      <c r="T1281" s="435"/>
      <c r="U1281" s="435"/>
      <c r="V1281" s="21"/>
      <c r="W1281" s="435"/>
      <c r="X1281" s="435"/>
      <c r="Y1281" s="435"/>
      <c r="Z1281" s="435"/>
      <c r="AA1281" s="435"/>
      <c r="AB1281" s="435"/>
      <c r="AC1281" s="435"/>
      <c r="AD1281" s="435"/>
      <c r="AE1281" s="435"/>
      <c r="AF1281" s="435"/>
      <c r="AG1281" s="435"/>
      <c r="AH1281" s="435"/>
      <c r="AI1281" s="435"/>
      <c r="AJ1281" s="435"/>
      <c r="AK1281" s="435"/>
      <c r="AL1281" s="435"/>
      <c r="AM1281" s="435"/>
      <c r="AN1281" s="435"/>
    </row>
    <row r="1282" spans="1:40" s="436" customFormat="1" ht="14.5">
      <c r="A1282" s="435"/>
      <c r="B1282" s="435"/>
      <c r="C1282" s="435"/>
      <c r="D1282" s="435"/>
      <c r="E1282" s="435"/>
      <c r="F1282" s="435"/>
      <c r="G1282" s="435"/>
      <c r="H1282" s="435"/>
      <c r="I1282" s="435"/>
      <c r="J1282" s="435"/>
      <c r="K1282" s="435"/>
      <c r="L1282" s="435"/>
      <c r="M1282" s="435"/>
      <c r="N1282" s="435"/>
      <c r="O1282" s="435"/>
      <c r="P1282" s="435"/>
      <c r="Q1282" s="21"/>
      <c r="R1282" s="435"/>
      <c r="S1282" s="435"/>
      <c r="T1282" s="435"/>
      <c r="U1282" s="435"/>
      <c r="V1282" s="21"/>
      <c r="W1282" s="435"/>
      <c r="X1282" s="435"/>
      <c r="Y1282" s="435"/>
      <c r="Z1282" s="435"/>
      <c r="AA1282" s="435"/>
      <c r="AB1282" s="435"/>
      <c r="AC1282" s="435"/>
      <c r="AD1282" s="435"/>
      <c r="AE1282" s="435"/>
      <c r="AF1282" s="435"/>
      <c r="AG1282" s="435"/>
      <c r="AH1282" s="435"/>
      <c r="AI1282" s="435"/>
      <c r="AJ1282" s="435"/>
      <c r="AK1282" s="435"/>
      <c r="AL1282" s="435"/>
      <c r="AM1282" s="435"/>
      <c r="AN1282" s="435"/>
    </row>
    <row r="1283" spans="1:40" s="436" customFormat="1" ht="14.5">
      <c r="A1283" s="435"/>
      <c r="B1283" s="435"/>
      <c r="C1283" s="435"/>
      <c r="D1283" s="435"/>
      <c r="E1283" s="435"/>
      <c r="F1283" s="435"/>
      <c r="G1283" s="435"/>
      <c r="H1283" s="435"/>
      <c r="I1283" s="435"/>
      <c r="J1283" s="435"/>
      <c r="K1283" s="435"/>
      <c r="L1283" s="435"/>
      <c r="M1283" s="435"/>
      <c r="N1283" s="435"/>
      <c r="O1283" s="435"/>
      <c r="P1283" s="435"/>
      <c r="Q1283" s="21"/>
      <c r="R1283" s="435"/>
      <c r="S1283" s="435"/>
      <c r="T1283" s="435"/>
      <c r="U1283" s="435"/>
      <c r="V1283" s="21"/>
      <c r="W1283" s="435"/>
      <c r="X1283" s="435"/>
      <c r="Y1283" s="435"/>
      <c r="Z1283" s="435"/>
      <c r="AA1283" s="435"/>
      <c r="AB1283" s="435"/>
      <c r="AC1283" s="435"/>
      <c r="AD1283" s="435"/>
      <c r="AE1283" s="435"/>
      <c r="AF1283" s="435"/>
      <c r="AG1283" s="435"/>
      <c r="AH1283" s="435"/>
      <c r="AI1283" s="435"/>
      <c r="AJ1283" s="435"/>
      <c r="AK1283" s="435"/>
      <c r="AL1283" s="435"/>
      <c r="AM1283" s="435"/>
      <c r="AN1283" s="435"/>
    </row>
    <row r="1284" spans="1:40" s="436" customFormat="1" ht="14.5">
      <c r="A1284" s="435"/>
      <c r="B1284" s="435"/>
      <c r="C1284" s="435"/>
      <c r="D1284" s="435"/>
      <c r="E1284" s="435"/>
      <c r="F1284" s="435"/>
      <c r="G1284" s="435"/>
      <c r="H1284" s="435"/>
      <c r="I1284" s="435"/>
      <c r="J1284" s="435"/>
      <c r="K1284" s="435"/>
      <c r="L1284" s="435"/>
      <c r="M1284" s="435"/>
      <c r="N1284" s="435"/>
      <c r="O1284" s="435"/>
      <c r="P1284" s="435"/>
      <c r="Q1284" s="21"/>
      <c r="R1284" s="435"/>
      <c r="S1284" s="435"/>
      <c r="T1284" s="435"/>
      <c r="U1284" s="435"/>
      <c r="V1284" s="21"/>
      <c r="W1284" s="435"/>
      <c r="X1284" s="435"/>
      <c r="Y1284" s="435"/>
      <c r="Z1284" s="435"/>
      <c r="AA1284" s="435"/>
      <c r="AB1284" s="435"/>
      <c r="AC1284" s="435"/>
      <c r="AD1284" s="435"/>
      <c r="AE1284" s="435"/>
      <c r="AF1284" s="435"/>
      <c r="AG1284" s="435"/>
      <c r="AH1284" s="435"/>
      <c r="AI1284" s="435"/>
      <c r="AJ1284" s="435"/>
      <c r="AK1284" s="435"/>
      <c r="AL1284" s="435"/>
      <c r="AM1284" s="435"/>
      <c r="AN1284" s="435"/>
    </row>
    <row r="1285" spans="1:40" s="436" customFormat="1" ht="14.5">
      <c r="A1285" s="435"/>
      <c r="B1285" s="435"/>
      <c r="C1285" s="435"/>
      <c r="D1285" s="435"/>
      <c r="E1285" s="435"/>
      <c r="F1285" s="435"/>
      <c r="G1285" s="435"/>
      <c r="H1285" s="435"/>
      <c r="I1285" s="435"/>
      <c r="J1285" s="435"/>
      <c r="K1285" s="435"/>
      <c r="L1285" s="435"/>
      <c r="M1285" s="435"/>
      <c r="N1285" s="435"/>
      <c r="O1285" s="435"/>
      <c r="P1285" s="435"/>
      <c r="Q1285" s="21"/>
      <c r="R1285" s="435"/>
      <c r="S1285" s="435"/>
      <c r="T1285" s="435"/>
      <c r="U1285" s="435"/>
      <c r="V1285" s="21"/>
      <c r="W1285" s="435"/>
      <c r="X1285" s="435"/>
      <c r="Y1285" s="435"/>
      <c r="Z1285" s="435"/>
      <c r="AA1285" s="435"/>
      <c r="AB1285" s="435"/>
      <c r="AC1285" s="435"/>
      <c r="AD1285" s="435"/>
      <c r="AE1285" s="435"/>
      <c r="AF1285" s="435"/>
      <c r="AG1285" s="435"/>
      <c r="AH1285" s="435"/>
      <c r="AI1285" s="435"/>
      <c r="AJ1285" s="435"/>
      <c r="AK1285" s="435"/>
      <c r="AL1285" s="435"/>
      <c r="AM1285" s="435"/>
      <c r="AN1285" s="435"/>
    </row>
    <row r="1286" spans="1:40" s="436" customFormat="1" ht="14.5">
      <c r="A1286" s="435"/>
      <c r="B1286" s="435"/>
      <c r="C1286" s="435"/>
      <c r="D1286" s="435"/>
      <c r="E1286" s="435"/>
      <c r="F1286" s="435"/>
      <c r="G1286" s="435"/>
      <c r="H1286" s="435"/>
      <c r="I1286" s="435"/>
      <c r="J1286" s="435"/>
      <c r="K1286" s="435"/>
      <c r="L1286" s="435"/>
      <c r="M1286" s="435"/>
      <c r="N1286" s="435"/>
      <c r="O1286" s="435"/>
      <c r="P1286" s="435"/>
      <c r="Q1286" s="21"/>
      <c r="R1286" s="435"/>
      <c r="S1286" s="435"/>
      <c r="T1286" s="435"/>
      <c r="U1286" s="435"/>
      <c r="V1286" s="21"/>
      <c r="W1286" s="435"/>
      <c r="X1286" s="435"/>
      <c r="Y1286" s="435"/>
      <c r="Z1286" s="435"/>
      <c r="AA1286" s="435"/>
      <c r="AB1286" s="435"/>
      <c r="AC1286" s="435"/>
      <c r="AD1286" s="435"/>
      <c r="AE1286" s="435"/>
      <c r="AF1286" s="435"/>
      <c r="AG1286" s="435"/>
      <c r="AH1286" s="435"/>
      <c r="AI1286" s="435"/>
      <c r="AJ1286" s="435"/>
      <c r="AK1286" s="435"/>
      <c r="AL1286" s="435"/>
      <c r="AM1286" s="435"/>
      <c r="AN1286" s="435"/>
    </row>
    <row r="1287" spans="1:40" s="436" customFormat="1" ht="14.5">
      <c r="A1287" s="435"/>
      <c r="B1287" s="435"/>
      <c r="C1287" s="435"/>
      <c r="D1287" s="435"/>
      <c r="E1287" s="435"/>
      <c r="F1287" s="435"/>
      <c r="G1287" s="435"/>
      <c r="H1287" s="435"/>
      <c r="I1287" s="435"/>
      <c r="J1287" s="435"/>
      <c r="K1287" s="435"/>
      <c r="L1287" s="435"/>
      <c r="M1287" s="435"/>
      <c r="N1287" s="435"/>
      <c r="O1287" s="435"/>
      <c r="P1287" s="435"/>
      <c r="Q1287" s="21"/>
      <c r="R1287" s="435"/>
      <c r="S1287" s="435"/>
      <c r="T1287" s="435"/>
      <c r="U1287" s="435"/>
      <c r="V1287" s="21"/>
      <c r="W1287" s="435"/>
      <c r="X1287" s="435"/>
      <c r="Y1287" s="435"/>
      <c r="Z1287" s="435"/>
      <c r="AA1287" s="435"/>
      <c r="AB1287" s="435"/>
      <c r="AC1287" s="435"/>
      <c r="AD1287" s="435"/>
      <c r="AE1287" s="435"/>
      <c r="AF1287" s="435"/>
      <c r="AG1287" s="435"/>
      <c r="AH1287" s="435"/>
      <c r="AI1287" s="435"/>
      <c r="AJ1287" s="435"/>
      <c r="AK1287" s="435"/>
      <c r="AL1287" s="435"/>
      <c r="AM1287" s="435"/>
      <c r="AN1287" s="435"/>
    </row>
    <row r="1288" spans="1:40" s="436" customFormat="1" ht="14.5">
      <c r="A1288" s="435"/>
      <c r="B1288" s="435"/>
      <c r="C1288" s="435"/>
      <c r="D1288" s="435"/>
      <c r="E1288" s="435"/>
      <c r="F1288" s="435"/>
      <c r="G1288" s="435"/>
      <c r="H1288" s="435"/>
      <c r="I1288" s="435"/>
      <c r="J1288" s="435"/>
      <c r="K1288" s="435"/>
      <c r="L1288" s="435"/>
      <c r="M1288" s="435"/>
      <c r="N1288" s="435"/>
      <c r="O1288" s="435"/>
      <c r="P1288" s="435"/>
      <c r="Q1288" s="21"/>
      <c r="R1288" s="435"/>
      <c r="S1288" s="435"/>
      <c r="T1288" s="435"/>
      <c r="U1288" s="435"/>
      <c r="V1288" s="21"/>
      <c r="W1288" s="435"/>
      <c r="X1288" s="435"/>
      <c r="Y1288" s="435"/>
      <c r="Z1288" s="435"/>
      <c r="AA1288" s="435"/>
      <c r="AB1288" s="435"/>
      <c r="AC1288" s="435"/>
      <c r="AD1288" s="435"/>
      <c r="AE1288" s="435"/>
      <c r="AF1288" s="435"/>
      <c r="AG1288" s="435"/>
      <c r="AH1288" s="435"/>
      <c r="AI1288" s="435"/>
      <c r="AJ1288" s="435"/>
      <c r="AK1288" s="435"/>
      <c r="AL1288" s="435"/>
      <c r="AM1288" s="435"/>
      <c r="AN1288" s="435"/>
    </row>
    <row r="1289" spans="1:40" s="436" customFormat="1" ht="14.5">
      <c r="A1289" s="435"/>
      <c r="B1289" s="435"/>
      <c r="C1289" s="435"/>
      <c r="D1289" s="435"/>
      <c r="E1289" s="435"/>
      <c r="F1289" s="435"/>
      <c r="G1289" s="435"/>
      <c r="H1289" s="435"/>
      <c r="I1289" s="435"/>
      <c r="J1289" s="435"/>
      <c r="K1289" s="435"/>
      <c r="L1289" s="435"/>
      <c r="M1289" s="435"/>
      <c r="N1289" s="435"/>
      <c r="O1289" s="435"/>
      <c r="P1289" s="435"/>
      <c r="Q1289" s="21"/>
      <c r="R1289" s="435"/>
      <c r="S1289" s="435"/>
      <c r="T1289" s="435"/>
      <c r="U1289" s="435"/>
      <c r="V1289" s="21"/>
      <c r="W1289" s="435"/>
      <c r="X1289" s="435"/>
      <c r="Y1289" s="435"/>
      <c r="Z1289" s="435"/>
      <c r="AA1289" s="435"/>
      <c r="AB1289" s="435"/>
      <c r="AC1289" s="435"/>
      <c r="AD1289" s="435"/>
      <c r="AE1289" s="435"/>
      <c r="AF1289" s="435"/>
      <c r="AG1289" s="435"/>
      <c r="AH1289" s="435"/>
      <c r="AI1289" s="435"/>
      <c r="AJ1289" s="435"/>
      <c r="AK1289" s="435"/>
      <c r="AL1289" s="435"/>
      <c r="AM1289" s="435"/>
      <c r="AN1289" s="435"/>
    </row>
    <row r="1290" spans="1:40" s="436" customFormat="1" ht="14.5">
      <c r="A1290" s="435"/>
      <c r="B1290" s="435"/>
      <c r="C1290" s="435"/>
      <c r="D1290" s="435"/>
      <c r="E1290" s="435"/>
      <c r="F1290" s="435"/>
      <c r="G1290" s="435"/>
      <c r="H1290" s="435"/>
      <c r="I1290" s="435"/>
      <c r="J1290" s="435"/>
      <c r="K1290" s="435"/>
      <c r="L1290" s="435"/>
      <c r="M1290" s="435"/>
      <c r="N1290" s="435"/>
      <c r="O1290" s="435"/>
      <c r="P1290" s="435"/>
      <c r="Q1290" s="21"/>
      <c r="R1290" s="435"/>
      <c r="S1290" s="435"/>
      <c r="T1290" s="435"/>
      <c r="U1290" s="435"/>
      <c r="V1290" s="21"/>
      <c r="W1290" s="435"/>
      <c r="X1290" s="435"/>
      <c r="Y1290" s="435"/>
      <c r="Z1290" s="435"/>
      <c r="AA1290" s="435"/>
      <c r="AB1290" s="435"/>
      <c r="AC1290" s="435"/>
      <c r="AD1290" s="435"/>
      <c r="AE1290" s="435"/>
      <c r="AF1290" s="435"/>
      <c r="AG1290" s="435"/>
      <c r="AH1290" s="435"/>
      <c r="AI1290" s="435"/>
      <c r="AJ1290" s="435"/>
      <c r="AK1290" s="435"/>
      <c r="AL1290" s="435"/>
      <c r="AM1290" s="435"/>
      <c r="AN1290" s="435"/>
    </row>
    <row r="1291" spans="1:40" s="436" customFormat="1" ht="14.5">
      <c r="A1291" s="435"/>
      <c r="B1291" s="435"/>
      <c r="C1291" s="435"/>
      <c r="D1291" s="435"/>
      <c r="E1291" s="435"/>
      <c r="F1291" s="435"/>
      <c r="G1291" s="435"/>
      <c r="H1291" s="435"/>
      <c r="I1291" s="435"/>
      <c r="J1291" s="435"/>
      <c r="K1291" s="435"/>
      <c r="L1291" s="435"/>
      <c r="M1291" s="435"/>
      <c r="N1291" s="435"/>
      <c r="O1291" s="435"/>
      <c r="P1291" s="435"/>
      <c r="Q1291" s="21"/>
      <c r="R1291" s="435"/>
      <c r="S1291" s="435"/>
      <c r="T1291" s="435"/>
      <c r="U1291" s="435"/>
      <c r="V1291" s="21"/>
      <c r="W1291" s="435"/>
      <c r="X1291" s="435"/>
      <c r="Y1291" s="435"/>
      <c r="Z1291" s="435"/>
      <c r="AA1291" s="435"/>
      <c r="AB1291" s="435"/>
      <c r="AC1291" s="435"/>
      <c r="AD1291" s="435"/>
      <c r="AE1291" s="435"/>
      <c r="AF1291" s="435"/>
      <c r="AG1291" s="435"/>
      <c r="AH1291" s="435"/>
      <c r="AI1291" s="435"/>
      <c r="AJ1291" s="435"/>
      <c r="AK1291" s="435"/>
      <c r="AL1291" s="435"/>
      <c r="AM1291" s="435"/>
      <c r="AN1291" s="435"/>
    </row>
    <row r="1292" spans="1:40" s="436" customFormat="1" ht="14.5">
      <c r="A1292" s="435"/>
      <c r="B1292" s="435"/>
      <c r="C1292" s="435"/>
      <c r="D1292" s="435"/>
      <c r="E1292" s="435"/>
      <c r="F1292" s="435"/>
      <c r="G1292" s="435"/>
      <c r="H1292" s="435"/>
      <c r="I1292" s="435"/>
      <c r="J1292" s="435"/>
      <c r="K1292" s="435"/>
      <c r="L1292" s="435"/>
      <c r="M1292" s="435"/>
      <c r="N1292" s="435"/>
      <c r="O1292" s="435"/>
      <c r="P1292" s="435"/>
      <c r="Q1292" s="21"/>
      <c r="R1292" s="435"/>
      <c r="S1292" s="435"/>
      <c r="T1292" s="435"/>
      <c r="U1292" s="435"/>
      <c r="V1292" s="21"/>
      <c r="W1292" s="435"/>
      <c r="X1292" s="435"/>
      <c r="Y1292" s="435"/>
      <c r="Z1292" s="435"/>
      <c r="AA1292" s="435"/>
      <c r="AB1292" s="435"/>
      <c r="AC1292" s="435"/>
      <c r="AD1292" s="435"/>
      <c r="AE1292" s="435"/>
      <c r="AF1292" s="435"/>
      <c r="AG1292" s="435"/>
      <c r="AH1292" s="435"/>
      <c r="AI1292" s="435"/>
      <c r="AJ1292" s="435"/>
      <c r="AK1292" s="435"/>
      <c r="AL1292" s="435"/>
      <c r="AM1292" s="435"/>
      <c r="AN1292" s="435"/>
    </row>
    <row r="1293" spans="1:40" s="436" customFormat="1" ht="14.5">
      <c r="A1293" s="435"/>
      <c r="B1293" s="435"/>
      <c r="C1293" s="435"/>
      <c r="D1293" s="435"/>
      <c r="E1293" s="435"/>
      <c r="F1293" s="435"/>
      <c r="G1293" s="435"/>
      <c r="H1293" s="435"/>
      <c r="I1293" s="435"/>
      <c r="J1293" s="435"/>
      <c r="K1293" s="435"/>
      <c r="L1293" s="435"/>
      <c r="M1293" s="435"/>
      <c r="N1293" s="435"/>
      <c r="O1293" s="435"/>
      <c r="P1293" s="435"/>
      <c r="Q1293" s="21"/>
      <c r="R1293" s="435"/>
      <c r="S1293" s="435"/>
      <c r="T1293" s="435"/>
      <c r="U1293" s="435"/>
      <c r="V1293" s="21"/>
      <c r="W1293" s="435"/>
      <c r="X1293" s="435"/>
      <c r="Y1293" s="435"/>
      <c r="Z1293" s="435"/>
      <c r="AA1293" s="435"/>
      <c r="AB1293" s="435"/>
      <c r="AC1293" s="435"/>
      <c r="AD1293" s="435"/>
      <c r="AE1293" s="435"/>
      <c r="AF1293" s="435"/>
      <c r="AG1293" s="435"/>
      <c r="AH1293" s="435"/>
      <c r="AI1293" s="435"/>
      <c r="AJ1293" s="435"/>
      <c r="AK1293" s="435"/>
      <c r="AL1293" s="435"/>
      <c r="AM1293" s="435"/>
      <c r="AN1293" s="435"/>
    </row>
    <row r="1294" spans="1:40" s="436" customFormat="1" ht="14.5">
      <c r="A1294" s="435"/>
      <c r="B1294" s="435"/>
      <c r="C1294" s="435"/>
      <c r="D1294" s="435"/>
      <c r="E1294" s="435"/>
      <c r="F1294" s="435"/>
      <c r="G1294" s="435"/>
      <c r="H1294" s="435"/>
      <c r="I1294" s="435"/>
      <c r="J1294" s="435"/>
      <c r="K1294" s="435"/>
      <c r="L1294" s="435"/>
      <c r="M1294" s="435"/>
      <c r="N1294" s="435"/>
      <c r="O1294" s="435"/>
      <c r="P1294" s="435"/>
      <c r="Q1294" s="21"/>
      <c r="R1294" s="435"/>
      <c r="S1294" s="435"/>
      <c r="T1294" s="435"/>
      <c r="U1294" s="435"/>
      <c r="V1294" s="21"/>
      <c r="W1294" s="435"/>
      <c r="X1294" s="435"/>
      <c r="Y1294" s="435"/>
      <c r="Z1294" s="435"/>
      <c r="AA1294" s="435"/>
      <c r="AB1294" s="435"/>
      <c r="AC1294" s="435"/>
      <c r="AD1294" s="435"/>
      <c r="AE1294" s="435"/>
      <c r="AF1294" s="435"/>
      <c r="AG1294" s="435"/>
      <c r="AH1294" s="435"/>
      <c r="AI1294" s="435"/>
      <c r="AJ1294" s="435"/>
      <c r="AK1294" s="435"/>
      <c r="AL1294" s="435"/>
      <c r="AM1294" s="435"/>
      <c r="AN1294" s="435"/>
    </row>
    <row r="1295" spans="1:40" s="436" customFormat="1" ht="14.5">
      <c r="A1295" s="435"/>
      <c r="B1295" s="435"/>
      <c r="C1295" s="435"/>
      <c r="D1295" s="435"/>
      <c r="E1295" s="435"/>
      <c r="F1295" s="435"/>
      <c r="G1295" s="435"/>
      <c r="H1295" s="435"/>
      <c r="I1295" s="435"/>
      <c r="J1295" s="435"/>
      <c r="K1295" s="435"/>
      <c r="L1295" s="435"/>
      <c r="M1295" s="435"/>
      <c r="N1295" s="435"/>
      <c r="O1295" s="435"/>
      <c r="P1295" s="435"/>
      <c r="Q1295" s="21"/>
      <c r="R1295" s="435"/>
      <c r="S1295" s="435"/>
      <c r="T1295" s="435"/>
      <c r="U1295" s="435"/>
      <c r="V1295" s="21"/>
      <c r="W1295" s="435"/>
      <c r="X1295" s="435"/>
      <c r="Y1295" s="435"/>
      <c r="Z1295" s="435"/>
      <c r="AA1295" s="435"/>
      <c r="AB1295" s="435"/>
      <c r="AC1295" s="435"/>
      <c r="AD1295" s="435"/>
      <c r="AE1295" s="435"/>
      <c r="AF1295" s="435"/>
      <c r="AG1295" s="435"/>
      <c r="AH1295" s="435"/>
      <c r="AI1295" s="435"/>
      <c r="AJ1295" s="435"/>
      <c r="AK1295" s="435"/>
      <c r="AL1295" s="435"/>
      <c r="AM1295" s="435"/>
      <c r="AN1295" s="435"/>
    </row>
    <row r="1296" spans="1:40" s="436" customFormat="1" ht="14.5">
      <c r="A1296" s="435"/>
      <c r="B1296" s="435"/>
      <c r="C1296" s="435"/>
      <c r="D1296" s="435"/>
      <c r="E1296" s="435"/>
      <c r="F1296" s="435"/>
      <c r="G1296" s="435"/>
      <c r="H1296" s="435"/>
      <c r="I1296" s="435"/>
      <c r="J1296" s="435"/>
      <c r="K1296" s="435"/>
      <c r="L1296" s="435"/>
      <c r="M1296" s="435"/>
      <c r="N1296" s="435"/>
      <c r="O1296" s="435"/>
      <c r="P1296" s="435"/>
      <c r="Q1296" s="21"/>
      <c r="R1296" s="435"/>
      <c r="S1296" s="435"/>
      <c r="T1296" s="435"/>
      <c r="U1296" s="435"/>
      <c r="V1296" s="21"/>
      <c r="W1296" s="435"/>
      <c r="X1296" s="435"/>
      <c r="Y1296" s="435"/>
      <c r="Z1296" s="435"/>
      <c r="AA1296" s="435"/>
      <c r="AB1296" s="435"/>
      <c r="AC1296" s="435"/>
      <c r="AD1296" s="435"/>
      <c r="AE1296" s="435"/>
      <c r="AF1296" s="435"/>
      <c r="AG1296" s="435"/>
      <c r="AH1296" s="435"/>
      <c r="AI1296" s="435"/>
      <c r="AJ1296" s="435"/>
      <c r="AK1296" s="435"/>
      <c r="AL1296" s="435"/>
      <c r="AM1296" s="435"/>
      <c r="AN1296" s="435"/>
    </row>
    <row r="1297" spans="1:40" s="436" customFormat="1" ht="14.5">
      <c r="A1297" s="435"/>
      <c r="B1297" s="435"/>
      <c r="C1297" s="435"/>
      <c r="D1297" s="435"/>
      <c r="E1297" s="435"/>
      <c r="F1297" s="435"/>
      <c r="G1297" s="435"/>
      <c r="H1297" s="435"/>
      <c r="I1297" s="435"/>
      <c r="J1297" s="435"/>
      <c r="K1297" s="435"/>
      <c r="L1297" s="435"/>
      <c r="M1297" s="435"/>
      <c r="N1297" s="435"/>
      <c r="O1297" s="435"/>
      <c r="P1297" s="435"/>
      <c r="Q1297" s="21"/>
      <c r="R1297" s="435"/>
      <c r="S1297" s="435"/>
      <c r="T1297" s="435"/>
      <c r="U1297" s="435"/>
      <c r="V1297" s="21"/>
      <c r="W1297" s="435"/>
      <c r="X1297" s="435"/>
      <c r="Y1297" s="435"/>
      <c r="Z1297" s="435"/>
      <c r="AA1297" s="435"/>
      <c r="AB1297" s="435"/>
      <c r="AC1297" s="435"/>
      <c r="AD1297" s="435"/>
      <c r="AE1297" s="435"/>
      <c r="AF1297" s="435"/>
      <c r="AG1297" s="435"/>
      <c r="AH1297" s="435"/>
      <c r="AI1297" s="435"/>
      <c r="AJ1297" s="435"/>
      <c r="AK1297" s="435"/>
      <c r="AL1297" s="435"/>
      <c r="AM1297" s="435"/>
      <c r="AN1297" s="435"/>
    </row>
    <row r="1298" spans="1:40" s="436" customFormat="1" ht="14.5">
      <c r="A1298" s="435"/>
      <c r="B1298" s="435"/>
      <c r="C1298" s="435"/>
      <c r="D1298" s="435"/>
      <c r="E1298" s="435"/>
      <c r="F1298" s="435"/>
      <c r="G1298" s="435"/>
      <c r="H1298" s="435"/>
      <c r="I1298" s="435"/>
      <c r="J1298" s="435"/>
      <c r="K1298" s="435"/>
      <c r="L1298" s="435"/>
      <c r="M1298" s="435"/>
      <c r="N1298" s="435"/>
      <c r="O1298" s="435"/>
      <c r="P1298" s="435"/>
      <c r="Q1298" s="21"/>
      <c r="R1298" s="435"/>
      <c r="S1298" s="435"/>
      <c r="T1298" s="435"/>
      <c r="U1298" s="435"/>
      <c r="V1298" s="21"/>
      <c r="W1298" s="435"/>
      <c r="X1298" s="435"/>
      <c r="Y1298" s="435"/>
      <c r="Z1298" s="435"/>
      <c r="AA1298" s="435"/>
      <c r="AB1298" s="435"/>
      <c r="AC1298" s="435"/>
      <c r="AD1298" s="435"/>
      <c r="AE1298" s="435"/>
      <c r="AF1298" s="435"/>
      <c r="AG1298" s="435"/>
      <c r="AH1298" s="435"/>
      <c r="AI1298" s="435"/>
      <c r="AJ1298" s="435"/>
      <c r="AK1298" s="435"/>
      <c r="AL1298" s="435"/>
      <c r="AM1298" s="435"/>
      <c r="AN1298" s="435"/>
    </row>
    <row r="1299" spans="1:40" s="436" customFormat="1" ht="14.5">
      <c r="A1299" s="435"/>
      <c r="B1299" s="435"/>
      <c r="C1299" s="435"/>
      <c r="D1299" s="435"/>
      <c r="E1299" s="435"/>
      <c r="F1299" s="435"/>
      <c r="G1299" s="435"/>
      <c r="H1299" s="435"/>
      <c r="I1299" s="435"/>
      <c r="J1299" s="435"/>
      <c r="K1299" s="435"/>
      <c r="L1299" s="435"/>
      <c r="M1299" s="435"/>
      <c r="N1299" s="435"/>
      <c r="O1299" s="435"/>
      <c r="P1299" s="435"/>
      <c r="Q1299" s="21"/>
      <c r="R1299" s="435"/>
      <c r="S1299" s="435"/>
      <c r="T1299" s="435"/>
      <c r="U1299" s="435"/>
      <c r="V1299" s="21"/>
      <c r="W1299" s="435"/>
      <c r="X1299" s="435"/>
      <c r="Y1299" s="435"/>
      <c r="Z1299" s="435"/>
      <c r="AA1299" s="435"/>
      <c r="AB1299" s="435"/>
      <c r="AC1299" s="435"/>
      <c r="AD1299" s="435"/>
      <c r="AE1299" s="435"/>
      <c r="AF1299" s="435"/>
      <c r="AG1299" s="435"/>
      <c r="AH1299" s="435"/>
      <c r="AI1299" s="435"/>
      <c r="AJ1299" s="435"/>
      <c r="AK1299" s="435"/>
      <c r="AL1299" s="435"/>
      <c r="AM1299" s="435"/>
      <c r="AN1299" s="435"/>
    </row>
    <row r="1300" spans="1:40" s="436" customFormat="1" ht="14.5">
      <c r="A1300" s="435"/>
      <c r="B1300" s="435"/>
      <c r="C1300" s="435"/>
      <c r="D1300" s="435"/>
      <c r="E1300" s="435"/>
      <c r="F1300" s="435"/>
      <c r="G1300" s="435"/>
      <c r="H1300" s="435"/>
      <c r="I1300" s="435"/>
      <c r="J1300" s="435"/>
      <c r="K1300" s="435"/>
      <c r="L1300" s="435"/>
      <c r="M1300" s="435"/>
      <c r="N1300" s="435"/>
      <c r="O1300" s="435"/>
      <c r="P1300" s="435"/>
      <c r="Q1300" s="21"/>
      <c r="R1300" s="435"/>
      <c r="S1300" s="435"/>
      <c r="T1300" s="435"/>
      <c r="U1300" s="435"/>
      <c r="V1300" s="21"/>
      <c r="W1300" s="435"/>
      <c r="X1300" s="435"/>
      <c r="Y1300" s="435"/>
      <c r="Z1300" s="435"/>
      <c r="AA1300" s="435"/>
      <c r="AB1300" s="435"/>
      <c r="AC1300" s="435"/>
      <c r="AD1300" s="435"/>
      <c r="AE1300" s="435"/>
      <c r="AF1300" s="435"/>
      <c r="AG1300" s="435"/>
      <c r="AH1300" s="435"/>
      <c r="AI1300" s="435"/>
      <c r="AJ1300" s="435"/>
      <c r="AK1300" s="435"/>
      <c r="AL1300" s="435"/>
      <c r="AM1300" s="435"/>
      <c r="AN1300" s="435"/>
    </row>
    <row r="1301" spans="1:40" s="436" customFormat="1" ht="14.5">
      <c r="A1301" s="435"/>
      <c r="B1301" s="435"/>
      <c r="C1301" s="435"/>
      <c r="D1301" s="435"/>
      <c r="E1301" s="435"/>
      <c r="F1301" s="435"/>
      <c r="G1301" s="435"/>
      <c r="H1301" s="435"/>
      <c r="I1301" s="435"/>
      <c r="J1301" s="435"/>
      <c r="K1301" s="435"/>
      <c r="L1301" s="435"/>
      <c r="M1301" s="435"/>
      <c r="N1301" s="435"/>
      <c r="O1301" s="435"/>
      <c r="P1301" s="435"/>
      <c r="Q1301" s="21"/>
      <c r="R1301" s="435"/>
      <c r="S1301" s="435"/>
      <c r="T1301" s="435"/>
      <c r="U1301" s="435"/>
      <c r="V1301" s="21"/>
      <c r="W1301" s="435"/>
      <c r="X1301" s="435"/>
      <c r="Y1301" s="435"/>
      <c r="Z1301" s="435"/>
      <c r="AA1301" s="435"/>
      <c r="AB1301" s="435"/>
      <c r="AC1301" s="435"/>
      <c r="AD1301" s="435"/>
      <c r="AE1301" s="435"/>
      <c r="AF1301" s="435"/>
      <c r="AG1301" s="435"/>
      <c r="AH1301" s="435"/>
      <c r="AI1301" s="435"/>
      <c r="AJ1301" s="435"/>
      <c r="AK1301" s="435"/>
      <c r="AL1301" s="435"/>
      <c r="AM1301" s="435"/>
      <c r="AN1301" s="435"/>
    </row>
    <row r="1302" spans="1:40" s="436" customFormat="1" ht="14.5">
      <c r="A1302" s="435"/>
      <c r="B1302" s="435"/>
      <c r="C1302" s="435"/>
      <c r="D1302" s="435"/>
      <c r="E1302" s="435"/>
      <c r="F1302" s="435"/>
      <c r="G1302" s="435"/>
      <c r="H1302" s="435"/>
      <c r="I1302" s="435"/>
      <c r="J1302" s="435"/>
      <c r="K1302" s="435"/>
      <c r="L1302" s="435"/>
      <c r="M1302" s="435"/>
      <c r="N1302" s="435"/>
      <c r="O1302" s="435"/>
      <c r="P1302" s="435"/>
      <c r="Q1302" s="21"/>
      <c r="R1302" s="435"/>
      <c r="S1302" s="435"/>
      <c r="T1302" s="435"/>
      <c r="U1302" s="435"/>
      <c r="V1302" s="21"/>
      <c r="W1302" s="435"/>
      <c r="X1302" s="435"/>
      <c r="Y1302" s="435"/>
      <c r="Z1302" s="435"/>
      <c r="AA1302" s="435"/>
      <c r="AB1302" s="435"/>
      <c r="AC1302" s="435"/>
      <c r="AD1302" s="435"/>
      <c r="AE1302" s="435"/>
      <c r="AF1302" s="435"/>
      <c r="AG1302" s="435"/>
      <c r="AH1302" s="435"/>
      <c r="AI1302" s="435"/>
      <c r="AJ1302" s="435"/>
      <c r="AK1302" s="435"/>
      <c r="AL1302" s="435"/>
      <c r="AM1302" s="435"/>
      <c r="AN1302" s="435"/>
    </row>
    <row r="1303" spans="1:40" s="436" customFormat="1" ht="14.5">
      <c r="A1303" s="435"/>
      <c r="B1303" s="435"/>
      <c r="C1303" s="435"/>
      <c r="D1303" s="435"/>
      <c r="E1303" s="435"/>
      <c r="F1303" s="435"/>
      <c r="G1303" s="435"/>
      <c r="H1303" s="435"/>
      <c r="I1303" s="435"/>
      <c r="J1303" s="435"/>
      <c r="K1303" s="435"/>
      <c r="L1303" s="435"/>
      <c r="M1303" s="435"/>
      <c r="N1303" s="435"/>
      <c r="O1303" s="435"/>
      <c r="P1303" s="435"/>
      <c r="Q1303" s="21"/>
      <c r="R1303" s="435"/>
      <c r="S1303" s="435"/>
      <c r="T1303" s="435"/>
      <c r="U1303" s="435"/>
      <c r="V1303" s="21"/>
      <c r="W1303" s="435"/>
      <c r="X1303" s="435"/>
      <c r="Y1303" s="435"/>
      <c r="Z1303" s="435"/>
      <c r="AA1303" s="435"/>
      <c r="AB1303" s="435"/>
      <c r="AC1303" s="435"/>
      <c r="AD1303" s="435"/>
      <c r="AE1303" s="435"/>
      <c r="AF1303" s="435"/>
      <c r="AG1303" s="435"/>
      <c r="AH1303" s="435"/>
      <c r="AI1303" s="435"/>
      <c r="AJ1303" s="435"/>
      <c r="AK1303" s="435"/>
      <c r="AL1303" s="435"/>
      <c r="AM1303" s="435"/>
      <c r="AN1303" s="435"/>
    </row>
    <row r="1304" spans="1:40" s="436" customFormat="1" ht="14.5">
      <c r="A1304" s="435"/>
      <c r="B1304" s="435"/>
      <c r="C1304" s="435"/>
      <c r="D1304" s="435"/>
      <c r="E1304" s="435"/>
      <c r="F1304" s="435"/>
      <c r="G1304" s="435"/>
      <c r="H1304" s="435"/>
      <c r="I1304" s="435"/>
      <c r="J1304" s="435"/>
      <c r="K1304" s="435"/>
      <c r="L1304" s="435"/>
      <c r="M1304" s="435"/>
      <c r="N1304" s="435"/>
      <c r="O1304" s="435"/>
      <c r="P1304" s="435"/>
      <c r="Q1304" s="21"/>
      <c r="R1304" s="435"/>
      <c r="S1304" s="435"/>
      <c r="T1304" s="435"/>
      <c r="U1304" s="435"/>
      <c r="V1304" s="21"/>
      <c r="W1304" s="435"/>
      <c r="X1304" s="435"/>
      <c r="Y1304" s="435"/>
      <c r="Z1304" s="435"/>
      <c r="AA1304" s="435"/>
      <c r="AB1304" s="435"/>
      <c r="AC1304" s="435"/>
      <c r="AD1304" s="435"/>
      <c r="AE1304" s="435"/>
      <c r="AF1304" s="435"/>
      <c r="AG1304" s="435"/>
      <c r="AH1304" s="435"/>
      <c r="AI1304" s="435"/>
      <c r="AJ1304" s="435"/>
      <c r="AK1304" s="435"/>
      <c r="AL1304" s="435"/>
      <c r="AM1304" s="435"/>
      <c r="AN1304" s="435"/>
    </row>
    <row r="1305" spans="1:40" s="436" customFormat="1" ht="14.5">
      <c r="A1305" s="435"/>
      <c r="B1305" s="435"/>
      <c r="C1305" s="435"/>
      <c r="D1305" s="435"/>
      <c r="E1305" s="435"/>
      <c r="F1305" s="435"/>
      <c r="G1305" s="435"/>
      <c r="H1305" s="435"/>
      <c r="I1305" s="435"/>
      <c r="J1305" s="435"/>
      <c r="K1305" s="435"/>
      <c r="L1305" s="435"/>
      <c r="M1305" s="435"/>
      <c r="N1305" s="435"/>
      <c r="O1305" s="435"/>
      <c r="P1305" s="435"/>
      <c r="Q1305" s="21"/>
      <c r="R1305" s="435"/>
      <c r="S1305" s="435"/>
      <c r="T1305" s="435"/>
      <c r="U1305" s="435"/>
      <c r="V1305" s="21"/>
      <c r="W1305" s="435"/>
      <c r="X1305" s="435"/>
      <c r="Y1305" s="435"/>
      <c r="Z1305" s="435"/>
      <c r="AA1305" s="435"/>
      <c r="AB1305" s="435"/>
      <c r="AC1305" s="435"/>
      <c r="AD1305" s="435"/>
      <c r="AE1305" s="435"/>
      <c r="AF1305" s="435"/>
      <c r="AG1305" s="435"/>
      <c r="AH1305" s="435"/>
      <c r="AI1305" s="435"/>
      <c r="AJ1305" s="435"/>
      <c r="AK1305" s="435"/>
      <c r="AL1305" s="435"/>
      <c r="AM1305" s="435"/>
      <c r="AN1305" s="435"/>
    </row>
    <row r="1306" spans="1:40" s="436" customFormat="1" ht="14.5">
      <c r="A1306" s="435"/>
      <c r="B1306" s="435"/>
      <c r="C1306" s="435"/>
      <c r="D1306" s="435"/>
      <c r="E1306" s="435"/>
      <c r="F1306" s="435"/>
      <c r="G1306" s="435"/>
      <c r="H1306" s="435"/>
      <c r="I1306" s="435"/>
      <c r="J1306" s="435"/>
      <c r="K1306" s="435"/>
      <c r="L1306" s="435"/>
      <c r="M1306" s="435"/>
      <c r="N1306" s="435"/>
      <c r="O1306" s="435"/>
      <c r="P1306" s="435"/>
      <c r="Q1306" s="21"/>
      <c r="R1306" s="435"/>
      <c r="S1306" s="435"/>
      <c r="T1306" s="435"/>
      <c r="U1306" s="435"/>
      <c r="V1306" s="21"/>
      <c r="W1306" s="435"/>
      <c r="X1306" s="435"/>
      <c r="Y1306" s="435"/>
      <c r="Z1306" s="435"/>
      <c r="AA1306" s="435"/>
      <c r="AB1306" s="435"/>
      <c r="AC1306" s="435"/>
      <c r="AD1306" s="435"/>
      <c r="AE1306" s="435"/>
      <c r="AF1306" s="435"/>
      <c r="AG1306" s="435"/>
      <c r="AH1306" s="435"/>
      <c r="AI1306" s="435"/>
      <c r="AJ1306" s="435"/>
      <c r="AK1306" s="435"/>
      <c r="AL1306" s="435"/>
      <c r="AM1306" s="435"/>
      <c r="AN1306" s="435"/>
    </row>
    <row r="1307" spans="1:40" s="436" customFormat="1" ht="14.5">
      <c r="A1307" s="435"/>
      <c r="B1307" s="435"/>
      <c r="C1307" s="435"/>
      <c r="D1307" s="435"/>
      <c r="E1307" s="435"/>
      <c r="F1307" s="435"/>
      <c r="G1307" s="435"/>
      <c r="H1307" s="435"/>
      <c r="I1307" s="435"/>
      <c r="J1307" s="435"/>
      <c r="K1307" s="435"/>
      <c r="L1307" s="435"/>
      <c r="M1307" s="435"/>
      <c r="N1307" s="435"/>
      <c r="O1307" s="435"/>
      <c r="P1307" s="435"/>
      <c r="Q1307" s="21"/>
      <c r="R1307" s="435"/>
      <c r="S1307" s="435"/>
      <c r="T1307" s="435"/>
      <c r="U1307" s="435"/>
      <c r="V1307" s="21"/>
      <c r="W1307" s="435"/>
      <c r="X1307" s="435"/>
      <c r="Y1307" s="435"/>
      <c r="Z1307" s="435"/>
      <c r="AA1307" s="435"/>
      <c r="AB1307" s="435"/>
      <c r="AC1307" s="435"/>
      <c r="AD1307" s="435"/>
      <c r="AE1307" s="435"/>
      <c r="AF1307" s="435"/>
      <c r="AG1307" s="435"/>
      <c r="AH1307" s="435"/>
      <c r="AI1307" s="435"/>
      <c r="AJ1307" s="435"/>
      <c r="AK1307" s="435"/>
      <c r="AL1307" s="435"/>
      <c r="AM1307" s="435"/>
      <c r="AN1307" s="435"/>
    </row>
    <row r="1308" spans="1:40" s="436" customFormat="1" ht="14.5">
      <c r="A1308" s="435"/>
      <c r="B1308" s="435"/>
      <c r="C1308" s="435"/>
      <c r="D1308" s="435"/>
      <c r="E1308" s="435"/>
      <c r="F1308" s="435"/>
      <c r="G1308" s="435"/>
      <c r="H1308" s="435"/>
      <c r="I1308" s="435"/>
      <c r="J1308" s="435"/>
      <c r="K1308" s="435"/>
      <c r="L1308" s="435"/>
      <c r="M1308" s="435"/>
      <c r="N1308" s="435"/>
      <c r="O1308" s="435"/>
      <c r="P1308" s="435"/>
      <c r="Q1308" s="21"/>
      <c r="R1308" s="435"/>
      <c r="S1308" s="435"/>
      <c r="T1308" s="435"/>
      <c r="U1308" s="435"/>
      <c r="V1308" s="21"/>
      <c r="W1308" s="435"/>
      <c r="X1308" s="435"/>
      <c r="Y1308" s="435"/>
      <c r="Z1308" s="435"/>
      <c r="AA1308" s="435"/>
      <c r="AB1308" s="435"/>
      <c r="AC1308" s="435"/>
      <c r="AD1308" s="435"/>
      <c r="AE1308" s="435"/>
      <c r="AF1308" s="435"/>
      <c r="AG1308" s="435"/>
      <c r="AH1308" s="435"/>
      <c r="AI1308" s="435"/>
      <c r="AJ1308" s="435"/>
      <c r="AK1308" s="435"/>
      <c r="AL1308" s="435"/>
      <c r="AM1308" s="435"/>
      <c r="AN1308" s="435"/>
    </row>
    <row r="1309" spans="1:40" s="436" customFormat="1" ht="14.5">
      <c r="A1309" s="435"/>
      <c r="B1309" s="435"/>
      <c r="C1309" s="435"/>
      <c r="D1309" s="435"/>
      <c r="E1309" s="435"/>
      <c r="F1309" s="435"/>
      <c r="G1309" s="435"/>
      <c r="H1309" s="435"/>
      <c r="I1309" s="435"/>
      <c r="J1309" s="435"/>
      <c r="K1309" s="435"/>
      <c r="L1309" s="435"/>
      <c r="M1309" s="435"/>
      <c r="N1309" s="435"/>
      <c r="O1309" s="435"/>
      <c r="P1309" s="435"/>
      <c r="Q1309" s="21"/>
      <c r="R1309" s="435"/>
      <c r="S1309" s="435"/>
      <c r="T1309" s="435"/>
      <c r="U1309" s="435"/>
      <c r="V1309" s="21"/>
      <c r="W1309" s="435"/>
      <c r="X1309" s="435"/>
      <c r="Y1309" s="435"/>
      <c r="Z1309" s="435"/>
      <c r="AA1309" s="435"/>
      <c r="AB1309" s="435"/>
      <c r="AC1309" s="435"/>
      <c r="AD1309" s="435"/>
      <c r="AE1309" s="435"/>
      <c r="AF1309" s="435"/>
      <c r="AG1309" s="435"/>
      <c r="AH1309" s="435"/>
      <c r="AI1309" s="435"/>
      <c r="AJ1309" s="435"/>
      <c r="AK1309" s="435"/>
      <c r="AL1309" s="435"/>
      <c r="AM1309" s="435"/>
      <c r="AN1309" s="435"/>
    </row>
    <row r="1310" spans="1:40" s="436" customFormat="1" ht="14.5">
      <c r="A1310" s="435"/>
      <c r="B1310" s="435"/>
      <c r="C1310" s="435"/>
      <c r="D1310" s="435"/>
      <c r="E1310" s="435"/>
      <c r="F1310" s="435"/>
      <c r="G1310" s="435"/>
      <c r="H1310" s="435"/>
      <c r="I1310" s="435"/>
      <c r="J1310" s="435"/>
      <c r="K1310" s="435"/>
      <c r="L1310" s="435"/>
      <c r="M1310" s="435"/>
      <c r="N1310" s="435"/>
      <c r="O1310" s="435"/>
      <c r="P1310" s="435"/>
      <c r="Q1310" s="21"/>
      <c r="R1310" s="435"/>
      <c r="S1310" s="435"/>
      <c r="T1310" s="435"/>
      <c r="U1310" s="435"/>
      <c r="V1310" s="21"/>
      <c r="W1310" s="435"/>
      <c r="X1310" s="435"/>
      <c r="Y1310" s="435"/>
      <c r="Z1310" s="435"/>
      <c r="AA1310" s="435"/>
      <c r="AB1310" s="435"/>
      <c r="AC1310" s="435"/>
      <c r="AD1310" s="435"/>
      <c r="AE1310" s="435"/>
      <c r="AF1310" s="435"/>
      <c r="AG1310" s="435"/>
      <c r="AH1310" s="435"/>
      <c r="AI1310" s="435"/>
      <c r="AJ1310" s="435"/>
      <c r="AK1310" s="435"/>
      <c r="AL1310" s="435"/>
      <c r="AM1310" s="435"/>
      <c r="AN1310" s="435"/>
    </row>
    <row r="1311" spans="1:40" s="436" customFormat="1" ht="14.5">
      <c r="A1311" s="435"/>
      <c r="B1311" s="435"/>
      <c r="C1311" s="435"/>
      <c r="D1311" s="435"/>
      <c r="E1311" s="435"/>
      <c r="F1311" s="435"/>
      <c r="G1311" s="435"/>
      <c r="H1311" s="435"/>
      <c r="I1311" s="435"/>
      <c r="J1311" s="435"/>
      <c r="K1311" s="435"/>
      <c r="L1311" s="435"/>
      <c r="M1311" s="435"/>
      <c r="N1311" s="435"/>
      <c r="O1311" s="435"/>
      <c r="P1311" s="435"/>
      <c r="Q1311" s="21"/>
      <c r="R1311" s="435"/>
      <c r="S1311" s="435"/>
      <c r="T1311" s="435"/>
      <c r="U1311" s="435"/>
      <c r="V1311" s="21"/>
      <c r="W1311" s="435"/>
      <c r="X1311" s="435"/>
      <c r="Y1311" s="435"/>
      <c r="Z1311" s="435"/>
      <c r="AA1311" s="435"/>
      <c r="AB1311" s="435"/>
      <c r="AC1311" s="435"/>
      <c r="AD1311" s="435"/>
      <c r="AE1311" s="435"/>
      <c r="AF1311" s="435"/>
      <c r="AG1311" s="435"/>
      <c r="AH1311" s="435"/>
      <c r="AI1311" s="435"/>
      <c r="AJ1311" s="435"/>
      <c r="AK1311" s="435"/>
      <c r="AL1311" s="435"/>
      <c r="AM1311" s="435"/>
      <c r="AN1311" s="435"/>
    </row>
    <row r="1312" spans="1:40" s="436" customFormat="1" ht="14.5">
      <c r="A1312" s="435"/>
      <c r="B1312" s="435"/>
      <c r="C1312" s="435"/>
      <c r="D1312" s="435"/>
      <c r="E1312" s="435"/>
      <c r="F1312" s="435"/>
      <c r="G1312" s="435"/>
      <c r="H1312" s="435"/>
      <c r="I1312" s="435"/>
      <c r="J1312" s="435"/>
      <c r="K1312" s="435"/>
      <c r="L1312" s="435"/>
      <c r="M1312" s="435"/>
      <c r="N1312" s="435"/>
      <c r="O1312" s="435"/>
      <c r="P1312" s="435"/>
      <c r="Q1312" s="21"/>
      <c r="R1312" s="435"/>
      <c r="S1312" s="435"/>
      <c r="T1312" s="435"/>
      <c r="U1312" s="435"/>
      <c r="V1312" s="21"/>
      <c r="W1312" s="435"/>
      <c r="X1312" s="435"/>
      <c r="Y1312" s="435"/>
      <c r="Z1312" s="435"/>
      <c r="AA1312" s="435"/>
      <c r="AB1312" s="435"/>
      <c r="AC1312" s="435"/>
      <c r="AD1312" s="435"/>
      <c r="AE1312" s="435"/>
      <c r="AF1312" s="435"/>
      <c r="AG1312" s="435"/>
      <c r="AH1312" s="435"/>
      <c r="AI1312" s="435"/>
      <c r="AJ1312" s="435"/>
      <c r="AK1312" s="435"/>
      <c r="AL1312" s="435"/>
      <c r="AM1312" s="435"/>
      <c r="AN1312" s="435"/>
    </row>
    <row r="1313" spans="1:40" s="436" customFormat="1" ht="14.5">
      <c r="A1313" s="435"/>
      <c r="B1313" s="435"/>
      <c r="C1313" s="435"/>
      <c r="D1313" s="435"/>
      <c r="E1313" s="435"/>
      <c r="F1313" s="435"/>
      <c r="G1313" s="435"/>
      <c r="H1313" s="435"/>
      <c r="I1313" s="435"/>
      <c r="J1313" s="435"/>
      <c r="K1313" s="435"/>
      <c r="L1313" s="435"/>
      <c r="M1313" s="435"/>
      <c r="N1313" s="435"/>
      <c r="O1313" s="435"/>
      <c r="P1313" s="435"/>
      <c r="Q1313" s="21"/>
      <c r="R1313" s="435"/>
      <c r="S1313" s="435"/>
      <c r="T1313" s="435"/>
      <c r="U1313" s="435"/>
      <c r="V1313" s="21"/>
      <c r="W1313" s="435"/>
      <c r="X1313" s="435"/>
      <c r="Y1313" s="435"/>
      <c r="Z1313" s="435"/>
      <c r="AA1313" s="435"/>
      <c r="AB1313" s="435"/>
      <c r="AC1313" s="435"/>
      <c r="AD1313" s="435"/>
      <c r="AE1313" s="435"/>
      <c r="AF1313" s="435"/>
      <c r="AG1313" s="435"/>
      <c r="AH1313" s="435"/>
      <c r="AI1313" s="435"/>
      <c r="AJ1313" s="435"/>
      <c r="AK1313" s="435"/>
      <c r="AL1313" s="435"/>
      <c r="AM1313" s="435"/>
      <c r="AN1313" s="435"/>
    </row>
    <row r="1314" spans="1:40" s="436" customFormat="1" ht="14.5">
      <c r="A1314" s="435"/>
      <c r="B1314" s="435"/>
      <c r="C1314" s="435"/>
      <c r="D1314" s="435"/>
      <c r="E1314" s="435"/>
      <c r="F1314" s="435"/>
      <c r="G1314" s="435"/>
      <c r="H1314" s="435"/>
      <c r="I1314" s="435"/>
      <c r="J1314" s="435"/>
      <c r="K1314" s="435"/>
      <c r="L1314" s="435"/>
      <c r="M1314" s="435"/>
      <c r="N1314" s="435"/>
      <c r="O1314" s="435"/>
      <c r="P1314" s="435"/>
      <c r="Q1314" s="21"/>
      <c r="R1314" s="435"/>
      <c r="S1314" s="435"/>
      <c r="T1314" s="435"/>
      <c r="U1314" s="435"/>
      <c r="V1314" s="21"/>
      <c r="W1314" s="435"/>
      <c r="X1314" s="435"/>
      <c r="Y1314" s="435"/>
      <c r="Z1314" s="435"/>
      <c r="AA1314" s="435"/>
      <c r="AB1314" s="435"/>
      <c r="AC1314" s="435"/>
      <c r="AD1314" s="435"/>
      <c r="AE1314" s="435"/>
      <c r="AF1314" s="435"/>
      <c r="AG1314" s="435"/>
      <c r="AH1314" s="435"/>
      <c r="AI1314" s="435"/>
      <c r="AJ1314" s="435"/>
      <c r="AK1314" s="435"/>
      <c r="AL1314" s="435"/>
      <c r="AM1314" s="435"/>
      <c r="AN1314" s="435"/>
    </row>
    <row r="1315" spans="1:40" s="436" customFormat="1" ht="14.5">
      <c r="A1315" s="435"/>
      <c r="B1315" s="435"/>
      <c r="C1315" s="435"/>
      <c r="D1315" s="435"/>
      <c r="E1315" s="435"/>
      <c r="F1315" s="435"/>
      <c r="G1315" s="435"/>
      <c r="H1315" s="435"/>
      <c r="I1315" s="435"/>
      <c r="J1315" s="435"/>
      <c r="K1315" s="435"/>
      <c r="L1315" s="435"/>
      <c r="M1315" s="435"/>
      <c r="N1315" s="435"/>
      <c r="O1315" s="435"/>
      <c r="P1315" s="435"/>
      <c r="Q1315" s="21"/>
      <c r="R1315" s="435"/>
      <c r="S1315" s="435"/>
      <c r="T1315" s="435"/>
      <c r="U1315" s="435"/>
      <c r="V1315" s="21"/>
      <c r="W1315" s="435"/>
      <c r="X1315" s="435"/>
      <c r="Y1315" s="435"/>
      <c r="Z1315" s="435"/>
      <c r="AA1315" s="435"/>
      <c r="AB1315" s="435"/>
      <c r="AC1315" s="435"/>
      <c r="AD1315" s="435"/>
      <c r="AE1315" s="435"/>
      <c r="AF1315" s="435"/>
      <c r="AG1315" s="435"/>
      <c r="AH1315" s="435"/>
      <c r="AI1315" s="435"/>
      <c r="AJ1315" s="435"/>
      <c r="AK1315" s="435"/>
      <c r="AL1315" s="435"/>
      <c r="AM1315" s="435"/>
      <c r="AN1315" s="435"/>
    </row>
    <row r="1316" spans="1:40" s="436" customFormat="1" ht="14.5">
      <c r="A1316" s="435"/>
      <c r="B1316" s="435"/>
      <c r="C1316" s="435"/>
      <c r="D1316" s="435"/>
      <c r="E1316" s="435"/>
      <c r="F1316" s="435"/>
      <c r="G1316" s="435"/>
      <c r="H1316" s="435"/>
      <c r="I1316" s="435"/>
      <c r="J1316" s="435"/>
      <c r="K1316" s="435"/>
      <c r="L1316" s="435"/>
      <c r="M1316" s="435"/>
      <c r="N1316" s="435"/>
      <c r="O1316" s="435"/>
      <c r="P1316" s="435"/>
      <c r="Q1316" s="21"/>
      <c r="R1316" s="435"/>
      <c r="S1316" s="435"/>
      <c r="T1316" s="435"/>
      <c r="U1316" s="435"/>
      <c r="V1316" s="21"/>
      <c r="W1316" s="435"/>
      <c r="X1316" s="435"/>
      <c r="Y1316" s="435"/>
      <c r="Z1316" s="435"/>
      <c r="AA1316" s="435"/>
      <c r="AB1316" s="435"/>
      <c r="AC1316" s="435"/>
      <c r="AD1316" s="435"/>
      <c r="AE1316" s="435"/>
      <c r="AF1316" s="435"/>
      <c r="AG1316" s="435"/>
      <c r="AH1316" s="435"/>
      <c r="AI1316" s="435"/>
      <c r="AJ1316" s="435"/>
      <c r="AK1316" s="435"/>
      <c r="AL1316" s="435"/>
      <c r="AM1316" s="435"/>
      <c r="AN1316" s="435"/>
    </row>
    <row r="1317" spans="1:40" s="436" customFormat="1" ht="14.5">
      <c r="A1317" s="435"/>
      <c r="B1317" s="435"/>
      <c r="C1317" s="435"/>
      <c r="D1317" s="435"/>
      <c r="E1317" s="435"/>
      <c r="F1317" s="435"/>
      <c r="G1317" s="435"/>
      <c r="H1317" s="435"/>
      <c r="I1317" s="435"/>
      <c r="J1317" s="435"/>
      <c r="K1317" s="435"/>
      <c r="L1317" s="435"/>
      <c r="M1317" s="435"/>
      <c r="N1317" s="435"/>
      <c r="O1317" s="435"/>
      <c r="P1317" s="435"/>
      <c r="Q1317" s="21"/>
      <c r="R1317" s="435"/>
      <c r="S1317" s="435"/>
      <c r="T1317" s="435"/>
      <c r="U1317" s="435"/>
      <c r="V1317" s="21"/>
      <c r="W1317" s="435"/>
      <c r="X1317" s="435"/>
      <c r="Y1317" s="435"/>
      <c r="Z1317" s="435"/>
      <c r="AA1317" s="435"/>
      <c r="AB1317" s="435"/>
      <c r="AC1317" s="435"/>
      <c r="AD1317" s="435"/>
      <c r="AE1317" s="435"/>
      <c r="AF1317" s="435"/>
      <c r="AG1317" s="435"/>
      <c r="AH1317" s="435"/>
      <c r="AI1317" s="435"/>
      <c r="AJ1317" s="435"/>
      <c r="AK1317" s="435"/>
      <c r="AL1317" s="435"/>
      <c r="AM1317" s="435"/>
      <c r="AN1317" s="435"/>
    </row>
    <row r="1318" spans="1:40" s="436" customFormat="1" ht="14.5">
      <c r="A1318" s="435"/>
      <c r="B1318" s="435"/>
      <c r="C1318" s="435"/>
      <c r="D1318" s="435"/>
      <c r="E1318" s="435"/>
      <c r="F1318" s="435"/>
      <c r="G1318" s="435"/>
      <c r="H1318" s="435"/>
      <c r="I1318" s="435"/>
      <c r="J1318" s="435"/>
      <c r="K1318" s="435"/>
      <c r="L1318" s="435"/>
      <c r="M1318" s="435"/>
      <c r="N1318" s="435"/>
      <c r="O1318" s="435"/>
      <c r="P1318" s="435"/>
      <c r="Q1318" s="21"/>
      <c r="R1318" s="435"/>
      <c r="S1318" s="435"/>
      <c r="T1318" s="435"/>
      <c r="U1318" s="435"/>
      <c r="V1318" s="21"/>
      <c r="W1318" s="435"/>
      <c r="X1318" s="435"/>
      <c r="Y1318" s="435"/>
      <c r="Z1318" s="435"/>
      <c r="AA1318" s="435"/>
      <c r="AB1318" s="435"/>
      <c r="AC1318" s="435"/>
      <c r="AD1318" s="435"/>
      <c r="AE1318" s="435"/>
      <c r="AF1318" s="435"/>
      <c r="AG1318" s="435"/>
      <c r="AH1318" s="435"/>
      <c r="AI1318" s="435"/>
      <c r="AJ1318" s="435"/>
      <c r="AK1318" s="435"/>
      <c r="AL1318" s="435"/>
      <c r="AM1318" s="435"/>
      <c r="AN1318" s="435"/>
    </row>
    <row r="1319" spans="1:40" s="436" customFormat="1" ht="14.5">
      <c r="A1319" s="435"/>
      <c r="B1319" s="435"/>
      <c r="C1319" s="435"/>
      <c r="D1319" s="435"/>
      <c r="E1319" s="435"/>
      <c r="F1319" s="435"/>
      <c r="G1319" s="435"/>
      <c r="H1319" s="435"/>
      <c r="I1319" s="435"/>
      <c r="J1319" s="435"/>
      <c r="K1319" s="435"/>
      <c r="L1319" s="435"/>
      <c r="M1319" s="435"/>
      <c r="N1319" s="435"/>
      <c r="O1319" s="435"/>
      <c r="P1319" s="435"/>
      <c r="Q1319" s="21"/>
      <c r="R1319" s="435"/>
      <c r="S1319" s="435"/>
      <c r="T1319" s="435"/>
      <c r="U1319" s="435"/>
      <c r="V1319" s="21"/>
      <c r="W1319" s="435"/>
      <c r="X1319" s="435"/>
      <c r="Y1319" s="435"/>
      <c r="Z1319" s="435"/>
      <c r="AA1319" s="435"/>
      <c r="AB1319" s="435"/>
      <c r="AC1319" s="435"/>
      <c r="AD1319" s="435"/>
      <c r="AE1319" s="435"/>
      <c r="AF1319" s="435"/>
      <c r="AG1319" s="435"/>
      <c r="AH1319" s="435"/>
      <c r="AI1319" s="435"/>
      <c r="AJ1319" s="435"/>
      <c r="AK1319" s="435"/>
      <c r="AL1319" s="435"/>
      <c r="AM1319" s="435"/>
      <c r="AN1319" s="435"/>
    </row>
    <row r="1320" spans="1:40" s="436" customFormat="1" ht="14.5">
      <c r="A1320" s="435"/>
      <c r="B1320" s="435"/>
      <c r="C1320" s="435"/>
      <c r="D1320" s="435"/>
      <c r="E1320" s="435"/>
      <c r="F1320" s="435"/>
      <c r="G1320" s="435"/>
      <c r="H1320" s="435"/>
      <c r="I1320" s="435"/>
      <c r="J1320" s="435"/>
      <c r="K1320" s="435"/>
      <c r="L1320" s="435"/>
      <c r="M1320" s="435"/>
      <c r="N1320" s="435"/>
      <c r="O1320" s="435"/>
      <c r="P1320" s="435"/>
      <c r="Q1320" s="21"/>
      <c r="R1320" s="435"/>
      <c r="S1320" s="435"/>
      <c r="T1320" s="435"/>
      <c r="U1320" s="435"/>
      <c r="V1320" s="21"/>
      <c r="W1320" s="435"/>
      <c r="X1320" s="435"/>
      <c r="Y1320" s="435"/>
      <c r="Z1320" s="435"/>
      <c r="AA1320" s="435"/>
      <c r="AB1320" s="435"/>
      <c r="AC1320" s="435"/>
      <c r="AD1320" s="435"/>
      <c r="AE1320" s="435"/>
      <c r="AF1320" s="435"/>
      <c r="AG1320" s="435"/>
      <c r="AH1320" s="435"/>
      <c r="AI1320" s="435"/>
      <c r="AJ1320" s="435"/>
      <c r="AK1320" s="435"/>
      <c r="AL1320" s="435"/>
      <c r="AM1320" s="435"/>
      <c r="AN1320" s="435"/>
    </row>
    <row r="1321" spans="1:40" s="436" customFormat="1" ht="14.5">
      <c r="A1321" s="435"/>
      <c r="B1321" s="435"/>
      <c r="C1321" s="435"/>
      <c r="D1321" s="435"/>
      <c r="E1321" s="435"/>
      <c r="F1321" s="435"/>
      <c r="G1321" s="435"/>
      <c r="H1321" s="435"/>
      <c r="I1321" s="435"/>
      <c r="J1321" s="435"/>
      <c r="K1321" s="435"/>
      <c r="L1321" s="435"/>
      <c r="M1321" s="435"/>
      <c r="N1321" s="435"/>
      <c r="O1321" s="435"/>
      <c r="P1321" s="435"/>
      <c r="Q1321" s="21"/>
      <c r="R1321" s="435"/>
      <c r="S1321" s="435"/>
      <c r="T1321" s="435"/>
      <c r="U1321" s="435"/>
      <c r="V1321" s="21"/>
      <c r="W1321" s="435"/>
      <c r="X1321" s="435"/>
      <c r="Y1321" s="435"/>
      <c r="Z1321" s="435"/>
      <c r="AA1321" s="435"/>
      <c r="AB1321" s="435"/>
      <c r="AC1321" s="435"/>
      <c r="AD1321" s="435"/>
      <c r="AE1321" s="435"/>
      <c r="AF1321" s="435"/>
      <c r="AG1321" s="435"/>
      <c r="AH1321" s="435"/>
      <c r="AI1321" s="435"/>
      <c r="AJ1321" s="435"/>
      <c r="AK1321" s="435"/>
      <c r="AL1321" s="435"/>
      <c r="AM1321" s="435"/>
      <c r="AN1321" s="435"/>
    </row>
    <row r="1322" spans="1:40" s="436" customFormat="1" ht="14.5">
      <c r="A1322" s="435"/>
      <c r="B1322" s="435"/>
      <c r="C1322" s="435"/>
      <c r="D1322" s="435"/>
      <c r="E1322" s="435"/>
      <c r="F1322" s="435"/>
      <c r="G1322" s="435"/>
      <c r="H1322" s="435"/>
      <c r="I1322" s="435"/>
      <c r="J1322" s="435"/>
      <c r="K1322" s="435"/>
      <c r="L1322" s="435"/>
      <c r="M1322" s="435"/>
      <c r="N1322" s="435"/>
      <c r="O1322" s="435"/>
      <c r="P1322" s="435"/>
      <c r="Q1322" s="21"/>
      <c r="R1322" s="435"/>
      <c r="S1322" s="435"/>
      <c r="T1322" s="435"/>
      <c r="U1322" s="435"/>
      <c r="V1322" s="21"/>
      <c r="W1322" s="435"/>
      <c r="X1322" s="435"/>
      <c r="Y1322" s="435"/>
      <c r="Z1322" s="435"/>
      <c r="AA1322" s="435"/>
      <c r="AB1322" s="435"/>
      <c r="AC1322" s="435"/>
      <c r="AD1322" s="435"/>
      <c r="AE1322" s="435"/>
      <c r="AF1322" s="435"/>
      <c r="AG1322" s="435"/>
      <c r="AH1322" s="435"/>
      <c r="AI1322" s="435"/>
      <c r="AJ1322" s="435"/>
      <c r="AK1322" s="435"/>
      <c r="AL1322" s="435"/>
      <c r="AM1322" s="435"/>
      <c r="AN1322" s="435"/>
    </row>
    <row r="1323" spans="1:40" s="436" customFormat="1" ht="14.5">
      <c r="A1323" s="435"/>
      <c r="B1323" s="435"/>
      <c r="C1323" s="435"/>
      <c r="D1323" s="435"/>
      <c r="E1323" s="435"/>
      <c r="F1323" s="435"/>
      <c r="G1323" s="435"/>
      <c r="H1323" s="435"/>
      <c r="I1323" s="435"/>
      <c r="J1323" s="435"/>
      <c r="K1323" s="435"/>
      <c r="L1323" s="435"/>
      <c r="M1323" s="435"/>
      <c r="N1323" s="435"/>
      <c r="O1323" s="435"/>
      <c r="P1323" s="435"/>
      <c r="Q1323" s="21"/>
      <c r="R1323" s="435"/>
      <c r="S1323" s="435"/>
      <c r="T1323" s="435"/>
      <c r="U1323" s="435"/>
      <c r="V1323" s="21"/>
      <c r="W1323" s="435"/>
      <c r="X1323" s="435"/>
      <c r="Y1323" s="435"/>
      <c r="Z1323" s="435"/>
      <c r="AA1323" s="435"/>
      <c r="AB1323" s="435"/>
      <c r="AC1323" s="435"/>
      <c r="AD1323" s="435"/>
      <c r="AE1323" s="435"/>
      <c r="AF1323" s="435"/>
      <c r="AG1323" s="435"/>
      <c r="AH1323" s="435"/>
      <c r="AI1323" s="435"/>
      <c r="AJ1323" s="435"/>
      <c r="AK1323" s="435"/>
      <c r="AL1323" s="435"/>
      <c r="AM1323" s="435"/>
      <c r="AN1323" s="435"/>
    </row>
    <row r="1324" spans="1:40" s="436" customFormat="1" ht="14.5">
      <c r="A1324" s="435"/>
      <c r="B1324" s="435"/>
      <c r="C1324" s="435"/>
      <c r="D1324" s="435"/>
      <c r="E1324" s="435"/>
      <c r="F1324" s="435"/>
      <c r="G1324" s="435"/>
      <c r="H1324" s="435"/>
      <c r="I1324" s="435"/>
      <c r="J1324" s="435"/>
      <c r="K1324" s="435"/>
      <c r="L1324" s="435"/>
      <c r="M1324" s="435"/>
      <c r="N1324" s="435"/>
      <c r="O1324" s="435"/>
      <c r="P1324" s="435"/>
      <c r="Q1324" s="21"/>
      <c r="R1324" s="435"/>
      <c r="S1324" s="435"/>
      <c r="T1324" s="435"/>
      <c r="U1324" s="435"/>
      <c r="V1324" s="21"/>
      <c r="W1324" s="435"/>
      <c r="X1324" s="435"/>
      <c r="Y1324" s="435"/>
      <c r="Z1324" s="435"/>
      <c r="AA1324" s="435"/>
      <c r="AB1324" s="435"/>
      <c r="AC1324" s="435"/>
      <c r="AD1324" s="435"/>
      <c r="AE1324" s="435"/>
      <c r="AF1324" s="435"/>
      <c r="AG1324" s="435"/>
      <c r="AH1324" s="435"/>
      <c r="AI1324" s="435"/>
      <c r="AJ1324" s="435"/>
      <c r="AK1324" s="435"/>
      <c r="AL1324" s="435"/>
      <c r="AM1324" s="435"/>
      <c r="AN1324" s="435"/>
    </row>
    <row r="1325" spans="1:40" s="436" customFormat="1" ht="14.5">
      <c r="A1325" s="435"/>
      <c r="B1325" s="435"/>
      <c r="C1325" s="435"/>
      <c r="D1325" s="435"/>
      <c r="E1325" s="435"/>
      <c r="F1325" s="435"/>
      <c r="G1325" s="435"/>
      <c r="H1325" s="435"/>
      <c r="I1325" s="435"/>
      <c r="J1325" s="435"/>
      <c r="K1325" s="435"/>
      <c r="L1325" s="435"/>
      <c r="M1325" s="435"/>
      <c r="N1325" s="435"/>
      <c r="O1325" s="435"/>
      <c r="P1325" s="435"/>
      <c r="Q1325" s="21"/>
      <c r="R1325" s="435"/>
      <c r="S1325" s="435"/>
      <c r="T1325" s="435"/>
      <c r="U1325" s="435"/>
      <c r="V1325" s="21"/>
      <c r="W1325" s="435"/>
      <c r="X1325" s="435"/>
      <c r="Y1325" s="435"/>
      <c r="Z1325" s="435"/>
      <c r="AA1325" s="435"/>
      <c r="AB1325" s="435"/>
      <c r="AC1325" s="435"/>
      <c r="AD1325" s="435"/>
      <c r="AE1325" s="435"/>
      <c r="AF1325" s="435"/>
      <c r="AG1325" s="435"/>
      <c r="AH1325" s="435"/>
      <c r="AI1325" s="435"/>
      <c r="AJ1325" s="435"/>
      <c r="AK1325" s="435"/>
      <c r="AL1325" s="435"/>
      <c r="AM1325" s="435"/>
      <c r="AN1325" s="435"/>
    </row>
    <row r="1326" spans="1:40" s="436" customFormat="1" ht="14.5">
      <c r="A1326" s="435"/>
      <c r="B1326" s="435"/>
      <c r="C1326" s="435"/>
      <c r="D1326" s="435"/>
      <c r="E1326" s="435"/>
      <c r="F1326" s="435"/>
      <c r="G1326" s="435"/>
      <c r="H1326" s="435"/>
      <c r="I1326" s="435"/>
      <c r="J1326" s="435"/>
      <c r="K1326" s="435"/>
      <c r="L1326" s="435"/>
      <c r="M1326" s="435"/>
      <c r="N1326" s="435"/>
      <c r="O1326" s="435"/>
      <c r="P1326" s="435"/>
      <c r="Q1326" s="21"/>
      <c r="R1326" s="435"/>
      <c r="S1326" s="435"/>
      <c r="T1326" s="435"/>
      <c r="U1326" s="435"/>
      <c r="V1326" s="21"/>
      <c r="W1326" s="435"/>
      <c r="X1326" s="435"/>
      <c r="Y1326" s="435"/>
      <c r="Z1326" s="435"/>
      <c r="AA1326" s="435"/>
      <c r="AB1326" s="435"/>
      <c r="AC1326" s="435"/>
      <c r="AD1326" s="435"/>
      <c r="AE1326" s="435"/>
      <c r="AF1326" s="435"/>
      <c r="AG1326" s="435"/>
      <c r="AH1326" s="435"/>
      <c r="AI1326" s="435"/>
      <c r="AJ1326" s="435"/>
      <c r="AK1326" s="435"/>
      <c r="AL1326" s="435"/>
      <c r="AM1326" s="435"/>
      <c r="AN1326" s="435"/>
    </row>
    <row r="1327" spans="1:40" s="436" customFormat="1" ht="14.5">
      <c r="A1327" s="435"/>
      <c r="B1327" s="435"/>
      <c r="C1327" s="435"/>
      <c r="D1327" s="435"/>
      <c r="E1327" s="435"/>
      <c r="F1327" s="435"/>
      <c r="G1327" s="435"/>
      <c r="H1327" s="435"/>
      <c r="I1327" s="435"/>
      <c r="J1327" s="435"/>
      <c r="K1327" s="435"/>
      <c r="L1327" s="435"/>
      <c r="M1327" s="435"/>
      <c r="N1327" s="435"/>
      <c r="O1327" s="435"/>
      <c r="P1327" s="435"/>
      <c r="Q1327" s="21"/>
      <c r="R1327" s="435"/>
      <c r="S1327" s="435"/>
      <c r="T1327" s="435"/>
      <c r="U1327" s="435"/>
      <c r="V1327" s="21"/>
      <c r="W1327" s="435"/>
      <c r="X1327" s="435"/>
      <c r="Y1327" s="435"/>
      <c r="Z1327" s="435"/>
      <c r="AA1327" s="435"/>
      <c r="AB1327" s="435"/>
      <c r="AC1327" s="435"/>
      <c r="AD1327" s="435"/>
      <c r="AE1327" s="435"/>
      <c r="AF1327" s="435"/>
      <c r="AG1327" s="435"/>
      <c r="AH1327" s="435"/>
      <c r="AI1327" s="435"/>
      <c r="AJ1327" s="435"/>
      <c r="AK1327" s="435"/>
      <c r="AL1327" s="435"/>
      <c r="AM1327" s="435"/>
      <c r="AN1327" s="435"/>
    </row>
    <row r="1328" spans="1:40" s="436" customFormat="1" ht="14.5">
      <c r="A1328" s="435"/>
      <c r="B1328" s="435"/>
      <c r="C1328" s="435"/>
      <c r="D1328" s="435"/>
      <c r="E1328" s="435"/>
      <c r="F1328" s="435"/>
      <c r="G1328" s="435"/>
      <c r="H1328" s="435"/>
      <c r="I1328" s="435"/>
      <c r="J1328" s="435"/>
      <c r="K1328" s="435"/>
      <c r="L1328" s="435"/>
      <c r="M1328" s="435"/>
      <c r="N1328" s="435"/>
      <c r="O1328" s="435"/>
      <c r="P1328" s="435"/>
      <c r="Q1328" s="21"/>
      <c r="R1328" s="435"/>
      <c r="S1328" s="435"/>
      <c r="T1328" s="435"/>
      <c r="U1328" s="435"/>
      <c r="V1328" s="21"/>
      <c r="W1328" s="435"/>
      <c r="X1328" s="435"/>
      <c r="Y1328" s="435"/>
      <c r="Z1328" s="435"/>
      <c r="AA1328" s="435"/>
      <c r="AB1328" s="435"/>
      <c r="AC1328" s="435"/>
      <c r="AD1328" s="435"/>
      <c r="AE1328" s="435"/>
      <c r="AF1328" s="435"/>
      <c r="AG1328" s="435"/>
      <c r="AH1328" s="435"/>
      <c r="AI1328" s="435"/>
      <c r="AJ1328" s="435"/>
      <c r="AK1328" s="435"/>
      <c r="AL1328" s="435"/>
      <c r="AM1328" s="435"/>
      <c r="AN1328" s="435"/>
    </row>
    <row r="1329" spans="1:40" s="436" customFormat="1" ht="14.5">
      <c r="A1329" s="435"/>
      <c r="B1329" s="435"/>
      <c r="C1329" s="435"/>
      <c r="D1329" s="435"/>
      <c r="E1329" s="435"/>
      <c r="F1329" s="435"/>
      <c r="G1329" s="435"/>
      <c r="H1329" s="435"/>
      <c r="I1329" s="435"/>
      <c r="J1329" s="435"/>
      <c r="K1329" s="435"/>
      <c r="L1329" s="435"/>
      <c r="M1329" s="435"/>
      <c r="N1329" s="435"/>
      <c r="O1329" s="435"/>
      <c r="P1329" s="435"/>
      <c r="Q1329" s="21"/>
      <c r="R1329" s="435"/>
      <c r="S1329" s="435"/>
      <c r="T1329" s="435"/>
      <c r="U1329" s="435"/>
      <c r="V1329" s="21"/>
      <c r="W1329" s="435"/>
      <c r="X1329" s="435"/>
      <c r="Y1329" s="435"/>
      <c r="Z1329" s="435"/>
      <c r="AA1329" s="435"/>
      <c r="AB1329" s="435"/>
      <c r="AC1329" s="435"/>
      <c r="AD1329" s="435"/>
      <c r="AE1329" s="435"/>
      <c r="AF1329" s="435"/>
      <c r="AG1329" s="435"/>
      <c r="AH1329" s="435"/>
      <c r="AI1329" s="435"/>
      <c r="AJ1329" s="435"/>
      <c r="AK1329" s="435"/>
      <c r="AL1329" s="435"/>
      <c r="AM1329" s="435"/>
      <c r="AN1329" s="435"/>
    </row>
    <row r="1330" spans="1:40" s="436" customFormat="1" ht="14.5">
      <c r="A1330" s="435"/>
      <c r="B1330" s="435"/>
      <c r="C1330" s="435"/>
      <c r="D1330" s="435"/>
      <c r="E1330" s="435"/>
      <c r="F1330" s="435"/>
      <c r="G1330" s="435"/>
      <c r="H1330" s="435"/>
      <c r="I1330" s="435"/>
      <c r="J1330" s="435"/>
      <c r="K1330" s="435"/>
      <c r="L1330" s="435"/>
      <c r="M1330" s="435"/>
      <c r="N1330" s="435"/>
      <c r="O1330" s="435"/>
      <c r="P1330" s="435"/>
      <c r="Q1330" s="21"/>
      <c r="R1330" s="435"/>
      <c r="S1330" s="435"/>
      <c r="T1330" s="435"/>
      <c r="U1330" s="435"/>
      <c r="V1330" s="21"/>
      <c r="W1330" s="435"/>
      <c r="X1330" s="435"/>
      <c r="Y1330" s="435"/>
      <c r="Z1330" s="435"/>
      <c r="AA1330" s="435"/>
      <c r="AB1330" s="435"/>
      <c r="AC1330" s="435"/>
      <c r="AD1330" s="435"/>
      <c r="AE1330" s="435"/>
      <c r="AF1330" s="435"/>
      <c r="AG1330" s="435"/>
      <c r="AH1330" s="435"/>
      <c r="AI1330" s="435"/>
      <c r="AJ1330" s="435"/>
      <c r="AK1330" s="435"/>
      <c r="AL1330" s="435"/>
      <c r="AM1330" s="435"/>
      <c r="AN1330" s="435"/>
    </row>
    <row r="1331" spans="1:40" s="436" customFormat="1" ht="14.5">
      <c r="A1331" s="435"/>
      <c r="B1331" s="435"/>
      <c r="C1331" s="435"/>
      <c r="D1331" s="435"/>
      <c r="E1331" s="435"/>
      <c r="F1331" s="435"/>
      <c r="G1331" s="435"/>
      <c r="H1331" s="435"/>
      <c r="I1331" s="435"/>
      <c r="J1331" s="435"/>
      <c r="K1331" s="435"/>
      <c r="L1331" s="435"/>
      <c r="M1331" s="435"/>
      <c r="N1331" s="435"/>
      <c r="O1331" s="435"/>
      <c r="P1331" s="435"/>
      <c r="Q1331" s="21"/>
      <c r="R1331" s="435"/>
      <c r="S1331" s="435"/>
      <c r="T1331" s="435"/>
      <c r="U1331" s="435"/>
      <c r="V1331" s="21"/>
      <c r="W1331" s="435"/>
      <c r="X1331" s="435"/>
      <c r="Y1331" s="435"/>
      <c r="Z1331" s="435"/>
      <c r="AA1331" s="435"/>
      <c r="AB1331" s="435"/>
      <c r="AC1331" s="435"/>
      <c r="AD1331" s="435"/>
      <c r="AE1331" s="435"/>
      <c r="AF1331" s="435"/>
      <c r="AG1331" s="435"/>
      <c r="AH1331" s="435"/>
      <c r="AI1331" s="435"/>
      <c r="AJ1331" s="435"/>
      <c r="AK1331" s="435"/>
      <c r="AL1331" s="435"/>
      <c r="AM1331" s="435"/>
      <c r="AN1331" s="435"/>
    </row>
    <row r="1332" spans="1:40" s="436" customFormat="1" ht="14.5">
      <c r="A1332" s="435"/>
      <c r="B1332" s="435"/>
      <c r="C1332" s="435"/>
      <c r="D1332" s="435"/>
      <c r="E1332" s="435"/>
      <c r="F1332" s="435"/>
      <c r="G1332" s="435"/>
      <c r="H1332" s="435"/>
      <c r="I1332" s="435"/>
      <c r="J1332" s="435"/>
      <c r="K1332" s="435"/>
      <c r="L1332" s="435"/>
      <c r="M1332" s="435"/>
      <c r="N1332" s="435"/>
      <c r="O1332" s="435"/>
      <c r="P1332" s="435"/>
      <c r="Q1332" s="21"/>
      <c r="R1332" s="435"/>
      <c r="S1332" s="435"/>
      <c r="T1332" s="435"/>
      <c r="U1332" s="435"/>
      <c r="V1332" s="21"/>
      <c r="W1332" s="435"/>
      <c r="X1332" s="435"/>
      <c r="Y1332" s="435"/>
      <c r="Z1332" s="435"/>
      <c r="AA1332" s="435"/>
      <c r="AB1332" s="435"/>
      <c r="AC1332" s="435"/>
      <c r="AD1332" s="435"/>
      <c r="AE1332" s="435"/>
      <c r="AF1332" s="435"/>
      <c r="AG1332" s="435"/>
      <c r="AH1332" s="435"/>
      <c r="AI1332" s="435"/>
      <c r="AJ1332" s="435"/>
      <c r="AK1332" s="435"/>
      <c r="AL1332" s="435"/>
      <c r="AM1332" s="435"/>
      <c r="AN1332" s="435"/>
    </row>
    <row r="1333" spans="1:40" s="436" customFormat="1" ht="14.5">
      <c r="A1333" s="435"/>
      <c r="B1333" s="435"/>
      <c r="C1333" s="435"/>
      <c r="D1333" s="435"/>
      <c r="E1333" s="435"/>
      <c r="F1333" s="435"/>
      <c r="G1333" s="435"/>
      <c r="H1333" s="435"/>
      <c r="I1333" s="435"/>
      <c r="J1333" s="435"/>
      <c r="K1333" s="435"/>
      <c r="L1333" s="435"/>
      <c r="M1333" s="435"/>
      <c r="N1333" s="435"/>
      <c r="O1333" s="435"/>
      <c r="P1333" s="435"/>
      <c r="Q1333" s="21"/>
      <c r="R1333" s="435"/>
      <c r="S1333" s="435"/>
      <c r="T1333" s="435"/>
      <c r="U1333" s="435"/>
      <c r="V1333" s="21"/>
      <c r="W1333" s="435"/>
      <c r="X1333" s="435"/>
      <c r="Y1333" s="435"/>
      <c r="Z1333" s="435"/>
      <c r="AA1333" s="435"/>
      <c r="AB1333" s="435"/>
      <c r="AC1333" s="435"/>
      <c r="AD1333" s="435"/>
      <c r="AE1333" s="435"/>
      <c r="AF1333" s="435"/>
      <c r="AG1333" s="435"/>
      <c r="AH1333" s="435"/>
      <c r="AI1333" s="435"/>
      <c r="AJ1333" s="435"/>
      <c r="AK1333" s="435"/>
      <c r="AL1333" s="435"/>
      <c r="AM1333" s="435"/>
      <c r="AN1333" s="435"/>
    </row>
    <row r="1334" spans="1:40" s="436" customFormat="1" ht="14.5">
      <c r="A1334" s="435"/>
      <c r="B1334" s="435"/>
      <c r="C1334" s="435"/>
      <c r="D1334" s="435"/>
      <c r="E1334" s="435"/>
      <c r="F1334" s="435"/>
      <c r="G1334" s="435"/>
      <c r="H1334" s="435"/>
      <c r="I1334" s="435"/>
      <c r="J1334" s="435"/>
      <c r="K1334" s="435"/>
      <c r="L1334" s="435"/>
      <c r="M1334" s="435"/>
      <c r="N1334" s="435"/>
      <c r="O1334" s="435"/>
      <c r="P1334" s="435"/>
      <c r="Q1334" s="21"/>
      <c r="R1334" s="435"/>
      <c r="S1334" s="435"/>
      <c r="T1334" s="435"/>
      <c r="U1334" s="435"/>
      <c r="V1334" s="21"/>
      <c r="W1334" s="435"/>
      <c r="X1334" s="435"/>
      <c r="Y1334" s="435"/>
      <c r="Z1334" s="435"/>
      <c r="AA1334" s="435"/>
      <c r="AB1334" s="435"/>
      <c r="AC1334" s="435"/>
      <c r="AD1334" s="435"/>
      <c r="AE1334" s="435"/>
      <c r="AF1334" s="435"/>
      <c r="AG1334" s="435"/>
      <c r="AH1334" s="435"/>
      <c r="AI1334" s="435"/>
      <c r="AJ1334" s="435"/>
      <c r="AK1334" s="435"/>
      <c r="AL1334" s="435"/>
      <c r="AM1334" s="435"/>
      <c r="AN1334" s="435"/>
    </row>
    <row r="1335" spans="1:40" s="436" customFormat="1" ht="14.5">
      <c r="A1335" s="435"/>
      <c r="B1335" s="435"/>
      <c r="C1335" s="435"/>
      <c r="D1335" s="435"/>
      <c r="E1335" s="435"/>
      <c r="F1335" s="435"/>
      <c r="G1335" s="435"/>
      <c r="H1335" s="435"/>
      <c r="I1335" s="435"/>
      <c r="J1335" s="435"/>
      <c r="K1335" s="435"/>
      <c r="L1335" s="435"/>
      <c r="M1335" s="435"/>
      <c r="N1335" s="435"/>
      <c r="O1335" s="435"/>
      <c r="P1335" s="435"/>
      <c r="Q1335" s="21"/>
      <c r="R1335" s="435"/>
      <c r="S1335" s="435"/>
      <c r="T1335" s="435"/>
      <c r="U1335" s="435"/>
      <c r="V1335" s="21"/>
      <c r="W1335" s="435"/>
      <c r="X1335" s="435"/>
      <c r="Y1335" s="435"/>
      <c r="Z1335" s="435"/>
      <c r="AA1335" s="435"/>
      <c r="AB1335" s="435"/>
      <c r="AC1335" s="435"/>
      <c r="AD1335" s="435"/>
      <c r="AE1335" s="435"/>
      <c r="AF1335" s="435"/>
      <c r="AG1335" s="435"/>
      <c r="AH1335" s="435"/>
      <c r="AI1335" s="435"/>
      <c r="AJ1335" s="435"/>
      <c r="AK1335" s="435"/>
      <c r="AL1335" s="435"/>
      <c r="AM1335" s="435"/>
      <c r="AN1335" s="435"/>
    </row>
    <row r="1336" spans="1:40" s="436" customFormat="1" ht="14.5">
      <c r="A1336" s="435"/>
      <c r="B1336" s="435"/>
      <c r="C1336" s="435"/>
      <c r="D1336" s="435"/>
      <c r="E1336" s="435"/>
      <c r="F1336" s="435"/>
      <c r="G1336" s="435"/>
      <c r="H1336" s="435"/>
      <c r="I1336" s="435"/>
      <c r="J1336" s="435"/>
      <c r="K1336" s="435"/>
      <c r="L1336" s="435"/>
      <c r="M1336" s="435"/>
      <c r="N1336" s="435"/>
      <c r="O1336" s="435"/>
      <c r="P1336" s="435"/>
      <c r="Q1336" s="21"/>
      <c r="R1336" s="435"/>
      <c r="S1336" s="435"/>
      <c r="T1336" s="435"/>
      <c r="U1336" s="435"/>
      <c r="V1336" s="21"/>
      <c r="W1336" s="435"/>
      <c r="X1336" s="435"/>
      <c r="Y1336" s="435"/>
      <c r="Z1336" s="435"/>
      <c r="AA1336" s="435"/>
      <c r="AB1336" s="435"/>
      <c r="AC1336" s="435"/>
      <c r="AD1336" s="435"/>
      <c r="AE1336" s="435"/>
      <c r="AF1336" s="435"/>
      <c r="AG1336" s="435"/>
      <c r="AH1336" s="435"/>
      <c r="AI1336" s="435"/>
      <c r="AJ1336" s="435"/>
      <c r="AK1336" s="435"/>
      <c r="AL1336" s="435"/>
      <c r="AM1336" s="435"/>
      <c r="AN1336" s="435"/>
    </row>
    <row r="1337" spans="1:40" s="436" customFormat="1" ht="14.5">
      <c r="A1337" s="435"/>
      <c r="B1337" s="435"/>
      <c r="C1337" s="435"/>
      <c r="D1337" s="435"/>
      <c r="E1337" s="435"/>
      <c r="F1337" s="435"/>
      <c r="G1337" s="435"/>
      <c r="H1337" s="435"/>
      <c r="I1337" s="435"/>
      <c r="J1337" s="435"/>
      <c r="K1337" s="435"/>
      <c r="L1337" s="435"/>
      <c r="M1337" s="435"/>
      <c r="N1337" s="435"/>
      <c r="O1337" s="435"/>
      <c r="P1337" s="435"/>
      <c r="Q1337" s="21"/>
      <c r="R1337" s="435"/>
      <c r="S1337" s="435"/>
      <c r="T1337" s="435"/>
      <c r="U1337" s="435"/>
      <c r="V1337" s="21"/>
      <c r="W1337" s="435"/>
      <c r="X1337" s="435"/>
      <c r="Y1337" s="435"/>
      <c r="Z1337" s="435"/>
      <c r="AA1337" s="435"/>
      <c r="AB1337" s="435"/>
      <c r="AC1337" s="435"/>
      <c r="AD1337" s="435"/>
      <c r="AE1337" s="435"/>
      <c r="AF1337" s="435"/>
      <c r="AG1337" s="435"/>
      <c r="AH1337" s="435"/>
      <c r="AI1337" s="435"/>
      <c r="AJ1337" s="435"/>
      <c r="AK1337" s="435"/>
      <c r="AL1337" s="435"/>
      <c r="AM1337" s="435"/>
      <c r="AN1337" s="435"/>
    </row>
    <row r="1338" spans="1:40" s="436" customFormat="1" ht="14.5">
      <c r="A1338" s="435"/>
      <c r="B1338" s="435"/>
      <c r="C1338" s="435"/>
      <c r="D1338" s="435"/>
      <c r="E1338" s="435"/>
      <c r="F1338" s="435"/>
      <c r="G1338" s="435"/>
      <c r="H1338" s="435"/>
      <c r="I1338" s="435"/>
      <c r="J1338" s="435"/>
      <c r="K1338" s="435"/>
      <c r="L1338" s="435"/>
      <c r="M1338" s="435"/>
      <c r="N1338" s="435"/>
      <c r="O1338" s="435"/>
      <c r="P1338" s="435"/>
      <c r="Q1338" s="21"/>
      <c r="R1338" s="435"/>
      <c r="S1338" s="435"/>
      <c r="T1338" s="435"/>
      <c r="U1338" s="435"/>
      <c r="V1338" s="21"/>
      <c r="W1338" s="435"/>
      <c r="X1338" s="435"/>
      <c r="Y1338" s="435"/>
      <c r="Z1338" s="435"/>
      <c r="AA1338" s="435"/>
      <c r="AB1338" s="435"/>
      <c r="AC1338" s="435"/>
      <c r="AD1338" s="435"/>
      <c r="AE1338" s="435"/>
      <c r="AF1338" s="435"/>
      <c r="AG1338" s="435"/>
      <c r="AH1338" s="435"/>
      <c r="AI1338" s="435"/>
      <c r="AJ1338" s="435"/>
      <c r="AK1338" s="435"/>
      <c r="AL1338" s="435"/>
      <c r="AM1338" s="435"/>
      <c r="AN1338" s="435"/>
    </row>
    <row r="1339" spans="1:40" s="436" customFormat="1" ht="14.5">
      <c r="A1339" s="435"/>
      <c r="B1339" s="435"/>
      <c r="C1339" s="435"/>
      <c r="D1339" s="435"/>
      <c r="E1339" s="435"/>
      <c r="F1339" s="435"/>
      <c r="G1339" s="435"/>
      <c r="H1339" s="435"/>
      <c r="I1339" s="435"/>
      <c r="J1339" s="435"/>
      <c r="K1339" s="435"/>
      <c r="L1339" s="435"/>
      <c r="M1339" s="435"/>
      <c r="N1339" s="435"/>
      <c r="O1339" s="435"/>
      <c r="P1339" s="435"/>
      <c r="Q1339" s="21"/>
      <c r="R1339" s="435"/>
      <c r="S1339" s="435"/>
      <c r="T1339" s="435"/>
      <c r="U1339" s="435"/>
      <c r="V1339" s="21"/>
      <c r="W1339" s="435"/>
      <c r="X1339" s="435"/>
      <c r="Y1339" s="435"/>
      <c r="Z1339" s="435"/>
      <c r="AA1339" s="435"/>
      <c r="AB1339" s="435"/>
      <c r="AC1339" s="435"/>
      <c r="AD1339" s="435"/>
      <c r="AE1339" s="435"/>
      <c r="AF1339" s="435"/>
      <c r="AG1339" s="435"/>
      <c r="AH1339" s="435"/>
      <c r="AI1339" s="435"/>
      <c r="AJ1339" s="435"/>
      <c r="AK1339" s="435"/>
      <c r="AL1339" s="435"/>
      <c r="AM1339" s="435"/>
      <c r="AN1339" s="435"/>
    </row>
    <row r="1340" spans="1:40" s="436" customFormat="1" ht="14.5">
      <c r="A1340" s="435"/>
      <c r="B1340" s="435"/>
      <c r="C1340" s="435"/>
      <c r="D1340" s="435"/>
      <c r="E1340" s="435"/>
      <c r="F1340" s="435"/>
      <c r="G1340" s="435"/>
      <c r="H1340" s="435"/>
      <c r="I1340" s="435"/>
      <c r="J1340" s="435"/>
      <c r="K1340" s="435"/>
      <c r="L1340" s="435"/>
      <c r="M1340" s="435"/>
      <c r="N1340" s="435"/>
      <c r="O1340" s="435"/>
      <c r="P1340" s="435"/>
      <c r="Q1340" s="21"/>
      <c r="R1340" s="435"/>
      <c r="S1340" s="435"/>
      <c r="T1340" s="435"/>
      <c r="U1340" s="435"/>
      <c r="V1340" s="21"/>
      <c r="W1340" s="435"/>
      <c r="X1340" s="435"/>
      <c r="Y1340" s="435"/>
      <c r="Z1340" s="435"/>
      <c r="AA1340" s="435"/>
      <c r="AB1340" s="435"/>
      <c r="AC1340" s="435"/>
      <c r="AD1340" s="435"/>
      <c r="AE1340" s="435"/>
      <c r="AF1340" s="435"/>
      <c r="AG1340" s="435"/>
      <c r="AH1340" s="435"/>
      <c r="AI1340" s="435"/>
      <c r="AJ1340" s="435"/>
      <c r="AK1340" s="435"/>
      <c r="AL1340" s="435"/>
      <c r="AM1340" s="435"/>
      <c r="AN1340" s="435"/>
    </row>
    <row r="1341" spans="1:40" s="436" customFormat="1" ht="14.5">
      <c r="A1341" s="435"/>
      <c r="B1341" s="435"/>
      <c r="C1341" s="435"/>
      <c r="D1341" s="435"/>
      <c r="E1341" s="435"/>
      <c r="F1341" s="435"/>
      <c r="G1341" s="435"/>
      <c r="H1341" s="435"/>
      <c r="I1341" s="435"/>
      <c r="J1341" s="435"/>
      <c r="K1341" s="435"/>
      <c r="L1341" s="435"/>
      <c r="M1341" s="435"/>
      <c r="N1341" s="435"/>
      <c r="O1341" s="435"/>
      <c r="P1341" s="435"/>
      <c r="Q1341" s="21"/>
      <c r="R1341" s="435"/>
      <c r="S1341" s="435"/>
      <c r="T1341" s="435"/>
      <c r="U1341" s="435"/>
      <c r="V1341" s="21"/>
      <c r="W1341" s="435"/>
      <c r="X1341" s="435"/>
      <c r="Y1341" s="435"/>
      <c r="Z1341" s="435"/>
      <c r="AA1341" s="435"/>
      <c r="AB1341" s="435"/>
      <c r="AC1341" s="435"/>
      <c r="AD1341" s="435"/>
      <c r="AE1341" s="435"/>
      <c r="AF1341" s="435"/>
      <c r="AG1341" s="435"/>
      <c r="AH1341" s="435"/>
      <c r="AI1341" s="435"/>
      <c r="AJ1341" s="435"/>
      <c r="AK1341" s="435"/>
      <c r="AL1341" s="435"/>
      <c r="AM1341" s="435"/>
      <c r="AN1341" s="435"/>
    </row>
    <row r="1342" spans="1:40" s="436" customFormat="1" ht="14.5">
      <c r="A1342" s="435"/>
      <c r="B1342" s="435"/>
      <c r="C1342" s="435"/>
      <c r="D1342" s="435"/>
      <c r="E1342" s="435"/>
      <c r="F1342" s="435"/>
      <c r="G1342" s="435"/>
      <c r="H1342" s="435"/>
      <c r="I1342" s="435"/>
      <c r="J1342" s="435"/>
      <c r="K1342" s="435"/>
      <c r="L1342" s="435"/>
      <c r="M1342" s="435"/>
      <c r="N1342" s="435"/>
      <c r="O1342" s="435"/>
      <c r="P1342" s="435"/>
      <c r="Q1342" s="21"/>
      <c r="R1342" s="435"/>
      <c r="S1342" s="435"/>
      <c r="T1342" s="435"/>
      <c r="U1342" s="435"/>
      <c r="V1342" s="21"/>
      <c r="W1342" s="435"/>
      <c r="X1342" s="435"/>
      <c r="Y1342" s="435"/>
      <c r="Z1342" s="435"/>
      <c r="AA1342" s="435"/>
      <c r="AB1342" s="435"/>
      <c r="AC1342" s="435"/>
      <c r="AD1342" s="435"/>
      <c r="AE1342" s="435"/>
      <c r="AF1342" s="435"/>
      <c r="AG1342" s="435"/>
      <c r="AH1342" s="435"/>
      <c r="AI1342" s="435"/>
      <c r="AJ1342" s="435"/>
      <c r="AK1342" s="435"/>
      <c r="AL1342" s="435"/>
      <c r="AM1342" s="435"/>
      <c r="AN1342" s="435"/>
    </row>
    <row r="1343" spans="1:40" s="436" customFormat="1" ht="14.5">
      <c r="A1343" s="435"/>
      <c r="B1343" s="435"/>
      <c r="C1343" s="435"/>
      <c r="D1343" s="435"/>
      <c r="E1343" s="435"/>
      <c r="F1343" s="435"/>
      <c r="G1343" s="435"/>
      <c r="H1343" s="435"/>
      <c r="I1343" s="435"/>
      <c r="J1343" s="435"/>
      <c r="K1343" s="435"/>
      <c r="L1343" s="435"/>
      <c r="M1343" s="435"/>
      <c r="N1343" s="435"/>
      <c r="O1343" s="435"/>
      <c r="P1343" s="435"/>
      <c r="Q1343" s="21"/>
      <c r="R1343" s="435"/>
      <c r="S1343" s="435"/>
      <c r="T1343" s="435"/>
      <c r="U1343" s="435"/>
      <c r="V1343" s="21"/>
      <c r="W1343" s="435"/>
      <c r="X1343" s="435"/>
      <c r="Y1343" s="435"/>
      <c r="Z1343" s="435"/>
      <c r="AA1343" s="435"/>
      <c r="AB1343" s="435"/>
      <c r="AC1343" s="435"/>
      <c r="AD1343" s="435"/>
      <c r="AE1343" s="435"/>
      <c r="AF1343" s="435"/>
      <c r="AG1343" s="435"/>
      <c r="AH1343" s="435"/>
      <c r="AI1343" s="435"/>
      <c r="AJ1343" s="435"/>
      <c r="AK1343" s="435"/>
      <c r="AL1343" s="435"/>
      <c r="AM1343" s="435"/>
      <c r="AN1343" s="435"/>
    </row>
    <row r="1344" spans="1:40" s="436" customFormat="1" ht="14.5">
      <c r="A1344" s="435"/>
      <c r="B1344" s="435"/>
      <c r="C1344" s="435"/>
      <c r="D1344" s="435"/>
      <c r="E1344" s="435"/>
      <c r="F1344" s="435"/>
      <c r="G1344" s="435"/>
      <c r="H1344" s="435"/>
      <c r="I1344" s="435"/>
      <c r="J1344" s="435"/>
      <c r="K1344" s="435"/>
      <c r="L1344" s="435"/>
      <c r="M1344" s="435"/>
      <c r="N1344" s="435"/>
      <c r="O1344" s="435"/>
      <c r="P1344" s="435"/>
      <c r="Q1344" s="21"/>
      <c r="R1344" s="435"/>
      <c r="S1344" s="435"/>
      <c r="T1344" s="435"/>
      <c r="U1344" s="435"/>
      <c r="V1344" s="21"/>
      <c r="W1344" s="435"/>
      <c r="X1344" s="435"/>
      <c r="Y1344" s="435"/>
      <c r="Z1344" s="435"/>
      <c r="AA1344" s="435"/>
      <c r="AB1344" s="435"/>
      <c r="AC1344" s="435"/>
      <c r="AD1344" s="435"/>
      <c r="AE1344" s="435"/>
      <c r="AF1344" s="435"/>
      <c r="AG1344" s="435"/>
      <c r="AH1344" s="435"/>
      <c r="AI1344" s="435"/>
      <c r="AJ1344" s="435"/>
      <c r="AK1344" s="435"/>
      <c r="AL1344" s="435"/>
      <c r="AM1344" s="435"/>
      <c r="AN1344" s="435"/>
    </row>
    <row r="1345" spans="1:40" s="436" customFormat="1" ht="14.5">
      <c r="A1345" s="435"/>
      <c r="B1345" s="435"/>
      <c r="C1345" s="435"/>
      <c r="D1345" s="435"/>
      <c r="E1345" s="435"/>
      <c r="F1345" s="435"/>
      <c r="G1345" s="435"/>
      <c r="H1345" s="435"/>
      <c r="I1345" s="435"/>
      <c r="J1345" s="435"/>
      <c r="K1345" s="435"/>
      <c r="L1345" s="435"/>
      <c r="M1345" s="435"/>
      <c r="N1345" s="435"/>
      <c r="O1345" s="435"/>
      <c r="P1345" s="435"/>
      <c r="Q1345" s="21"/>
      <c r="R1345" s="435"/>
      <c r="S1345" s="435"/>
      <c r="T1345" s="435"/>
      <c r="U1345" s="435"/>
      <c r="V1345" s="21"/>
      <c r="W1345" s="435"/>
      <c r="X1345" s="435"/>
      <c r="Y1345" s="435"/>
      <c r="Z1345" s="435"/>
      <c r="AA1345" s="435"/>
      <c r="AB1345" s="435"/>
      <c r="AC1345" s="435"/>
      <c r="AD1345" s="435"/>
      <c r="AE1345" s="435"/>
      <c r="AF1345" s="435"/>
      <c r="AG1345" s="435"/>
      <c r="AH1345" s="435"/>
      <c r="AI1345" s="435"/>
      <c r="AJ1345" s="435"/>
      <c r="AK1345" s="435"/>
      <c r="AL1345" s="435"/>
      <c r="AM1345" s="435"/>
      <c r="AN1345" s="435"/>
    </row>
    <row r="1346" spans="1:40" s="436" customFormat="1" ht="14.5">
      <c r="A1346" s="435"/>
      <c r="B1346" s="435"/>
      <c r="C1346" s="435"/>
      <c r="D1346" s="435"/>
      <c r="E1346" s="435"/>
      <c r="F1346" s="435"/>
      <c r="G1346" s="435"/>
      <c r="H1346" s="435"/>
      <c r="I1346" s="435"/>
      <c r="J1346" s="435"/>
      <c r="K1346" s="435"/>
      <c r="L1346" s="435"/>
      <c r="M1346" s="435"/>
      <c r="N1346" s="435"/>
      <c r="O1346" s="435"/>
      <c r="P1346" s="435"/>
      <c r="Q1346" s="21"/>
      <c r="R1346" s="435"/>
      <c r="S1346" s="435"/>
      <c r="T1346" s="435"/>
      <c r="U1346" s="435"/>
      <c r="V1346" s="21"/>
      <c r="W1346" s="435"/>
      <c r="X1346" s="435"/>
      <c r="Y1346" s="435"/>
      <c r="Z1346" s="435"/>
      <c r="AA1346" s="435"/>
      <c r="AB1346" s="435"/>
      <c r="AC1346" s="435"/>
      <c r="AD1346" s="435"/>
      <c r="AE1346" s="435"/>
      <c r="AF1346" s="435"/>
      <c r="AG1346" s="435"/>
      <c r="AH1346" s="435"/>
      <c r="AI1346" s="435"/>
      <c r="AJ1346" s="435"/>
      <c r="AK1346" s="435"/>
      <c r="AL1346" s="435"/>
      <c r="AM1346" s="435"/>
      <c r="AN1346" s="435"/>
    </row>
    <row r="1347" spans="1:40" s="436" customFormat="1" ht="14.5">
      <c r="A1347" s="435"/>
      <c r="B1347" s="435"/>
      <c r="C1347" s="435"/>
      <c r="D1347" s="435"/>
      <c r="E1347" s="435"/>
      <c r="F1347" s="435"/>
      <c r="G1347" s="435"/>
      <c r="H1347" s="435"/>
      <c r="I1347" s="435"/>
      <c r="J1347" s="435"/>
      <c r="K1347" s="435"/>
      <c r="L1347" s="435"/>
      <c r="M1347" s="435"/>
      <c r="N1347" s="435"/>
      <c r="O1347" s="435"/>
      <c r="P1347" s="435"/>
      <c r="Q1347" s="21"/>
      <c r="R1347" s="435"/>
      <c r="S1347" s="435"/>
      <c r="T1347" s="435"/>
      <c r="U1347" s="435"/>
      <c r="V1347" s="21"/>
      <c r="W1347" s="435"/>
      <c r="X1347" s="435"/>
      <c r="Y1347" s="435"/>
      <c r="Z1347" s="435"/>
      <c r="AA1347" s="435"/>
      <c r="AB1347" s="435"/>
      <c r="AC1347" s="435"/>
      <c r="AD1347" s="435"/>
      <c r="AE1347" s="435"/>
      <c r="AF1347" s="435"/>
      <c r="AG1347" s="435"/>
      <c r="AH1347" s="435"/>
      <c r="AI1347" s="435"/>
      <c r="AJ1347" s="435"/>
      <c r="AK1347" s="435"/>
      <c r="AL1347" s="435"/>
      <c r="AM1347" s="435"/>
      <c r="AN1347" s="435"/>
    </row>
    <row r="1348" spans="1:40" s="436" customFormat="1" ht="14.5">
      <c r="A1348" s="435"/>
      <c r="B1348" s="435"/>
      <c r="C1348" s="435"/>
      <c r="D1348" s="435"/>
      <c r="E1348" s="435"/>
      <c r="F1348" s="435"/>
      <c r="G1348" s="435"/>
      <c r="H1348" s="435"/>
      <c r="I1348" s="435"/>
      <c r="J1348" s="435"/>
      <c r="K1348" s="435"/>
      <c r="L1348" s="435"/>
      <c r="M1348" s="435"/>
      <c r="N1348" s="435"/>
      <c r="O1348" s="435"/>
      <c r="P1348" s="435"/>
      <c r="Q1348" s="21"/>
      <c r="R1348" s="435"/>
      <c r="S1348" s="435"/>
      <c r="T1348" s="435"/>
      <c r="U1348" s="435"/>
      <c r="V1348" s="21"/>
      <c r="W1348" s="435"/>
      <c r="X1348" s="435"/>
      <c r="Y1348" s="435"/>
      <c r="Z1348" s="435"/>
      <c r="AA1348" s="435"/>
      <c r="AB1348" s="435"/>
      <c r="AC1348" s="435"/>
      <c r="AD1348" s="435"/>
      <c r="AE1348" s="435"/>
      <c r="AF1348" s="435"/>
      <c r="AG1348" s="435"/>
      <c r="AH1348" s="435"/>
      <c r="AI1348" s="435"/>
      <c r="AJ1348" s="435"/>
      <c r="AK1348" s="435"/>
      <c r="AL1348" s="435"/>
      <c r="AM1348" s="435"/>
      <c r="AN1348" s="435"/>
    </row>
    <row r="1349" spans="1:40" s="436" customFormat="1" ht="14.5">
      <c r="A1349" s="435"/>
      <c r="B1349" s="435"/>
      <c r="C1349" s="435"/>
      <c r="D1349" s="435"/>
      <c r="E1349" s="435"/>
      <c r="F1349" s="435"/>
      <c r="G1349" s="435"/>
      <c r="H1349" s="435"/>
      <c r="I1349" s="435"/>
      <c r="J1349" s="435"/>
      <c r="K1349" s="435"/>
      <c r="L1349" s="435"/>
      <c r="M1349" s="435"/>
      <c r="N1349" s="435"/>
      <c r="O1349" s="435"/>
      <c r="P1349" s="435"/>
      <c r="Q1349" s="21"/>
      <c r="R1349" s="435"/>
      <c r="S1349" s="435"/>
      <c r="T1349" s="435"/>
      <c r="U1349" s="435"/>
      <c r="V1349" s="21"/>
      <c r="W1349" s="435"/>
      <c r="X1349" s="435"/>
      <c r="Y1349" s="435"/>
      <c r="Z1349" s="435"/>
      <c r="AA1349" s="435"/>
      <c r="AB1349" s="435"/>
      <c r="AC1349" s="435"/>
      <c r="AD1349" s="435"/>
      <c r="AE1349" s="435"/>
      <c r="AF1349" s="435"/>
      <c r="AG1349" s="435"/>
      <c r="AH1349" s="435"/>
      <c r="AI1349" s="435"/>
      <c r="AJ1349" s="435"/>
      <c r="AK1349" s="435"/>
      <c r="AL1349" s="435"/>
      <c r="AM1349" s="435"/>
      <c r="AN1349" s="435"/>
    </row>
    <row r="1350" spans="1:40" s="436" customFormat="1" ht="14.5">
      <c r="A1350" s="435"/>
      <c r="B1350" s="435"/>
      <c r="C1350" s="435"/>
      <c r="D1350" s="435"/>
      <c r="E1350" s="435"/>
      <c r="F1350" s="435"/>
      <c r="G1350" s="435"/>
      <c r="H1350" s="435"/>
      <c r="I1350" s="435"/>
      <c r="J1350" s="435"/>
      <c r="K1350" s="435"/>
      <c r="L1350" s="435"/>
      <c r="M1350" s="435"/>
      <c r="N1350" s="435"/>
      <c r="O1350" s="435"/>
      <c r="P1350" s="435"/>
      <c r="Q1350" s="21"/>
      <c r="R1350" s="435"/>
      <c r="S1350" s="435"/>
      <c r="T1350" s="435"/>
      <c r="U1350" s="435"/>
      <c r="V1350" s="21"/>
      <c r="W1350" s="435"/>
      <c r="X1350" s="435"/>
      <c r="Y1350" s="435"/>
      <c r="Z1350" s="435"/>
      <c r="AA1350" s="435"/>
      <c r="AB1350" s="435"/>
      <c r="AC1350" s="435"/>
      <c r="AD1350" s="435"/>
      <c r="AE1350" s="435"/>
      <c r="AF1350" s="435"/>
      <c r="AG1350" s="435"/>
      <c r="AH1350" s="435"/>
      <c r="AI1350" s="435"/>
      <c r="AJ1350" s="435"/>
      <c r="AK1350" s="435"/>
      <c r="AL1350" s="435"/>
      <c r="AM1350" s="435"/>
      <c r="AN1350" s="435"/>
    </row>
    <row r="1351" spans="1:40" s="436" customFormat="1" ht="14.5">
      <c r="A1351" s="435"/>
      <c r="B1351" s="435"/>
      <c r="C1351" s="435"/>
      <c r="D1351" s="435"/>
      <c r="E1351" s="435"/>
      <c r="F1351" s="435"/>
      <c r="G1351" s="435"/>
      <c r="H1351" s="435"/>
      <c r="I1351" s="435"/>
      <c r="J1351" s="435"/>
      <c r="K1351" s="435"/>
      <c r="L1351" s="435"/>
      <c r="M1351" s="435"/>
      <c r="N1351" s="435"/>
      <c r="O1351" s="435"/>
      <c r="P1351" s="435"/>
      <c r="Q1351" s="21"/>
      <c r="R1351" s="435"/>
      <c r="S1351" s="435"/>
      <c r="T1351" s="435"/>
      <c r="U1351" s="435"/>
      <c r="V1351" s="21"/>
      <c r="W1351" s="435"/>
      <c r="X1351" s="435"/>
      <c r="Y1351" s="435"/>
      <c r="Z1351" s="435"/>
      <c r="AA1351" s="435"/>
      <c r="AB1351" s="435"/>
      <c r="AC1351" s="435"/>
      <c r="AD1351" s="435"/>
      <c r="AE1351" s="435"/>
      <c r="AF1351" s="435"/>
      <c r="AG1351" s="435"/>
      <c r="AH1351" s="435"/>
      <c r="AI1351" s="435"/>
      <c r="AJ1351" s="435"/>
      <c r="AK1351" s="435"/>
      <c r="AL1351" s="435"/>
      <c r="AM1351" s="435"/>
      <c r="AN1351" s="435"/>
    </row>
    <row r="1352" spans="1:40" s="436" customFormat="1" ht="14.5">
      <c r="A1352" s="435"/>
      <c r="B1352" s="435"/>
      <c r="C1352" s="435"/>
      <c r="D1352" s="435"/>
      <c r="E1352" s="435"/>
      <c r="F1352" s="435"/>
      <c r="G1352" s="435"/>
      <c r="H1352" s="435"/>
      <c r="I1352" s="435"/>
      <c r="J1352" s="435"/>
      <c r="K1352" s="435"/>
      <c r="L1352" s="435"/>
      <c r="M1352" s="435"/>
      <c r="N1352" s="435"/>
      <c r="O1352" s="435"/>
      <c r="P1352" s="435"/>
      <c r="Q1352" s="21"/>
      <c r="R1352" s="435"/>
      <c r="S1352" s="435"/>
      <c r="T1352" s="435"/>
      <c r="U1352" s="435"/>
      <c r="V1352" s="21"/>
      <c r="W1352" s="435"/>
      <c r="X1352" s="435"/>
      <c r="Y1352" s="435"/>
      <c r="Z1352" s="435"/>
      <c r="AA1352" s="435"/>
      <c r="AB1352" s="435"/>
      <c r="AC1352" s="435"/>
      <c r="AD1352" s="435"/>
      <c r="AE1352" s="435"/>
      <c r="AF1352" s="435"/>
      <c r="AG1352" s="435"/>
      <c r="AH1352" s="435"/>
      <c r="AI1352" s="435"/>
      <c r="AJ1352" s="435"/>
      <c r="AK1352" s="435"/>
      <c r="AL1352" s="435"/>
      <c r="AM1352" s="435"/>
      <c r="AN1352" s="435"/>
    </row>
    <row r="1353" spans="1:40" s="436" customFormat="1" ht="14.5">
      <c r="A1353" s="435"/>
      <c r="B1353" s="435"/>
      <c r="C1353" s="435"/>
      <c r="D1353" s="435"/>
      <c r="E1353" s="435"/>
      <c r="F1353" s="435"/>
      <c r="G1353" s="435"/>
      <c r="H1353" s="435"/>
      <c r="I1353" s="435"/>
      <c r="J1353" s="435"/>
      <c r="K1353" s="435"/>
      <c r="L1353" s="435"/>
      <c r="M1353" s="435"/>
      <c r="N1353" s="435"/>
      <c r="O1353" s="435"/>
      <c r="P1353" s="435"/>
      <c r="Q1353" s="21"/>
      <c r="R1353" s="435"/>
      <c r="S1353" s="435"/>
      <c r="T1353" s="435"/>
      <c r="U1353" s="435"/>
      <c r="V1353" s="21"/>
      <c r="W1353" s="435"/>
      <c r="X1353" s="435"/>
      <c r="Y1353" s="435"/>
      <c r="Z1353" s="435"/>
      <c r="AA1353" s="435"/>
      <c r="AB1353" s="435"/>
      <c r="AC1353" s="435"/>
      <c r="AD1353" s="435"/>
      <c r="AE1353" s="435"/>
      <c r="AF1353" s="435"/>
      <c r="AG1353" s="435"/>
      <c r="AH1353" s="435"/>
      <c r="AI1353" s="435"/>
      <c r="AJ1353" s="435"/>
      <c r="AK1353" s="435"/>
      <c r="AL1353" s="435"/>
      <c r="AM1353" s="435"/>
      <c r="AN1353" s="435"/>
    </row>
    <row r="1354" spans="1:40" s="436" customFormat="1" ht="14.5">
      <c r="A1354" s="435"/>
      <c r="B1354" s="435"/>
      <c r="C1354" s="435"/>
      <c r="D1354" s="435"/>
      <c r="E1354" s="435"/>
      <c r="F1354" s="435"/>
      <c r="G1354" s="435"/>
      <c r="H1354" s="435"/>
      <c r="I1354" s="435"/>
      <c r="J1354" s="435"/>
      <c r="K1354" s="435"/>
      <c r="L1354" s="435"/>
      <c r="M1354" s="435"/>
      <c r="N1354" s="435"/>
      <c r="O1354" s="435"/>
      <c r="P1354" s="435"/>
      <c r="Q1354" s="21"/>
      <c r="R1354" s="435"/>
      <c r="S1354" s="435"/>
      <c r="T1354" s="435"/>
      <c r="U1354" s="435"/>
      <c r="V1354" s="21"/>
      <c r="W1354" s="435"/>
      <c r="X1354" s="435"/>
      <c r="Y1354" s="435"/>
      <c r="Z1354" s="435"/>
      <c r="AA1354" s="435"/>
      <c r="AB1354" s="435"/>
      <c r="AC1354" s="435"/>
      <c r="AD1354" s="435"/>
      <c r="AE1354" s="435"/>
      <c r="AF1354" s="435"/>
      <c r="AG1354" s="435"/>
      <c r="AH1354" s="435"/>
      <c r="AI1354" s="435"/>
      <c r="AJ1354" s="435"/>
      <c r="AK1354" s="435"/>
      <c r="AL1354" s="435"/>
      <c r="AM1354" s="435"/>
      <c r="AN1354" s="435"/>
    </row>
    <row r="1355" spans="1:40" s="436" customFormat="1" ht="14.5">
      <c r="A1355" s="435"/>
      <c r="B1355" s="435"/>
      <c r="C1355" s="435"/>
      <c r="D1355" s="435"/>
      <c r="E1355" s="435"/>
      <c r="F1355" s="435"/>
      <c r="G1355" s="435"/>
      <c r="H1355" s="435"/>
      <c r="I1355" s="435"/>
      <c r="J1355" s="435"/>
      <c r="K1355" s="435"/>
      <c r="L1355" s="435"/>
      <c r="M1355" s="435"/>
      <c r="N1355" s="435"/>
      <c r="O1355" s="435"/>
      <c r="P1355" s="435"/>
      <c r="Q1355" s="21"/>
      <c r="R1355" s="435"/>
      <c r="S1355" s="435"/>
      <c r="T1355" s="435"/>
      <c r="U1355" s="435"/>
      <c r="V1355" s="21"/>
      <c r="W1355" s="435"/>
      <c r="X1355" s="435"/>
      <c r="Y1355" s="435"/>
      <c r="Z1355" s="435"/>
      <c r="AA1355" s="435"/>
      <c r="AB1355" s="435"/>
      <c r="AC1355" s="435"/>
      <c r="AD1355" s="435"/>
      <c r="AE1355" s="435"/>
      <c r="AF1355" s="435"/>
      <c r="AG1355" s="435"/>
      <c r="AH1355" s="435"/>
      <c r="AI1355" s="435"/>
      <c r="AJ1355" s="435"/>
      <c r="AK1355" s="435"/>
      <c r="AL1355" s="435"/>
      <c r="AM1355" s="435"/>
      <c r="AN1355" s="435"/>
    </row>
    <row r="1356" spans="1:40" s="436" customFormat="1" ht="14.5">
      <c r="A1356" s="435"/>
      <c r="B1356" s="435"/>
      <c r="C1356" s="435"/>
      <c r="D1356" s="435"/>
      <c r="E1356" s="435"/>
      <c r="F1356" s="435"/>
      <c r="G1356" s="435"/>
      <c r="H1356" s="435"/>
      <c r="I1356" s="435"/>
      <c r="J1356" s="435"/>
      <c r="K1356" s="435"/>
      <c r="L1356" s="435"/>
      <c r="M1356" s="435"/>
      <c r="N1356" s="435"/>
      <c r="O1356" s="435"/>
      <c r="P1356" s="435"/>
      <c r="Q1356" s="21"/>
      <c r="R1356" s="435"/>
      <c r="S1356" s="435"/>
      <c r="T1356" s="435"/>
      <c r="U1356" s="435"/>
      <c r="V1356" s="21"/>
      <c r="W1356" s="435"/>
      <c r="X1356" s="435"/>
      <c r="Y1356" s="435"/>
      <c r="Z1356" s="435"/>
      <c r="AA1356" s="435"/>
      <c r="AB1356" s="435"/>
      <c r="AC1356" s="435"/>
      <c r="AD1356" s="435"/>
      <c r="AE1356" s="435"/>
      <c r="AF1356" s="435"/>
      <c r="AG1356" s="435"/>
      <c r="AH1356" s="435"/>
      <c r="AI1356" s="435"/>
      <c r="AJ1356" s="435"/>
      <c r="AK1356" s="435"/>
      <c r="AL1356" s="435"/>
      <c r="AM1356" s="435"/>
      <c r="AN1356" s="435"/>
    </row>
    <row r="1357" spans="1:40" s="436" customFormat="1" ht="14.5">
      <c r="A1357" s="435"/>
      <c r="B1357" s="435"/>
      <c r="C1357" s="435"/>
      <c r="D1357" s="435"/>
      <c r="E1357" s="435"/>
      <c r="F1357" s="435"/>
      <c r="G1357" s="435"/>
      <c r="H1357" s="435"/>
      <c r="I1357" s="435"/>
      <c r="J1357" s="435"/>
      <c r="K1357" s="435"/>
      <c r="L1357" s="435"/>
      <c r="M1357" s="435"/>
      <c r="N1357" s="435"/>
      <c r="O1357" s="435"/>
      <c r="P1357" s="435"/>
      <c r="Q1357" s="21"/>
      <c r="R1357" s="435"/>
      <c r="S1357" s="435"/>
      <c r="T1357" s="435"/>
      <c r="U1357" s="435"/>
      <c r="V1357" s="21"/>
      <c r="W1357" s="435"/>
      <c r="X1357" s="435"/>
      <c r="Y1357" s="435"/>
      <c r="Z1357" s="435"/>
      <c r="AA1357" s="435"/>
      <c r="AB1357" s="435"/>
      <c r="AC1357" s="435"/>
      <c r="AD1357" s="435"/>
      <c r="AE1357" s="435"/>
      <c r="AF1357" s="435"/>
      <c r="AG1357" s="435"/>
      <c r="AH1357" s="435"/>
      <c r="AI1357" s="435"/>
      <c r="AJ1357" s="435"/>
      <c r="AK1357" s="435"/>
      <c r="AL1357" s="435"/>
      <c r="AM1357" s="435"/>
      <c r="AN1357" s="435"/>
    </row>
    <row r="1358" spans="1:40" s="436" customFormat="1" ht="14.5">
      <c r="A1358" s="435"/>
      <c r="B1358" s="435"/>
      <c r="C1358" s="435"/>
      <c r="D1358" s="435"/>
      <c r="E1358" s="435"/>
      <c r="F1358" s="435"/>
      <c r="G1358" s="435"/>
      <c r="H1358" s="435"/>
      <c r="I1358" s="435"/>
      <c r="J1358" s="435"/>
      <c r="K1358" s="435"/>
      <c r="L1358" s="435"/>
      <c r="M1358" s="435"/>
      <c r="N1358" s="435"/>
      <c r="O1358" s="435"/>
      <c r="P1358" s="435"/>
      <c r="Q1358" s="21"/>
      <c r="R1358" s="435"/>
      <c r="S1358" s="435"/>
      <c r="T1358" s="435"/>
      <c r="U1358" s="435"/>
      <c r="V1358" s="21"/>
      <c r="W1358" s="435"/>
      <c r="X1358" s="435"/>
      <c r="Y1358" s="435"/>
      <c r="Z1358" s="435"/>
      <c r="AA1358" s="435"/>
      <c r="AB1358" s="435"/>
      <c r="AC1358" s="435"/>
      <c r="AD1358" s="435"/>
      <c r="AE1358" s="435"/>
      <c r="AF1358" s="435"/>
      <c r="AG1358" s="435"/>
      <c r="AH1358" s="435"/>
      <c r="AI1358" s="435"/>
      <c r="AJ1358" s="435"/>
      <c r="AK1358" s="435"/>
      <c r="AL1358" s="435"/>
      <c r="AM1358" s="435"/>
      <c r="AN1358" s="435"/>
    </row>
    <row r="1359" spans="1:40" s="436" customFormat="1" ht="14.5">
      <c r="A1359" s="435"/>
      <c r="B1359" s="435"/>
      <c r="C1359" s="435"/>
      <c r="D1359" s="435"/>
      <c r="E1359" s="435"/>
      <c r="F1359" s="435"/>
      <c r="G1359" s="435"/>
      <c r="H1359" s="435"/>
      <c r="I1359" s="435"/>
      <c r="J1359" s="435"/>
      <c r="K1359" s="435"/>
      <c r="L1359" s="435"/>
      <c r="M1359" s="435"/>
      <c r="N1359" s="435"/>
      <c r="O1359" s="435"/>
      <c r="P1359" s="435"/>
      <c r="Q1359" s="21"/>
      <c r="R1359" s="435"/>
      <c r="S1359" s="435"/>
      <c r="T1359" s="435"/>
      <c r="U1359" s="435"/>
      <c r="V1359" s="21"/>
      <c r="W1359" s="435"/>
      <c r="X1359" s="435"/>
      <c r="Y1359" s="435"/>
      <c r="Z1359" s="435"/>
      <c r="AA1359" s="435"/>
      <c r="AB1359" s="435"/>
      <c r="AC1359" s="435"/>
      <c r="AD1359" s="435"/>
      <c r="AE1359" s="435"/>
      <c r="AF1359" s="435"/>
      <c r="AG1359" s="435"/>
      <c r="AH1359" s="435"/>
      <c r="AI1359" s="435"/>
      <c r="AJ1359" s="435"/>
      <c r="AK1359" s="435"/>
      <c r="AL1359" s="435"/>
      <c r="AM1359" s="435"/>
      <c r="AN1359" s="435"/>
    </row>
    <row r="1360" spans="1:40" s="436" customFormat="1" ht="14.5">
      <c r="A1360" s="435"/>
      <c r="B1360" s="435"/>
      <c r="C1360" s="435"/>
      <c r="D1360" s="435"/>
      <c r="E1360" s="435"/>
      <c r="F1360" s="435"/>
      <c r="G1360" s="435"/>
      <c r="H1360" s="435"/>
      <c r="I1360" s="435"/>
      <c r="J1360" s="435"/>
      <c r="K1360" s="435"/>
      <c r="L1360" s="435"/>
      <c r="M1360" s="435"/>
      <c r="N1360" s="435"/>
      <c r="O1360" s="435"/>
      <c r="P1360" s="435"/>
      <c r="Q1360" s="21"/>
      <c r="R1360" s="435"/>
      <c r="S1360" s="435"/>
      <c r="T1360" s="435"/>
      <c r="U1360" s="435"/>
      <c r="V1360" s="21"/>
      <c r="W1360" s="435"/>
      <c r="X1360" s="435"/>
      <c r="Y1360" s="435"/>
      <c r="Z1360" s="435"/>
      <c r="AA1360" s="435"/>
      <c r="AB1360" s="435"/>
      <c r="AC1360" s="435"/>
      <c r="AD1360" s="435"/>
      <c r="AE1360" s="435"/>
      <c r="AF1360" s="435"/>
      <c r="AG1360" s="435"/>
      <c r="AH1360" s="435"/>
      <c r="AI1360" s="435"/>
      <c r="AJ1360" s="435"/>
      <c r="AK1360" s="435"/>
      <c r="AL1360" s="435"/>
      <c r="AM1360" s="435"/>
      <c r="AN1360" s="435"/>
    </row>
    <row r="1361" spans="1:40" s="436" customFormat="1" ht="14.5">
      <c r="A1361" s="435"/>
      <c r="B1361" s="435"/>
      <c r="C1361" s="435"/>
      <c r="D1361" s="435"/>
      <c r="E1361" s="435"/>
      <c r="F1361" s="435"/>
      <c r="G1361" s="435"/>
      <c r="H1361" s="435"/>
      <c r="I1361" s="435"/>
      <c r="J1361" s="435"/>
      <c r="K1361" s="435"/>
      <c r="L1361" s="435"/>
      <c r="M1361" s="435"/>
      <c r="N1361" s="435"/>
      <c r="O1361" s="435"/>
      <c r="P1361" s="435"/>
      <c r="Q1361" s="21"/>
      <c r="R1361" s="435"/>
      <c r="S1361" s="435"/>
      <c r="T1361" s="435"/>
      <c r="U1361" s="435"/>
      <c r="V1361" s="21"/>
      <c r="W1361" s="435"/>
      <c r="X1361" s="435"/>
      <c r="Y1361" s="435"/>
      <c r="Z1361" s="435"/>
      <c r="AA1361" s="435"/>
      <c r="AB1361" s="435"/>
      <c r="AC1361" s="435"/>
      <c r="AD1361" s="435"/>
      <c r="AE1361" s="435"/>
      <c r="AF1361" s="435"/>
      <c r="AG1361" s="435"/>
      <c r="AH1361" s="435"/>
      <c r="AI1361" s="435"/>
      <c r="AJ1361" s="435"/>
      <c r="AK1361" s="435"/>
      <c r="AL1361" s="435"/>
      <c r="AM1361" s="435"/>
      <c r="AN1361" s="435"/>
    </row>
    <row r="1362" spans="1:40" s="436" customFormat="1" ht="14.5">
      <c r="A1362" s="435"/>
      <c r="B1362" s="435"/>
      <c r="C1362" s="435"/>
      <c r="D1362" s="435"/>
      <c r="E1362" s="435"/>
      <c r="F1362" s="435"/>
      <c r="G1362" s="435"/>
      <c r="H1362" s="435"/>
      <c r="I1362" s="435"/>
      <c r="J1362" s="435"/>
      <c r="K1362" s="435"/>
      <c r="L1362" s="435"/>
      <c r="M1362" s="435"/>
      <c r="N1362" s="435"/>
      <c r="O1362" s="435"/>
      <c r="P1362" s="435"/>
      <c r="Q1362" s="21"/>
      <c r="R1362" s="435"/>
      <c r="S1362" s="435"/>
      <c r="T1362" s="435"/>
      <c r="U1362" s="435"/>
      <c r="V1362" s="21"/>
      <c r="W1362" s="435"/>
      <c r="X1362" s="435"/>
      <c r="Y1362" s="435"/>
      <c r="Z1362" s="435"/>
      <c r="AA1362" s="435"/>
      <c r="AB1362" s="435"/>
      <c r="AC1362" s="435"/>
      <c r="AD1362" s="435"/>
      <c r="AE1362" s="435"/>
      <c r="AF1362" s="435"/>
      <c r="AG1362" s="435"/>
      <c r="AH1362" s="435"/>
      <c r="AI1362" s="435"/>
      <c r="AJ1362" s="435"/>
      <c r="AK1362" s="435"/>
      <c r="AL1362" s="435"/>
      <c r="AM1362" s="435"/>
      <c r="AN1362" s="435"/>
    </row>
    <row r="1363" spans="1:40" s="436" customFormat="1" ht="14.5">
      <c r="A1363" s="435"/>
      <c r="B1363" s="435"/>
      <c r="C1363" s="435"/>
      <c r="D1363" s="435"/>
      <c r="E1363" s="435"/>
      <c r="F1363" s="435"/>
      <c r="G1363" s="435"/>
      <c r="H1363" s="435"/>
      <c r="I1363" s="435"/>
      <c r="J1363" s="435"/>
      <c r="K1363" s="435"/>
      <c r="L1363" s="435"/>
      <c r="M1363" s="435"/>
      <c r="N1363" s="435"/>
      <c r="O1363" s="435"/>
      <c r="P1363" s="435"/>
      <c r="Q1363" s="21"/>
      <c r="R1363" s="435"/>
      <c r="S1363" s="435"/>
      <c r="T1363" s="435"/>
      <c r="U1363" s="435"/>
      <c r="V1363" s="21"/>
      <c r="W1363" s="435"/>
      <c r="X1363" s="435"/>
      <c r="Y1363" s="435"/>
      <c r="Z1363" s="435"/>
      <c r="AA1363" s="435"/>
      <c r="AB1363" s="435"/>
      <c r="AC1363" s="435"/>
      <c r="AD1363" s="435"/>
      <c r="AE1363" s="435"/>
      <c r="AF1363" s="435"/>
      <c r="AG1363" s="435"/>
      <c r="AH1363" s="435"/>
      <c r="AI1363" s="435"/>
      <c r="AJ1363" s="435"/>
      <c r="AK1363" s="435"/>
      <c r="AL1363" s="435"/>
      <c r="AM1363" s="435"/>
      <c r="AN1363" s="435"/>
    </row>
    <row r="1364" spans="1:40" s="436" customFormat="1" ht="14.5">
      <c r="A1364" s="435"/>
      <c r="B1364" s="435"/>
      <c r="C1364" s="435"/>
      <c r="D1364" s="435"/>
      <c r="E1364" s="435"/>
      <c r="F1364" s="435"/>
      <c r="G1364" s="435"/>
      <c r="H1364" s="435"/>
      <c r="I1364" s="435"/>
      <c r="J1364" s="435"/>
      <c r="K1364" s="435"/>
      <c r="L1364" s="435"/>
      <c r="M1364" s="435"/>
      <c r="N1364" s="435"/>
      <c r="O1364" s="435"/>
      <c r="P1364" s="435"/>
      <c r="Q1364" s="21"/>
      <c r="R1364" s="435"/>
      <c r="S1364" s="435"/>
      <c r="T1364" s="435"/>
      <c r="U1364" s="435"/>
      <c r="V1364" s="21"/>
      <c r="W1364" s="435"/>
      <c r="X1364" s="435"/>
      <c r="Y1364" s="435"/>
      <c r="Z1364" s="435"/>
      <c r="AA1364" s="435"/>
      <c r="AB1364" s="435"/>
      <c r="AC1364" s="435"/>
      <c r="AD1364" s="435"/>
      <c r="AE1364" s="435"/>
      <c r="AF1364" s="435"/>
      <c r="AG1364" s="435"/>
      <c r="AH1364" s="435"/>
      <c r="AI1364" s="435"/>
      <c r="AJ1364" s="435"/>
      <c r="AK1364" s="435"/>
      <c r="AL1364" s="435"/>
      <c r="AM1364" s="435"/>
      <c r="AN1364" s="435"/>
    </row>
    <row r="1365" spans="1:40" s="436" customFormat="1" ht="14.5">
      <c r="A1365" s="435"/>
      <c r="B1365" s="435"/>
      <c r="C1365" s="435"/>
      <c r="D1365" s="435"/>
      <c r="E1365" s="435"/>
      <c r="F1365" s="435"/>
      <c r="G1365" s="435"/>
      <c r="H1365" s="435"/>
      <c r="I1365" s="435"/>
      <c r="J1365" s="435"/>
      <c r="K1365" s="435"/>
      <c r="L1365" s="435"/>
      <c r="M1365" s="435"/>
      <c r="N1365" s="435"/>
      <c r="O1365" s="435"/>
      <c r="P1365" s="435"/>
      <c r="Q1365" s="21"/>
      <c r="R1365" s="435"/>
      <c r="S1365" s="435"/>
      <c r="T1365" s="435"/>
      <c r="U1365" s="435"/>
      <c r="V1365" s="21"/>
      <c r="W1365" s="435"/>
      <c r="X1365" s="435"/>
      <c r="Y1365" s="435"/>
      <c r="Z1365" s="435"/>
      <c r="AA1365" s="435"/>
      <c r="AB1365" s="435"/>
      <c r="AC1365" s="435"/>
      <c r="AD1365" s="435"/>
      <c r="AE1365" s="435"/>
      <c r="AF1365" s="435"/>
      <c r="AG1365" s="435"/>
      <c r="AH1365" s="435"/>
      <c r="AI1365" s="435"/>
      <c r="AJ1365" s="435"/>
      <c r="AK1365" s="435"/>
      <c r="AL1365" s="435"/>
      <c r="AM1365" s="435"/>
      <c r="AN1365" s="435"/>
    </row>
    <row r="1366" spans="1:40" s="436" customFormat="1" ht="14.5">
      <c r="A1366" s="435"/>
      <c r="B1366" s="435"/>
      <c r="C1366" s="435"/>
      <c r="D1366" s="435"/>
      <c r="E1366" s="435"/>
      <c r="F1366" s="435"/>
      <c r="G1366" s="435"/>
      <c r="H1366" s="435"/>
      <c r="I1366" s="435"/>
      <c r="J1366" s="435"/>
      <c r="K1366" s="435"/>
      <c r="L1366" s="435"/>
      <c r="M1366" s="435"/>
      <c r="N1366" s="435"/>
      <c r="O1366" s="435"/>
      <c r="P1366" s="435"/>
      <c r="Q1366" s="21"/>
      <c r="R1366" s="435"/>
      <c r="S1366" s="435"/>
      <c r="T1366" s="435"/>
      <c r="U1366" s="435"/>
      <c r="V1366" s="21"/>
      <c r="W1366" s="435"/>
      <c r="X1366" s="435"/>
      <c r="Y1366" s="435"/>
      <c r="Z1366" s="435"/>
      <c r="AA1366" s="435"/>
      <c r="AB1366" s="435"/>
      <c r="AC1366" s="435"/>
      <c r="AD1366" s="435"/>
      <c r="AE1366" s="435"/>
      <c r="AF1366" s="435"/>
      <c r="AG1366" s="435"/>
      <c r="AH1366" s="435"/>
      <c r="AI1366" s="435"/>
      <c r="AJ1366" s="435"/>
      <c r="AK1366" s="435"/>
      <c r="AL1366" s="435"/>
      <c r="AM1366" s="435"/>
      <c r="AN1366" s="435"/>
    </row>
    <row r="1367" spans="1:40" s="436" customFormat="1" ht="14.5">
      <c r="A1367" s="435"/>
      <c r="B1367" s="435"/>
      <c r="C1367" s="435"/>
      <c r="D1367" s="435"/>
      <c r="E1367" s="435"/>
      <c r="F1367" s="435"/>
      <c r="G1367" s="435"/>
      <c r="H1367" s="435"/>
      <c r="I1367" s="435"/>
      <c r="J1367" s="435"/>
      <c r="K1367" s="435"/>
      <c r="L1367" s="435"/>
      <c r="M1367" s="435"/>
      <c r="N1367" s="435"/>
      <c r="O1367" s="435"/>
      <c r="P1367" s="435"/>
      <c r="Q1367" s="21"/>
      <c r="R1367" s="435"/>
      <c r="S1367" s="435"/>
      <c r="T1367" s="435"/>
      <c r="U1367" s="435"/>
      <c r="V1367" s="21"/>
      <c r="W1367" s="435"/>
      <c r="X1367" s="435"/>
      <c r="Y1367" s="435"/>
      <c r="Z1367" s="435"/>
      <c r="AA1367" s="435"/>
      <c r="AB1367" s="435"/>
      <c r="AC1367" s="435"/>
      <c r="AD1367" s="435"/>
      <c r="AE1367" s="435"/>
      <c r="AF1367" s="435"/>
      <c r="AG1367" s="435"/>
      <c r="AH1367" s="435"/>
      <c r="AI1367" s="435"/>
      <c r="AJ1367" s="435"/>
      <c r="AK1367" s="435"/>
      <c r="AL1367" s="435"/>
      <c r="AM1367" s="435"/>
      <c r="AN1367" s="435"/>
    </row>
    <row r="1368" spans="1:40" s="436" customFormat="1" ht="14.5">
      <c r="A1368" s="435"/>
      <c r="B1368" s="435"/>
      <c r="C1368" s="435"/>
      <c r="D1368" s="435"/>
      <c r="E1368" s="435"/>
      <c r="F1368" s="435"/>
      <c r="G1368" s="435"/>
      <c r="H1368" s="435"/>
      <c r="I1368" s="435"/>
      <c r="J1368" s="435"/>
      <c r="K1368" s="435"/>
      <c r="L1368" s="435"/>
      <c r="M1368" s="435"/>
      <c r="N1368" s="435"/>
      <c r="O1368" s="435"/>
      <c r="P1368" s="435"/>
      <c r="Q1368" s="21"/>
      <c r="R1368" s="435"/>
      <c r="S1368" s="435"/>
      <c r="T1368" s="435"/>
      <c r="U1368" s="435"/>
      <c r="V1368" s="21"/>
      <c r="W1368" s="435"/>
      <c r="X1368" s="435"/>
      <c r="Y1368" s="435"/>
      <c r="Z1368" s="435"/>
      <c r="AA1368" s="435"/>
      <c r="AB1368" s="435"/>
      <c r="AC1368" s="435"/>
      <c r="AD1368" s="435"/>
      <c r="AE1368" s="435"/>
      <c r="AF1368" s="435"/>
      <c r="AG1368" s="435"/>
      <c r="AH1368" s="435"/>
      <c r="AI1368" s="435"/>
      <c r="AJ1368" s="435"/>
      <c r="AK1368" s="435"/>
      <c r="AL1368" s="435"/>
      <c r="AM1368" s="435"/>
      <c r="AN1368" s="435"/>
    </row>
    <row r="1369" spans="1:40" s="436" customFormat="1" ht="14.5">
      <c r="A1369" s="435"/>
      <c r="B1369" s="435"/>
      <c r="C1369" s="435"/>
      <c r="D1369" s="435"/>
      <c r="E1369" s="435"/>
      <c r="F1369" s="435"/>
      <c r="G1369" s="435"/>
      <c r="H1369" s="435"/>
      <c r="I1369" s="435"/>
      <c r="J1369" s="435"/>
      <c r="K1369" s="435"/>
      <c r="L1369" s="435"/>
      <c r="M1369" s="435"/>
      <c r="N1369" s="435"/>
      <c r="O1369" s="435"/>
      <c r="P1369" s="435"/>
      <c r="Q1369" s="21"/>
      <c r="R1369" s="435"/>
      <c r="S1369" s="435"/>
      <c r="T1369" s="435"/>
      <c r="U1369" s="435"/>
      <c r="V1369" s="21"/>
      <c r="W1369" s="435"/>
      <c r="X1369" s="435"/>
      <c r="Y1369" s="435"/>
      <c r="Z1369" s="435"/>
      <c r="AA1369" s="435"/>
      <c r="AB1369" s="435"/>
      <c r="AC1369" s="435"/>
      <c r="AD1369" s="435"/>
      <c r="AE1369" s="435"/>
      <c r="AF1369" s="435"/>
      <c r="AG1369" s="435"/>
      <c r="AH1369" s="435"/>
      <c r="AI1369" s="435"/>
      <c r="AJ1369" s="435"/>
      <c r="AK1369" s="435"/>
      <c r="AL1369" s="435"/>
      <c r="AM1369" s="435"/>
      <c r="AN1369" s="435"/>
    </row>
    <row r="1370" spans="1:40" s="436" customFormat="1" ht="14.5">
      <c r="A1370" s="435"/>
      <c r="B1370" s="435"/>
      <c r="C1370" s="435"/>
      <c r="D1370" s="435"/>
      <c r="E1370" s="435"/>
      <c r="F1370" s="435"/>
      <c r="G1370" s="435"/>
      <c r="H1370" s="435"/>
      <c r="I1370" s="435"/>
      <c r="J1370" s="435"/>
      <c r="K1370" s="435"/>
      <c r="L1370" s="435"/>
      <c r="M1370" s="435"/>
      <c r="N1370" s="435"/>
      <c r="O1370" s="435"/>
      <c r="P1370" s="435"/>
      <c r="Q1370" s="21"/>
      <c r="R1370" s="435"/>
      <c r="S1370" s="435"/>
      <c r="T1370" s="435"/>
      <c r="U1370" s="435"/>
      <c r="V1370" s="21"/>
      <c r="W1370" s="435"/>
      <c r="X1370" s="435"/>
      <c r="Y1370" s="435"/>
      <c r="Z1370" s="435"/>
      <c r="AA1370" s="435"/>
      <c r="AB1370" s="435"/>
      <c r="AC1370" s="435"/>
      <c r="AD1370" s="435"/>
      <c r="AE1370" s="435"/>
      <c r="AF1370" s="435"/>
      <c r="AG1370" s="435"/>
      <c r="AH1370" s="435"/>
      <c r="AI1370" s="435"/>
      <c r="AJ1370" s="435"/>
      <c r="AK1370" s="435"/>
      <c r="AL1370" s="435"/>
      <c r="AM1370" s="435"/>
      <c r="AN1370" s="435"/>
    </row>
    <row r="1371" spans="1:40" s="436" customFormat="1" ht="14.5">
      <c r="A1371" s="435"/>
      <c r="B1371" s="435"/>
      <c r="C1371" s="435"/>
      <c r="D1371" s="435"/>
      <c r="E1371" s="435"/>
      <c r="F1371" s="435"/>
      <c r="G1371" s="435"/>
      <c r="H1371" s="435"/>
      <c r="I1371" s="435"/>
      <c r="J1371" s="435"/>
      <c r="K1371" s="435"/>
      <c r="L1371" s="435"/>
      <c r="M1371" s="435"/>
      <c r="N1371" s="435"/>
      <c r="O1371" s="435"/>
      <c r="P1371" s="435"/>
      <c r="Q1371" s="21"/>
      <c r="R1371" s="435"/>
      <c r="S1371" s="435"/>
      <c r="T1371" s="435"/>
      <c r="U1371" s="435"/>
      <c r="V1371" s="21"/>
      <c r="W1371" s="435"/>
      <c r="X1371" s="435"/>
      <c r="Y1371" s="435"/>
      <c r="Z1371" s="435"/>
      <c r="AA1371" s="435"/>
      <c r="AB1371" s="435"/>
      <c r="AC1371" s="435"/>
      <c r="AD1371" s="435"/>
      <c r="AE1371" s="435"/>
      <c r="AF1371" s="435"/>
      <c r="AG1371" s="435"/>
      <c r="AH1371" s="435"/>
      <c r="AI1371" s="435"/>
      <c r="AJ1371" s="435"/>
      <c r="AK1371" s="435"/>
      <c r="AL1371" s="435"/>
      <c r="AM1371" s="435"/>
      <c r="AN1371" s="435"/>
    </row>
    <row r="1372" spans="1:40" s="436" customFormat="1" ht="14.5">
      <c r="A1372" s="435"/>
      <c r="B1372" s="435"/>
      <c r="C1372" s="435"/>
      <c r="D1372" s="435"/>
      <c r="E1372" s="435"/>
      <c r="F1372" s="435"/>
      <c r="G1372" s="435"/>
      <c r="H1372" s="435"/>
      <c r="I1372" s="435"/>
      <c r="J1372" s="435"/>
      <c r="K1372" s="435"/>
      <c r="L1372" s="435"/>
      <c r="M1372" s="435"/>
      <c r="N1372" s="435"/>
      <c r="O1372" s="435"/>
      <c r="P1372" s="435"/>
      <c r="Q1372" s="21"/>
      <c r="R1372" s="435"/>
      <c r="S1372" s="435"/>
      <c r="T1372" s="435"/>
      <c r="U1372" s="435"/>
      <c r="V1372" s="21"/>
      <c r="W1372" s="435"/>
      <c r="X1372" s="435"/>
      <c r="Y1372" s="435"/>
      <c r="Z1372" s="435"/>
      <c r="AA1372" s="435"/>
      <c r="AB1372" s="435"/>
      <c r="AC1372" s="435"/>
      <c r="AD1372" s="435"/>
      <c r="AE1372" s="435"/>
      <c r="AF1372" s="435"/>
      <c r="AG1372" s="435"/>
      <c r="AH1372" s="435"/>
      <c r="AI1372" s="435"/>
      <c r="AJ1372" s="435"/>
      <c r="AK1372" s="435"/>
      <c r="AL1372" s="435"/>
      <c r="AM1372" s="435"/>
      <c r="AN1372" s="435"/>
    </row>
    <row r="1373" spans="1:40" s="436" customFormat="1" ht="14.5">
      <c r="A1373" s="435"/>
      <c r="B1373" s="435"/>
      <c r="C1373" s="435"/>
      <c r="D1373" s="435"/>
      <c r="E1373" s="435"/>
      <c r="F1373" s="435"/>
      <c r="G1373" s="435"/>
      <c r="H1373" s="435"/>
      <c r="I1373" s="435"/>
      <c r="J1373" s="435"/>
      <c r="K1373" s="435"/>
      <c r="L1373" s="435"/>
      <c r="M1373" s="435"/>
      <c r="N1373" s="435"/>
      <c r="O1373" s="435"/>
      <c r="P1373" s="435"/>
      <c r="Q1373" s="21"/>
      <c r="R1373" s="435"/>
      <c r="S1373" s="435"/>
      <c r="T1373" s="435"/>
      <c r="U1373" s="435"/>
      <c r="V1373" s="21"/>
      <c r="W1373" s="435"/>
      <c r="X1373" s="435"/>
      <c r="Y1373" s="435"/>
      <c r="Z1373" s="435"/>
      <c r="AA1373" s="435"/>
      <c r="AB1373" s="435"/>
      <c r="AC1373" s="435"/>
      <c r="AD1373" s="435"/>
      <c r="AE1373" s="435"/>
      <c r="AF1373" s="435"/>
      <c r="AG1373" s="435"/>
      <c r="AH1373" s="435"/>
      <c r="AI1373" s="435"/>
      <c r="AJ1373" s="435"/>
      <c r="AK1373" s="435"/>
      <c r="AL1373" s="435"/>
      <c r="AM1373" s="435"/>
      <c r="AN1373" s="435"/>
    </row>
    <row r="1374" spans="1:40" s="436" customFormat="1" ht="14.5">
      <c r="A1374" s="435"/>
      <c r="B1374" s="435"/>
      <c r="C1374" s="435"/>
      <c r="D1374" s="435"/>
      <c r="E1374" s="435"/>
      <c r="F1374" s="435"/>
      <c r="G1374" s="435"/>
      <c r="H1374" s="435"/>
      <c r="I1374" s="435"/>
      <c r="J1374" s="435"/>
      <c r="K1374" s="435"/>
      <c r="L1374" s="435"/>
      <c r="M1374" s="435"/>
      <c r="N1374" s="435"/>
      <c r="O1374" s="435"/>
      <c r="P1374" s="435"/>
      <c r="Q1374" s="21"/>
      <c r="R1374" s="435"/>
      <c r="S1374" s="435"/>
      <c r="T1374" s="435"/>
      <c r="U1374" s="435"/>
      <c r="V1374" s="21"/>
      <c r="W1374" s="435"/>
      <c r="X1374" s="435"/>
      <c r="Y1374" s="435"/>
      <c r="Z1374" s="435"/>
      <c r="AA1374" s="435"/>
      <c r="AB1374" s="435"/>
      <c r="AC1374" s="435"/>
      <c r="AD1374" s="435"/>
      <c r="AE1374" s="435"/>
      <c r="AF1374" s="435"/>
      <c r="AG1374" s="435"/>
      <c r="AH1374" s="435"/>
      <c r="AI1374" s="435"/>
      <c r="AJ1374" s="435"/>
      <c r="AK1374" s="435"/>
      <c r="AL1374" s="435"/>
      <c r="AM1374" s="435"/>
      <c r="AN1374" s="435"/>
    </row>
    <row r="1375" spans="1:40" s="436" customFormat="1" ht="14.5">
      <c r="A1375" s="435"/>
      <c r="B1375" s="435"/>
      <c r="C1375" s="435"/>
      <c r="D1375" s="435"/>
      <c r="E1375" s="435"/>
      <c r="F1375" s="435"/>
      <c r="G1375" s="435"/>
      <c r="H1375" s="435"/>
      <c r="I1375" s="435"/>
      <c r="J1375" s="435"/>
      <c r="K1375" s="435"/>
      <c r="L1375" s="435"/>
      <c r="M1375" s="435"/>
      <c r="N1375" s="435"/>
      <c r="O1375" s="435"/>
      <c r="P1375" s="435"/>
      <c r="Q1375" s="21"/>
      <c r="R1375" s="435"/>
      <c r="S1375" s="435"/>
      <c r="T1375" s="435"/>
      <c r="U1375" s="435"/>
      <c r="V1375" s="21"/>
      <c r="W1375" s="435"/>
      <c r="X1375" s="435"/>
      <c r="Y1375" s="435"/>
      <c r="Z1375" s="435"/>
      <c r="AA1375" s="435"/>
      <c r="AB1375" s="435"/>
      <c r="AC1375" s="435"/>
      <c r="AD1375" s="435"/>
      <c r="AE1375" s="435"/>
      <c r="AF1375" s="435"/>
      <c r="AG1375" s="435"/>
      <c r="AH1375" s="435"/>
      <c r="AI1375" s="435"/>
      <c r="AJ1375" s="435"/>
      <c r="AK1375" s="435"/>
      <c r="AL1375" s="435"/>
      <c r="AM1375" s="435"/>
      <c r="AN1375" s="435"/>
    </row>
    <row r="1376" spans="1:40" s="436" customFormat="1" ht="14.5">
      <c r="A1376" s="435"/>
      <c r="B1376" s="435"/>
      <c r="C1376" s="435"/>
      <c r="D1376" s="435"/>
      <c r="E1376" s="435"/>
      <c r="F1376" s="435"/>
      <c r="G1376" s="435"/>
      <c r="H1376" s="435"/>
      <c r="I1376" s="435"/>
      <c r="J1376" s="435"/>
      <c r="K1376" s="435"/>
      <c r="L1376" s="435"/>
      <c r="M1376" s="435"/>
      <c r="N1376" s="435"/>
      <c r="O1376" s="435"/>
      <c r="P1376" s="435"/>
      <c r="Q1376" s="21"/>
      <c r="R1376" s="435"/>
      <c r="S1376" s="435"/>
      <c r="T1376" s="435"/>
      <c r="U1376" s="435"/>
      <c r="V1376" s="21"/>
      <c r="W1376" s="435"/>
      <c r="X1376" s="435"/>
      <c r="Y1376" s="435"/>
      <c r="Z1376" s="435"/>
      <c r="AA1376" s="435"/>
      <c r="AB1376" s="435"/>
      <c r="AC1376" s="435"/>
      <c r="AD1376" s="435"/>
      <c r="AE1376" s="435"/>
      <c r="AF1376" s="435"/>
      <c r="AG1376" s="435"/>
      <c r="AH1376" s="435"/>
      <c r="AI1376" s="435"/>
      <c r="AJ1376" s="435"/>
      <c r="AK1376" s="435"/>
      <c r="AL1376" s="435"/>
      <c r="AM1376" s="435"/>
      <c r="AN1376" s="435"/>
    </row>
    <row r="1377" spans="1:40" s="436" customFormat="1" ht="14.5">
      <c r="A1377" s="435"/>
      <c r="B1377" s="435"/>
      <c r="C1377" s="435"/>
      <c r="D1377" s="435"/>
      <c r="E1377" s="435"/>
      <c r="F1377" s="435"/>
      <c r="G1377" s="435"/>
      <c r="H1377" s="435"/>
      <c r="I1377" s="435"/>
      <c r="J1377" s="435"/>
      <c r="K1377" s="435"/>
      <c r="L1377" s="435"/>
      <c r="M1377" s="435"/>
      <c r="N1377" s="435"/>
      <c r="O1377" s="435"/>
      <c r="P1377" s="435"/>
      <c r="Q1377" s="21"/>
      <c r="R1377" s="435"/>
      <c r="S1377" s="435"/>
      <c r="T1377" s="435"/>
      <c r="U1377" s="435"/>
      <c r="V1377" s="21"/>
      <c r="W1377" s="435"/>
      <c r="X1377" s="435"/>
      <c r="Y1377" s="435"/>
      <c r="Z1377" s="435"/>
      <c r="AA1377" s="435"/>
      <c r="AB1377" s="435"/>
      <c r="AC1377" s="435"/>
      <c r="AD1377" s="435"/>
      <c r="AE1377" s="435"/>
      <c r="AF1377" s="435"/>
      <c r="AG1377" s="435"/>
      <c r="AH1377" s="435"/>
      <c r="AI1377" s="435"/>
      <c r="AJ1377" s="435"/>
      <c r="AK1377" s="435"/>
      <c r="AL1377" s="435"/>
      <c r="AM1377" s="435"/>
      <c r="AN1377" s="435"/>
    </row>
    <row r="1378" spans="1:40" s="436" customFormat="1" ht="14.5">
      <c r="A1378" s="435"/>
      <c r="B1378" s="435"/>
      <c r="C1378" s="435"/>
      <c r="D1378" s="435"/>
      <c r="E1378" s="435"/>
      <c r="F1378" s="435"/>
      <c r="G1378" s="435"/>
      <c r="H1378" s="435"/>
      <c r="I1378" s="435"/>
      <c r="J1378" s="435"/>
      <c r="K1378" s="435"/>
      <c r="L1378" s="435"/>
      <c r="M1378" s="435"/>
      <c r="N1378" s="435"/>
      <c r="O1378" s="435"/>
      <c r="P1378" s="435"/>
      <c r="Q1378" s="21"/>
      <c r="R1378" s="435"/>
      <c r="S1378" s="435"/>
      <c r="T1378" s="435"/>
      <c r="U1378" s="435"/>
      <c r="V1378" s="21"/>
      <c r="W1378" s="435"/>
      <c r="X1378" s="435"/>
      <c r="Y1378" s="435"/>
      <c r="Z1378" s="435"/>
      <c r="AA1378" s="435"/>
      <c r="AB1378" s="435"/>
      <c r="AC1378" s="435"/>
      <c r="AD1378" s="435"/>
      <c r="AE1378" s="435"/>
      <c r="AF1378" s="435"/>
      <c r="AG1378" s="435"/>
      <c r="AH1378" s="435"/>
      <c r="AI1378" s="435"/>
      <c r="AJ1378" s="435"/>
      <c r="AK1378" s="435"/>
      <c r="AL1378" s="435"/>
      <c r="AM1378" s="435"/>
      <c r="AN1378" s="435"/>
    </row>
    <row r="1379" spans="1:40" s="436" customFormat="1" ht="14.5">
      <c r="A1379" s="435"/>
      <c r="B1379" s="435"/>
      <c r="C1379" s="435"/>
      <c r="D1379" s="435"/>
      <c r="E1379" s="435"/>
      <c r="F1379" s="435"/>
      <c r="G1379" s="435"/>
      <c r="H1379" s="435"/>
      <c r="I1379" s="435"/>
      <c r="J1379" s="435"/>
      <c r="K1379" s="435"/>
      <c r="L1379" s="435"/>
      <c r="M1379" s="435"/>
      <c r="N1379" s="435"/>
      <c r="O1379" s="435"/>
      <c r="P1379" s="435"/>
      <c r="Q1379" s="21"/>
      <c r="R1379" s="435"/>
      <c r="S1379" s="435"/>
      <c r="T1379" s="435"/>
      <c r="U1379" s="435"/>
      <c r="V1379" s="21"/>
      <c r="W1379" s="435"/>
      <c r="X1379" s="435"/>
      <c r="Y1379" s="435"/>
      <c r="Z1379" s="435"/>
      <c r="AA1379" s="435"/>
      <c r="AB1379" s="435"/>
      <c r="AC1379" s="435"/>
      <c r="AD1379" s="435"/>
      <c r="AE1379" s="435"/>
      <c r="AF1379" s="435"/>
      <c r="AG1379" s="435"/>
      <c r="AH1379" s="435"/>
      <c r="AI1379" s="435"/>
      <c r="AJ1379" s="435"/>
      <c r="AK1379" s="435"/>
      <c r="AL1379" s="435"/>
      <c r="AM1379" s="435"/>
      <c r="AN1379" s="435"/>
    </row>
    <row r="1380" spans="1:40" s="436" customFormat="1" ht="14.5">
      <c r="A1380" s="435"/>
      <c r="B1380" s="435"/>
      <c r="C1380" s="435"/>
      <c r="D1380" s="435"/>
      <c r="E1380" s="435"/>
      <c r="F1380" s="435"/>
      <c r="G1380" s="435"/>
      <c r="H1380" s="435"/>
      <c r="I1380" s="435"/>
      <c r="J1380" s="435"/>
      <c r="K1380" s="435"/>
      <c r="L1380" s="435"/>
      <c r="M1380" s="435"/>
      <c r="N1380" s="435"/>
      <c r="O1380" s="435"/>
      <c r="P1380" s="435"/>
      <c r="Q1380" s="21"/>
      <c r="R1380" s="435"/>
      <c r="S1380" s="435"/>
      <c r="T1380" s="435"/>
      <c r="U1380" s="435"/>
      <c r="V1380" s="21"/>
      <c r="W1380" s="435"/>
      <c r="X1380" s="435"/>
      <c r="Y1380" s="435"/>
      <c r="Z1380" s="435"/>
      <c r="AA1380" s="435"/>
      <c r="AB1380" s="435"/>
      <c r="AC1380" s="435"/>
      <c r="AD1380" s="435"/>
      <c r="AE1380" s="435"/>
      <c r="AF1380" s="435"/>
      <c r="AG1380" s="435"/>
      <c r="AH1380" s="435"/>
      <c r="AI1380" s="435"/>
      <c r="AJ1380" s="435"/>
      <c r="AK1380" s="435"/>
      <c r="AL1380" s="435"/>
      <c r="AM1380" s="435"/>
      <c r="AN1380" s="435"/>
    </row>
    <row r="1381" spans="1:40" s="436" customFormat="1" ht="14.5">
      <c r="A1381" s="435"/>
      <c r="B1381" s="435"/>
      <c r="C1381" s="435"/>
      <c r="D1381" s="435"/>
      <c r="E1381" s="435"/>
      <c r="F1381" s="435"/>
      <c r="G1381" s="435"/>
      <c r="H1381" s="435"/>
      <c r="I1381" s="435"/>
      <c r="J1381" s="435"/>
      <c r="K1381" s="435"/>
      <c r="L1381" s="435"/>
      <c r="M1381" s="435"/>
      <c r="N1381" s="435"/>
      <c r="O1381" s="435"/>
      <c r="P1381" s="435"/>
      <c r="Q1381" s="21"/>
      <c r="R1381" s="435"/>
      <c r="S1381" s="435"/>
      <c r="T1381" s="435"/>
      <c r="U1381" s="435"/>
      <c r="V1381" s="21"/>
      <c r="W1381" s="435"/>
      <c r="X1381" s="435"/>
      <c r="Y1381" s="435"/>
      <c r="Z1381" s="435"/>
      <c r="AA1381" s="435"/>
      <c r="AB1381" s="435"/>
      <c r="AC1381" s="435"/>
      <c r="AD1381" s="435"/>
      <c r="AE1381" s="435"/>
      <c r="AF1381" s="435"/>
      <c r="AG1381" s="435"/>
      <c r="AH1381" s="435"/>
      <c r="AI1381" s="435"/>
      <c r="AJ1381" s="435"/>
      <c r="AK1381" s="435"/>
      <c r="AL1381" s="435"/>
      <c r="AM1381" s="435"/>
      <c r="AN1381" s="435"/>
    </row>
    <row r="1382" spans="1:40" s="436" customFormat="1" ht="14.5">
      <c r="A1382" s="435"/>
      <c r="B1382" s="435"/>
      <c r="C1382" s="435"/>
      <c r="D1382" s="435"/>
      <c r="E1382" s="435"/>
      <c r="F1382" s="435"/>
      <c r="G1382" s="435"/>
      <c r="H1382" s="435"/>
      <c r="I1382" s="435"/>
      <c r="J1382" s="435"/>
      <c r="K1382" s="435"/>
      <c r="L1382" s="435"/>
      <c r="M1382" s="435"/>
      <c r="N1382" s="435"/>
      <c r="O1382" s="435"/>
      <c r="P1382" s="435"/>
      <c r="Q1382" s="21"/>
      <c r="R1382" s="435"/>
      <c r="S1382" s="435"/>
      <c r="T1382" s="435"/>
      <c r="U1382" s="435"/>
      <c r="V1382" s="21"/>
      <c r="W1382" s="435"/>
      <c r="X1382" s="435"/>
      <c r="Y1382" s="435"/>
      <c r="Z1382" s="435"/>
      <c r="AA1382" s="435"/>
      <c r="AB1382" s="435"/>
      <c r="AC1382" s="435"/>
      <c r="AD1382" s="435"/>
      <c r="AE1382" s="435"/>
      <c r="AF1382" s="435"/>
      <c r="AG1382" s="435"/>
      <c r="AH1382" s="435"/>
      <c r="AI1382" s="435"/>
      <c r="AJ1382" s="435"/>
      <c r="AK1382" s="435"/>
      <c r="AL1382" s="435"/>
      <c r="AM1382" s="435"/>
      <c r="AN1382" s="435"/>
    </row>
    <row r="1383" spans="1:40" s="436" customFormat="1" ht="14.5">
      <c r="A1383" s="435"/>
      <c r="B1383" s="435"/>
      <c r="C1383" s="435"/>
      <c r="D1383" s="435"/>
      <c r="E1383" s="435"/>
      <c r="F1383" s="435"/>
      <c r="G1383" s="435"/>
      <c r="H1383" s="435"/>
      <c r="I1383" s="435"/>
      <c r="J1383" s="435"/>
      <c r="K1383" s="435"/>
      <c r="L1383" s="435"/>
      <c r="M1383" s="435"/>
      <c r="N1383" s="435"/>
      <c r="O1383" s="435"/>
      <c r="P1383" s="435"/>
      <c r="Q1383" s="21"/>
      <c r="R1383" s="435"/>
      <c r="S1383" s="435"/>
      <c r="T1383" s="435"/>
      <c r="U1383" s="435"/>
      <c r="V1383" s="21"/>
      <c r="W1383" s="435"/>
      <c r="X1383" s="435"/>
      <c r="Y1383" s="435"/>
      <c r="Z1383" s="435"/>
      <c r="AA1383" s="435"/>
      <c r="AB1383" s="435"/>
      <c r="AC1383" s="435"/>
      <c r="AD1383" s="435"/>
      <c r="AE1383" s="435"/>
      <c r="AF1383" s="435"/>
      <c r="AG1383" s="435"/>
      <c r="AH1383" s="435"/>
      <c r="AI1383" s="435"/>
      <c r="AJ1383" s="435"/>
      <c r="AK1383" s="435"/>
      <c r="AL1383" s="435"/>
      <c r="AM1383" s="435"/>
      <c r="AN1383" s="435"/>
    </row>
    <row r="1384" spans="1:40" s="436" customFormat="1" ht="14.5">
      <c r="A1384" s="435"/>
      <c r="B1384" s="435"/>
      <c r="C1384" s="435"/>
      <c r="D1384" s="435"/>
      <c r="E1384" s="435"/>
      <c r="F1384" s="435"/>
      <c r="G1384" s="435"/>
      <c r="H1384" s="435"/>
      <c r="I1384" s="435"/>
      <c r="J1384" s="435"/>
      <c r="K1384" s="435"/>
      <c r="L1384" s="435"/>
      <c r="M1384" s="435"/>
      <c r="N1384" s="435"/>
      <c r="O1384" s="435"/>
      <c r="P1384" s="435"/>
      <c r="Q1384" s="21"/>
      <c r="R1384" s="435"/>
      <c r="S1384" s="435"/>
      <c r="T1384" s="435"/>
      <c r="U1384" s="435"/>
      <c r="V1384" s="21"/>
      <c r="W1384" s="435"/>
      <c r="X1384" s="435"/>
      <c r="Y1384" s="435"/>
      <c r="Z1384" s="435"/>
      <c r="AA1384" s="435"/>
      <c r="AB1384" s="435"/>
      <c r="AC1384" s="435"/>
      <c r="AD1384" s="435"/>
      <c r="AE1384" s="435"/>
      <c r="AF1384" s="435"/>
      <c r="AG1384" s="435"/>
      <c r="AH1384" s="435"/>
      <c r="AI1384" s="435"/>
      <c r="AJ1384" s="435"/>
      <c r="AK1384" s="435"/>
      <c r="AL1384" s="435"/>
      <c r="AM1384" s="435"/>
      <c r="AN1384" s="435"/>
    </row>
    <row r="1385" spans="1:40" s="436" customFormat="1" ht="14.5">
      <c r="A1385" s="435"/>
      <c r="B1385" s="435"/>
      <c r="C1385" s="435"/>
      <c r="D1385" s="435"/>
      <c r="E1385" s="435"/>
      <c r="F1385" s="435"/>
      <c r="G1385" s="435"/>
      <c r="H1385" s="435"/>
      <c r="I1385" s="435"/>
      <c r="J1385" s="435"/>
      <c r="K1385" s="435"/>
      <c r="L1385" s="435"/>
      <c r="M1385" s="435"/>
      <c r="N1385" s="435"/>
      <c r="O1385" s="435"/>
      <c r="P1385" s="435"/>
      <c r="Q1385" s="21"/>
      <c r="R1385" s="435"/>
      <c r="S1385" s="435"/>
      <c r="T1385" s="435"/>
      <c r="U1385" s="435"/>
      <c r="V1385" s="21"/>
      <c r="W1385" s="435"/>
      <c r="X1385" s="435"/>
      <c r="Y1385" s="435"/>
      <c r="Z1385" s="435"/>
      <c r="AA1385" s="435"/>
      <c r="AB1385" s="435"/>
      <c r="AC1385" s="435"/>
      <c r="AD1385" s="435"/>
      <c r="AE1385" s="435"/>
      <c r="AF1385" s="435"/>
      <c r="AG1385" s="435"/>
      <c r="AH1385" s="435"/>
      <c r="AI1385" s="435"/>
      <c r="AJ1385" s="435"/>
      <c r="AK1385" s="435"/>
      <c r="AL1385" s="435"/>
      <c r="AM1385" s="435"/>
      <c r="AN1385" s="435"/>
    </row>
    <row r="1386" spans="1:40" s="436" customFormat="1" ht="14.5">
      <c r="A1386" s="435"/>
      <c r="B1386" s="435"/>
      <c r="C1386" s="435"/>
      <c r="D1386" s="435"/>
      <c r="E1386" s="435"/>
      <c r="F1386" s="435"/>
      <c r="G1386" s="435"/>
      <c r="H1386" s="435"/>
      <c r="I1386" s="435"/>
      <c r="J1386" s="435"/>
      <c r="K1386" s="435"/>
      <c r="L1386" s="435"/>
      <c r="M1386" s="435"/>
      <c r="N1386" s="435"/>
      <c r="O1386" s="435"/>
      <c r="P1386" s="435"/>
      <c r="Q1386" s="21"/>
      <c r="R1386" s="435"/>
      <c r="S1386" s="435"/>
      <c r="T1386" s="435"/>
      <c r="U1386" s="435"/>
      <c r="V1386" s="21"/>
      <c r="W1386" s="435"/>
      <c r="X1386" s="435"/>
      <c r="Y1386" s="435"/>
      <c r="Z1386" s="435"/>
      <c r="AA1386" s="435"/>
      <c r="AB1386" s="435"/>
      <c r="AC1386" s="435"/>
      <c r="AD1386" s="435"/>
      <c r="AE1386" s="435"/>
      <c r="AF1386" s="435"/>
      <c r="AG1386" s="435"/>
      <c r="AH1386" s="435"/>
      <c r="AI1386" s="435"/>
      <c r="AJ1386" s="435"/>
      <c r="AK1386" s="435"/>
      <c r="AL1386" s="435"/>
      <c r="AM1386" s="435"/>
      <c r="AN1386" s="435"/>
    </row>
    <row r="1387" spans="1:40" s="436" customFormat="1" ht="14.5">
      <c r="A1387" s="435"/>
      <c r="B1387" s="435"/>
      <c r="C1387" s="435"/>
      <c r="D1387" s="435"/>
      <c r="E1387" s="435"/>
      <c r="F1387" s="435"/>
      <c r="G1387" s="435"/>
      <c r="H1387" s="435"/>
      <c r="I1387" s="435"/>
      <c r="J1387" s="435"/>
      <c r="K1387" s="435"/>
      <c r="L1387" s="435"/>
      <c r="M1387" s="435"/>
      <c r="N1387" s="435"/>
      <c r="O1387" s="435"/>
      <c r="P1387" s="435"/>
      <c r="Q1387" s="21"/>
      <c r="R1387" s="435"/>
      <c r="S1387" s="435"/>
      <c r="T1387" s="435"/>
      <c r="U1387" s="435"/>
      <c r="V1387" s="21"/>
      <c r="W1387" s="435"/>
      <c r="X1387" s="435"/>
      <c r="Y1387" s="435"/>
      <c r="Z1387" s="435"/>
      <c r="AA1387" s="435"/>
      <c r="AB1387" s="435"/>
      <c r="AC1387" s="435"/>
      <c r="AD1387" s="435"/>
      <c r="AE1387" s="435"/>
      <c r="AF1387" s="435"/>
      <c r="AG1387" s="435"/>
      <c r="AH1387" s="435"/>
      <c r="AI1387" s="435"/>
      <c r="AJ1387" s="435"/>
      <c r="AK1387" s="435"/>
      <c r="AL1387" s="435"/>
      <c r="AM1387" s="435"/>
      <c r="AN1387" s="435"/>
    </row>
    <row r="1388" spans="1:40" s="436" customFormat="1" ht="14.5">
      <c r="A1388" s="435"/>
      <c r="B1388" s="435"/>
      <c r="C1388" s="435"/>
      <c r="D1388" s="435"/>
      <c r="E1388" s="435"/>
      <c r="F1388" s="435"/>
      <c r="G1388" s="435"/>
      <c r="H1388" s="435"/>
      <c r="I1388" s="435"/>
      <c r="J1388" s="435"/>
      <c r="K1388" s="435"/>
      <c r="L1388" s="435"/>
      <c r="M1388" s="435"/>
      <c r="N1388" s="435"/>
      <c r="O1388" s="435"/>
      <c r="P1388" s="435"/>
      <c r="Q1388" s="21"/>
      <c r="R1388" s="435"/>
      <c r="S1388" s="435"/>
      <c r="T1388" s="435"/>
      <c r="U1388" s="435"/>
      <c r="V1388" s="21"/>
      <c r="W1388" s="435"/>
      <c r="X1388" s="435"/>
      <c r="Y1388" s="435"/>
      <c r="Z1388" s="435"/>
      <c r="AA1388" s="435"/>
      <c r="AB1388" s="435"/>
      <c r="AC1388" s="435"/>
      <c r="AD1388" s="435"/>
      <c r="AE1388" s="435"/>
      <c r="AF1388" s="435"/>
      <c r="AG1388" s="435"/>
      <c r="AH1388" s="435"/>
      <c r="AI1388" s="435"/>
      <c r="AJ1388" s="435"/>
      <c r="AK1388" s="435"/>
      <c r="AL1388" s="435"/>
      <c r="AM1388" s="435"/>
      <c r="AN1388" s="435"/>
    </row>
    <row r="1389" spans="1:40" s="436" customFormat="1" ht="14.5">
      <c r="A1389" s="435"/>
      <c r="B1389" s="435"/>
      <c r="C1389" s="435"/>
      <c r="D1389" s="435"/>
      <c r="E1389" s="435"/>
      <c r="F1389" s="435"/>
      <c r="G1389" s="435"/>
      <c r="H1389" s="435"/>
      <c r="I1389" s="435"/>
      <c r="J1389" s="435"/>
      <c r="K1389" s="435"/>
      <c r="L1389" s="435"/>
      <c r="M1389" s="435"/>
      <c r="N1389" s="435"/>
      <c r="O1389" s="435"/>
      <c r="P1389" s="435"/>
      <c r="Q1389" s="21"/>
      <c r="R1389" s="435"/>
      <c r="S1389" s="435"/>
      <c r="T1389" s="435"/>
      <c r="U1389" s="435"/>
      <c r="V1389" s="21"/>
      <c r="W1389" s="435"/>
      <c r="X1389" s="435"/>
      <c r="Y1389" s="435"/>
      <c r="Z1389" s="435"/>
      <c r="AA1389" s="435"/>
      <c r="AB1389" s="435"/>
      <c r="AC1389" s="435"/>
      <c r="AD1389" s="435"/>
      <c r="AE1389" s="435"/>
      <c r="AF1389" s="435"/>
      <c r="AG1389" s="435"/>
      <c r="AH1389" s="435"/>
      <c r="AI1389" s="435"/>
      <c r="AJ1389" s="435"/>
      <c r="AK1389" s="435"/>
      <c r="AL1389" s="435"/>
      <c r="AM1389" s="435"/>
      <c r="AN1389" s="435"/>
    </row>
    <row r="1390" spans="1:40" s="436" customFormat="1" ht="14.5">
      <c r="A1390" s="435"/>
      <c r="B1390" s="435"/>
      <c r="C1390" s="435"/>
      <c r="D1390" s="435"/>
      <c r="E1390" s="435"/>
      <c r="F1390" s="435"/>
      <c r="G1390" s="435"/>
      <c r="H1390" s="435"/>
      <c r="I1390" s="435"/>
      <c r="J1390" s="435"/>
      <c r="K1390" s="435"/>
      <c r="L1390" s="435"/>
      <c r="M1390" s="435"/>
      <c r="N1390" s="435"/>
      <c r="O1390" s="435"/>
      <c r="P1390" s="435"/>
      <c r="Q1390" s="21"/>
      <c r="R1390" s="435"/>
      <c r="S1390" s="435"/>
      <c r="T1390" s="435"/>
      <c r="U1390" s="435"/>
      <c r="V1390" s="21"/>
      <c r="W1390" s="435"/>
      <c r="X1390" s="435"/>
      <c r="Y1390" s="435"/>
      <c r="Z1390" s="435"/>
      <c r="AA1390" s="435"/>
      <c r="AB1390" s="435"/>
      <c r="AC1390" s="435"/>
      <c r="AD1390" s="435"/>
      <c r="AE1390" s="435"/>
      <c r="AF1390" s="435"/>
      <c r="AG1390" s="435"/>
      <c r="AH1390" s="435"/>
      <c r="AI1390" s="435"/>
      <c r="AJ1390" s="435"/>
      <c r="AK1390" s="435"/>
      <c r="AL1390" s="435"/>
      <c r="AM1390" s="435"/>
      <c r="AN1390" s="435"/>
    </row>
    <row r="1391" spans="1:40" s="436" customFormat="1" ht="14.5">
      <c r="A1391" s="435"/>
      <c r="B1391" s="435"/>
      <c r="C1391" s="435"/>
      <c r="D1391" s="435"/>
      <c r="E1391" s="435"/>
      <c r="F1391" s="435"/>
      <c r="G1391" s="435"/>
      <c r="H1391" s="435"/>
      <c r="I1391" s="435"/>
      <c r="J1391" s="435"/>
      <c r="K1391" s="435"/>
      <c r="L1391" s="435"/>
      <c r="M1391" s="435"/>
      <c r="N1391" s="435"/>
      <c r="O1391" s="435"/>
      <c r="P1391" s="435"/>
      <c r="Q1391" s="21"/>
      <c r="R1391" s="435"/>
      <c r="S1391" s="435"/>
      <c r="T1391" s="435"/>
      <c r="U1391" s="435"/>
      <c r="V1391" s="21"/>
      <c r="W1391" s="435"/>
      <c r="X1391" s="435"/>
      <c r="Y1391" s="435"/>
      <c r="Z1391" s="435"/>
      <c r="AA1391" s="435"/>
      <c r="AB1391" s="435"/>
      <c r="AC1391" s="435"/>
      <c r="AD1391" s="435"/>
      <c r="AE1391" s="435"/>
      <c r="AF1391" s="435"/>
      <c r="AG1391" s="435"/>
      <c r="AH1391" s="435"/>
      <c r="AI1391" s="435"/>
      <c r="AJ1391" s="435"/>
      <c r="AK1391" s="435"/>
      <c r="AL1391" s="435"/>
      <c r="AM1391" s="435"/>
      <c r="AN1391" s="435"/>
    </row>
    <row r="1392" spans="1:40" s="436" customFormat="1" ht="14.5">
      <c r="A1392" s="435"/>
      <c r="B1392" s="435"/>
      <c r="C1392" s="435"/>
      <c r="D1392" s="435"/>
      <c r="E1392" s="435"/>
      <c r="F1392" s="435"/>
      <c r="G1392" s="435"/>
      <c r="H1392" s="435"/>
      <c r="I1392" s="435"/>
      <c r="J1392" s="435"/>
      <c r="K1392" s="435"/>
      <c r="L1392" s="435"/>
      <c r="M1392" s="435"/>
      <c r="N1392" s="435"/>
      <c r="O1392" s="435"/>
      <c r="P1392" s="435"/>
      <c r="Q1392" s="21"/>
      <c r="R1392" s="435"/>
      <c r="S1392" s="435"/>
      <c r="T1392" s="435"/>
      <c r="U1392" s="435"/>
      <c r="V1392" s="21"/>
      <c r="W1392" s="435"/>
      <c r="X1392" s="435"/>
      <c r="Y1392" s="435"/>
      <c r="Z1392" s="435"/>
      <c r="AA1392" s="435"/>
      <c r="AB1392" s="435"/>
      <c r="AC1392" s="435"/>
      <c r="AD1392" s="435"/>
      <c r="AE1392" s="435"/>
      <c r="AF1392" s="435"/>
      <c r="AG1392" s="435"/>
      <c r="AH1392" s="435"/>
      <c r="AI1392" s="435"/>
      <c r="AJ1392" s="435"/>
      <c r="AK1392" s="435"/>
      <c r="AL1392" s="435"/>
      <c r="AM1392" s="435"/>
      <c r="AN1392" s="435"/>
    </row>
    <row r="1393" spans="1:40" s="436" customFormat="1" ht="14.5">
      <c r="A1393" s="435"/>
      <c r="B1393" s="435"/>
      <c r="C1393" s="435"/>
      <c r="D1393" s="435"/>
      <c r="E1393" s="435"/>
      <c r="F1393" s="435"/>
      <c r="G1393" s="435"/>
      <c r="H1393" s="435"/>
      <c r="I1393" s="435"/>
      <c r="J1393" s="435"/>
      <c r="K1393" s="435"/>
      <c r="L1393" s="435"/>
      <c r="M1393" s="435"/>
      <c r="N1393" s="435"/>
      <c r="O1393" s="435"/>
      <c r="P1393" s="435"/>
      <c r="Q1393" s="21"/>
      <c r="R1393" s="435"/>
      <c r="S1393" s="435"/>
      <c r="T1393" s="435"/>
      <c r="U1393" s="435"/>
      <c r="V1393" s="21"/>
      <c r="W1393" s="435"/>
      <c r="X1393" s="435"/>
      <c r="Y1393" s="435"/>
      <c r="Z1393" s="435"/>
      <c r="AA1393" s="435"/>
      <c r="AB1393" s="435"/>
      <c r="AC1393" s="435"/>
      <c r="AD1393" s="435"/>
      <c r="AE1393" s="435"/>
      <c r="AF1393" s="435"/>
      <c r="AG1393" s="435"/>
      <c r="AH1393" s="435"/>
      <c r="AI1393" s="435"/>
      <c r="AJ1393" s="435"/>
      <c r="AK1393" s="435"/>
      <c r="AL1393" s="435"/>
      <c r="AM1393" s="435"/>
      <c r="AN1393" s="435"/>
    </row>
    <row r="1394" spans="1:40" s="436" customFormat="1" ht="14.5">
      <c r="A1394" s="435"/>
      <c r="B1394" s="435"/>
      <c r="C1394" s="435"/>
      <c r="D1394" s="435"/>
      <c r="E1394" s="435"/>
      <c r="F1394" s="435"/>
      <c r="G1394" s="435"/>
      <c r="H1394" s="435"/>
      <c r="I1394" s="435"/>
      <c r="J1394" s="435"/>
      <c r="K1394" s="435"/>
      <c r="L1394" s="435"/>
      <c r="M1394" s="435"/>
      <c r="N1394" s="435"/>
      <c r="O1394" s="435"/>
      <c r="P1394" s="435"/>
      <c r="Q1394" s="21"/>
      <c r="R1394" s="435"/>
      <c r="S1394" s="435"/>
      <c r="T1394" s="435"/>
      <c r="U1394" s="435"/>
      <c r="V1394" s="21"/>
      <c r="W1394" s="435"/>
      <c r="X1394" s="435"/>
      <c r="Y1394" s="435"/>
      <c r="Z1394" s="435"/>
      <c r="AA1394" s="435"/>
      <c r="AB1394" s="435"/>
      <c r="AC1394" s="435"/>
      <c r="AD1394" s="435"/>
      <c r="AE1394" s="435"/>
      <c r="AF1394" s="435"/>
      <c r="AG1394" s="435"/>
      <c r="AH1394" s="435"/>
      <c r="AI1394" s="435"/>
      <c r="AJ1394" s="435"/>
      <c r="AK1394" s="435"/>
      <c r="AL1394" s="435"/>
      <c r="AM1394" s="435"/>
      <c r="AN1394" s="435"/>
    </row>
    <row r="1395" spans="1:40" s="436" customFormat="1" ht="14.5">
      <c r="A1395" s="435"/>
      <c r="B1395" s="435"/>
      <c r="C1395" s="435"/>
      <c r="D1395" s="435"/>
      <c r="E1395" s="435"/>
      <c r="F1395" s="435"/>
      <c r="G1395" s="435"/>
      <c r="H1395" s="435"/>
      <c r="I1395" s="435"/>
      <c r="J1395" s="435"/>
      <c r="K1395" s="435"/>
      <c r="L1395" s="435"/>
      <c r="M1395" s="435"/>
      <c r="N1395" s="435"/>
      <c r="O1395" s="435"/>
      <c r="P1395" s="435"/>
      <c r="Q1395" s="21"/>
      <c r="R1395" s="435"/>
      <c r="S1395" s="435"/>
      <c r="T1395" s="435"/>
      <c r="U1395" s="435"/>
      <c r="V1395" s="21"/>
      <c r="W1395" s="435"/>
      <c r="X1395" s="435"/>
      <c r="Y1395" s="435"/>
      <c r="Z1395" s="435"/>
      <c r="AA1395" s="435"/>
      <c r="AB1395" s="435"/>
      <c r="AC1395" s="435"/>
      <c r="AD1395" s="435"/>
      <c r="AE1395" s="435"/>
      <c r="AF1395" s="435"/>
      <c r="AG1395" s="435"/>
      <c r="AH1395" s="435"/>
      <c r="AI1395" s="435"/>
      <c r="AJ1395" s="435"/>
      <c r="AK1395" s="435"/>
      <c r="AL1395" s="435"/>
      <c r="AM1395" s="435"/>
      <c r="AN1395" s="435"/>
    </row>
    <row r="1396" spans="1:40" s="436" customFormat="1" ht="14.5">
      <c r="A1396" s="435"/>
      <c r="B1396" s="435"/>
      <c r="C1396" s="435"/>
      <c r="D1396" s="435"/>
      <c r="E1396" s="435"/>
      <c r="F1396" s="435"/>
      <c r="G1396" s="435"/>
      <c r="H1396" s="435"/>
      <c r="I1396" s="435"/>
      <c r="J1396" s="435"/>
      <c r="K1396" s="435"/>
      <c r="L1396" s="435"/>
      <c r="M1396" s="435"/>
      <c r="N1396" s="435"/>
      <c r="O1396" s="435"/>
      <c r="P1396" s="435"/>
      <c r="Q1396" s="21"/>
      <c r="R1396" s="435"/>
      <c r="S1396" s="435"/>
      <c r="T1396" s="435"/>
      <c r="U1396" s="435"/>
      <c r="V1396" s="21"/>
      <c r="W1396" s="435"/>
      <c r="X1396" s="435"/>
      <c r="Y1396" s="435"/>
      <c r="Z1396" s="435"/>
      <c r="AA1396" s="435"/>
      <c r="AB1396" s="435"/>
      <c r="AC1396" s="435"/>
      <c r="AD1396" s="435"/>
      <c r="AE1396" s="435"/>
      <c r="AF1396" s="435"/>
      <c r="AG1396" s="435"/>
      <c r="AH1396" s="435"/>
      <c r="AI1396" s="435"/>
      <c r="AJ1396" s="435"/>
      <c r="AK1396" s="435"/>
      <c r="AL1396" s="435"/>
      <c r="AM1396" s="435"/>
      <c r="AN1396" s="435"/>
    </row>
    <row r="1397" spans="1:40" s="436" customFormat="1" ht="14.5">
      <c r="A1397" s="435"/>
      <c r="B1397" s="435"/>
      <c r="C1397" s="435"/>
      <c r="D1397" s="435"/>
      <c r="E1397" s="435"/>
      <c r="F1397" s="435"/>
      <c r="G1397" s="435"/>
      <c r="H1397" s="435"/>
      <c r="I1397" s="435"/>
      <c r="J1397" s="435"/>
      <c r="K1397" s="435"/>
      <c r="L1397" s="435"/>
      <c r="M1397" s="435"/>
      <c r="N1397" s="435"/>
      <c r="O1397" s="435"/>
      <c r="P1397" s="435"/>
      <c r="Q1397" s="21"/>
      <c r="R1397" s="435"/>
      <c r="S1397" s="435"/>
      <c r="T1397" s="435"/>
      <c r="U1397" s="435"/>
      <c r="V1397" s="21"/>
      <c r="W1397" s="435"/>
      <c r="X1397" s="435"/>
      <c r="Y1397" s="435"/>
      <c r="Z1397" s="435"/>
      <c r="AA1397" s="435"/>
      <c r="AB1397" s="435"/>
      <c r="AC1397" s="435"/>
      <c r="AD1397" s="435"/>
      <c r="AE1397" s="435"/>
      <c r="AF1397" s="435"/>
      <c r="AG1397" s="435"/>
      <c r="AH1397" s="435"/>
      <c r="AI1397" s="435"/>
      <c r="AJ1397" s="435"/>
      <c r="AK1397" s="435"/>
      <c r="AL1397" s="435"/>
      <c r="AM1397" s="435"/>
      <c r="AN1397" s="435"/>
    </row>
    <row r="1398" spans="1:40" s="436" customFormat="1" ht="14.5">
      <c r="A1398" s="435"/>
      <c r="B1398" s="435"/>
      <c r="C1398" s="435"/>
      <c r="D1398" s="435"/>
      <c r="E1398" s="435"/>
      <c r="F1398" s="435"/>
      <c r="G1398" s="435"/>
      <c r="H1398" s="435"/>
      <c r="I1398" s="435"/>
      <c r="J1398" s="435"/>
      <c r="K1398" s="435"/>
      <c r="L1398" s="435"/>
      <c r="M1398" s="435"/>
      <c r="N1398" s="435"/>
      <c r="O1398" s="435"/>
      <c r="P1398" s="435"/>
      <c r="Q1398" s="21"/>
      <c r="R1398" s="435"/>
      <c r="S1398" s="435"/>
      <c r="T1398" s="435"/>
      <c r="U1398" s="435"/>
      <c r="V1398" s="21"/>
      <c r="W1398" s="435"/>
      <c r="X1398" s="435"/>
      <c r="Y1398" s="435"/>
      <c r="Z1398" s="435"/>
      <c r="AA1398" s="435"/>
      <c r="AB1398" s="435"/>
      <c r="AC1398" s="435"/>
      <c r="AD1398" s="435"/>
      <c r="AE1398" s="435"/>
      <c r="AF1398" s="435"/>
      <c r="AG1398" s="435"/>
      <c r="AH1398" s="435"/>
      <c r="AI1398" s="435"/>
      <c r="AJ1398" s="435"/>
      <c r="AK1398" s="435"/>
      <c r="AL1398" s="435"/>
      <c r="AM1398" s="435"/>
      <c r="AN1398" s="435"/>
    </row>
    <row r="1399" spans="1:40" s="436" customFormat="1" ht="14.5">
      <c r="A1399" s="435"/>
      <c r="B1399" s="435"/>
      <c r="C1399" s="435"/>
      <c r="D1399" s="435"/>
      <c r="E1399" s="435"/>
      <c r="F1399" s="435"/>
      <c r="G1399" s="435"/>
      <c r="H1399" s="435"/>
      <c r="I1399" s="435"/>
      <c r="J1399" s="435"/>
      <c r="K1399" s="435"/>
      <c r="L1399" s="435"/>
      <c r="M1399" s="435"/>
      <c r="N1399" s="435"/>
      <c r="O1399" s="435"/>
      <c r="P1399" s="435"/>
      <c r="Q1399" s="21"/>
      <c r="R1399" s="435"/>
      <c r="S1399" s="435"/>
      <c r="T1399" s="435"/>
      <c r="U1399" s="435"/>
      <c r="V1399" s="21"/>
      <c r="W1399" s="435"/>
      <c r="X1399" s="435"/>
      <c r="Y1399" s="435"/>
      <c r="Z1399" s="435"/>
      <c r="AA1399" s="435"/>
      <c r="AB1399" s="435"/>
      <c r="AC1399" s="435"/>
      <c r="AD1399" s="435"/>
      <c r="AE1399" s="435"/>
      <c r="AF1399" s="435"/>
      <c r="AG1399" s="435"/>
      <c r="AH1399" s="435"/>
      <c r="AI1399" s="435"/>
      <c r="AJ1399" s="435"/>
      <c r="AK1399" s="435"/>
      <c r="AL1399" s="435"/>
      <c r="AM1399" s="435"/>
      <c r="AN1399" s="435"/>
    </row>
    <row r="1400" spans="1:40" s="436" customFormat="1" ht="14.5">
      <c r="A1400" s="435"/>
      <c r="B1400" s="435"/>
      <c r="C1400" s="435"/>
      <c r="D1400" s="435"/>
      <c r="E1400" s="435"/>
      <c r="F1400" s="435"/>
      <c r="G1400" s="435"/>
      <c r="H1400" s="435"/>
      <c r="I1400" s="435"/>
      <c r="J1400" s="435"/>
      <c r="K1400" s="435"/>
      <c r="L1400" s="435"/>
      <c r="M1400" s="435"/>
      <c r="N1400" s="435"/>
      <c r="O1400" s="435"/>
      <c r="P1400" s="435"/>
      <c r="Q1400" s="21"/>
      <c r="R1400" s="435"/>
      <c r="S1400" s="435"/>
      <c r="T1400" s="435"/>
      <c r="U1400" s="435"/>
      <c r="V1400" s="21"/>
      <c r="W1400" s="435"/>
      <c r="X1400" s="435"/>
      <c r="Y1400" s="435"/>
      <c r="Z1400" s="435"/>
      <c r="AA1400" s="435"/>
      <c r="AB1400" s="435"/>
      <c r="AC1400" s="435"/>
      <c r="AD1400" s="435"/>
      <c r="AE1400" s="435"/>
      <c r="AF1400" s="435"/>
      <c r="AG1400" s="435"/>
      <c r="AH1400" s="435"/>
      <c r="AI1400" s="435"/>
      <c r="AJ1400" s="435"/>
      <c r="AK1400" s="435"/>
      <c r="AL1400" s="435"/>
      <c r="AM1400" s="435"/>
      <c r="AN1400" s="435"/>
    </row>
    <row r="1401" spans="1:40" s="436" customFormat="1" ht="14.5">
      <c r="A1401" s="435"/>
      <c r="B1401" s="435"/>
      <c r="C1401" s="435"/>
      <c r="D1401" s="435"/>
      <c r="E1401" s="435"/>
      <c r="F1401" s="435"/>
      <c r="G1401" s="435"/>
      <c r="H1401" s="435"/>
      <c r="I1401" s="435"/>
      <c r="J1401" s="435"/>
      <c r="K1401" s="435"/>
      <c r="L1401" s="435"/>
      <c r="M1401" s="435"/>
      <c r="N1401" s="435"/>
      <c r="O1401" s="435"/>
      <c r="P1401" s="435"/>
      <c r="Q1401" s="21"/>
      <c r="R1401" s="435"/>
      <c r="S1401" s="435"/>
      <c r="T1401" s="435"/>
      <c r="U1401" s="435"/>
      <c r="V1401" s="21"/>
      <c r="W1401" s="435"/>
      <c r="X1401" s="435"/>
      <c r="Y1401" s="435"/>
      <c r="Z1401" s="435"/>
      <c r="AA1401" s="435"/>
      <c r="AB1401" s="435"/>
      <c r="AC1401" s="435"/>
      <c r="AD1401" s="435"/>
      <c r="AE1401" s="435"/>
      <c r="AF1401" s="435"/>
      <c r="AG1401" s="435"/>
      <c r="AH1401" s="435"/>
      <c r="AI1401" s="435"/>
      <c r="AJ1401" s="435"/>
      <c r="AK1401" s="435"/>
      <c r="AL1401" s="435"/>
      <c r="AM1401" s="435"/>
      <c r="AN1401" s="435"/>
    </row>
    <row r="1402" spans="1:40" s="436" customFormat="1" ht="14.5">
      <c r="A1402" s="435"/>
      <c r="B1402" s="435"/>
      <c r="C1402" s="435"/>
      <c r="D1402" s="435"/>
      <c r="E1402" s="435"/>
      <c r="F1402" s="435"/>
      <c r="G1402" s="435"/>
      <c r="H1402" s="435"/>
      <c r="I1402" s="435"/>
      <c r="J1402" s="435"/>
      <c r="K1402" s="435"/>
      <c r="L1402" s="435"/>
      <c r="M1402" s="435"/>
      <c r="N1402" s="435"/>
      <c r="O1402" s="435"/>
      <c r="P1402" s="435"/>
      <c r="Q1402" s="21"/>
      <c r="R1402" s="435"/>
      <c r="S1402" s="435"/>
      <c r="T1402" s="435"/>
      <c r="U1402" s="435"/>
      <c r="V1402" s="21"/>
      <c r="W1402" s="435"/>
      <c r="X1402" s="435"/>
      <c r="Y1402" s="435"/>
      <c r="Z1402" s="435"/>
      <c r="AA1402" s="435"/>
      <c r="AB1402" s="435"/>
      <c r="AC1402" s="435"/>
      <c r="AD1402" s="435"/>
      <c r="AE1402" s="435"/>
      <c r="AF1402" s="435"/>
      <c r="AG1402" s="435"/>
      <c r="AH1402" s="435"/>
      <c r="AI1402" s="435"/>
      <c r="AJ1402" s="435"/>
      <c r="AK1402" s="435"/>
      <c r="AL1402" s="435"/>
      <c r="AM1402" s="435"/>
      <c r="AN1402" s="435"/>
    </row>
    <row r="1403" spans="1:40" s="436" customFormat="1" ht="14.5">
      <c r="A1403" s="435"/>
      <c r="B1403" s="435"/>
      <c r="C1403" s="435"/>
      <c r="D1403" s="435"/>
      <c r="E1403" s="435"/>
      <c r="F1403" s="435"/>
      <c r="G1403" s="435"/>
      <c r="H1403" s="435"/>
      <c r="I1403" s="435"/>
      <c r="J1403" s="435"/>
      <c r="K1403" s="435"/>
      <c r="L1403" s="435"/>
      <c r="M1403" s="435"/>
      <c r="N1403" s="435"/>
      <c r="O1403" s="435"/>
      <c r="P1403" s="435"/>
      <c r="Q1403" s="21"/>
      <c r="R1403" s="435"/>
      <c r="S1403" s="435"/>
      <c r="T1403" s="435"/>
      <c r="U1403" s="435"/>
      <c r="V1403" s="21"/>
      <c r="W1403" s="435"/>
      <c r="X1403" s="435"/>
      <c r="Y1403" s="435"/>
      <c r="Z1403" s="435"/>
      <c r="AA1403" s="435"/>
      <c r="AB1403" s="435"/>
      <c r="AC1403" s="435"/>
      <c r="AD1403" s="435"/>
      <c r="AE1403" s="435"/>
      <c r="AF1403" s="435"/>
      <c r="AG1403" s="435"/>
      <c r="AH1403" s="435"/>
      <c r="AI1403" s="435"/>
      <c r="AJ1403" s="435"/>
      <c r="AK1403" s="435"/>
      <c r="AL1403" s="435"/>
      <c r="AM1403" s="435"/>
      <c r="AN1403" s="435"/>
    </row>
    <row r="1404" spans="1:40" s="436" customFormat="1" ht="14.5">
      <c r="A1404" s="435"/>
      <c r="B1404" s="435"/>
      <c r="C1404" s="435"/>
      <c r="D1404" s="435"/>
      <c r="E1404" s="435"/>
      <c r="F1404" s="435"/>
      <c r="G1404" s="435"/>
      <c r="H1404" s="435"/>
      <c r="I1404" s="435"/>
      <c r="J1404" s="435"/>
      <c r="K1404" s="435"/>
      <c r="L1404" s="435"/>
      <c r="M1404" s="435"/>
      <c r="N1404" s="435"/>
      <c r="O1404" s="435"/>
      <c r="P1404" s="435"/>
      <c r="Q1404" s="21"/>
      <c r="R1404" s="435"/>
      <c r="S1404" s="435"/>
      <c r="T1404" s="435"/>
      <c r="U1404" s="435"/>
      <c r="V1404" s="21"/>
      <c r="W1404" s="435"/>
      <c r="X1404" s="435"/>
      <c r="Y1404" s="435"/>
      <c r="Z1404" s="435"/>
      <c r="AA1404" s="435"/>
      <c r="AB1404" s="435"/>
      <c r="AC1404" s="435"/>
      <c r="AD1404" s="435"/>
      <c r="AE1404" s="435"/>
      <c r="AF1404" s="435"/>
      <c r="AG1404" s="435"/>
      <c r="AH1404" s="435"/>
      <c r="AI1404" s="435"/>
      <c r="AJ1404" s="435"/>
      <c r="AK1404" s="435"/>
      <c r="AL1404" s="435"/>
      <c r="AM1404" s="435"/>
      <c r="AN1404" s="435"/>
    </row>
    <row r="1405" spans="1:40" s="436" customFormat="1" ht="14.5">
      <c r="A1405" s="435"/>
      <c r="B1405" s="435"/>
      <c r="C1405" s="435"/>
      <c r="D1405" s="435"/>
      <c r="E1405" s="435"/>
      <c r="F1405" s="435"/>
      <c r="G1405" s="435"/>
      <c r="H1405" s="435"/>
      <c r="I1405" s="435"/>
      <c r="J1405" s="435"/>
      <c r="K1405" s="435"/>
      <c r="L1405" s="435"/>
      <c r="M1405" s="435"/>
      <c r="N1405" s="435"/>
      <c r="O1405" s="435"/>
      <c r="P1405" s="435"/>
      <c r="Q1405" s="21"/>
      <c r="R1405" s="435"/>
      <c r="S1405" s="435"/>
      <c r="T1405" s="435"/>
      <c r="U1405" s="435"/>
      <c r="V1405" s="21"/>
      <c r="W1405" s="435"/>
      <c r="X1405" s="435"/>
      <c r="Y1405" s="435"/>
      <c r="Z1405" s="435"/>
      <c r="AA1405" s="435"/>
      <c r="AB1405" s="435"/>
      <c r="AC1405" s="435"/>
      <c r="AD1405" s="435"/>
      <c r="AE1405" s="435"/>
      <c r="AF1405" s="435"/>
      <c r="AG1405" s="435"/>
      <c r="AH1405" s="435"/>
      <c r="AI1405" s="435"/>
      <c r="AJ1405" s="435"/>
      <c r="AK1405" s="435"/>
      <c r="AL1405" s="435"/>
      <c r="AM1405" s="435"/>
      <c r="AN1405" s="435"/>
    </row>
    <row r="1406" spans="1:40" s="436" customFormat="1" ht="14.5">
      <c r="A1406" s="435"/>
      <c r="B1406" s="435"/>
      <c r="C1406" s="435"/>
      <c r="D1406" s="435"/>
      <c r="E1406" s="435"/>
      <c r="F1406" s="435"/>
      <c r="G1406" s="435"/>
      <c r="H1406" s="435"/>
      <c r="I1406" s="435"/>
      <c r="J1406" s="435"/>
      <c r="K1406" s="435"/>
      <c r="L1406" s="435"/>
      <c r="M1406" s="435"/>
      <c r="N1406" s="435"/>
      <c r="O1406" s="435"/>
      <c r="P1406" s="435"/>
      <c r="Q1406" s="21"/>
      <c r="R1406" s="435"/>
      <c r="S1406" s="435"/>
      <c r="T1406" s="435"/>
      <c r="U1406" s="435"/>
      <c r="V1406" s="21"/>
      <c r="W1406" s="435"/>
      <c r="X1406" s="435"/>
      <c r="Y1406" s="435"/>
      <c r="Z1406" s="435"/>
      <c r="AA1406" s="435"/>
      <c r="AB1406" s="435"/>
      <c r="AC1406" s="435"/>
      <c r="AD1406" s="435"/>
      <c r="AE1406" s="435"/>
      <c r="AF1406" s="435"/>
      <c r="AG1406" s="435"/>
      <c r="AH1406" s="435"/>
      <c r="AI1406" s="435"/>
      <c r="AJ1406" s="435"/>
      <c r="AK1406" s="435"/>
      <c r="AL1406" s="435"/>
      <c r="AM1406" s="435"/>
      <c r="AN1406" s="435"/>
    </row>
    <row r="1407" spans="1:40" s="436" customFormat="1" ht="14.5">
      <c r="A1407" s="435"/>
      <c r="B1407" s="435"/>
      <c r="C1407" s="435"/>
      <c r="D1407" s="435"/>
      <c r="E1407" s="435"/>
      <c r="F1407" s="435"/>
      <c r="G1407" s="435"/>
      <c r="H1407" s="435"/>
      <c r="I1407" s="435"/>
      <c r="J1407" s="435"/>
      <c r="K1407" s="435"/>
      <c r="L1407" s="435"/>
      <c r="M1407" s="435"/>
      <c r="N1407" s="435"/>
      <c r="O1407" s="435"/>
      <c r="P1407" s="435"/>
      <c r="Q1407" s="21"/>
      <c r="R1407" s="435"/>
      <c r="S1407" s="435"/>
      <c r="T1407" s="435"/>
      <c r="U1407" s="435"/>
      <c r="V1407" s="21"/>
      <c r="W1407" s="435"/>
      <c r="X1407" s="435"/>
      <c r="Y1407" s="435"/>
      <c r="Z1407" s="435"/>
      <c r="AA1407" s="435"/>
      <c r="AB1407" s="435"/>
      <c r="AC1407" s="435"/>
      <c r="AD1407" s="435"/>
      <c r="AE1407" s="435"/>
      <c r="AF1407" s="435"/>
      <c r="AG1407" s="435"/>
      <c r="AH1407" s="435"/>
      <c r="AI1407" s="435"/>
      <c r="AJ1407" s="435"/>
      <c r="AK1407" s="435"/>
      <c r="AL1407" s="435"/>
      <c r="AM1407" s="435"/>
      <c r="AN1407" s="435"/>
    </row>
    <row r="1408" spans="1:40" s="436" customFormat="1" ht="14.5">
      <c r="A1408" s="435"/>
      <c r="B1408" s="435"/>
      <c r="C1408" s="435"/>
      <c r="D1408" s="435"/>
      <c r="E1408" s="435"/>
      <c r="F1408" s="435"/>
      <c r="G1408" s="435"/>
      <c r="H1408" s="435"/>
      <c r="I1408" s="435"/>
      <c r="J1408" s="435"/>
      <c r="K1408" s="435"/>
      <c r="L1408" s="435"/>
      <c r="M1408" s="435"/>
      <c r="N1408" s="435"/>
      <c r="O1408" s="435"/>
      <c r="P1408" s="435"/>
      <c r="Q1408" s="21"/>
      <c r="R1408" s="435"/>
      <c r="S1408" s="435"/>
      <c r="T1408" s="435"/>
      <c r="U1408" s="435"/>
      <c r="V1408" s="21"/>
      <c r="W1408" s="435"/>
      <c r="X1408" s="435"/>
      <c r="Y1408" s="435"/>
      <c r="Z1408" s="435"/>
      <c r="AA1408" s="435"/>
      <c r="AB1408" s="435"/>
      <c r="AC1408" s="435"/>
      <c r="AD1408" s="435"/>
      <c r="AE1408" s="435"/>
      <c r="AF1408" s="435"/>
      <c r="AG1408" s="435"/>
      <c r="AH1408" s="435"/>
      <c r="AI1408" s="435"/>
      <c r="AJ1408" s="435"/>
      <c r="AK1408" s="435"/>
      <c r="AL1408" s="435"/>
      <c r="AM1408" s="435"/>
      <c r="AN1408" s="435"/>
    </row>
    <row r="1409" spans="1:40" s="436" customFormat="1" ht="14.5">
      <c r="A1409" s="435"/>
      <c r="B1409" s="435"/>
      <c r="C1409" s="435"/>
      <c r="D1409" s="435"/>
      <c r="E1409" s="435"/>
      <c r="F1409" s="435"/>
      <c r="G1409" s="435"/>
      <c r="H1409" s="435"/>
      <c r="I1409" s="435"/>
      <c r="J1409" s="435"/>
      <c r="K1409" s="435"/>
      <c r="L1409" s="435"/>
      <c r="M1409" s="435"/>
      <c r="N1409" s="435"/>
      <c r="O1409" s="435"/>
      <c r="P1409" s="435"/>
      <c r="Q1409" s="21"/>
      <c r="R1409" s="435"/>
      <c r="S1409" s="435"/>
      <c r="T1409" s="435"/>
      <c r="U1409" s="435"/>
      <c r="V1409" s="21"/>
      <c r="W1409" s="435"/>
      <c r="X1409" s="435"/>
      <c r="Y1409" s="435"/>
      <c r="Z1409" s="435"/>
      <c r="AA1409" s="435"/>
      <c r="AB1409" s="435"/>
      <c r="AC1409" s="435"/>
      <c r="AD1409" s="435"/>
      <c r="AE1409" s="435"/>
      <c r="AF1409" s="435"/>
      <c r="AG1409" s="435"/>
      <c r="AH1409" s="435"/>
      <c r="AI1409" s="435"/>
      <c r="AJ1409" s="435"/>
      <c r="AK1409" s="435"/>
      <c r="AL1409" s="435"/>
      <c r="AM1409" s="435"/>
      <c r="AN1409" s="435"/>
    </row>
    <row r="1410" spans="1:40" s="436" customFormat="1" ht="14.5">
      <c r="A1410" s="435"/>
      <c r="B1410" s="435"/>
      <c r="C1410" s="435"/>
      <c r="D1410" s="435"/>
      <c r="E1410" s="435"/>
      <c r="F1410" s="435"/>
      <c r="G1410" s="435"/>
      <c r="H1410" s="435"/>
      <c r="I1410" s="435"/>
      <c r="J1410" s="435"/>
      <c r="K1410" s="435"/>
      <c r="L1410" s="435"/>
      <c r="M1410" s="435"/>
      <c r="N1410" s="435"/>
      <c r="O1410" s="435"/>
      <c r="P1410" s="435"/>
      <c r="Q1410" s="21"/>
      <c r="R1410" s="435"/>
      <c r="S1410" s="435"/>
      <c r="T1410" s="435"/>
      <c r="U1410" s="435"/>
      <c r="V1410" s="21"/>
      <c r="W1410" s="435"/>
      <c r="X1410" s="435"/>
      <c r="Y1410" s="435"/>
      <c r="Z1410" s="435"/>
      <c r="AA1410" s="435"/>
      <c r="AB1410" s="435"/>
      <c r="AC1410" s="435"/>
      <c r="AD1410" s="435"/>
      <c r="AE1410" s="435"/>
      <c r="AF1410" s="435"/>
      <c r="AG1410" s="435"/>
      <c r="AH1410" s="435"/>
      <c r="AI1410" s="435"/>
      <c r="AJ1410" s="435"/>
      <c r="AK1410" s="435"/>
      <c r="AL1410" s="435"/>
      <c r="AM1410" s="435"/>
      <c r="AN1410" s="435"/>
    </row>
    <row r="1411" spans="1:40" s="436" customFormat="1" ht="14.5">
      <c r="A1411" s="435"/>
      <c r="B1411" s="435"/>
      <c r="C1411" s="435"/>
      <c r="D1411" s="435"/>
      <c r="E1411" s="435"/>
      <c r="F1411" s="435"/>
      <c r="G1411" s="435"/>
      <c r="H1411" s="435"/>
      <c r="I1411" s="435"/>
      <c r="J1411" s="435"/>
      <c r="K1411" s="435"/>
      <c r="L1411" s="435"/>
      <c r="M1411" s="435"/>
      <c r="N1411" s="435"/>
      <c r="O1411" s="435"/>
      <c r="P1411" s="435"/>
      <c r="Q1411" s="21"/>
      <c r="R1411" s="435"/>
      <c r="S1411" s="435"/>
      <c r="T1411" s="435"/>
      <c r="U1411" s="435"/>
      <c r="V1411" s="21"/>
      <c r="W1411" s="435"/>
      <c r="X1411" s="435"/>
      <c r="Y1411" s="435"/>
      <c r="Z1411" s="435"/>
      <c r="AA1411" s="435"/>
      <c r="AB1411" s="435"/>
      <c r="AC1411" s="435"/>
      <c r="AD1411" s="435"/>
      <c r="AE1411" s="435"/>
      <c r="AF1411" s="435"/>
      <c r="AG1411" s="435"/>
      <c r="AH1411" s="435"/>
      <c r="AI1411" s="435"/>
      <c r="AJ1411" s="435"/>
      <c r="AK1411" s="435"/>
      <c r="AL1411" s="435"/>
      <c r="AM1411" s="435"/>
      <c r="AN1411" s="435"/>
    </row>
    <row r="1412" spans="1:40" s="436" customFormat="1" ht="14.5">
      <c r="A1412" s="435"/>
      <c r="B1412" s="435"/>
      <c r="C1412" s="435"/>
      <c r="D1412" s="435"/>
      <c r="E1412" s="435"/>
      <c r="F1412" s="435"/>
      <c r="G1412" s="435"/>
      <c r="H1412" s="435"/>
      <c r="I1412" s="435"/>
      <c r="J1412" s="435"/>
      <c r="K1412" s="435"/>
      <c r="L1412" s="435"/>
      <c r="M1412" s="435"/>
      <c r="N1412" s="435"/>
      <c r="O1412" s="435"/>
      <c r="P1412" s="435"/>
      <c r="Q1412" s="21"/>
      <c r="R1412" s="435"/>
      <c r="S1412" s="435"/>
      <c r="T1412" s="435"/>
      <c r="U1412" s="435"/>
      <c r="V1412" s="21"/>
      <c r="W1412" s="435"/>
      <c r="X1412" s="435"/>
      <c r="Y1412" s="435"/>
      <c r="Z1412" s="435"/>
      <c r="AA1412" s="435"/>
      <c r="AB1412" s="435"/>
      <c r="AC1412" s="435"/>
      <c r="AD1412" s="435"/>
      <c r="AE1412" s="435"/>
      <c r="AF1412" s="435"/>
      <c r="AG1412" s="435"/>
      <c r="AH1412" s="435"/>
      <c r="AI1412" s="435"/>
      <c r="AJ1412" s="435"/>
      <c r="AK1412" s="435"/>
      <c r="AL1412" s="435"/>
      <c r="AM1412" s="435"/>
      <c r="AN1412" s="435"/>
    </row>
    <row r="1413" spans="1:40" s="436" customFormat="1" ht="14.5">
      <c r="A1413" s="435"/>
      <c r="B1413" s="435"/>
      <c r="C1413" s="435"/>
      <c r="D1413" s="435"/>
      <c r="E1413" s="435"/>
      <c r="F1413" s="435"/>
      <c r="G1413" s="435"/>
      <c r="H1413" s="435"/>
      <c r="I1413" s="435"/>
      <c r="J1413" s="435"/>
      <c r="K1413" s="435"/>
      <c r="L1413" s="435"/>
      <c r="M1413" s="435"/>
      <c r="N1413" s="435"/>
      <c r="O1413" s="435"/>
      <c r="P1413" s="435"/>
      <c r="Q1413" s="21"/>
      <c r="R1413" s="435"/>
      <c r="S1413" s="435"/>
      <c r="T1413" s="435"/>
      <c r="U1413" s="435"/>
      <c r="V1413" s="21"/>
      <c r="W1413" s="435"/>
      <c r="X1413" s="435"/>
      <c r="Y1413" s="435"/>
      <c r="Z1413" s="435"/>
      <c r="AA1413" s="435"/>
      <c r="AB1413" s="435"/>
      <c r="AC1413" s="435"/>
      <c r="AD1413" s="435"/>
      <c r="AE1413" s="435"/>
      <c r="AF1413" s="435"/>
      <c r="AG1413" s="435"/>
      <c r="AH1413" s="435"/>
      <c r="AI1413" s="435"/>
      <c r="AJ1413" s="435"/>
      <c r="AK1413" s="435"/>
      <c r="AL1413" s="435"/>
      <c r="AM1413" s="435"/>
      <c r="AN1413" s="435"/>
    </row>
    <row r="1414" spans="1:40" s="436" customFormat="1" ht="14.5">
      <c r="A1414" s="435"/>
      <c r="B1414" s="435"/>
      <c r="C1414" s="435"/>
      <c r="D1414" s="435"/>
      <c r="E1414" s="435"/>
      <c r="F1414" s="435"/>
      <c r="G1414" s="435"/>
      <c r="H1414" s="435"/>
      <c r="I1414" s="435"/>
      <c r="J1414" s="435"/>
      <c r="K1414" s="435"/>
      <c r="L1414" s="435"/>
      <c r="M1414" s="435"/>
      <c r="N1414" s="435"/>
      <c r="O1414" s="435"/>
      <c r="P1414" s="435"/>
      <c r="Q1414" s="21"/>
      <c r="R1414" s="435"/>
      <c r="S1414" s="435"/>
      <c r="T1414" s="435"/>
      <c r="U1414" s="435"/>
      <c r="V1414" s="21"/>
      <c r="W1414" s="435"/>
      <c r="X1414" s="435"/>
      <c r="Y1414" s="435"/>
      <c r="Z1414" s="435"/>
      <c r="AA1414" s="435"/>
      <c r="AB1414" s="435"/>
      <c r="AC1414" s="435"/>
      <c r="AD1414" s="435"/>
      <c r="AE1414" s="435"/>
      <c r="AF1414" s="435"/>
      <c r="AG1414" s="435"/>
      <c r="AH1414" s="435"/>
      <c r="AI1414" s="435"/>
      <c r="AJ1414" s="435"/>
      <c r="AK1414" s="435"/>
      <c r="AL1414" s="435"/>
      <c r="AM1414" s="435"/>
      <c r="AN1414" s="435"/>
    </row>
    <row r="1415" spans="1:40" s="436" customFormat="1" ht="14.5">
      <c r="A1415" s="435"/>
      <c r="B1415" s="435"/>
      <c r="C1415" s="435"/>
      <c r="D1415" s="435"/>
      <c r="E1415" s="435"/>
      <c r="F1415" s="435"/>
      <c r="G1415" s="435"/>
      <c r="H1415" s="435"/>
      <c r="I1415" s="435"/>
      <c r="J1415" s="435"/>
      <c r="K1415" s="435"/>
      <c r="L1415" s="435"/>
      <c r="M1415" s="435"/>
      <c r="N1415" s="435"/>
      <c r="O1415" s="435"/>
      <c r="P1415" s="435"/>
      <c r="Q1415" s="21"/>
      <c r="R1415" s="435"/>
      <c r="S1415" s="435"/>
      <c r="T1415" s="435"/>
      <c r="U1415" s="435"/>
      <c r="V1415" s="21"/>
      <c r="W1415" s="435"/>
      <c r="X1415" s="435"/>
      <c r="Y1415" s="435"/>
      <c r="Z1415" s="435"/>
      <c r="AA1415" s="435"/>
      <c r="AB1415" s="435"/>
      <c r="AC1415" s="435"/>
      <c r="AD1415" s="435"/>
      <c r="AE1415" s="435"/>
      <c r="AF1415" s="435"/>
      <c r="AG1415" s="435"/>
      <c r="AH1415" s="435"/>
      <c r="AI1415" s="435"/>
      <c r="AJ1415" s="435"/>
      <c r="AK1415" s="435"/>
      <c r="AL1415" s="435"/>
      <c r="AM1415" s="435"/>
      <c r="AN1415" s="435"/>
    </row>
    <row r="1416" spans="1:40" s="436" customFormat="1" ht="14.5">
      <c r="A1416" s="435"/>
      <c r="B1416" s="435"/>
      <c r="C1416" s="435"/>
      <c r="D1416" s="435"/>
      <c r="E1416" s="435"/>
      <c r="F1416" s="435"/>
      <c r="G1416" s="435"/>
      <c r="H1416" s="435"/>
      <c r="I1416" s="435"/>
      <c r="J1416" s="435"/>
      <c r="K1416" s="435"/>
      <c r="L1416" s="435"/>
      <c r="M1416" s="435"/>
      <c r="N1416" s="435"/>
      <c r="O1416" s="435"/>
      <c r="P1416" s="435"/>
      <c r="Q1416" s="21"/>
      <c r="R1416" s="435"/>
      <c r="S1416" s="435"/>
      <c r="T1416" s="435"/>
      <c r="U1416" s="435"/>
      <c r="V1416" s="21"/>
      <c r="W1416" s="435"/>
      <c r="X1416" s="435"/>
      <c r="Y1416" s="435"/>
      <c r="Z1416" s="435"/>
      <c r="AA1416" s="435"/>
      <c r="AB1416" s="435"/>
      <c r="AC1416" s="435"/>
      <c r="AD1416" s="435"/>
      <c r="AE1416" s="435"/>
      <c r="AF1416" s="435"/>
      <c r="AG1416" s="435"/>
      <c r="AH1416" s="435"/>
      <c r="AI1416" s="435"/>
      <c r="AJ1416" s="435"/>
      <c r="AK1416" s="435"/>
      <c r="AL1416" s="435"/>
      <c r="AM1416" s="435"/>
      <c r="AN1416" s="435"/>
    </row>
    <row r="1417" spans="1:40" s="436" customFormat="1" ht="14.5">
      <c r="A1417" s="435"/>
      <c r="B1417" s="435"/>
      <c r="C1417" s="435"/>
      <c r="D1417" s="435"/>
      <c r="E1417" s="435"/>
      <c r="F1417" s="435"/>
      <c r="G1417" s="435"/>
      <c r="H1417" s="435"/>
      <c r="I1417" s="435"/>
      <c r="J1417" s="435"/>
      <c r="K1417" s="435"/>
      <c r="L1417" s="435"/>
      <c r="M1417" s="435"/>
      <c r="N1417" s="435"/>
      <c r="O1417" s="435"/>
      <c r="P1417" s="435"/>
      <c r="Q1417" s="21"/>
      <c r="R1417" s="435"/>
      <c r="S1417" s="435"/>
      <c r="T1417" s="435"/>
      <c r="U1417" s="435"/>
      <c r="V1417" s="21"/>
      <c r="W1417" s="435"/>
      <c r="X1417" s="435"/>
      <c r="Y1417" s="435"/>
      <c r="Z1417" s="435"/>
      <c r="AA1417" s="435"/>
      <c r="AB1417" s="435"/>
      <c r="AC1417" s="435"/>
      <c r="AD1417" s="435"/>
      <c r="AE1417" s="435"/>
      <c r="AF1417" s="435"/>
      <c r="AG1417" s="435"/>
      <c r="AH1417" s="435"/>
      <c r="AI1417" s="435"/>
      <c r="AJ1417" s="435"/>
      <c r="AK1417" s="435"/>
      <c r="AL1417" s="435"/>
      <c r="AM1417" s="435"/>
      <c r="AN1417" s="435"/>
    </row>
    <row r="1418" spans="1:40" s="436" customFormat="1" ht="14.5">
      <c r="A1418" s="435"/>
      <c r="B1418" s="435"/>
      <c r="C1418" s="435"/>
      <c r="D1418" s="435"/>
      <c r="E1418" s="435"/>
      <c r="F1418" s="435"/>
      <c r="G1418" s="435"/>
      <c r="H1418" s="435"/>
      <c r="I1418" s="435"/>
      <c r="J1418" s="435"/>
      <c r="K1418" s="435"/>
      <c r="L1418" s="435"/>
      <c r="M1418" s="435"/>
      <c r="N1418" s="435"/>
      <c r="O1418" s="435"/>
      <c r="P1418" s="435"/>
      <c r="Q1418" s="21"/>
      <c r="R1418" s="435"/>
      <c r="S1418" s="435"/>
      <c r="T1418" s="435"/>
      <c r="U1418" s="435"/>
      <c r="V1418" s="21"/>
      <c r="W1418" s="435"/>
      <c r="X1418" s="435"/>
      <c r="Y1418" s="435"/>
      <c r="Z1418" s="435"/>
      <c r="AA1418" s="435"/>
      <c r="AB1418" s="435"/>
      <c r="AC1418" s="435"/>
      <c r="AD1418" s="435"/>
      <c r="AE1418" s="435"/>
      <c r="AF1418" s="435"/>
      <c r="AG1418" s="435"/>
      <c r="AH1418" s="435"/>
      <c r="AI1418" s="435"/>
      <c r="AJ1418" s="435"/>
      <c r="AK1418" s="435"/>
      <c r="AL1418" s="435"/>
      <c r="AM1418" s="435"/>
      <c r="AN1418" s="435"/>
    </row>
    <row r="1419" spans="1:40" s="436" customFormat="1" ht="14.5">
      <c r="A1419" s="435"/>
      <c r="B1419" s="435"/>
      <c r="C1419" s="435"/>
      <c r="D1419" s="435"/>
      <c r="E1419" s="435"/>
      <c r="F1419" s="435"/>
      <c r="G1419" s="435"/>
      <c r="H1419" s="435"/>
      <c r="I1419" s="435"/>
      <c r="J1419" s="435"/>
      <c r="K1419" s="435"/>
      <c r="L1419" s="435"/>
      <c r="M1419" s="435"/>
      <c r="N1419" s="435"/>
      <c r="O1419" s="435"/>
      <c r="P1419" s="435"/>
      <c r="Q1419" s="21"/>
      <c r="R1419" s="435"/>
      <c r="S1419" s="435"/>
      <c r="T1419" s="435"/>
      <c r="U1419" s="435"/>
      <c r="V1419" s="21"/>
      <c r="W1419" s="435"/>
      <c r="X1419" s="435"/>
      <c r="Y1419" s="435"/>
      <c r="Z1419" s="435"/>
      <c r="AA1419" s="435"/>
      <c r="AB1419" s="435"/>
      <c r="AC1419" s="435"/>
      <c r="AD1419" s="435"/>
      <c r="AE1419" s="435"/>
      <c r="AF1419" s="435"/>
      <c r="AG1419" s="435"/>
      <c r="AH1419" s="435"/>
      <c r="AI1419" s="435"/>
      <c r="AJ1419" s="435"/>
      <c r="AK1419" s="435"/>
      <c r="AL1419" s="435"/>
      <c r="AM1419" s="435"/>
      <c r="AN1419" s="435"/>
    </row>
    <row r="1420" spans="1:40" s="436" customFormat="1" ht="14.5">
      <c r="A1420" s="435"/>
      <c r="B1420" s="435"/>
      <c r="C1420" s="435"/>
      <c r="D1420" s="435"/>
      <c r="E1420" s="435"/>
      <c r="F1420" s="435"/>
      <c r="G1420" s="435"/>
      <c r="H1420" s="435"/>
      <c r="I1420" s="435"/>
      <c r="J1420" s="435"/>
      <c r="K1420" s="435"/>
      <c r="L1420" s="435"/>
      <c r="M1420" s="435"/>
      <c r="N1420" s="435"/>
      <c r="O1420" s="435"/>
      <c r="P1420" s="435"/>
      <c r="Q1420" s="21"/>
      <c r="R1420" s="435"/>
      <c r="S1420" s="435"/>
      <c r="T1420" s="435"/>
      <c r="U1420" s="435"/>
      <c r="V1420" s="21"/>
      <c r="W1420" s="435"/>
      <c r="X1420" s="435"/>
      <c r="Y1420" s="435"/>
      <c r="Z1420" s="435"/>
      <c r="AA1420" s="435"/>
      <c r="AB1420" s="435"/>
      <c r="AC1420" s="435"/>
      <c r="AD1420" s="435"/>
      <c r="AE1420" s="435"/>
      <c r="AF1420" s="435"/>
      <c r="AG1420" s="435"/>
      <c r="AH1420" s="435"/>
      <c r="AI1420" s="435"/>
      <c r="AJ1420" s="435"/>
      <c r="AK1420" s="435"/>
      <c r="AL1420" s="435"/>
      <c r="AM1420" s="435"/>
      <c r="AN1420" s="435"/>
    </row>
    <row r="1421" spans="1:40" s="436" customFormat="1" ht="14.5">
      <c r="A1421" s="435"/>
      <c r="B1421" s="435"/>
      <c r="C1421" s="435"/>
      <c r="D1421" s="435"/>
      <c r="E1421" s="435"/>
      <c r="F1421" s="435"/>
      <c r="G1421" s="435"/>
      <c r="H1421" s="435"/>
      <c r="I1421" s="435"/>
      <c r="J1421" s="435"/>
      <c r="K1421" s="435"/>
      <c r="L1421" s="435"/>
      <c r="M1421" s="435"/>
      <c r="N1421" s="435"/>
      <c r="O1421" s="435"/>
      <c r="P1421" s="435"/>
      <c r="Q1421" s="21"/>
      <c r="R1421" s="435"/>
      <c r="S1421" s="435"/>
      <c r="T1421" s="435"/>
      <c r="U1421" s="435"/>
      <c r="V1421" s="21"/>
      <c r="W1421" s="435"/>
      <c r="X1421" s="435"/>
      <c r="Y1421" s="435"/>
      <c r="Z1421" s="435"/>
      <c r="AA1421" s="435"/>
      <c r="AB1421" s="435"/>
      <c r="AC1421" s="435"/>
      <c r="AD1421" s="435"/>
      <c r="AE1421" s="435"/>
      <c r="AF1421" s="435"/>
      <c r="AG1421" s="435"/>
      <c r="AH1421" s="435"/>
      <c r="AI1421" s="435"/>
      <c r="AJ1421" s="435"/>
      <c r="AK1421" s="435"/>
      <c r="AL1421" s="435"/>
      <c r="AM1421" s="435"/>
      <c r="AN1421" s="435"/>
    </row>
    <row r="1422" spans="1:40" s="436" customFormat="1" ht="14.5">
      <c r="A1422" s="435"/>
      <c r="B1422" s="435"/>
      <c r="C1422" s="435"/>
      <c r="D1422" s="435"/>
      <c r="E1422" s="435"/>
      <c r="F1422" s="435"/>
      <c r="G1422" s="435"/>
      <c r="H1422" s="435"/>
      <c r="I1422" s="435"/>
      <c r="J1422" s="435"/>
      <c r="K1422" s="435"/>
      <c r="L1422" s="435"/>
      <c r="M1422" s="435"/>
      <c r="N1422" s="435"/>
      <c r="O1422" s="435"/>
      <c r="P1422" s="435"/>
      <c r="Q1422" s="21"/>
      <c r="R1422" s="435"/>
      <c r="S1422" s="435"/>
      <c r="T1422" s="435"/>
      <c r="U1422" s="435"/>
      <c r="V1422" s="21"/>
      <c r="W1422" s="435"/>
      <c r="X1422" s="435"/>
      <c r="Y1422" s="435"/>
      <c r="Z1422" s="435"/>
      <c r="AA1422" s="435"/>
      <c r="AB1422" s="435"/>
      <c r="AC1422" s="435"/>
      <c r="AD1422" s="435"/>
      <c r="AE1422" s="435"/>
      <c r="AF1422" s="435"/>
      <c r="AG1422" s="435"/>
      <c r="AH1422" s="435"/>
      <c r="AI1422" s="435"/>
      <c r="AJ1422" s="435"/>
      <c r="AK1422" s="435"/>
      <c r="AL1422" s="435"/>
      <c r="AM1422" s="435"/>
      <c r="AN1422" s="435"/>
    </row>
    <row r="1423" spans="1:40" s="436" customFormat="1" ht="14.5">
      <c r="A1423" s="435"/>
      <c r="B1423" s="435"/>
      <c r="C1423" s="435"/>
      <c r="D1423" s="435"/>
      <c r="E1423" s="435"/>
      <c r="F1423" s="435"/>
      <c r="G1423" s="435"/>
      <c r="H1423" s="435"/>
      <c r="I1423" s="435"/>
      <c r="J1423" s="435"/>
      <c r="K1423" s="435"/>
      <c r="L1423" s="435"/>
      <c r="M1423" s="435"/>
      <c r="N1423" s="435"/>
      <c r="O1423" s="435"/>
      <c r="P1423" s="435"/>
      <c r="Q1423" s="21"/>
      <c r="R1423" s="435"/>
      <c r="S1423" s="435"/>
      <c r="T1423" s="435"/>
      <c r="U1423" s="435"/>
      <c r="V1423" s="21"/>
      <c r="W1423" s="435"/>
      <c r="X1423" s="435"/>
      <c r="Y1423" s="435"/>
      <c r="Z1423" s="435"/>
      <c r="AA1423" s="435"/>
      <c r="AB1423" s="435"/>
      <c r="AC1423" s="435"/>
      <c r="AD1423" s="435"/>
      <c r="AE1423" s="435"/>
      <c r="AF1423" s="435"/>
      <c r="AG1423" s="435"/>
      <c r="AH1423" s="435"/>
      <c r="AI1423" s="435"/>
      <c r="AJ1423" s="435"/>
      <c r="AK1423" s="435"/>
      <c r="AL1423" s="435"/>
      <c r="AM1423" s="435"/>
      <c r="AN1423" s="435"/>
    </row>
    <row r="1424" spans="1:40" s="436" customFormat="1" ht="14.5">
      <c r="A1424" s="435"/>
      <c r="B1424" s="435"/>
      <c r="C1424" s="435"/>
      <c r="D1424" s="435"/>
      <c r="E1424" s="435"/>
      <c r="F1424" s="435"/>
      <c r="G1424" s="435"/>
      <c r="H1424" s="435"/>
      <c r="I1424" s="435"/>
      <c r="J1424" s="435"/>
      <c r="K1424" s="435"/>
      <c r="L1424" s="435"/>
      <c r="M1424" s="435"/>
      <c r="N1424" s="435"/>
      <c r="O1424" s="435"/>
      <c r="P1424" s="435"/>
      <c r="Q1424" s="21"/>
      <c r="R1424" s="435"/>
      <c r="S1424" s="435"/>
      <c r="T1424" s="435"/>
      <c r="U1424" s="435"/>
      <c r="V1424" s="21"/>
      <c r="W1424" s="435"/>
      <c r="X1424" s="435"/>
      <c r="Y1424" s="435"/>
      <c r="Z1424" s="435"/>
      <c r="AA1424" s="435"/>
      <c r="AB1424" s="435"/>
      <c r="AC1424" s="435"/>
      <c r="AD1424" s="435"/>
      <c r="AE1424" s="435"/>
      <c r="AF1424" s="435"/>
      <c r="AG1424" s="435"/>
      <c r="AH1424" s="435"/>
      <c r="AI1424" s="435"/>
      <c r="AJ1424" s="435"/>
      <c r="AK1424" s="435"/>
      <c r="AL1424" s="435"/>
      <c r="AM1424" s="435"/>
      <c r="AN1424" s="435"/>
    </row>
    <row r="1425" spans="1:40" s="436" customFormat="1" ht="14.5">
      <c r="A1425" s="435"/>
      <c r="B1425" s="435"/>
      <c r="C1425" s="435"/>
      <c r="D1425" s="435"/>
      <c r="E1425" s="435"/>
      <c r="F1425" s="435"/>
      <c r="G1425" s="435"/>
      <c r="H1425" s="435"/>
      <c r="I1425" s="435"/>
      <c r="J1425" s="435"/>
      <c r="K1425" s="435"/>
      <c r="L1425" s="435"/>
      <c r="M1425" s="435"/>
      <c r="N1425" s="435"/>
      <c r="O1425" s="435"/>
      <c r="P1425" s="435"/>
      <c r="Q1425" s="21"/>
      <c r="R1425" s="435"/>
      <c r="S1425" s="435"/>
      <c r="T1425" s="435"/>
      <c r="U1425" s="435"/>
      <c r="V1425" s="21"/>
      <c r="W1425" s="435"/>
      <c r="X1425" s="435"/>
      <c r="Y1425" s="435"/>
      <c r="Z1425" s="435"/>
      <c r="AA1425" s="435"/>
      <c r="AB1425" s="435"/>
      <c r="AC1425" s="435"/>
      <c r="AD1425" s="435"/>
      <c r="AE1425" s="435"/>
      <c r="AF1425" s="435"/>
      <c r="AG1425" s="435"/>
      <c r="AH1425" s="435"/>
      <c r="AI1425" s="435"/>
      <c r="AJ1425" s="435"/>
      <c r="AK1425" s="435"/>
      <c r="AL1425" s="435"/>
      <c r="AM1425" s="435"/>
      <c r="AN1425" s="435"/>
    </row>
    <row r="1426" spans="1:40" s="436" customFormat="1" ht="14.5">
      <c r="A1426" s="435"/>
      <c r="B1426" s="435"/>
      <c r="C1426" s="435"/>
      <c r="D1426" s="435"/>
      <c r="E1426" s="435"/>
      <c r="F1426" s="435"/>
      <c r="G1426" s="435"/>
      <c r="H1426" s="435"/>
      <c r="I1426" s="435"/>
      <c r="J1426" s="435"/>
      <c r="K1426" s="435"/>
      <c r="L1426" s="435"/>
      <c r="M1426" s="435"/>
      <c r="N1426" s="435"/>
      <c r="O1426" s="435"/>
      <c r="P1426" s="435"/>
      <c r="Q1426" s="21"/>
      <c r="R1426" s="435"/>
      <c r="S1426" s="435"/>
      <c r="T1426" s="435"/>
      <c r="U1426" s="435"/>
      <c r="V1426" s="21"/>
      <c r="W1426" s="435"/>
      <c r="X1426" s="435"/>
      <c r="Y1426" s="435"/>
      <c r="Z1426" s="435"/>
      <c r="AA1426" s="435"/>
      <c r="AB1426" s="435"/>
      <c r="AC1426" s="435"/>
      <c r="AD1426" s="435"/>
      <c r="AE1426" s="435"/>
      <c r="AF1426" s="435"/>
      <c r="AG1426" s="435"/>
      <c r="AH1426" s="435"/>
      <c r="AI1426" s="435"/>
      <c r="AJ1426" s="435"/>
      <c r="AK1426" s="435"/>
      <c r="AL1426" s="435"/>
      <c r="AM1426" s="435"/>
      <c r="AN1426" s="435"/>
    </row>
    <row r="1427" spans="1:40" s="436" customFormat="1" ht="14.5">
      <c r="A1427" s="435"/>
      <c r="B1427" s="435"/>
      <c r="C1427" s="435"/>
      <c r="D1427" s="435"/>
      <c r="E1427" s="435"/>
      <c r="F1427" s="435"/>
      <c r="G1427" s="435"/>
      <c r="H1427" s="435"/>
      <c r="I1427" s="435"/>
      <c r="J1427" s="435"/>
      <c r="K1427" s="435"/>
      <c r="L1427" s="435"/>
      <c r="M1427" s="435"/>
      <c r="N1427" s="435"/>
      <c r="O1427" s="435"/>
      <c r="P1427" s="435"/>
      <c r="Q1427" s="21"/>
      <c r="R1427" s="435"/>
      <c r="S1427" s="435"/>
      <c r="T1427" s="435"/>
      <c r="U1427" s="435"/>
      <c r="V1427" s="21"/>
      <c r="W1427" s="435"/>
      <c r="X1427" s="435"/>
      <c r="Y1427" s="435"/>
      <c r="Z1427" s="435"/>
      <c r="AA1427" s="435"/>
      <c r="AB1427" s="435"/>
      <c r="AC1427" s="435"/>
      <c r="AD1427" s="435"/>
      <c r="AE1427" s="435"/>
      <c r="AF1427" s="435"/>
      <c r="AG1427" s="435"/>
      <c r="AH1427" s="435"/>
      <c r="AI1427" s="435"/>
      <c r="AJ1427" s="435"/>
      <c r="AK1427" s="435"/>
      <c r="AL1427" s="435"/>
      <c r="AM1427" s="435"/>
      <c r="AN1427" s="435"/>
    </row>
    <row r="1428" spans="1:40" s="436" customFormat="1" ht="14.5">
      <c r="A1428" s="435"/>
      <c r="B1428" s="435"/>
      <c r="C1428" s="435"/>
      <c r="D1428" s="435"/>
      <c r="E1428" s="435"/>
      <c r="F1428" s="435"/>
      <c r="G1428" s="435"/>
      <c r="H1428" s="435"/>
      <c r="I1428" s="435"/>
      <c r="J1428" s="435"/>
      <c r="K1428" s="435"/>
      <c r="L1428" s="435"/>
      <c r="M1428" s="435"/>
      <c r="N1428" s="435"/>
      <c r="O1428" s="435"/>
      <c r="P1428" s="435"/>
      <c r="Q1428" s="21"/>
      <c r="R1428" s="435"/>
      <c r="S1428" s="435"/>
      <c r="T1428" s="435"/>
      <c r="U1428" s="435"/>
      <c r="V1428" s="21"/>
      <c r="W1428" s="435"/>
      <c r="X1428" s="435"/>
      <c r="Y1428" s="435"/>
      <c r="Z1428" s="435"/>
      <c r="AA1428" s="435"/>
      <c r="AB1428" s="435"/>
      <c r="AC1428" s="435"/>
      <c r="AD1428" s="435"/>
      <c r="AE1428" s="435"/>
      <c r="AF1428" s="435"/>
      <c r="AG1428" s="435"/>
      <c r="AH1428" s="435"/>
      <c r="AI1428" s="435"/>
      <c r="AJ1428" s="435"/>
      <c r="AK1428" s="435"/>
      <c r="AL1428" s="435"/>
      <c r="AM1428" s="435"/>
      <c r="AN1428" s="435"/>
    </row>
    <row r="1429" spans="1:40" s="436" customFormat="1" ht="14.5">
      <c r="A1429" s="435"/>
      <c r="B1429" s="435"/>
      <c r="C1429" s="435"/>
      <c r="D1429" s="435"/>
      <c r="E1429" s="435"/>
      <c r="F1429" s="435"/>
      <c r="G1429" s="435"/>
      <c r="H1429" s="435"/>
      <c r="I1429" s="435"/>
      <c r="J1429" s="435"/>
      <c r="K1429" s="435"/>
      <c r="L1429" s="435"/>
      <c r="M1429" s="435"/>
      <c r="N1429" s="435"/>
      <c r="O1429" s="435"/>
      <c r="P1429" s="435"/>
      <c r="Q1429" s="21"/>
      <c r="R1429" s="435"/>
      <c r="S1429" s="435"/>
      <c r="T1429" s="435"/>
      <c r="U1429" s="435"/>
      <c r="V1429" s="21"/>
      <c r="W1429" s="435"/>
      <c r="X1429" s="435"/>
      <c r="Y1429" s="435"/>
      <c r="Z1429" s="435"/>
      <c r="AA1429" s="435"/>
      <c r="AB1429" s="435"/>
      <c r="AC1429" s="435"/>
      <c r="AD1429" s="435"/>
      <c r="AE1429" s="435"/>
      <c r="AF1429" s="435"/>
      <c r="AG1429" s="435"/>
      <c r="AH1429" s="435"/>
      <c r="AI1429" s="435"/>
      <c r="AJ1429" s="435"/>
      <c r="AK1429" s="435"/>
      <c r="AL1429" s="435"/>
      <c r="AM1429" s="435"/>
      <c r="AN1429" s="435"/>
    </row>
    <row r="1430" spans="1:40" s="436" customFormat="1" ht="14.5">
      <c r="A1430" s="435"/>
      <c r="B1430" s="435"/>
      <c r="C1430" s="435"/>
      <c r="D1430" s="435"/>
      <c r="E1430" s="435"/>
      <c r="F1430" s="435"/>
      <c r="G1430" s="435"/>
      <c r="H1430" s="435"/>
      <c r="I1430" s="435"/>
      <c r="J1430" s="435"/>
      <c r="K1430" s="435"/>
      <c r="L1430" s="435"/>
      <c r="M1430" s="435"/>
      <c r="N1430" s="435"/>
      <c r="O1430" s="435"/>
      <c r="P1430" s="435"/>
      <c r="Q1430" s="21"/>
      <c r="R1430" s="435"/>
      <c r="S1430" s="435"/>
      <c r="T1430" s="435"/>
      <c r="U1430" s="435"/>
      <c r="V1430" s="21"/>
      <c r="W1430" s="435"/>
      <c r="X1430" s="435"/>
      <c r="Y1430" s="435"/>
      <c r="Z1430" s="435"/>
      <c r="AA1430" s="435"/>
      <c r="AB1430" s="435"/>
      <c r="AC1430" s="435"/>
      <c r="AD1430" s="435"/>
      <c r="AE1430" s="435"/>
      <c r="AF1430" s="435"/>
      <c r="AG1430" s="435"/>
      <c r="AH1430" s="435"/>
      <c r="AI1430" s="435"/>
      <c r="AJ1430" s="435"/>
      <c r="AK1430" s="435"/>
      <c r="AL1430" s="435"/>
      <c r="AM1430" s="435"/>
      <c r="AN1430" s="435"/>
    </row>
    <row r="1431" spans="1:40" s="436" customFormat="1" ht="14.5">
      <c r="A1431" s="435"/>
      <c r="B1431" s="435"/>
      <c r="C1431" s="435"/>
      <c r="D1431" s="435"/>
      <c r="E1431" s="435"/>
      <c r="F1431" s="435"/>
      <c r="G1431" s="435"/>
      <c r="H1431" s="435"/>
      <c r="I1431" s="435"/>
      <c r="J1431" s="435"/>
      <c r="K1431" s="435"/>
      <c r="L1431" s="435"/>
      <c r="M1431" s="435"/>
      <c r="N1431" s="435"/>
      <c r="O1431" s="435"/>
      <c r="P1431" s="435"/>
      <c r="Q1431" s="21"/>
      <c r="R1431" s="435"/>
      <c r="S1431" s="435"/>
      <c r="T1431" s="435"/>
      <c r="U1431" s="435"/>
      <c r="V1431" s="21"/>
      <c r="W1431" s="435"/>
      <c r="X1431" s="435"/>
      <c r="Y1431" s="435"/>
      <c r="Z1431" s="435"/>
      <c r="AA1431" s="435"/>
      <c r="AB1431" s="435"/>
      <c r="AC1431" s="435"/>
      <c r="AD1431" s="435"/>
      <c r="AE1431" s="435"/>
      <c r="AF1431" s="435"/>
      <c r="AG1431" s="435"/>
      <c r="AH1431" s="435"/>
      <c r="AI1431" s="435"/>
      <c r="AJ1431" s="435"/>
      <c r="AK1431" s="435"/>
      <c r="AL1431" s="435"/>
      <c r="AM1431" s="435"/>
      <c r="AN1431" s="435"/>
    </row>
    <row r="1432" spans="1:40" s="436" customFormat="1" ht="14.5">
      <c r="A1432" s="435"/>
      <c r="B1432" s="435"/>
      <c r="C1432" s="435"/>
      <c r="D1432" s="435"/>
      <c r="E1432" s="435"/>
      <c r="F1432" s="435"/>
      <c r="G1432" s="435"/>
      <c r="H1432" s="435"/>
      <c r="I1432" s="435"/>
      <c r="J1432" s="435"/>
      <c r="K1432" s="435"/>
      <c r="L1432" s="435"/>
      <c r="M1432" s="435"/>
      <c r="N1432" s="435"/>
      <c r="O1432" s="435"/>
      <c r="P1432" s="435"/>
      <c r="Q1432" s="21"/>
      <c r="R1432" s="435"/>
      <c r="S1432" s="435"/>
      <c r="T1432" s="435"/>
      <c r="U1432" s="435"/>
      <c r="V1432" s="21"/>
      <c r="W1432" s="435"/>
      <c r="X1432" s="435"/>
      <c r="Y1432" s="435"/>
      <c r="Z1432" s="435"/>
      <c r="AA1432" s="435"/>
      <c r="AB1432" s="435"/>
      <c r="AC1432" s="435"/>
      <c r="AD1432" s="435"/>
      <c r="AE1432" s="435"/>
      <c r="AF1432" s="435"/>
      <c r="AG1432" s="435"/>
      <c r="AH1432" s="435"/>
      <c r="AI1432" s="435"/>
      <c r="AJ1432" s="435"/>
      <c r="AK1432" s="435"/>
      <c r="AL1432" s="435"/>
      <c r="AM1432" s="435"/>
      <c r="AN1432" s="435"/>
    </row>
    <row r="1433" spans="1:40" s="436" customFormat="1" ht="14.5">
      <c r="A1433" s="435"/>
      <c r="B1433" s="435"/>
      <c r="C1433" s="435"/>
      <c r="D1433" s="435"/>
      <c r="E1433" s="435"/>
      <c r="F1433" s="435"/>
      <c r="G1433" s="435"/>
      <c r="H1433" s="435"/>
      <c r="I1433" s="435"/>
      <c r="J1433" s="435"/>
      <c r="K1433" s="435"/>
      <c r="L1433" s="435"/>
      <c r="M1433" s="435"/>
      <c r="N1433" s="435"/>
      <c r="O1433" s="435"/>
      <c r="P1433" s="435"/>
      <c r="Q1433" s="21"/>
      <c r="R1433" s="435"/>
      <c r="S1433" s="435"/>
      <c r="T1433" s="435"/>
      <c r="U1433" s="435"/>
      <c r="V1433" s="21"/>
      <c r="W1433" s="435"/>
      <c r="X1433" s="435"/>
      <c r="Y1433" s="435"/>
      <c r="Z1433" s="435"/>
      <c r="AA1433" s="435"/>
      <c r="AB1433" s="435"/>
      <c r="AC1433" s="435"/>
      <c r="AD1433" s="435"/>
      <c r="AE1433" s="435"/>
      <c r="AF1433" s="435"/>
      <c r="AG1433" s="435"/>
      <c r="AH1433" s="435"/>
      <c r="AI1433" s="435"/>
      <c r="AJ1433" s="435"/>
      <c r="AK1433" s="435"/>
      <c r="AL1433" s="435"/>
      <c r="AM1433" s="435"/>
      <c r="AN1433" s="435"/>
    </row>
    <row r="1434" spans="1:40" s="436" customFormat="1" ht="14.5">
      <c r="A1434" s="435"/>
      <c r="B1434" s="435"/>
      <c r="C1434" s="435"/>
      <c r="D1434" s="435"/>
      <c r="E1434" s="435"/>
      <c r="F1434" s="435"/>
      <c r="G1434" s="435"/>
      <c r="H1434" s="435"/>
      <c r="I1434" s="435"/>
      <c r="J1434" s="435"/>
      <c r="K1434" s="435"/>
      <c r="L1434" s="435"/>
      <c r="M1434" s="435"/>
      <c r="N1434" s="435"/>
      <c r="O1434" s="435"/>
      <c r="P1434" s="435"/>
      <c r="Q1434" s="21"/>
      <c r="R1434" s="435"/>
      <c r="S1434" s="435"/>
      <c r="T1434" s="435"/>
      <c r="U1434" s="435"/>
      <c r="V1434" s="21"/>
      <c r="W1434" s="435"/>
      <c r="X1434" s="435"/>
      <c r="Y1434" s="435"/>
      <c r="Z1434" s="435"/>
      <c r="AA1434" s="435"/>
      <c r="AB1434" s="435"/>
      <c r="AC1434" s="435"/>
      <c r="AD1434" s="435"/>
      <c r="AE1434" s="435"/>
      <c r="AF1434" s="435"/>
      <c r="AG1434" s="435"/>
      <c r="AH1434" s="435"/>
      <c r="AI1434" s="435"/>
      <c r="AJ1434" s="435"/>
      <c r="AK1434" s="435"/>
      <c r="AL1434" s="435"/>
      <c r="AM1434" s="435"/>
      <c r="AN1434" s="435"/>
    </row>
    <row r="1435" spans="1:40" s="436" customFormat="1" ht="14.5">
      <c r="A1435" s="435"/>
      <c r="B1435" s="435"/>
      <c r="C1435" s="435"/>
      <c r="D1435" s="435"/>
      <c r="E1435" s="435"/>
      <c r="F1435" s="435"/>
      <c r="G1435" s="435"/>
      <c r="H1435" s="435"/>
      <c r="I1435" s="435"/>
      <c r="J1435" s="435"/>
      <c r="K1435" s="435"/>
      <c r="L1435" s="435"/>
      <c r="M1435" s="435"/>
      <c r="N1435" s="435"/>
      <c r="O1435" s="435"/>
      <c r="P1435" s="435"/>
      <c r="Q1435" s="21"/>
      <c r="R1435" s="435"/>
      <c r="S1435" s="435"/>
      <c r="T1435" s="435"/>
      <c r="U1435" s="435"/>
      <c r="V1435" s="21"/>
      <c r="W1435" s="435"/>
      <c r="X1435" s="435"/>
      <c r="Y1435" s="435"/>
      <c r="Z1435" s="435"/>
      <c r="AA1435" s="435"/>
      <c r="AB1435" s="435"/>
      <c r="AC1435" s="435"/>
      <c r="AD1435" s="435"/>
      <c r="AE1435" s="435"/>
      <c r="AF1435" s="435"/>
      <c r="AG1435" s="435"/>
      <c r="AH1435" s="435"/>
      <c r="AI1435" s="435"/>
      <c r="AJ1435" s="435"/>
      <c r="AK1435" s="435"/>
      <c r="AL1435" s="435"/>
      <c r="AM1435" s="435"/>
      <c r="AN1435" s="435"/>
    </row>
    <row r="1436" spans="1:40" s="436" customFormat="1" ht="14.5">
      <c r="A1436" s="435"/>
      <c r="B1436" s="435"/>
      <c r="C1436" s="435"/>
      <c r="D1436" s="435"/>
      <c r="E1436" s="435"/>
      <c r="F1436" s="435"/>
      <c r="G1436" s="435"/>
      <c r="H1436" s="435"/>
      <c r="I1436" s="435"/>
      <c r="J1436" s="435"/>
      <c r="K1436" s="435"/>
      <c r="L1436" s="435"/>
      <c r="M1436" s="435"/>
      <c r="N1436" s="435"/>
      <c r="O1436" s="435"/>
      <c r="P1436" s="435"/>
      <c r="Q1436" s="21"/>
      <c r="R1436" s="435"/>
      <c r="S1436" s="435"/>
      <c r="T1436" s="435"/>
      <c r="U1436" s="435"/>
      <c r="V1436" s="21"/>
      <c r="W1436" s="435"/>
      <c r="X1436" s="435"/>
      <c r="Y1436" s="435"/>
      <c r="Z1436" s="435"/>
      <c r="AA1436" s="435"/>
      <c r="AB1436" s="435"/>
      <c r="AC1436" s="435"/>
      <c r="AD1436" s="435"/>
      <c r="AE1436" s="435"/>
      <c r="AF1436" s="435"/>
      <c r="AG1436" s="435"/>
      <c r="AH1436" s="435"/>
      <c r="AI1436" s="435"/>
      <c r="AJ1436" s="435"/>
      <c r="AK1436" s="435"/>
      <c r="AL1436" s="435"/>
      <c r="AM1436" s="435"/>
      <c r="AN1436" s="435"/>
    </row>
    <row r="1437" spans="1:40" s="436" customFormat="1" ht="14.5">
      <c r="A1437" s="435"/>
      <c r="B1437" s="435"/>
      <c r="C1437" s="435"/>
      <c r="D1437" s="435"/>
      <c r="E1437" s="435"/>
      <c r="F1437" s="435"/>
      <c r="G1437" s="435"/>
      <c r="H1437" s="435"/>
      <c r="I1437" s="435"/>
      <c r="J1437" s="435"/>
      <c r="K1437" s="435"/>
      <c r="L1437" s="435"/>
      <c r="M1437" s="435"/>
      <c r="N1437" s="435"/>
      <c r="O1437" s="435"/>
      <c r="P1437" s="435"/>
      <c r="Q1437" s="21"/>
      <c r="R1437" s="435"/>
      <c r="S1437" s="435"/>
      <c r="T1437" s="435"/>
      <c r="U1437" s="435"/>
      <c r="V1437" s="21"/>
      <c r="W1437" s="435"/>
      <c r="X1437" s="435"/>
      <c r="Y1437" s="435"/>
      <c r="Z1437" s="435"/>
      <c r="AA1437" s="435"/>
      <c r="AB1437" s="435"/>
      <c r="AC1437" s="435"/>
      <c r="AD1437" s="435"/>
      <c r="AE1437" s="435"/>
      <c r="AF1437" s="435"/>
      <c r="AG1437" s="435"/>
      <c r="AH1437" s="435"/>
      <c r="AI1437" s="435"/>
      <c r="AJ1437" s="435"/>
      <c r="AK1437" s="435"/>
      <c r="AL1437" s="435"/>
      <c r="AM1437" s="435"/>
      <c r="AN1437" s="435"/>
    </row>
    <row r="1438" spans="1:40" s="436" customFormat="1" ht="14.5">
      <c r="A1438" s="435"/>
      <c r="B1438" s="435"/>
      <c r="C1438" s="435"/>
      <c r="D1438" s="435"/>
      <c r="E1438" s="435"/>
      <c r="F1438" s="435"/>
      <c r="G1438" s="435"/>
      <c r="H1438" s="435"/>
      <c r="I1438" s="435"/>
      <c r="J1438" s="435"/>
      <c r="K1438" s="435"/>
      <c r="L1438" s="435"/>
      <c r="M1438" s="435"/>
      <c r="N1438" s="435"/>
      <c r="O1438" s="435"/>
      <c r="P1438" s="435"/>
      <c r="Q1438" s="21"/>
      <c r="R1438" s="435"/>
      <c r="S1438" s="435"/>
      <c r="T1438" s="435"/>
      <c r="U1438" s="435"/>
      <c r="V1438" s="21"/>
      <c r="W1438" s="435"/>
      <c r="X1438" s="435"/>
      <c r="Y1438" s="435"/>
      <c r="Z1438" s="435"/>
      <c r="AA1438" s="435"/>
      <c r="AB1438" s="435"/>
      <c r="AC1438" s="435"/>
      <c r="AD1438" s="435"/>
      <c r="AE1438" s="435"/>
      <c r="AF1438" s="435"/>
      <c r="AG1438" s="435"/>
      <c r="AH1438" s="435"/>
      <c r="AI1438" s="435"/>
      <c r="AJ1438" s="435"/>
      <c r="AK1438" s="435"/>
      <c r="AL1438" s="435"/>
      <c r="AM1438" s="435"/>
      <c r="AN1438" s="435"/>
    </row>
    <row r="1439" spans="1:40" s="436" customFormat="1" ht="14.5">
      <c r="A1439" s="435"/>
      <c r="B1439" s="435"/>
      <c r="C1439" s="435"/>
      <c r="D1439" s="435"/>
      <c r="E1439" s="435"/>
      <c r="F1439" s="435"/>
      <c r="G1439" s="435"/>
      <c r="H1439" s="435"/>
      <c r="I1439" s="435"/>
      <c r="J1439" s="435"/>
      <c r="K1439" s="435"/>
      <c r="L1439" s="435"/>
      <c r="M1439" s="435"/>
      <c r="N1439" s="435"/>
      <c r="O1439" s="435"/>
      <c r="P1439" s="435"/>
      <c r="Q1439" s="21"/>
      <c r="R1439" s="435"/>
      <c r="S1439" s="435"/>
      <c r="T1439" s="435"/>
      <c r="U1439" s="435"/>
      <c r="V1439" s="21"/>
      <c r="W1439" s="435"/>
      <c r="X1439" s="435"/>
      <c r="Y1439" s="435"/>
      <c r="Z1439" s="435"/>
      <c r="AA1439" s="435"/>
      <c r="AB1439" s="435"/>
      <c r="AC1439" s="435"/>
      <c r="AD1439" s="435"/>
      <c r="AE1439" s="435"/>
      <c r="AF1439" s="435"/>
      <c r="AG1439" s="435"/>
      <c r="AH1439" s="435"/>
      <c r="AI1439" s="435"/>
      <c r="AJ1439" s="435"/>
      <c r="AK1439" s="435"/>
      <c r="AL1439" s="435"/>
      <c r="AM1439" s="435"/>
      <c r="AN1439" s="435"/>
    </row>
    <row r="1440" spans="1:40" s="436" customFormat="1" ht="14.5">
      <c r="A1440" s="435"/>
      <c r="B1440" s="435"/>
      <c r="C1440" s="435"/>
      <c r="D1440" s="435"/>
      <c r="E1440" s="435"/>
      <c r="F1440" s="435"/>
      <c r="G1440" s="435"/>
      <c r="H1440" s="435"/>
      <c r="I1440" s="435"/>
      <c r="J1440" s="435"/>
      <c r="K1440" s="435"/>
      <c r="L1440" s="435"/>
      <c r="M1440" s="435"/>
      <c r="N1440" s="435"/>
      <c r="O1440" s="435"/>
      <c r="P1440" s="435"/>
      <c r="Q1440" s="21"/>
      <c r="R1440" s="435"/>
      <c r="S1440" s="435"/>
      <c r="T1440" s="435"/>
      <c r="U1440" s="435"/>
      <c r="V1440" s="21"/>
      <c r="W1440" s="435"/>
      <c r="X1440" s="435"/>
      <c r="Y1440" s="435"/>
      <c r="Z1440" s="435"/>
      <c r="AA1440" s="435"/>
      <c r="AB1440" s="435"/>
      <c r="AC1440" s="435"/>
      <c r="AD1440" s="435"/>
      <c r="AE1440" s="435"/>
      <c r="AF1440" s="435"/>
      <c r="AG1440" s="435"/>
      <c r="AH1440" s="435"/>
      <c r="AI1440" s="435"/>
      <c r="AJ1440" s="435"/>
      <c r="AK1440" s="435"/>
      <c r="AL1440" s="435"/>
      <c r="AM1440" s="435"/>
      <c r="AN1440" s="435"/>
    </row>
    <row r="1441" spans="1:40" s="436" customFormat="1" ht="14.5">
      <c r="A1441" s="435"/>
      <c r="B1441" s="435"/>
      <c r="C1441" s="435"/>
      <c r="D1441" s="435"/>
      <c r="E1441" s="435"/>
      <c r="F1441" s="435"/>
      <c r="G1441" s="435"/>
      <c r="H1441" s="435"/>
      <c r="I1441" s="435"/>
      <c r="J1441" s="435"/>
      <c r="K1441" s="435"/>
      <c r="L1441" s="435"/>
      <c r="M1441" s="435"/>
      <c r="N1441" s="435"/>
      <c r="O1441" s="435"/>
      <c r="P1441" s="435"/>
      <c r="Q1441" s="21"/>
      <c r="R1441" s="435"/>
      <c r="S1441" s="435"/>
      <c r="T1441" s="435"/>
      <c r="U1441" s="435"/>
      <c r="V1441" s="21"/>
      <c r="W1441" s="435"/>
      <c r="X1441" s="435"/>
      <c r="Y1441" s="435"/>
      <c r="Z1441" s="435"/>
      <c r="AA1441" s="435"/>
      <c r="AB1441" s="435"/>
      <c r="AC1441" s="435"/>
      <c r="AD1441" s="435"/>
      <c r="AE1441" s="435"/>
      <c r="AF1441" s="435"/>
      <c r="AG1441" s="435"/>
      <c r="AH1441" s="435"/>
      <c r="AI1441" s="435"/>
      <c r="AJ1441" s="435"/>
      <c r="AK1441" s="435"/>
      <c r="AL1441" s="435"/>
      <c r="AM1441" s="435"/>
      <c r="AN1441" s="435"/>
    </row>
    <row r="1442" spans="1:40" s="436" customFormat="1" ht="14.5">
      <c r="A1442" s="435"/>
      <c r="B1442" s="435"/>
      <c r="C1442" s="435"/>
      <c r="D1442" s="435"/>
      <c r="E1442" s="435"/>
      <c r="F1442" s="435"/>
      <c r="G1442" s="435"/>
      <c r="H1442" s="435"/>
      <c r="I1442" s="435"/>
      <c r="J1442" s="435"/>
      <c r="K1442" s="435"/>
      <c r="L1442" s="435"/>
      <c r="M1442" s="435"/>
      <c r="N1442" s="435"/>
      <c r="O1442" s="435"/>
      <c r="P1442" s="435"/>
      <c r="Q1442" s="21"/>
      <c r="R1442" s="435"/>
      <c r="S1442" s="435"/>
      <c r="T1442" s="435"/>
      <c r="U1442" s="435"/>
      <c r="V1442" s="21"/>
      <c r="W1442" s="435"/>
      <c r="X1442" s="435"/>
      <c r="Y1442" s="435"/>
      <c r="Z1442" s="435"/>
      <c r="AA1442" s="435"/>
      <c r="AB1442" s="435"/>
      <c r="AC1442" s="435"/>
      <c r="AD1442" s="435"/>
      <c r="AE1442" s="435"/>
      <c r="AF1442" s="435"/>
      <c r="AG1442" s="435"/>
      <c r="AH1442" s="435"/>
      <c r="AI1442" s="435"/>
      <c r="AJ1442" s="435"/>
      <c r="AK1442" s="435"/>
      <c r="AL1442" s="435"/>
      <c r="AM1442" s="435"/>
      <c r="AN1442" s="435"/>
    </row>
    <row r="1443" spans="1:40" s="436" customFormat="1" ht="14.5">
      <c r="A1443" s="435"/>
      <c r="B1443" s="435"/>
      <c r="C1443" s="435"/>
      <c r="D1443" s="435"/>
      <c r="E1443" s="435"/>
      <c r="F1443" s="435"/>
      <c r="G1443" s="435"/>
      <c r="H1443" s="435"/>
      <c r="I1443" s="435"/>
      <c r="J1443" s="435"/>
      <c r="K1443" s="435"/>
      <c r="L1443" s="435"/>
      <c r="M1443" s="435"/>
      <c r="N1443" s="435"/>
      <c r="O1443" s="435"/>
      <c r="P1443" s="435"/>
      <c r="Q1443" s="21"/>
      <c r="R1443" s="435"/>
      <c r="S1443" s="435"/>
      <c r="T1443" s="435"/>
      <c r="U1443" s="435"/>
      <c r="V1443" s="21"/>
      <c r="W1443" s="435"/>
      <c r="X1443" s="435"/>
      <c r="Y1443" s="435"/>
      <c r="Z1443" s="435"/>
      <c r="AA1443" s="435"/>
      <c r="AB1443" s="435"/>
      <c r="AC1443" s="435"/>
      <c r="AD1443" s="435"/>
      <c r="AE1443" s="435"/>
      <c r="AF1443" s="435"/>
      <c r="AG1443" s="435"/>
      <c r="AH1443" s="435"/>
      <c r="AI1443" s="435"/>
      <c r="AJ1443" s="435"/>
      <c r="AK1443" s="435"/>
      <c r="AL1443" s="435"/>
      <c r="AM1443" s="435"/>
      <c r="AN1443" s="435"/>
    </row>
    <row r="1444" spans="1:40" s="436" customFormat="1" ht="14.5">
      <c r="A1444" s="435"/>
      <c r="B1444" s="435"/>
      <c r="C1444" s="435"/>
      <c r="D1444" s="435"/>
      <c r="E1444" s="435"/>
      <c r="F1444" s="435"/>
      <c r="G1444" s="435"/>
      <c r="H1444" s="435"/>
      <c r="I1444" s="435"/>
      <c r="J1444" s="435"/>
      <c r="K1444" s="435"/>
      <c r="L1444" s="435"/>
      <c r="M1444" s="435"/>
      <c r="N1444" s="435"/>
      <c r="O1444" s="435"/>
      <c r="P1444" s="435"/>
      <c r="Q1444" s="21"/>
      <c r="R1444" s="435"/>
      <c r="S1444" s="435"/>
      <c r="T1444" s="435"/>
      <c r="U1444" s="435"/>
      <c r="V1444" s="21"/>
      <c r="W1444" s="435"/>
      <c r="X1444" s="435"/>
      <c r="Y1444" s="435"/>
      <c r="Z1444" s="435"/>
      <c r="AA1444" s="435"/>
      <c r="AB1444" s="435"/>
      <c r="AC1444" s="435"/>
      <c r="AD1444" s="435"/>
      <c r="AE1444" s="435"/>
      <c r="AF1444" s="435"/>
      <c r="AG1444" s="435"/>
      <c r="AH1444" s="435"/>
      <c r="AI1444" s="435"/>
      <c r="AJ1444" s="435"/>
      <c r="AK1444" s="435"/>
      <c r="AL1444" s="435"/>
      <c r="AM1444" s="435"/>
      <c r="AN1444" s="435"/>
    </row>
    <row r="1445" spans="1:40" s="436" customFormat="1" ht="14.5">
      <c r="A1445" s="435"/>
      <c r="B1445" s="435"/>
      <c r="C1445" s="435"/>
      <c r="D1445" s="435"/>
      <c r="E1445" s="435"/>
      <c r="F1445" s="435"/>
      <c r="G1445" s="435"/>
      <c r="H1445" s="435"/>
      <c r="I1445" s="435"/>
      <c r="J1445" s="435"/>
      <c r="K1445" s="435"/>
      <c r="L1445" s="435"/>
      <c r="M1445" s="435"/>
      <c r="N1445" s="435"/>
      <c r="O1445" s="435"/>
      <c r="P1445" s="435"/>
      <c r="Q1445" s="21"/>
      <c r="R1445" s="435"/>
      <c r="S1445" s="435"/>
      <c r="T1445" s="435"/>
      <c r="U1445" s="435"/>
      <c r="V1445" s="21"/>
      <c r="W1445" s="435"/>
      <c r="X1445" s="435"/>
      <c r="Y1445" s="435"/>
      <c r="Z1445" s="435"/>
      <c r="AA1445" s="435"/>
      <c r="AB1445" s="435"/>
      <c r="AC1445" s="435"/>
      <c r="AD1445" s="435"/>
      <c r="AE1445" s="435"/>
      <c r="AF1445" s="435"/>
      <c r="AG1445" s="435"/>
      <c r="AH1445" s="435"/>
      <c r="AI1445" s="435"/>
      <c r="AJ1445" s="435"/>
      <c r="AK1445" s="435"/>
      <c r="AL1445" s="435"/>
      <c r="AM1445" s="435"/>
      <c r="AN1445" s="435"/>
    </row>
    <row r="1446" spans="1:40" s="436" customFormat="1" ht="14.5">
      <c r="A1446" s="435"/>
      <c r="B1446" s="435"/>
      <c r="C1446" s="435"/>
      <c r="D1446" s="435"/>
      <c r="E1446" s="435"/>
      <c r="F1446" s="435"/>
      <c r="G1446" s="435"/>
      <c r="H1446" s="435"/>
      <c r="I1446" s="435"/>
      <c r="J1446" s="435"/>
      <c r="K1446" s="435"/>
      <c r="L1446" s="435"/>
      <c r="M1446" s="435"/>
      <c r="N1446" s="435"/>
      <c r="O1446" s="435"/>
      <c r="P1446" s="435"/>
      <c r="Q1446" s="21"/>
      <c r="R1446" s="435"/>
      <c r="S1446" s="435"/>
      <c r="T1446" s="435"/>
      <c r="U1446" s="435"/>
      <c r="V1446" s="21"/>
      <c r="W1446" s="435"/>
      <c r="X1446" s="435"/>
      <c r="Y1446" s="435"/>
      <c r="Z1446" s="435"/>
      <c r="AA1446" s="435"/>
      <c r="AB1446" s="435"/>
      <c r="AC1446" s="435"/>
      <c r="AD1446" s="435"/>
      <c r="AE1446" s="435"/>
      <c r="AF1446" s="435"/>
      <c r="AG1446" s="435"/>
      <c r="AH1446" s="435"/>
      <c r="AI1446" s="435"/>
      <c r="AJ1446" s="435"/>
      <c r="AK1446" s="435"/>
      <c r="AL1446" s="435"/>
      <c r="AM1446" s="435"/>
      <c r="AN1446" s="435"/>
    </row>
    <row r="1447" spans="1:40" s="436" customFormat="1" ht="14.5">
      <c r="A1447" s="435"/>
      <c r="B1447" s="435"/>
      <c r="C1447" s="435"/>
      <c r="D1447" s="435"/>
      <c r="E1447" s="435"/>
      <c r="F1447" s="435"/>
      <c r="G1447" s="435"/>
      <c r="H1447" s="435"/>
      <c r="I1447" s="435"/>
      <c r="J1447" s="435"/>
      <c r="K1447" s="435"/>
      <c r="L1447" s="435"/>
      <c r="M1447" s="435"/>
      <c r="N1447" s="435"/>
      <c r="O1447" s="435"/>
      <c r="P1447" s="435"/>
      <c r="Q1447" s="21"/>
      <c r="R1447" s="435"/>
      <c r="S1447" s="435"/>
      <c r="T1447" s="435"/>
      <c r="U1447" s="435"/>
      <c r="V1447" s="21"/>
      <c r="W1447" s="435"/>
      <c r="X1447" s="435"/>
      <c r="Y1447" s="435"/>
      <c r="Z1447" s="435"/>
      <c r="AA1447" s="435"/>
      <c r="AB1447" s="435"/>
      <c r="AC1447" s="435"/>
      <c r="AD1447" s="435"/>
      <c r="AE1447" s="435"/>
      <c r="AF1447" s="435"/>
      <c r="AG1447" s="435"/>
      <c r="AH1447" s="435"/>
      <c r="AI1447" s="435"/>
      <c r="AJ1447" s="435"/>
      <c r="AK1447" s="435"/>
      <c r="AL1447" s="435"/>
      <c r="AM1447" s="435"/>
      <c r="AN1447" s="435"/>
    </row>
    <row r="1448" spans="1:40" s="436" customFormat="1" ht="14.5">
      <c r="A1448" s="435"/>
      <c r="B1448" s="435"/>
      <c r="C1448" s="435"/>
      <c r="D1448" s="435"/>
      <c r="E1448" s="435"/>
      <c r="F1448" s="435"/>
      <c r="G1448" s="435"/>
      <c r="H1448" s="435"/>
      <c r="I1448" s="435"/>
      <c r="J1448" s="435"/>
      <c r="K1448" s="435"/>
      <c r="L1448" s="435"/>
      <c r="M1448" s="435"/>
      <c r="N1448" s="435"/>
      <c r="O1448" s="435"/>
      <c r="P1448" s="435"/>
      <c r="Q1448" s="21"/>
      <c r="R1448" s="435"/>
      <c r="S1448" s="435"/>
      <c r="T1448" s="435"/>
      <c r="U1448" s="435"/>
      <c r="V1448" s="21"/>
      <c r="W1448" s="435"/>
      <c r="X1448" s="435"/>
      <c r="Y1448" s="435"/>
      <c r="Z1448" s="435"/>
      <c r="AA1448" s="435"/>
      <c r="AB1448" s="435"/>
      <c r="AC1448" s="435"/>
      <c r="AD1448" s="435"/>
      <c r="AE1448" s="435"/>
      <c r="AF1448" s="435"/>
      <c r="AG1448" s="435"/>
      <c r="AH1448" s="435"/>
      <c r="AI1448" s="435"/>
      <c r="AJ1448" s="435"/>
      <c r="AK1448" s="435"/>
      <c r="AL1448" s="435"/>
      <c r="AM1448" s="435"/>
      <c r="AN1448" s="435"/>
    </row>
    <row r="1449" spans="1:40" s="436" customFormat="1" ht="14.5">
      <c r="A1449" s="435"/>
      <c r="B1449" s="435"/>
      <c r="C1449" s="435"/>
      <c r="D1449" s="435"/>
      <c r="E1449" s="435"/>
      <c r="F1449" s="435"/>
      <c r="G1449" s="435"/>
      <c r="H1449" s="435"/>
      <c r="I1449" s="435"/>
      <c r="J1449" s="435"/>
      <c r="K1449" s="435"/>
      <c r="L1449" s="435"/>
      <c r="M1449" s="435"/>
      <c r="N1449" s="435"/>
      <c r="O1449" s="435"/>
      <c r="P1449" s="435"/>
      <c r="Q1449" s="21"/>
      <c r="R1449" s="435"/>
      <c r="S1449" s="435"/>
      <c r="T1449" s="435"/>
      <c r="U1449" s="435"/>
      <c r="V1449" s="21"/>
      <c r="W1449" s="435"/>
      <c r="X1449" s="435"/>
      <c r="Y1449" s="435"/>
      <c r="Z1449" s="435"/>
      <c r="AA1449" s="435"/>
      <c r="AB1449" s="435"/>
      <c r="AC1449" s="435"/>
      <c r="AD1449" s="435"/>
      <c r="AE1449" s="435"/>
      <c r="AF1449" s="435"/>
      <c r="AG1449" s="435"/>
      <c r="AH1449" s="435"/>
      <c r="AI1449" s="435"/>
      <c r="AJ1449" s="435"/>
      <c r="AK1449" s="435"/>
      <c r="AL1449" s="435"/>
      <c r="AM1449" s="435"/>
      <c r="AN1449" s="435"/>
    </row>
    <row r="1450" spans="1:40" s="436" customFormat="1" ht="14.5">
      <c r="A1450" s="435"/>
      <c r="B1450" s="435"/>
      <c r="C1450" s="435"/>
      <c r="D1450" s="435"/>
      <c r="E1450" s="435"/>
      <c r="F1450" s="435"/>
      <c r="G1450" s="435"/>
      <c r="H1450" s="435"/>
      <c r="I1450" s="435"/>
      <c r="J1450" s="435"/>
      <c r="K1450" s="435"/>
      <c r="L1450" s="435"/>
      <c r="M1450" s="435"/>
      <c r="N1450" s="435"/>
      <c r="O1450" s="435"/>
      <c r="P1450" s="435"/>
      <c r="Q1450" s="21"/>
      <c r="R1450" s="435"/>
      <c r="S1450" s="435"/>
      <c r="T1450" s="435"/>
      <c r="U1450" s="435"/>
      <c r="V1450" s="21"/>
      <c r="W1450" s="435"/>
      <c r="X1450" s="435"/>
      <c r="Y1450" s="435"/>
      <c r="Z1450" s="435"/>
      <c r="AA1450" s="435"/>
      <c r="AB1450" s="435"/>
      <c r="AC1450" s="435"/>
      <c r="AD1450" s="435"/>
      <c r="AE1450" s="435"/>
      <c r="AF1450" s="435"/>
      <c r="AG1450" s="435"/>
      <c r="AH1450" s="435"/>
      <c r="AI1450" s="435"/>
      <c r="AJ1450" s="435"/>
      <c r="AK1450" s="435"/>
      <c r="AL1450" s="435"/>
      <c r="AM1450" s="435"/>
      <c r="AN1450" s="435"/>
    </row>
    <row r="1451" spans="1:40" s="436" customFormat="1" ht="14.5">
      <c r="A1451" s="435"/>
      <c r="B1451" s="435"/>
      <c r="C1451" s="435"/>
      <c r="D1451" s="435"/>
      <c r="E1451" s="435"/>
      <c r="F1451" s="435"/>
      <c r="G1451" s="435"/>
      <c r="H1451" s="435"/>
      <c r="I1451" s="435"/>
      <c r="J1451" s="435"/>
      <c r="K1451" s="435"/>
      <c r="L1451" s="435"/>
      <c r="M1451" s="435"/>
      <c r="N1451" s="435"/>
      <c r="O1451" s="435"/>
      <c r="P1451" s="435"/>
      <c r="Q1451" s="21"/>
      <c r="R1451" s="435"/>
      <c r="S1451" s="435"/>
      <c r="T1451" s="435"/>
      <c r="U1451" s="435"/>
      <c r="V1451" s="21"/>
      <c r="W1451" s="435"/>
      <c r="X1451" s="435"/>
      <c r="Y1451" s="435"/>
      <c r="Z1451" s="435"/>
      <c r="AA1451" s="435"/>
      <c r="AB1451" s="435"/>
      <c r="AC1451" s="435"/>
      <c r="AD1451" s="435"/>
      <c r="AE1451" s="435"/>
      <c r="AF1451" s="435"/>
      <c r="AG1451" s="435"/>
      <c r="AH1451" s="435"/>
      <c r="AI1451" s="435"/>
      <c r="AJ1451" s="435"/>
      <c r="AK1451" s="435"/>
      <c r="AL1451" s="435"/>
      <c r="AM1451" s="435"/>
      <c r="AN1451" s="435"/>
    </row>
    <row r="1452" spans="1:40" s="436" customFormat="1" ht="14.5">
      <c r="A1452" s="435"/>
      <c r="B1452" s="435"/>
      <c r="C1452" s="435"/>
      <c r="D1452" s="435"/>
      <c r="E1452" s="435"/>
      <c r="F1452" s="435"/>
      <c r="G1452" s="435"/>
      <c r="H1452" s="435"/>
      <c r="I1452" s="435"/>
      <c r="J1452" s="435"/>
      <c r="K1452" s="435"/>
      <c r="L1452" s="435"/>
      <c r="M1452" s="435"/>
      <c r="N1452" s="435"/>
      <c r="O1452" s="435"/>
      <c r="P1452" s="435"/>
      <c r="Q1452" s="21"/>
      <c r="R1452" s="435"/>
      <c r="S1452" s="435"/>
      <c r="T1452" s="435"/>
      <c r="U1452" s="435"/>
      <c r="V1452" s="21"/>
      <c r="W1452" s="435"/>
      <c r="X1452" s="435"/>
      <c r="Y1452" s="435"/>
      <c r="Z1452" s="435"/>
      <c r="AA1452" s="435"/>
      <c r="AB1452" s="435"/>
      <c r="AC1452" s="435"/>
      <c r="AD1452" s="435"/>
      <c r="AE1452" s="435"/>
      <c r="AF1452" s="435"/>
      <c r="AG1452" s="435"/>
      <c r="AH1452" s="435"/>
      <c r="AI1452" s="435"/>
      <c r="AJ1452" s="435"/>
      <c r="AK1452" s="435"/>
      <c r="AL1452" s="435"/>
      <c r="AM1452" s="435"/>
      <c r="AN1452" s="435"/>
    </row>
    <row r="1453" spans="1:40" s="436" customFormat="1" ht="14.5">
      <c r="A1453" s="435"/>
      <c r="B1453" s="435"/>
      <c r="C1453" s="435"/>
      <c r="D1453" s="435"/>
      <c r="E1453" s="435"/>
      <c r="F1453" s="435"/>
      <c r="G1453" s="435"/>
      <c r="H1453" s="435"/>
      <c r="I1453" s="435"/>
      <c r="J1453" s="435"/>
      <c r="K1453" s="435"/>
      <c r="L1453" s="435"/>
      <c r="M1453" s="435"/>
      <c r="N1453" s="435"/>
      <c r="O1453" s="435"/>
      <c r="P1453" s="435"/>
      <c r="Q1453" s="21"/>
      <c r="R1453" s="435"/>
      <c r="S1453" s="435"/>
      <c r="T1453" s="435"/>
      <c r="U1453" s="435"/>
      <c r="V1453" s="21"/>
      <c r="W1453" s="435"/>
      <c r="X1453" s="435"/>
      <c r="Y1453" s="435"/>
      <c r="Z1453" s="435"/>
      <c r="AA1453" s="435"/>
      <c r="AB1453" s="435"/>
      <c r="AC1453" s="435"/>
      <c r="AD1453" s="435"/>
      <c r="AE1453" s="435"/>
      <c r="AF1453" s="435"/>
      <c r="AG1453" s="435"/>
      <c r="AH1453" s="435"/>
      <c r="AI1453" s="435"/>
      <c r="AJ1453" s="435"/>
      <c r="AK1453" s="435"/>
      <c r="AL1453" s="435"/>
      <c r="AM1453" s="435"/>
      <c r="AN1453" s="435"/>
    </row>
    <row r="1454" spans="1:40" s="436" customFormat="1" ht="14.5">
      <c r="A1454" s="435"/>
      <c r="B1454" s="435"/>
      <c r="C1454" s="435"/>
      <c r="D1454" s="435"/>
      <c r="E1454" s="435"/>
      <c r="F1454" s="435"/>
      <c r="G1454" s="435"/>
      <c r="H1454" s="435"/>
      <c r="I1454" s="435"/>
      <c r="J1454" s="435"/>
      <c r="K1454" s="435"/>
      <c r="L1454" s="435"/>
      <c r="M1454" s="435"/>
      <c r="N1454" s="435"/>
      <c r="O1454" s="435"/>
      <c r="P1454" s="435"/>
      <c r="Q1454" s="21"/>
      <c r="R1454" s="435"/>
      <c r="S1454" s="435"/>
      <c r="T1454" s="435"/>
      <c r="U1454" s="435"/>
      <c r="V1454" s="21"/>
      <c r="W1454" s="435"/>
      <c r="X1454" s="435"/>
      <c r="Y1454" s="435"/>
      <c r="Z1454" s="435"/>
      <c r="AA1454" s="435"/>
      <c r="AB1454" s="435"/>
      <c r="AC1454" s="435"/>
      <c r="AD1454" s="435"/>
      <c r="AE1454" s="435"/>
      <c r="AF1454" s="435"/>
      <c r="AG1454" s="435"/>
      <c r="AH1454" s="435"/>
      <c r="AI1454" s="435"/>
      <c r="AJ1454" s="435"/>
      <c r="AK1454" s="435"/>
      <c r="AL1454" s="435"/>
      <c r="AM1454" s="435"/>
      <c r="AN1454" s="435"/>
    </row>
    <row r="1455" spans="1:40" s="436" customFormat="1" ht="14.5">
      <c r="A1455" s="435"/>
      <c r="B1455" s="435"/>
      <c r="C1455" s="435"/>
      <c r="D1455" s="435"/>
      <c r="E1455" s="435"/>
      <c r="F1455" s="435"/>
      <c r="G1455" s="435"/>
      <c r="H1455" s="435"/>
      <c r="I1455" s="435"/>
      <c r="J1455" s="435"/>
      <c r="K1455" s="435"/>
      <c r="L1455" s="435"/>
      <c r="M1455" s="435"/>
      <c r="N1455" s="435"/>
      <c r="O1455" s="435"/>
      <c r="P1455" s="435"/>
      <c r="Q1455" s="21"/>
      <c r="R1455" s="435"/>
      <c r="S1455" s="435"/>
      <c r="T1455" s="435"/>
      <c r="U1455" s="435"/>
      <c r="V1455" s="21"/>
      <c r="W1455" s="435"/>
      <c r="X1455" s="435"/>
      <c r="Y1455" s="435"/>
      <c r="Z1455" s="435"/>
      <c r="AA1455" s="435"/>
      <c r="AB1455" s="435"/>
      <c r="AC1455" s="435"/>
      <c r="AD1455" s="435"/>
      <c r="AE1455" s="435"/>
      <c r="AF1455" s="435"/>
      <c r="AG1455" s="435"/>
      <c r="AH1455" s="435"/>
      <c r="AI1455" s="435"/>
      <c r="AJ1455" s="435"/>
      <c r="AK1455" s="435"/>
      <c r="AL1455" s="435"/>
      <c r="AM1455" s="435"/>
      <c r="AN1455" s="435"/>
    </row>
    <row r="1456" spans="1:40" s="436" customFormat="1" ht="14.5">
      <c r="A1456" s="435"/>
      <c r="B1456" s="435"/>
      <c r="C1456" s="435"/>
      <c r="D1456" s="435"/>
      <c r="E1456" s="435"/>
      <c r="F1456" s="435"/>
      <c r="G1456" s="435"/>
      <c r="H1456" s="435"/>
      <c r="I1456" s="435"/>
      <c r="J1456" s="435"/>
      <c r="K1456" s="435"/>
      <c r="L1456" s="435"/>
      <c r="M1456" s="435"/>
      <c r="N1456" s="435"/>
      <c r="O1456" s="435"/>
      <c r="P1456" s="435"/>
      <c r="Q1456" s="21"/>
      <c r="R1456" s="435"/>
      <c r="S1456" s="435"/>
      <c r="T1456" s="435"/>
      <c r="U1456" s="435"/>
      <c r="V1456" s="21"/>
      <c r="W1456" s="435"/>
      <c r="X1456" s="435"/>
      <c r="Y1456" s="435"/>
      <c r="Z1456" s="435"/>
      <c r="AA1456" s="435"/>
      <c r="AB1456" s="435"/>
      <c r="AC1456" s="435"/>
      <c r="AD1456" s="435"/>
      <c r="AE1456" s="435"/>
      <c r="AF1456" s="435"/>
      <c r="AG1456" s="435"/>
      <c r="AH1456" s="435"/>
      <c r="AI1456" s="435"/>
      <c r="AJ1456" s="435"/>
      <c r="AK1456" s="435"/>
      <c r="AL1456" s="435"/>
      <c r="AM1456" s="435"/>
      <c r="AN1456" s="435"/>
    </row>
    <row r="1457" spans="1:40" s="436" customFormat="1" ht="14.5">
      <c r="A1457" s="435"/>
      <c r="B1457" s="435"/>
      <c r="C1457" s="435"/>
      <c r="D1457" s="435"/>
      <c r="E1457" s="435"/>
      <c r="F1457" s="435"/>
      <c r="G1457" s="435"/>
      <c r="H1457" s="435"/>
      <c r="I1457" s="435"/>
      <c r="J1457" s="435"/>
      <c r="K1457" s="435"/>
      <c r="L1457" s="435"/>
      <c r="M1457" s="435"/>
      <c r="N1457" s="435"/>
      <c r="O1457" s="435"/>
      <c r="P1457" s="435"/>
      <c r="Q1457" s="21"/>
      <c r="R1457" s="435"/>
      <c r="S1457" s="435"/>
      <c r="T1457" s="435"/>
      <c r="U1457" s="435"/>
      <c r="V1457" s="21"/>
      <c r="W1457" s="435"/>
      <c r="X1457" s="435"/>
      <c r="Y1457" s="435"/>
      <c r="Z1457" s="435"/>
      <c r="AA1457" s="435"/>
      <c r="AB1457" s="435"/>
      <c r="AC1457" s="435"/>
      <c r="AD1457" s="435"/>
      <c r="AE1457" s="435"/>
      <c r="AF1457" s="435"/>
      <c r="AG1457" s="435"/>
      <c r="AH1457" s="435"/>
      <c r="AI1457" s="435"/>
      <c r="AJ1457" s="435"/>
      <c r="AK1457" s="435"/>
      <c r="AL1457" s="435"/>
      <c r="AM1457" s="435"/>
      <c r="AN1457" s="435"/>
    </row>
    <row r="1458" spans="1:40" s="436" customFormat="1" ht="14.5">
      <c r="A1458" s="435"/>
      <c r="B1458" s="435"/>
      <c r="C1458" s="435"/>
      <c r="D1458" s="435"/>
      <c r="E1458" s="435"/>
      <c r="F1458" s="435"/>
      <c r="G1458" s="435"/>
      <c r="H1458" s="435"/>
      <c r="I1458" s="435"/>
      <c r="J1458" s="435"/>
      <c r="K1458" s="435"/>
      <c r="L1458" s="435"/>
      <c r="M1458" s="435"/>
      <c r="N1458" s="435"/>
      <c r="O1458" s="435"/>
      <c r="P1458" s="435"/>
      <c r="Q1458" s="21"/>
      <c r="R1458" s="435"/>
      <c r="S1458" s="435"/>
      <c r="T1458" s="435"/>
      <c r="U1458" s="435"/>
      <c r="V1458" s="21"/>
      <c r="W1458" s="435"/>
      <c r="X1458" s="435"/>
      <c r="Y1458" s="435"/>
      <c r="Z1458" s="435"/>
      <c r="AA1458" s="435"/>
      <c r="AB1458" s="435"/>
      <c r="AC1458" s="435"/>
      <c r="AD1458" s="435"/>
      <c r="AE1458" s="435"/>
      <c r="AF1458" s="435"/>
      <c r="AG1458" s="435"/>
      <c r="AH1458" s="435"/>
      <c r="AI1458" s="435"/>
      <c r="AJ1458" s="435"/>
      <c r="AK1458" s="435"/>
      <c r="AL1458" s="435"/>
      <c r="AM1458" s="435"/>
      <c r="AN1458" s="435"/>
    </row>
    <row r="1459" spans="1:40" s="436" customFormat="1" ht="14.5">
      <c r="A1459" s="435"/>
      <c r="B1459" s="435"/>
      <c r="C1459" s="435"/>
      <c r="D1459" s="435"/>
      <c r="E1459" s="435"/>
      <c r="F1459" s="435"/>
      <c r="G1459" s="435"/>
      <c r="H1459" s="435"/>
      <c r="I1459" s="435"/>
      <c r="J1459" s="435"/>
      <c r="K1459" s="435"/>
      <c r="L1459" s="435"/>
      <c r="M1459" s="435"/>
      <c r="N1459" s="435"/>
      <c r="O1459" s="435"/>
      <c r="P1459" s="435"/>
      <c r="Q1459" s="21"/>
      <c r="R1459" s="435"/>
      <c r="S1459" s="435"/>
      <c r="T1459" s="435"/>
      <c r="U1459" s="435"/>
      <c r="V1459" s="21"/>
      <c r="W1459" s="435"/>
      <c r="X1459" s="435"/>
      <c r="Y1459" s="435"/>
      <c r="Z1459" s="435"/>
      <c r="AA1459" s="435"/>
      <c r="AB1459" s="435"/>
      <c r="AC1459" s="435"/>
      <c r="AD1459" s="435"/>
      <c r="AE1459" s="435"/>
      <c r="AF1459" s="435"/>
      <c r="AG1459" s="435"/>
      <c r="AH1459" s="435"/>
      <c r="AI1459" s="435"/>
      <c r="AJ1459" s="435"/>
      <c r="AK1459" s="435"/>
      <c r="AL1459" s="435"/>
      <c r="AM1459" s="435"/>
      <c r="AN1459" s="435"/>
    </row>
    <row r="1460" spans="1:40" s="436" customFormat="1" ht="14.5">
      <c r="A1460" s="435"/>
      <c r="B1460" s="435"/>
      <c r="C1460" s="435"/>
      <c r="D1460" s="435"/>
      <c r="E1460" s="435"/>
      <c r="F1460" s="435"/>
      <c r="G1460" s="435"/>
      <c r="H1460" s="435"/>
      <c r="I1460" s="435"/>
      <c r="J1460" s="435"/>
      <c r="K1460" s="435"/>
      <c r="L1460" s="435"/>
      <c r="M1460" s="435"/>
      <c r="N1460" s="435"/>
      <c r="O1460" s="435"/>
      <c r="P1460" s="435"/>
      <c r="Q1460" s="21"/>
      <c r="R1460" s="435"/>
      <c r="S1460" s="435"/>
      <c r="T1460" s="435"/>
      <c r="U1460" s="435"/>
      <c r="V1460" s="21"/>
      <c r="W1460" s="435"/>
      <c r="X1460" s="435"/>
      <c r="Y1460" s="435"/>
      <c r="Z1460" s="435"/>
      <c r="AA1460" s="435"/>
      <c r="AB1460" s="435"/>
      <c r="AC1460" s="435"/>
      <c r="AD1460" s="435"/>
      <c r="AE1460" s="435"/>
      <c r="AF1460" s="435"/>
      <c r="AG1460" s="435"/>
      <c r="AH1460" s="435"/>
      <c r="AI1460" s="435"/>
      <c r="AJ1460" s="435"/>
      <c r="AK1460" s="435"/>
      <c r="AL1460" s="435"/>
      <c r="AM1460" s="435"/>
      <c r="AN1460" s="435"/>
    </row>
    <row r="1461" spans="1:40" s="436" customFormat="1" ht="14.5">
      <c r="A1461" s="435"/>
      <c r="B1461" s="435"/>
      <c r="C1461" s="435"/>
      <c r="D1461" s="435"/>
      <c r="E1461" s="435"/>
      <c r="F1461" s="435"/>
      <c r="G1461" s="435"/>
      <c r="H1461" s="435"/>
      <c r="I1461" s="435"/>
      <c r="J1461" s="435"/>
      <c r="K1461" s="435"/>
      <c r="L1461" s="435"/>
      <c r="M1461" s="435"/>
      <c r="N1461" s="435"/>
      <c r="O1461" s="435"/>
      <c r="P1461" s="435"/>
      <c r="Q1461" s="21"/>
      <c r="R1461" s="435"/>
      <c r="S1461" s="435"/>
      <c r="T1461" s="435"/>
      <c r="U1461" s="435"/>
      <c r="V1461" s="21"/>
      <c r="W1461" s="435"/>
      <c r="X1461" s="435"/>
      <c r="Y1461" s="435"/>
      <c r="Z1461" s="435"/>
      <c r="AA1461" s="435"/>
      <c r="AB1461" s="435"/>
      <c r="AC1461" s="435"/>
      <c r="AD1461" s="435"/>
      <c r="AE1461" s="435"/>
      <c r="AF1461" s="435"/>
      <c r="AG1461" s="435"/>
      <c r="AH1461" s="435"/>
      <c r="AI1461" s="435"/>
      <c r="AJ1461" s="435"/>
      <c r="AK1461" s="435"/>
      <c r="AL1461" s="435"/>
      <c r="AM1461" s="435"/>
      <c r="AN1461" s="435"/>
    </row>
    <row r="1462" spans="1:40" s="436" customFormat="1" ht="14.5">
      <c r="A1462" s="435"/>
      <c r="B1462" s="435"/>
      <c r="C1462" s="435"/>
      <c r="D1462" s="435"/>
      <c r="E1462" s="435"/>
      <c r="F1462" s="435"/>
      <c r="G1462" s="435"/>
      <c r="H1462" s="435"/>
      <c r="I1462" s="435"/>
      <c r="J1462" s="435"/>
      <c r="K1462" s="435"/>
      <c r="L1462" s="435"/>
      <c r="M1462" s="435"/>
      <c r="N1462" s="435"/>
      <c r="O1462" s="435"/>
      <c r="P1462" s="435"/>
      <c r="Q1462" s="21"/>
      <c r="R1462" s="435"/>
      <c r="S1462" s="435"/>
      <c r="T1462" s="435"/>
      <c r="U1462" s="435"/>
      <c r="V1462" s="21"/>
      <c r="W1462" s="435"/>
      <c r="X1462" s="435"/>
      <c r="Y1462" s="435"/>
      <c r="Z1462" s="435"/>
      <c r="AA1462" s="435"/>
      <c r="AB1462" s="435"/>
      <c r="AC1462" s="435"/>
      <c r="AD1462" s="435"/>
      <c r="AE1462" s="435"/>
      <c r="AF1462" s="435"/>
      <c r="AG1462" s="435"/>
      <c r="AH1462" s="435"/>
      <c r="AI1462" s="435"/>
      <c r="AJ1462" s="435"/>
      <c r="AK1462" s="435"/>
      <c r="AL1462" s="435"/>
      <c r="AM1462" s="435"/>
      <c r="AN1462" s="435"/>
    </row>
    <row r="1463" spans="1:40" s="436" customFormat="1" ht="14.5">
      <c r="A1463" s="435"/>
      <c r="B1463" s="435"/>
      <c r="C1463" s="435"/>
      <c r="D1463" s="435"/>
      <c r="E1463" s="435"/>
      <c r="F1463" s="435"/>
      <c r="G1463" s="435"/>
      <c r="H1463" s="435"/>
      <c r="I1463" s="435"/>
      <c r="J1463" s="435"/>
      <c r="K1463" s="435"/>
      <c r="L1463" s="435"/>
      <c r="M1463" s="435"/>
      <c r="N1463" s="435"/>
      <c r="O1463" s="435"/>
      <c r="P1463" s="435"/>
      <c r="Q1463" s="21"/>
      <c r="R1463" s="435"/>
      <c r="S1463" s="435"/>
      <c r="T1463" s="435"/>
      <c r="U1463" s="435"/>
      <c r="V1463" s="21"/>
      <c r="W1463" s="435"/>
      <c r="X1463" s="435"/>
      <c r="Y1463" s="435"/>
      <c r="Z1463" s="435"/>
      <c r="AA1463" s="435"/>
      <c r="AB1463" s="435"/>
      <c r="AC1463" s="435"/>
      <c r="AD1463" s="435"/>
      <c r="AE1463" s="435"/>
      <c r="AF1463" s="435"/>
      <c r="AG1463" s="435"/>
      <c r="AH1463" s="435"/>
      <c r="AI1463" s="435"/>
      <c r="AJ1463" s="435"/>
      <c r="AK1463" s="435"/>
      <c r="AL1463" s="435"/>
      <c r="AM1463" s="435"/>
      <c r="AN1463" s="435"/>
    </row>
    <row r="1464" spans="1:40" s="436" customFormat="1" ht="14.5">
      <c r="A1464" s="435"/>
      <c r="B1464" s="435"/>
      <c r="C1464" s="435"/>
      <c r="D1464" s="435"/>
      <c r="E1464" s="435"/>
      <c r="F1464" s="435"/>
      <c r="G1464" s="435"/>
      <c r="H1464" s="435"/>
      <c r="I1464" s="435"/>
      <c r="J1464" s="435"/>
      <c r="K1464" s="435"/>
      <c r="L1464" s="435"/>
      <c r="M1464" s="435"/>
      <c r="N1464" s="435"/>
      <c r="O1464" s="435"/>
      <c r="P1464" s="435"/>
      <c r="Q1464" s="21"/>
      <c r="R1464" s="435"/>
      <c r="S1464" s="435"/>
      <c r="T1464" s="435"/>
      <c r="U1464" s="435"/>
      <c r="V1464" s="21"/>
      <c r="W1464" s="435"/>
      <c r="X1464" s="435"/>
      <c r="Y1464" s="435"/>
      <c r="Z1464" s="435"/>
      <c r="AA1464" s="435"/>
      <c r="AB1464" s="435"/>
      <c r="AC1464" s="435"/>
      <c r="AD1464" s="435"/>
      <c r="AE1464" s="435"/>
      <c r="AF1464" s="435"/>
      <c r="AG1464" s="435"/>
      <c r="AH1464" s="435"/>
      <c r="AI1464" s="435"/>
      <c r="AJ1464" s="435"/>
      <c r="AK1464" s="435"/>
      <c r="AL1464" s="435"/>
      <c r="AM1464" s="435"/>
      <c r="AN1464" s="435"/>
    </row>
    <row r="1465" spans="1:40" s="436" customFormat="1" ht="14.5">
      <c r="A1465" s="435"/>
      <c r="B1465" s="435"/>
      <c r="C1465" s="435"/>
      <c r="D1465" s="435"/>
      <c r="E1465" s="435"/>
      <c r="F1465" s="435"/>
      <c r="G1465" s="435"/>
      <c r="H1465" s="435"/>
      <c r="I1465" s="435"/>
      <c r="J1465" s="435"/>
      <c r="K1465" s="435"/>
      <c r="L1465" s="435"/>
      <c r="M1465" s="435"/>
      <c r="N1465" s="435"/>
      <c r="O1465" s="435"/>
      <c r="P1465" s="435"/>
      <c r="Q1465" s="21"/>
      <c r="R1465" s="435"/>
      <c r="S1465" s="435"/>
      <c r="T1465" s="435"/>
      <c r="U1465" s="435"/>
      <c r="V1465" s="21"/>
      <c r="W1465" s="435"/>
      <c r="X1465" s="435"/>
      <c r="Y1465" s="435"/>
      <c r="Z1465" s="435"/>
      <c r="AA1465" s="435"/>
      <c r="AB1465" s="435"/>
      <c r="AC1465" s="435"/>
      <c r="AD1465" s="435"/>
      <c r="AE1465" s="435"/>
      <c r="AF1465" s="435"/>
      <c r="AG1465" s="435"/>
      <c r="AH1465" s="435"/>
      <c r="AI1465" s="435"/>
      <c r="AJ1465" s="435"/>
      <c r="AK1465" s="435"/>
      <c r="AL1465" s="435"/>
      <c r="AM1465" s="435"/>
      <c r="AN1465" s="435"/>
    </row>
    <row r="1466" spans="1:40" s="436" customFormat="1" ht="14.5">
      <c r="A1466" s="435"/>
      <c r="B1466" s="435"/>
      <c r="C1466" s="435"/>
      <c r="D1466" s="435"/>
      <c r="E1466" s="435"/>
      <c r="F1466" s="435"/>
      <c r="G1466" s="435"/>
      <c r="H1466" s="435"/>
      <c r="I1466" s="435"/>
      <c r="J1466" s="435"/>
      <c r="K1466" s="435"/>
      <c r="L1466" s="435"/>
      <c r="M1466" s="435"/>
      <c r="N1466" s="435"/>
      <c r="O1466" s="435"/>
      <c r="P1466" s="435"/>
      <c r="Q1466" s="21"/>
      <c r="R1466" s="435"/>
      <c r="S1466" s="435"/>
      <c r="T1466" s="435"/>
      <c r="U1466" s="435"/>
      <c r="V1466" s="21"/>
      <c r="W1466" s="435"/>
      <c r="X1466" s="435"/>
      <c r="Y1466" s="435"/>
      <c r="Z1466" s="435"/>
      <c r="AA1466" s="435"/>
      <c r="AB1466" s="435"/>
      <c r="AC1466" s="435"/>
      <c r="AD1466" s="435"/>
      <c r="AE1466" s="435"/>
      <c r="AF1466" s="435"/>
      <c r="AG1466" s="435"/>
      <c r="AH1466" s="435"/>
      <c r="AI1466" s="435"/>
      <c r="AJ1466" s="435"/>
      <c r="AK1466" s="435"/>
      <c r="AL1466" s="435"/>
      <c r="AM1466" s="435"/>
      <c r="AN1466" s="435"/>
    </row>
    <row r="1467" spans="1:40" s="436" customFormat="1" ht="14.5">
      <c r="A1467" s="435"/>
      <c r="B1467" s="435"/>
      <c r="C1467" s="435"/>
      <c r="D1467" s="435"/>
      <c r="E1467" s="435"/>
      <c r="F1467" s="435"/>
      <c r="G1467" s="435"/>
      <c r="H1467" s="435"/>
      <c r="I1467" s="435"/>
      <c r="J1467" s="435"/>
      <c r="K1467" s="435"/>
      <c r="L1467" s="435"/>
      <c r="M1467" s="435"/>
      <c r="N1467" s="435"/>
      <c r="O1467" s="435"/>
      <c r="P1467" s="435"/>
      <c r="Q1467" s="21"/>
      <c r="R1467" s="435"/>
      <c r="S1467" s="435"/>
      <c r="T1467" s="435"/>
      <c r="U1467" s="435"/>
      <c r="V1467" s="21"/>
      <c r="W1467" s="435"/>
      <c r="X1467" s="435"/>
      <c r="Y1467" s="435"/>
      <c r="Z1467" s="435"/>
      <c r="AA1467" s="435"/>
      <c r="AB1467" s="435"/>
      <c r="AC1467" s="435"/>
      <c r="AD1467" s="435"/>
      <c r="AE1467" s="435"/>
      <c r="AF1467" s="435"/>
      <c r="AG1467" s="435"/>
      <c r="AH1467" s="435"/>
      <c r="AI1467" s="435"/>
      <c r="AJ1467" s="435"/>
      <c r="AK1467" s="435"/>
      <c r="AL1467" s="435"/>
      <c r="AM1467" s="435"/>
      <c r="AN1467" s="435"/>
    </row>
    <row r="1468" spans="1:40" s="436" customFormat="1" ht="14.5">
      <c r="A1468" s="435"/>
      <c r="B1468" s="435"/>
      <c r="C1468" s="435"/>
      <c r="D1468" s="435"/>
      <c r="E1468" s="435"/>
      <c r="F1468" s="435"/>
      <c r="G1468" s="435"/>
      <c r="H1468" s="435"/>
      <c r="I1468" s="435"/>
      <c r="J1468" s="435"/>
      <c r="K1468" s="435"/>
      <c r="L1468" s="435"/>
      <c r="M1468" s="435"/>
      <c r="N1468" s="435"/>
      <c r="O1468" s="435"/>
      <c r="P1468" s="435"/>
      <c r="Q1468" s="21"/>
      <c r="R1468" s="435"/>
      <c r="S1468" s="435"/>
      <c r="T1468" s="435"/>
      <c r="U1468" s="435"/>
      <c r="V1468" s="21"/>
      <c r="W1468" s="435"/>
      <c r="X1468" s="435"/>
      <c r="Y1468" s="435"/>
      <c r="Z1468" s="435"/>
      <c r="AA1468" s="435"/>
      <c r="AB1468" s="435"/>
      <c r="AC1468" s="435"/>
      <c r="AD1468" s="435"/>
      <c r="AE1468" s="435"/>
      <c r="AF1468" s="435"/>
      <c r="AG1468" s="435"/>
      <c r="AH1468" s="435"/>
      <c r="AI1468" s="435"/>
      <c r="AJ1468" s="435"/>
      <c r="AK1468" s="435"/>
      <c r="AL1468" s="435"/>
      <c r="AM1468" s="435"/>
      <c r="AN1468" s="435"/>
    </row>
    <row r="1469" spans="1:40" s="436" customFormat="1" ht="14.5">
      <c r="A1469" s="435"/>
      <c r="B1469" s="435"/>
      <c r="C1469" s="435"/>
      <c r="D1469" s="435"/>
      <c r="E1469" s="435"/>
      <c r="F1469" s="435"/>
      <c r="G1469" s="435"/>
      <c r="H1469" s="435"/>
      <c r="I1469" s="435"/>
      <c r="J1469" s="435"/>
      <c r="K1469" s="435"/>
      <c r="L1469" s="435"/>
      <c r="M1469" s="435"/>
      <c r="N1469" s="435"/>
      <c r="O1469" s="435"/>
      <c r="P1469" s="435"/>
      <c r="Q1469" s="21"/>
      <c r="R1469" s="435"/>
      <c r="S1469" s="435"/>
      <c r="T1469" s="435"/>
      <c r="U1469" s="435"/>
      <c r="V1469" s="21"/>
      <c r="W1469" s="435"/>
      <c r="X1469" s="435"/>
      <c r="Y1469" s="435"/>
      <c r="Z1469" s="435"/>
      <c r="AA1469" s="435"/>
      <c r="AB1469" s="435"/>
      <c r="AC1469" s="435"/>
      <c r="AD1469" s="435"/>
      <c r="AE1469" s="435"/>
      <c r="AF1469" s="435"/>
      <c r="AG1469" s="435"/>
      <c r="AH1469" s="435"/>
      <c r="AI1469" s="435"/>
      <c r="AJ1469" s="435"/>
      <c r="AK1469" s="435"/>
      <c r="AL1469" s="435"/>
      <c r="AM1469" s="435"/>
      <c r="AN1469" s="435"/>
    </row>
    <row r="1470" spans="1:40" s="436" customFormat="1" ht="14.5">
      <c r="A1470" s="435"/>
      <c r="B1470" s="435"/>
      <c r="C1470" s="435"/>
      <c r="D1470" s="435"/>
      <c r="E1470" s="435"/>
      <c r="F1470" s="435"/>
      <c r="G1470" s="435"/>
      <c r="H1470" s="435"/>
      <c r="I1470" s="435"/>
      <c r="J1470" s="435"/>
      <c r="K1470" s="435"/>
      <c r="L1470" s="435"/>
      <c r="M1470" s="435"/>
      <c r="N1470" s="435"/>
      <c r="O1470" s="435"/>
      <c r="P1470" s="435"/>
      <c r="Q1470" s="21"/>
      <c r="R1470" s="435"/>
      <c r="S1470" s="435"/>
      <c r="T1470" s="435"/>
      <c r="U1470" s="435"/>
      <c r="V1470" s="21"/>
      <c r="W1470" s="435"/>
      <c r="X1470" s="435"/>
      <c r="Y1470" s="435"/>
      <c r="Z1470" s="435"/>
      <c r="AA1470" s="435"/>
      <c r="AB1470" s="435"/>
      <c r="AC1470" s="435"/>
      <c r="AD1470" s="435"/>
      <c r="AE1470" s="435"/>
      <c r="AF1470" s="435"/>
      <c r="AG1470" s="435"/>
      <c r="AH1470" s="435"/>
      <c r="AI1470" s="435"/>
      <c r="AJ1470" s="435"/>
      <c r="AK1470" s="435"/>
      <c r="AL1470" s="435"/>
      <c r="AM1470" s="435"/>
      <c r="AN1470" s="435"/>
    </row>
    <row r="1471" spans="1:40" s="436" customFormat="1" ht="14.5">
      <c r="A1471" s="435"/>
      <c r="B1471" s="435"/>
      <c r="C1471" s="435"/>
      <c r="D1471" s="435"/>
      <c r="E1471" s="435"/>
      <c r="F1471" s="435"/>
      <c r="G1471" s="435"/>
      <c r="H1471" s="435"/>
      <c r="I1471" s="435"/>
      <c r="J1471" s="435"/>
      <c r="K1471" s="435"/>
      <c r="L1471" s="435"/>
      <c r="M1471" s="435"/>
      <c r="N1471" s="435"/>
      <c r="O1471" s="435"/>
      <c r="P1471" s="435"/>
      <c r="Q1471" s="21"/>
      <c r="R1471" s="435"/>
      <c r="S1471" s="435"/>
      <c r="T1471" s="435"/>
      <c r="U1471" s="435"/>
      <c r="V1471" s="21"/>
      <c r="W1471" s="435"/>
      <c r="X1471" s="435"/>
      <c r="Y1471" s="435"/>
      <c r="Z1471" s="435"/>
      <c r="AA1471" s="435"/>
      <c r="AB1471" s="435"/>
      <c r="AC1471" s="435"/>
      <c r="AD1471" s="435"/>
      <c r="AE1471" s="435"/>
      <c r="AF1471" s="435"/>
      <c r="AG1471" s="435"/>
      <c r="AH1471" s="435"/>
      <c r="AI1471" s="435"/>
      <c r="AJ1471" s="435"/>
      <c r="AK1471" s="435"/>
      <c r="AL1471" s="435"/>
      <c r="AM1471" s="435"/>
      <c r="AN1471" s="435"/>
    </row>
    <row r="1472" spans="1:40" s="436" customFormat="1" ht="14.5">
      <c r="A1472" s="435"/>
      <c r="B1472" s="435"/>
      <c r="C1472" s="435"/>
      <c r="D1472" s="435"/>
      <c r="E1472" s="435"/>
      <c r="F1472" s="435"/>
      <c r="G1472" s="435"/>
      <c r="H1472" s="435"/>
      <c r="I1472" s="435"/>
      <c r="J1472" s="435"/>
      <c r="K1472" s="435"/>
      <c r="L1472" s="435"/>
      <c r="M1472" s="435"/>
      <c r="N1472" s="435"/>
      <c r="O1472" s="435"/>
      <c r="P1472" s="435"/>
      <c r="Q1472" s="21"/>
      <c r="R1472" s="435"/>
      <c r="S1472" s="435"/>
      <c r="T1472" s="435"/>
      <c r="U1472" s="435"/>
      <c r="V1472" s="21"/>
      <c r="W1472" s="435"/>
      <c r="X1472" s="435"/>
      <c r="Y1472" s="435"/>
      <c r="Z1472" s="435"/>
      <c r="AA1472" s="435"/>
      <c r="AB1472" s="435"/>
      <c r="AC1472" s="435"/>
      <c r="AD1472" s="435"/>
      <c r="AE1472" s="435"/>
      <c r="AF1472" s="435"/>
      <c r="AG1472" s="435"/>
      <c r="AH1472" s="435"/>
      <c r="AI1472" s="435"/>
      <c r="AJ1472" s="435"/>
      <c r="AK1472" s="435"/>
      <c r="AL1472" s="435"/>
      <c r="AM1472" s="435"/>
      <c r="AN1472" s="435"/>
    </row>
    <row r="1473" spans="1:40" s="436" customFormat="1" ht="14.5">
      <c r="A1473" s="435"/>
      <c r="B1473" s="435"/>
      <c r="C1473" s="435"/>
      <c r="D1473" s="435"/>
      <c r="E1473" s="435"/>
      <c r="F1473" s="435"/>
      <c r="G1473" s="435"/>
      <c r="H1473" s="435"/>
      <c r="I1473" s="435"/>
      <c r="J1473" s="435"/>
      <c r="K1473" s="435"/>
      <c r="L1473" s="435"/>
      <c r="M1473" s="435"/>
      <c r="N1473" s="435"/>
      <c r="O1473" s="435"/>
      <c r="P1473" s="435"/>
      <c r="Q1473" s="21"/>
      <c r="R1473" s="435"/>
      <c r="S1473" s="435"/>
      <c r="T1473" s="435"/>
      <c r="U1473" s="435"/>
      <c r="V1473" s="21"/>
      <c r="W1473" s="435"/>
      <c r="X1473" s="435"/>
      <c r="Y1473" s="435"/>
      <c r="Z1473" s="435"/>
      <c r="AA1473" s="435"/>
      <c r="AB1473" s="435"/>
      <c r="AC1473" s="435"/>
      <c r="AD1473" s="435"/>
      <c r="AE1473" s="435"/>
      <c r="AF1473" s="435"/>
      <c r="AG1473" s="435"/>
      <c r="AH1473" s="435"/>
      <c r="AI1473" s="435"/>
      <c r="AJ1473" s="435"/>
      <c r="AK1473" s="435"/>
      <c r="AL1473" s="435"/>
      <c r="AM1473" s="435"/>
      <c r="AN1473" s="435"/>
    </row>
    <row r="1474" spans="1:40" s="436" customFormat="1" ht="14.5">
      <c r="A1474" s="435"/>
      <c r="B1474" s="435"/>
      <c r="C1474" s="435"/>
      <c r="D1474" s="435"/>
      <c r="E1474" s="435"/>
      <c r="F1474" s="435"/>
      <c r="G1474" s="435"/>
      <c r="H1474" s="435"/>
      <c r="I1474" s="435"/>
      <c r="J1474" s="435"/>
      <c r="K1474" s="435"/>
      <c r="L1474" s="435"/>
      <c r="M1474" s="435"/>
      <c r="N1474" s="435"/>
      <c r="O1474" s="435"/>
      <c r="P1474" s="435"/>
      <c r="Q1474" s="21"/>
      <c r="R1474" s="435"/>
      <c r="S1474" s="435"/>
      <c r="T1474" s="435"/>
      <c r="U1474" s="435"/>
      <c r="V1474" s="21"/>
      <c r="W1474" s="435"/>
      <c r="X1474" s="435"/>
      <c r="Y1474" s="435"/>
      <c r="Z1474" s="435"/>
      <c r="AA1474" s="435"/>
      <c r="AB1474" s="435"/>
      <c r="AC1474" s="435"/>
      <c r="AD1474" s="435"/>
      <c r="AE1474" s="435"/>
      <c r="AF1474" s="435"/>
      <c r="AG1474" s="435"/>
      <c r="AH1474" s="435"/>
      <c r="AI1474" s="435"/>
      <c r="AJ1474" s="435"/>
      <c r="AK1474" s="435"/>
      <c r="AL1474" s="435"/>
      <c r="AM1474" s="435"/>
      <c r="AN1474" s="435"/>
    </row>
    <row r="1475" spans="1:40" s="436" customFormat="1" ht="14.5">
      <c r="A1475" s="435"/>
      <c r="B1475" s="435"/>
      <c r="C1475" s="435"/>
      <c r="D1475" s="435"/>
      <c r="E1475" s="435"/>
      <c r="F1475" s="435"/>
      <c r="G1475" s="435"/>
      <c r="H1475" s="435"/>
      <c r="I1475" s="435"/>
      <c r="J1475" s="435"/>
      <c r="K1475" s="435"/>
      <c r="L1475" s="435"/>
      <c r="M1475" s="435"/>
      <c r="N1475" s="435"/>
      <c r="O1475" s="435"/>
      <c r="P1475" s="435"/>
      <c r="Q1475" s="21"/>
      <c r="R1475" s="435"/>
      <c r="S1475" s="435"/>
      <c r="T1475" s="435"/>
      <c r="U1475" s="435"/>
      <c r="V1475" s="21"/>
      <c r="W1475" s="435"/>
      <c r="X1475" s="435"/>
      <c r="Y1475" s="435"/>
      <c r="Z1475" s="435"/>
      <c r="AA1475" s="435"/>
      <c r="AB1475" s="435"/>
      <c r="AC1475" s="435"/>
      <c r="AD1475" s="435"/>
      <c r="AE1475" s="435"/>
      <c r="AF1475" s="435"/>
      <c r="AG1475" s="435"/>
      <c r="AH1475" s="435"/>
      <c r="AI1475" s="435"/>
      <c r="AJ1475" s="435"/>
      <c r="AK1475" s="435"/>
      <c r="AL1475" s="435"/>
      <c r="AM1475" s="435"/>
      <c r="AN1475" s="435"/>
    </row>
    <row r="1476" spans="1:40" s="436" customFormat="1" ht="14.5">
      <c r="A1476" s="435"/>
      <c r="B1476" s="435"/>
      <c r="C1476" s="435"/>
      <c r="D1476" s="435"/>
      <c r="E1476" s="435"/>
      <c r="F1476" s="435"/>
      <c r="G1476" s="435"/>
      <c r="H1476" s="435"/>
      <c r="I1476" s="435"/>
      <c r="J1476" s="435"/>
      <c r="K1476" s="435"/>
      <c r="L1476" s="435"/>
      <c r="M1476" s="435"/>
      <c r="N1476" s="435"/>
      <c r="O1476" s="435"/>
      <c r="P1476" s="435"/>
      <c r="Q1476" s="21"/>
      <c r="R1476" s="435"/>
      <c r="S1476" s="435"/>
      <c r="T1476" s="435"/>
      <c r="U1476" s="435"/>
      <c r="V1476" s="21"/>
      <c r="W1476" s="435"/>
      <c r="X1476" s="435"/>
      <c r="Y1476" s="435"/>
      <c r="Z1476" s="435"/>
      <c r="AA1476" s="435"/>
      <c r="AB1476" s="435"/>
      <c r="AC1476" s="435"/>
      <c r="AD1476" s="435"/>
      <c r="AE1476" s="435"/>
      <c r="AF1476" s="435"/>
      <c r="AG1476" s="435"/>
      <c r="AH1476" s="435"/>
      <c r="AI1476" s="435"/>
      <c r="AJ1476" s="435"/>
      <c r="AK1476" s="435"/>
      <c r="AL1476" s="435"/>
      <c r="AM1476" s="435"/>
      <c r="AN1476" s="435"/>
    </row>
    <row r="1477" spans="1:40" s="436" customFormat="1" ht="14.5">
      <c r="A1477" s="435"/>
      <c r="B1477" s="435"/>
      <c r="C1477" s="435"/>
      <c r="D1477" s="435"/>
      <c r="E1477" s="435"/>
      <c r="F1477" s="435"/>
      <c r="G1477" s="435"/>
      <c r="H1477" s="435"/>
      <c r="I1477" s="435"/>
      <c r="J1477" s="435"/>
      <c r="K1477" s="435"/>
      <c r="L1477" s="435"/>
      <c r="M1477" s="435"/>
      <c r="N1477" s="435"/>
      <c r="O1477" s="435"/>
      <c r="P1477" s="435"/>
      <c r="Q1477" s="21"/>
      <c r="R1477" s="435"/>
      <c r="S1477" s="435"/>
      <c r="T1477" s="435"/>
      <c r="U1477" s="435"/>
      <c r="V1477" s="21"/>
      <c r="W1477" s="435"/>
      <c r="X1477" s="435"/>
      <c r="Y1477" s="435"/>
      <c r="Z1477" s="435"/>
      <c r="AA1477" s="435"/>
      <c r="AB1477" s="435"/>
      <c r="AC1477" s="435"/>
      <c r="AD1477" s="435"/>
      <c r="AE1477" s="435"/>
      <c r="AF1477" s="435"/>
      <c r="AG1477" s="435"/>
      <c r="AH1477" s="435"/>
      <c r="AI1477" s="435"/>
      <c r="AJ1477" s="435"/>
      <c r="AK1477" s="435"/>
      <c r="AL1477" s="435"/>
      <c r="AM1477" s="435"/>
      <c r="AN1477" s="435"/>
    </row>
    <row r="1478" spans="1:40" s="436" customFormat="1" ht="14.5">
      <c r="A1478" s="435"/>
      <c r="B1478" s="435"/>
      <c r="C1478" s="435"/>
      <c r="D1478" s="435"/>
      <c r="E1478" s="435"/>
      <c r="F1478" s="435"/>
      <c r="G1478" s="435"/>
      <c r="H1478" s="435"/>
      <c r="I1478" s="435"/>
      <c r="J1478" s="435"/>
      <c r="K1478" s="435"/>
      <c r="L1478" s="435"/>
      <c r="M1478" s="435"/>
      <c r="N1478" s="435"/>
      <c r="O1478" s="435"/>
      <c r="P1478" s="435"/>
      <c r="Q1478" s="21"/>
      <c r="R1478" s="435"/>
      <c r="S1478" s="435"/>
      <c r="T1478" s="435"/>
      <c r="U1478" s="435"/>
      <c r="V1478" s="21"/>
      <c r="W1478" s="435"/>
      <c r="X1478" s="435"/>
      <c r="Y1478" s="435"/>
      <c r="Z1478" s="435"/>
      <c r="AA1478" s="435"/>
      <c r="AB1478" s="435"/>
      <c r="AC1478" s="435"/>
      <c r="AD1478" s="435"/>
      <c r="AE1478" s="435"/>
      <c r="AF1478" s="435"/>
      <c r="AG1478" s="435"/>
      <c r="AH1478" s="435"/>
      <c r="AI1478" s="435"/>
      <c r="AJ1478" s="435"/>
      <c r="AK1478" s="435"/>
      <c r="AL1478" s="435"/>
      <c r="AM1478" s="435"/>
      <c r="AN1478" s="435"/>
    </row>
    <row r="1479" spans="1:40" s="436" customFormat="1" ht="14.5">
      <c r="A1479" s="435"/>
      <c r="B1479" s="435"/>
      <c r="C1479" s="435"/>
      <c r="D1479" s="435"/>
      <c r="E1479" s="435"/>
      <c r="F1479" s="435"/>
      <c r="G1479" s="435"/>
      <c r="H1479" s="435"/>
      <c r="I1479" s="435"/>
      <c r="J1479" s="435"/>
      <c r="K1479" s="435"/>
      <c r="L1479" s="435"/>
      <c r="M1479" s="435"/>
      <c r="N1479" s="435"/>
      <c r="O1479" s="435"/>
      <c r="P1479" s="435"/>
      <c r="Q1479" s="21"/>
      <c r="R1479" s="435"/>
      <c r="S1479" s="435"/>
      <c r="T1479" s="435"/>
      <c r="U1479" s="435"/>
      <c r="V1479" s="21"/>
      <c r="W1479" s="435"/>
      <c r="X1479" s="435"/>
      <c r="Y1479" s="435"/>
      <c r="Z1479" s="435"/>
      <c r="AA1479" s="435"/>
      <c r="AB1479" s="435"/>
      <c r="AC1479" s="435"/>
      <c r="AD1479" s="435"/>
      <c r="AE1479" s="435"/>
      <c r="AF1479" s="435"/>
      <c r="AG1479" s="435"/>
      <c r="AH1479" s="435"/>
      <c r="AI1479" s="435"/>
      <c r="AJ1479" s="435"/>
      <c r="AK1479" s="435"/>
      <c r="AL1479" s="435"/>
      <c r="AM1479" s="435"/>
      <c r="AN1479" s="435"/>
    </row>
    <row r="1480" spans="1:40" s="436" customFormat="1" ht="14.5">
      <c r="A1480" s="435"/>
      <c r="B1480" s="435"/>
      <c r="C1480" s="435"/>
      <c r="D1480" s="435"/>
      <c r="E1480" s="435"/>
      <c r="F1480" s="435"/>
      <c r="G1480" s="435"/>
      <c r="H1480" s="435"/>
      <c r="I1480" s="435"/>
      <c r="J1480" s="435"/>
      <c r="K1480" s="435"/>
      <c r="L1480" s="435"/>
      <c r="M1480" s="435"/>
      <c r="N1480" s="435"/>
      <c r="O1480" s="435"/>
      <c r="P1480" s="435"/>
      <c r="Q1480" s="21"/>
      <c r="R1480" s="435"/>
      <c r="S1480" s="435"/>
      <c r="T1480" s="435"/>
      <c r="U1480" s="435"/>
      <c r="V1480" s="21"/>
      <c r="W1480" s="435"/>
      <c r="X1480" s="435"/>
      <c r="Y1480" s="435"/>
      <c r="Z1480" s="435"/>
      <c r="AA1480" s="435"/>
      <c r="AB1480" s="435"/>
      <c r="AC1480" s="435"/>
      <c r="AD1480" s="435"/>
      <c r="AE1480" s="435"/>
      <c r="AF1480" s="435"/>
      <c r="AG1480" s="435"/>
      <c r="AH1480" s="435"/>
      <c r="AI1480" s="435"/>
      <c r="AJ1480" s="435"/>
      <c r="AK1480" s="435"/>
      <c r="AL1480" s="435"/>
      <c r="AM1480" s="435"/>
      <c r="AN1480" s="435"/>
    </row>
    <row r="1481" spans="1:40" s="436" customFormat="1" ht="14.5">
      <c r="A1481" s="435"/>
      <c r="B1481" s="435"/>
      <c r="C1481" s="435"/>
      <c r="D1481" s="435"/>
      <c r="E1481" s="435"/>
      <c r="F1481" s="435"/>
      <c r="G1481" s="435"/>
      <c r="H1481" s="435"/>
      <c r="I1481" s="435"/>
      <c r="J1481" s="435"/>
      <c r="K1481" s="435"/>
      <c r="L1481" s="435"/>
      <c r="M1481" s="435"/>
      <c r="N1481" s="435"/>
      <c r="O1481" s="435"/>
      <c r="P1481" s="435"/>
      <c r="Q1481" s="21"/>
      <c r="R1481" s="435"/>
      <c r="S1481" s="435"/>
      <c r="T1481" s="435"/>
      <c r="U1481" s="435"/>
      <c r="V1481" s="21"/>
      <c r="W1481" s="435"/>
      <c r="X1481" s="435"/>
      <c r="Y1481" s="435"/>
      <c r="Z1481" s="435"/>
      <c r="AA1481" s="435"/>
      <c r="AB1481" s="435"/>
      <c r="AC1481" s="435"/>
      <c r="AD1481" s="435"/>
      <c r="AE1481" s="435"/>
      <c r="AF1481" s="435"/>
      <c r="AG1481" s="435"/>
      <c r="AH1481" s="435"/>
      <c r="AI1481" s="435"/>
      <c r="AJ1481" s="435"/>
      <c r="AK1481" s="435"/>
      <c r="AL1481" s="435"/>
      <c r="AM1481" s="435"/>
      <c r="AN1481" s="435"/>
    </row>
    <row r="1482" spans="1:40" s="436" customFormat="1" ht="14.5">
      <c r="A1482" s="435"/>
      <c r="B1482" s="435"/>
      <c r="C1482" s="435"/>
      <c r="D1482" s="435"/>
      <c r="E1482" s="435"/>
      <c r="F1482" s="435"/>
      <c r="G1482" s="435"/>
      <c r="H1482" s="435"/>
      <c r="I1482" s="435"/>
      <c r="J1482" s="435"/>
      <c r="K1482" s="435"/>
      <c r="L1482" s="435"/>
      <c r="M1482" s="435"/>
      <c r="N1482" s="435"/>
      <c r="O1482" s="435"/>
      <c r="P1482" s="435"/>
      <c r="Q1482" s="21"/>
      <c r="R1482" s="435"/>
      <c r="S1482" s="435"/>
      <c r="T1482" s="435"/>
      <c r="U1482" s="435"/>
      <c r="V1482" s="21"/>
      <c r="W1482" s="435"/>
      <c r="X1482" s="435"/>
      <c r="Y1482" s="435"/>
      <c r="Z1482" s="435"/>
      <c r="AA1482" s="435"/>
      <c r="AB1482" s="435"/>
      <c r="AC1482" s="435"/>
      <c r="AD1482" s="435"/>
      <c r="AE1482" s="435"/>
      <c r="AF1482" s="435"/>
      <c r="AG1482" s="435"/>
      <c r="AH1482" s="435"/>
      <c r="AI1482" s="435"/>
      <c r="AJ1482" s="435"/>
      <c r="AK1482" s="435"/>
      <c r="AL1482" s="435"/>
      <c r="AM1482" s="435"/>
      <c r="AN1482" s="435"/>
    </row>
    <row r="1483" spans="1:40" s="436" customFormat="1" ht="14.5">
      <c r="A1483" s="435"/>
      <c r="B1483" s="435"/>
      <c r="C1483" s="435"/>
      <c r="D1483" s="435"/>
      <c r="E1483" s="435"/>
      <c r="F1483" s="435"/>
      <c r="G1483" s="435"/>
      <c r="H1483" s="435"/>
      <c r="I1483" s="435"/>
      <c r="J1483" s="435"/>
      <c r="K1483" s="435"/>
      <c r="L1483" s="435"/>
      <c r="M1483" s="435"/>
      <c r="N1483" s="435"/>
      <c r="O1483" s="435"/>
      <c r="P1483" s="435"/>
      <c r="Q1483" s="21"/>
      <c r="R1483" s="435"/>
      <c r="S1483" s="435"/>
      <c r="T1483" s="435"/>
      <c r="U1483" s="435"/>
      <c r="V1483" s="21"/>
      <c r="W1483" s="435"/>
      <c r="X1483" s="435"/>
      <c r="Y1483" s="435"/>
      <c r="Z1483" s="435"/>
      <c r="AA1483" s="435"/>
      <c r="AB1483" s="435"/>
      <c r="AC1483" s="435"/>
      <c r="AD1483" s="435"/>
      <c r="AE1483" s="435"/>
      <c r="AF1483" s="435"/>
      <c r="AG1483" s="435"/>
      <c r="AH1483" s="435"/>
      <c r="AI1483" s="435"/>
      <c r="AJ1483" s="435"/>
      <c r="AK1483" s="435"/>
      <c r="AL1483" s="435"/>
      <c r="AM1483" s="435"/>
      <c r="AN1483" s="435"/>
    </row>
    <row r="1484" spans="1:40" s="436" customFormat="1" ht="14.5">
      <c r="A1484" s="435"/>
      <c r="B1484" s="435"/>
      <c r="C1484" s="435"/>
      <c r="D1484" s="435"/>
      <c r="E1484" s="435"/>
      <c r="F1484" s="435"/>
      <c r="G1484" s="435"/>
      <c r="H1484" s="435"/>
      <c r="I1484" s="435"/>
      <c r="J1484" s="435"/>
      <c r="K1484" s="435"/>
      <c r="L1484" s="435"/>
      <c r="M1484" s="435"/>
      <c r="N1484" s="435"/>
      <c r="O1484" s="435"/>
      <c r="P1484" s="435"/>
      <c r="Q1484" s="21"/>
      <c r="R1484" s="435"/>
      <c r="S1484" s="435"/>
      <c r="T1484" s="435"/>
      <c r="U1484" s="435"/>
      <c r="V1484" s="21"/>
      <c r="W1484" s="435"/>
      <c r="X1484" s="435"/>
      <c r="Y1484" s="435"/>
      <c r="Z1484" s="435"/>
      <c r="AA1484" s="435"/>
      <c r="AB1484" s="435"/>
      <c r="AC1484" s="435"/>
      <c r="AD1484" s="435"/>
      <c r="AE1484" s="435"/>
      <c r="AF1484" s="435"/>
      <c r="AG1484" s="435"/>
      <c r="AH1484" s="435"/>
      <c r="AI1484" s="435"/>
      <c r="AJ1484" s="435"/>
      <c r="AK1484" s="435"/>
      <c r="AL1484" s="435"/>
      <c r="AM1484" s="435"/>
      <c r="AN1484" s="435"/>
    </row>
    <row r="1485" spans="1:40" s="436" customFormat="1" ht="14.5">
      <c r="A1485" s="435"/>
      <c r="B1485" s="435"/>
      <c r="C1485" s="435"/>
      <c r="D1485" s="435"/>
      <c r="E1485" s="435"/>
      <c r="F1485" s="435"/>
      <c r="G1485" s="435"/>
      <c r="H1485" s="435"/>
      <c r="I1485" s="435"/>
      <c r="J1485" s="435"/>
      <c r="K1485" s="435"/>
      <c r="L1485" s="435"/>
      <c r="M1485" s="435"/>
      <c r="N1485" s="435"/>
      <c r="O1485" s="435"/>
      <c r="P1485" s="435"/>
      <c r="Q1485" s="21"/>
      <c r="R1485" s="435"/>
      <c r="S1485" s="435"/>
      <c r="T1485" s="435"/>
      <c r="U1485" s="435"/>
      <c r="V1485" s="21"/>
      <c r="W1485" s="435"/>
      <c r="X1485" s="435"/>
      <c r="Y1485" s="435"/>
      <c r="Z1485" s="435"/>
      <c r="AA1485" s="435"/>
      <c r="AB1485" s="435"/>
      <c r="AC1485" s="435"/>
      <c r="AD1485" s="435"/>
      <c r="AE1485" s="435"/>
      <c r="AF1485" s="435"/>
      <c r="AG1485" s="435"/>
      <c r="AH1485" s="435"/>
      <c r="AI1485" s="435"/>
      <c r="AJ1485" s="435"/>
      <c r="AK1485" s="435"/>
      <c r="AL1485" s="435"/>
      <c r="AM1485" s="435"/>
      <c r="AN1485" s="435"/>
    </row>
    <row r="1486" spans="1:40" s="436" customFormat="1" ht="14.5">
      <c r="A1486" s="435"/>
      <c r="B1486" s="435"/>
      <c r="C1486" s="435"/>
      <c r="D1486" s="435"/>
      <c r="E1486" s="435"/>
      <c r="F1486" s="435"/>
      <c r="G1486" s="435"/>
      <c r="H1486" s="435"/>
      <c r="I1486" s="435"/>
      <c r="J1486" s="435"/>
      <c r="K1486" s="435"/>
      <c r="L1486" s="435"/>
      <c r="M1486" s="435"/>
      <c r="N1486" s="435"/>
      <c r="O1486" s="435"/>
      <c r="P1486" s="435"/>
      <c r="Q1486" s="21"/>
      <c r="R1486" s="435"/>
      <c r="S1486" s="435"/>
      <c r="T1486" s="435"/>
      <c r="U1486" s="435"/>
      <c r="V1486" s="21"/>
      <c r="W1486" s="435"/>
      <c r="X1486" s="435"/>
      <c r="Y1486" s="435"/>
      <c r="Z1486" s="435"/>
      <c r="AA1486" s="435"/>
      <c r="AB1486" s="435"/>
      <c r="AC1486" s="435"/>
      <c r="AD1486" s="435"/>
      <c r="AE1486" s="435"/>
      <c r="AF1486" s="435"/>
      <c r="AG1486" s="435"/>
      <c r="AH1486" s="435"/>
      <c r="AI1486" s="435"/>
      <c r="AJ1486" s="435"/>
      <c r="AK1486" s="435"/>
      <c r="AL1486" s="435"/>
      <c r="AM1486" s="435"/>
      <c r="AN1486" s="435"/>
    </row>
    <row r="1487" spans="1:40" s="436" customFormat="1" ht="14.5">
      <c r="A1487" s="435"/>
      <c r="B1487" s="435"/>
      <c r="C1487" s="435"/>
      <c r="D1487" s="435"/>
      <c r="E1487" s="435"/>
      <c r="F1487" s="435"/>
      <c r="G1487" s="435"/>
      <c r="H1487" s="435"/>
      <c r="I1487" s="435"/>
      <c r="J1487" s="435"/>
      <c r="K1487" s="435"/>
      <c r="L1487" s="435"/>
      <c r="M1487" s="435"/>
      <c r="N1487" s="435"/>
      <c r="O1487" s="435"/>
      <c r="P1487" s="435"/>
      <c r="Q1487" s="21"/>
      <c r="R1487" s="435"/>
      <c r="S1487" s="435"/>
      <c r="T1487" s="435"/>
      <c r="U1487" s="435"/>
      <c r="V1487" s="21"/>
      <c r="W1487" s="435"/>
      <c r="X1487" s="435"/>
      <c r="Y1487" s="435"/>
      <c r="Z1487" s="435"/>
      <c r="AA1487" s="435"/>
      <c r="AB1487" s="435"/>
      <c r="AC1487" s="435"/>
      <c r="AD1487" s="435"/>
      <c r="AE1487" s="435"/>
      <c r="AF1487" s="435"/>
      <c r="AG1487" s="435"/>
      <c r="AH1487" s="435"/>
      <c r="AI1487" s="435"/>
      <c r="AJ1487" s="435"/>
      <c r="AK1487" s="435"/>
      <c r="AL1487" s="435"/>
      <c r="AM1487" s="435"/>
      <c r="AN1487" s="435"/>
    </row>
    <row r="1488" spans="1:40" s="436" customFormat="1" ht="14.5">
      <c r="A1488" s="435"/>
      <c r="B1488" s="435"/>
      <c r="C1488" s="435"/>
      <c r="D1488" s="435"/>
      <c r="E1488" s="435"/>
      <c r="F1488" s="435"/>
      <c r="G1488" s="435"/>
      <c r="H1488" s="435"/>
      <c r="I1488" s="435"/>
      <c r="J1488" s="435"/>
      <c r="K1488" s="435"/>
      <c r="L1488" s="435"/>
      <c r="M1488" s="435"/>
      <c r="N1488" s="435"/>
      <c r="O1488" s="435"/>
      <c r="P1488" s="435"/>
      <c r="Q1488" s="21"/>
      <c r="R1488" s="435"/>
      <c r="S1488" s="435"/>
      <c r="T1488" s="435"/>
      <c r="U1488" s="435"/>
      <c r="V1488" s="21"/>
      <c r="W1488" s="435"/>
      <c r="X1488" s="435"/>
      <c r="Y1488" s="435"/>
      <c r="Z1488" s="435"/>
      <c r="AA1488" s="435"/>
      <c r="AB1488" s="435"/>
      <c r="AC1488" s="435"/>
      <c r="AD1488" s="435"/>
      <c r="AE1488" s="435"/>
      <c r="AF1488" s="435"/>
      <c r="AG1488" s="435"/>
      <c r="AH1488" s="435"/>
      <c r="AI1488" s="435"/>
      <c r="AJ1488" s="435"/>
      <c r="AK1488" s="435"/>
      <c r="AL1488" s="435"/>
      <c r="AM1488" s="435"/>
      <c r="AN1488" s="435"/>
    </row>
    <row r="1489" spans="1:40" s="436" customFormat="1" ht="14.5">
      <c r="A1489" s="435"/>
      <c r="B1489" s="435"/>
      <c r="C1489" s="435"/>
      <c r="D1489" s="435"/>
      <c r="E1489" s="435"/>
      <c r="F1489" s="435"/>
      <c r="G1489" s="435"/>
      <c r="H1489" s="435"/>
      <c r="I1489" s="435"/>
      <c r="J1489" s="435"/>
      <c r="K1489" s="435"/>
      <c r="L1489" s="435"/>
      <c r="M1489" s="435"/>
      <c r="N1489" s="435"/>
      <c r="O1489" s="435"/>
      <c r="P1489" s="435"/>
      <c r="Q1489" s="21"/>
      <c r="R1489" s="435"/>
      <c r="S1489" s="435"/>
      <c r="T1489" s="435"/>
      <c r="U1489" s="435"/>
      <c r="V1489" s="21"/>
      <c r="W1489" s="435"/>
      <c r="X1489" s="435"/>
      <c r="Y1489" s="435"/>
      <c r="Z1489" s="435"/>
      <c r="AA1489" s="435"/>
      <c r="AB1489" s="435"/>
      <c r="AC1489" s="435"/>
      <c r="AD1489" s="435"/>
      <c r="AE1489" s="435"/>
      <c r="AF1489" s="435"/>
      <c r="AG1489" s="435"/>
      <c r="AH1489" s="435"/>
      <c r="AI1489" s="435"/>
      <c r="AJ1489" s="435"/>
      <c r="AK1489" s="435"/>
      <c r="AL1489" s="435"/>
      <c r="AM1489" s="435"/>
      <c r="AN1489" s="435"/>
    </row>
    <row r="1490" spans="1:40" s="436" customFormat="1" ht="14.5">
      <c r="A1490" s="435"/>
      <c r="B1490" s="435"/>
      <c r="C1490" s="435"/>
      <c r="D1490" s="435"/>
      <c r="E1490" s="435"/>
      <c r="F1490" s="435"/>
      <c r="G1490" s="435"/>
      <c r="H1490" s="435"/>
      <c r="I1490" s="435"/>
      <c r="J1490" s="435"/>
      <c r="K1490" s="435"/>
      <c r="L1490" s="435"/>
      <c r="M1490" s="435"/>
      <c r="N1490" s="435"/>
      <c r="O1490" s="435"/>
      <c r="P1490" s="435"/>
      <c r="Q1490" s="21"/>
      <c r="R1490" s="435"/>
      <c r="S1490" s="435"/>
      <c r="T1490" s="435"/>
      <c r="U1490" s="435"/>
      <c r="V1490" s="21"/>
      <c r="W1490" s="435"/>
      <c r="X1490" s="435"/>
      <c r="Y1490" s="435"/>
      <c r="Z1490" s="435"/>
      <c r="AA1490" s="435"/>
      <c r="AB1490" s="435"/>
      <c r="AC1490" s="435"/>
      <c r="AD1490" s="435"/>
      <c r="AE1490" s="435"/>
      <c r="AF1490" s="435"/>
      <c r="AG1490" s="435"/>
      <c r="AH1490" s="435"/>
      <c r="AI1490" s="435"/>
      <c r="AJ1490" s="435"/>
      <c r="AK1490" s="435"/>
      <c r="AL1490" s="435"/>
      <c r="AM1490" s="435"/>
      <c r="AN1490" s="435"/>
    </row>
    <row r="1491" spans="1:40" s="436" customFormat="1" ht="14.5">
      <c r="A1491" s="435"/>
      <c r="B1491" s="435"/>
      <c r="C1491" s="435"/>
      <c r="D1491" s="435"/>
      <c r="E1491" s="435"/>
      <c r="F1491" s="435"/>
      <c r="G1491" s="435"/>
      <c r="H1491" s="435"/>
      <c r="I1491" s="435"/>
      <c r="J1491" s="435"/>
      <c r="K1491" s="435"/>
      <c r="L1491" s="435"/>
      <c r="M1491" s="435"/>
      <c r="N1491" s="435"/>
      <c r="O1491" s="435"/>
      <c r="P1491" s="435"/>
      <c r="Q1491" s="21"/>
      <c r="R1491" s="435"/>
      <c r="S1491" s="435"/>
      <c r="T1491" s="435"/>
      <c r="U1491" s="435"/>
      <c r="V1491" s="21"/>
      <c r="W1491" s="435"/>
      <c r="X1491" s="435"/>
      <c r="Y1491" s="435"/>
      <c r="Z1491" s="435"/>
      <c r="AA1491" s="435"/>
      <c r="AB1491" s="435"/>
      <c r="AC1491" s="435"/>
      <c r="AD1491" s="435"/>
      <c r="AE1491" s="435"/>
      <c r="AF1491" s="435"/>
      <c r="AG1491" s="435"/>
      <c r="AH1491" s="435"/>
      <c r="AI1491" s="435"/>
      <c r="AJ1491" s="435"/>
      <c r="AK1491" s="435"/>
      <c r="AL1491" s="435"/>
      <c r="AM1491" s="435"/>
      <c r="AN1491" s="435"/>
    </row>
    <row r="1492" spans="1:40" s="436" customFormat="1" ht="14.5">
      <c r="A1492" s="435"/>
      <c r="B1492" s="435"/>
      <c r="C1492" s="435"/>
      <c r="D1492" s="435"/>
      <c r="E1492" s="435"/>
      <c r="F1492" s="435"/>
      <c r="G1492" s="435"/>
      <c r="H1492" s="435"/>
      <c r="I1492" s="435"/>
      <c r="J1492" s="435"/>
      <c r="K1492" s="435"/>
      <c r="L1492" s="435"/>
      <c r="M1492" s="435"/>
      <c r="N1492" s="435"/>
      <c r="O1492" s="435"/>
      <c r="P1492" s="435"/>
      <c r="Q1492" s="21"/>
      <c r="R1492" s="435"/>
      <c r="S1492" s="435"/>
      <c r="T1492" s="435"/>
      <c r="U1492" s="435"/>
      <c r="V1492" s="21"/>
      <c r="W1492" s="435"/>
      <c r="X1492" s="435"/>
      <c r="Y1492" s="435"/>
      <c r="Z1492" s="435"/>
      <c r="AA1492" s="435"/>
      <c r="AB1492" s="435"/>
      <c r="AC1492" s="435"/>
      <c r="AD1492" s="435"/>
      <c r="AE1492" s="435"/>
      <c r="AF1492" s="435"/>
      <c r="AG1492" s="435"/>
      <c r="AH1492" s="435"/>
      <c r="AI1492" s="435"/>
      <c r="AJ1492" s="435"/>
      <c r="AK1492" s="435"/>
      <c r="AL1492" s="435"/>
      <c r="AM1492" s="435"/>
      <c r="AN1492" s="435"/>
    </row>
    <row r="1493" spans="1:40" s="436" customFormat="1" ht="14.5">
      <c r="A1493" s="435"/>
      <c r="B1493" s="435"/>
      <c r="C1493" s="435"/>
      <c r="D1493" s="435"/>
      <c r="E1493" s="435"/>
      <c r="F1493" s="435"/>
      <c r="G1493" s="435"/>
      <c r="H1493" s="435"/>
      <c r="I1493" s="435"/>
      <c r="J1493" s="435"/>
      <c r="K1493" s="435"/>
      <c r="L1493" s="435"/>
      <c r="M1493" s="435"/>
      <c r="N1493" s="435"/>
      <c r="O1493" s="435"/>
      <c r="P1493" s="435"/>
      <c r="Q1493" s="21"/>
      <c r="R1493" s="435"/>
      <c r="S1493" s="435"/>
      <c r="T1493" s="435"/>
      <c r="U1493" s="435"/>
      <c r="V1493" s="21"/>
      <c r="W1493" s="435"/>
      <c r="X1493" s="435"/>
      <c r="Y1493" s="435"/>
      <c r="Z1493" s="435"/>
      <c r="AA1493" s="435"/>
      <c r="AB1493" s="435"/>
      <c r="AC1493" s="435"/>
      <c r="AD1493" s="435"/>
      <c r="AE1493" s="435"/>
      <c r="AF1493" s="435"/>
      <c r="AG1493" s="435"/>
      <c r="AH1493" s="435"/>
      <c r="AI1493" s="435"/>
      <c r="AJ1493" s="435"/>
      <c r="AK1493" s="435"/>
      <c r="AL1493" s="435"/>
      <c r="AM1493" s="435"/>
      <c r="AN1493" s="435"/>
    </row>
    <row r="1494" spans="1:40" s="436" customFormat="1" ht="14.5">
      <c r="A1494" s="435"/>
      <c r="B1494" s="435"/>
      <c r="C1494" s="435"/>
      <c r="D1494" s="435"/>
      <c r="E1494" s="435"/>
      <c r="F1494" s="435"/>
      <c r="G1494" s="435"/>
      <c r="H1494" s="435"/>
      <c r="I1494" s="435"/>
      <c r="J1494" s="435"/>
      <c r="K1494" s="435"/>
      <c r="L1494" s="435"/>
      <c r="M1494" s="435"/>
      <c r="N1494" s="435"/>
      <c r="O1494" s="435"/>
      <c r="P1494" s="435"/>
      <c r="Q1494" s="21"/>
      <c r="R1494" s="435"/>
      <c r="S1494" s="435"/>
      <c r="T1494" s="435"/>
      <c r="U1494" s="435"/>
      <c r="V1494" s="21"/>
      <c r="W1494" s="435"/>
      <c r="X1494" s="435"/>
      <c r="Y1494" s="435"/>
      <c r="Z1494" s="435"/>
      <c r="AA1494" s="435"/>
      <c r="AB1494" s="435"/>
      <c r="AC1494" s="435"/>
      <c r="AD1494" s="435"/>
      <c r="AE1494" s="435"/>
      <c r="AF1494" s="435"/>
      <c r="AG1494" s="435"/>
      <c r="AH1494" s="435"/>
      <c r="AI1494" s="435"/>
      <c r="AJ1494" s="435"/>
      <c r="AK1494" s="435"/>
      <c r="AL1494" s="435"/>
      <c r="AM1494" s="435"/>
      <c r="AN1494" s="435"/>
    </row>
    <row r="1495" spans="1:40" s="436" customFormat="1" ht="14.5">
      <c r="A1495" s="435"/>
      <c r="B1495" s="435"/>
      <c r="C1495" s="435"/>
      <c r="D1495" s="435"/>
      <c r="E1495" s="435"/>
      <c r="F1495" s="435"/>
      <c r="G1495" s="435"/>
      <c r="H1495" s="435"/>
      <c r="I1495" s="435"/>
      <c r="J1495" s="435"/>
      <c r="K1495" s="435"/>
      <c r="L1495" s="435"/>
      <c r="M1495" s="435"/>
      <c r="N1495" s="435"/>
      <c r="O1495" s="435"/>
      <c r="P1495" s="435"/>
      <c r="Q1495" s="21"/>
      <c r="R1495" s="435"/>
      <c r="S1495" s="435"/>
      <c r="T1495" s="435"/>
      <c r="U1495" s="435"/>
      <c r="V1495" s="21"/>
      <c r="W1495" s="435"/>
      <c r="X1495" s="435"/>
      <c r="Y1495" s="435"/>
      <c r="Z1495" s="435"/>
      <c r="AA1495" s="435"/>
      <c r="AB1495" s="435"/>
      <c r="AC1495" s="435"/>
      <c r="AD1495" s="435"/>
      <c r="AE1495" s="435"/>
      <c r="AF1495" s="435"/>
      <c r="AG1495" s="435"/>
      <c r="AH1495" s="435"/>
      <c r="AI1495" s="435"/>
      <c r="AJ1495" s="435"/>
      <c r="AK1495" s="435"/>
      <c r="AL1495" s="435"/>
      <c r="AM1495" s="435"/>
      <c r="AN1495" s="435"/>
    </row>
    <row r="1496" spans="1:40" s="436" customFormat="1" ht="14.5">
      <c r="A1496" s="435"/>
      <c r="B1496" s="435"/>
      <c r="C1496" s="435"/>
      <c r="D1496" s="435"/>
      <c r="E1496" s="435"/>
      <c r="F1496" s="435"/>
      <c r="G1496" s="435"/>
      <c r="H1496" s="435"/>
      <c r="I1496" s="435"/>
      <c r="J1496" s="435"/>
      <c r="K1496" s="435"/>
      <c r="L1496" s="435"/>
      <c r="M1496" s="435"/>
      <c r="N1496" s="435"/>
      <c r="O1496" s="435"/>
      <c r="P1496" s="435"/>
      <c r="Q1496" s="21"/>
      <c r="R1496" s="435"/>
      <c r="S1496" s="435"/>
      <c r="T1496" s="435"/>
      <c r="U1496" s="435"/>
      <c r="V1496" s="21"/>
      <c r="W1496" s="435"/>
      <c r="X1496" s="435"/>
      <c r="Y1496" s="435"/>
      <c r="Z1496" s="435"/>
      <c r="AA1496" s="435"/>
      <c r="AB1496" s="435"/>
      <c r="AC1496" s="435"/>
      <c r="AD1496" s="435"/>
      <c r="AE1496" s="435"/>
      <c r="AF1496" s="435"/>
      <c r="AG1496" s="435"/>
      <c r="AH1496" s="435"/>
      <c r="AI1496" s="435"/>
      <c r="AJ1496" s="435"/>
      <c r="AK1496" s="435"/>
      <c r="AL1496" s="435"/>
      <c r="AM1496" s="435"/>
      <c r="AN1496" s="435"/>
    </row>
    <row r="1497" spans="1:40" s="436" customFormat="1" ht="14.5">
      <c r="A1497" s="435"/>
      <c r="B1497" s="435"/>
      <c r="C1497" s="435"/>
      <c r="D1497" s="435"/>
      <c r="E1497" s="435"/>
      <c r="F1497" s="435"/>
      <c r="G1497" s="435"/>
      <c r="H1497" s="435"/>
      <c r="I1497" s="435"/>
      <c r="J1497" s="435"/>
      <c r="K1497" s="435"/>
      <c r="L1497" s="435"/>
      <c r="M1497" s="435"/>
      <c r="N1497" s="435"/>
      <c r="O1497" s="435"/>
      <c r="P1497" s="435"/>
      <c r="Q1497" s="21"/>
      <c r="R1497" s="435"/>
      <c r="S1497" s="435"/>
      <c r="T1497" s="435"/>
      <c r="U1497" s="435"/>
      <c r="V1497" s="21"/>
      <c r="W1497" s="435"/>
      <c r="X1497" s="435"/>
      <c r="Y1497" s="435"/>
      <c r="Z1497" s="435"/>
      <c r="AA1497" s="435"/>
      <c r="AB1497" s="435"/>
      <c r="AC1497" s="435"/>
      <c r="AD1497" s="435"/>
      <c r="AE1497" s="435"/>
      <c r="AF1497" s="435"/>
      <c r="AG1497" s="435"/>
      <c r="AH1497" s="435"/>
      <c r="AI1497" s="435"/>
      <c r="AJ1497" s="435"/>
      <c r="AK1497" s="435"/>
      <c r="AL1497" s="435"/>
      <c r="AM1497" s="435"/>
      <c r="AN1497" s="435"/>
    </row>
    <row r="1498" spans="1:40" s="436" customFormat="1" ht="14.5">
      <c r="A1498" s="435"/>
      <c r="B1498" s="435"/>
      <c r="C1498" s="435"/>
      <c r="D1498" s="435"/>
      <c r="E1498" s="435"/>
      <c r="F1498" s="435"/>
      <c r="G1498" s="435"/>
      <c r="H1498" s="435"/>
      <c r="I1498" s="435"/>
      <c r="J1498" s="435"/>
      <c r="K1498" s="435"/>
      <c r="L1498" s="435"/>
      <c r="M1498" s="435"/>
      <c r="N1498" s="435"/>
      <c r="O1498" s="435"/>
      <c r="P1498" s="435"/>
      <c r="Q1498" s="21"/>
      <c r="R1498" s="435"/>
      <c r="S1498" s="435"/>
      <c r="T1498" s="435"/>
      <c r="U1498" s="435"/>
      <c r="V1498" s="21"/>
      <c r="W1498" s="435"/>
      <c r="X1498" s="435"/>
      <c r="Y1498" s="435"/>
      <c r="Z1498" s="435"/>
      <c r="AA1498" s="435"/>
      <c r="AB1498" s="435"/>
      <c r="AC1498" s="435"/>
      <c r="AD1498" s="435"/>
      <c r="AE1498" s="435"/>
      <c r="AF1498" s="435"/>
      <c r="AG1498" s="435"/>
      <c r="AH1498" s="435"/>
      <c r="AI1498" s="435"/>
      <c r="AJ1498" s="435"/>
      <c r="AK1498" s="435"/>
      <c r="AL1498" s="435"/>
      <c r="AM1498" s="435"/>
      <c r="AN1498" s="435"/>
    </row>
    <row r="1499" spans="1:40" s="436" customFormat="1" ht="14.5">
      <c r="A1499" s="435"/>
      <c r="B1499" s="435"/>
      <c r="C1499" s="435"/>
      <c r="D1499" s="435"/>
      <c r="E1499" s="435"/>
      <c r="F1499" s="435"/>
      <c r="G1499" s="435"/>
      <c r="H1499" s="435"/>
      <c r="I1499" s="435"/>
      <c r="J1499" s="435"/>
      <c r="K1499" s="435"/>
      <c r="L1499" s="435"/>
      <c r="M1499" s="435"/>
      <c r="N1499" s="435"/>
      <c r="O1499" s="435"/>
      <c r="P1499" s="435"/>
      <c r="Q1499" s="21"/>
      <c r="R1499" s="435"/>
      <c r="S1499" s="435"/>
      <c r="T1499" s="435"/>
      <c r="U1499" s="435"/>
      <c r="V1499" s="21"/>
      <c r="W1499" s="435"/>
      <c r="X1499" s="435"/>
      <c r="Y1499" s="435"/>
      <c r="Z1499" s="435"/>
      <c r="AA1499" s="435"/>
      <c r="AB1499" s="435"/>
      <c r="AC1499" s="435"/>
      <c r="AD1499" s="435"/>
      <c r="AE1499" s="435"/>
      <c r="AF1499" s="435"/>
      <c r="AG1499" s="435"/>
      <c r="AH1499" s="435"/>
      <c r="AI1499" s="435"/>
      <c r="AJ1499" s="435"/>
      <c r="AK1499" s="435"/>
      <c r="AL1499" s="435"/>
      <c r="AM1499" s="435"/>
      <c r="AN1499" s="435"/>
    </row>
    <row r="1500" spans="1:40" s="436" customFormat="1" ht="14.5">
      <c r="A1500" s="435"/>
      <c r="B1500" s="435"/>
      <c r="C1500" s="435"/>
      <c r="D1500" s="435"/>
      <c r="E1500" s="435"/>
      <c r="F1500" s="435"/>
      <c r="G1500" s="435"/>
      <c r="H1500" s="435"/>
      <c r="I1500" s="435"/>
      <c r="J1500" s="435"/>
      <c r="K1500" s="435"/>
      <c r="L1500" s="435"/>
      <c r="M1500" s="435"/>
      <c r="N1500" s="435"/>
      <c r="O1500" s="435"/>
      <c r="P1500" s="435"/>
      <c r="Q1500" s="21"/>
      <c r="R1500" s="435"/>
      <c r="S1500" s="435"/>
      <c r="T1500" s="435"/>
      <c r="U1500" s="435"/>
      <c r="V1500" s="21"/>
      <c r="W1500" s="435"/>
      <c r="X1500" s="435"/>
      <c r="Y1500" s="435"/>
      <c r="Z1500" s="435"/>
      <c r="AA1500" s="435"/>
      <c r="AB1500" s="435"/>
      <c r="AC1500" s="435"/>
      <c r="AD1500" s="435"/>
      <c r="AE1500" s="435"/>
      <c r="AF1500" s="435"/>
      <c r="AG1500" s="435"/>
      <c r="AH1500" s="435"/>
      <c r="AI1500" s="435"/>
      <c r="AJ1500" s="435"/>
      <c r="AK1500" s="435"/>
      <c r="AL1500" s="435"/>
      <c r="AM1500" s="435"/>
      <c r="AN1500" s="435"/>
    </row>
    <row r="1501" spans="1:40" s="436" customFormat="1" ht="14.5">
      <c r="A1501" s="435"/>
      <c r="B1501" s="435"/>
      <c r="C1501" s="435"/>
      <c r="D1501" s="435"/>
      <c r="E1501" s="435"/>
      <c r="F1501" s="435"/>
      <c r="G1501" s="435"/>
      <c r="H1501" s="435"/>
      <c r="I1501" s="435"/>
      <c r="J1501" s="435"/>
      <c r="K1501" s="435"/>
      <c r="L1501" s="435"/>
      <c r="M1501" s="435"/>
      <c r="N1501" s="435"/>
      <c r="O1501" s="435"/>
      <c r="P1501" s="435"/>
      <c r="Q1501" s="21"/>
      <c r="R1501" s="435"/>
      <c r="S1501" s="435"/>
      <c r="T1501" s="435"/>
      <c r="U1501" s="435"/>
      <c r="V1501" s="21"/>
      <c r="W1501" s="435"/>
      <c r="X1501" s="435"/>
      <c r="Y1501" s="435"/>
      <c r="Z1501" s="435"/>
      <c r="AA1501" s="435"/>
      <c r="AB1501" s="435"/>
      <c r="AC1501" s="435"/>
      <c r="AD1501" s="435"/>
      <c r="AE1501" s="435"/>
      <c r="AF1501" s="435"/>
      <c r="AG1501" s="435"/>
      <c r="AH1501" s="435"/>
      <c r="AI1501" s="435"/>
      <c r="AJ1501" s="435"/>
      <c r="AK1501" s="435"/>
      <c r="AL1501" s="435"/>
      <c r="AM1501" s="435"/>
      <c r="AN1501" s="435"/>
    </row>
    <row r="1502" spans="1:40" s="436" customFormat="1" ht="14.5">
      <c r="A1502" s="435"/>
      <c r="B1502" s="435"/>
      <c r="C1502" s="435"/>
      <c r="D1502" s="435"/>
      <c r="E1502" s="435"/>
      <c r="F1502" s="435"/>
      <c r="G1502" s="435"/>
      <c r="H1502" s="435"/>
      <c r="I1502" s="435"/>
      <c r="J1502" s="435"/>
      <c r="K1502" s="435"/>
      <c r="L1502" s="435"/>
      <c r="M1502" s="435"/>
      <c r="N1502" s="435"/>
      <c r="O1502" s="435"/>
      <c r="P1502" s="435"/>
      <c r="Q1502" s="21"/>
      <c r="R1502" s="435"/>
      <c r="S1502" s="435"/>
      <c r="T1502" s="435"/>
      <c r="U1502" s="435"/>
      <c r="V1502" s="21"/>
      <c r="W1502" s="435"/>
      <c r="X1502" s="435"/>
      <c r="Y1502" s="435"/>
      <c r="Z1502" s="435"/>
      <c r="AA1502" s="435"/>
      <c r="AB1502" s="435"/>
      <c r="AC1502" s="435"/>
      <c r="AD1502" s="435"/>
      <c r="AE1502" s="435"/>
      <c r="AF1502" s="435"/>
      <c r="AG1502" s="435"/>
      <c r="AH1502" s="435"/>
      <c r="AI1502" s="435"/>
      <c r="AJ1502" s="435"/>
      <c r="AK1502" s="435"/>
      <c r="AL1502" s="435"/>
      <c r="AM1502" s="435"/>
      <c r="AN1502" s="435"/>
    </row>
    <row r="1503" spans="1:40" s="436" customFormat="1" ht="14.5">
      <c r="A1503" s="435"/>
      <c r="B1503" s="435"/>
      <c r="C1503" s="435"/>
      <c r="D1503" s="435"/>
      <c r="E1503" s="435"/>
      <c r="F1503" s="435"/>
      <c r="G1503" s="435"/>
      <c r="H1503" s="435"/>
      <c r="I1503" s="435"/>
      <c r="J1503" s="435"/>
      <c r="K1503" s="435"/>
      <c r="L1503" s="435"/>
      <c r="M1503" s="435"/>
      <c r="N1503" s="435"/>
      <c r="O1503" s="435"/>
      <c r="P1503" s="435"/>
      <c r="Q1503" s="21"/>
      <c r="R1503" s="435"/>
      <c r="S1503" s="435"/>
      <c r="T1503" s="435"/>
      <c r="U1503" s="435"/>
      <c r="V1503" s="21"/>
      <c r="W1503" s="435"/>
      <c r="X1503" s="435"/>
      <c r="Y1503" s="435"/>
      <c r="Z1503" s="435"/>
      <c r="AA1503" s="435"/>
      <c r="AB1503" s="435"/>
      <c r="AC1503" s="435"/>
      <c r="AD1503" s="435"/>
      <c r="AE1503" s="435"/>
      <c r="AF1503" s="435"/>
      <c r="AG1503" s="435"/>
      <c r="AH1503" s="435"/>
      <c r="AI1503" s="435"/>
      <c r="AJ1503" s="435"/>
      <c r="AK1503" s="435"/>
      <c r="AL1503" s="435"/>
      <c r="AM1503" s="435"/>
      <c r="AN1503" s="435"/>
    </row>
    <row r="1504" spans="1:40" s="436" customFormat="1" ht="14.5">
      <c r="A1504" s="435"/>
      <c r="B1504" s="435"/>
      <c r="C1504" s="435"/>
      <c r="D1504" s="435"/>
      <c r="E1504" s="435"/>
      <c r="F1504" s="435"/>
      <c r="G1504" s="435"/>
      <c r="H1504" s="435"/>
      <c r="I1504" s="435"/>
      <c r="J1504" s="435"/>
      <c r="K1504" s="435"/>
      <c r="L1504" s="435"/>
      <c r="M1504" s="435"/>
      <c r="N1504" s="435"/>
      <c r="O1504" s="435"/>
      <c r="P1504" s="435"/>
      <c r="Q1504" s="21"/>
      <c r="R1504" s="435"/>
      <c r="S1504" s="435"/>
      <c r="T1504" s="435"/>
      <c r="U1504" s="435"/>
      <c r="V1504" s="21"/>
      <c r="W1504" s="435"/>
      <c r="X1504" s="435"/>
      <c r="Y1504" s="435"/>
      <c r="Z1504" s="435"/>
      <c r="AA1504" s="435"/>
      <c r="AB1504" s="435"/>
      <c r="AC1504" s="435"/>
      <c r="AD1504" s="435"/>
      <c r="AE1504" s="435"/>
      <c r="AF1504" s="435"/>
      <c r="AG1504" s="435"/>
      <c r="AH1504" s="435"/>
      <c r="AI1504" s="435"/>
      <c r="AJ1504" s="435"/>
      <c r="AK1504" s="435"/>
      <c r="AL1504" s="435"/>
      <c r="AM1504" s="435"/>
      <c r="AN1504" s="435"/>
    </row>
    <row r="1505" spans="1:40" s="436" customFormat="1" ht="14.5">
      <c r="A1505" s="435"/>
      <c r="B1505" s="435"/>
      <c r="C1505" s="435"/>
      <c r="D1505" s="435"/>
      <c r="E1505" s="435"/>
      <c r="F1505" s="435"/>
      <c r="G1505" s="435"/>
      <c r="H1505" s="435"/>
      <c r="I1505" s="435"/>
      <c r="J1505" s="435"/>
      <c r="K1505" s="435"/>
      <c r="L1505" s="435"/>
      <c r="M1505" s="435"/>
      <c r="N1505" s="435"/>
      <c r="O1505" s="435"/>
      <c r="P1505" s="435"/>
      <c r="Q1505" s="21"/>
      <c r="R1505" s="435"/>
      <c r="S1505" s="435"/>
      <c r="T1505" s="435"/>
      <c r="U1505" s="435"/>
      <c r="V1505" s="21"/>
      <c r="W1505" s="435"/>
      <c r="X1505" s="435"/>
      <c r="Y1505" s="435"/>
      <c r="Z1505" s="435"/>
      <c r="AA1505" s="435"/>
      <c r="AB1505" s="435"/>
      <c r="AC1505" s="435"/>
      <c r="AD1505" s="435"/>
      <c r="AE1505" s="435"/>
      <c r="AF1505" s="435"/>
      <c r="AG1505" s="435"/>
      <c r="AH1505" s="435"/>
      <c r="AI1505" s="435"/>
      <c r="AJ1505" s="435"/>
      <c r="AK1505" s="435"/>
      <c r="AL1505" s="435"/>
      <c r="AM1505" s="435"/>
      <c r="AN1505" s="435"/>
    </row>
    <row r="1506" spans="1:40" s="436" customFormat="1" ht="14.5">
      <c r="A1506" s="435"/>
      <c r="B1506" s="435"/>
      <c r="C1506" s="435"/>
      <c r="D1506" s="435"/>
      <c r="E1506" s="435"/>
      <c r="F1506" s="435"/>
      <c r="G1506" s="435"/>
      <c r="H1506" s="435"/>
      <c r="I1506" s="435"/>
      <c r="J1506" s="435"/>
      <c r="K1506" s="435"/>
      <c r="L1506" s="435"/>
      <c r="M1506" s="435"/>
      <c r="N1506" s="435"/>
      <c r="O1506" s="435"/>
      <c r="P1506" s="435"/>
      <c r="Q1506" s="21"/>
      <c r="R1506" s="435"/>
      <c r="S1506" s="435"/>
      <c r="T1506" s="435"/>
      <c r="U1506" s="435"/>
      <c r="V1506" s="21"/>
      <c r="W1506" s="435"/>
      <c r="X1506" s="435"/>
      <c r="Y1506" s="435"/>
      <c r="Z1506" s="435"/>
      <c r="AA1506" s="435"/>
      <c r="AB1506" s="435"/>
      <c r="AC1506" s="435"/>
      <c r="AD1506" s="435"/>
      <c r="AE1506" s="435"/>
      <c r="AF1506" s="435"/>
      <c r="AG1506" s="435"/>
      <c r="AH1506" s="435"/>
      <c r="AI1506" s="435"/>
      <c r="AJ1506" s="435"/>
      <c r="AK1506" s="435"/>
      <c r="AL1506" s="435"/>
      <c r="AM1506" s="435"/>
      <c r="AN1506" s="435"/>
    </row>
    <row r="1507" spans="1:40" s="436" customFormat="1" ht="14.5">
      <c r="A1507" s="435"/>
      <c r="B1507" s="435"/>
      <c r="C1507" s="435"/>
      <c r="D1507" s="435"/>
      <c r="E1507" s="435"/>
      <c r="F1507" s="435"/>
      <c r="G1507" s="435"/>
      <c r="H1507" s="435"/>
      <c r="I1507" s="435"/>
      <c r="J1507" s="435"/>
      <c r="K1507" s="435"/>
      <c r="L1507" s="435"/>
      <c r="M1507" s="435"/>
      <c r="N1507" s="435"/>
      <c r="O1507" s="435"/>
      <c r="P1507" s="435"/>
      <c r="Q1507" s="21"/>
      <c r="R1507" s="435"/>
      <c r="S1507" s="435"/>
      <c r="T1507" s="435"/>
      <c r="U1507" s="435"/>
      <c r="V1507" s="21"/>
      <c r="W1507" s="435"/>
      <c r="X1507" s="435"/>
      <c r="Y1507" s="435"/>
      <c r="Z1507" s="435"/>
      <c r="AA1507" s="435"/>
      <c r="AB1507" s="435"/>
      <c r="AC1507" s="435"/>
      <c r="AD1507" s="435"/>
      <c r="AE1507" s="435"/>
      <c r="AF1507" s="435"/>
      <c r="AG1507" s="435"/>
      <c r="AH1507" s="435"/>
      <c r="AI1507" s="435"/>
      <c r="AJ1507" s="435"/>
      <c r="AK1507" s="435"/>
      <c r="AL1507" s="435"/>
      <c r="AM1507" s="435"/>
      <c r="AN1507" s="435"/>
    </row>
    <row r="1508" spans="1:40" s="436" customFormat="1" ht="14.5">
      <c r="A1508" s="435"/>
      <c r="B1508" s="435"/>
      <c r="C1508" s="435"/>
      <c r="D1508" s="435"/>
      <c r="E1508" s="435"/>
      <c r="F1508" s="435"/>
      <c r="G1508" s="435"/>
      <c r="H1508" s="435"/>
      <c r="I1508" s="435"/>
      <c r="J1508" s="435"/>
      <c r="K1508" s="435"/>
      <c r="L1508" s="435"/>
      <c r="M1508" s="435"/>
      <c r="N1508" s="435"/>
      <c r="O1508" s="435"/>
      <c r="P1508" s="435"/>
      <c r="Q1508" s="21"/>
      <c r="R1508" s="435"/>
      <c r="S1508" s="435"/>
      <c r="T1508" s="435"/>
      <c r="U1508" s="435"/>
      <c r="V1508" s="21"/>
      <c r="W1508" s="435"/>
      <c r="X1508" s="435"/>
      <c r="Y1508" s="435"/>
      <c r="Z1508" s="435"/>
      <c r="AA1508" s="435"/>
      <c r="AB1508" s="435"/>
      <c r="AC1508" s="435"/>
      <c r="AD1508" s="435"/>
      <c r="AE1508" s="435"/>
      <c r="AF1508" s="435"/>
      <c r="AG1508" s="435"/>
      <c r="AH1508" s="435"/>
      <c r="AI1508" s="435"/>
      <c r="AJ1508" s="435"/>
      <c r="AK1508" s="435"/>
      <c r="AL1508" s="435"/>
      <c r="AM1508" s="435"/>
      <c r="AN1508" s="435"/>
    </row>
    <row r="1509" spans="1:40" s="436" customFormat="1" ht="14.5">
      <c r="A1509" s="435"/>
      <c r="B1509" s="435"/>
      <c r="C1509" s="435"/>
      <c r="D1509" s="435"/>
      <c r="E1509" s="435"/>
      <c r="F1509" s="435"/>
      <c r="G1509" s="435"/>
      <c r="H1509" s="435"/>
      <c r="I1509" s="435"/>
      <c r="J1509" s="435"/>
      <c r="K1509" s="435"/>
      <c r="L1509" s="435"/>
      <c r="M1509" s="435"/>
      <c r="N1509" s="435"/>
      <c r="O1509" s="435"/>
      <c r="P1509" s="435"/>
      <c r="Q1509" s="21"/>
      <c r="R1509" s="435"/>
      <c r="S1509" s="435"/>
      <c r="T1509" s="435"/>
      <c r="U1509" s="435"/>
      <c r="V1509" s="21"/>
      <c r="W1509" s="435"/>
      <c r="X1509" s="435"/>
      <c r="Y1509" s="435"/>
      <c r="Z1509" s="435"/>
      <c r="AA1509" s="435"/>
      <c r="AB1509" s="435"/>
      <c r="AC1509" s="435"/>
      <c r="AD1509" s="435"/>
      <c r="AE1509" s="435"/>
      <c r="AF1509" s="435"/>
      <c r="AG1509" s="435"/>
      <c r="AH1509" s="435"/>
      <c r="AI1509" s="435"/>
      <c r="AJ1509" s="435"/>
      <c r="AK1509" s="435"/>
      <c r="AL1509" s="435"/>
      <c r="AM1509" s="435"/>
      <c r="AN1509" s="435"/>
    </row>
    <row r="1510" spans="1:40" s="436" customFormat="1" ht="14.5">
      <c r="A1510" s="435"/>
      <c r="B1510" s="435"/>
      <c r="C1510" s="435"/>
      <c r="D1510" s="435"/>
      <c r="E1510" s="435"/>
      <c r="F1510" s="435"/>
      <c r="G1510" s="435"/>
      <c r="H1510" s="435"/>
      <c r="I1510" s="435"/>
      <c r="J1510" s="435"/>
      <c r="K1510" s="435"/>
      <c r="L1510" s="435"/>
      <c r="M1510" s="435"/>
      <c r="N1510" s="435"/>
      <c r="O1510" s="435"/>
      <c r="P1510" s="435"/>
      <c r="Q1510" s="21"/>
      <c r="R1510" s="435"/>
      <c r="S1510" s="435"/>
      <c r="T1510" s="435"/>
      <c r="U1510" s="435"/>
      <c r="V1510" s="21"/>
      <c r="W1510" s="435"/>
      <c r="X1510" s="435"/>
      <c r="Y1510" s="435"/>
      <c r="Z1510" s="435"/>
      <c r="AA1510" s="435"/>
      <c r="AB1510" s="435"/>
      <c r="AC1510" s="435"/>
      <c r="AD1510" s="435"/>
      <c r="AE1510" s="435"/>
      <c r="AF1510" s="435"/>
      <c r="AG1510" s="435"/>
      <c r="AH1510" s="435"/>
      <c r="AI1510" s="435"/>
      <c r="AJ1510" s="435"/>
      <c r="AK1510" s="435"/>
      <c r="AL1510" s="435"/>
      <c r="AM1510" s="435"/>
      <c r="AN1510" s="435"/>
    </row>
    <row r="1511" spans="1:40" s="436" customFormat="1" ht="14.5">
      <c r="A1511" s="435"/>
      <c r="B1511" s="435"/>
      <c r="C1511" s="435"/>
      <c r="D1511" s="435"/>
      <c r="E1511" s="435"/>
      <c r="F1511" s="435"/>
      <c r="G1511" s="435"/>
      <c r="H1511" s="435"/>
      <c r="I1511" s="435"/>
      <c r="J1511" s="435"/>
      <c r="K1511" s="435"/>
      <c r="L1511" s="435"/>
      <c r="M1511" s="435"/>
      <c r="N1511" s="435"/>
      <c r="O1511" s="435"/>
      <c r="P1511" s="435"/>
      <c r="Q1511" s="21"/>
      <c r="R1511" s="435"/>
      <c r="S1511" s="435"/>
      <c r="T1511" s="435"/>
      <c r="U1511" s="435"/>
      <c r="V1511" s="21"/>
      <c r="W1511" s="435"/>
      <c r="X1511" s="435"/>
      <c r="Y1511" s="435"/>
      <c r="Z1511" s="435"/>
      <c r="AA1511" s="435"/>
      <c r="AB1511" s="435"/>
      <c r="AC1511" s="435"/>
      <c r="AD1511" s="435"/>
      <c r="AE1511" s="435"/>
      <c r="AF1511" s="435"/>
      <c r="AG1511" s="435"/>
      <c r="AH1511" s="435"/>
      <c r="AI1511" s="435"/>
      <c r="AJ1511" s="435"/>
      <c r="AK1511" s="435"/>
      <c r="AL1511" s="435"/>
      <c r="AM1511" s="435"/>
      <c r="AN1511" s="435"/>
    </row>
    <row r="1512" spans="1:40" s="436" customFormat="1" ht="14.5">
      <c r="A1512" s="435"/>
      <c r="B1512" s="435"/>
      <c r="C1512" s="435"/>
      <c r="D1512" s="435"/>
      <c r="E1512" s="435"/>
      <c r="F1512" s="435"/>
      <c r="G1512" s="435"/>
      <c r="H1512" s="435"/>
      <c r="I1512" s="435"/>
      <c r="J1512" s="435"/>
      <c r="K1512" s="435"/>
      <c r="L1512" s="435"/>
      <c r="M1512" s="435"/>
      <c r="N1512" s="435"/>
      <c r="O1512" s="435"/>
      <c r="P1512" s="435"/>
      <c r="Q1512" s="21"/>
      <c r="R1512" s="435"/>
      <c r="S1512" s="435"/>
      <c r="T1512" s="435"/>
      <c r="U1512" s="435"/>
      <c r="V1512" s="21"/>
      <c r="W1512" s="435"/>
      <c r="X1512" s="435"/>
      <c r="Y1512" s="435"/>
      <c r="Z1512" s="435"/>
      <c r="AA1512" s="435"/>
      <c r="AB1512" s="435"/>
      <c r="AC1512" s="435"/>
      <c r="AD1512" s="435"/>
      <c r="AE1512" s="435"/>
      <c r="AF1512" s="435"/>
      <c r="AG1512" s="435"/>
      <c r="AH1512" s="435"/>
      <c r="AI1512" s="435"/>
      <c r="AJ1512" s="435"/>
      <c r="AK1512" s="435"/>
      <c r="AL1512" s="435"/>
      <c r="AM1512" s="435"/>
      <c r="AN1512" s="435"/>
    </row>
    <row r="1513" spans="1:40" s="436" customFormat="1" ht="14.5">
      <c r="A1513" s="435"/>
      <c r="B1513" s="435"/>
      <c r="C1513" s="435"/>
      <c r="D1513" s="435"/>
      <c r="E1513" s="435"/>
      <c r="F1513" s="435"/>
      <c r="G1513" s="435"/>
      <c r="H1513" s="435"/>
      <c r="I1513" s="435"/>
      <c r="J1513" s="435"/>
      <c r="K1513" s="435"/>
      <c r="L1513" s="435"/>
      <c r="M1513" s="435"/>
      <c r="N1513" s="435"/>
      <c r="O1513" s="435"/>
      <c r="P1513" s="435"/>
      <c r="Q1513" s="21"/>
      <c r="R1513" s="435"/>
      <c r="S1513" s="435"/>
      <c r="T1513" s="435"/>
      <c r="U1513" s="435"/>
      <c r="V1513" s="21"/>
      <c r="W1513" s="435"/>
      <c r="X1513" s="435"/>
      <c r="Y1513" s="435"/>
      <c r="Z1513" s="435"/>
      <c r="AA1513" s="435"/>
      <c r="AB1513" s="435"/>
      <c r="AC1513" s="435"/>
      <c r="AD1513" s="435"/>
      <c r="AE1513" s="435"/>
      <c r="AF1513" s="435"/>
      <c r="AG1513" s="435"/>
      <c r="AH1513" s="435"/>
      <c r="AI1513" s="435"/>
      <c r="AJ1513" s="435"/>
      <c r="AK1513" s="435"/>
      <c r="AL1513" s="435"/>
      <c r="AM1513" s="435"/>
      <c r="AN1513" s="435"/>
    </row>
    <row r="1514" spans="1:40" s="436" customFormat="1" ht="14.5">
      <c r="A1514" s="435"/>
      <c r="B1514" s="435"/>
      <c r="C1514" s="435"/>
      <c r="D1514" s="435"/>
      <c r="E1514" s="435"/>
      <c r="F1514" s="435"/>
      <c r="G1514" s="435"/>
      <c r="H1514" s="435"/>
      <c r="I1514" s="435"/>
      <c r="J1514" s="435"/>
      <c r="K1514" s="435"/>
      <c r="L1514" s="435"/>
      <c r="M1514" s="435"/>
      <c r="N1514" s="435"/>
      <c r="O1514" s="435"/>
      <c r="P1514" s="435"/>
      <c r="Q1514" s="21"/>
      <c r="R1514" s="435"/>
      <c r="S1514" s="435"/>
      <c r="T1514" s="435"/>
      <c r="U1514" s="435"/>
      <c r="V1514" s="21"/>
      <c r="W1514" s="435"/>
      <c r="X1514" s="435"/>
      <c r="Y1514" s="435"/>
      <c r="Z1514" s="435"/>
      <c r="AA1514" s="435"/>
      <c r="AB1514" s="435"/>
      <c r="AC1514" s="435"/>
      <c r="AD1514" s="435"/>
      <c r="AE1514" s="435"/>
      <c r="AF1514" s="435"/>
      <c r="AG1514" s="435"/>
      <c r="AH1514" s="435"/>
      <c r="AI1514" s="435"/>
      <c r="AJ1514" s="435"/>
      <c r="AK1514" s="435"/>
      <c r="AL1514" s="435"/>
      <c r="AM1514" s="435"/>
      <c r="AN1514" s="435"/>
    </row>
    <row r="1515" spans="1:40" s="436" customFormat="1" ht="14.5">
      <c r="A1515" s="435"/>
      <c r="B1515" s="435"/>
      <c r="C1515" s="435"/>
      <c r="D1515" s="435"/>
      <c r="E1515" s="435"/>
      <c r="F1515" s="435"/>
      <c r="G1515" s="435"/>
      <c r="H1515" s="435"/>
      <c r="I1515" s="435"/>
      <c r="J1515" s="435"/>
      <c r="K1515" s="435"/>
      <c r="L1515" s="435"/>
      <c r="M1515" s="435"/>
      <c r="N1515" s="435"/>
      <c r="O1515" s="435"/>
      <c r="P1515" s="435"/>
      <c r="Q1515" s="21"/>
      <c r="R1515" s="435"/>
      <c r="S1515" s="435"/>
      <c r="T1515" s="435"/>
      <c r="U1515" s="435"/>
      <c r="V1515" s="21"/>
      <c r="W1515" s="435"/>
      <c r="X1515" s="435"/>
      <c r="Y1515" s="435"/>
      <c r="Z1515" s="435"/>
      <c r="AA1515" s="435"/>
      <c r="AB1515" s="435"/>
      <c r="AC1515" s="435"/>
      <c r="AD1515" s="435"/>
      <c r="AE1515" s="435"/>
      <c r="AF1515" s="435"/>
      <c r="AG1515" s="435"/>
      <c r="AH1515" s="435"/>
      <c r="AI1515" s="435"/>
      <c r="AJ1515" s="435"/>
      <c r="AK1515" s="435"/>
      <c r="AL1515" s="435"/>
      <c r="AM1515" s="435"/>
      <c r="AN1515" s="435"/>
    </row>
    <row r="1516" spans="1:40" s="436" customFormat="1" ht="14.5">
      <c r="A1516" s="435"/>
      <c r="B1516" s="435"/>
      <c r="C1516" s="435"/>
      <c r="D1516" s="435"/>
      <c r="E1516" s="435"/>
      <c r="F1516" s="435"/>
      <c r="G1516" s="435"/>
      <c r="H1516" s="435"/>
      <c r="I1516" s="435"/>
      <c r="J1516" s="435"/>
      <c r="K1516" s="435"/>
      <c r="L1516" s="435"/>
      <c r="M1516" s="435"/>
      <c r="N1516" s="435"/>
      <c r="O1516" s="435"/>
      <c r="P1516" s="435"/>
      <c r="Q1516" s="21"/>
      <c r="R1516" s="435"/>
      <c r="S1516" s="435"/>
      <c r="T1516" s="435"/>
      <c r="U1516" s="435"/>
      <c r="V1516" s="21"/>
      <c r="W1516" s="435"/>
      <c r="X1516" s="435"/>
      <c r="Y1516" s="435"/>
      <c r="Z1516" s="435"/>
      <c r="AA1516" s="435"/>
      <c r="AB1516" s="435"/>
      <c r="AC1516" s="435"/>
      <c r="AD1516" s="435"/>
      <c r="AE1516" s="435"/>
      <c r="AF1516" s="435"/>
      <c r="AG1516" s="435"/>
      <c r="AH1516" s="435"/>
      <c r="AI1516" s="435"/>
      <c r="AJ1516" s="435"/>
      <c r="AK1516" s="435"/>
      <c r="AL1516" s="435"/>
      <c r="AM1516" s="435"/>
      <c r="AN1516" s="435"/>
    </row>
    <row r="1517" spans="1:40" s="436" customFormat="1" ht="14.5">
      <c r="A1517" s="435"/>
      <c r="B1517" s="435"/>
      <c r="C1517" s="435"/>
      <c r="D1517" s="435"/>
      <c r="E1517" s="435"/>
      <c r="F1517" s="435"/>
      <c r="G1517" s="435"/>
      <c r="H1517" s="435"/>
      <c r="I1517" s="435"/>
      <c r="J1517" s="435"/>
      <c r="K1517" s="435"/>
      <c r="L1517" s="435"/>
      <c r="M1517" s="435"/>
      <c r="N1517" s="435"/>
      <c r="O1517" s="435"/>
      <c r="P1517" s="435"/>
      <c r="Q1517" s="21"/>
      <c r="R1517" s="435"/>
      <c r="S1517" s="435"/>
      <c r="T1517" s="435"/>
      <c r="U1517" s="435"/>
      <c r="V1517" s="21"/>
      <c r="W1517" s="435"/>
      <c r="X1517" s="435"/>
      <c r="Y1517" s="435"/>
      <c r="Z1517" s="435"/>
      <c r="AA1517" s="435"/>
      <c r="AB1517" s="435"/>
      <c r="AC1517" s="435"/>
      <c r="AD1517" s="435"/>
      <c r="AE1517" s="435"/>
      <c r="AF1517" s="435"/>
      <c r="AG1517" s="435"/>
      <c r="AH1517" s="435"/>
      <c r="AI1517" s="435"/>
      <c r="AJ1517" s="435"/>
      <c r="AK1517" s="435"/>
      <c r="AL1517" s="435"/>
      <c r="AM1517" s="435"/>
      <c r="AN1517" s="435"/>
    </row>
    <row r="1518" spans="1:40" s="436" customFormat="1" ht="14.5">
      <c r="A1518" s="435"/>
      <c r="B1518" s="435"/>
      <c r="C1518" s="435"/>
      <c r="D1518" s="435"/>
      <c r="E1518" s="435"/>
      <c r="F1518" s="435"/>
      <c r="G1518" s="435"/>
      <c r="H1518" s="435"/>
      <c r="I1518" s="435"/>
      <c r="J1518" s="435"/>
      <c r="K1518" s="435"/>
      <c r="L1518" s="435"/>
      <c r="M1518" s="435"/>
      <c r="N1518" s="435"/>
      <c r="O1518" s="435"/>
      <c r="P1518" s="435"/>
      <c r="Q1518" s="21"/>
      <c r="R1518" s="435"/>
      <c r="S1518" s="435"/>
      <c r="T1518" s="435"/>
      <c r="U1518" s="435"/>
      <c r="V1518" s="21"/>
      <c r="W1518" s="435"/>
      <c r="X1518" s="435"/>
      <c r="Y1518" s="435"/>
      <c r="Z1518" s="435"/>
      <c r="AA1518" s="435"/>
      <c r="AB1518" s="435"/>
      <c r="AC1518" s="435"/>
      <c r="AD1518" s="435"/>
      <c r="AE1518" s="435"/>
      <c r="AF1518" s="435"/>
      <c r="AG1518" s="435"/>
      <c r="AH1518" s="435"/>
      <c r="AI1518" s="435"/>
      <c r="AJ1518" s="435"/>
      <c r="AK1518" s="435"/>
      <c r="AL1518" s="435"/>
      <c r="AM1518" s="435"/>
      <c r="AN1518" s="435"/>
    </row>
    <row r="1519" spans="1:40" s="436" customFormat="1" ht="14.5">
      <c r="A1519" s="435"/>
      <c r="B1519" s="435"/>
      <c r="C1519" s="435"/>
      <c r="D1519" s="435"/>
      <c r="E1519" s="435"/>
      <c r="F1519" s="435"/>
      <c r="G1519" s="435"/>
      <c r="H1519" s="435"/>
      <c r="I1519" s="435"/>
      <c r="J1519" s="435"/>
      <c r="K1519" s="435"/>
      <c r="L1519" s="435"/>
      <c r="M1519" s="435"/>
      <c r="N1519" s="435"/>
      <c r="O1519" s="435"/>
      <c r="P1519" s="435"/>
      <c r="Q1519" s="21"/>
      <c r="R1519" s="435"/>
      <c r="S1519" s="435"/>
      <c r="T1519" s="435"/>
      <c r="U1519" s="435"/>
      <c r="V1519" s="21"/>
      <c r="W1519" s="435"/>
      <c r="X1519" s="435"/>
      <c r="Y1519" s="435"/>
      <c r="Z1519" s="435"/>
      <c r="AA1519" s="435"/>
      <c r="AB1519" s="435"/>
      <c r="AC1519" s="435"/>
      <c r="AD1519" s="435"/>
      <c r="AE1519" s="435"/>
      <c r="AF1519" s="435"/>
      <c r="AG1519" s="435"/>
      <c r="AH1519" s="435"/>
      <c r="AI1519" s="435"/>
      <c r="AJ1519" s="435"/>
      <c r="AK1519" s="435"/>
      <c r="AL1519" s="435"/>
      <c r="AM1519" s="435"/>
      <c r="AN1519" s="435"/>
    </row>
    <row r="1520" spans="1:40" s="436" customFormat="1" ht="14.5">
      <c r="A1520" s="435"/>
      <c r="B1520" s="435"/>
      <c r="C1520" s="435"/>
      <c r="D1520" s="435"/>
      <c r="E1520" s="435"/>
      <c r="F1520" s="435"/>
      <c r="G1520" s="435"/>
      <c r="H1520" s="435"/>
      <c r="I1520" s="435"/>
      <c r="J1520" s="435"/>
      <c r="K1520" s="435"/>
      <c r="L1520" s="435"/>
      <c r="M1520" s="435"/>
      <c r="N1520" s="435"/>
      <c r="O1520" s="435"/>
      <c r="P1520" s="435"/>
      <c r="Q1520" s="21"/>
      <c r="R1520" s="435"/>
      <c r="S1520" s="435"/>
      <c r="T1520" s="435"/>
      <c r="U1520" s="435"/>
      <c r="V1520" s="21"/>
      <c r="W1520" s="435"/>
      <c r="X1520" s="435"/>
      <c r="Y1520" s="435"/>
      <c r="Z1520" s="435"/>
      <c r="AA1520" s="435"/>
      <c r="AB1520" s="435"/>
      <c r="AC1520" s="435"/>
      <c r="AD1520" s="435"/>
      <c r="AE1520" s="435"/>
      <c r="AF1520" s="435"/>
      <c r="AG1520" s="435"/>
      <c r="AH1520" s="435"/>
      <c r="AI1520" s="435"/>
      <c r="AJ1520" s="435"/>
      <c r="AK1520" s="435"/>
      <c r="AL1520" s="435"/>
      <c r="AM1520" s="435"/>
      <c r="AN1520" s="435"/>
    </row>
    <row r="1521" spans="1:40" s="436" customFormat="1" ht="14.5">
      <c r="A1521" s="435"/>
      <c r="B1521" s="435"/>
      <c r="C1521" s="435"/>
      <c r="D1521" s="435"/>
      <c r="E1521" s="435"/>
      <c r="F1521" s="435"/>
      <c r="G1521" s="435"/>
      <c r="H1521" s="435"/>
      <c r="I1521" s="435"/>
      <c r="J1521" s="435"/>
      <c r="K1521" s="435"/>
      <c r="L1521" s="435"/>
      <c r="M1521" s="435"/>
      <c r="N1521" s="435"/>
      <c r="O1521" s="435"/>
      <c r="P1521" s="435"/>
      <c r="Q1521" s="21"/>
      <c r="R1521" s="435"/>
      <c r="S1521" s="435"/>
      <c r="T1521" s="435"/>
      <c r="U1521" s="435"/>
      <c r="V1521" s="21"/>
      <c r="W1521" s="435"/>
      <c r="X1521" s="435"/>
      <c r="Y1521" s="435"/>
      <c r="Z1521" s="435"/>
      <c r="AA1521" s="435"/>
      <c r="AB1521" s="435"/>
      <c r="AC1521" s="435"/>
      <c r="AD1521" s="435"/>
      <c r="AE1521" s="435"/>
      <c r="AF1521" s="435"/>
      <c r="AG1521" s="435"/>
      <c r="AH1521" s="435"/>
      <c r="AI1521" s="435"/>
      <c r="AJ1521" s="435"/>
      <c r="AK1521" s="435"/>
      <c r="AL1521" s="435"/>
      <c r="AM1521" s="435"/>
      <c r="AN1521" s="435"/>
    </row>
    <row r="1522" spans="1:40" s="436" customFormat="1" ht="14.5">
      <c r="A1522" s="435"/>
      <c r="B1522" s="435"/>
      <c r="C1522" s="435"/>
      <c r="D1522" s="435"/>
      <c r="E1522" s="435"/>
      <c r="F1522" s="435"/>
      <c r="G1522" s="435"/>
      <c r="H1522" s="435"/>
      <c r="I1522" s="435"/>
      <c r="J1522" s="435"/>
      <c r="K1522" s="435"/>
      <c r="L1522" s="435"/>
      <c r="M1522" s="435"/>
      <c r="N1522" s="435"/>
      <c r="O1522" s="435"/>
      <c r="P1522" s="435"/>
      <c r="Q1522" s="21"/>
      <c r="R1522" s="435"/>
      <c r="S1522" s="435"/>
      <c r="T1522" s="435"/>
      <c r="U1522" s="435"/>
      <c r="V1522" s="21"/>
      <c r="W1522" s="435"/>
      <c r="X1522" s="435"/>
      <c r="Y1522" s="435"/>
      <c r="Z1522" s="435"/>
      <c r="AA1522" s="435"/>
      <c r="AB1522" s="435"/>
      <c r="AC1522" s="435"/>
      <c r="AD1522" s="435"/>
      <c r="AE1522" s="435"/>
      <c r="AF1522" s="435"/>
      <c r="AG1522" s="435"/>
      <c r="AH1522" s="435"/>
      <c r="AI1522" s="435"/>
      <c r="AJ1522" s="435"/>
      <c r="AK1522" s="435"/>
      <c r="AL1522" s="435"/>
      <c r="AM1522" s="435"/>
      <c r="AN1522" s="435"/>
    </row>
    <row r="1523" spans="1:40" s="436" customFormat="1" ht="14.5">
      <c r="A1523" s="435"/>
      <c r="B1523" s="435"/>
      <c r="C1523" s="435"/>
      <c r="D1523" s="435"/>
      <c r="E1523" s="435"/>
      <c r="F1523" s="435"/>
      <c r="G1523" s="435"/>
      <c r="H1523" s="435"/>
      <c r="I1523" s="435"/>
      <c r="J1523" s="435"/>
      <c r="K1523" s="435"/>
      <c r="L1523" s="435"/>
      <c r="M1523" s="435"/>
      <c r="N1523" s="435"/>
      <c r="O1523" s="435"/>
      <c r="P1523" s="435"/>
      <c r="Q1523" s="21"/>
      <c r="R1523" s="435"/>
      <c r="S1523" s="435"/>
      <c r="T1523" s="435"/>
      <c r="U1523" s="435"/>
      <c r="V1523" s="21"/>
      <c r="W1523" s="435"/>
      <c r="X1523" s="435"/>
      <c r="Y1523" s="435"/>
      <c r="Z1523" s="435"/>
      <c r="AA1523" s="435"/>
      <c r="AB1523" s="435"/>
      <c r="AC1523" s="435"/>
      <c r="AD1523" s="435"/>
      <c r="AE1523" s="435"/>
      <c r="AF1523" s="435"/>
      <c r="AG1523" s="435"/>
      <c r="AH1523" s="435"/>
      <c r="AI1523" s="435"/>
      <c r="AJ1523" s="435"/>
      <c r="AK1523" s="435"/>
      <c r="AL1523" s="435"/>
      <c r="AM1523" s="435"/>
      <c r="AN1523" s="435"/>
    </row>
    <row r="1524" spans="1:40" s="436" customFormat="1" ht="14.5">
      <c r="A1524" s="435"/>
      <c r="B1524" s="435"/>
      <c r="C1524" s="435"/>
      <c r="D1524" s="435"/>
      <c r="E1524" s="435"/>
      <c r="F1524" s="435"/>
      <c r="G1524" s="435"/>
      <c r="H1524" s="435"/>
      <c r="I1524" s="435"/>
      <c r="J1524" s="435"/>
      <c r="K1524" s="435"/>
      <c r="L1524" s="435"/>
      <c r="M1524" s="435"/>
      <c r="N1524" s="435"/>
      <c r="O1524" s="435"/>
      <c r="P1524" s="435"/>
      <c r="Q1524" s="21"/>
      <c r="R1524" s="435"/>
      <c r="S1524" s="435"/>
      <c r="T1524" s="435"/>
      <c r="U1524" s="435"/>
      <c r="V1524" s="21"/>
      <c r="W1524" s="435"/>
      <c r="X1524" s="435"/>
      <c r="Y1524" s="435"/>
      <c r="Z1524" s="435"/>
      <c r="AA1524" s="435"/>
      <c r="AB1524" s="435"/>
      <c r="AC1524" s="435"/>
      <c r="AD1524" s="435"/>
      <c r="AE1524" s="435"/>
      <c r="AF1524" s="435"/>
      <c r="AG1524" s="435"/>
      <c r="AH1524" s="435"/>
      <c r="AI1524" s="435"/>
      <c r="AJ1524" s="435"/>
      <c r="AK1524" s="435"/>
      <c r="AL1524" s="435"/>
      <c r="AM1524" s="435"/>
      <c r="AN1524" s="435"/>
    </row>
    <row r="1525" spans="1:40" s="436" customFormat="1" ht="14.5">
      <c r="A1525" s="435"/>
      <c r="B1525" s="435"/>
      <c r="C1525" s="435"/>
      <c r="D1525" s="435"/>
      <c r="E1525" s="435"/>
      <c r="F1525" s="435"/>
      <c r="G1525" s="435"/>
      <c r="H1525" s="435"/>
      <c r="I1525" s="435"/>
      <c r="J1525" s="435"/>
      <c r="K1525" s="435"/>
      <c r="L1525" s="435"/>
      <c r="M1525" s="435"/>
      <c r="N1525" s="435"/>
      <c r="O1525" s="435"/>
      <c r="P1525" s="435"/>
      <c r="Q1525" s="21"/>
      <c r="R1525" s="435"/>
      <c r="S1525" s="435"/>
      <c r="T1525" s="435"/>
      <c r="U1525" s="435"/>
      <c r="V1525" s="21"/>
      <c r="W1525" s="435"/>
      <c r="X1525" s="435"/>
      <c r="Y1525" s="435"/>
      <c r="Z1525" s="435"/>
      <c r="AA1525" s="435"/>
      <c r="AB1525" s="435"/>
      <c r="AC1525" s="435"/>
      <c r="AD1525" s="435"/>
      <c r="AE1525" s="435"/>
      <c r="AF1525" s="435"/>
      <c r="AG1525" s="435"/>
      <c r="AH1525" s="435"/>
      <c r="AI1525" s="435"/>
      <c r="AJ1525" s="435"/>
      <c r="AK1525" s="435"/>
      <c r="AL1525" s="435"/>
      <c r="AM1525" s="435"/>
      <c r="AN1525" s="435"/>
    </row>
    <row r="1526" spans="1:40" s="436" customFormat="1" ht="14.5">
      <c r="A1526" s="435"/>
      <c r="B1526" s="435"/>
      <c r="C1526" s="435"/>
      <c r="D1526" s="435"/>
      <c r="E1526" s="435"/>
      <c r="F1526" s="435"/>
      <c r="G1526" s="435"/>
      <c r="H1526" s="435"/>
      <c r="I1526" s="435"/>
      <c r="J1526" s="435"/>
      <c r="K1526" s="435"/>
      <c r="L1526" s="435"/>
      <c r="M1526" s="435"/>
      <c r="N1526" s="435"/>
      <c r="O1526" s="435"/>
      <c r="P1526" s="435"/>
      <c r="Q1526" s="21"/>
      <c r="R1526" s="435"/>
      <c r="S1526" s="435"/>
      <c r="T1526" s="435"/>
      <c r="U1526" s="435"/>
      <c r="V1526" s="21"/>
      <c r="W1526" s="435"/>
      <c r="X1526" s="435"/>
      <c r="Y1526" s="435"/>
      <c r="Z1526" s="435"/>
      <c r="AA1526" s="435"/>
      <c r="AB1526" s="435"/>
      <c r="AC1526" s="435"/>
      <c r="AD1526" s="435"/>
      <c r="AE1526" s="435"/>
      <c r="AF1526" s="435"/>
      <c r="AG1526" s="435"/>
      <c r="AH1526" s="435"/>
      <c r="AI1526" s="435"/>
      <c r="AJ1526" s="435"/>
      <c r="AK1526" s="435"/>
      <c r="AL1526" s="435"/>
      <c r="AM1526" s="435"/>
      <c r="AN1526" s="435"/>
    </row>
    <row r="1527" spans="1:40" s="436" customFormat="1" ht="14.5">
      <c r="A1527" s="435"/>
      <c r="B1527" s="435"/>
      <c r="C1527" s="435"/>
      <c r="D1527" s="435"/>
      <c r="E1527" s="435"/>
      <c r="F1527" s="435"/>
      <c r="G1527" s="435"/>
      <c r="H1527" s="435"/>
      <c r="I1527" s="435"/>
      <c r="J1527" s="435"/>
      <c r="K1527" s="435"/>
      <c r="L1527" s="435"/>
      <c r="M1527" s="435"/>
      <c r="N1527" s="435"/>
      <c r="O1527" s="435"/>
      <c r="P1527" s="435"/>
      <c r="Q1527" s="21"/>
      <c r="R1527" s="435"/>
      <c r="S1527" s="435"/>
      <c r="T1527" s="435"/>
      <c r="U1527" s="435"/>
      <c r="V1527" s="21"/>
      <c r="W1527" s="435"/>
      <c r="X1527" s="435"/>
      <c r="Y1527" s="435"/>
      <c r="Z1527" s="435"/>
      <c r="AA1527" s="435"/>
      <c r="AB1527" s="435"/>
      <c r="AC1527" s="435"/>
      <c r="AD1527" s="435"/>
      <c r="AE1527" s="435"/>
      <c r="AF1527" s="435"/>
      <c r="AG1527" s="435"/>
      <c r="AH1527" s="435"/>
      <c r="AI1527" s="435"/>
      <c r="AJ1527" s="435"/>
      <c r="AK1527" s="435"/>
      <c r="AL1527" s="435"/>
      <c r="AM1527" s="435"/>
      <c r="AN1527" s="435"/>
    </row>
    <row r="1528" spans="1:40" s="436" customFormat="1" ht="14.5">
      <c r="A1528" s="435"/>
      <c r="B1528" s="435"/>
      <c r="C1528" s="435"/>
      <c r="D1528" s="435"/>
      <c r="E1528" s="435"/>
      <c r="F1528" s="435"/>
      <c r="G1528" s="435"/>
      <c r="H1528" s="435"/>
      <c r="I1528" s="435"/>
      <c r="J1528" s="435"/>
      <c r="K1528" s="435"/>
      <c r="L1528" s="435"/>
      <c r="M1528" s="435"/>
      <c r="N1528" s="435"/>
      <c r="O1528" s="435"/>
      <c r="P1528" s="435"/>
      <c r="Q1528" s="21"/>
      <c r="R1528" s="435"/>
      <c r="S1528" s="435"/>
      <c r="T1528" s="435"/>
      <c r="U1528" s="435"/>
      <c r="V1528" s="21"/>
      <c r="W1528" s="435"/>
      <c r="X1528" s="435"/>
      <c r="Y1528" s="435"/>
      <c r="Z1528" s="435"/>
      <c r="AA1528" s="435"/>
      <c r="AB1528" s="435"/>
      <c r="AC1528" s="435"/>
      <c r="AD1528" s="435"/>
      <c r="AE1528" s="435"/>
      <c r="AF1528" s="435"/>
      <c r="AG1528" s="435"/>
      <c r="AH1528" s="435"/>
      <c r="AI1528" s="435"/>
      <c r="AJ1528" s="435"/>
      <c r="AK1528" s="435"/>
      <c r="AL1528" s="435"/>
      <c r="AM1528" s="435"/>
      <c r="AN1528" s="435"/>
    </row>
    <row r="1529" spans="1:40" s="436" customFormat="1" ht="14.5">
      <c r="A1529" s="435"/>
      <c r="B1529" s="435"/>
      <c r="C1529" s="435"/>
      <c r="D1529" s="435"/>
      <c r="E1529" s="435"/>
      <c r="F1529" s="435"/>
      <c r="G1529" s="435"/>
      <c r="H1529" s="435"/>
      <c r="I1529" s="435"/>
      <c r="J1529" s="435"/>
      <c r="K1529" s="435"/>
      <c r="L1529" s="435"/>
      <c r="M1529" s="435"/>
      <c r="N1529" s="435"/>
      <c r="O1529" s="435"/>
      <c r="P1529" s="435"/>
      <c r="Q1529" s="21"/>
      <c r="R1529" s="435"/>
      <c r="S1529" s="435"/>
      <c r="T1529" s="435"/>
      <c r="U1529" s="435"/>
      <c r="V1529" s="21"/>
      <c r="W1529" s="435"/>
      <c r="X1529" s="435"/>
      <c r="Y1529" s="435"/>
      <c r="Z1529" s="435"/>
      <c r="AA1529" s="435"/>
      <c r="AB1529" s="435"/>
      <c r="AC1529" s="435"/>
      <c r="AD1529" s="435"/>
      <c r="AE1529" s="435"/>
      <c r="AF1529" s="435"/>
      <c r="AG1529" s="435"/>
      <c r="AH1529" s="435"/>
      <c r="AI1529" s="435"/>
      <c r="AJ1529" s="435"/>
      <c r="AK1529" s="435"/>
      <c r="AL1529" s="435"/>
      <c r="AM1529" s="435"/>
      <c r="AN1529" s="435"/>
    </row>
    <row r="1530" spans="1:40" s="436" customFormat="1" ht="14.5">
      <c r="A1530" s="435"/>
      <c r="B1530" s="435"/>
      <c r="C1530" s="435"/>
      <c r="D1530" s="435"/>
      <c r="E1530" s="435"/>
      <c r="F1530" s="435"/>
      <c r="G1530" s="435"/>
      <c r="H1530" s="435"/>
      <c r="I1530" s="435"/>
      <c r="J1530" s="435"/>
      <c r="K1530" s="435"/>
      <c r="L1530" s="435"/>
      <c r="M1530" s="435"/>
      <c r="N1530" s="435"/>
      <c r="O1530" s="435"/>
      <c r="P1530" s="435"/>
      <c r="Q1530" s="21"/>
      <c r="R1530" s="435"/>
      <c r="S1530" s="435"/>
      <c r="T1530" s="435"/>
      <c r="U1530" s="435"/>
      <c r="V1530" s="21"/>
      <c r="W1530" s="435"/>
      <c r="X1530" s="435"/>
      <c r="Y1530" s="435"/>
      <c r="Z1530" s="435"/>
      <c r="AA1530" s="435"/>
      <c r="AB1530" s="435"/>
      <c r="AC1530" s="435"/>
      <c r="AD1530" s="435"/>
      <c r="AE1530" s="435"/>
      <c r="AF1530" s="435"/>
      <c r="AG1530" s="435"/>
      <c r="AH1530" s="435"/>
      <c r="AI1530" s="435"/>
      <c r="AJ1530" s="435"/>
      <c r="AK1530" s="435"/>
      <c r="AL1530" s="435"/>
      <c r="AM1530" s="435"/>
      <c r="AN1530" s="435"/>
    </row>
    <row r="1531" spans="1:40" s="436" customFormat="1" ht="14.5">
      <c r="A1531" s="435"/>
      <c r="B1531" s="435"/>
      <c r="C1531" s="435"/>
      <c r="D1531" s="435"/>
      <c r="E1531" s="435"/>
      <c r="F1531" s="435"/>
      <c r="G1531" s="435"/>
      <c r="H1531" s="435"/>
      <c r="I1531" s="435"/>
      <c r="J1531" s="435"/>
      <c r="K1531" s="435"/>
      <c r="L1531" s="435"/>
      <c r="M1531" s="435"/>
      <c r="N1531" s="435"/>
      <c r="O1531" s="435"/>
      <c r="P1531" s="435"/>
      <c r="Q1531" s="21"/>
      <c r="R1531" s="435"/>
      <c r="S1531" s="435"/>
      <c r="T1531" s="435"/>
      <c r="U1531" s="435"/>
      <c r="V1531" s="21"/>
      <c r="W1531" s="435"/>
      <c r="X1531" s="435"/>
      <c r="Y1531" s="435"/>
      <c r="Z1531" s="435"/>
      <c r="AA1531" s="435"/>
      <c r="AB1531" s="435"/>
      <c r="AC1531" s="435"/>
      <c r="AD1531" s="435"/>
      <c r="AE1531" s="435"/>
      <c r="AF1531" s="435"/>
      <c r="AG1531" s="435"/>
      <c r="AH1531" s="435"/>
      <c r="AI1531" s="435"/>
      <c r="AJ1531" s="435"/>
      <c r="AK1531" s="435"/>
      <c r="AL1531" s="435"/>
      <c r="AM1531" s="435"/>
      <c r="AN1531" s="435"/>
    </row>
    <row r="1532" spans="1:40" s="436" customFormat="1" ht="14.5">
      <c r="A1532" s="435"/>
      <c r="B1532" s="435"/>
      <c r="C1532" s="435"/>
      <c r="D1532" s="435"/>
      <c r="E1532" s="435"/>
      <c r="F1532" s="435"/>
      <c r="G1532" s="435"/>
      <c r="H1532" s="435"/>
      <c r="I1532" s="435"/>
      <c r="J1532" s="435"/>
      <c r="K1532" s="435"/>
      <c r="L1532" s="435"/>
      <c r="M1532" s="435"/>
      <c r="N1532" s="435"/>
      <c r="O1532" s="435"/>
      <c r="P1532" s="435"/>
      <c r="Q1532" s="21"/>
      <c r="R1532" s="435"/>
      <c r="S1532" s="435"/>
      <c r="T1532" s="435"/>
      <c r="U1532" s="435"/>
      <c r="V1532" s="21"/>
      <c r="W1532" s="435"/>
      <c r="X1532" s="435"/>
      <c r="Y1532" s="435"/>
      <c r="Z1532" s="435"/>
      <c r="AA1532" s="435"/>
      <c r="AB1532" s="435"/>
      <c r="AC1532" s="435"/>
      <c r="AD1532" s="435"/>
      <c r="AE1532" s="435"/>
      <c r="AF1532" s="435"/>
      <c r="AG1532" s="435"/>
      <c r="AH1532" s="435"/>
      <c r="AI1532" s="435"/>
      <c r="AJ1532" s="435"/>
      <c r="AK1532" s="435"/>
      <c r="AL1532" s="435"/>
      <c r="AM1532" s="435"/>
      <c r="AN1532" s="435"/>
    </row>
    <row r="1533" spans="1:40" s="436" customFormat="1" ht="14.5">
      <c r="A1533" s="435"/>
      <c r="B1533" s="435"/>
      <c r="C1533" s="435"/>
      <c r="D1533" s="435"/>
      <c r="E1533" s="435"/>
      <c r="F1533" s="435"/>
      <c r="G1533" s="435"/>
      <c r="H1533" s="435"/>
      <c r="I1533" s="435"/>
      <c r="J1533" s="435"/>
      <c r="K1533" s="435"/>
      <c r="L1533" s="435"/>
      <c r="M1533" s="435"/>
      <c r="N1533" s="435"/>
      <c r="O1533" s="435"/>
      <c r="P1533" s="435"/>
      <c r="Q1533" s="21"/>
      <c r="R1533" s="435"/>
      <c r="S1533" s="435"/>
      <c r="T1533" s="435"/>
      <c r="U1533" s="435"/>
      <c r="V1533" s="21"/>
      <c r="W1533" s="435"/>
      <c r="X1533" s="435"/>
      <c r="Y1533" s="435"/>
      <c r="Z1533" s="435"/>
      <c r="AA1533" s="435"/>
      <c r="AB1533" s="435"/>
      <c r="AC1533" s="435"/>
      <c r="AD1533" s="435"/>
      <c r="AE1533" s="435"/>
      <c r="AF1533" s="435"/>
      <c r="AG1533" s="435"/>
      <c r="AH1533" s="435"/>
      <c r="AI1533" s="435"/>
      <c r="AJ1533" s="435"/>
      <c r="AK1533" s="435"/>
      <c r="AL1533" s="435"/>
      <c r="AM1533" s="435"/>
      <c r="AN1533" s="435"/>
    </row>
    <row r="1534" spans="1:40" s="436" customFormat="1" ht="14.5">
      <c r="A1534" s="435"/>
      <c r="B1534" s="435"/>
      <c r="C1534" s="435"/>
      <c r="D1534" s="435"/>
      <c r="E1534" s="435"/>
      <c r="F1534" s="435"/>
      <c r="G1534" s="435"/>
      <c r="H1534" s="435"/>
      <c r="I1534" s="435"/>
      <c r="J1534" s="435"/>
      <c r="K1534" s="435"/>
      <c r="L1534" s="435"/>
      <c r="M1534" s="435"/>
      <c r="N1534" s="435"/>
      <c r="O1534" s="435"/>
      <c r="P1534" s="435"/>
      <c r="Q1534" s="21"/>
      <c r="R1534" s="435"/>
      <c r="S1534" s="435"/>
      <c r="T1534" s="435"/>
      <c r="U1534" s="435"/>
      <c r="V1534" s="21"/>
      <c r="W1534" s="435"/>
      <c r="X1534" s="435"/>
      <c r="Y1534" s="435"/>
      <c r="Z1534" s="435"/>
      <c r="AA1534" s="435"/>
      <c r="AB1534" s="435"/>
      <c r="AC1534" s="435"/>
      <c r="AD1534" s="435"/>
      <c r="AE1534" s="435"/>
      <c r="AF1534" s="435"/>
      <c r="AG1534" s="435"/>
      <c r="AH1534" s="435"/>
      <c r="AI1534" s="435"/>
      <c r="AJ1534" s="435"/>
      <c r="AK1534" s="435"/>
      <c r="AL1534" s="435"/>
      <c r="AM1534" s="435"/>
      <c r="AN1534" s="435"/>
    </row>
    <row r="1535" spans="1:40" s="436" customFormat="1" ht="14.5">
      <c r="A1535" s="435"/>
      <c r="B1535" s="435"/>
      <c r="C1535" s="435"/>
      <c r="D1535" s="435"/>
      <c r="E1535" s="435"/>
      <c r="F1535" s="435"/>
      <c r="G1535" s="435"/>
      <c r="H1535" s="435"/>
      <c r="I1535" s="435"/>
      <c r="J1535" s="435"/>
      <c r="K1535" s="435"/>
      <c r="L1535" s="435"/>
      <c r="M1535" s="435"/>
      <c r="N1535" s="435"/>
      <c r="O1535" s="435"/>
      <c r="P1535" s="435"/>
      <c r="Q1535" s="21"/>
      <c r="R1535" s="435"/>
      <c r="S1535" s="435"/>
      <c r="T1535" s="435"/>
      <c r="U1535" s="435"/>
      <c r="V1535" s="21"/>
      <c r="W1535" s="435"/>
      <c r="X1535" s="435"/>
      <c r="Y1535" s="435"/>
      <c r="Z1535" s="435"/>
      <c r="AA1535" s="435"/>
      <c r="AB1535" s="435"/>
      <c r="AC1535" s="435"/>
      <c r="AD1535" s="435"/>
      <c r="AE1535" s="435"/>
      <c r="AF1535" s="435"/>
      <c r="AG1535" s="435"/>
      <c r="AH1535" s="435"/>
      <c r="AI1535" s="435"/>
      <c r="AJ1535" s="435"/>
      <c r="AK1535" s="435"/>
      <c r="AL1535" s="435"/>
      <c r="AM1535" s="435"/>
      <c r="AN1535" s="435"/>
    </row>
    <row r="1536" spans="1:40" s="436" customFormat="1" ht="14.5">
      <c r="A1536" s="435"/>
      <c r="B1536" s="435"/>
      <c r="C1536" s="435"/>
      <c r="D1536" s="435"/>
      <c r="E1536" s="435"/>
      <c r="F1536" s="435"/>
      <c r="G1536" s="435"/>
      <c r="H1536" s="435"/>
      <c r="I1536" s="435"/>
      <c r="J1536" s="435"/>
      <c r="K1536" s="435"/>
      <c r="L1536" s="435"/>
      <c r="M1536" s="435"/>
      <c r="N1536" s="435"/>
      <c r="O1536" s="435"/>
      <c r="P1536" s="435"/>
      <c r="Q1536" s="21"/>
      <c r="R1536" s="435"/>
      <c r="S1536" s="435"/>
      <c r="T1536" s="435"/>
      <c r="U1536" s="435"/>
      <c r="V1536" s="21"/>
      <c r="W1536" s="435"/>
      <c r="X1536" s="435"/>
      <c r="Y1536" s="435"/>
      <c r="Z1536" s="435"/>
      <c r="AA1536" s="435"/>
      <c r="AB1536" s="435"/>
      <c r="AC1536" s="435"/>
      <c r="AD1536" s="435"/>
      <c r="AE1536" s="435"/>
      <c r="AF1536" s="435"/>
      <c r="AG1536" s="435"/>
      <c r="AH1536" s="435"/>
      <c r="AI1536" s="435"/>
      <c r="AJ1536" s="435"/>
      <c r="AK1536" s="435"/>
      <c r="AL1536" s="435"/>
      <c r="AM1536" s="435"/>
      <c r="AN1536" s="435"/>
    </row>
    <row r="1537" spans="1:40" s="436" customFormat="1" ht="14.5">
      <c r="A1537" s="435"/>
      <c r="B1537" s="435"/>
      <c r="C1537" s="435"/>
      <c r="D1537" s="435"/>
      <c r="E1537" s="435"/>
      <c r="F1537" s="435"/>
      <c r="G1537" s="435"/>
      <c r="H1537" s="435"/>
      <c r="I1537" s="435"/>
      <c r="J1537" s="435"/>
      <c r="K1537" s="435"/>
      <c r="L1537" s="435"/>
      <c r="M1537" s="435"/>
      <c r="N1537" s="435"/>
      <c r="O1537" s="435"/>
      <c r="P1537" s="435"/>
      <c r="Q1537" s="21"/>
      <c r="R1537" s="435"/>
      <c r="S1537" s="435"/>
      <c r="T1537" s="435"/>
      <c r="U1537" s="435"/>
      <c r="V1537" s="21"/>
      <c r="W1537" s="435"/>
      <c r="X1537" s="435"/>
      <c r="Y1537" s="435"/>
      <c r="Z1537" s="435"/>
      <c r="AA1537" s="435"/>
      <c r="AB1537" s="435"/>
      <c r="AC1537" s="435"/>
      <c r="AD1537" s="435"/>
      <c r="AE1537" s="435"/>
      <c r="AF1537" s="435"/>
      <c r="AG1537" s="435"/>
      <c r="AH1537" s="435"/>
      <c r="AI1537" s="435"/>
      <c r="AJ1537" s="435"/>
      <c r="AK1537" s="435"/>
      <c r="AL1537" s="435"/>
      <c r="AM1537" s="435"/>
      <c r="AN1537" s="435"/>
    </row>
    <row r="1538" spans="1:40" s="436" customFormat="1" ht="14.5">
      <c r="A1538" s="435"/>
      <c r="B1538" s="435"/>
      <c r="C1538" s="435"/>
      <c r="D1538" s="435"/>
      <c r="E1538" s="435"/>
      <c r="F1538" s="435"/>
      <c r="G1538" s="435"/>
      <c r="H1538" s="435"/>
      <c r="I1538" s="435"/>
      <c r="J1538" s="435"/>
      <c r="K1538" s="435"/>
      <c r="L1538" s="435"/>
      <c r="M1538" s="435"/>
      <c r="N1538" s="435"/>
      <c r="O1538" s="435"/>
      <c r="P1538" s="435"/>
      <c r="Q1538" s="21"/>
      <c r="R1538" s="435"/>
      <c r="S1538" s="435"/>
      <c r="T1538" s="435"/>
      <c r="U1538" s="435"/>
      <c r="V1538" s="21"/>
      <c r="W1538" s="435"/>
      <c r="X1538" s="435"/>
      <c r="Y1538" s="435"/>
      <c r="Z1538" s="435"/>
      <c r="AA1538" s="435"/>
      <c r="AB1538" s="435"/>
      <c r="AC1538" s="435"/>
      <c r="AD1538" s="435"/>
      <c r="AE1538" s="435"/>
      <c r="AF1538" s="435"/>
      <c r="AG1538" s="435"/>
      <c r="AH1538" s="435"/>
      <c r="AI1538" s="435"/>
      <c r="AJ1538" s="435"/>
      <c r="AK1538" s="435"/>
      <c r="AL1538" s="435"/>
      <c r="AM1538" s="435"/>
      <c r="AN1538" s="435"/>
    </row>
    <row r="1539" spans="1:40" s="436" customFormat="1" ht="14.5">
      <c r="A1539" s="435"/>
      <c r="B1539" s="435"/>
      <c r="C1539" s="435"/>
      <c r="D1539" s="435"/>
      <c r="E1539" s="435"/>
      <c r="F1539" s="435"/>
      <c r="G1539" s="435"/>
      <c r="H1539" s="435"/>
      <c r="I1539" s="435"/>
      <c r="J1539" s="435"/>
      <c r="K1539" s="435"/>
      <c r="L1539" s="435"/>
      <c r="M1539" s="435"/>
      <c r="N1539" s="435"/>
      <c r="O1539" s="435"/>
      <c r="P1539" s="435"/>
      <c r="Q1539" s="21"/>
      <c r="R1539" s="435"/>
      <c r="S1539" s="435"/>
      <c r="T1539" s="435"/>
      <c r="U1539" s="435"/>
      <c r="V1539" s="21"/>
      <c r="W1539" s="435"/>
      <c r="X1539" s="435"/>
      <c r="Y1539" s="435"/>
      <c r="Z1539" s="435"/>
      <c r="AA1539" s="435"/>
      <c r="AB1539" s="435"/>
      <c r="AC1539" s="435"/>
      <c r="AD1539" s="435"/>
      <c r="AE1539" s="435"/>
      <c r="AF1539" s="435"/>
      <c r="AG1539" s="435"/>
      <c r="AH1539" s="435"/>
      <c r="AI1539" s="435"/>
      <c r="AJ1539" s="435"/>
      <c r="AK1539" s="435"/>
      <c r="AL1539" s="435"/>
      <c r="AM1539" s="435"/>
      <c r="AN1539" s="435"/>
    </row>
    <row r="1540" spans="1:40" s="436" customFormat="1" ht="14.5">
      <c r="A1540" s="435"/>
      <c r="B1540" s="435"/>
      <c r="C1540" s="435"/>
      <c r="D1540" s="435"/>
      <c r="E1540" s="435"/>
      <c r="F1540" s="435"/>
      <c r="G1540" s="435"/>
      <c r="H1540" s="435"/>
      <c r="I1540" s="435"/>
      <c r="J1540" s="435"/>
      <c r="K1540" s="435"/>
      <c r="L1540" s="435"/>
      <c r="M1540" s="435"/>
      <c r="N1540" s="435"/>
      <c r="O1540" s="435"/>
      <c r="P1540" s="435"/>
      <c r="Q1540" s="21"/>
      <c r="R1540" s="435"/>
      <c r="S1540" s="435"/>
      <c r="T1540" s="435"/>
      <c r="U1540" s="435"/>
      <c r="V1540" s="21"/>
      <c r="W1540" s="435"/>
      <c r="X1540" s="435"/>
      <c r="Y1540" s="435"/>
      <c r="Z1540" s="435"/>
      <c r="AA1540" s="435"/>
      <c r="AB1540" s="435"/>
      <c r="AC1540" s="435"/>
      <c r="AD1540" s="435"/>
      <c r="AE1540" s="435"/>
      <c r="AF1540" s="435"/>
      <c r="AG1540" s="435"/>
      <c r="AH1540" s="435"/>
      <c r="AI1540" s="435"/>
      <c r="AJ1540" s="435"/>
      <c r="AK1540" s="435"/>
      <c r="AL1540" s="435"/>
      <c r="AM1540" s="435"/>
      <c r="AN1540" s="435"/>
    </row>
    <row r="1541" spans="1:40" s="436" customFormat="1" ht="14.5">
      <c r="A1541" s="435"/>
      <c r="B1541" s="435"/>
      <c r="C1541" s="435"/>
      <c r="D1541" s="435"/>
      <c r="E1541" s="435"/>
      <c r="F1541" s="435"/>
      <c r="G1541" s="435"/>
      <c r="H1541" s="435"/>
      <c r="I1541" s="435"/>
      <c r="J1541" s="435"/>
      <c r="K1541" s="435"/>
      <c r="L1541" s="435"/>
      <c r="M1541" s="435"/>
      <c r="N1541" s="435"/>
      <c r="O1541" s="435"/>
      <c r="P1541" s="435"/>
      <c r="Q1541" s="21"/>
      <c r="R1541" s="435"/>
      <c r="S1541" s="435"/>
      <c r="T1541" s="435"/>
      <c r="U1541" s="435"/>
      <c r="V1541" s="21"/>
      <c r="W1541" s="435"/>
      <c r="X1541" s="435"/>
      <c r="Y1541" s="435"/>
      <c r="Z1541" s="435"/>
      <c r="AA1541" s="435"/>
      <c r="AB1541" s="435"/>
      <c r="AC1541" s="435"/>
      <c r="AD1541" s="435"/>
      <c r="AE1541" s="435"/>
      <c r="AF1541" s="435"/>
      <c r="AG1541" s="435"/>
      <c r="AH1541" s="435"/>
      <c r="AI1541" s="435"/>
      <c r="AJ1541" s="435"/>
      <c r="AK1541" s="435"/>
      <c r="AL1541" s="435"/>
      <c r="AM1541" s="435"/>
      <c r="AN1541" s="435"/>
    </row>
    <row r="1542" spans="1:40" s="436" customFormat="1" ht="14.5">
      <c r="A1542" s="435"/>
      <c r="B1542" s="435"/>
      <c r="C1542" s="435"/>
      <c r="D1542" s="435"/>
      <c r="E1542" s="435"/>
      <c r="F1542" s="435"/>
      <c r="G1542" s="435"/>
      <c r="H1542" s="435"/>
      <c r="I1542" s="435"/>
      <c r="J1542" s="435"/>
      <c r="K1542" s="435"/>
      <c r="L1542" s="435"/>
      <c r="M1542" s="435"/>
      <c r="N1542" s="435"/>
      <c r="O1542" s="435"/>
      <c r="P1542" s="435"/>
      <c r="Q1542" s="21"/>
      <c r="R1542" s="435"/>
      <c r="S1542" s="435"/>
      <c r="T1542" s="435"/>
      <c r="U1542" s="435"/>
      <c r="V1542" s="21"/>
      <c r="W1542" s="435"/>
      <c r="X1542" s="435"/>
      <c r="Y1542" s="435"/>
      <c r="Z1542" s="435"/>
      <c r="AA1542" s="435"/>
      <c r="AB1542" s="435"/>
      <c r="AC1542" s="435"/>
      <c r="AD1542" s="435"/>
      <c r="AE1542" s="435"/>
      <c r="AF1542" s="435"/>
      <c r="AG1542" s="435"/>
      <c r="AH1542" s="435"/>
      <c r="AI1542" s="435"/>
      <c r="AJ1542" s="435"/>
      <c r="AK1542" s="435"/>
      <c r="AL1542" s="435"/>
      <c r="AM1542" s="435"/>
      <c r="AN1542" s="435"/>
    </row>
    <row r="1543" spans="1:40" s="436" customFormat="1" ht="14.5">
      <c r="A1543" s="435"/>
      <c r="B1543" s="435"/>
      <c r="C1543" s="435"/>
      <c r="D1543" s="435"/>
      <c r="E1543" s="435"/>
      <c r="F1543" s="435"/>
      <c r="G1543" s="435"/>
      <c r="H1543" s="435"/>
      <c r="I1543" s="435"/>
      <c r="J1543" s="435"/>
      <c r="K1543" s="435"/>
      <c r="L1543" s="435"/>
      <c r="M1543" s="435"/>
      <c r="N1543" s="435"/>
      <c r="O1543" s="435"/>
      <c r="P1543" s="435"/>
      <c r="Q1543" s="21"/>
      <c r="R1543" s="435"/>
      <c r="S1543" s="435"/>
      <c r="T1543" s="435"/>
      <c r="U1543" s="435"/>
      <c r="V1543" s="21"/>
      <c r="W1543" s="435"/>
      <c r="X1543" s="435"/>
      <c r="Y1543" s="435"/>
      <c r="Z1543" s="435"/>
      <c r="AA1543" s="435"/>
      <c r="AB1543" s="435"/>
      <c r="AC1543" s="435"/>
      <c r="AD1543" s="435"/>
      <c r="AE1543" s="435"/>
      <c r="AF1543" s="435"/>
      <c r="AG1543" s="435"/>
      <c r="AH1543" s="435"/>
      <c r="AI1543" s="435"/>
      <c r="AJ1543" s="435"/>
      <c r="AK1543" s="435"/>
      <c r="AL1543" s="435"/>
      <c r="AM1543" s="435"/>
      <c r="AN1543" s="435"/>
    </row>
    <row r="1544" spans="1:40" s="436" customFormat="1" ht="14.5">
      <c r="A1544" s="435"/>
      <c r="B1544" s="435"/>
      <c r="C1544" s="435"/>
      <c r="D1544" s="435"/>
      <c r="E1544" s="435"/>
      <c r="F1544" s="435"/>
      <c r="G1544" s="435"/>
      <c r="H1544" s="435"/>
      <c r="I1544" s="435"/>
      <c r="J1544" s="435"/>
      <c r="K1544" s="435"/>
      <c r="L1544" s="435"/>
      <c r="M1544" s="435"/>
      <c r="N1544" s="435"/>
      <c r="O1544" s="435"/>
      <c r="P1544" s="435"/>
      <c r="Q1544" s="21"/>
      <c r="R1544" s="435"/>
      <c r="S1544" s="435"/>
      <c r="T1544" s="435"/>
      <c r="U1544" s="435"/>
      <c r="V1544" s="21"/>
      <c r="W1544" s="435"/>
      <c r="X1544" s="435"/>
      <c r="Y1544" s="435"/>
      <c r="Z1544" s="435"/>
      <c r="AA1544" s="435"/>
      <c r="AB1544" s="435"/>
      <c r="AC1544" s="435"/>
      <c r="AD1544" s="435"/>
      <c r="AE1544" s="435"/>
      <c r="AF1544" s="435"/>
      <c r="AG1544" s="435"/>
      <c r="AH1544" s="435"/>
      <c r="AI1544" s="435"/>
      <c r="AJ1544" s="435"/>
      <c r="AK1544" s="435"/>
      <c r="AL1544" s="435"/>
      <c r="AM1544" s="435"/>
      <c r="AN1544" s="435"/>
    </row>
    <row r="1545" spans="1:40" s="436" customFormat="1" ht="14.5">
      <c r="A1545" s="435"/>
      <c r="B1545" s="435"/>
      <c r="C1545" s="435"/>
      <c r="D1545" s="435"/>
      <c r="E1545" s="435"/>
      <c r="F1545" s="435"/>
      <c r="G1545" s="435"/>
      <c r="H1545" s="435"/>
      <c r="I1545" s="435"/>
      <c r="J1545" s="435"/>
      <c r="K1545" s="435"/>
      <c r="L1545" s="435"/>
      <c r="M1545" s="435"/>
      <c r="N1545" s="435"/>
      <c r="O1545" s="435"/>
      <c r="P1545" s="435"/>
      <c r="Q1545" s="21"/>
      <c r="R1545" s="435"/>
      <c r="S1545" s="435"/>
      <c r="T1545" s="435"/>
      <c r="U1545" s="435"/>
      <c r="V1545" s="21"/>
      <c r="W1545" s="435"/>
      <c r="X1545" s="435"/>
      <c r="Y1545" s="435"/>
      <c r="Z1545" s="435"/>
      <c r="AA1545" s="435"/>
      <c r="AB1545" s="435"/>
      <c r="AC1545" s="435"/>
      <c r="AD1545" s="435"/>
      <c r="AE1545" s="435"/>
      <c r="AF1545" s="435"/>
      <c r="AG1545" s="435"/>
      <c r="AH1545" s="435"/>
      <c r="AI1545" s="435"/>
      <c r="AJ1545" s="435"/>
      <c r="AK1545" s="435"/>
      <c r="AL1545" s="435"/>
      <c r="AM1545" s="435"/>
      <c r="AN1545" s="435"/>
    </row>
    <row r="1546" spans="1:40" s="436" customFormat="1" ht="14.5">
      <c r="A1546" s="435"/>
      <c r="B1546" s="435"/>
      <c r="C1546" s="435"/>
      <c r="D1546" s="435"/>
      <c r="E1546" s="435"/>
      <c r="F1546" s="435"/>
      <c r="G1546" s="435"/>
      <c r="H1546" s="435"/>
      <c r="I1546" s="435"/>
      <c r="J1546" s="435"/>
      <c r="K1546" s="435"/>
      <c r="L1546" s="435"/>
      <c r="M1546" s="435"/>
      <c r="N1546" s="435"/>
      <c r="O1546" s="435"/>
      <c r="P1546" s="435"/>
      <c r="Q1546" s="21"/>
      <c r="R1546" s="435"/>
      <c r="S1546" s="435"/>
      <c r="T1546" s="435"/>
      <c r="U1546" s="435"/>
      <c r="V1546" s="21"/>
      <c r="W1546" s="435"/>
      <c r="X1546" s="435"/>
      <c r="Y1546" s="435"/>
      <c r="Z1546" s="435"/>
      <c r="AA1546" s="435"/>
      <c r="AB1546" s="435"/>
      <c r="AC1546" s="435"/>
      <c r="AD1546" s="435"/>
      <c r="AE1546" s="435"/>
      <c r="AF1546" s="435"/>
      <c r="AG1546" s="435"/>
      <c r="AH1546" s="435"/>
      <c r="AI1546" s="435"/>
      <c r="AJ1546" s="435"/>
      <c r="AK1546" s="435"/>
      <c r="AL1546" s="435"/>
      <c r="AM1546" s="435"/>
      <c r="AN1546" s="435"/>
    </row>
    <row r="1547" spans="1:40" s="436" customFormat="1" ht="14.5">
      <c r="A1547" s="435"/>
      <c r="B1547" s="435"/>
      <c r="C1547" s="435"/>
      <c r="D1547" s="435"/>
      <c r="E1547" s="435"/>
      <c r="F1547" s="435"/>
      <c r="G1547" s="435"/>
      <c r="H1547" s="435"/>
      <c r="I1547" s="435"/>
      <c r="J1547" s="435"/>
      <c r="K1547" s="435"/>
      <c r="L1547" s="435"/>
      <c r="M1547" s="435"/>
      <c r="N1547" s="435"/>
      <c r="O1547" s="435"/>
      <c r="P1547" s="435"/>
      <c r="Q1547" s="21"/>
      <c r="R1547" s="435"/>
      <c r="S1547" s="435"/>
      <c r="T1547" s="435"/>
      <c r="U1547" s="435"/>
      <c r="V1547" s="21"/>
      <c r="W1547" s="435"/>
      <c r="X1547" s="435"/>
      <c r="Y1547" s="435"/>
      <c r="Z1547" s="435"/>
      <c r="AA1547" s="435"/>
      <c r="AB1547" s="435"/>
      <c r="AC1547" s="435"/>
      <c r="AD1547" s="435"/>
      <c r="AE1547" s="435"/>
      <c r="AF1547" s="435"/>
      <c r="AG1547" s="435"/>
      <c r="AH1547" s="435"/>
      <c r="AI1547" s="435"/>
      <c r="AJ1547" s="435"/>
      <c r="AK1547" s="435"/>
      <c r="AL1547" s="435"/>
      <c r="AM1547" s="435"/>
      <c r="AN1547" s="435"/>
    </row>
    <row r="1548" spans="1:40" s="436" customFormat="1" ht="14.5">
      <c r="A1548" s="435"/>
      <c r="B1548" s="435"/>
      <c r="C1548" s="435"/>
      <c r="D1548" s="435"/>
      <c r="E1548" s="435"/>
      <c r="F1548" s="435"/>
      <c r="G1548" s="435"/>
      <c r="H1548" s="435"/>
      <c r="I1548" s="435"/>
      <c r="J1548" s="435"/>
      <c r="K1548" s="435"/>
      <c r="L1548" s="435"/>
      <c r="M1548" s="435"/>
      <c r="N1548" s="435"/>
      <c r="O1548" s="435"/>
      <c r="P1548" s="435"/>
      <c r="Q1548" s="21"/>
      <c r="R1548" s="435"/>
      <c r="S1548" s="435"/>
      <c r="T1548" s="435"/>
      <c r="U1548" s="435"/>
      <c r="V1548" s="21"/>
      <c r="W1548" s="435"/>
      <c r="X1548" s="435"/>
      <c r="Y1548" s="435"/>
      <c r="Z1548" s="435"/>
      <c r="AA1548" s="435"/>
      <c r="AB1548" s="435"/>
      <c r="AC1548" s="435"/>
      <c r="AD1548" s="435"/>
      <c r="AE1548" s="435"/>
      <c r="AF1548" s="435"/>
      <c r="AG1548" s="435"/>
      <c r="AH1548" s="435"/>
      <c r="AI1548" s="435"/>
      <c r="AJ1548" s="435"/>
      <c r="AK1548" s="435"/>
      <c r="AL1548" s="435"/>
      <c r="AM1548" s="435"/>
      <c r="AN1548" s="435"/>
    </row>
    <row r="1549" spans="1:40" s="436" customFormat="1" ht="14.5">
      <c r="A1549" s="435"/>
      <c r="B1549" s="435"/>
      <c r="C1549" s="435"/>
      <c r="D1549" s="435"/>
      <c r="E1549" s="435"/>
      <c r="F1549" s="435"/>
      <c r="G1549" s="435"/>
      <c r="H1549" s="435"/>
      <c r="I1549" s="435"/>
      <c r="J1549" s="435"/>
      <c r="K1549" s="435"/>
      <c r="L1549" s="435"/>
      <c r="M1549" s="435"/>
      <c r="N1549" s="435"/>
      <c r="O1549" s="435"/>
      <c r="P1549" s="435"/>
      <c r="Q1549" s="21"/>
      <c r="R1549" s="435"/>
      <c r="S1549" s="435"/>
      <c r="T1549" s="435"/>
      <c r="U1549" s="435"/>
      <c r="V1549" s="21"/>
      <c r="W1549" s="435"/>
      <c r="X1549" s="435"/>
      <c r="Y1549" s="435"/>
      <c r="Z1549" s="435"/>
      <c r="AA1549" s="435"/>
      <c r="AB1549" s="435"/>
      <c r="AC1549" s="435"/>
      <c r="AD1549" s="435"/>
      <c r="AE1549" s="435"/>
      <c r="AF1549" s="435"/>
      <c r="AG1549" s="435"/>
      <c r="AH1549" s="435"/>
      <c r="AI1549" s="435"/>
      <c r="AJ1549" s="435"/>
      <c r="AK1549" s="435"/>
      <c r="AL1549" s="435"/>
      <c r="AM1549" s="435"/>
      <c r="AN1549" s="435"/>
    </row>
    <row r="1550" spans="1:40" s="436" customFormat="1" ht="14.5">
      <c r="A1550" s="435"/>
      <c r="B1550" s="435"/>
      <c r="C1550" s="435"/>
      <c r="D1550" s="435"/>
      <c r="E1550" s="435"/>
      <c r="F1550" s="435"/>
      <c r="G1550" s="435"/>
      <c r="H1550" s="435"/>
      <c r="I1550" s="435"/>
      <c r="J1550" s="435"/>
      <c r="K1550" s="435"/>
      <c r="L1550" s="435"/>
      <c r="M1550" s="435"/>
      <c r="N1550" s="435"/>
      <c r="O1550" s="435"/>
      <c r="P1550" s="435"/>
      <c r="Q1550" s="21"/>
      <c r="R1550" s="435"/>
      <c r="S1550" s="435"/>
      <c r="T1550" s="435"/>
      <c r="U1550" s="435"/>
      <c r="V1550" s="21"/>
      <c r="W1550" s="435"/>
      <c r="X1550" s="435"/>
      <c r="Y1550" s="435"/>
      <c r="Z1550" s="435"/>
      <c r="AA1550" s="435"/>
      <c r="AB1550" s="435"/>
      <c r="AC1550" s="435"/>
      <c r="AD1550" s="435"/>
      <c r="AE1550" s="435"/>
      <c r="AF1550" s="435"/>
      <c r="AG1550" s="435"/>
      <c r="AH1550" s="435"/>
      <c r="AI1550" s="435"/>
      <c r="AJ1550" s="435"/>
      <c r="AK1550" s="435"/>
      <c r="AL1550" s="435"/>
      <c r="AM1550" s="435"/>
      <c r="AN1550" s="435"/>
    </row>
    <row r="1551" spans="1:40" s="436" customFormat="1" ht="14.5">
      <c r="A1551" s="435"/>
      <c r="B1551" s="435"/>
      <c r="C1551" s="435"/>
      <c r="D1551" s="435"/>
      <c r="E1551" s="435"/>
      <c r="F1551" s="435"/>
      <c r="G1551" s="435"/>
      <c r="H1551" s="435"/>
      <c r="I1551" s="435"/>
      <c r="J1551" s="435"/>
      <c r="K1551" s="435"/>
      <c r="L1551" s="435"/>
      <c r="M1551" s="435"/>
      <c r="N1551" s="435"/>
      <c r="O1551" s="435"/>
      <c r="P1551" s="435"/>
      <c r="Q1551" s="21"/>
      <c r="R1551" s="435"/>
      <c r="S1551" s="435"/>
      <c r="T1551" s="435"/>
      <c r="U1551" s="435"/>
      <c r="V1551" s="21"/>
      <c r="W1551" s="435"/>
      <c r="X1551" s="435"/>
      <c r="Y1551" s="435"/>
      <c r="Z1551" s="435"/>
      <c r="AA1551" s="435"/>
      <c r="AB1551" s="435"/>
      <c r="AC1551" s="435"/>
      <c r="AD1551" s="435"/>
      <c r="AE1551" s="435"/>
      <c r="AF1551" s="435"/>
      <c r="AG1551" s="435"/>
      <c r="AH1551" s="435"/>
      <c r="AI1551" s="435"/>
      <c r="AJ1551" s="435"/>
      <c r="AK1551" s="435"/>
      <c r="AL1551" s="435"/>
      <c r="AM1551" s="435"/>
      <c r="AN1551" s="435"/>
    </row>
    <row r="1552" spans="1:40" s="436" customFormat="1" ht="14.5">
      <c r="A1552" s="435"/>
      <c r="B1552" s="435"/>
      <c r="C1552" s="435"/>
      <c r="D1552" s="435"/>
      <c r="E1552" s="435"/>
      <c r="F1552" s="435"/>
      <c r="G1552" s="435"/>
      <c r="H1552" s="435"/>
      <c r="I1552" s="435"/>
      <c r="J1552" s="435"/>
      <c r="K1552" s="435"/>
      <c r="L1552" s="435"/>
      <c r="M1552" s="435"/>
      <c r="N1552" s="435"/>
      <c r="O1552" s="435"/>
      <c r="P1552" s="435"/>
      <c r="Q1552" s="21"/>
      <c r="R1552" s="435"/>
      <c r="S1552" s="435"/>
      <c r="T1552" s="435"/>
      <c r="U1552" s="435"/>
      <c r="V1552" s="21"/>
      <c r="W1552" s="435"/>
      <c r="X1552" s="435"/>
      <c r="Y1552" s="435"/>
      <c r="Z1552" s="435"/>
      <c r="AA1552" s="435"/>
      <c r="AB1552" s="435"/>
      <c r="AC1552" s="435"/>
      <c r="AD1552" s="435"/>
      <c r="AE1552" s="435"/>
      <c r="AF1552" s="435"/>
      <c r="AG1552" s="435"/>
      <c r="AH1552" s="435"/>
      <c r="AI1552" s="435"/>
      <c r="AJ1552" s="435"/>
      <c r="AK1552" s="435"/>
      <c r="AL1552" s="435"/>
      <c r="AM1552" s="435"/>
      <c r="AN1552" s="435"/>
    </row>
    <row r="1553" spans="1:40" s="436" customFormat="1" ht="14.5">
      <c r="A1553" s="435"/>
      <c r="B1553" s="435"/>
      <c r="C1553" s="435"/>
      <c r="D1553" s="435"/>
      <c r="E1553" s="435"/>
      <c r="F1553" s="435"/>
      <c r="G1553" s="435"/>
      <c r="H1553" s="435"/>
      <c r="I1553" s="435"/>
      <c r="J1553" s="435"/>
      <c r="K1553" s="435"/>
      <c r="L1553" s="435"/>
      <c r="M1553" s="435"/>
      <c r="N1553" s="435"/>
      <c r="O1553" s="435"/>
      <c r="P1553" s="435"/>
      <c r="Q1553" s="21"/>
      <c r="R1553" s="435"/>
      <c r="S1553" s="435"/>
      <c r="T1553" s="435"/>
      <c r="U1553" s="435"/>
      <c r="V1553" s="21"/>
      <c r="W1553" s="435"/>
      <c r="X1553" s="435"/>
      <c r="Y1553" s="435"/>
      <c r="Z1553" s="435"/>
      <c r="AA1553" s="435"/>
      <c r="AB1553" s="435"/>
      <c r="AC1553" s="435"/>
      <c r="AD1553" s="435"/>
      <c r="AE1553" s="435"/>
      <c r="AF1553" s="435"/>
      <c r="AG1553" s="435"/>
      <c r="AH1553" s="435"/>
      <c r="AI1553" s="435"/>
      <c r="AJ1553" s="435"/>
      <c r="AK1553" s="435"/>
      <c r="AL1553" s="435"/>
      <c r="AM1553" s="435"/>
      <c r="AN1553" s="435"/>
    </row>
    <row r="1554" spans="1:40" s="436" customFormat="1" ht="14.5">
      <c r="A1554" s="435"/>
      <c r="B1554" s="435"/>
      <c r="C1554" s="435"/>
      <c r="D1554" s="435"/>
      <c r="E1554" s="435"/>
      <c r="F1554" s="435"/>
      <c r="G1554" s="435"/>
      <c r="H1554" s="435"/>
      <c r="I1554" s="435"/>
      <c r="J1554" s="435"/>
      <c r="K1554" s="435"/>
      <c r="L1554" s="435"/>
      <c r="M1554" s="435"/>
      <c r="N1554" s="435"/>
      <c r="O1554" s="435"/>
      <c r="P1554" s="435"/>
      <c r="Q1554" s="21"/>
      <c r="R1554" s="435"/>
      <c r="S1554" s="435"/>
      <c r="T1554" s="435"/>
      <c r="U1554" s="435"/>
      <c r="V1554" s="21"/>
      <c r="W1554" s="435"/>
      <c r="X1554" s="435"/>
      <c r="Y1554" s="435"/>
      <c r="Z1554" s="435"/>
      <c r="AA1554" s="435"/>
      <c r="AB1554" s="435"/>
      <c r="AC1554" s="435"/>
      <c r="AD1554" s="435"/>
      <c r="AE1554" s="435"/>
      <c r="AF1554" s="435"/>
      <c r="AG1554" s="435"/>
      <c r="AH1554" s="435"/>
      <c r="AI1554" s="435"/>
      <c r="AJ1554" s="435"/>
      <c r="AK1554" s="435"/>
      <c r="AL1554" s="435"/>
      <c r="AM1554" s="435"/>
      <c r="AN1554" s="435"/>
    </row>
    <row r="1555" spans="1:40" s="436" customFormat="1" ht="14.5">
      <c r="A1555" s="435"/>
      <c r="B1555" s="435"/>
      <c r="C1555" s="435"/>
      <c r="D1555" s="435"/>
      <c r="E1555" s="435"/>
      <c r="F1555" s="435"/>
      <c r="G1555" s="435"/>
      <c r="H1555" s="435"/>
      <c r="I1555" s="435"/>
      <c r="J1555" s="435"/>
      <c r="K1555" s="435"/>
      <c r="L1555" s="435"/>
      <c r="M1555" s="435"/>
      <c r="N1555" s="435"/>
      <c r="O1555" s="435"/>
      <c r="P1555" s="435"/>
      <c r="Q1555" s="21"/>
      <c r="R1555" s="435"/>
      <c r="S1555" s="435"/>
      <c r="T1555" s="435"/>
      <c r="U1555" s="435"/>
      <c r="V1555" s="21"/>
      <c r="W1555" s="435"/>
      <c r="X1555" s="435"/>
      <c r="Y1555" s="435"/>
      <c r="Z1555" s="435"/>
      <c r="AA1555" s="435"/>
      <c r="AB1555" s="435"/>
      <c r="AC1555" s="435"/>
      <c r="AD1555" s="435"/>
      <c r="AE1555" s="435"/>
      <c r="AF1555" s="435"/>
      <c r="AG1555" s="435"/>
      <c r="AH1555" s="435"/>
      <c r="AI1555" s="435"/>
      <c r="AJ1555" s="435"/>
      <c r="AK1555" s="435"/>
      <c r="AL1555" s="435"/>
      <c r="AM1555" s="435"/>
      <c r="AN1555" s="435"/>
    </row>
    <row r="1556" spans="1:40" s="436" customFormat="1" ht="14.5">
      <c r="A1556" s="435"/>
      <c r="B1556" s="435"/>
      <c r="C1556" s="435"/>
      <c r="D1556" s="435"/>
      <c r="E1556" s="435"/>
      <c r="F1556" s="435"/>
      <c r="G1556" s="435"/>
      <c r="H1556" s="435"/>
      <c r="I1556" s="435"/>
      <c r="J1556" s="435"/>
      <c r="K1556" s="435"/>
      <c r="L1556" s="435"/>
      <c r="M1556" s="435"/>
      <c r="N1556" s="435"/>
      <c r="O1556" s="435"/>
      <c r="P1556" s="435"/>
      <c r="Q1556" s="21"/>
      <c r="R1556" s="435"/>
      <c r="S1556" s="435"/>
      <c r="T1556" s="435"/>
      <c r="U1556" s="435"/>
      <c r="V1556" s="21"/>
      <c r="W1556" s="435"/>
      <c r="X1556" s="435"/>
      <c r="Y1556" s="435"/>
      <c r="Z1556" s="435"/>
      <c r="AA1556" s="435"/>
      <c r="AB1556" s="435"/>
      <c r="AC1556" s="435"/>
      <c r="AD1556" s="435"/>
      <c r="AE1556" s="435"/>
      <c r="AF1556" s="435"/>
      <c r="AG1556" s="435"/>
      <c r="AH1556" s="435"/>
      <c r="AI1556" s="435"/>
      <c r="AJ1556" s="435"/>
      <c r="AK1556" s="435"/>
      <c r="AL1556" s="435"/>
      <c r="AM1556" s="435"/>
      <c r="AN1556" s="435"/>
    </row>
    <row r="1557" spans="1:40" s="436" customFormat="1" ht="14.5">
      <c r="A1557" s="435"/>
      <c r="B1557" s="435"/>
      <c r="C1557" s="435"/>
      <c r="D1557" s="435"/>
      <c r="E1557" s="435"/>
      <c r="F1557" s="435"/>
      <c r="G1557" s="435"/>
      <c r="H1557" s="435"/>
      <c r="I1557" s="435"/>
      <c r="J1557" s="435"/>
      <c r="K1557" s="435"/>
      <c r="L1557" s="435"/>
      <c r="M1557" s="435"/>
      <c r="N1557" s="435"/>
      <c r="O1557" s="435"/>
      <c r="P1557" s="435"/>
      <c r="Q1557" s="21"/>
      <c r="R1557" s="435"/>
      <c r="S1557" s="435"/>
      <c r="T1557" s="435"/>
      <c r="U1557" s="435"/>
      <c r="V1557" s="21"/>
      <c r="W1557" s="435"/>
      <c r="X1557" s="435"/>
      <c r="Y1557" s="435"/>
      <c r="Z1557" s="435"/>
      <c r="AA1557" s="435"/>
      <c r="AB1557" s="435"/>
      <c r="AC1557" s="435"/>
      <c r="AD1557" s="435"/>
      <c r="AE1557" s="435"/>
      <c r="AF1557" s="435"/>
      <c r="AG1557" s="435"/>
      <c r="AH1557" s="435"/>
      <c r="AI1557" s="435"/>
      <c r="AJ1557" s="435"/>
      <c r="AK1557" s="435"/>
      <c r="AL1557" s="435"/>
      <c r="AM1557" s="435"/>
      <c r="AN1557" s="435"/>
    </row>
    <row r="1558" spans="1:40" s="436" customFormat="1" ht="14.5">
      <c r="A1558" s="435"/>
      <c r="B1558" s="435"/>
      <c r="C1558" s="435"/>
      <c r="D1558" s="435"/>
      <c r="E1558" s="435"/>
      <c r="F1558" s="435"/>
      <c r="G1558" s="435"/>
      <c r="H1558" s="435"/>
      <c r="I1558" s="435"/>
      <c r="J1558" s="435"/>
      <c r="K1558" s="435"/>
      <c r="L1558" s="435"/>
      <c r="M1558" s="435"/>
      <c r="N1558" s="435"/>
      <c r="O1558" s="435"/>
      <c r="P1558" s="435"/>
      <c r="Q1558" s="21"/>
      <c r="R1558" s="435"/>
      <c r="S1558" s="435"/>
      <c r="T1558" s="435"/>
      <c r="U1558" s="435"/>
      <c r="V1558" s="21"/>
      <c r="W1558" s="435"/>
      <c r="X1558" s="435"/>
      <c r="Y1558" s="435"/>
      <c r="Z1558" s="435"/>
      <c r="AA1558" s="435"/>
      <c r="AB1558" s="435"/>
      <c r="AC1558" s="435"/>
      <c r="AD1558" s="435"/>
      <c r="AE1558" s="435"/>
      <c r="AF1558" s="435"/>
      <c r="AG1558" s="435"/>
      <c r="AH1558" s="435"/>
      <c r="AI1558" s="435"/>
      <c r="AJ1558" s="435"/>
      <c r="AK1558" s="435"/>
      <c r="AL1558" s="435"/>
      <c r="AM1558" s="435"/>
      <c r="AN1558" s="435"/>
    </row>
    <row r="1559" spans="1:40" s="436" customFormat="1" ht="14.5">
      <c r="A1559" s="435"/>
      <c r="B1559" s="435"/>
      <c r="C1559" s="435"/>
      <c r="D1559" s="435"/>
      <c r="E1559" s="435"/>
      <c r="F1559" s="435"/>
      <c r="G1559" s="435"/>
      <c r="H1559" s="435"/>
      <c r="I1559" s="435"/>
      <c r="J1559" s="435"/>
      <c r="K1559" s="435"/>
      <c r="L1559" s="435"/>
      <c r="M1559" s="435"/>
      <c r="N1559" s="435"/>
      <c r="O1559" s="435"/>
      <c r="P1559" s="435"/>
      <c r="Q1559" s="21"/>
      <c r="R1559" s="435"/>
      <c r="S1559" s="435"/>
      <c r="T1559" s="435"/>
      <c r="U1559" s="435"/>
      <c r="V1559" s="21"/>
      <c r="W1559" s="435"/>
      <c r="X1559" s="435"/>
      <c r="Y1559" s="435"/>
      <c r="Z1559" s="435"/>
      <c r="AA1559" s="435"/>
      <c r="AB1559" s="435"/>
      <c r="AC1559" s="435"/>
      <c r="AD1559" s="435"/>
      <c r="AE1559" s="435"/>
      <c r="AF1559" s="435"/>
      <c r="AG1559" s="435"/>
      <c r="AH1559" s="435"/>
      <c r="AI1559" s="435"/>
      <c r="AJ1559" s="435"/>
      <c r="AK1559" s="435"/>
      <c r="AL1559" s="435"/>
      <c r="AM1559" s="435"/>
      <c r="AN1559" s="435"/>
    </row>
    <row r="1560" spans="1:40" s="436" customFormat="1" ht="14.5">
      <c r="A1560" s="435"/>
      <c r="B1560" s="435"/>
      <c r="C1560" s="435"/>
      <c r="D1560" s="435"/>
      <c r="E1560" s="435"/>
      <c r="F1560" s="435"/>
      <c r="G1560" s="435"/>
      <c r="H1560" s="435"/>
      <c r="I1560" s="435"/>
      <c r="J1560" s="435"/>
      <c r="K1560" s="435"/>
      <c r="L1560" s="435"/>
      <c r="M1560" s="435"/>
      <c r="N1560" s="435"/>
      <c r="O1560" s="435"/>
      <c r="P1560" s="435"/>
      <c r="Q1560" s="21"/>
      <c r="R1560" s="435"/>
      <c r="S1560" s="435"/>
      <c r="T1560" s="435"/>
      <c r="U1560" s="435"/>
      <c r="V1560" s="21"/>
      <c r="W1560" s="435"/>
      <c r="X1560" s="435"/>
      <c r="Y1560" s="435"/>
      <c r="Z1560" s="435"/>
      <c r="AA1560" s="435"/>
      <c r="AB1560" s="435"/>
      <c r="AC1560" s="435"/>
      <c r="AD1560" s="435"/>
      <c r="AE1560" s="435"/>
      <c r="AF1560" s="435"/>
      <c r="AG1560" s="435"/>
      <c r="AH1560" s="435"/>
      <c r="AI1560" s="435"/>
      <c r="AJ1560" s="435"/>
      <c r="AK1560" s="435"/>
      <c r="AL1560" s="435"/>
      <c r="AM1560" s="435"/>
      <c r="AN1560" s="435"/>
    </row>
    <row r="1561" spans="1:40" s="436" customFormat="1" ht="14.5">
      <c r="A1561" s="435"/>
      <c r="B1561" s="435"/>
      <c r="C1561" s="435"/>
      <c r="D1561" s="435"/>
      <c r="E1561" s="435"/>
      <c r="F1561" s="435"/>
      <c r="G1561" s="435"/>
      <c r="H1561" s="435"/>
      <c r="I1561" s="435"/>
      <c r="J1561" s="435"/>
      <c r="K1561" s="435"/>
      <c r="L1561" s="435"/>
      <c r="M1561" s="435"/>
      <c r="N1561" s="435"/>
      <c r="O1561" s="435"/>
      <c r="P1561" s="435"/>
      <c r="Q1561" s="21"/>
      <c r="R1561" s="435"/>
      <c r="S1561" s="435"/>
      <c r="T1561" s="435"/>
      <c r="U1561" s="435"/>
      <c r="V1561" s="21"/>
      <c r="W1561" s="435"/>
      <c r="X1561" s="435"/>
      <c r="Y1561" s="435"/>
      <c r="Z1561" s="435"/>
      <c r="AA1561" s="435"/>
      <c r="AB1561" s="435"/>
      <c r="AC1561" s="435"/>
      <c r="AD1561" s="435"/>
      <c r="AE1561" s="435"/>
      <c r="AF1561" s="435"/>
      <c r="AG1561" s="435"/>
      <c r="AH1561" s="435"/>
      <c r="AI1561" s="435"/>
      <c r="AJ1561" s="435"/>
      <c r="AK1561" s="435"/>
      <c r="AL1561" s="435"/>
      <c r="AM1561" s="435"/>
      <c r="AN1561" s="435"/>
    </row>
    <row r="1562" spans="1:40" s="436" customFormat="1" ht="14.5">
      <c r="A1562" s="435"/>
      <c r="B1562" s="435"/>
      <c r="C1562" s="435"/>
      <c r="D1562" s="435"/>
      <c r="E1562" s="435"/>
      <c r="F1562" s="435"/>
      <c r="G1562" s="435"/>
      <c r="H1562" s="435"/>
      <c r="I1562" s="435"/>
      <c r="J1562" s="435"/>
      <c r="K1562" s="435"/>
      <c r="L1562" s="435"/>
      <c r="M1562" s="435"/>
      <c r="N1562" s="435"/>
      <c r="O1562" s="435"/>
      <c r="P1562" s="435"/>
      <c r="Q1562" s="21"/>
      <c r="R1562" s="435"/>
      <c r="S1562" s="435"/>
      <c r="T1562" s="435"/>
      <c r="U1562" s="435"/>
      <c r="V1562" s="21"/>
      <c r="W1562" s="435"/>
      <c r="X1562" s="435"/>
      <c r="Y1562" s="435"/>
      <c r="Z1562" s="435"/>
      <c r="AA1562" s="435"/>
      <c r="AB1562" s="435"/>
      <c r="AC1562" s="435"/>
      <c r="AD1562" s="435"/>
      <c r="AE1562" s="435"/>
      <c r="AF1562" s="435"/>
      <c r="AG1562" s="435"/>
      <c r="AH1562" s="435"/>
      <c r="AI1562" s="435"/>
      <c r="AJ1562" s="435"/>
      <c r="AK1562" s="435"/>
      <c r="AL1562" s="435"/>
      <c r="AM1562" s="435"/>
      <c r="AN1562" s="435"/>
    </row>
    <row r="1563" spans="1:40" s="436" customFormat="1" ht="14.5">
      <c r="A1563" s="435"/>
      <c r="B1563" s="435"/>
      <c r="C1563" s="435"/>
      <c r="D1563" s="435"/>
      <c r="E1563" s="435"/>
      <c r="F1563" s="435"/>
      <c r="G1563" s="435"/>
      <c r="H1563" s="435"/>
      <c r="I1563" s="435"/>
      <c r="J1563" s="435"/>
      <c r="K1563" s="435"/>
      <c r="L1563" s="435"/>
      <c r="M1563" s="435"/>
      <c r="N1563" s="435"/>
      <c r="O1563" s="435"/>
      <c r="P1563" s="435"/>
      <c r="Q1563" s="21"/>
      <c r="R1563" s="435"/>
      <c r="S1563" s="435"/>
      <c r="T1563" s="435"/>
      <c r="U1563" s="435"/>
      <c r="V1563" s="21"/>
      <c r="W1563" s="435"/>
      <c r="X1563" s="435"/>
      <c r="Y1563" s="435"/>
      <c r="Z1563" s="435"/>
      <c r="AA1563" s="435"/>
      <c r="AB1563" s="435"/>
      <c r="AC1563" s="435"/>
      <c r="AD1563" s="435"/>
      <c r="AE1563" s="435"/>
      <c r="AF1563" s="435"/>
      <c r="AG1563" s="435"/>
      <c r="AH1563" s="435"/>
      <c r="AI1563" s="435"/>
      <c r="AJ1563" s="435"/>
      <c r="AK1563" s="435"/>
      <c r="AL1563" s="435"/>
      <c r="AM1563" s="435"/>
      <c r="AN1563" s="435"/>
    </row>
    <row r="1564" spans="1:40" s="436" customFormat="1" ht="14.5">
      <c r="A1564" s="435"/>
      <c r="B1564" s="435"/>
      <c r="C1564" s="435"/>
      <c r="D1564" s="435"/>
      <c r="E1564" s="435"/>
      <c r="F1564" s="435"/>
      <c r="G1564" s="435"/>
      <c r="H1564" s="435"/>
      <c r="I1564" s="435"/>
      <c r="J1564" s="435"/>
      <c r="K1564" s="435"/>
      <c r="L1564" s="435"/>
      <c r="M1564" s="435"/>
      <c r="N1564" s="435"/>
      <c r="O1564" s="435"/>
      <c r="P1564" s="435"/>
      <c r="Q1564" s="21"/>
      <c r="R1564" s="435"/>
      <c r="S1564" s="435"/>
      <c r="T1564" s="435"/>
      <c r="U1564" s="435"/>
      <c r="V1564" s="21"/>
      <c r="W1564" s="435"/>
      <c r="X1564" s="435"/>
      <c r="Y1564" s="435"/>
      <c r="Z1564" s="435"/>
      <c r="AA1564" s="435"/>
      <c r="AB1564" s="435"/>
      <c r="AC1564" s="435"/>
      <c r="AD1564" s="435"/>
      <c r="AE1564" s="435"/>
      <c r="AF1564" s="435"/>
      <c r="AG1564" s="435"/>
      <c r="AH1564" s="435"/>
      <c r="AI1564" s="435"/>
      <c r="AJ1564" s="435"/>
      <c r="AK1564" s="435"/>
      <c r="AL1564" s="435"/>
      <c r="AM1564" s="435"/>
      <c r="AN1564" s="435"/>
    </row>
    <row r="1565" spans="1:40" s="436" customFormat="1" ht="14.5">
      <c r="A1565" s="435"/>
      <c r="B1565" s="435"/>
      <c r="C1565" s="435"/>
      <c r="D1565" s="435"/>
      <c r="E1565" s="435"/>
      <c r="F1565" s="435"/>
      <c r="G1565" s="435"/>
      <c r="H1565" s="435"/>
      <c r="I1565" s="435"/>
      <c r="J1565" s="435"/>
      <c r="K1565" s="435"/>
      <c r="L1565" s="435"/>
      <c r="M1565" s="435"/>
      <c r="N1565" s="435"/>
      <c r="O1565" s="435"/>
      <c r="P1565" s="435"/>
      <c r="Q1565" s="21"/>
      <c r="R1565" s="435"/>
      <c r="S1565" s="435"/>
      <c r="T1565" s="435"/>
      <c r="U1565" s="435"/>
      <c r="V1565" s="21"/>
      <c r="W1565" s="435"/>
      <c r="X1565" s="435"/>
      <c r="Y1565" s="435"/>
      <c r="Z1565" s="435"/>
      <c r="AA1565" s="435"/>
      <c r="AB1565" s="435"/>
      <c r="AC1565" s="435"/>
      <c r="AD1565" s="435"/>
      <c r="AE1565" s="435"/>
      <c r="AF1565" s="435"/>
      <c r="AG1565" s="435"/>
      <c r="AH1565" s="435"/>
      <c r="AI1565" s="435"/>
      <c r="AJ1565" s="435"/>
      <c r="AK1565" s="435"/>
      <c r="AL1565" s="435"/>
      <c r="AM1565" s="435"/>
      <c r="AN1565" s="435"/>
    </row>
    <row r="1566" spans="1:40" s="436" customFormat="1" ht="14.5">
      <c r="A1566" s="435"/>
      <c r="B1566" s="435"/>
      <c r="C1566" s="435"/>
      <c r="D1566" s="435"/>
      <c r="E1566" s="435"/>
      <c r="F1566" s="435"/>
      <c r="G1566" s="435"/>
      <c r="H1566" s="435"/>
      <c r="I1566" s="435"/>
      <c r="J1566" s="435"/>
      <c r="K1566" s="435"/>
      <c r="L1566" s="435"/>
      <c r="M1566" s="435"/>
      <c r="N1566" s="435"/>
      <c r="O1566" s="435"/>
      <c r="P1566" s="435"/>
      <c r="Q1566" s="21"/>
      <c r="R1566" s="435"/>
      <c r="S1566" s="435"/>
      <c r="T1566" s="435"/>
      <c r="U1566" s="435"/>
      <c r="V1566" s="21"/>
      <c r="W1566" s="435"/>
      <c r="X1566" s="435"/>
      <c r="Y1566" s="435"/>
      <c r="Z1566" s="435"/>
      <c r="AA1566" s="435"/>
      <c r="AB1566" s="435"/>
      <c r="AC1566" s="435"/>
      <c r="AD1566" s="435"/>
      <c r="AE1566" s="435"/>
      <c r="AF1566" s="435"/>
      <c r="AG1566" s="435"/>
      <c r="AH1566" s="435"/>
      <c r="AI1566" s="435"/>
      <c r="AJ1566" s="435"/>
      <c r="AK1566" s="435"/>
      <c r="AL1566" s="435"/>
      <c r="AM1566" s="435"/>
      <c r="AN1566" s="435"/>
    </row>
    <row r="1567" spans="1:40" s="436" customFormat="1" ht="14.5">
      <c r="A1567" s="435"/>
      <c r="B1567" s="435"/>
      <c r="C1567" s="435"/>
      <c r="D1567" s="435"/>
      <c r="E1567" s="435"/>
      <c r="F1567" s="435"/>
      <c r="G1567" s="435"/>
      <c r="H1567" s="435"/>
      <c r="I1567" s="435"/>
      <c r="J1567" s="435"/>
      <c r="K1567" s="435"/>
      <c r="L1567" s="435"/>
      <c r="M1567" s="435"/>
      <c r="N1567" s="435"/>
      <c r="O1567" s="435"/>
      <c r="P1567" s="435"/>
      <c r="Q1567" s="21"/>
      <c r="R1567" s="435"/>
      <c r="S1567" s="435"/>
      <c r="T1567" s="435"/>
      <c r="U1567" s="435"/>
      <c r="V1567" s="21"/>
      <c r="W1567" s="435"/>
      <c r="X1567" s="435"/>
      <c r="Y1567" s="435"/>
      <c r="Z1567" s="435"/>
      <c r="AA1567" s="435"/>
      <c r="AB1567" s="435"/>
      <c r="AC1567" s="435"/>
      <c r="AD1567" s="435"/>
      <c r="AE1567" s="435"/>
      <c r="AF1567" s="435"/>
      <c r="AG1567" s="435"/>
      <c r="AH1567" s="435"/>
      <c r="AI1567" s="435"/>
      <c r="AJ1567" s="435"/>
      <c r="AK1567" s="435"/>
      <c r="AL1567" s="435"/>
      <c r="AM1567" s="435"/>
      <c r="AN1567" s="435"/>
    </row>
    <row r="1568" spans="1:40" s="436" customFormat="1" ht="14.5">
      <c r="A1568" s="435"/>
      <c r="B1568" s="435"/>
      <c r="C1568" s="435"/>
      <c r="D1568" s="435"/>
      <c r="E1568" s="435"/>
      <c r="F1568" s="435"/>
      <c r="G1568" s="435"/>
      <c r="H1568" s="435"/>
      <c r="I1568" s="435"/>
      <c r="J1568" s="435"/>
      <c r="K1568" s="435"/>
      <c r="L1568" s="435"/>
      <c r="M1568" s="435"/>
      <c r="N1568" s="435"/>
      <c r="O1568" s="435"/>
      <c r="P1568" s="435"/>
      <c r="Q1568" s="21"/>
      <c r="R1568" s="435"/>
      <c r="S1568" s="435"/>
      <c r="T1568" s="435"/>
      <c r="U1568" s="435"/>
      <c r="V1568" s="21"/>
      <c r="W1568" s="435"/>
      <c r="X1568" s="435"/>
      <c r="Y1568" s="435"/>
      <c r="Z1568" s="435"/>
      <c r="AA1568" s="435"/>
      <c r="AB1568" s="435"/>
      <c r="AC1568" s="435"/>
      <c r="AD1568" s="435"/>
      <c r="AE1568" s="435"/>
      <c r="AF1568" s="435"/>
      <c r="AG1568" s="435"/>
      <c r="AH1568" s="435"/>
      <c r="AI1568" s="435"/>
      <c r="AJ1568" s="435"/>
      <c r="AK1568" s="435"/>
      <c r="AL1568" s="435"/>
      <c r="AM1568" s="435"/>
      <c r="AN1568" s="435"/>
    </row>
    <row r="1569" spans="1:40" s="436" customFormat="1" ht="14.5">
      <c r="A1569" s="435"/>
      <c r="B1569" s="435"/>
      <c r="C1569" s="435"/>
      <c r="D1569" s="435"/>
      <c r="E1569" s="435"/>
      <c r="F1569" s="435"/>
      <c r="G1569" s="435"/>
      <c r="H1569" s="435"/>
      <c r="I1569" s="435"/>
      <c r="J1569" s="435"/>
      <c r="K1569" s="435"/>
      <c r="L1569" s="435"/>
      <c r="M1569" s="435"/>
      <c r="N1569" s="435"/>
      <c r="O1569" s="435"/>
      <c r="P1569" s="435"/>
      <c r="Q1569" s="21"/>
      <c r="R1569" s="435"/>
      <c r="S1569" s="435"/>
      <c r="T1569" s="435"/>
      <c r="U1569" s="435"/>
      <c r="V1569" s="21"/>
      <c r="W1569" s="435"/>
      <c r="X1569" s="435"/>
      <c r="Y1569" s="435"/>
      <c r="Z1569" s="435"/>
      <c r="AA1569" s="435"/>
      <c r="AB1569" s="435"/>
      <c r="AC1569" s="435"/>
      <c r="AD1569" s="435"/>
      <c r="AE1569" s="435"/>
      <c r="AF1569" s="435"/>
      <c r="AG1569" s="435"/>
      <c r="AH1569" s="435"/>
      <c r="AI1569" s="435"/>
      <c r="AJ1569" s="435"/>
      <c r="AK1569" s="435"/>
      <c r="AL1569" s="435"/>
      <c r="AM1569" s="435"/>
      <c r="AN1569" s="435"/>
    </row>
    <row r="1570" spans="1:40" s="436" customFormat="1" ht="14.5">
      <c r="A1570" s="435"/>
      <c r="B1570" s="435"/>
      <c r="C1570" s="435"/>
      <c r="D1570" s="435"/>
      <c r="E1570" s="435"/>
      <c r="F1570" s="435"/>
      <c r="G1570" s="435"/>
      <c r="H1570" s="435"/>
      <c r="I1570" s="435"/>
      <c r="J1570" s="435"/>
      <c r="K1570" s="435"/>
      <c r="L1570" s="435"/>
      <c r="M1570" s="435"/>
      <c r="N1570" s="435"/>
      <c r="O1570" s="435"/>
      <c r="P1570" s="435"/>
      <c r="Q1570" s="21"/>
      <c r="R1570" s="435"/>
      <c r="S1570" s="435"/>
      <c r="T1570" s="435"/>
      <c r="U1570" s="435"/>
      <c r="V1570" s="21"/>
      <c r="W1570" s="435"/>
      <c r="X1570" s="435"/>
      <c r="Y1570" s="435"/>
      <c r="Z1570" s="435"/>
      <c r="AA1570" s="435"/>
      <c r="AB1570" s="435"/>
      <c r="AC1570" s="435"/>
      <c r="AD1570" s="435"/>
      <c r="AE1570" s="435"/>
      <c r="AF1570" s="435"/>
      <c r="AG1570" s="435"/>
      <c r="AH1570" s="435"/>
      <c r="AI1570" s="435"/>
      <c r="AJ1570" s="435"/>
      <c r="AK1570" s="435"/>
      <c r="AL1570" s="435"/>
      <c r="AM1570" s="435"/>
      <c r="AN1570" s="435"/>
    </row>
    <row r="1571" spans="1:40" s="436" customFormat="1" ht="14.5">
      <c r="A1571" s="435"/>
      <c r="B1571" s="435"/>
      <c r="C1571" s="435"/>
      <c r="D1571" s="435"/>
      <c r="E1571" s="435"/>
      <c r="F1571" s="435"/>
      <c r="G1571" s="435"/>
      <c r="H1571" s="435"/>
      <c r="I1571" s="435"/>
      <c r="J1571" s="435"/>
      <c r="K1571" s="435"/>
      <c r="L1571" s="435"/>
      <c r="M1571" s="435"/>
      <c r="N1571" s="435"/>
      <c r="O1571" s="435"/>
      <c r="P1571" s="435"/>
      <c r="Q1571" s="21"/>
      <c r="R1571" s="435"/>
      <c r="S1571" s="435"/>
      <c r="T1571" s="435"/>
      <c r="U1571" s="435"/>
      <c r="V1571" s="21"/>
      <c r="W1571" s="435"/>
      <c r="X1571" s="435"/>
      <c r="Y1571" s="435"/>
      <c r="Z1571" s="435"/>
      <c r="AA1571" s="435"/>
      <c r="AB1571" s="435"/>
      <c r="AC1571" s="435"/>
      <c r="AD1571" s="435"/>
      <c r="AE1571" s="435"/>
      <c r="AF1571" s="435"/>
      <c r="AG1571" s="435"/>
      <c r="AH1571" s="435"/>
      <c r="AI1571" s="435"/>
      <c r="AJ1571" s="435"/>
      <c r="AK1571" s="435"/>
      <c r="AL1571" s="435"/>
      <c r="AM1571" s="435"/>
      <c r="AN1571" s="435"/>
    </row>
    <row r="1572" spans="1:40" s="436" customFormat="1" ht="14.5">
      <c r="A1572" s="435"/>
      <c r="B1572" s="435"/>
      <c r="C1572" s="435"/>
      <c r="D1572" s="435"/>
      <c r="E1572" s="435"/>
      <c r="F1572" s="435"/>
      <c r="G1572" s="435"/>
      <c r="H1572" s="435"/>
      <c r="I1572" s="435"/>
      <c r="J1572" s="435"/>
      <c r="K1572" s="435"/>
      <c r="L1572" s="435"/>
      <c r="M1572" s="435"/>
      <c r="N1572" s="435"/>
      <c r="O1572" s="435"/>
      <c r="P1572" s="435"/>
      <c r="Q1572" s="21"/>
      <c r="R1572" s="435"/>
      <c r="S1572" s="435"/>
      <c r="T1572" s="435"/>
      <c r="U1572" s="435"/>
      <c r="V1572" s="21"/>
      <c r="W1572" s="435"/>
      <c r="X1572" s="435"/>
      <c r="Y1572" s="435"/>
      <c r="Z1572" s="435"/>
      <c r="AA1572" s="435"/>
      <c r="AB1572" s="435"/>
      <c r="AC1572" s="435"/>
      <c r="AD1572" s="435"/>
      <c r="AE1572" s="435"/>
      <c r="AF1572" s="435"/>
      <c r="AG1572" s="435"/>
      <c r="AH1572" s="435"/>
      <c r="AI1572" s="435"/>
      <c r="AJ1572" s="435"/>
      <c r="AK1572" s="435"/>
      <c r="AL1572" s="435"/>
      <c r="AM1572" s="435"/>
      <c r="AN1572" s="435"/>
    </row>
    <row r="1573" spans="1:40" s="436" customFormat="1" ht="14.5">
      <c r="A1573" s="435"/>
      <c r="B1573" s="435"/>
      <c r="C1573" s="435"/>
      <c r="D1573" s="435"/>
      <c r="E1573" s="435"/>
      <c r="F1573" s="435"/>
      <c r="G1573" s="435"/>
      <c r="H1573" s="435"/>
      <c r="I1573" s="435"/>
      <c r="J1573" s="435"/>
      <c r="K1573" s="435"/>
      <c r="L1573" s="435"/>
      <c r="M1573" s="435"/>
      <c r="N1573" s="435"/>
      <c r="O1573" s="435"/>
      <c r="P1573" s="435"/>
      <c r="Q1573" s="21"/>
      <c r="R1573" s="435"/>
      <c r="S1573" s="435"/>
      <c r="T1573" s="435"/>
      <c r="U1573" s="435"/>
      <c r="V1573" s="21"/>
      <c r="W1573" s="435"/>
      <c r="X1573" s="435"/>
      <c r="Y1573" s="435"/>
      <c r="Z1573" s="435"/>
      <c r="AA1573" s="435"/>
      <c r="AB1573" s="435"/>
      <c r="AC1573" s="435"/>
      <c r="AD1573" s="435"/>
      <c r="AE1573" s="435"/>
      <c r="AF1573" s="435"/>
      <c r="AG1573" s="435"/>
      <c r="AH1573" s="435"/>
      <c r="AI1573" s="435"/>
      <c r="AJ1573" s="435"/>
      <c r="AK1573" s="435"/>
      <c r="AL1573" s="435"/>
      <c r="AM1573" s="435"/>
      <c r="AN1573" s="435"/>
    </row>
    <row r="1574" spans="1:40" s="436" customFormat="1" ht="14.5">
      <c r="A1574" s="435"/>
      <c r="B1574" s="435"/>
      <c r="C1574" s="435"/>
      <c r="D1574" s="435"/>
      <c r="E1574" s="435"/>
      <c r="F1574" s="435"/>
      <c r="G1574" s="435"/>
      <c r="H1574" s="435"/>
      <c r="I1574" s="435"/>
      <c r="J1574" s="435"/>
      <c r="K1574" s="435"/>
      <c r="L1574" s="435"/>
      <c r="M1574" s="435"/>
      <c r="N1574" s="435"/>
      <c r="O1574" s="435"/>
      <c r="P1574" s="435"/>
      <c r="Q1574" s="21"/>
      <c r="R1574" s="435"/>
      <c r="S1574" s="435"/>
      <c r="T1574" s="435"/>
      <c r="U1574" s="435"/>
      <c r="V1574" s="21"/>
      <c r="W1574" s="435"/>
      <c r="X1574" s="435"/>
      <c r="Y1574" s="435"/>
      <c r="Z1574" s="435"/>
      <c r="AA1574" s="435"/>
      <c r="AB1574" s="435"/>
      <c r="AC1574" s="435"/>
      <c r="AD1574" s="435"/>
      <c r="AE1574" s="435"/>
      <c r="AF1574" s="435"/>
      <c r="AG1574" s="435"/>
      <c r="AH1574" s="435"/>
      <c r="AI1574" s="435"/>
      <c r="AJ1574" s="435"/>
      <c r="AK1574" s="435"/>
      <c r="AL1574" s="435"/>
      <c r="AM1574" s="435"/>
      <c r="AN1574" s="435"/>
    </row>
    <row r="1575" spans="1:40" s="436" customFormat="1" ht="14.5">
      <c r="A1575" s="435"/>
      <c r="B1575" s="435"/>
      <c r="C1575" s="435"/>
      <c r="D1575" s="435"/>
      <c r="E1575" s="435"/>
      <c r="F1575" s="435"/>
      <c r="G1575" s="435"/>
      <c r="H1575" s="435"/>
      <c r="I1575" s="435"/>
      <c r="J1575" s="435"/>
      <c r="K1575" s="435"/>
      <c r="L1575" s="435"/>
      <c r="M1575" s="435"/>
      <c r="N1575" s="435"/>
      <c r="O1575" s="435"/>
      <c r="P1575" s="435"/>
      <c r="Q1575" s="21"/>
      <c r="R1575" s="435"/>
      <c r="S1575" s="435"/>
      <c r="T1575" s="435"/>
      <c r="U1575" s="435"/>
      <c r="V1575" s="21"/>
      <c r="W1575" s="435"/>
      <c r="X1575" s="435"/>
      <c r="Y1575" s="435"/>
      <c r="Z1575" s="435"/>
      <c r="AA1575" s="435"/>
      <c r="AB1575" s="435"/>
      <c r="AC1575" s="435"/>
      <c r="AD1575" s="435"/>
      <c r="AE1575" s="435"/>
      <c r="AF1575" s="435"/>
      <c r="AG1575" s="435"/>
      <c r="AH1575" s="435"/>
      <c r="AI1575" s="435"/>
      <c r="AJ1575" s="435"/>
      <c r="AK1575" s="435"/>
      <c r="AL1575" s="435"/>
      <c r="AM1575" s="435"/>
      <c r="AN1575" s="435"/>
    </row>
    <row r="1576" spans="1:40" s="436" customFormat="1" ht="14.5">
      <c r="A1576" s="435"/>
      <c r="B1576" s="435"/>
      <c r="C1576" s="435"/>
      <c r="D1576" s="435"/>
      <c r="E1576" s="435"/>
      <c r="F1576" s="435"/>
      <c r="G1576" s="435"/>
      <c r="H1576" s="435"/>
      <c r="I1576" s="435"/>
      <c r="J1576" s="435"/>
      <c r="K1576" s="435"/>
      <c r="L1576" s="435"/>
      <c r="M1576" s="435"/>
      <c r="N1576" s="435"/>
      <c r="O1576" s="435"/>
      <c r="P1576" s="435"/>
      <c r="Q1576" s="21"/>
      <c r="R1576" s="435"/>
      <c r="S1576" s="435"/>
      <c r="T1576" s="435"/>
      <c r="U1576" s="435"/>
      <c r="V1576" s="21"/>
      <c r="W1576" s="435"/>
      <c r="X1576" s="435"/>
      <c r="Y1576" s="435"/>
      <c r="Z1576" s="435"/>
      <c r="AA1576" s="435"/>
      <c r="AB1576" s="435"/>
      <c r="AC1576" s="435"/>
      <c r="AD1576" s="435"/>
      <c r="AE1576" s="435"/>
      <c r="AF1576" s="435"/>
      <c r="AG1576" s="435"/>
      <c r="AH1576" s="435"/>
      <c r="AI1576" s="435"/>
      <c r="AJ1576" s="435"/>
      <c r="AK1576" s="435"/>
      <c r="AL1576" s="435"/>
      <c r="AM1576" s="435"/>
      <c r="AN1576" s="435"/>
    </row>
    <row r="1577" spans="1:40" s="436" customFormat="1" ht="14.5">
      <c r="A1577" s="435"/>
      <c r="B1577" s="435"/>
      <c r="C1577" s="435"/>
      <c r="D1577" s="435"/>
      <c r="E1577" s="435"/>
      <c r="F1577" s="435"/>
      <c r="G1577" s="435"/>
      <c r="H1577" s="435"/>
      <c r="I1577" s="435"/>
      <c r="J1577" s="435"/>
      <c r="K1577" s="435"/>
      <c r="L1577" s="435"/>
      <c r="M1577" s="435"/>
      <c r="N1577" s="435"/>
      <c r="O1577" s="435"/>
      <c r="P1577" s="435"/>
      <c r="Q1577" s="21"/>
      <c r="R1577" s="435"/>
      <c r="S1577" s="435"/>
      <c r="T1577" s="435"/>
      <c r="U1577" s="435"/>
      <c r="V1577" s="21"/>
      <c r="W1577" s="435"/>
      <c r="X1577" s="435"/>
      <c r="Y1577" s="435"/>
      <c r="Z1577" s="435"/>
      <c r="AA1577" s="435"/>
      <c r="AB1577" s="435"/>
      <c r="AC1577" s="435"/>
      <c r="AD1577" s="435"/>
      <c r="AE1577" s="435"/>
      <c r="AF1577" s="435"/>
      <c r="AG1577" s="435"/>
      <c r="AH1577" s="435"/>
      <c r="AI1577" s="435"/>
      <c r="AJ1577" s="435"/>
      <c r="AK1577" s="435"/>
      <c r="AL1577" s="435"/>
      <c r="AM1577" s="435"/>
      <c r="AN1577" s="435"/>
    </row>
    <row r="1578" spans="1:40" s="436" customFormat="1" ht="14.5">
      <c r="A1578" s="435"/>
      <c r="B1578" s="435"/>
      <c r="C1578" s="435"/>
      <c r="D1578" s="435"/>
      <c r="E1578" s="435"/>
      <c r="F1578" s="435"/>
      <c r="G1578" s="435"/>
      <c r="H1578" s="435"/>
      <c r="I1578" s="435"/>
      <c r="J1578" s="435"/>
      <c r="K1578" s="435"/>
      <c r="L1578" s="435"/>
      <c r="M1578" s="435"/>
      <c r="N1578" s="435"/>
      <c r="O1578" s="435"/>
      <c r="P1578" s="435"/>
      <c r="Q1578" s="21"/>
      <c r="R1578" s="435"/>
      <c r="S1578" s="435"/>
      <c r="T1578" s="435"/>
      <c r="U1578" s="435"/>
      <c r="V1578" s="21"/>
      <c r="W1578" s="435"/>
      <c r="X1578" s="435"/>
      <c r="Y1578" s="435"/>
      <c r="Z1578" s="435"/>
      <c r="AA1578" s="435"/>
      <c r="AB1578" s="435"/>
      <c r="AC1578" s="435"/>
      <c r="AD1578" s="435"/>
      <c r="AE1578" s="435"/>
      <c r="AF1578" s="435"/>
      <c r="AG1578" s="435"/>
      <c r="AH1578" s="435"/>
      <c r="AI1578" s="435"/>
      <c r="AJ1578" s="435"/>
      <c r="AK1578" s="435"/>
      <c r="AL1578" s="435"/>
      <c r="AM1578" s="435"/>
      <c r="AN1578" s="435"/>
    </row>
    <row r="1579" spans="1:40" s="436" customFormat="1" ht="14.5">
      <c r="A1579" s="435"/>
      <c r="B1579" s="435"/>
      <c r="C1579" s="435"/>
      <c r="D1579" s="435"/>
      <c r="E1579" s="435"/>
      <c r="F1579" s="435"/>
      <c r="G1579" s="435"/>
      <c r="H1579" s="435"/>
      <c r="I1579" s="435"/>
      <c r="J1579" s="435"/>
      <c r="K1579" s="435"/>
      <c r="L1579" s="435"/>
      <c r="M1579" s="435"/>
      <c r="N1579" s="435"/>
      <c r="O1579" s="435"/>
      <c r="P1579" s="435"/>
      <c r="Q1579" s="21"/>
      <c r="R1579" s="435"/>
      <c r="S1579" s="435"/>
      <c r="T1579" s="435"/>
      <c r="U1579" s="435"/>
      <c r="V1579" s="21"/>
      <c r="W1579" s="435"/>
      <c r="X1579" s="435"/>
      <c r="Y1579" s="435"/>
      <c r="Z1579" s="435"/>
      <c r="AA1579" s="435"/>
      <c r="AB1579" s="435"/>
      <c r="AC1579" s="435"/>
      <c r="AD1579" s="435"/>
      <c r="AE1579" s="435"/>
      <c r="AF1579" s="435"/>
      <c r="AG1579" s="435"/>
      <c r="AH1579" s="435"/>
      <c r="AI1579" s="435"/>
      <c r="AJ1579" s="435"/>
      <c r="AK1579" s="435"/>
      <c r="AL1579" s="435"/>
      <c r="AM1579" s="435"/>
      <c r="AN1579" s="435"/>
    </row>
    <row r="1580" spans="1:40" s="436" customFormat="1" ht="14.5">
      <c r="A1580" s="435"/>
      <c r="B1580" s="435"/>
      <c r="C1580" s="435"/>
      <c r="D1580" s="435"/>
      <c r="E1580" s="435"/>
      <c r="F1580" s="435"/>
      <c r="G1580" s="435"/>
      <c r="H1580" s="435"/>
      <c r="I1580" s="435"/>
      <c r="J1580" s="435"/>
      <c r="K1580" s="435"/>
      <c r="L1580" s="435"/>
      <c r="M1580" s="435"/>
      <c r="N1580" s="435"/>
      <c r="O1580" s="435"/>
      <c r="P1580" s="435"/>
      <c r="Q1580" s="21"/>
      <c r="R1580" s="435"/>
      <c r="S1580" s="435"/>
      <c r="T1580" s="435"/>
      <c r="U1580" s="435"/>
      <c r="V1580" s="21"/>
      <c r="W1580" s="435"/>
      <c r="X1580" s="435"/>
      <c r="Y1580" s="435"/>
      <c r="Z1580" s="435"/>
      <c r="AA1580" s="435"/>
      <c r="AB1580" s="435"/>
      <c r="AC1580" s="435"/>
      <c r="AD1580" s="435"/>
      <c r="AE1580" s="435"/>
      <c r="AF1580" s="435"/>
      <c r="AG1580" s="435"/>
      <c r="AH1580" s="435"/>
      <c r="AI1580" s="435"/>
      <c r="AJ1580" s="435"/>
      <c r="AK1580" s="435"/>
      <c r="AL1580" s="435"/>
      <c r="AM1580" s="435"/>
      <c r="AN1580" s="435"/>
    </row>
    <row r="1581" spans="1:40" s="436" customFormat="1" ht="14.5">
      <c r="A1581" s="435"/>
      <c r="B1581" s="435"/>
      <c r="C1581" s="435"/>
      <c r="D1581" s="435"/>
      <c r="E1581" s="435"/>
      <c r="F1581" s="435"/>
      <c r="G1581" s="435"/>
      <c r="H1581" s="435"/>
      <c r="I1581" s="435"/>
      <c r="J1581" s="435"/>
      <c r="K1581" s="435"/>
      <c r="L1581" s="435"/>
      <c r="M1581" s="435"/>
      <c r="N1581" s="435"/>
      <c r="O1581" s="435"/>
      <c r="P1581" s="435"/>
      <c r="Q1581" s="21"/>
      <c r="R1581" s="435"/>
      <c r="S1581" s="435"/>
      <c r="T1581" s="435"/>
      <c r="U1581" s="435"/>
      <c r="V1581" s="21"/>
      <c r="W1581" s="435"/>
      <c r="X1581" s="435"/>
      <c r="Y1581" s="435"/>
      <c r="Z1581" s="435"/>
      <c r="AA1581" s="435"/>
      <c r="AB1581" s="435"/>
      <c r="AC1581" s="435"/>
      <c r="AD1581" s="435"/>
      <c r="AE1581" s="435"/>
      <c r="AF1581" s="435"/>
      <c r="AG1581" s="435"/>
      <c r="AH1581" s="435"/>
      <c r="AI1581" s="435"/>
      <c r="AJ1581" s="435"/>
      <c r="AK1581" s="435"/>
      <c r="AL1581" s="435"/>
      <c r="AM1581" s="435"/>
      <c r="AN1581" s="435"/>
    </row>
    <row r="1582" spans="1:40" s="436" customFormat="1" ht="14.5">
      <c r="A1582" s="435"/>
      <c r="B1582" s="435"/>
      <c r="C1582" s="435"/>
      <c r="D1582" s="435"/>
      <c r="E1582" s="435"/>
      <c r="F1582" s="435"/>
      <c r="G1582" s="435"/>
      <c r="H1582" s="435"/>
      <c r="I1582" s="435"/>
      <c r="J1582" s="435"/>
      <c r="K1582" s="435"/>
      <c r="L1582" s="435"/>
      <c r="M1582" s="435"/>
      <c r="N1582" s="435"/>
      <c r="O1582" s="435"/>
      <c r="P1582" s="435"/>
      <c r="Q1582" s="21"/>
      <c r="R1582" s="435"/>
      <c r="S1582" s="435"/>
      <c r="T1582" s="435"/>
      <c r="U1582" s="435"/>
      <c r="V1582" s="21"/>
      <c r="W1582" s="435"/>
      <c r="X1582" s="435"/>
      <c r="Y1582" s="435"/>
      <c r="Z1582" s="435"/>
      <c r="AA1582" s="435"/>
      <c r="AB1582" s="435"/>
      <c r="AC1582" s="435"/>
      <c r="AD1582" s="435"/>
      <c r="AE1582" s="435"/>
      <c r="AF1582" s="435"/>
      <c r="AG1582" s="435"/>
      <c r="AH1582" s="435"/>
      <c r="AI1582" s="435"/>
      <c r="AJ1582" s="435"/>
      <c r="AK1582" s="435"/>
      <c r="AL1582" s="435"/>
      <c r="AM1582" s="435"/>
      <c r="AN1582" s="435"/>
    </row>
    <row r="1583" spans="1:40" s="436" customFormat="1" ht="14.5">
      <c r="A1583" s="435"/>
      <c r="B1583" s="435"/>
      <c r="C1583" s="435"/>
      <c r="D1583" s="435"/>
      <c r="E1583" s="435"/>
      <c r="F1583" s="435"/>
      <c r="G1583" s="435"/>
      <c r="H1583" s="435"/>
      <c r="I1583" s="435"/>
      <c r="J1583" s="435"/>
      <c r="K1583" s="435"/>
      <c r="L1583" s="435"/>
      <c r="M1583" s="435"/>
      <c r="N1583" s="435"/>
      <c r="O1583" s="435"/>
      <c r="P1583" s="435"/>
      <c r="Q1583" s="21"/>
      <c r="R1583" s="435"/>
      <c r="S1583" s="435"/>
      <c r="T1583" s="435"/>
      <c r="U1583" s="435"/>
      <c r="V1583" s="21"/>
      <c r="W1583" s="435"/>
      <c r="X1583" s="435"/>
      <c r="Y1583" s="435"/>
      <c r="Z1583" s="435"/>
      <c r="AA1583" s="435"/>
      <c r="AB1583" s="435"/>
      <c r="AC1583" s="435"/>
      <c r="AD1583" s="435"/>
      <c r="AE1583" s="435"/>
      <c r="AF1583" s="435"/>
      <c r="AG1583" s="435"/>
      <c r="AH1583" s="435"/>
      <c r="AI1583" s="435"/>
      <c r="AJ1583" s="435"/>
      <c r="AK1583" s="435"/>
      <c r="AL1583" s="435"/>
      <c r="AM1583" s="435"/>
      <c r="AN1583" s="435"/>
    </row>
    <row r="1584" spans="1:40" s="436" customFormat="1" ht="14.5">
      <c r="A1584" s="435"/>
      <c r="B1584" s="435"/>
      <c r="C1584" s="435"/>
      <c r="D1584" s="435"/>
      <c r="E1584" s="435"/>
      <c r="F1584" s="435"/>
      <c r="G1584" s="435"/>
      <c r="H1584" s="435"/>
      <c r="I1584" s="435"/>
      <c r="J1584" s="435"/>
      <c r="K1584" s="435"/>
      <c r="L1584" s="435"/>
      <c r="M1584" s="435"/>
      <c r="N1584" s="435"/>
      <c r="O1584" s="435"/>
      <c r="P1584" s="435"/>
      <c r="Q1584" s="21"/>
      <c r="R1584" s="435"/>
      <c r="S1584" s="435"/>
      <c r="T1584" s="435"/>
      <c r="U1584" s="435"/>
      <c r="V1584" s="21"/>
      <c r="W1584" s="435"/>
      <c r="X1584" s="435"/>
      <c r="Y1584" s="435"/>
      <c r="Z1584" s="435"/>
      <c r="AA1584" s="435"/>
      <c r="AB1584" s="435"/>
      <c r="AC1584" s="435"/>
      <c r="AD1584" s="435"/>
      <c r="AE1584" s="435"/>
      <c r="AF1584" s="435"/>
      <c r="AG1584" s="435"/>
      <c r="AH1584" s="435"/>
      <c r="AI1584" s="435"/>
      <c r="AJ1584" s="435"/>
      <c r="AK1584" s="435"/>
      <c r="AL1584" s="435"/>
      <c r="AM1584" s="435"/>
      <c r="AN1584" s="435"/>
    </row>
    <row r="1585" spans="1:40" s="436" customFormat="1" ht="14.5">
      <c r="A1585" s="435"/>
      <c r="B1585" s="435"/>
      <c r="C1585" s="435"/>
      <c r="D1585" s="435"/>
      <c r="E1585" s="435"/>
      <c r="F1585" s="435"/>
      <c r="G1585" s="435"/>
      <c r="H1585" s="435"/>
      <c r="I1585" s="435"/>
      <c r="J1585" s="435"/>
      <c r="K1585" s="435"/>
      <c r="L1585" s="435"/>
      <c r="M1585" s="435"/>
      <c r="N1585" s="435"/>
      <c r="O1585" s="435"/>
      <c r="P1585" s="435"/>
      <c r="Q1585" s="21"/>
      <c r="R1585" s="435"/>
      <c r="S1585" s="435"/>
      <c r="T1585" s="435"/>
      <c r="U1585" s="435"/>
      <c r="V1585" s="21"/>
      <c r="W1585" s="435"/>
      <c r="X1585" s="435"/>
      <c r="Y1585" s="435"/>
      <c r="Z1585" s="435"/>
      <c r="AA1585" s="435"/>
      <c r="AB1585" s="435"/>
      <c r="AC1585" s="435"/>
      <c r="AD1585" s="435"/>
      <c r="AE1585" s="435"/>
      <c r="AF1585" s="435"/>
      <c r="AG1585" s="435"/>
      <c r="AH1585" s="435"/>
      <c r="AI1585" s="435"/>
      <c r="AJ1585" s="435"/>
      <c r="AK1585" s="435"/>
      <c r="AL1585" s="435"/>
      <c r="AM1585" s="435"/>
      <c r="AN1585" s="435"/>
    </row>
    <row r="1586" spans="1:40" s="436" customFormat="1" ht="14.5">
      <c r="A1586" s="435"/>
      <c r="B1586" s="435"/>
      <c r="C1586" s="435"/>
      <c r="D1586" s="435"/>
      <c r="E1586" s="435"/>
      <c r="F1586" s="435"/>
      <c r="G1586" s="435"/>
      <c r="H1586" s="435"/>
      <c r="I1586" s="435"/>
      <c r="J1586" s="435"/>
      <c r="K1586" s="435"/>
      <c r="L1586" s="435"/>
      <c r="M1586" s="435"/>
      <c r="N1586" s="435"/>
      <c r="O1586" s="435"/>
      <c r="P1586" s="435"/>
      <c r="Q1586" s="21"/>
      <c r="R1586" s="435"/>
      <c r="S1586" s="435"/>
      <c r="T1586" s="435"/>
      <c r="U1586" s="435"/>
      <c r="V1586" s="21"/>
      <c r="W1586" s="435"/>
      <c r="X1586" s="435"/>
      <c r="Y1586" s="435"/>
      <c r="Z1586" s="435"/>
      <c r="AA1586" s="435"/>
      <c r="AB1586" s="435"/>
      <c r="AC1586" s="435"/>
      <c r="AD1586" s="435"/>
      <c r="AE1586" s="435"/>
      <c r="AF1586" s="435"/>
      <c r="AG1586" s="435"/>
      <c r="AH1586" s="435"/>
      <c r="AI1586" s="435"/>
      <c r="AJ1586" s="435"/>
      <c r="AK1586" s="435"/>
      <c r="AL1586" s="435"/>
      <c r="AM1586" s="435"/>
      <c r="AN1586" s="435"/>
    </row>
    <row r="1587" spans="1:40" s="436" customFormat="1" ht="14.5">
      <c r="A1587" s="435"/>
      <c r="B1587" s="435"/>
      <c r="C1587" s="435"/>
      <c r="D1587" s="435"/>
      <c r="E1587" s="435"/>
      <c r="F1587" s="435"/>
      <c r="G1587" s="435"/>
      <c r="H1587" s="435"/>
      <c r="I1587" s="435"/>
      <c r="J1587" s="435"/>
      <c r="K1587" s="435"/>
      <c r="L1587" s="435"/>
      <c r="M1587" s="435"/>
      <c r="N1587" s="435"/>
      <c r="O1587" s="435"/>
      <c r="P1587" s="435"/>
      <c r="Q1587" s="21"/>
      <c r="R1587" s="435"/>
      <c r="S1587" s="435"/>
      <c r="T1587" s="435"/>
      <c r="U1587" s="435"/>
      <c r="V1587" s="21"/>
      <c r="W1587" s="435"/>
      <c r="X1587" s="435"/>
      <c r="Y1587" s="435"/>
      <c r="Z1587" s="435"/>
      <c r="AA1587" s="435"/>
      <c r="AB1587" s="435"/>
      <c r="AC1587" s="435"/>
      <c r="AD1587" s="435"/>
      <c r="AE1587" s="435"/>
      <c r="AF1587" s="435"/>
      <c r="AG1587" s="435"/>
      <c r="AH1587" s="435"/>
      <c r="AI1587" s="435"/>
      <c r="AJ1587" s="435"/>
      <c r="AK1587" s="435"/>
      <c r="AL1587" s="435"/>
      <c r="AM1587" s="435"/>
      <c r="AN1587" s="435"/>
    </row>
    <row r="1588" spans="1:40" s="436" customFormat="1" ht="14.5">
      <c r="A1588" s="435"/>
      <c r="B1588" s="435"/>
      <c r="C1588" s="435"/>
      <c r="D1588" s="435"/>
      <c r="E1588" s="435"/>
      <c r="F1588" s="435"/>
      <c r="G1588" s="435"/>
      <c r="H1588" s="435"/>
      <c r="I1588" s="435"/>
      <c r="J1588" s="435"/>
      <c r="K1588" s="435"/>
      <c r="L1588" s="435"/>
      <c r="M1588" s="435"/>
      <c r="N1588" s="435"/>
      <c r="O1588" s="435"/>
      <c r="P1588" s="435"/>
      <c r="Q1588" s="21"/>
      <c r="R1588" s="435"/>
      <c r="S1588" s="435"/>
      <c r="T1588" s="435"/>
      <c r="U1588" s="435"/>
      <c r="V1588" s="21"/>
      <c r="W1588" s="435"/>
      <c r="X1588" s="435"/>
      <c r="Y1588" s="435"/>
      <c r="Z1588" s="435"/>
      <c r="AA1588" s="435"/>
      <c r="AB1588" s="435"/>
      <c r="AC1588" s="435"/>
      <c r="AD1588" s="435"/>
      <c r="AE1588" s="435"/>
      <c r="AF1588" s="435"/>
      <c r="AG1588" s="435"/>
      <c r="AH1588" s="435"/>
      <c r="AI1588" s="435"/>
      <c r="AJ1588" s="435"/>
      <c r="AK1588" s="435"/>
      <c r="AL1588" s="435"/>
      <c r="AM1588" s="435"/>
      <c r="AN1588" s="435"/>
    </row>
    <row r="1589" spans="1:40" s="436" customFormat="1" ht="14.5">
      <c r="A1589" s="435"/>
      <c r="B1589" s="435"/>
      <c r="C1589" s="435"/>
      <c r="D1589" s="435"/>
      <c r="E1589" s="435"/>
      <c r="F1589" s="435"/>
      <c r="G1589" s="435"/>
      <c r="H1589" s="435"/>
      <c r="I1589" s="435"/>
      <c r="J1589" s="435"/>
      <c r="K1589" s="435"/>
      <c r="L1589" s="435"/>
      <c r="M1589" s="435"/>
      <c r="N1589" s="435"/>
      <c r="O1589" s="435"/>
      <c r="P1589" s="435"/>
      <c r="Q1589" s="21"/>
      <c r="R1589" s="435"/>
      <c r="S1589" s="435"/>
      <c r="T1589" s="435"/>
      <c r="U1589" s="435"/>
      <c r="V1589" s="21"/>
      <c r="W1589" s="435"/>
      <c r="X1589" s="435"/>
      <c r="Y1589" s="435"/>
      <c r="Z1589" s="435"/>
      <c r="AA1589" s="435"/>
      <c r="AB1589" s="435"/>
      <c r="AC1589" s="435"/>
      <c r="AD1589" s="435"/>
      <c r="AE1589" s="435"/>
      <c r="AF1589" s="435"/>
      <c r="AG1589" s="435"/>
      <c r="AH1589" s="435"/>
      <c r="AI1589" s="435"/>
      <c r="AJ1589" s="435"/>
      <c r="AK1589" s="435"/>
      <c r="AL1589" s="435"/>
      <c r="AM1589" s="435"/>
      <c r="AN1589" s="435"/>
    </row>
    <row r="1590" spans="1:40" s="436" customFormat="1" ht="14.5">
      <c r="A1590" s="435"/>
      <c r="B1590" s="435"/>
      <c r="C1590" s="435"/>
      <c r="D1590" s="435"/>
      <c r="E1590" s="435"/>
      <c r="F1590" s="435"/>
      <c r="G1590" s="435"/>
      <c r="H1590" s="435"/>
      <c r="I1590" s="435"/>
      <c r="J1590" s="435"/>
      <c r="K1590" s="435"/>
      <c r="L1590" s="435"/>
      <c r="M1590" s="435"/>
      <c r="N1590" s="435"/>
      <c r="O1590" s="435"/>
      <c r="P1590" s="435"/>
      <c r="Q1590" s="21"/>
      <c r="R1590" s="435"/>
      <c r="S1590" s="435"/>
      <c r="T1590" s="435"/>
      <c r="U1590" s="435"/>
      <c r="V1590" s="21"/>
      <c r="W1590" s="435"/>
      <c r="X1590" s="435"/>
      <c r="Y1590" s="435"/>
      <c r="Z1590" s="435"/>
      <c r="AA1590" s="435"/>
      <c r="AB1590" s="435"/>
      <c r="AC1590" s="435"/>
      <c r="AD1590" s="435"/>
      <c r="AE1590" s="435"/>
      <c r="AF1590" s="435"/>
      <c r="AG1590" s="435"/>
      <c r="AH1590" s="435"/>
      <c r="AI1590" s="435"/>
      <c r="AJ1590" s="435"/>
      <c r="AK1590" s="435"/>
      <c r="AL1590" s="435"/>
      <c r="AM1590" s="435"/>
      <c r="AN1590" s="435"/>
    </row>
    <row r="1591" spans="1:40" s="436" customFormat="1" ht="14.5">
      <c r="A1591" s="435"/>
      <c r="B1591" s="435"/>
      <c r="C1591" s="435"/>
      <c r="D1591" s="435"/>
      <c r="E1591" s="435"/>
      <c r="F1591" s="435"/>
      <c r="G1591" s="435"/>
      <c r="H1591" s="435"/>
      <c r="I1591" s="435"/>
      <c r="J1591" s="435"/>
      <c r="K1591" s="435"/>
      <c r="L1591" s="435"/>
      <c r="M1591" s="435"/>
      <c r="N1591" s="435"/>
      <c r="O1591" s="435"/>
      <c r="P1591" s="435"/>
      <c r="Q1591" s="21"/>
      <c r="R1591" s="435"/>
      <c r="S1591" s="435"/>
      <c r="T1591" s="435"/>
      <c r="U1591" s="435"/>
      <c r="V1591" s="21"/>
      <c r="W1591" s="435"/>
      <c r="X1591" s="435"/>
      <c r="Y1591" s="435"/>
      <c r="Z1591" s="435"/>
      <c r="AA1591" s="435"/>
      <c r="AB1591" s="435"/>
      <c r="AC1591" s="435"/>
      <c r="AD1591" s="435"/>
      <c r="AE1591" s="435"/>
      <c r="AF1591" s="435"/>
      <c r="AG1591" s="435"/>
      <c r="AH1591" s="435"/>
      <c r="AI1591" s="435"/>
      <c r="AJ1591" s="435"/>
      <c r="AK1591" s="435"/>
      <c r="AL1591" s="435"/>
      <c r="AM1591" s="435"/>
      <c r="AN1591" s="435"/>
    </row>
    <row r="1592" spans="1:40" s="436" customFormat="1" ht="14.5">
      <c r="A1592" s="435"/>
      <c r="B1592" s="435"/>
      <c r="C1592" s="435"/>
      <c r="D1592" s="435"/>
      <c r="E1592" s="435"/>
      <c r="F1592" s="435"/>
      <c r="G1592" s="435"/>
      <c r="H1592" s="435"/>
      <c r="I1592" s="435"/>
      <c r="J1592" s="435"/>
      <c r="K1592" s="435"/>
      <c r="L1592" s="435"/>
      <c r="M1592" s="435"/>
      <c r="N1592" s="435"/>
      <c r="O1592" s="435"/>
      <c r="P1592" s="435"/>
      <c r="Q1592" s="21"/>
      <c r="R1592" s="435"/>
      <c r="S1592" s="435"/>
      <c r="T1592" s="435"/>
      <c r="U1592" s="435"/>
      <c r="V1592" s="21"/>
      <c r="W1592" s="435"/>
      <c r="X1592" s="435"/>
      <c r="Y1592" s="435"/>
      <c r="Z1592" s="435"/>
      <c r="AA1592" s="435"/>
      <c r="AB1592" s="435"/>
      <c r="AC1592" s="435"/>
      <c r="AD1592" s="435"/>
      <c r="AE1592" s="435"/>
      <c r="AF1592" s="435"/>
      <c r="AG1592" s="435"/>
      <c r="AH1592" s="435"/>
      <c r="AI1592" s="435"/>
      <c r="AJ1592" s="435"/>
      <c r="AK1592" s="435"/>
      <c r="AL1592" s="435"/>
      <c r="AM1592" s="435"/>
      <c r="AN1592" s="435"/>
    </row>
    <row r="1593" spans="1:40" s="436" customFormat="1" ht="14.5">
      <c r="A1593" s="435"/>
      <c r="B1593" s="435"/>
      <c r="C1593" s="435"/>
      <c r="D1593" s="435"/>
      <c r="E1593" s="435"/>
      <c r="F1593" s="435"/>
      <c r="G1593" s="435"/>
      <c r="H1593" s="435"/>
      <c r="I1593" s="435"/>
      <c r="J1593" s="435"/>
      <c r="K1593" s="435"/>
      <c r="L1593" s="435"/>
      <c r="M1593" s="435"/>
      <c r="N1593" s="435"/>
      <c r="O1593" s="435"/>
      <c r="P1593" s="435"/>
      <c r="Q1593" s="21"/>
      <c r="R1593" s="435"/>
      <c r="S1593" s="435"/>
      <c r="T1593" s="435"/>
      <c r="U1593" s="435"/>
      <c r="V1593" s="21"/>
      <c r="W1593" s="435"/>
      <c r="X1593" s="435"/>
      <c r="Y1593" s="435"/>
      <c r="Z1593" s="435"/>
      <c r="AA1593" s="435"/>
      <c r="AB1593" s="435"/>
      <c r="AC1593" s="435"/>
      <c r="AD1593" s="435"/>
      <c r="AE1593" s="435"/>
      <c r="AF1593" s="435"/>
      <c r="AG1593" s="435"/>
      <c r="AH1593" s="435"/>
      <c r="AI1593" s="435"/>
      <c r="AJ1593" s="435"/>
      <c r="AK1593" s="435"/>
      <c r="AL1593" s="435"/>
      <c r="AM1593" s="435"/>
      <c r="AN1593" s="435"/>
    </row>
    <row r="1594" spans="1:40" s="436" customFormat="1" ht="14.5">
      <c r="A1594" s="435"/>
      <c r="B1594" s="435"/>
      <c r="C1594" s="435"/>
      <c r="D1594" s="435"/>
      <c r="E1594" s="435"/>
      <c r="F1594" s="435"/>
      <c r="G1594" s="435"/>
      <c r="H1594" s="435"/>
      <c r="I1594" s="435"/>
      <c r="J1594" s="435"/>
      <c r="K1594" s="435"/>
      <c r="L1594" s="435"/>
      <c r="M1594" s="435"/>
      <c r="N1594" s="435"/>
      <c r="O1594" s="435"/>
      <c r="P1594" s="435"/>
      <c r="Q1594" s="21"/>
      <c r="R1594" s="435"/>
      <c r="S1594" s="435"/>
      <c r="T1594" s="435"/>
      <c r="U1594" s="435"/>
      <c r="V1594" s="21"/>
      <c r="W1594" s="435"/>
      <c r="X1594" s="435"/>
      <c r="Y1594" s="435"/>
      <c r="Z1594" s="435"/>
      <c r="AA1594" s="435"/>
      <c r="AB1594" s="435"/>
      <c r="AC1594" s="435"/>
      <c r="AD1594" s="435"/>
      <c r="AE1594" s="435"/>
      <c r="AF1594" s="435"/>
      <c r="AG1594" s="435"/>
      <c r="AH1594" s="435"/>
      <c r="AI1594" s="435"/>
      <c r="AJ1594" s="435"/>
      <c r="AK1594" s="435"/>
      <c r="AL1594" s="435"/>
      <c r="AM1594" s="435"/>
      <c r="AN1594" s="435"/>
    </row>
    <row r="1595" spans="1:40" s="436" customFormat="1" ht="14.5">
      <c r="A1595" s="435"/>
      <c r="B1595" s="435"/>
      <c r="C1595" s="435"/>
      <c r="D1595" s="435"/>
      <c r="E1595" s="435"/>
      <c r="F1595" s="435"/>
      <c r="G1595" s="435"/>
      <c r="H1595" s="435"/>
      <c r="I1595" s="435"/>
      <c r="J1595" s="435"/>
      <c r="K1595" s="435"/>
      <c r="L1595" s="435"/>
      <c r="M1595" s="435"/>
      <c r="N1595" s="435"/>
      <c r="O1595" s="435"/>
      <c r="P1595" s="435"/>
      <c r="Q1595" s="21"/>
      <c r="R1595" s="435"/>
      <c r="S1595" s="435"/>
      <c r="T1595" s="435"/>
      <c r="U1595" s="435"/>
      <c r="V1595" s="21"/>
      <c r="W1595" s="435"/>
      <c r="X1595" s="435"/>
      <c r="Y1595" s="435"/>
      <c r="Z1595" s="435"/>
      <c r="AA1595" s="435"/>
      <c r="AB1595" s="435"/>
      <c r="AC1595" s="435"/>
      <c r="AD1595" s="435"/>
      <c r="AE1595" s="435"/>
      <c r="AF1595" s="435"/>
      <c r="AG1595" s="435"/>
      <c r="AH1595" s="435"/>
      <c r="AI1595" s="435"/>
      <c r="AJ1595" s="435"/>
      <c r="AK1595" s="435"/>
      <c r="AL1595" s="435"/>
      <c r="AM1595" s="435"/>
      <c r="AN1595" s="435"/>
    </row>
    <row r="1596" spans="1:40" s="436" customFormat="1" ht="14.5">
      <c r="A1596" s="435"/>
      <c r="B1596" s="435"/>
      <c r="C1596" s="435"/>
      <c r="D1596" s="435"/>
      <c r="E1596" s="435"/>
      <c r="F1596" s="435"/>
      <c r="G1596" s="435"/>
      <c r="H1596" s="435"/>
      <c r="I1596" s="435"/>
      <c r="J1596" s="435"/>
      <c r="K1596" s="435"/>
      <c r="L1596" s="435"/>
      <c r="M1596" s="435"/>
      <c r="N1596" s="435"/>
      <c r="O1596" s="435"/>
      <c r="P1596" s="435"/>
      <c r="Q1596" s="21"/>
      <c r="R1596" s="435"/>
      <c r="S1596" s="435"/>
      <c r="T1596" s="435"/>
      <c r="U1596" s="435"/>
      <c r="V1596" s="21"/>
      <c r="W1596" s="435"/>
      <c r="X1596" s="435"/>
      <c r="Y1596" s="435"/>
      <c r="Z1596" s="435"/>
      <c r="AA1596" s="435"/>
      <c r="AB1596" s="435"/>
      <c r="AC1596" s="435"/>
      <c r="AD1596" s="435"/>
      <c r="AE1596" s="435"/>
      <c r="AF1596" s="435"/>
      <c r="AG1596" s="435"/>
      <c r="AH1596" s="435"/>
      <c r="AI1596" s="435"/>
      <c r="AJ1596" s="435"/>
      <c r="AK1596" s="435"/>
      <c r="AL1596" s="435"/>
      <c r="AM1596" s="435"/>
      <c r="AN1596" s="435"/>
    </row>
    <row r="1597" spans="1:40" s="436" customFormat="1" ht="14.5">
      <c r="A1597" s="435"/>
      <c r="B1597" s="435"/>
      <c r="C1597" s="435"/>
      <c r="D1597" s="435"/>
      <c r="E1597" s="435"/>
      <c r="F1597" s="435"/>
      <c r="G1597" s="435"/>
      <c r="H1597" s="435"/>
      <c r="I1597" s="435"/>
      <c r="J1597" s="435"/>
      <c r="K1597" s="435"/>
      <c r="L1597" s="435"/>
      <c r="M1597" s="435"/>
      <c r="N1597" s="435"/>
      <c r="O1597" s="435"/>
      <c r="P1597" s="435"/>
      <c r="Q1597" s="21"/>
      <c r="R1597" s="435"/>
      <c r="S1597" s="435"/>
      <c r="T1597" s="435"/>
      <c r="U1597" s="435"/>
      <c r="V1597" s="21"/>
      <c r="W1597" s="435"/>
      <c r="X1597" s="435"/>
      <c r="Y1597" s="435"/>
      <c r="Z1597" s="435"/>
      <c r="AA1597" s="435"/>
      <c r="AB1597" s="435"/>
      <c r="AC1597" s="435"/>
      <c r="AD1597" s="435"/>
      <c r="AE1597" s="435"/>
      <c r="AF1597" s="435"/>
      <c r="AG1597" s="435"/>
      <c r="AH1597" s="435"/>
      <c r="AI1597" s="435"/>
      <c r="AJ1597" s="435"/>
      <c r="AK1597" s="435"/>
      <c r="AL1597" s="435"/>
      <c r="AM1597" s="435"/>
      <c r="AN1597" s="435"/>
    </row>
    <row r="1598" spans="1:40" s="436" customFormat="1" ht="14.5">
      <c r="A1598" s="435"/>
      <c r="B1598" s="435"/>
      <c r="C1598" s="435"/>
      <c r="D1598" s="435"/>
      <c r="E1598" s="435"/>
      <c r="F1598" s="435"/>
      <c r="G1598" s="435"/>
      <c r="H1598" s="435"/>
      <c r="I1598" s="435"/>
      <c r="J1598" s="435"/>
      <c r="K1598" s="435"/>
      <c r="L1598" s="435"/>
      <c r="M1598" s="435"/>
      <c r="N1598" s="435"/>
      <c r="O1598" s="435"/>
      <c r="P1598" s="435"/>
      <c r="Q1598" s="21"/>
      <c r="R1598" s="435"/>
      <c r="S1598" s="435"/>
      <c r="T1598" s="435"/>
      <c r="U1598" s="435"/>
      <c r="V1598" s="21"/>
      <c r="W1598" s="435"/>
      <c r="X1598" s="435"/>
      <c r="Y1598" s="435"/>
      <c r="Z1598" s="435"/>
      <c r="AA1598" s="435"/>
      <c r="AB1598" s="435"/>
      <c r="AC1598" s="435"/>
      <c r="AD1598" s="435"/>
      <c r="AE1598" s="435"/>
      <c r="AF1598" s="435"/>
      <c r="AG1598" s="435"/>
      <c r="AH1598" s="435"/>
      <c r="AI1598" s="435"/>
      <c r="AJ1598" s="435"/>
      <c r="AK1598" s="435"/>
      <c r="AL1598" s="435"/>
      <c r="AM1598" s="435"/>
      <c r="AN1598" s="435"/>
    </row>
    <row r="1599" spans="1:40" s="436" customFormat="1" ht="14.5">
      <c r="A1599" s="435"/>
      <c r="B1599" s="435"/>
      <c r="C1599" s="435"/>
      <c r="D1599" s="435"/>
      <c r="E1599" s="435"/>
      <c r="F1599" s="435"/>
      <c r="G1599" s="435"/>
      <c r="H1599" s="435"/>
      <c r="I1599" s="435"/>
      <c r="J1599" s="435"/>
      <c r="K1599" s="435"/>
      <c r="L1599" s="435"/>
      <c r="M1599" s="435"/>
      <c r="N1599" s="435"/>
      <c r="O1599" s="435"/>
      <c r="P1599" s="435"/>
      <c r="Q1599" s="21"/>
      <c r="R1599" s="435"/>
      <c r="S1599" s="435"/>
      <c r="T1599" s="435"/>
      <c r="U1599" s="435"/>
      <c r="V1599" s="21"/>
      <c r="W1599" s="435"/>
      <c r="X1599" s="435"/>
      <c r="Y1599" s="435"/>
      <c r="Z1599" s="435"/>
      <c r="AA1599" s="435"/>
      <c r="AB1599" s="435"/>
      <c r="AC1599" s="435"/>
      <c r="AD1599" s="435"/>
      <c r="AE1599" s="435"/>
      <c r="AF1599" s="435"/>
      <c r="AG1599" s="435"/>
      <c r="AH1599" s="435"/>
      <c r="AI1599" s="435"/>
      <c r="AJ1599" s="435"/>
      <c r="AK1599" s="435"/>
      <c r="AL1599" s="435"/>
      <c r="AM1599" s="435"/>
      <c r="AN1599" s="435"/>
    </row>
    <row r="1600" spans="1:40" s="436" customFormat="1" ht="14.5">
      <c r="A1600" s="435"/>
      <c r="B1600" s="435"/>
      <c r="C1600" s="435"/>
      <c r="D1600" s="435"/>
      <c r="E1600" s="435"/>
      <c r="F1600" s="435"/>
      <c r="G1600" s="435"/>
      <c r="H1600" s="435"/>
      <c r="I1600" s="435"/>
      <c r="J1600" s="435"/>
      <c r="K1600" s="435"/>
      <c r="L1600" s="435"/>
      <c r="M1600" s="435"/>
      <c r="N1600" s="435"/>
      <c r="O1600" s="435"/>
      <c r="P1600" s="435"/>
      <c r="Q1600" s="21"/>
      <c r="R1600" s="435"/>
      <c r="S1600" s="435"/>
      <c r="T1600" s="435"/>
      <c r="U1600" s="435"/>
      <c r="V1600" s="21"/>
      <c r="W1600" s="435"/>
      <c r="X1600" s="435"/>
      <c r="Y1600" s="435"/>
      <c r="Z1600" s="435"/>
      <c r="AA1600" s="435"/>
      <c r="AB1600" s="435"/>
      <c r="AC1600" s="435"/>
      <c r="AD1600" s="435"/>
      <c r="AE1600" s="435"/>
      <c r="AF1600" s="435"/>
      <c r="AG1600" s="435"/>
      <c r="AH1600" s="435"/>
      <c r="AI1600" s="435"/>
      <c r="AJ1600" s="435"/>
      <c r="AK1600" s="435"/>
      <c r="AL1600" s="435"/>
      <c r="AM1600" s="435"/>
      <c r="AN1600" s="435"/>
    </row>
    <row r="1601" spans="1:40" s="436" customFormat="1" ht="14.5">
      <c r="A1601" s="435"/>
      <c r="B1601" s="435"/>
      <c r="C1601" s="435"/>
      <c r="D1601" s="435"/>
      <c r="E1601" s="435"/>
      <c r="F1601" s="435"/>
      <c r="G1601" s="435"/>
      <c r="H1601" s="435"/>
      <c r="I1601" s="435"/>
      <c r="J1601" s="435"/>
      <c r="K1601" s="435"/>
      <c r="L1601" s="435"/>
      <c r="M1601" s="435"/>
      <c r="N1601" s="435"/>
      <c r="O1601" s="435"/>
      <c r="P1601" s="435"/>
      <c r="Q1601" s="21"/>
      <c r="R1601" s="435"/>
      <c r="S1601" s="435"/>
      <c r="T1601" s="435"/>
      <c r="U1601" s="435"/>
      <c r="V1601" s="21"/>
      <c r="W1601" s="435"/>
      <c r="X1601" s="435"/>
      <c r="Y1601" s="435"/>
      <c r="Z1601" s="435"/>
      <c r="AA1601" s="435"/>
      <c r="AB1601" s="435"/>
      <c r="AC1601" s="435"/>
      <c r="AD1601" s="435"/>
      <c r="AE1601" s="435"/>
      <c r="AF1601" s="435"/>
      <c r="AG1601" s="435"/>
      <c r="AH1601" s="435"/>
      <c r="AI1601" s="435"/>
      <c r="AJ1601" s="435"/>
      <c r="AK1601" s="435"/>
      <c r="AL1601" s="435"/>
      <c r="AM1601" s="435"/>
      <c r="AN1601" s="435"/>
    </row>
    <row r="1602" spans="1:40" s="436" customFormat="1" ht="14.5">
      <c r="A1602" s="435"/>
      <c r="B1602" s="435"/>
      <c r="C1602" s="435"/>
      <c r="D1602" s="435"/>
      <c r="E1602" s="435"/>
      <c r="F1602" s="435"/>
      <c r="G1602" s="435"/>
      <c r="H1602" s="435"/>
      <c r="I1602" s="435"/>
      <c r="J1602" s="435"/>
      <c r="K1602" s="435"/>
      <c r="L1602" s="435"/>
      <c r="M1602" s="435"/>
      <c r="N1602" s="435"/>
      <c r="O1602" s="435"/>
      <c r="P1602" s="435"/>
      <c r="Q1602" s="21"/>
      <c r="R1602" s="435"/>
      <c r="S1602" s="435"/>
      <c r="T1602" s="435"/>
      <c r="U1602" s="435"/>
      <c r="V1602" s="21"/>
      <c r="W1602" s="435"/>
      <c r="X1602" s="435"/>
      <c r="Y1602" s="435"/>
      <c r="Z1602" s="435"/>
      <c r="AA1602" s="435"/>
      <c r="AB1602" s="435"/>
      <c r="AC1602" s="435"/>
      <c r="AD1602" s="435"/>
      <c r="AE1602" s="435"/>
      <c r="AF1602" s="435"/>
      <c r="AG1602" s="435"/>
      <c r="AH1602" s="435"/>
      <c r="AI1602" s="435"/>
      <c r="AJ1602" s="435"/>
      <c r="AK1602" s="435"/>
      <c r="AL1602" s="435"/>
      <c r="AM1602" s="435"/>
      <c r="AN1602" s="435"/>
    </row>
    <row r="1603" spans="1:40" s="436" customFormat="1" ht="14.5">
      <c r="A1603" s="435"/>
      <c r="B1603" s="435"/>
      <c r="C1603" s="435"/>
      <c r="D1603" s="435"/>
      <c r="E1603" s="435"/>
      <c r="F1603" s="435"/>
      <c r="G1603" s="435"/>
      <c r="H1603" s="435"/>
      <c r="I1603" s="435"/>
      <c r="J1603" s="435"/>
      <c r="K1603" s="435"/>
      <c r="L1603" s="435"/>
      <c r="M1603" s="435"/>
      <c r="N1603" s="435"/>
      <c r="O1603" s="435"/>
      <c r="P1603" s="435"/>
      <c r="Q1603" s="21"/>
      <c r="R1603" s="435"/>
      <c r="S1603" s="435"/>
      <c r="T1603" s="435"/>
      <c r="U1603" s="435"/>
      <c r="V1603" s="21"/>
      <c r="W1603" s="435"/>
      <c r="X1603" s="435"/>
      <c r="Y1603" s="435"/>
      <c r="Z1603" s="435"/>
      <c r="AA1603" s="435"/>
      <c r="AB1603" s="435"/>
      <c r="AC1603" s="435"/>
      <c r="AD1603" s="435"/>
      <c r="AE1603" s="435"/>
      <c r="AF1603" s="435"/>
      <c r="AG1603" s="435"/>
      <c r="AH1603" s="435"/>
      <c r="AI1603" s="435"/>
      <c r="AJ1603" s="435"/>
      <c r="AK1603" s="435"/>
      <c r="AL1603" s="435"/>
      <c r="AM1603" s="435"/>
      <c r="AN1603" s="435"/>
    </row>
    <row r="1604" spans="1:40" s="436" customFormat="1" ht="14.5">
      <c r="A1604" s="435"/>
      <c r="B1604" s="435"/>
      <c r="C1604" s="435"/>
      <c r="D1604" s="435"/>
      <c r="E1604" s="435"/>
      <c r="F1604" s="435"/>
      <c r="G1604" s="435"/>
      <c r="H1604" s="435"/>
      <c r="I1604" s="435"/>
      <c r="J1604" s="435"/>
      <c r="K1604" s="435"/>
      <c r="L1604" s="435"/>
      <c r="M1604" s="435"/>
      <c r="N1604" s="435"/>
      <c r="O1604" s="435"/>
      <c r="P1604" s="435"/>
      <c r="Q1604" s="21"/>
      <c r="R1604" s="435"/>
      <c r="S1604" s="435"/>
      <c r="T1604" s="435"/>
      <c r="U1604" s="435"/>
      <c r="V1604" s="21"/>
      <c r="W1604" s="435"/>
      <c r="X1604" s="435"/>
      <c r="Y1604" s="435"/>
      <c r="Z1604" s="435"/>
      <c r="AA1604" s="435"/>
      <c r="AB1604" s="435"/>
      <c r="AC1604" s="435"/>
      <c r="AD1604" s="435"/>
      <c r="AE1604" s="435"/>
      <c r="AF1604" s="435"/>
      <c r="AG1604" s="435"/>
      <c r="AH1604" s="435"/>
      <c r="AI1604" s="435"/>
      <c r="AJ1604" s="435"/>
      <c r="AK1604" s="435"/>
      <c r="AL1604" s="435"/>
      <c r="AM1604" s="435"/>
      <c r="AN1604" s="435"/>
    </row>
    <row r="1605" spans="1:40" s="436" customFormat="1" ht="14.5">
      <c r="A1605" s="435"/>
      <c r="B1605" s="435"/>
      <c r="C1605" s="435"/>
      <c r="D1605" s="435"/>
      <c r="E1605" s="435"/>
      <c r="F1605" s="435"/>
      <c r="G1605" s="435"/>
      <c r="H1605" s="435"/>
      <c r="I1605" s="435"/>
      <c r="J1605" s="435"/>
      <c r="K1605" s="435"/>
      <c r="L1605" s="435"/>
      <c r="M1605" s="435"/>
      <c r="N1605" s="435"/>
      <c r="O1605" s="435"/>
      <c r="P1605" s="435"/>
      <c r="Q1605" s="21"/>
      <c r="R1605" s="435"/>
      <c r="S1605" s="435"/>
      <c r="T1605" s="435"/>
      <c r="U1605" s="435"/>
      <c r="V1605" s="21"/>
      <c r="W1605" s="435"/>
      <c r="X1605" s="435"/>
      <c r="Y1605" s="435"/>
      <c r="Z1605" s="435"/>
      <c r="AA1605" s="435"/>
      <c r="AB1605" s="435"/>
      <c r="AC1605" s="435"/>
      <c r="AD1605" s="435"/>
      <c r="AE1605" s="435"/>
      <c r="AF1605" s="435"/>
      <c r="AG1605" s="435"/>
      <c r="AH1605" s="435"/>
      <c r="AI1605" s="435"/>
      <c r="AJ1605" s="435"/>
      <c r="AK1605" s="435"/>
      <c r="AL1605" s="435"/>
      <c r="AM1605" s="435"/>
      <c r="AN1605" s="435"/>
    </row>
    <row r="1606" spans="1:40" s="436" customFormat="1" ht="14.5">
      <c r="A1606" s="435"/>
      <c r="B1606" s="435"/>
      <c r="C1606" s="435"/>
      <c r="D1606" s="435"/>
      <c r="E1606" s="435"/>
      <c r="F1606" s="435"/>
      <c r="G1606" s="435"/>
      <c r="H1606" s="435"/>
      <c r="I1606" s="435"/>
      <c r="J1606" s="435"/>
      <c r="K1606" s="435"/>
      <c r="L1606" s="435"/>
      <c r="M1606" s="435"/>
      <c r="N1606" s="435"/>
      <c r="O1606" s="435"/>
      <c r="P1606" s="435"/>
      <c r="Q1606" s="21"/>
      <c r="R1606" s="435"/>
      <c r="S1606" s="435"/>
      <c r="T1606" s="435"/>
      <c r="U1606" s="435"/>
      <c r="V1606" s="21"/>
      <c r="W1606" s="435"/>
      <c r="X1606" s="435"/>
      <c r="Y1606" s="435"/>
      <c r="Z1606" s="435"/>
      <c r="AA1606" s="435"/>
      <c r="AB1606" s="435"/>
      <c r="AC1606" s="435"/>
      <c r="AD1606" s="435"/>
      <c r="AE1606" s="435"/>
      <c r="AF1606" s="435"/>
      <c r="AG1606" s="435"/>
      <c r="AH1606" s="435"/>
      <c r="AI1606" s="435"/>
      <c r="AJ1606" s="435"/>
      <c r="AK1606" s="435"/>
      <c r="AL1606" s="435"/>
      <c r="AM1606" s="435"/>
      <c r="AN1606" s="435"/>
    </row>
    <row r="1607" spans="1:40" s="436" customFormat="1" ht="14.5">
      <c r="A1607" s="435"/>
      <c r="B1607" s="435"/>
      <c r="C1607" s="435"/>
      <c r="D1607" s="435"/>
      <c r="E1607" s="435"/>
      <c r="F1607" s="435"/>
      <c r="G1607" s="435"/>
      <c r="H1607" s="435"/>
      <c r="I1607" s="435"/>
      <c r="J1607" s="435"/>
      <c r="K1607" s="435"/>
      <c r="L1607" s="435"/>
      <c r="M1607" s="435"/>
      <c r="N1607" s="435"/>
      <c r="O1607" s="435"/>
      <c r="P1607" s="435"/>
      <c r="Q1607" s="21"/>
      <c r="R1607" s="435"/>
      <c r="S1607" s="435"/>
      <c r="T1607" s="435"/>
      <c r="U1607" s="435"/>
      <c r="V1607" s="21"/>
      <c r="W1607" s="435"/>
      <c r="X1607" s="435"/>
      <c r="Y1607" s="435"/>
      <c r="Z1607" s="435"/>
      <c r="AA1607" s="435"/>
      <c r="AB1607" s="435"/>
      <c r="AC1607" s="435"/>
      <c r="AD1607" s="435"/>
      <c r="AE1607" s="435"/>
      <c r="AF1607" s="435"/>
      <c r="AG1607" s="435"/>
      <c r="AH1607" s="435"/>
      <c r="AI1607" s="435"/>
      <c r="AJ1607" s="435"/>
      <c r="AK1607" s="435"/>
      <c r="AL1607" s="435"/>
      <c r="AM1607" s="435"/>
      <c r="AN1607" s="435"/>
    </row>
    <row r="1608" spans="1:40" s="436" customFormat="1" ht="14.5">
      <c r="A1608" s="435"/>
      <c r="B1608" s="435"/>
      <c r="C1608" s="435"/>
      <c r="D1608" s="435"/>
      <c r="E1608" s="435"/>
      <c r="F1608" s="435"/>
      <c r="G1608" s="435"/>
      <c r="H1608" s="435"/>
      <c r="I1608" s="435"/>
      <c r="J1608" s="435"/>
      <c r="K1608" s="435"/>
      <c r="L1608" s="435"/>
      <c r="M1608" s="435"/>
      <c r="N1608" s="435"/>
      <c r="O1608" s="435"/>
      <c r="P1608" s="435"/>
      <c r="Q1608" s="21"/>
      <c r="R1608" s="435"/>
      <c r="S1608" s="435"/>
      <c r="T1608" s="435"/>
      <c r="U1608" s="435"/>
      <c r="V1608" s="21"/>
      <c r="W1608" s="435"/>
      <c r="X1608" s="435"/>
      <c r="Y1608" s="435"/>
      <c r="Z1608" s="435"/>
      <c r="AA1608" s="435"/>
      <c r="AB1608" s="435"/>
      <c r="AC1608" s="435"/>
      <c r="AD1608" s="435"/>
      <c r="AE1608" s="435"/>
      <c r="AF1608" s="435"/>
      <c r="AG1608" s="435"/>
      <c r="AH1608" s="435"/>
      <c r="AI1608" s="435"/>
      <c r="AJ1608" s="435"/>
      <c r="AK1608" s="435"/>
      <c r="AL1608" s="435"/>
      <c r="AM1608" s="435"/>
      <c r="AN1608" s="435"/>
    </row>
    <row r="1609" spans="1:40" s="436" customFormat="1" ht="14.5">
      <c r="A1609" s="435"/>
      <c r="B1609" s="435"/>
      <c r="C1609" s="435"/>
      <c r="D1609" s="435"/>
      <c r="E1609" s="435"/>
      <c r="F1609" s="435"/>
      <c r="G1609" s="435"/>
      <c r="H1609" s="435"/>
      <c r="I1609" s="435"/>
      <c r="J1609" s="435"/>
      <c r="K1609" s="435"/>
      <c r="L1609" s="435"/>
      <c r="M1609" s="435"/>
      <c r="N1609" s="435"/>
      <c r="O1609" s="435"/>
      <c r="P1609" s="435"/>
      <c r="Q1609" s="21"/>
      <c r="R1609" s="435"/>
      <c r="S1609" s="435"/>
      <c r="T1609" s="435"/>
      <c r="U1609" s="435"/>
      <c r="V1609" s="21"/>
      <c r="W1609" s="435"/>
      <c r="X1609" s="435"/>
      <c r="Y1609" s="435"/>
      <c r="Z1609" s="435"/>
      <c r="AA1609" s="435"/>
      <c r="AB1609" s="435"/>
      <c r="AC1609" s="435"/>
      <c r="AD1609" s="435"/>
      <c r="AE1609" s="435"/>
      <c r="AF1609" s="435"/>
      <c r="AG1609" s="435"/>
      <c r="AH1609" s="435"/>
      <c r="AI1609" s="435"/>
      <c r="AJ1609" s="435"/>
      <c r="AK1609" s="435"/>
      <c r="AL1609" s="435"/>
      <c r="AM1609" s="435"/>
      <c r="AN1609" s="435"/>
    </row>
    <row r="1610" spans="1:40" s="436" customFormat="1" ht="14.5">
      <c r="A1610" s="435"/>
      <c r="B1610" s="435"/>
      <c r="C1610" s="435"/>
      <c r="D1610" s="435"/>
      <c r="E1610" s="435"/>
      <c r="F1610" s="435"/>
      <c r="G1610" s="435"/>
      <c r="H1610" s="435"/>
      <c r="I1610" s="435"/>
      <c r="J1610" s="435"/>
      <c r="K1610" s="435"/>
      <c r="L1610" s="435"/>
      <c r="M1610" s="435"/>
      <c r="N1610" s="435"/>
      <c r="O1610" s="435"/>
      <c r="P1610" s="435"/>
      <c r="Q1610" s="21"/>
      <c r="R1610" s="435"/>
      <c r="S1610" s="435"/>
      <c r="T1610" s="435"/>
      <c r="U1610" s="435"/>
      <c r="V1610" s="21"/>
      <c r="W1610" s="435"/>
      <c r="X1610" s="435"/>
      <c r="Y1610" s="435"/>
      <c r="Z1610" s="435"/>
      <c r="AA1610" s="435"/>
      <c r="AB1610" s="435"/>
      <c r="AC1610" s="435"/>
      <c r="AD1610" s="435"/>
      <c r="AE1610" s="435"/>
      <c r="AF1610" s="435"/>
      <c r="AG1610" s="435"/>
      <c r="AH1610" s="435"/>
      <c r="AI1610" s="435"/>
      <c r="AJ1610" s="435"/>
      <c r="AK1610" s="435"/>
      <c r="AL1610" s="435"/>
      <c r="AM1610" s="435"/>
      <c r="AN1610" s="435"/>
    </row>
    <row r="1611" spans="1:40" s="436" customFormat="1" ht="14.5">
      <c r="A1611" s="435"/>
      <c r="B1611" s="435"/>
      <c r="C1611" s="435"/>
      <c r="D1611" s="435"/>
      <c r="E1611" s="435"/>
      <c r="F1611" s="435"/>
      <c r="G1611" s="435"/>
      <c r="H1611" s="435"/>
      <c r="I1611" s="435"/>
      <c r="J1611" s="435"/>
      <c r="K1611" s="435"/>
      <c r="L1611" s="435"/>
      <c r="M1611" s="435"/>
      <c r="N1611" s="435"/>
      <c r="O1611" s="435"/>
      <c r="P1611" s="435"/>
      <c r="Q1611" s="21"/>
      <c r="R1611" s="435"/>
      <c r="S1611" s="435"/>
      <c r="T1611" s="435"/>
      <c r="U1611" s="435"/>
      <c r="V1611" s="21"/>
      <c r="W1611" s="435"/>
      <c r="X1611" s="435"/>
      <c r="Y1611" s="435"/>
      <c r="Z1611" s="435"/>
      <c r="AA1611" s="435"/>
      <c r="AB1611" s="435"/>
      <c r="AC1611" s="435"/>
      <c r="AD1611" s="435"/>
      <c r="AE1611" s="435"/>
      <c r="AF1611" s="435"/>
      <c r="AG1611" s="435"/>
      <c r="AH1611" s="435"/>
      <c r="AI1611" s="435"/>
      <c r="AJ1611" s="435"/>
      <c r="AK1611" s="435"/>
      <c r="AL1611" s="435"/>
      <c r="AM1611" s="435"/>
      <c r="AN1611" s="435"/>
    </row>
    <row r="1612" spans="1:40" s="436" customFormat="1" ht="14.5">
      <c r="A1612" s="435"/>
      <c r="B1612" s="435"/>
      <c r="C1612" s="435"/>
      <c r="D1612" s="435"/>
      <c r="E1612" s="435"/>
      <c r="F1612" s="435"/>
      <c r="G1612" s="435"/>
      <c r="H1612" s="435"/>
      <c r="I1612" s="435"/>
      <c r="J1612" s="435"/>
      <c r="K1612" s="435"/>
      <c r="L1612" s="435"/>
      <c r="M1612" s="435"/>
      <c r="N1612" s="435"/>
      <c r="O1612" s="435"/>
      <c r="P1612" s="435"/>
      <c r="Q1612" s="21"/>
      <c r="R1612" s="435"/>
      <c r="S1612" s="435"/>
      <c r="T1612" s="435"/>
      <c r="U1612" s="435"/>
      <c r="V1612" s="21"/>
      <c r="W1612" s="435"/>
      <c r="X1612" s="435"/>
      <c r="Y1612" s="435"/>
      <c r="Z1612" s="435"/>
      <c r="AA1612" s="435"/>
      <c r="AB1612" s="435"/>
      <c r="AC1612" s="435"/>
      <c r="AD1612" s="435"/>
      <c r="AE1612" s="435"/>
      <c r="AF1612" s="435"/>
      <c r="AG1612" s="435"/>
      <c r="AH1612" s="435"/>
      <c r="AI1612" s="435"/>
      <c r="AJ1612" s="435"/>
      <c r="AK1612" s="435"/>
      <c r="AL1612" s="435"/>
      <c r="AM1612" s="435"/>
      <c r="AN1612" s="435"/>
    </row>
    <row r="1613" spans="1:40" s="436" customFormat="1" ht="14.5">
      <c r="A1613" s="435"/>
      <c r="B1613" s="435"/>
      <c r="C1613" s="435"/>
      <c r="D1613" s="435"/>
      <c r="E1613" s="435"/>
      <c r="F1613" s="435"/>
      <c r="G1613" s="435"/>
      <c r="H1613" s="435"/>
      <c r="I1613" s="435"/>
      <c r="J1613" s="435"/>
      <c r="K1613" s="435"/>
      <c r="L1613" s="435"/>
      <c r="M1613" s="435"/>
      <c r="N1613" s="435"/>
      <c r="O1613" s="435"/>
      <c r="P1613" s="435"/>
      <c r="Q1613" s="21"/>
      <c r="R1613" s="435"/>
      <c r="S1613" s="435"/>
      <c r="T1613" s="435"/>
      <c r="U1613" s="435"/>
      <c r="V1613" s="21"/>
      <c r="W1613" s="435"/>
      <c r="X1613" s="435"/>
      <c r="Y1613" s="435"/>
      <c r="Z1613" s="435"/>
      <c r="AA1613" s="435"/>
      <c r="AB1613" s="435"/>
      <c r="AC1613" s="435"/>
      <c r="AD1613" s="435"/>
      <c r="AE1613" s="435"/>
      <c r="AF1613" s="435"/>
      <c r="AG1613" s="435"/>
      <c r="AH1613" s="435"/>
      <c r="AI1613" s="435"/>
      <c r="AJ1613" s="435"/>
      <c r="AK1613" s="435"/>
      <c r="AL1613" s="435"/>
      <c r="AM1613" s="435"/>
      <c r="AN1613" s="435"/>
    </row>
    <row r="1614" spans="1:40" s="436" customFormat="1" ht="14.5">
      <c r="A1614" s="435"/>
      <c r="B1614" s="435"/>
      <c r="C1614" s="435"/>
      <c r="D1614" s="435"/>
      <c r="E1614" s="435"/>
      <c r="F1614" s="435"/>
      <c r="G1614" s="435"/>
      <c r="H1614" s="435"/>
      <c r="I1614" s="435"/>
      <c r="J1614" s="435"/>
      <c r="K1614" s="435"/>
      <c r="L1614" s="435"/>
      <c r="M1614" s="435"/>
      <c r="N1614" s="435"/>
      <c r="O1614" s="435"/>
      <c r="P1614" s="435"/>
      <c r="Q1614" s="21"/>
      <c r="R1614" s="435"/>
      <c r="S1614" s="435"/>
      <c r="T1614" s="435"/>
      <c r="U1614" s="435"/>
      <c r="V1614" s="21"/>
      <c r="W1614" s="435"/>
      <c r="X1614" s="435"/>
      <c r="Y1614" s="435"/>
      <c r="Z1614" s="435"/>
      <c r="AA1614" s="435"/>
      <c r="AB1614" s="435"/>
      <c r="AC1614" s="435"/>
      <c r="AD1614" s="435"/>
      <c r="AE1614" s="435"/>
      <c r="AF1614" s="435"/>
      <c r="AG1614" s="435"/>
      <c r="AH1614" s="435"/>
      <c r="AI1614" s="435"/>
      <c r="AJ1614" s="435"/>
      <c r="AK1614" s="435"/>
      <c r="AL1614" s="435"/>
      <c r="AM1614" s="435"/>
      <c r="AN1614" s="435"/>
    </row>
    <row r="1615" spans="1:40" s="436" customFormat="1" ht="14.5">
      <c r="A1615" s="435"/>
      <c r="B1615" s="435"/>
      <c r="C1615" s="435"/>
      <c r="D1615" s="435"/>
      <c r="E1615" s="435"/>
      <c r="F1615" s="435"/>
      <c r="G1615" s="435"/>
      <c r="H1615" s="435"/>
      <c r="I1615" s="435"/>
      <c r="J1615" s="435"/>
      <c r="K1615" s="435"/>
      <c r="L1615" s="435"/>
      <c r="M1615" s="435"/>
      <c r="N1615" s="435"/>
      <c r="O1615" s="435"/>
      <c r="P1615" s="435"/>
      <c r="Q1615" s="21"/>
      <c r="R1615" s="435"/>
      <c r="S1615" s="435"/>
      <c r="T1615" s="435"/>
      <c r="U1615" s="435"/>
      <c r="V1615" s="21"/>
      <c r="W1615" s="435"/>
      <c r="X1615" s="435"/>
      <c r="Y1615" s="435"/>
      <c r="Z1615" s="435"/>
      <c r="AA1615" s="435"/>
      <c r="AB1615" s="435"/>
      <c r="AC1615" s="435"/>
      <c r="AD1615" s="435"/>
      <c r="AE1615" s="435"/>
      <c r="AF1615" s="435"/>
      <c r="AG1615" s="435"/>
      <c r="AH1615" s="435"/>
      <c r="AI1615" s="435"/>
      <c r="AJ1615" s="435"/>
      <c r="AK1615" s="435"/>
      <c r="AL1615" s="435"/>
      <c r="AM1615" s="435"/>
      <c r="AN1615" s="435"/>
    </row>
    <row r="1616" spans="1:40" s="436" customFormat="1" ht="14.5">
      <c r="A1616" s="435"/>
      <c r="B1616" s="435"/>
      <c r="C1616" s="435"/>
      <c r="D1616" s="435"/>
      <c r="E1616" s="435"/>
      <c r="F1616" s="435"/>
      <c r="G1616" s="435"/>
      <c r="H1616" s="435"/>
      <c r="I1616" s="435"/>
      <c r="J1616" s="435"/>
      <c r="K1616" s="435"/>
      <c r="L1616" s="435"/>
      <c r="M1616" s="435"/>
      <c r="N1616" s="435"/>
      <c r="O1616" s="435"/>
      <c r="P1616" s="435"/>
      <c r="Q1616" s="21"/>
      <c r="R1616" s="435"/>
      <c r="S1616" s="435"/>
      <c r="T1616" s="435"/>
      <c r="U1616" s="435"/>
      <c r="V1616" s="21"/>
      <c r="W1616" s="435"/>
      <c r="X1616" s="435"/>
      <c r="Y1616" s="435"/>
      <c r="Z1616" s="435"/>
      <c r="AA1616" s="435"/>
      <c r="AB1616" s="435"/>
      <c r="AC1616" s="435"/>
      <c r="AD1616" s="435"/>
      <c r="AE1616" s="435"/>
      <c r="AF1616" s="435"/>
      <c r="AG1616" s="435"/>
      <c r="AH1616" s="435"/>
      <c r="AI1616" s="435"/>
      <c r="AJ1616" s="435"/>
      <c r="AK1616" s="435"/>
      <c r="AL1616" s="435"/>
      <c r="AM1616" s="435"/>
      <c r="AN1616" s="435"/>
    </row>
    <row r="1617" spans="1:40" s="436" customFormat="1" ht="14.5">
      <c r="A1617" s="435"/>
      <c r="B1617" s="435"/>
      <c r="C1617" s="435"/>
      <c r="D1617" s="435"/>
      <c r="E1617" s="435"/>
      <c r="F1617" s="435"/>
      <c r="G1617" s="435"/>
      <c r="H1617" s="435"/>
      <c r="I1617" s="435"/>
      <c r="J1617" s="435"/>
      <c r="K1617" s="435"/>
      <c r="L1617" s="435"/>
      <c r="M1617" s="435"/>
      <c r="N1617" s="435"/>
      <c r="O1617" s="435"/>
      <c r="P1617" s="435"/>
      <c r="Q1617" s="21"/>
      <c r="R1617" s="435"/>
      <c r="S1617" s="435"/>
      <c r="T1617" s="435"/>
      <c r="U1617" s="435"/>
      <c r="V1617" s="21"/>
      <c r="W1617" s="435"/>
      <c r="X1617" s="435"/>
      <c r="Y1617" s="435"/>
      <c r="Z1617" s="435"/>
      <c r="AA1617" s="435"/>
      <c r="AB1617" s="435"/>
      <c r="AC1617" s="435"/>
      <c r="AD1617" s="435"/>
      <c r="AE1617" s="435"/>
      <c r="AF1617" s="435"/>
      <c r="AG1617" s="435"/>
      <c r="AH1617" s="435"/>
      <c r="AI1617" s="435"/>
      <c r="AJ1617" s="435"/>
      <c r="AK1617" s="435"/>
      <c r="AL1617" s="435"/>
      <c r="AM1617" s="435"/>
      <c r="AN1617" s="435"/>
    </row>
    <row r="1618" spans="1:40" s="436" customFormat="1" ht="14.5">
      <c r="A1618" s="435"/>
      <c r="B1618" s="435"/>
      <c r="C1618" s="435"/>
      <c r="D1618" s="435"/>
      <c r="E1618" s="435"/>
      <c r="F1618" s="435"/>
      <c r="G1618" s="435"/>
      <c r="H1618" s="435"/>
      <c r="I1618" s="435"/>
      <c r="J1618" s="435"/>
      <c r="K1618" s="435"/>
      <c r="L1618" s="435"/>
      <c r="M1618" s="435"/>
      <c r="N1618" s="435"/>
      <c r="O1618" s="435"/>
      <c r="P1618" s="435"/>
      <c r="Q1618" s="21"/>
      <c r="R1618" s="435"/>
      <c r="S1618" s="435"/>
      <c r="T1618" s="435"/>
      <c r="U1618" s="435"/>
      <c r="V1618" s="21"/>
      <c r="W1618" s="435"/>
      <c r="X1618" s="435"/>
      <c r="Y1618" s="435"/>
      <c r="Z1618" s="435"/>
      <c r="AA1618" s="435"/>
      <c r="AB1618" s="435"/>
      <c r="AC1618" s="435"/>
      <c r="AD1618" s="435"/>
      <c r="AE1618" s="435"/>
      <c r="AF1618" s="435"/>
      <c r="AG1618" s="435"/>
      <c r="AH1618" s="435"/>
      <c r="AI1618" s="435"/>
      <c r="AJ1618" s="435"/>
      <c r="AK1618" s="435"/>
      <c r="AL1618" s="435"/>
      <c r="AM1618" s="435"/>
      <c r="AN1618" s="435"/>
    </row>
    <row r="1619" spans="1:40" s="436" customFormat="1" ht="14.5">
      <c r="A1619" s="435"/>
      <c r="B1619" s="435"/>
      <c r="C1619" s="435"/>
      <c r="D1619" s="435"/>
      <c r="E1619" s="435"/>
      <c r="F1619" s="435"/>
      <c r="G1619" s="435"/>
      <c r="H1619" s="435"/>
      <c r="I1619" s="435"/>
      <c r="J1619" s="435"/>
      <c r="K1619" s="435"/>
      <c r="L1619" s="435"/>
      <c r="M1619" s="435"/>
      <c r="N1619" s="435"/>
      <c r="O1619" s="435"/>
      <c r="P1619" s="435"/>
      <c r="Q1619" s="21"/>
      <c r="R1619" s="435"/>
      <c r="S1619" s="435"/>
      <c r="T1619" s="435"/>
      <c r="U1619" s="435"/>
      <c r="V1619" s="21"/>
      <c r="W1619" s="435"/>
      <c r="X1619" s="435"/>
      <c r="Y1619" s="435"/>
      <c r="Z1619" s="435"/>
      <c r="AA1619" s="435"/>
      <c r="AB1619" s="435"/>
      <c r="AC1619" s="435"/>
      <c r="AD1619" s="435"/>
      <c r="AE1619" s="435"/>
      <c r="AF1619" s="435"/>
      <c r="AG1619" s="435"/>
      <c r="AH1619" s="435"/>
      <c r="AI1619" s="435"/>
      <c r="AJ1619" s="435"/>
      <c r="AK1619" s="435"/>
      <c r="AL1619" s="435"/>
      <c r="AM1619" s="435"/>
      <c r="AN1619" s="435"/>
    </row>
    <row r="1620" spans="1:40" s="436" customFormat="1" ht="14.5">
      <c r="A1620" s="435"/>
      <c r="B1620" s="435"/>
      <c r="C1620" s="435"/>
      <c r="D1620" s="435"/>
      <c r="E1620" s="435"/>
      <c r="F1620" s="435"/>
      <c r="G1620" s="435"/>
      <c r="H1620" s="435"/>
      <c r="I1620" s="435"/>
      <c r="J1620" s="435"/>
      <c r="K1620" s="435"/>
      <c r="L1620" s="435"/>
      <c r="M1620" s="435"/>
      <c r="N1620" s="435"/>
      <c r="O1620" s="435"/>
      <c r="P1620" s="435"/>
      <c r="Q1620" s="21"/>
      <c r="R1620" s="435"/>
      <c r="S1620" s="435"/>
      <c r="T1620" s="435"/>
      <c r="U1620" s="435"/>
      <c r="V1620" s="21"/>
      <c r="W1620" s="435"/>
      <c r="X1620" s="435"/>
      <c r="Y1620" s="435"/>
      <c r="Z1620" s="435"/>
      <c r="AA1620" s="435"/>
      <c r="AB1620" s="435"/>
      <c r="AC1620" s="435"/>
      <c r="AD1620" s="435"/>
      <c r="AE1620" s="435"/>
      <c r="AF1620" s="435"/>
      <c r="AG1620" s="435"/>
      <c r="AH1620" s="435"/>
      <c r="AI1620" s="435"/>
      <c r="AJ1620" s="435"/>
      <c r="AK1620" s="435"/>
      <c r="AL1620" s="435"/>
      <c r="AM1620" s="435"/>
      <c r="AN1620" s="435"/>
    </row>
    <row r="1621" spans="1:40" s="436" customFormat="1" ht="14.5">
      <c r="A1621" s="435"/>
      <c r="B1621" s="435"/>
      <c r="C1621" s="435"/>
      <c r="D1621" s="435"/>
      <c r="E1621" s="435"/>
      <c r="F1621" s="435"/>
      <c r="G1621" s="435"/>
      <c r="H1621" s="435"/>
      <c r="I1621" s="435"/>
      <c r="J1621" s="435"/>
      <c r="K1621" s="435"/>
      <c r="L1621" s="435"/>
      <c r="M1621" s="435"/>
      <c r="N1621" s="435"/>
      <c r="O1621" s="435"/>
      <c r="P1621" s="435"/>
      <c r="Q1621" s="21"/>
      <c r="R1621" s="435"/>
      <c r="S1621" s="435"/>
      <c r="T1621" s="435"/>
      <c r="U1621" s="435"/>
      <c r="V1621" s="21"/>
      <c r="W1621" s="435"/>
      <c r="X1621" s="435"/>
      <c r="Y1621" s="435"/>
      <c r="Z1621" s="435"/>
      <c r="AA1621" s="435"/>
      <c r="AB1621" s="435"/>
      <c r="AC1621" s="435"/>
      <c r="AD1621" s="435"/>
      <c r="AE1621" s="435"/>
      <c r="AF1621" s="435"/>
      <c r="AG1621" s="435"/>
      <c r="AH1621" s="435"/>
      <c r="AI1621" s="435"/>
      <c r="AJ1621" s="435"/>
      <c r="AK1621" s="435"/>
      <c r="AL1621" s="435"/>
      <c r="AM1621" s="435"/>
      <c r="AN1621" s="435"/>
    </row>
    <row r="1622" spans="1:40" s="436" customFormat="1" ht="14.5">
      <c r="A1622" s="435"/>
      <c r="B1622" s="435"/>
      <c r="C1622" s="435"/>
      <c r="D1622" s="435"/>
      <c r="E1622" s="435"/>
      <c r="F1622" s="435"/>
      <c r="G1622" s="435"/>
      <c r="H1622" s="435"/>
      <c r="I1622" s="435"/>
      <c r="J1622" s="435"/>
      <c r="K1622" s="435"/>
      <c r="L1622" s="435"/>
      <c r="M1622" s="435"/>
      <c r="N1622" s="435"/>
      <c r="O1622" s="435"/>
      <c r="P1622" s="435"/>
      <c r="Q1622" s="21"/>
      <c r="R1622" s="435"/>
      <c r="S1622" s="435"/>
      <c r="T1622" s="435"/>
      <c r="U1622" s="435"/>
      <c r="V1622" s="21"/>
      <c r="W1622" s="435"/>
      <c r="X1622" s="435"/>
      <c r="Y1622" s="435"/>
      <c r="Z1622" s="435"/>
      <c r="AA1622" s="435"/>
      <c r="AB1622" s="435"/>
      <c r="AC1622" s="435"/>
      <c r="AD1622" s="435"/>
      <c r="AE1622" s="435"/>
      <c r="AF1622" s="435"/>
      <c r="AG1622" s="435"/>
      <c r="AH1622" s="435"/>
      <c r="AI1622" s="435"/>
      <c r="AJ1622" s="435"/>
      <c r="AK1622" s="435"/>
      <c r="AL1622" s="435"/>
      <c r="AM1622" s="435"/>
      <c r="AN1622" s="435"/>
    </row>
    <row r="1623" spans="1:40" s="436" customFormat="1" ht="14.5">
      <c r="A1623" s="435"/>
      <c r="B1623" s="435"/>
      <c r="C1623" s="435"/>
      <c r="D1623" s="435"/>
      <c r="E1623" s="435"/>
      <c r="F1623" s="435"/>
      <c r="G1623" s="435"/>
      <c r="H1623" s="435"/>
      <c r="I1623" s="435"/>
      <c r="J1623" s="435"/>
      <c r="K1623" s="435"/>
      <c r="L1623" s="435"/>
      <c r="M1623" s="435"/>
      <c r="N1623" s="435"/>
      <c r="O1623" s="435"/>
      <c r="P1623" s="435"/>
      <c r="Q1623" s="21"/>
      <c r="R1623" s="435"/>
      <c r="S1623" s="435"/>
      <c r="T1623" s="435"/>
      <c r="U1623" s="435"/>
      <c r="V1623" s="21"/>
      <c r="W1623" s="435"/>
      <c r="X1623" s="435"/>
      <c r="Y1623" s="435"/>
      <c r="Z1623" s="435"/>
      <c r="AA1623" s="435"/>
      <c r="AB1623" s="435"/>
      <c r="AC1623" s="435"/>
      <c r="AD1623" s="435"/>
      <c r="AE1623" s="435"/>
      <c r="AF1623" s="435"/>
      <c r="AG1623" s="435"/>
      <c r="AH1623" s="435"/>
      <c r="AI1623" s="435"/>
      <c r="AJ1623" s="435"/>
      <c r="AK1623" s="435"/>
      <c r="AL1623" s="435"/>
      <c r="AM1623" s="435"/>
      <c r="AN1623" s="435"/>
    </row>
    <row r="1624" spans="1:40" s="436" customFormat="1" ht="14.5">
      <c r="A1624" s="435"/>
      <c r="B1624" s="435"/>
      <c r="C1624" s="435"/>
      <c r="D1624" s="435"/>
      <c r="E1624" s="435"/>
      <c r="F1624" s="435"/>
      <c r="G1624" s="435"/>
      <c r="H1624" s="435"/>
      <c r="I1624" s="435"/>
      <c r="J1624" s="435"/>
      <c r="K1624" s="435"/>
      <c r="L1624" s="435"/>
      <c r="M1624" s="435"/>
      <c r="N1624" s="435"/>
      <c r="O1624" s="435"/>
      <c r="P1624" s="435"/>
      <c r="Q1624" s="21"/>
      <c r="R1624" s="435"/>
      <c r="S1624" s="435"/>
      <c r="T1624" s="435"/>
      <c r="U1624" s="435"/>
      <c r="V1624" s="21"/>
      <c r="W1624" s="435"/>
      <c r="X1624" s="435"/>
      <c r="Y1624" s="435"/>
      <c r="Z1624" s="435"/>
      <c r="AA1624" s="435"/>
      <c r="AB1624" s="435"/>
      <c r="AC1624" s="435"/>
      <c r="AD1624" s="435"/>
      <c r="AE1624" s="435"/>
      <c r="AF1624" s="435"/>
      <c r="AG1624" s="435"/>
      <c r="AH1624" s="435"/>
      <c r="AI1624" s="435"/>
      <c r="AJ1624" s="435"/>
      <c r="AK1624" s="435"/>
      <c r="AL1624" s="435"/>
      <c r="AM1624" s="435"/>
      <c r="AN1624" s="435"/>
    </row>
    <row r="1625" spans="1:40" s="436" customFormat="1" ht="14.5">
      <c r="A1625" s="435"/>
      <c r="B1625" s="435"/>
      <c r="C1625" s="435"/>
      <c r="D1625" s="435"/>
      <c r="E1625" s="435"/>
      <c r="F1625" s="435"/>
      <c r="G1625" s="435"/>
      <c r="H1625" s="435"/>
      <c r="I1625" s="435"/>
      <c r="J1625" s="435"/>
      <c r="K1625" s="435"/>
      <c r="L1625" s="435"/>
      <c r="M1625" s="435"/>
      <c r="N1625" s="435"/>
      <c r="O1625" s="435"/>
      <c r="P1625" s="435"/>
      <c r="Q1625" s="21"/>
      <c r="R1625" s="435"/>
      <c r="S1625" s="435"/>
      <c r="T1625" s="435"/>
      <c r="U1625" s="435"/>
      <c r="V1625" s="21"/>
      <c r="W1625" s="435"/>
      <c r="X1625" s="435"/>
      <c r="Y1625" s="435"/>
      <c r="Z1625" s="435"/>
      <c r="AA1625" s="435"/>
      <c r="AB1625" s="435"/>
      <c r="AC1625" s="435"/>
      <c r="AD1625" s="435"/>
      <c r="AE1625" s="435"/>
      <c r="AF1625" s="435"/>
      <c r="AG1625" s="435"/>
      <c r="AH1625" s="435"/>
      <c r="AI1625" s="435"/>
      <c r="AJ1625" s="435"/>
      <c r="AK1625" s="435"/>
      <c r="AL1625" s="435"/>
      <c r="AM1625" s="435"/>
      <c r="AN1625" s="435"/>
    </row>
    <row r="1626" spans="1:40" s="436" customFormat="1" ht="14.5">
      <c r="A1626" s="435"/>
      <c r="B1626" s="435"/>
      <c r="C1626" s="435"/>
      <c r="D1626" s="435"/>
      <c r="E1626" s="435"/>
      <c r="F1626" s="435"/>
      <c r="G1626" s="435"/>
      <c r="H1626" s="435"/>
      <c r="I1626" s="435"/>
      <c r="J1626" s="435"/>
      <c r="K1626" s="435"/>
      <c r="L1626" s="435"/>
      <c r="M1626" s="435"/>
      <c r="N1626" s="435"/>
      <c r="O1626" s="435"/>
      <c r="P1626" s="435"/>
      <c r="Q1626" s="21"/>
      <c r="R1626" s="435"/>
      <c r="S1626" s="435"/>
      <c r="T1626" s="435"/>
      <c r="U1626" s="435"/>
      <c r="V1626" s="21"/>
      <c r="W1626" s="435"/>
      <c r="X1626" s="435"/>
      <c r="Y1626" s="435"/>
      <c r="Z1626" s="435"/>
      <c r="AA1626" s="435"/>
      <c r="AB1626" s="435"/>
      <c r="AC1626" s="435"/>
      <c r="AD1626" s="435"/>
      <c r="AE1626" s="435"/>
      <c r="AF1626" s="435"/>
      <c r="AG1626" s="435"/>
      <c r="AH1626" s="435"/>
      <c r="AI1626" s="435"/>
      <c r="AJ1626" s="435"/>
      <c r="AK1626" s="435"/>
      <c r="AL1626" s="435"/>
      <c r="AM1626" s="435"/>
      <c r="AN1626" s="435"/>
    </row>
    <row r="1627" spans="1:40" s="436" customFormat="1" ht="14.5">
      <c r="A1627" s="435"/>
      <c r="B1627" s="435"/>
      <c r="C1627" s="435"/>
      <c r="D1627" s="435"/>
      <c r="E1627" s="435"/>
      <c r="F1627" s="435"/>
      <c r="G1627" s="435"/>
      <c r="H1627" s="435"/>
      <c r="I1627" s="435"/>
      <c r="J1627" s="435"/>
      <c r="K1627" s="435"/>
      <c r="L1627" s="435"/>
      <c r="M1627" s="435"/>
      <c r="N1627" s="435"/>
      <c r="O1627" s="435"/>
      <c r="P1627" s="435"/>
      <c r="Q1627" s="21"/>
      <c r="R1627" s="435"/>
      <c r="S1627" s="435"/>
      <c r="T1627" s="435"/>
      <c r="U1627" s="435"/>
      <c r="V1627" s="21"/>
      <c r="W1627" s="435"/>
      <c r="X1627" s="435"/>
      <c r="Y1627" s="435"/>
      <c r="Z1627" s="435"/>
      <c r="AA1627" s="435"/>
      <c r="AB1627" s="435"/>
      <c r="AC1627" s="435"/>
      <c r="AD1627" s="435"/>
      <c r="AE1627" s="435"/>
      <c r="AF1627" s="435"/>
      <c r="AG1627" s="435"/>
      <c r="AH1627" s="435"/>
      <c r="AI1627" s="435"/>
      <c r="AJ1627" s="435"/>
      <c r="AK1627" s="435"/>
      <c r="AL1627" s="435"/>
      <c r="AM1627" s="435"/>
      <c r="AN1627" s="435"/>
    </row>
    <row r="1628" spans="1:40" s="436" customFormat="1" ht="14.5">
      <c r="A1628" s="435"/>
      <c r="B1628" s="435"/>
      <c r="C1628" s="435"/>
      <c r="D1628" s="435"/>
      <c r="E1628" s="435"/>
      <c r="F1628" s="435"/>
      <c r="G1628" s="435"/>
      <c r="H1628" s="435"/>
      <c r="I1628" s="435"/>
      <c r="J1628" s="435"/>
      <c r="K1628" s="435"/>
      <c r="L1628" s="435"/>
      <c r="M1628" s="435"/>
      <c r="N1628" s="435"/>
      <c r="O1628" s="435"/>
      <c r="P1628" s="435"/>
      <c r="Q1628" s="21"/>
      <c r="R1628" s="435"/>
      <c r="S1628" s="435"/>
      <c r="T1628" s="435"/>
      <c r="U1628" s="435"/>
      <c r="V1628" s="21"/>
      <c r="W1628" s="435"/>
      <c r="X1628" s="435"/>
      <c r="Y1628" s="435"/>
      <c r="Z1628" s="435"/>
      <c r="AA1628" s="435"/>
      <c r="AB1628" s="435"/>
      <c r="AC1628" s="435"/>
      <c r="AD1628" s="435"/>
      <c r="AE1628" s="435"/>
      <c r="AF1628" s="435"/>
      <c r="AG1628" s="435"/>
      <c r="AH1628" s="435"/>
      <c r="AI1628" s="435"/>
      <c r="AJ1628" s="435"/>
      <c r="AK1628" s="435"/>
      <c r="AL1628" s="435"/>
      <c r="AM1628" s="435"/>
      <c r="AN1628" s="435"/>
    </row>
    <row r="1629" spans="1:40" s="436" customFormat="1" ht="14.5">
      <c r="A1629" s="435"/>
      <c r="B1629" s="435"/>
      <c r="C1629" s="435"/>
      <c r="D1629" s="435"/>
      <c r="E1629" s="435"/>
      <c r="F1629" s="435"/>
      <c r="G1629" s="435"/>
      <c r="H1629" s="435"/>
      <c r="I1629" s="435"/>
      <c r="J1629" s="435"/>
      <c r="K1629" s="435"/>
      <c r="L1629" s="435"/>
      <c r="M1629" s="435"/>
      <c r="N1629" s="435"/>
      <c r="O1629" s="435"/>
      <c r="P1629" s="435"/>
      <c r="Q1629" s="21"/>
      <c r="R1629" s="435"/>
      <c r="S1629" s="435"/>
      <c r="T1629" s="435"/>
      <c r="U1629" s="435"/>
      <c r="V1629" s="21"/>
      <c r="W1629" s="435"/>
      <c r="X1629" s="435"/>
      <c r="Y1629" s="435"/>
      <c r="Z1629" s="435"/>
      <c r="AA1629" s="435"/>
      <c r="AB1629" s="435"/>
      <c r="AC1629" s="435"/>
      <c r="AD1629" s="435"/>
      <c r="AE1629" s="435"/>
      <c r="AF1629" s="435"/>
      <c r="AG1629" s="435"/>
      <c r="AH1629" s="435"/>
      <c r="AI1629" s="435"/>
      <c r="AJ1629" s="435"/>
      <c r="AK1629" s="435"/>
      <c r="AL1629" s="435"/>
      <c r="AM1629" s="435"/>
      <c r="AN1629" s="435"/>
    </row>
    <row r="1630" spans="1:40" s="436" customFormat="1" ht="14.5">
      <c r="A1630" s="435"/>
      <c r="B1630" s="435"/>
      <c r="C1630" s="435"/>
      <c r="D1630" s="435"/>
      <c r="E1630" s="435"/>
      <c r="F1630" s="435"/>
      <c r="G1630" s="435"/>
      <c r="H1630" s="435"/>
      <c r="I1630" s="435"/>
      <c r="J1630" s="435"/>
      <c r="K1630" s="435"/>
      <c r="L1630" s="435"/>
      <c r="M1630" s="435"/>
      <c r="N1630" s="435"/>
      <c r="O1630" s="435"/>
      <c r="P1630" s="435"/>
      <c r="Q1630" s="21"/>
      <c r="R1630" s="435"/>
      <c r="S1630" s="435"/>
      <c r="T1630" s="435"/>
      <c r="U1630" s="435"/>
      <c r="V1630" s="21"/>
      <c r="W1630" s="435"/>
      <c r="X1630" s="435"/>
      <c r="Y1630" s="435"/>
      <c r="Z1630" s="435"/>
      <c r="AA1630" s="435"/>
      <c r="AB1630" s="435"/>
      <c r="AC1630" s="435"/>
      <c r="AD1630" s="435"/>
      <c r="AE1630" s="435"/>
      <c r="AF1630" s="435"/>
      <c r="AG1630" s="435"/>
      <c r="AH1630" s="435"/>
      <c r="AI1630" s="435"/>
      <c r="AJ1630" s="435"/>
      <c r="AK1630" s="435"/>
      <c r="AL1630" s="435"/>
      <c r="AM1630" s="435"/>
      <c r="AN1630" s="435"/>
    </row>
    <row r="1631" spans="1:40" s="436" customFormat="1" ht="14.5">
      <c r="A1631" s="435"/>
      <c r="B1631" s="435"/>
      <c r="C1631" s="435"/>
      <c r="D1631" s="435"/>
      <c r="E1631" s="435"/>
      <c r="F1631" s="435"/>
      <c r="G1631" s="435"/>
      <c r="H1631" s="435"/>
      <c r="I1631" s="435"/>
      <c r="J1631" s="435"/>
      <c r="K1631" s="435"/>
      <c r="L1631" s="435"/>
      <c r="M1631" s="435"/>
      <c r="N1631" s="435"/>
      <c r="O1631" s="435"/>
      <c r="P1631" s="435"/>
      <c r="Q1631" s="21"/>
      <c r="R1631" s="435"/>
      <c r="S1631" s="435"/>
      <c r="T1631" s="435"/>
      <c r="U1631" s="435"/>
      <c r="V1631" s="21"/>
      <c r="W1631" s="435"/>
      <c r="X1631" s="435"/>
      <c r="Y1631" s="435"/>
      <c r="Z1631" s="435"/>
      <c r="AA1631" s="435"/>
      <c r="AB1631" s="435"/>
      <c r="AC1631" s="435"/>
      <c r="AD1631" s="435"/>
      <c r="AE1631" s="435"/>
      <c r="AF1631" s="435"/>
      <c r="AG1631" s="435"/>
      <c r="AH1631" s="435"/>
      <c r="AI1631" s="435"/>
      <c r="AJ1631" s="435"/>
      <c r="AK1631" s="435"/>
      <c r="AL1631" s="435"/>
      <c r="AM1631" s="435"/>
      <c r="AN1631" s="435"/>
    </row>
    <row r="1632" spans="1:40" s="436" customFormat="1" ht="14.5">
      <c r="A1632" s="435"/>
      <c r="B1632" s="435"/>
      <c r="C1632" s="435"/>
      <c r="D1632" s="435"/>
      <c r="E1632" s="435"/>
      <c r="F1632" s="435"/>
      <c r="G1632" s="435"/>
      <c r="H1632" s="435"/>
      <c r="I1632" s="435"/>
      <c r="J1632" s="435"/>
      <c r="K1632" s="435"/>
      <c r="L1632" s="435"/>
      <c r="M1632" s="435"/>
      <c r="N1632" s="435"/>
      <c r="O1632" s="435"/>
      <c r="P1632" s="435"/>
      <c r="Q1632" s="21"/>
      <c r="R1632" s="435"/>
      <c r="S1632" s="435"/>
      <c r="T1632" s="435"/>
      <c r="U1632" s="435"/>
      <c r="V1632" s="21"/>
      <c r="W1632" s="435"/>
      <c r="X1632" s="435"/>
      <c r="Y1632" s="435"/>
      <c r="Z1632" s="435"/>
      <c r="AA1632" s="435"/>
      <c r="AB1632" s="435"/>
      <c r="AC1632" s="435"/>
      <c r="AD1632" s="435"/>
      <c r="AE1632" s="435"/>
      <c r="AF1632" s="435"/>
      <c r="AG1632" s="435"/>
      <c r="AH1632" s="435"/>
      <c r="AI1632" s="435"/>
      <c r="AJ1632" s="435"/>
      <c r="AK1632" s="435"/>
      <c r="AL1632" s="435"/>
      <c r="AM1632" s="435"/>
      <c r="AN1632" s="435"/>
    </row>
    <row r="1633" spans="1:40" s="436" customFormat="1" ht="14.5">
      <c r="A1633" s="435"/>
      <c r="B1633" s="435"/>
      <c r="C1633" s="435"/>
      <c r="D1633" s="435"/>
      <c r="E1633" s="435"/>
      <c r="F1633" s="435"/>
      <c r="G1633" s="435"/>
      <c r="H1633" s="435"/>
      <c r="I1633" s="435"/>
      <c r="J1633" s="435"/>
      <c r="K1633" s="435"/>
      <c r="L1633" s="435"/>
      <c r="M1633" s="435"/>
      <c r="N1633" s="435"/>
      <c r="O1633" s="435"/>
      <c r="P1633" s="435"/>
      <c r="Q1633" s="21"/>
      <c r="R1633" s="435"/>
      <c r="S1633" s="435"/>
      <c r="T1633" s="435"/>
      <c r="U1633" s="435"/>
      <c r="V1633" s="21"/>
      <c r="W1633" s="435"/>
      <c r="X1633" s="435"/>
      <c r="Y1633" s="435"/>
      <c r="Z1633" s="435"/>
      <c r="AA1633" s="435"/>
      <c r="AB1633" s="435"/>
      <c r="AC1633" s="435"/>
      <c r="AD1633" s="435"/>
      <c r="AE1633" s="435"/>
      <c r="AF1633" s="435"/>
      <c r="AG1633" s="435"/>
      <c r="AH1633" s="435"/>
      <c r="AI1633" s="435"/>
      <c r="AJ1633" s="435"/>
      <c r="AK1633" s="435"/>
      <c r="AL1633" s="435"/>
      <c r="AM1633" s="435"/>
      <c r="AN1633" s="435"/>
    </row>
    <row r="1634" spans="1:40" s="436" customFormat="1" ht="14.5">
      <c r="A1634" s="435"/>
      <c r="B1634" s="435"/>
      <c r="C1634" s="435"/>
      <c r="D1634" s="435"/>
      <c r="E1634" s="435"/>
      <c r="F1634" s="435"/>
      <c r="G1634" s="435"/>
      <c r="H1634" s="435"/>
      <c r="I1634" s="435"/>
      <c r="J1634" s="435"/>
      <c r="K1634" s="435"/>
      <c r="L1634" s="435"/>
      <c r="M1634" s="435"/>
      <c r="N1634" s="435"/>
      <c r="O1634" s="435"/>
      <c r="P1634" s="435"/>
      <c r="Q1634" s="21"/>
      <c r="R1634" s="435"/>
      <c r="S1634" s="435"/>
      <c r="T1634" s="435"/>
      <c r="U1634" s="435"/>
      <c r="V1634" s="21"/>
      <c r="W1634" s="435"/>
      <c r="X1634" s="435"/>
      <c r="Y1634" s="435"/>
      <c r="Z1634" s="435"/>
      <c r="AA1634" s="435"/>
      <c r="AB1634" s="435"/>
      <c r="AC1634" s="435"/>
      <c r="AD1634" s="435"/>
      <c r="AE1634" s="435"/>
      <c r="AF1634" s="435"/>
      <c r="AG1634" s="435"/>
      <c r="AH1634" s="435"/>
      <c r="AI1634" s="435"/>
      <c r="AJ1634" s="435"/>
      <c r="AK1634" s="435"/>
      <c r="AL1634" s="435"/>
      <c r="AM1634" s="435"/>
      <c r="AN1634" s="435"/>
    </row>
    <row r="1635" spans="1:40" s="436" customFormat="1" ht="14.5">
      <c r="A1635" s="435"/>
      <c r="B1635" s="435"/>
      <c r="C1635" s="435"/>
      <c r="D1635" s="435"/>
      <c r="E1635" s="435"/>
      <c r="F1635" s="435"/>
      <c r="G1635" s="435"/>
      <c r="H1635" s="435"/>
      <c r="I1635" s="435"/>
      <c r="J1635" s="435"/>
      <c r="K1635" s="435"/>
      <c r="L1635" s="435"/>
      <c r="M1635" s="435"/>
      <c r="N1635" s="435"/>
      <c r="O1635" s="435"/>
      <c r="P1635" s="435"/>
      <c r="Q1635" s="21"/>
      <c r="R1635" s="435"/>
      <c r="S1635" s="435"/>
      <c r="T1635" s="435"/>
      <c r="U1635" s="435"/>
      <c r="V1635" s="21"/>
      <c r="W1635" s="435"/>
      <c r="X1635" s="435"/>
      <c r="Y1635" s="435"/>
      <c r="Z1635" s="435"/>
      <c r="AA1635" s="435"/>
      <c r="AB1635" s="435"/>
      <c r="AC1635" s="435"/>
      <c r="AD1635" s="435"/>
      <c r="AE1635" s="435"/>
      <c r="AF1635" s="435"/>
      <c r="AG1635" s="435"/>
      <c r="AH1635" s="435"/>
      <c r="AI1635" s="435"/>
      <c r="AJ1635" s="435"/>
      <c r="AK1635" s="435"/>
      <c r="AL1635" s="435"/>
      <c r="AM1635" s="435"/>
      <c r="AN1635" s="435"/>
    </row>
    <row r="1636" spans="1:40" s="436" customFormat="1" ht="14.5">
      <c r="A1636" s="435"/>
      <c r="B1636" s="435"/>
      <c r="C1636" s="435"/>
      <c r="D1636" s="435"/>
      <c r="E1636" s="435"/>
      <c r="F1636" s="435"/>
      <c r="G1636" s="435"/>
      <c r="H1636" s="435"/>
      <c r="I1636" s="435"/>
      <c r="J1636" s="435"/>
      <c r="K1636" s="435"/>
      <c r="L1636" s="435"/>
      <c r="M1636" s="435"/>
      <c r="N1636" s="435"/>
      <c r="O1636" s="435"/>
      <c r="P1636" s="435"/>
      <c r="Q1636" s="21"/>
      <c r="R1636" s="435"/>
      <c r="S1636" s="435"/>
      <c r="T1636" s="435"/>
      <c r="U1636" s="435"/>
      <c r="V1636" s="21"/>
      <c r="W1636" s="435"/>
      <c r="X1636" s="435"/>
      <c r="Y1636" s="435"/>
      <c r="Z1636" s="435"/>
      <c r="AA1636" s="435"/>
      <c r="AB1636" s="435"/>
      <c r="AC1636" s="435"/>
      <c r="AD1636" s="435"/>
      <c r="AE1636" s="435"/>
      <c r="AF1636" s="435"/>
      <c r="AG1636" s="435"/>
      <c r="AH1636" s="435"/>
      <c r="AI1636" s="435"/>
      <c r="AJ1636" s="435"/>
      <c r="AK1636" s="435"/>
      <c r="AL1636" s="435"/>
      <c r="AM1636" s="435"/>
      <c r="AN1636" s="435"/>
    </row>
    <row r="1637" spans="1:40" s="436" customFormat="1" ht="14.5">
      <c r="A1637" s="435"/>
      <c r="B1637" s="435"/>
      <c r="C1637" s="435"/>
      <c r="D1637" s="435"/>
      <c r="E1637" s="435"/>
      <c r="F1637" s="435"/>
      <c r="G1637" s="435"/>
      <c r="H1637" s="435"/>
      <c r="I1637" s="435"/>
      <c r="J1637" s="435"/>
      <c r="K1637" s="435"/>
      <c r="L1637" s="435"/>
      <c r="M1637" s="435"/>
      <c r="N1637" s="435"/>
      <c r="O1637" s="435"/>
      <c r="P1637" s="435"/>
      <c r="Q1637" s="21"/>
      <c r="R1637" s="435"/>
      <c r="S1637" s="435"/>
      <c r="T1637" s="435"/>
      <c r="U1637" s="435"/>
      <c r="V1637" s="21"/>
      <c r="W1637" s="435"/>
      <c r="X1637" s="435"/>
      <c r="Y1637" s="435"/>
      <c r="Z1637" s="435"/>
      <c r="AA1637" s="435"/>
      <c r="AB1637" s="435"/>
      <c r="AC1637" s="435"/>
      <c r="AD1637" s="435"/>
      <c r="AE1637" s="435"/>
      <c r="AF1637" s="435"/>
      <c r="AG1637" s="435"/>
      <c r="AH1637" s="435"/>
      <c r="AI1637" s="435"/>
      <c r="AJ1637" s="435"/>
      <c r="AK1637" s="435"/>
      <c r="AL1637" s="435"/>
      <c r="AM1637" s="435"/>
      <c r="AN1637" s="435"/>
    </row>
    <row r="1638" spans="1:40" s="436" customFormat="1" ht="14.5">
      <c r="A1638" s="435"/>
      <c r="B1638" s="435"/>
      <c r="C1638" s="435"/>
      <c r="D1638" s="435"/>
      <c r="E1638" s="435"/>
      <c r="F1638" s="435"/>
      <c r="G1638" s="435"/>
      <c r="H1638" s="435"/>
      <c r="I1638" s="435"/>
      <c r="J1638" s="435"/>
      <c r="K1638" s="435"/>
      <c r="L1638" s="435"/>
      <c r="M1638" s="435"/>
      <c r="N1638" s="435"/>
      <c r="O1638" s="435"/>
      <c r="P1638" s="435"/>
      <c r="Q1638" s="21"/>
      <c r="R1638" s="435"/>
      <c r="S1638" s="435"/>
      <c r="T1638" s="435"/>
      <c r="U1638" s="435"/>
      <c r="V1638" s="21"/>
      <c r="W1638" s="435"/>
      <c r="X1638" s="435"/>
      <c r="Y1638" s="435"/>
      <c r="Z1638" s="435"/>
      <c r="AA1638" s="435"/>
      <c r="AB1638" s="435"/>
      <c r="AC1638" s="435"/>
      <c r="AD1638" s="435"/>
      <c r="AE1638" s="435"/>
      <c r="AF1638" s="435"/>
      <c r="AG1638" s="435"/>
      <c r="AH1638" s="435"/>
      <c r="AI1638" s="435"/>
      <c r="AJ1638" s="435"/>
      <c r="AK1638" s="435"/>
      <c r="AL1638" s="435"/>
      <c r="AM1638" s="435"/>
      <c r="AN1638" s="435"/>
    </row>
    <row r="1639" spans="1:40" s="436" customFormat="1" ht="14.5">
      <c r="A1639" s="435"/>
      <c r="B1639" s="435"/>
      <c r="C1639" s="435"/>
      <c r="D1639" s="435"/>
      <c r="E1639" s="435"/>
      <c r="F1639" s="435"/>
      <c r="G1639" s="435"/>
      <c r="H1639" s="435"/>
      <c r="I1639" s="435"/>
      <c r="J1639" s="435"/>
      <c r="K1639" s="435"/>
      <c r="L1639" s="435"/>
      <c r="M1639" s="435"/>
      <c r="N1639" s="435"/>
      <c r="O1639" s="435"/>
      <c r="P1639" s="435"/>
      <c r="Q1639" s="21"/>
      <c r="R1639" s="435"/>
      <c r="S1639" s="435"/>
      <c r="T1639" s="435"/>
      <c r="U1639" s="435"/>
      <c r="V1639" s="21"/>
      <c r="W1639" s="435"/>
      <c r="X1639" s="435"/>
      <c r="Y1639" s="435"/>
      <c r="Z1639" s="435"/>
      <c r="AA1639" s="435"/>
      <c r="AB1639" s="435"/>
      <c r="AC1639" s="435"/>
      <c r="AD1639" s="435"/>
      <c r="AE1639" s="435"/>
      <c r="AF1639" s="435"/>
      <c r="AG1639" s="435"/>
      <c r="AH1639" s="435"/>
      <c r="AI1639" s="435"/>
      <c r="AJ1639" s="435"/>
      <c r="AK1639" s="435"/>
      <c r="AL1639" s="435"/>
      <c r="AM1639" s="435"/>
      <c r="AN1639" s="435"/>
    </row>
    <row r="1640" spans="1:40" s="436" customFormat="1" ht="14.5">
      <c r="A1640" s="435"/>
      <c r="B1640" s="435"/>
      <c r="C1640" s="435"/>
      <c r="D1640" s="435"/>
      <c r="E1640" s="435"/>
      <c r="F1640" s="435"/>
      <c r="G1640" s="435"/>
      <c r="H1640" s="435"/>
      <c r="I1640" s="435"/>
      <c r="J1640" s="435"/>
      <c r="K1640" s="435"/>
      <c r="L1640" s="435"/>
      <c r="M1640" s="435"/>
      <c r="N1640" s="435"/>
      <c r="O1640" s="435"/>
      <c r="P1640" s="435"/>
      <c r="Q1640" s="21"/>
      <c r="R1640" s="435"/>
      <c r="S1640" s="435"/>
      <c r="T1640" s="435"/>
      <c r="U1640" s="435"/>
      <c r="V1640" s="21"/>
      <c r="W1640" s="435"/>
      <c r="X1640" s="435"/>
      <c r="Y1640" s="435"/>
      <c r="Z1640" s="435"/>
      <c r="AA1640" s="435"/>
      <c r="AB1640" s="435"/>
      <c r="AC1640" s="435"/>
      <c r="AD1640" s="435"/>
      <c r="AE1640" s="435"/>
      <c r="AF1640" s="435"/>
      <c r="AG1640" s="435"/>
      <c r="AH1640" s="435"/>
      <c r="AI1640" s="435"/>
      <c r="AJ1640" s="435"/>
      <c r="AK1640" s="435"/>
      <c r="AL1640" s="435"/>
      <c r="AM1640" s="435"/>
      <c r="AN1640" s="435"/>
    </row>
    <row r="1641" spans="1:40" s="436" customFormat="1" ht="14.5">
      <c r="A1641" s="435"/>
      <c r="B1641" s="435"/>
      <c r="C1641" s="435"/>
      <c r="D1641" s="435"/>
      <c r="E1641" s="435"/>
      <c r="F1641" s="435"/>
      <c r="G1641" s="435"/>
      <c r="H1641" s="435"/>
      <c r="I1641" s="435"/>
      <c r="J1641" s="435"/>
      <c r="K1641" s="435"/>
      <c r="L1641" s="435"/>
      <c r="M1641" s="435"/>
      <c r="N1641" s="435"/>
      <c r="O1641" s="435"/>
      <c r="P1641" s="435"/>
      <c r="Q1641" s="21"/>
      <c r="R1641" s="435"/>
      <c r="S1641" s="435"/>
      <c r="T1641" s="435"/>
      <c r="U1641" s="435"/>
      <c r="V1641" s="21"/>
      <c r="W1641" s="435"/>
      <c r="X1641" s="435"/>
      <c r="Y1641" s="435"/>
      <c r="Z1641" s="435"/>
      <c r="AA1641" s="435"/>
      <c r="AB1641" s="435"/>
      <c r="AC1641" s="435"/>
      <c r="AD1641" s="435"/>
      <c r="AE1641" s="435"/>
      <c r="AF1641" s="435"/>
      <c r="AG1641" s="435"/>
      <c r="AH1641" s="435"/>
      <c r="AI1641" s="435"/>
      <c r="AJ1641" s="435"/>
      <c r="AK1641" s="435"/>
      <c r="AL1641" s="435"/>
      <c r="AM1641" s="435"/>
      <c r="AN1641" s="435"/>
    </row>
    <row r="1642" spans="1:40" s="436" customFormat="1" ht="14.5">
      <c r="A1642" s="435"/>
      <c r="B1642" s="435"/>
      <c r="C1642" s="435"/>
      <c r="D1642" s="435"/>
      <c r="E1642" s="435"/>
      <c r="F1642" s="435"/>
      <c r="G1642" s="435"/>
      <c r="H1642" s="435"/>
      <c r="I1642" s="435"/>
      <c r="J1642" s="435"/>
      <c r="K1642" s="435"/>
      <c r="L1642" s="435"/>
      <c r="M1642" s="435"/>
      <c r="N1642" s="435"/>
      <c r="O1642" s="435"/>
      <c r="P1642" s="435"/>
      <c r="Q1642" s="21"/>
      <c r="R1642" s="435"/>
      <c r="S1642" s="435"/>
      <c r="T1642" s="435"/>
      <c r="U1642" s="435"/>
      <c r="V1642" s="21"/>
      <c r="W1642" s="435"/>
      <c r="X1642" s="435"/>
      <c r="Y1642" s="435"/>
      <c r="Z1642" s="435"/>
      <c r="AA1642" s="435"/>
      <c r="AB1642" s="435"/>
      <c r="AC1642" s="435"/>
      <c r="AD1642" s="435"/>
      <c r="AE1642" s="435"/>
      <c r="AF1642" s="435"/>
      <c r="AG1642" s="435"/>
      <c r="AH1642" s="435"/>
      <c r="AI1642" s="435"/>
      <c r="AJ1642" s="435"/>
      <c r="AK1642" s="435"/>
      <c r="AL1642" s="435"/>
      <c r="AM1642" s="435"/>
      <c r="AN1642" s="435"/>
    </row>
    <row r="1643" spans="1:40" s="436" customFormat="1" ht="14.5">
      <c r="A1643" s="435"/>
      <c r="B1643" s="435"/>
      <c r="C1643" s="435"/>
      <c r="D1643" s="435"/>
      <c r="E1643" s="435"/>
      <c r="F1643" s="435"/>
      <c r="G1643" s="435"/>
      <c r="H1643" s="435"/>
      <c r="I1643" s="435"/>
      <c r="J1643" s="435"/>
      <c r="K1643" s="435"/>
      <c r="L1643" s="435"/>
      <c r="M1643" s="435"/>
      <c r="N1643" s="435"/>
      <c r="O1643" s="435"/>
      <c r="P1643" s="435"/>
      <c r="Q1643" s="21"/>
      <c r="R1643" s="435"/>
      <c r="S1643" s="435"/>
      <c r="T1643" s="435"/>
      <c r="U1643" s="435"/>
      <c r="V1643" s="21"/>
      <c r="W1643" s="435"/>
      <c r="X1643" s="435"/>
      <c r="Y1643" s="435"/>
      <c r="Z1643" s="435"/>
      <c r="AA1643" s="435"/>
      <c r="AB1643" s="435"/>
      <c r="AC1643" s="435"/>
      <c r="AD1643" s="435"/>
      <c r="AE1643" s="435"/>
      <c r="AF1643" s="435"/>
      <c r="AG1643" s="435"/>
      <c r="AH1643" s="435"/>
      <c r="AI1643" s="435"/>
      <c r="AJ1643" s="435"/>
      <c r="AK1643" s="435"/>
      <c r="AL1643" s="435"/>
      <c r="AM1643" s="435"/>
      <c r="AN1643" s="435"/>
    </row>
    <row r="1644" spans="1:40" s="436" customFormat="1" ht="14.5">
      <c r="A1644" s="435"/>
      <c r="B1644" s="435"/>
      <c r="C1644" s="435"/>
      <c r="D1644" s="435"/>
      <c r="E1644" s="435"/>
      <c r="F1644" s="435"/>
      <c r="G1644" s="435"/>
      <c r="H1644" s="435"/>
      <c r="I1644" s="435"/>
      <c r="J1644" s="435"/>
      <c r="K1644" s="435"/>
      <c r="L1644" s="435"/>
      <c r="M1644" s="435"/>
      <c r="N1644" s="435"/>
      <c r="O1644" s="435"/>
      <c r="P1644" s="435"/>
      <c r="Q1644" s="21"/>
      <c r="R1644" s="435"/>
      <c r="S1644" s="435"/>
      <c r="T1644" s="435"/>
      <c r="U1644" s="435"/>
      <c r="V1644" s="21"/>
      <c r="W1644" s="435"/>
      <c r="X1644" s="435"/>
      <c r="Y1644" s="435"/>
      <c r="Z1644" s="435"/>
      <c r="AA1644" s="435"/>
      <c r="AB1644" s="435"/>
      <c r="AC1644" s="435"/>
      <c r="AD1644" s="435"/>
      <c r="AE1644" s="435"/>
      <c r="AF1644" s="435"/>
      <c r="AG1644" s="435"/>
      <c r="AH1644" s="435"/>
      <c r="AI1644" s="435"/>
      <c r="AJ1644" s="435"/>
      <c r="AK1644" s="435"/>
      <c r="AL1644" s="435"/>
      <c r="AM1644" s="435"/>
      <c r="AN1644" s="435"/>
    </row>
    <row r="1645" spans="1:40" s="436" customFormat="1" ht="14.5">
      <c r="A1645" s="435"/>
      <c r="B1645" s="435"/>
      <c r="C1645" s="435"/>
      <c r="D1645" s="435"/>
      <c r="E1645" s="435"/>
      <c r="F1645" s="435"/>
      <c r="G1645" s="435"/>
      <c r="H1645" s="435"/>
      <c r="I1645" s="435"/>
      <c r="J1645" s="435"/>
      <c r="K1645" s="435"/>
      <c r="L1645" s="435"/>
      <c r="M1645" s="435"/>
      <c r="N1645" s="435"/>
      <c r="O1645" s="435"/>
      <c r="P1645" s="435"/>
      <c r="Q1645" s="21"/>
      <c r="R1645" s="435"/>
      <c r="S1645" s="435"/>
      <c r="T1645" s="435"/>
      <c r="U1645" s="435"/>
      <c r="V1645" s="21"/>
      <c r="W1645" s="435"/>
      <c r="X1645" s="435"/>
      <c r="Y1645" s="435"/>
      <c r="Z1645" s="435"/>
      <c r="AA1645" s="435"/>
      <c r="AB1645" s="435"/>
      <c r="AC1645" s="435"/>
      <c r="AD1645" s="435"/>
      <c r="AE1645" s="435"/>
      <c r="AF1645" s="435"/>
      <c r="AG1645" s="435"/>
      <c r="AH1645" s="435"/>
      <c r="AI1645" s="435"/>
      <c r="AJ1645" s="435"/>
      <c r="AK1645" s="435"/>
      <c r="AL1645" s="435"/>
      <c r="AM1645" s="435"/>
      <c r="AN1645" s="435"/>
    </row>
    <row r="1646" spans="1:40" s="436" customFormat="1" ht="14.5">
      <c r="A1646" s="435"/>
      <c r="B1646" s="435"/>
      <c r="C1646" s="435"/>
      <c r="D1646" s="435"/>
      <c r="E1646" s="435"/>
      <c r="F1646" s="435"/>
      <c r="G1646" s="435"/>
      <c r="H1646" s="435"/>
      <c r="I1646" s="435"/>
      <c r="J1646" s="435"/>
      <c r="K1646" s="435"/>
      <c r="L1646" s="435"/>
      <c r="M1646" s="435"/>
      <c r="N1646" s="435"/>
      <c r="O1646" s="435"/>
      <c r="P1646" s="435"/>
      <c r="Q1646" s="21"/>
      <c r="R1646" s="435"/>
      <c r="S1646" s="435"/>
      <c r="T1646" s="435"/>
      <c r="U1646" s="435"/>
      <c r="V1646" s="21"/>
      <c r="W1646" s="435"/>
      <c r="X1646" s="435"/>
      <c r="Y1646" s="435"/>
      <c r="Z1646" s="435"/>
      <c r="AA1646" s="435"/>
      <c r="AB1646" s="435"/>
      <c r="AC1646" s="435"/>
      <c r="AD1646" s="435"/>
      <c r="AE1646" s="435"/>
      <c r="AF1646" s="435"/>
      <c r="AG1646" s="435"/>
      <c r="AH1646" s="435"/>
      <c r="AI1646" s="435"/>
      <c r="AJ1646" s="435"/>
      <c r="AK1646" s="435"/>
      <c r="AL1646" s="435"/>
      <c r="AM1646" s="435"/>
      <c r="AN1646" s="435"/>
    </row>
    <row r="1647" spans="1:40" s="436" customFormat="1" ht="14.5">
      <c r="A1647" s="435"/>
      <c r="B1647" s="435"/>
      <c r="C1647" s="435"/>
      <c r="D1647" s="435"/>
      <c r="E1647" s="435"/>
      <c r="F1647" s="435"/>
      <c r="G1647" s="435"/>
      <c r="H1647" s="435"/>
      <c r="I1647" s="435"/>
      <c r="J1647" s="435"/>
      <c r="K1647" s="435"/>
      <c r="L1647" s="435"/>
      <c r="M1647" s="435"/>
      <c r="N1647" s="435"/>
      <c r="O1647" s="435"/>
      <c r="P1647" s="435"/>
      <c r="Q1647" s="21"/>
      <c r="R1647" s="435"/>
      <c r="S1647" s="435"/>
      <c r="T1647" s="435"/>
      <c r="U1647" s="435"/>
      <c r="V1647" s="21"/>
      <c r="W1647" s="435"/>
      <c r="X1647" s="435"/>
      <c r="Y1647" s="435"/>
      <c r="Z1647" s="435"/>
      <c r="AA1647" s="435"/>
      <c r="AB1647" s="435"/>
      <c r="AC1647" s="435"/>
      <c r="AD1647" s="435"/>
      <c r="AE1647" s="435"/>
      <c r="AF1647" s="435"/>
      <c r="AG1647" s="435"/>
      <c r="AH1647" s="435"/>
      <c r="AI1647" s="435"/>
      <c r="AJ1647" s="435"/>
      <c r="AK1647" s="435"/>
      <c r="AL1647" s="435"/>
      <c r="AM1647" s="435"/>
      <c r="AN1647" s="435"/>
    </row>
    <row r="1648" spans="1:40" s="436" customFormat="1" ht="14.5">
      <c r="A1648" s="435"/>
      <c r="B1648" s="435"/>
      <c r="C1648" s="435"/>
      <c r="D1648" s="435"/>
      <c r="E1648" s="435"/>
      <c r="F1648" s="435"/>
      <c r="G1648" s="435"/>
      <c r="H1648" s="435"/>
      <c r="I1648" s="435"/>
      <c r="J1648" s="435"/>
      <c r="K1648" s="435"/>
      <c r="L1648" s="435"/>
      <c r="M1648" s="435"/>
      <c r="N1648" s="435"/>
      <c r="O1648" s="435"/>
      <c r="P1648" s="435"/>
      <c r="Q1648" s="21"/>
      <c r="R1648" s="435"/>
      <c r="S1648" s="435"/>
      <c r="T1648" s="435"/>
      <c r="U1648" s="435"/>
      <c r="V1648" s="21"/>
      <c r="W1648" s="435"/>
      <c r="X1648" s="435"/>
      <c r="Y1648" s="435"/>
      <c r="Z1648" s="435"/>
      <c r="AA1648" s="435"/>
      <c r="AB1648" s="435"/>
      <c r="AC1648" s="435"/>
      <c r="AD1648" s="435"/>
      <c r="AE1648" s="435"/>
      <c r="AF1648" s="435"/>
      <c r="AG1648" s="435"/>
      <c r="AH1648" s="435"/>
      <c r="AI1648" s="435"/>
      <c r="AJ1648" s="435"/>
      <c r="AK1648" s="435"/>
      <c r="AL1648" s="435"/>
      <c r="AM1648" s="435"/>
      <c r="AN1648" s="435"/>
    </row>
    <row r="1649" spans="1:40" s="436" customFormat="1" ht="14.5">
      <c r="A1649" s="435"/>
      <c r="B1649" s="435"/>
      <c r="C1649" s="435"/>
      <c r="D1649" s="435"/>
      <c r="E1649" s="435"/>
      <c r="F1649" s="435"/>
      <c r="G1649" s="435"/>
      <c r="H1649" s="435"/>
      <c r="I1649" s="435"/>
      <c r="J1649" s="435"/>
      <c r="K1649" s="435"/>
      <c r="L1649" s="435"/>
      <c r="M1649" s="435"/>
      <c r="N1649" s="435"/>
      <c r="O1649" s="435"/>
      <c r="P1649" s="435"/>
      <c r="Q1649" s="21"/>
      <c r="R1649" s="435"/>
      <c r="S1649" s="435"/>
      <c r="T1649" s="435"/>
      <c r="U1649" s="435"/>
      <c r="V1649" s="21"/>
      <c r="W1649" s="435"/>
      <c r="X1649" s="435"/>
      <c r="Y1649" s="435"/>
      <c r="Z1649" s="435"/>
      <c r="AA1649" s="435"/>
      <c r="AB1649" s="435"/>
      <c r="AC1649" s="435"/>
      <c r="AD1649" s="435"/>
      <c r="AE1649" s="435"/>
      <c r="AF1649" s="435"/>
      <c r="AG1649" s="435"/>
      <c r="AH1649" s="435"/>
      <c r="AI1649" s="435"/>
      <c r="AJ1649" s="435"/>
      <c r="AK1649" s="435"/>
      <c r="AL1649" s="435"/>
      <c r="AM1649" s="435"/>
      <c r="AN1649" s="435"/>
    </row>
    <row r="1650" spans="1:40" s="436" customFormat="1" ht="14.5">
      <c r="A1650" s="435"/>
      <c r="B1650" s="435"/>
      <c r="C1650" s="435"/>
      <c r="D1650" s="435"/>
      <c r="E1650" s="435"/>
      <c r="F1650" s="435"/>
      <c r="G1650" s="435"/>
      <c r="H1650" s="435"/>
      <c r="I1650" s="435"/>
      <c r="J1650" s="435"/>
      <c r="K1650" s="435"/>
      <c r="L1650" s="435"/>
      <c r="M1650" s="435"/>
      <c r="N1650" s="435"/>
      <c r="O1650" s="435"/>
      <c r="P1650" s="435"/>
      <c r="Q1650" s="21"/>
      <c r="R1650" s="435"/>
      <c r="S1650" s="435"/>
      <c r="T1650" s="435"/>
      <c r="U1650" s="435"/>
      <c r="V1650" s="21"/>
      <c r="W1650" s="435"/>
      <c r="X1650" s="435"/>
      <c r="Y1650" s="435"/>
      <c r="Z1650" s="435"/>
      <c r="AA1650" s="435"/>
      <c r="AB1650" s="435"/>
      <c r="AC1650" s="435"/>
      <c r="AD1650" s="435"/>
      <c r="AE1650" s="435"/>
      <c r="AF1650" s="435"/>
      <c r="AG1650" s="435"/>
      <c r="AH1650" s="435"/>
      <c r="AI1650" s="435"/>
      <c r="AJ1650" s="435"/>
      <c r="AK1650" s="435"/>
      <c r="AL1650" s="435"/>
      <c r="AM1650" s="435"/>
      <c r="AN1650" s="435"/>
    </row>
    <row r="1651" spans="1:40" s="436" customFormat="1" ht="14.5">
      <c r="A1651" s="435"/>
      <c r="B1651" s="435"/>
      <c r="C1651" s="435"/>
      <c r="D1651" s="435"/>
      <c r="E1651" s="435"/>
      <c r="F1651" s="435"/>
      <c r="G1651" s="435"/>
      <c r="H1651" s="435"/>
      <c r="I1651" s="435"/>
      <c r="J1651" s="435"/>
      <c r="K1651" s="435"/>
      <c r="L1651" s="435"/>
      <c r="M1651" s="435"/>
      <c r="N1651" s="435"/>
      <c r="O1651" s="435"/>
      <c r="P1651" s="435"/>
      <c r="Q1651" s="21"/>
      <c r="R1651" s="435"/>
      <c r="S1651" s="435"/>
      <c r="T1651" s="435"/>
      <c r="U1651" s="435"/>
      <c r="V1651" s="21"/>
      <c r="W1651" s="435"/>
      <c r="X1651" s="435"/>
      <c r="Y1651" s="435"/>
      <c r="Z1651" s="435"/>
      <c r="AA1651" s="435"/>
      <c r="AB1651" s="435"/>
      <c r="AC1651" s="435"/>
      <c r="AD1651" s="435"/>
      <c r="AE1651" s="435"/>
      <c r="AF1651" s="435"/>
      <c r="AG1651" s="435"/>
      <c r="AH1651" s="435"/>
      <c r="AI1651" s="435"/>
      <c r="AJ1651" s="435"/>
      <c r="AK1651" s="435"/>
      <c r="AL1651" s="435"/>
      <c r="AM1651" s="435"/>
      <c r="AN1651" s="435"/>
    </row>
    <row r="1652" spans="1:40" s="436" customFormat="1" ht="14.5">
      <c r="A1652" s="435"/>
      <c r="B1652" s="435"/>
      <c r="C1652" s="435"/>
      <c r="D1652" s="435"/>
      <c r="E1652" s="435"/>
      <c r="F1652" s="435"/>
      <c r="G1652" s="435"/>
      <c r="H1652" s="435"/>
      <c r="I1652" s="435"/>
      <c r="J1652" s="435"/>
      <c r="K1652" s="435"/>
      <c r="L1652" s="435"/>
      <c r="M1652" s="435"/>
      <c r="N1652" s="435"/>
      <c r="O1652" s="435"/>
      <c r="P1652" s="435"/>
      <c r="Q1652" s="21"/>
      <c r="R1652" s="435"/>
      <c r="S1652" s="435"/>
      <c r="T1652" s="435"/>
      <c r="U1652" s="435"/>
      <c r="V1652" s="21"/>
      <c r="W1652" s="435"/>
      <c r="X1652" s="435"/>
      <c r="Y1652" s="435"/>
      <c r="Z1652" s="435"/>
      <c r="AA1652" s="435"/>
      <c r="AB1652" s="435"/>
      <c r="AC1652" s="435"/>
      <c r="AD1652" s="435"/>
      <c r="AE1652" s="435"/>
      <c r="AF1652" s="435"/>
      <c r="AG1652" s="435"/>
      <c r="AH1652" s="435"/>
      <c r="AI1652" s="435"/>
      <c r="AJ1652" s="435"/>
      <c r="AK1652" s="435"/>
      <c r="AL1652" s="435"/>
      <c r="AM1652" s="435"/>
      <c r="AN1652" s="435"/>
    </row>
    <row r="1653" spans="1:40" s="436" customFormat="1" ht="14.5">
      <c r="A1653" s="435"/>
      <c r="B1653" s="435"/>
      <c r="C1653" s="435"/>
      <c r="D1653" s="435"/>
      <c r="E1653" s="435"/>
      <c r="F1653" s="435"/>
      <c r="G1653" s="435"/>
      <c r="H1653" s="435"/>
      <c r="I1653" s="435"/>
      <c r="J1653" s="435"/>
      <c r="K1653" s="435"/>
      <c r="L1653" s="435"/>
      <c r="M1653" s="435"/>
      <c r="N1653" s="435"/>
      <c r="O1653" s="435"/>
      <c r="P1653" s="435"/>
      <c r="Q1653" s="21"/>
      <c r="R1653" s="435"/>
      <c r="S1653" s="435"/>
      <c r="T1653" s="435"/>
      <c r="U1653" s="435"/>
      <c r="V1653" s="21"/>
      <c r="W1653" s="435"/>
      <c r="X1653" s="435"/>
      <c r="Y1653" s="435"/>
      <c r="Z1653" s="435"/>
      <c r="AA1653" s="435"/>
      <c r="AB1653" s="435"/>
      <c r="AC1653" s="435"/>
      <c r="AD1653" s="435"/>
      <c r="AE1653" s="435"/>
      <c r="AF1653" s="435"/>
      <c r="AG1653" s="435"/>
      <c r="AH1653" s="435"/>
      <c r="AI1653" s="435"/>
      <c r="AJ1653" s="435"/>
      <c r="AK1653" s="435"/>
      <c r="AL1653" s="435"/>
      <c r="AM1653" s="435"/>
      <c r="AN1653" s="435"/>
    </row>
    <row r="1654" spans="1:40" s="436" customFormat="1" ht="14.5">
      <c r="A1654" s="435"/>
      <c r="B1654" s="435"/>
      <c r="C1654" s="435"/>
      <c r="D1654" s="435"/>
      <c r="E1654" s="435"/>
      <c r="F1654" s="435"/>
      <c r="G1654" s="435"/>
      <c r="H1654" s="435"/>
      <c r="I1654" s="435"/>
      <c r="J1654" s="435"/>
      <c r="K1654" s="435"/>
      <c r="L1654" s="435"/>
      <c r="M1654" s="435"/>
      <c r="N1654" s="435"/>
      <c r="O1654" s="435"/>
      <c r="P1654" s="435"/>
      <c r="Q1654" s="21"/>
      <c r="R1654" s="435"/>
      <c r="S1654" s="435"/>
      <c r="T1654" s="435"/>
      <c r="U1654" s="435"/>
      <c r="V1654" s="21"/>
      <c r="W1654" s="435"/>
      <c r="X1654" s="435"/>
      <c r="Y1654" s="435"/>
      <c r="Z1654" s="435"/>
      <c r="AA1654" s="435"/>
      <c r="AB1654" s="435"/>
      <c r="AC1654" s="435"/>
      <c r="AD1654" s="435"/>
      <c r="AE1654" s="435"/>
      <c r="AF1654" s="435"/>
      <c r="AG1654" s="435"/>
      <c r="AH1654" s="435"/>
      <c r="AI1654" s="435"/>
      <c r="AJ1654" s="435"/>
      <c r="AK1654" s="435"/>
      <c r="AL1654" s="435"/>
      <c r="AM1654" s="435"/>
      <c r="AN1654" s="435"/>
    </row>
    <row r="1655" spans="1:40" s="436" customFormat="1" ht="14.5">
      <c r="A1655" s="435"/>
      <c r="B1655" s="435"/>
      <c r="C1655" s="435"/>
      <c r="D1655" s="435"/>
      <c r="E1655" s="435"/>
      <c r="F1655" s="435"/>
      <c r="G1655" s="435"/>
      <c r="H1655" s="435"/>
      <c r="I1655" s="435"/>
      <c r="J1655" s="435"/>
      <c r="K1655" s="435"/>
      <c r="L1655" s="435"/>
      <c r="M1655" s="435"/>
      <c r="N1655" s="435"/>
      <c r="O1655" s="435"/>
      <c r="P1655" s="435"/>
      <c r="Q1655" s="21"/>
      <c r="R1655" s="435"/>
      <c r="S1655" s="435"/>
      <c r="T1655" s="435"/>
      <c r="U1655" s="435"/>
      <c r="V1655" s="21"/>
      <c r="W1655" s="435"/>
      <c r="X1655" s="435"/>
      <c r="Y1655" s="435"/>
      <c r="Z1655" s="435"/>
      <c r="AA1655" s="435"/>
      <c r="AB1655" s="435"/>
      <c r="AC1655" s="435"/>
      <c r="AD1655" s="435"/>
      <c r="AE1655" s="435"/>
      <c r="AF1655" s="435"/>
      <c r="AG1655" s="435"/>
      <c r="AH1655" s="435"/>
      <c r="AI1655" s="435"/>
      <c r="AJ1655" s="435"/>
      <c r="AK1655" s="435"/>
      <c r="AL1655" s="435"/>
      <c r="AM1655" s="435"/>
      <c r="AN1655" s="435"/>
    </row>
    <row r="1656" spans="1:40" s="436" customFormat="1" ht="14.5">
      <c r="A1656" s="435"/>
      <c r="B1656" s="435"/>
      <c r="C1656" s="435"/>
      <c r="D1656" s="435"/>
      <c r="E1656" s="435"/>
      <c r="F1656" s="435"/>
      <c r="G1656" s="435"/>
      <c r="H1656" s="435"/>
      <c r="I1656" s="435"/>
      <c r="J1656" s="435"/>
      <c r="K1656" s="435"/>
      <c r="L1656" s="435"/>
      <c r="M1656" s="435"/>
      <c r="N1656" s="435"/>
      <c r="O1656" s="435"/>
      <c r="P1656" s="435"/>
      <c r="Q1656" s="21"/>
      <c r="R1656" s="435"/>
      <c r="S1656" s="435"/>
      <c r="T1656" s="435"/>
      <c r="U1656" s="435"/>
      <c r="V1656" s="21"/>
      <c r="W1656" s="435"/>
      <c r="X1656" s="435"/>
      <c r="Y1656" s="435"/>
      <c r="Z1656" s="435"/>
      <c r="AA1656" s="435"/>
      <c r="AB1656" s="435"/>
      <c r="AC1656" s="435"/>
      <c r="AD1656" s="435"/>
      <c r="AE1656" s="435"/>
      <c r="AF1656" s="435"/>
      <c r="AG1656" s="435"/>
      <c r="AH1656" s="435"/>
      <c r="AI1656" s="435"/>
      <c r="AJ1656" s="435"/>
      <c r="AK1656" s="435"/>
      <c r="AL1656" s="435"/>
      <c r="AM1656" s="435"/>
      <c r="AN1656" s="435"/>
    </row>
    <row r="1657" spans="1:40" s="436" customFormat="1" ht="14.5">
      <c r="A1657" s="435"/>
      <c r="B1657" s="435"/>
      <c r="C1657" s="435"/>
      <c r="D1657" s="435"/>
      <c r="E1657" s="435"/>
      <c r="F1657" s="435"/>
      <c r="G1657" s="435"/>
      <c r="H1657" s="435"/>
      <c r="I1657" s="435"/>
      <c r="J1657" s="435"/>
      <c r="K1657" s="435"/>
      <c r="L1657" s="435"/>
      <c r="M1657" s="435"/>
      <c r="N1657" s="435"/>
      <c r="O1657" s="435"/>
      <c r="P1657" s="435"/>
      <c r="Q1657" s="21"/>
      <c r="R1657" s="435"/>
      <c r="S1657" s="435"/>
      <c r="T1657" s="435"/>
      <c r="U1657" s="435"/>
      <c r="V1657" s="21"/>
      <c r="W1657" s="435"/>
      <c r="X1657" s="435"/>
      <c r="Y1657" s="435"/>
      <c r="Z1657" s="435"/>
      <c r="AA1657" s="435"/>
      <c r="AB1657" s="435"/>
      <c r="AC1657" s="435"/>
      <c r="AD1657" s="435"/>
      <c r="AE1657" s="435"/>
      <c r="AF1657" s="435"/>
      <c r="AG1657" s="435"/>
      <c r="AH1657" s="435"/>
      <c r="AI1657" s="435"/>
      <c r="AJ1657" s="435"/>
      <c r="AK1657" s="435"/>
      <c r="AL1657" s="435"/>
      <c r="AM1657" s="435"/>
      <c r="AN1657" s="435"/>
    </row>
    <row r="1658" spans="1:40" s="436" customFormat="1" ht="14.5">
      <c r="A1658" s="435"/>
      <c r="B1658" s="435"/>
      <c r="C1658" s="435"/>
      <c r="D1658" s="435"/>
      <c r="E1658" s="435"/>
      <c r="F1658" s="435"/>
      <c r="G1658" s="435"/>
      <c r="H1658" s="435"/>
      <c r="I1658" s="435"/>
      <c r="J1658" s="435"/>
      <c r="K1658" s="435"/>
      <c r="L1658" s="435"/>
      <c r="M1658" s="435"/>
      <c r="N1658" s="435"/>
      <c r="O1658" s="435"/>
      <c r="P1658" s="435"/>
      <c r="Q1658" s="21"/>
      <c r="R1658" s="435"/>
      <c r="S1658" s="435"/>
      <c r="T1658" s="435"/>
      <c r="U1658" s="435"/>
      <c r="V1658" s="21"/>
      <c r="W1658" s="435"/>
      <c r="X1658" s="435"/>
      <c r="Y1658" s="435"/>
      <c r="Z1658" s="435"/>
      <c r="AA1658" s="435"/>
      <c r="AB1658" s="435"/>
      <c r="AC1658" s="435"/>
      <c r="AD1658" s="435"/>
      <c r="AE1658" s="435"/>
      <c r="AF1658" s="435"/>
      <c r="AG1658" s="435"/>
      <c r="AH1658" s="435"/>
      <c r="AI1658" s="435"/>
      <c r="AJ1658" s="435"/>
      <c r="AK1658" s="435"/>
      <c r="AL1658" s="435"/>
      <c r="AM1658" s="435"/>
      <c r="AN1658" s="435"/>
    </row>
    <row r="1659" spans="1:40" s="436" customFormat="1" ht="14.5">
      <c r="A1659" s="435"/>
      <c r="B1659" s="435"/>
      <c r="C1659" s="435"/>
      <c r="D1659" s="435"/>
      <c r="E1659" s="435"/>
      <c r="F1659" s="435"/>
      <c r="G1659" s="435"/>
      <c r="H1659" s="435"/>
      <c r="I1659" s="435"/>
      <c r="J1659" s="435"/>
      <c r="K1659" s="435"/>
      <c r="L1659" s="435"/>
      <c r="M1659" s="435"/>
      <c r="N1659" s="435"/>
      <c r="O1659" s="435"/>
      <c r="P1659" s="435"/>
      <c r="Q1659" s="21"/>
      <c r="R1659" s="435"/>
      <c r="S1659" s="435"/>
      <c r="T1659" s="435"/>
      <c r="U1659" s="435"/>
      <c r="V1659" s="21"/>
      <c r="W1659" s="435"/>
      <c r="X1659" s="435"/>
      <c r="Y1659" s="435"/>
      <c r="Z1659" s="435"/>
      <c r="AA1659" s="435"/>
      <c r="AB1659" s="435"/>
      <c r="AC1659" s="435"/>
      <c r="AD1659" s="435"/>
      <c r="AE1659" s="435"/>
      <c r="AF1659" s="435"/>
      <c r="AG1659" s="435"/>
      <c r="AH1659" s="435"/>
      <c r="AI1659" s="435"/>
      <c r="AJ1659" s="435"/>
      <c r="AK1659" s="435"/>
      <c r="AL1659" s="435"/>
      <c r="AM1659" s="435"/>
      <c r="AN1659" s="435"/>
    </row>
    <row r="1660" spans="1:40" s="436" customFormat="1" ht="14.5">
      <c r="A1660" s="435"/>
      <c r="B1660" s="435"/>
      <c r="C1660" s="435"/>
      <c r="D1660" s="435"/>
      <c r="E1660" s="435"/>
      <c r="F1660" s="435"/>
      <c r="G1660" s="435"/>
      <c r="H1660" s="435"/>
      <c r="I1660" s="435"/>
      <c r="J1660" s="435"/>
      <c r="K1660" s="435"/>
      <c r="L1660" s="435"/>
      <c r="M1660" s="435"/>
      <c r="N1660" s="435"/>
      <c r="O1660" s="435"/>
      <c r="P1660" s="435"/>
      <c r="Q1660" s="21"/>
      <c r="R1660" s="435"/>
      <c r="S1660" s="435"/>
      <c r="T1660" s="435"/>
      <c r="U1660" s="435"/>
      <c r="V1660" s="21"/>
      <c r="W1660" s="435"/>
      <c r="X1660" s="435"/>
      <c r="Y1660" s="435"/>
      <c r="Z1660" s="435"/>
      <c r="AA1660" s="435"/>
      <c r="AB1660" s="435"/>
      <c r="AC1660" s="435"/>
      <c r="AD1660" s="435"/>
      <c r="AE1660" s="435"/>
      <c r="AF1660" s="435"/>
      <c r="AG1660" s="435"/>
      <c r="AH1660" s="435"/>
      <c r="AI1660" s="435"/>
      <c r="AJ1660" s="435"/>
      <c r="AK1660" s="435"/>
      <c r="AL1660" s="435"/>
      <c r="AM1660" s="435"/>
      <c r="AN1660" s="435"/>
    </row>
    <row r="1661" spans="1:40" s="436" customFormat="1" ht="14.5">
      <c r="A1661" s="435"/>
      <c r="B1661" s="435"/>
      <c r="C1661" s="435"/>
      <c r="D1661" s="435"/>
      <c r="E1661" s="435"/>
      <c r="F1661" s="435"/>
      <c r="G1661" s="435"/>
      <c r="H1661" s="435"/>
      <c r="I1661" s="435"/>
      <c r="J1661" s="435"/>
      <c r="K1661" s="435"/>
      <c r="L1661" s="435"/>
      <c r="M1661" s="435"/>
      <c r="N1661" s="435"/>
      <c r="O1661" s="435"/>
      <c r="P1661" s="435"/>
      <c r="Q1661" s="21"/>
      <c r="R1661" s="435"/>
      <c r="S1661" s="435"/>
      <c r="T1661" s="435"/>
      <c r="U1661" s="435"/>
      <c r="V1661" s="21"/>
      <c r="W1661" s="435"/>
      <c r="X1661" s="435"/>
      <c r="Y1661" s="435"/>
      <c r="Z1661" s="435"/>
      <c r="AA1661" s="435"/>
      <c r="AB1661" s="435"/>
      <c r="AC1661" s="435"/>
      <c r="AD1661" s="435"/>
      <c r="AE1661" s="435"/>
      <c r="AF1661" s="435"/>
      <c r="AG1661" s="435"/>
      <c r="AH1661" s="435"/>
      <c r="AI1661" s="435"/>
      <c r="AJ1661" s="435"/>
      <c r="AK1661" s="435"/>
      <c r="AL1661" s="435"/>
      <c r="AM1661" s="435"/>
      <c r="AN1661" s="435"/>
    </row>
    <row r="1662" spans="1:40" s="436" customFormat="1" ht="14.5">
      <c r="A1662" s="435"/>
      <c r="B1662" s="435"/>
      <c r="C1662" s="435"/>
      <c r="D1662" s="435"/>
      <c r="E1662" s="435"/>
      <c r="F1662" s="435"/>
      <c r="G1662" s="435"/>
      <c r="H1662" s="435"/>
      <c r="I1662" s="435"/>
      <c r="J1662" s="435"/>
      <c r="K1662" s="435"/>
      <c r="L1662" s="435"/>
      <c r="M1662" s="435"/>
      <c r="N1662" s="435"/>
      <c r="O1662" s="435"/>
      <c r="P1662" s="435"/>
      <c r="Q1662" s="21"/>
      <c r="R1662" s="435"/>
      <c r="S1662" s="435"/>
      <c r="T1662" s="435"/>
      <c r="U1662" s="435"/>
      <c r="V1662" s="21"/>
      <c r="W1662" s="435"/>
      <c r="X1662" s="435"/>
      <c r="Y1662" s="435"/>
      <c r="Z1662" s="435"/>
      <c r="AA1662" s="435"/>
      <c r="AB1662" s="435"/>
      <c r="AC1662" s="435"/>
      <c r="AD1662" s="435"/>
      <c r="AE1662" s="435"/>
      <c r="AF1662" s="435"/>
      <c r="AG1662" s="435"/>
      <c r="AH1662" s="435"/>
      <c r="AI1662" s="435"/>
      <c r="AJ1662" s="435"/>
      <c r="AK1662" s="435"/>
      <c r="AL1662" s="435"/>
      <c r="AM1662" s="435"/>
      <c r="AN1662" s="435"/>
    </row>
    <row r="1663" spans="1:40" s="436" customFormat="1" ht="14.5">
      <c r="A1663" s="435"/>
      <c r="B1663" s="435"/>
      <c r="C1663" s="435"/>
      <c r="D1663" s="435"/>
      <c r="E1663" s="435"/>
      <c r="F1663" s="435"/>
      <c r="G1663" s="435"/>
      <c r="H1663" s="435"/>
      <c r="I1663" s="435"/>
      <c r="J1663" s="435"/>
      <c r="K1663" s="435"/>
      <c r="L1663" s="435"/>
      <c r="M1663" s="435"/>
      <c r="N1663" s="435"/>
      <c r="O1663" s="435"/>
      <c r="P1663" s="435"/>
      <c r="Q1663" s="21"/>
      <c r="R1663" s="435"/>
      <c r="S1663" s="435"/>
      <c r="T1663" s="435"/>
      <c r="U1663" s="435"/>
      <c r="V1663" s="21"/>
      <c r="W1663" s="435"/>
      <c r="X1663" s="435"/>
      <c r="Y1663" s="435"/>
      <c r="Z1663" s="435"/>
      <c r="AA1663" s="435"/>
      <c r="AB1663" s="435"/>
      <c r="AC1663" s="435"/>
      <c r="AD1663" s="435"/>
      <c r="AE1663" s="435"/>
      <c r="AF1663" s="435"/>
      <c r="AG1663" s="435"/>
      <c r="AH1663" s="435"/>
      <c r="AI1663" s="435"/>
      <c r="AJ1663" s="435"/>
      <c r="AK1663" s="435"/>
      <c r="AL1663" s="435"/>
      <c r="AM1663" s="435"/>
      <c r="AN1663" s="435"/>
    </row>
  </sheetData>
  <mergeCells count="3">
    <mergeCell ref="D27:E27"/>
    <mergeCell ref="F237:G237"/>
    <mergeCell ref="A777:B777"/>
  </mergeCells>
  <phoneticPr fontId="42"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FD1674"/>
  <sheetViews>
    <sheetView tabSelected="1" zoomScale="80" zoomScaleNormal="80" workbookViewId="0">
      <pane ySplit="1" topLeftCell="A768" activePane="bottomLeft" state="frozen"/>
      <selection activeCell="D480" activeCellId="1" sqref="A140 D480"/>
      <selection pane="bottomLeft" activeCell="L782" sqref="L782"/>
    </sheetView>
  </sheetViews>
  <sheetFormatPr defaultColWidth="14.453125" defaultRowHeight="15.75" customHeight="1"/>
  <cols>
    <col min="21" max="21" width="16.1796875" customWidth="1"/>
  </cols>
  <sheetData>
    <row r="1" spans="1:40" ht="15.75" customHeight="1">
      <c r="A1" s="504" t="s">
        <v>1911</v>
      </c>
      <c r="B1" s="502"/>
      <c r="C1" s="435" t="s">
        <v>1912</v>
      </c>
      <c r="D1" s="435" t="s">
        <v>1913</v>
      </c>
      <c r="E1" s="435" t="s">
        <v>1914</v>
      </c>
      <c r="F1" s="435" t="s">
        <v>1915</v>
      </c>
      <c r="G1" s="435" t="s">
        <v>1916</v>
      </c>
      <c r="H1" s="435" t="s">
        <v>1917</v>
      </c>
      <c r="I1" s="435" t="s">
        <v>1918</v>
      </c>
      <c r="J1" s="435" t="s">
        <v>1919</v>
      </c>
      <c r="K1" s="435" t="s">
        <v>1920</v>
      </c>
      <c r="L1" s="435" t="s">
        <v>9</v>
      </c>
      <c r="M1" s="435" t="s">
        <v>1921</v>
      </c>
      <c r="N1" s="435" t="s">
        <v>1922</v>
      </c>
      <c r="O1" s="435" t="s">
        <v>1923</v>
      </c>
      <c r="P1" s="435" t="s">
        <v>1924</v>
      </c>
      <c r="Q1" s="435" t="s">
        <v>1925</v>
      </c>
      <c r="R1" s="435" t="s">
        <v>1926</v>
      </c>
      <c r="S1" s="435" t="s">
        <v>1927</v>
      </c>
      <c r="T1" s="435" t="s">
        <v>39</v>
      </c>
      <c r="U1" s="435"/>
      <c r="V1" s="21"/>
      <c r="W1" s="21"/>
      <c r="X1" s="21"/>
      <c r="Y1" s="21"/>
      <c r="Z1" s="21"/>
      <c r="AA1" s="21"/>
      <c r="AB1" s="21"/>
      <c r="AC1" s="21"/>
      <c r="AD1" s="21"/>
      <c r="AE1" s="21"/>
      <c r="AF1" s="21"/>
      <c r="AG1" s="21"/>
      <c r="AH1" s="21"/>
      <c r="AI1" s="21"/>
      <c r="AJ1" s="21"/>
      <c r="AK1" s="21"/>
      <c r="AL1" s="21"/>
      <c r="AM1" s="21"/>
      <c r="AN1" s="21"/>
    </row>
    <row r="2" spans="1:40" ht="15.75" customHeight="1">
      <c r="A2" s="437" t="s">
        <v>1928</v>
      </c>
      <c r="B2" s="7">
        <v>43889</v>
      </c>
      <c r="C2" s="435">
        <v>1</v>
      </c>
      <c r="D2" s="435">
        <v>1</v>
      </c>
      <c r="E2" s="435"/>
      <c r="F2" s="435"/>
      <c r="G2" s="435"/>
      <c r="H2" s="435">
        <v>1</v>
      </c>
      <c r="I2" s="435"/>
      <c r="J2" s="435"/>
      <c r="K2" s="435"/>
      <c r="L2" s="435"/>
      <c r="M2" s="435"/>
      <c r="N2" s="435">
        <v>1830</v>
      </c>
      <c r="O2" s="435">
        <v>1</v>
      </c>
      <c r="P2" s="435" t="s">
        <v>1929</v>
      </c>
      <c r="Q2" s="435"/>
      <c r="R2" s="435"/>
      <c r="S2" s="435"/>
      <c r="T2" s="435"/>
      <c r="U2" s="435"/>
      <c r="V2" s="21"/>
      <c r="W2" s="21"/>
      <c r="X2" s="21"/>
      <c r="Y2" s="21"/>
      <c r="Z2" s="21"/>
      <c r="AA2" s="21"/>
      <c r="AB2" s="21"/>
      <c r="AC2" s="21"/>
      <c r="AD2" s="21"/>
      <c r="AE2" s="21"/>
      <c r="AF2" s="21"/>
      <c r="AG2" s="21"/>
      <c r="AH2" s="21"/>
      <c r="AI2" s="21"/>
      <c r="AJ2" s="21"/>
      <c r="AK2" s="21"/>
      <c r="AL2" s="21"/>
      <c r="AM2" s="21"/>
      <c r="AN2" s="21"/>
    </row>
    <row r="3" spans="1:40" ht="15.75" customHeight="1">
      <c r="A3" s="437" t="s">
        <v>42</v>
      </c>
      <c r="B3" s="435" t="s">
        <v>43</v>
      </c>
      <c r="C3" s="435">
        <v>3</v>
      </c>
      <c r="D3" s="435">
        <v>3</v>
      </c>
      <c r="E3" s="435"/>
      <c r="F3" s="435"/>
      <c r="G3" s="435"/>
      <c r="H3" s="435"/>
      <c r="I3" s="435">
        <v>1</v>
      </c>
      <c r="J3" s="435">
        <v>2</v>
      </c>
      <c r="K3" s="435"/>
      <c r="L3" s="435"/>
      <c r="M3" s="435"/>
      <c r="N3" s="435"/>
      <c r="O3" s="435">
        <v>1</v>
      </c>
      <c r="P3" s="435" t="s">
        <v>1929</v>
      </c>
      <c r="Q3" s="435"/>
      <c r="R3" s="435">
        <v>1</v>
      </c>
      <c r="S3" s="435"/>
      <c r="T3" s="435"/>
      <c r="U3" s="435"/>
      <c r="V3" s="21"/>
      <c r="W3" s="21"/>
      <c r="X3" s="21"/>
      <c r="Y3" s="21"/>
      <c r="Z3" s="21"/>
      <c r="AA3" s="21"/>
      <c r="AB3" s="21"/>
      <c r="AC3" s="21"/>
      <c r="AD3" s="21"/>
      <c r="AE3" s="21"/>
      <c r="AF3" s="21"/>
      <c r="AG3" s="21"/>
      <c r="AH3" s="21"/>
      <c r="AI3" s="21"/>
      <c r="AJ3" s="21"/>
      <c r="AK3" s="21"/>
      <c r="AL3" s="21"/>
      <c r="AM3" s="21"/>
      <c r="AN3" s="21"/>
    </row>
    <row r="4" spans="1:40" ht="15.75" customHeight="1">
      <c r="A4" s="437" t="s">
        <v>47</v>
      </c>
      <c r="B4" s="435" t="s">
        <v>48</v>
      </c>
      <c r="C4" s="435">
        <v>10</v>
      </c>
      <c r="D4" s="435">
        <v>10</v>
      </c>
      <c r="E4" s="435">
        <v>3</v>
      </c>
      <c r="F4" s="435"/>
      <c r="G4" s="435"/>
      <c r="H4" s="435"/>
      <c r="I4" s="435">
        <v>6</v>
      </c>
      <c r="J4" s="435">
        <v>4</v>
      </c>
      <c r="K4" s="435"/>
      <c r="L4" s="435"/>
      <c r="M4" s="435">
        <v>3</v>
      </c>
      <c r="N4" s="435"/>
      <c r="O4" s="435"/>
      <c r="P4" s="435" t="s">
        <v>1929</v>
      </c>
      <c r="Q4" s="20">
        <v>1</v>
      </c>
      <c r="R4" s="435"/>
      <c r="S4" s="435"/>
      <c r="T4" s="170" t="s">
        <v>1930</v>
      </c>
      <c r="U4" s="170"/>
      <c r="V4" s="21"/>
      <c r="W4" s="21"/>
      <c r="X4" s="21"/>
      <c r="Y4" s="21"/>
      <c r="Z4" s="21"/>
      <c r="AA4" s="21"/>
      <c r="AB4" s="21"/>
      <c r="AC4" s="21"/>
      <c r="AD4" s="21"/>
      <c r="AE4" s="21"/>
      <c r="AF4" s="21"/>
      <c r="AG4" s="21"/>
      <c r="AH4" s="21"/>
      <c r="AI4" s="21"/>
      <c r="AJ4" s="21"/>
      <c r="AK4" s="21"/>
      <c r="AL4" s="21"/>
      <c r="AM4" s="21"/>
      <c r="AN4" s="21"/>
    </row>
    <row r="5" spans="1:40" ht="15.75" customHeight="1">
      <c r="A5" s="437" t="s">
        <v>1931</v>
      </c>
      <c r="B5" s="435" t="s">
        <v>53</v>
      </c>
      <c r="C5" s="435">
        <v>1</v>
      </c>
      <c r="D5" s="435">
        <v>1</v>
      </c>
      <c r="E5" s="435"/>
      <c r="F5" s="435"/>
      <c r="G5" s="435"/>
      <c r="H5" s="435"/>
      <c r="I5" s="435">
        <v>1</v>
      </c>
      <c r="J5" s="435"/>
      <c r="K5" s="435"/>
      <c r="L5" s="435"/>
      <c r="M5" s="435"/>
      <c r="N5" s="435"/>
      <c r="O5" s="435"/>
      <c r="P5" s="435" t="s">
        <v>1929</v>
      </c>
      <c r="Q5" s="435"/>
      <c r="R5" s="435"/>
      <c r="S5" s="435"/>
      <c r="T5" s="435"/>
      <c r="U5" s="435"/>
      <c r="V5" s="21"/>
      <c r="W5" s="21"/>
      <c r="X5" s="21"/>
      <c r="Y5" s="21"/>
      <c r="Z5" s="21"/>
      <c r="AA5" s="21"/>
      <c r="AB5" s="21"/>
      <c r="AC5" s="21"/>
      <c r="AD5" s="21"/>
      <c r="AE5" s="21"/>
      <c r="AF5" s="21"/>
      <c r="AG5" s="21"/>
      <c r="AH5" s="21"/>
      <c r="AI5" s="21"/>
      <c r="AJ5" s="21"/>
      <c r="AK5" s="21"/>
      <c r="AL5" s="21"/>
      <c r="AM5" s="21"/>
      <c r="AN5" s="21"/>
    </row>
    <row r="6" spans="1:40" ht="15.75" customHeight="1">
      <c r="A6" s="437" t="s">
        <v>58</v>
      </c>
      <c r="B6" s="435" t="s">
        <v>59</v>
      </c>
      <c r="C6" s="435">
        <v>9</v>
      </c>
      <c r="D6" s="435">
        <v>9</v>
      </c>
      <c r="E6" s="435"/>
      <c r="F6" s="435"/>
      <c r="G6" s="435"/>
      <c r="H6" s="435"/>
      <c r="I6" s="435">
        <v>4</v>
      </c>
      <c r="J6" s="435">
        <v>5</v>
      </c>
      <c r="K6" s="435"/>
      <c r="L6" s="435"/>
      <c r="M6" s="435">
        <v>2</v>
      </c>
      <c r="N6" s="435">
        <v>3011</v>
      </c>
      <c r="O6" s="435"/>
      <c r="P6" s="435" t="s">
        <v>1929</v>
      </c>
      <c r="Q6" s="435"/>
      <c r="R6" s="435">
        <v>2</v>
      </c>
      <c r="S6" s="435"/>
      <c r="T6" s="435"/>
      <c r="U6" s="435"/>
      <c r="V6" s="21"/>
      <c r="W6" s="21"/>
      <c r="X6" s="21"/>
      <c r="Y6" s="21"/>
      <c r="Z6" s="21"/>
      <c r="AA6" s="21"/>
      <c r="AB6" s="21"/>
      <c r="AC6" s="21"/>
      <c r="AD6" s="21"/>
      <c r="AE6" s="21"/>
      <c r="AF6" s="21"/>
      <c r="AG6" s="21"/>
      <c r="AH6" s="21"/>
      <c r="AI6" s="21"/>
      <c r="AJ6" s="21"/>
      <c r="AK6" s="21"/>
      <c r="AL6" s="21"/>
      <c r="AM6" s="21"/>
      <c r="AN6" s="21"/>
    </row>
    <row r="7" spans="1:40" ht="15.75" customHeight="1">
      <c r="A7" s="437" t="s">
        <v>63</v>
      </c>
      <c r="B7" s="7">
        <v>43871</v>
      </c>
      <c r="C7" s="435">
        <v>10</v>
      </c>
      <c r="D7" s="435">
        <v>9</v>
      </c>
      <c r="E7" s="435"/>
      <c r="F7" s="435"/>
      <c r="G7" s="435"/>
      <c r="H7" s="435"/>
      <c r="I7" s="435">
        <v>6</v>
      </c>
      <c r="J7" s="435">
        <v>4</v>
      </c>
      <c r="K7" s="435"/>
      <c r="L7" s="435"/>
      <c r="M7" s="435">
        <v>6</v>
      </c>
      <c r="N7" s="435">
        <v>2423</v>
      </c>
      <c r="O7" s="435">
        <v>2</v>
      </c>
      <c r="P7" s="435" t="s">
        <v>1929</v>
      </c>
      <c r="Q7" s="435"/>
      <c r="R7" s="435">
        <v>7</v>
      </c>
      <c r="S7" s="20">
        <v>1</v>
      </c>
      <c r="T7" s="170" t="s">
        <v>1932</v>
      </c>
      <c r="U7" s="170"/>
      <c r="V7" s="21"/>
      <c r="W7" s="21"/>
      <c r="X7" s="21"/>
      <c r="Y7" s="21"/>
      <c r="Z7" s="21"/>
      <c r="AA7" s="21"/>
      <c r="AB7" s="21"/>
      <c r="AC7" s="21"/>
      <c r="AD7" s="21"/>
      <c r="AE7" s="21"/>
      <c r="AF7" s="21"/>
      <c r="AG7" s="21"/>
      <c r="AH7" s="21"/>
      <c r="AI7" s="21"/>
      <c r="AJ7" s="21"/>
      <c r="AK7" s="21"/>
      <c r="AL7" s="21"/>
      <c r="AM7" s="21"/>
      <c r="AN7" s="21"/>
    </row>
    <row r="8" spans="1:40" ht="15.75" customHeight="1">
      <c r="A8" s="437" t="s">
        <v>67</v>
      </c>
      <c r="B8" s="435" t="s">
        <v>68</v>
      </c>
      <c r="C8" s="435">
        <v>2</v>
      </c>
      <c r="D8" s="435">
        <v>2</v>
      </c>
      <c r="E8" s="435"/>
      <c r="F8" s="435"/>
      <c r="G8" s="435"/>
      <c r="H8" s="435"/>
      <c r="I8" s="435"/>
      <c r="J8" s="435">
        <v>2</v>
      </c>
      <c r="K8" s="435"/>
      <c r="L8" s="435">
        <v>2</v>
      </c>
      <c r="M8" s="435"/>
      <c r="N8" s="435">
        <v>3145</v>
      </c>
      <c r="O8" s="435"/>
      <c r="P8" s="435" t="s">
        <v>1929</v>
      </c>
      <c r="Q8" s="435"/>
      <c r="R8" s="435"/>
      <c r="S8" s="435"/>
      <c r="T8" s="435"/>
      <c r="U8" s="435"/>
      <c r="V8" s="21"/>
      <c r="W8" s="21"/>
      <c r="X8" s="21"/>
      <c r="Y8" s="21"/>
      <c r="Z8" s="21"/>
      <c r="AA8" s="21"/>
      <c r="AB8" s="21"/>
      <c r="AC8" s="21"/>
      <c r="AD8" s="21"/>
      <c r="AE8" s="21"/>
      <c r="AF8" s="21"/>
      <c r="AG8" s="21"/>
      <c r="AH8" s="21"/>
      <c r="AI8" s="21"/>
      <c r="AJ8" s="21"/>
      <c r="AK8" s="21"/>
      <c r="AL8" s="21"/>
      <c r="AM8" s="21"/>
      <c r="AN8" s="21"/>
    </row>
    <row r="9" spans="1:40" ht="15.75" customHeight="1">
      <c r="A9" s="437" t="s">
        <v>71</v>
      </c>
      <c r="B9" s="435" t="s">
        <v>72</v>
      </c>
      <c r="C9" s="435">
        <v>15</v>
      </c>
      <c r="D9" s="435">
        <v>15</v>
      </c>
      <c r="E9" s="435">
        <v>0</v>
      </c>
      <c r="F9" s="435"/>
      <c r="G9" s="435"/>
      <c r="H9" s="435"/>
      <c r="I9" s="435">
        <v>3</v>
      </c>
      <c r="J9" s="435">
        <v>12</v>
      </c>
      <c r="K9" s="435"/>
      <c r="L9" s="435"/>
      <c r="M9" s="435"/>
      <c r="N9" s="435"/>
      <c r="O9" s="435"/>
      <c r="P9" s="435" t="s">
        <v>54</v>
      </c>
      <c r="Q9" s="435"/>
      <c r="R9" s="435"/>
      <c r="S9" s="435"/>
      <c r="T9" s="435"/>
      <c r="U9" s="435"/>
      <c r="V9" s="21"/>
      <c r="W9" s="21"/>
      <c r="X9" s="21"/>
      <c r="Y9" s="21"/>
      <c r="Z9" s="21"/>
      <c r="AA9" s="21"/>
      <c r="AB9" s="21"/>
      <c r="AC9" s="21"/>
      <c r="AD9" s="21"/>
      <c r="AE9" s="21"/>
      <c r="AF9" s="21"/>
      <c r="AG9" s="21"/>
      <c r="AH9" s="21"/>
      <c r="AI9" s="21"/>
      <c r="AJ9" s="21"/>
      <c r="AK9" s="21"/>
      <c r="AL9" s="21"/>
      <c r="AM9" s="21"/>
      <c r="AN9" s="21"/>
    </row>
    <row r="10" spans="1:40" ht="15.75" customHeight="1">
      <c r="A10" s="437" t="s">
        <v>76</v>
      </c>
      <c r="B10" s="435" t="s">
        <v>1933</v>
      </c>
      <c r="C10" s="435">
        <v>0</v>
      </c>
      <c r="D10" s="435">
        <v>0</v>
      </c>
      <c r="E10" s="435">
        <v>1</v>
      </c>
      <c r="F10" s="435"/>
      <c r="G10" s="435"/>
      <c r="H10" s="435"/>
      <c r="I10" s="435"/>
      <c r="J10" s="435"/>
      <c r="K10" s="435"/>
      <c r="L10" s="435"/>
      <c r="M10" s="435"/>
      <c r="N10" s="435"/>
      <c r="O10" s="435"/>
      <c r="P10" s="435" t="s">
        <v>1934</v>
      </c>
      <c r="Q10" s="435"/>
      <c r="R10" s="435"/>
      <c r="S10" s="435"/>
      <c r="T10" s="435"/>
      <c r="U10" s="435"/>
      <c r="V10" s="21"/>
      <c r="W10" s="21"/>
      <c r="X10" s="21"/>
      <c r="Y10" s="21"/>
      <c r="Z10" s="21"/>
      <c r="AA10" s="21"/>
      <c r="AB10" s="21"/>
      <c r="AC10" s="21"/>
      <c r="AD10" s="21"/>
      <c r="AE10" s="21"/>
      <c r="AF10" s="21"/>
      <c r="AG10" s="21"/>
      <c r="AH10" s="21"/>
      <c r="AI10" s="21"/>
      <c r="AJ10" s="21"/>
      <c r="AK10" s="21"/>
      <c r="AL10" s="21"/>
      <c r="AM10" s="21"/>
      <c r="AN10" s="21"/>
    </row>
    <row r="11" spans="1:40" ht="15.75" customHeight="1">
      <c r="A11" s="437" t="s">
        <v>78</v>
      </c>
      <c r="B11" s="435" t="s">
        <v>79</v>
      </c>
      <c r="C11" s="435">
        <v>17</v>
      </c>
      <c r="D11" s="435">
        <v>16</v>
      </c>
      <c r="E11" s="435"/>
      <c r="F11" s="435"/>
      <c r="G11" s="435"/>
      <c r="H11" s="435"/>
      <c r="I11" s="435"/>
      <c r="J11" s="435">
        <v>17</v>
      </c>
      <c r="K11" s="435"/>
      <c r="L11" s="435"/>
      <c r="M11" s="435">
        <v>2</v>
      </c>
      <c r="N11" s="435" t="s">
        <v>1935</v>
      </c>
      <c r="O11" s="435"/>
      <c r="P11" s="435" t="s">
        <v>1929</v>
      </c>
      <c r="Q11" s="439">
        <v>0</v>
      </c>
      <c r="R11" s="435">
        <v>3</v>
      </c>
      <c r="S11" s="435"/>
      <c r="T11" s="435"/>
      <c r="U11" s="435"/>
      <c r="V11" s="21"/>
      <c r="W11" s="21"/>
      <c r="X11" s="21"/>
      <c r="Y11" s="21"/>
      <c r="Z11" s="21"/>
      <c r="AA11" s="21"/>
      <c r="AB11" s="21"/>
      <c r="AC11" s="21"/>
      <c r="AD11" s="21"/>
      <c r="AE11" s="21"/>
      <c r="AF11" s="21"/>
      <c r="AG11" s="21"/>
      <c r="AH11" s="21"/>
      <c r="AI11" s="21"/>
      <c r="AJ11" s="21"/>
      <c r="AK11" s="21"/>
      <c r="AL11" s="21"/>
      <c r="AM11" s="21"/>
      <c r="AN11" s="21"/>
    </row>
    <row r="12" spans="1:40" ht="15.75" customHeight="1">
      <c r="A12" s="437" t="s">
        <v>81</v>
      </c>
      <c r="B12" s="435" t="s">
        <v>82</v>
      </c>
      <c r="C12" s="435">
        <v>7</v>
      </c>
      <c r="D12" s="435">
        <v>7</v>
      </c>
      <c r="E12" s="435"/>
      <c r="F12" s="435"/>
      <c r="G12" s="435"/>
      <c r="H12" s="435"/>
      <c r="I12" s="435"/>
      <c r="J12" s="435">
        <v>7</v>
      </c>
      <c r="K12" s="435"/>
      <c r="L12" s="435"/>
      <c r="M12" s="435"/>
      <c r="N12" s="435">
        <v>3264</v>
      </c>
      <c r="O12" s="435"/>
      <c r="P12" s="435">
        <v>1</v>
      </c>
      <c r="Q12" s="435"/>
      <c r="R12" s="435"/>
      <c r="S12" s="435"/>
      <c r="T12" s="435"/>
      <c r="U12" s="435"/>
      <c r="V12" s="21"/>
      <c r="W12" s="21"/>
      <c r="X12" s="21"/>
      <c r="Y12" s="21"/>
      <c r="Z12" s="21"/>
      <c r="AA12" s="21"/>
      <c r="AB12" s="21"/>
      <c r="AC12" s="21"/>
      <c r="AD12" s="21"/>
      <c r="AE12" s="21"/>
      <c r="AF12" s="21"/>
      <c r="AG12" s="21"/>
      <c r="AH12" s="21"/>
      <c r="AI12" s="21"/>
      <c r="AJ12" s="21"/>
      <c r="AK12" s="21"/>
      <c r="AL12" s="21"/>
      <c r="AM12" s="21"/>
      <c r="AN12" s="21"/>
    </row>
    <row r="13" spans="1:40" ht="15.75" customHeight="1">
      <c r="A13" s="437" t="s">
        <v>85</v>
      </c>
      <c r="B13" s="435" t="s">
        <v>1936</v>
      </c>
      <c r="C13" s="435">
        <v>1</v>
      </c>
      <c r="D13" s="435">
        <v>1</v>
      </c>
      <c r="E13" s="435"/>
      <c r="F13" s="435"/>
      <c r="G13" s="435"/>
      <c r="H13" s="435"/>
      <c r="I13" s="435"/>
      <c r="J13" s="435">
        <v>1</v>
      </c>
      <c r="K13" s="435"/>
      <c r="L13" s="435"/>
      <c r="M13" s="435"/>
      <c r="N13" s="435">
        <v>3120</v>
      </c>
      <c r="O13" s="435">
        <v>1</v>
      </c>
      <c r="P13" s="435" t="s">
        <v>1937</v>
      </c>
      <c r="Q13" s="435"/>
      <c r="R13" s="435"/>
      <c r="S13" s="435"/>
      <c r="T13" s="435"/>
      <c r="U13" s="435"/>
      <c r="V13" s="21"/>
      <c r="W13" s="21"/>
      <c r="X13" s="21"/>
      <c r="Y13" s="21"/>
      <c r="Z13" s="21"/>
      <c r="AA13" s="21"/>
      <c r="AB13" s="21"/>
      <c r="AC13" s="21"/>
      <c r="AD13" s="21"/>
      <c r="AE13" s="21"/>
      <c r="AF13" s="21"/>
      <c r="AG13" s="21"/>
      <c r="AH13" s="21"/>
      <c r="AI13" s="21"/>
      <c r="AJ13" s="21"/>
      <c r="AK13" s="21"/>
      <c r="AL13" s="21"/>
      <c r="AM13" s="21"/>
      <c r="AN13" s="21"/>
    </row>
    <row r="14" spans="1:40" ht="15.75" customHeight="1">
      <c r="A14" s="437" t="s">
        <v>87</v>
      </c>
      <c r="B14" s="435" t="s">
        <v>1938</v>
      </c>
      <c r="C14" s="435">
        <v>33</v>
      </c>
      <c r="D14" s="435">
        <v>33</v>
      </c>
      <c r="E14" s="435"/>
      <c r="F14" s="435"/>
      <c r="G14" s="435"/>
      <c r="H14" s="435"/>
      <c r="I14" s="435">
        <v>1</v>
      </c>
      <c r="J14" s="435">
        <v>32</v>
      </c>
      <c r="K14" s="435"/>
      <c r="L14" s="435">
        <v>3</v>
      </c>
      <c r="M14" s="435">
        <v>1</v>
      </c>
      <c r="N14" s="435"/>
      <c r="O14" s="435">
        <v>3</v>
      </c>
      <c r="P14" s="435">
        <v>3</v>
      </c>
      <c r="Q14" s="439">
        <v>0</v>
      </c>
      <c r="R14" s="435">
        <v>1</v>
      </c>
      <c r="S14" s="435"/>
      <c r="T14" s="435"/>
      <c r="U14" s="435"/>
      <c r="V14" s="21"/>
      <c r="W14" s="21"/>
      <c r="X14" s="21"/>
      <c r="Y14" s="21"/>
      <c r="Z14" s="21"/>
      <c r="AA14" s="21"/>
      <c r="AB14" s="21"/>
      <c r="AC14" s="21"/>
      <c r="AD14" s="21"/>
      <c r="AE14" s="21"/>
      <c r="AF14" s="21"/>
      <c r="AG14" s="21"/>
      <c r="AH14" s="21"/>
      <c r="AI14" s="21"/>
      <c r="AJ14" s="21"/>
      <c r="AK14" s="21"/>
      <c r="AL14" s="21"/>
      <c r="AM14" s="21"/>
      <c r="AN14" s="21"/>
    </row>
    <row r="15" spans="1:40" ht="15.75" customHeight="1">
      <c r="A15" s="437" t="s">
        <v>89</v>
      </c>
      <c r="B15" s="435" t="s">
        <v>90</v>
      </c>
      <c r="C15" s="435">
        <v>1</v>
      </c>
      <c r="D15" s="435">
        <v>1</v>
      </c>
      <c r="E15" s="435"/>
      <c r="F15" s="435"/>
      <c r="G15" s="435"/>
      <c r="H15" s="435"/>
      <c r="I15" s="435"/>
      <c r="J15" s="435">
        <v>1</v>
      </c>
      <c r="K15" s="435"/>
      <c r="L15" s="435"/>
      <c r="M15" s="435"/>
      <c r="N15" s="435">
        <v>3205</v>
      </c>
      <c r="O15" s="435"/>
      <c r="P15" s="435">
        <v>1</v>
      </c>
      <c r="Q15" s="435"/>
      <c r="R15" s="435"/>
      <c r="S15" s="435"/>
      <c r="T15" s="435"/>
      <c r="U15" s="435"/>
      <c r="V15" s="21"/>
      <c r="W15" s="21"/>
      <c r="X15" s="21"/>
      <c r="Y15" s="21"/>
      <c r="Z15" s="21"/>
      <c r="AA15" s="21"/>
      <c r="AB15" s="21"/>
      <c r="AC15" s="21"/>
      <c r="AD15" s="21"/>
      <c r="AE15" s="21"/>
      <c r="AF15" s="21"/>
      <c r="AG15" s="21"/>
      <c r="AH15" s="21"/>
      <c r="AI15" s="21"/>
      <c r="AJ15" s="21"/>
      <c r="AK15" s="21"/>
      <c r="AL15" s="21"/>
      <c r="AM15" s="21"/>
      <c r="AN15" s="21"/>
    </row>
    <row r="16" spans="1:40" ht="15.75" customHeight="1">
      <c r="A16" s="437" t="s">
        <v>91</v>
      </c>
      <c r="B16" s="435" t="s">
        <v>92</v>
      </c>
      <c r="C16" s="435">
        <v>17</v>
      </c>
      <c r="D16" s="435">
        <v>17</v>
      </c>
      <c r="E16" s="435"/>
      <c r="F16" s="435"/>
      <c r="G16" s="435"/>
      <c r="H16" s="435"/>
      <c r="I16" s="438">
        <v>3</v>
      </c>
      <c r="J16" s="435">
        <v>14</v>
      </c>
      <c r="K16" s="435"/>
      <c r="L16" s="435"/>
      <c r="M16" s="435"/>
      <c r="N16" s="435">
        <v>3154</v>
      </c>
      <c r="O16" s="435">
        <v>17</v>
      </c>
      <c r="P16" s="435" t="s">
        <v>1929</v>
      </c>
      <c r="Q16" s="435"/>
      <c r="R16" s="435"/>
      <c r="S16" s="435"/>
      <c r="T16" s="505" t="s">
        <v>1939</v>
      </c>
      <c r="U16" s="502"/>
      <c r="V16" s="21"/>
      <c r="W16" s="21"/>
      <c r="X16" s="21"/>
      <c r="Y16" s="21"/>
      <c r="Z16" s="21"/>
      <c r="AA16" s="21"/>
      <c r="AB16" s="21"/>
      <c r="AC16" s="21"/>
      <c r="AD16" s="21"/>
      <c r="AE16" s="21"/>
      <c r="AF16" s="21"/>
      <c r="AG16" s="21"/>
      <c r="AH16" s="21"/>
      <c r="AI16" s="21"/>
      <c r="AJ16" s="21"/>
      <c r="AK16" s="21"/>
      <c r="AL16" s="21"/>
      <c r="AM16" s="21"/>
      <c r="AN16" s="21"/>
    </row>
    <row r="17" spans="1:40" ht="15.75" customHeight="1">
      <c r="A17" s="437" t="s">
        <v>94</v>
      </c>
      <c r="B17" s="435" t="s">
        <v>95</v>
      </c>
      <c r="C17" s="435">
        <v>5</v>
      </c>
      <c r="D17" s="435">
        <v>5</v>
      </c>
      <c r="E17" s="435"/>
      <c r="F17" s="435"/>
      <c r="G17" s="435"/>
      <c r="H17" s="435"/>
      <c r="I17" s="435"/>
      <c r="J17" s="435">
        <v>5</v>
      </c>
      <c r="K17" s="435"/>
      <c r="L17" s="435"/>
      <c r="M17" s="435"/>
      <c r="N17" s="435">
        <v>3691</v>
      </c>
      <c r="O17" s="435"/>
      <c r="P17" s="435" t="s">
        <v>1929</v>
      </c>
      <c r="Q17" s="435"/>
      <c r="R17" s="435"/>
      <c r="S17" s="435"/>
      <c r="T17" s="435"/>
      <c r="U17" s="435"/>
      <c r="V17" s="21"/>
      <c r="W17" s="21"/>
      <c r="X17" s="21"/>
      <c r="Y17" s="21"/>
      <c r="Z17" s="21"/>
      <c r="AA17" s="21"/>
      <c r="AB17" s="21"/>
      <c r="AC17" s="21"/>
      <c r="AD17" s="21"/>
      <c r="AE17" s="21"/>
      <c r="AF17" s="21"/>
      <c r="AG17" s="21"/>
      <c r="AH17" s="21"/>
      <c r="AI17" s="21"/>
      <c r="AJ17" s="21"/>
      <c r="AK17" s="21"/>
      <c r="AL17" s="21"/>
      <c r="AM17" s="21"/>
      <c r="AN17" s="21"/>
    </row>
    <row r="18" spans="1:40" ht="15.75" customHeight="1">
      <c r="A18" s="437" t="s">
        <v>98</v>
      </c>
      <c r="B18" s="435" t="s">
        <v>99</v>
      </c>
      <c r="C18" s="435">
        <v>1</v>
      </c>
      <c r="D18" s="435">
        <v>1</v>
      </c>
      <c r="E18" s="435"/>
      <c r="F18" s="435"/>
      <c r="G18" s="435"/>
      <c r="H18" s="435"/>
      <c r="I18" s="435"/>
      <c r="J18" s="435">
        <v>1</v>
      </c>
      <c r="K18" s="435"/>
      <c r="L18" s="435"/>
      <c r="M18" s="435"/>
      <c r="N18" s="435">
        <v>3130</v>
      </c>
      <c r="O18" s="435">
        <v>1</v>
      </c>
      <c r="P18" s="435" t="s">
        <v>1929</v>
      </c>
      <c r="Q18" s="435"/>
      <c r="R18" s="435"/>
      <c r="S18" s="435"/>
      <c r="T18" s="435"/>
      <c r="U18" s="435"/>
      <c r="V18" s="21"/>
      <c r="W18" s="21"/>
      <c r="X18" s="21"/>
      <c r="Y18" s="21"/>
      <c r="Z18" s="21"/>
      <c r="AA18" s="21"/>
      <c r="AB18" s="21"/>
      <c r="AC18" s="21"/>
      <c r="AD18" s="21"/>
      <c r="AE18" s="21"/>
      <c r="AF18" s="21"/>
      <c r="AG18" s="21"/>
      <c r="AH18" s="21"/>
      <c r="AI18" s="21"/>
      <c r="AJ18" s="21"/>
      <c r="AK18" s="21"/>
      <c r="AL18" s="21"/>
      <c r="AM18" s="21"/>
      <c r="AN18" s="21"/>
    </row>
    <row r="19" spans="1:40" ht="15.75" customHeight="1">
      <c r="A19" s="437" t="s">
        <v>101</v>
      </c>
      <c r="B19" s="435" t="s">
        <v>102</v>
      </c>
      <c r="C19" s="435">
        <v>1</v>
      </c>
      <c r="D19" s="435">
        <v>1</v>
      </c>
      <c r="E19" s="435"/>
      <c r="F19" s="435"/>
      <c r="G19" s="435"/>
      <c r="H19" s="435"/>
      <c r="I19" s="435">
        <v>1</v>
      </c>
      <c r="J19" s="435"/>
      <c r="K19" s="435"/>
      <c r="L19" s="435"/>
      <c r="M19" s="435"/>
      <c r="N19" s="435">
        <v>1500</v>
      </c>
      <c r="O19" s="435"/>
      <c r="P19" s="435" t="s">
        <v>1929</v>
      </c>
      <c r="Q19" s="435"/>
      <c r="R19" s="435">
        <v>1</v>
      </c>
      <c r="S19" s="435"/>
      <c r="T19" s="435"/>
      <c r="U19" s="435"/>
      <c r="V19" s="21"/>
      <c r="W19" s="21"/>
      <c r="X19" s="21"/>
      <c r="Y19" s="21"/>
      <c r="Z19" s="21"/>
      <c r="AA19" s="21"/>
      <c r="AB19" s="21"/>
      <c r="AC19" s="21"/>
      <c r="AD19" s="21"/>
      <c r="AE19" s="21"/>
      <c r="AF19" s="21"/>
      <c r="AG19" s="21"/>
      <c r="AH19" s="21"/>
      <c r="AI19" s="21"/>
      <c r="AJ19" s="21"/>
      <c r="AK19" s="21"/>
      <c r="AL19" s="21"/>
      <c r="AM19" s="21"/>
      <c r="AN19" s="21"/>
    </row>
    <row r="20" spans="1:40" ht="15.75" customHeight="1">
      <c r="A20" s="437" t="s">
        <v>104</v>
      </c>
      <c r="B20" s="435" t="s">
        <v>86</v>
      </c>
      <c r="C20" s="435">
        <v>1</v>
      </c>
      <c r="D20" s="435">
        <v>1</v>
      </c>
      <c r="E20" s="435"/>
      <c r="F20" s="435"/>
      <c r="G20" s="435"/>
      <c r="H20" s="435"/>
      <c r="I20" s="435">
        <v>1</v>
      </c>
      <c r="J20" s="435"/>
      <c r="K20" s="435"/>
      <c r="L20" s="435"/>
      <c r="M20" s="435">
        <v>1</v>
      </c>
      <c r="N20" s="435"/>
      <c r="O20" s="435"/>
      <c r="P20" s="435" t="s">
        <v>1929</v>
      </c>
      <c r="Q20" s="435"/>
      <c r="R20" s="435"/>
      <c r="S20" s="435"/>
      <c r="T20" s="435"/>
      <c r="U20" s="435"/>
      <c r="V20" s="21"/>
      <c r="W20" s="21"/>
      <c r="X20" s="21"/>
      <c r="Y20" s="21"/>
      <c r="Z20" s="21"/>
      <c r="AA20" s="21"/>
      <c r="AB20" s="21"/>
      <c r="AC20" s="21"/>
      <c r="AD20" s="21"/>
      <c r="AE20" s="21"/>
      <c r="AF20" s="21"/>
      <c r="AG20" s="21"/>
      <c r="AH20" s="21"/>
      <c r="AI20" s="21"/>
      <c r="AJ20" s="21"/>
      <c r="AK20" s="21"/>
      <c r="AL20" s="21"/>
      <c r="AM20" s="21"/>
      <c r="AN20" s="21"/>
    </row>
    <row r="21" spans="1:40" ht="15.75" customHeight="1">
      <c r="A21" s="437" t="s">
        <v>106</v>
      </c>
      <c r="B21" s="435" t="s">
        <v>86</v>
      </c>
      <c r="C21" s="435">
        <v>6</v>
      </c>
      <c r="D21" s="435">
        <v>6</v>
      </c>
      <c r="E21" s="435"/>
      <c r="F21" s="435"/>
      <c r="G21" s="435"/>
      <c r="H21" s="435"/>
      <c r="I21" s="435"/>
      <c r="J21" s="435">
        <v>6</v>
      </c>
      <c r="K21" s="435"/>
      <c r="L21" s="435"/>
      <c r="M21" s="435"/>
      <c r="N21" s="435"/>
      <c r="O21" s="435"/>
      <c r="P21" s="435" t="s">
        <v>1937</v>
      </c>
      <c r="Q21" s="435"/>
      <c r="R21" s="435"/>
      <c r="S21" s="435"/>
      <c r="T21" s="435"/>
      <c r="U21" s="435"/>
      <c r="V21" s="21"/>
      <c r="W21" s="21"/>
      <c r="X21" s="21"/>
      <c r="Y21" s="21"/>
      <c r="Z21" s="21"/>
      <c r="AA21" s="21"/>
      <c r="AB21" s="21"/>
      <c r="AC21" s="21"/>
      <c r="AD21" s="21"/>
      <c r="AE21" s="21"/>
      <c r="AF21" s="21"/>
      <c r="AG21" s="21"/>
      <c r="AH21" s="21"/>
      <c r="AI21" s="21"/>
      <c r="AJ21" s="21"/>
      <c r="AK21" s="21"/>
      <c r="AL21" s="21"/>
      <c r="AM21" s="21"/>
      <c r="AN21" s="21"/>
    </row>
    <row r="22" spans="1:40" ht="15.75" customHeight="1">
      <c r="A22" s="437" t="s">
        <v>108</v>
      </c>
      <c r="B22" s="435" t="s">
        <v>99</v>
      </c>
      <c r="C22" s="435">
        <v>1</v>
      </c>
      <c r="D22" s="435">
        <v>1</v>
      </c>
      <c r="E22" s="435"/>
      <c r="F22" s="435"/>
      <c r="G22" s="435"/>
      <c r="H22" s="435"/>
      <c r="I22" s="435"/>
      <c r="J22" s="435">
        <v>1</v>
      </c>
      <c r="K22" s="435"/>
      <c r="L22" s="435"/>
      <c r="M22" s="435"/>
      <c r="N22" s="435">
        <v>2500</v>
      </c>
      <c r="O22" s="435">
        <v>1</v>
      </c>
      <c r="P22" s="435"/>
      <c r="Q22" s="435"/>
      <c r="R22" s="435"/>
      <c r="S22" s="435"/>
      <c r="T22" s="435"/>
      <c r="U22" s="435"/>
      <c r="V22" s="21"/>
      <c r="W22" s="21"/>
      <c r="X22" s="21"/>
      <c r="Y22" s="21"/>
      <c r="Z22" s="21"/>
      <c r="AA22" s="21"/>
      <c r="AB22" s="21"/>
      <c r="AC22" s="21"/>
      <c r="AD22" s="21"/>
      <c r="AE22" s="21"/>
      <c r="AF22" s="21"/>
      <c r="AG22" s="21"/>
      <c r="AH22" s="21"/>
      <c r="AI22" s="21"/>
      <c r="AJ22" s="21"/>
      <c r="AK22" s="21"/>
      <c r="AL22" s="21"/>
      <c r="AM22" s="21"/>
      <c r="AN22" s="21"/>
    </row>
    <row r="23" spans="1:40" ht="15.75" customHeight="1">
      <c r="A23" s="437" t="s">
        <v>111</v>
      </c>
      <c r="B23" s="7">
        <v>43922</v>
      </c>
      <c r="C23" s="435">
        <v>1</v>
      </c>
      <c r="D23" s="435">
        <v>1</v>
      </c>
      <c r="E23" s="435"/>
      <c r="F23" s="435"/>
      <c r="G23" s="435"/>
      <c r="H23" s="435"/>
      <c r="I23" s="435"/>
      <c r="J23" s="435">
        <v>1</v>
      </c>
      <c r="K23" s="435"/>
      <c r="L23" s="435"/>
      <c r="M23" s="435"/>
      <c r="N23" s="435"/>
      <c r="O23" s="435"/>
      <c r="P23" s="435" t="s">
        <v>1929</v>
      </c>
      <c r="Q23" s="435"/>
      <c r="R23" s="435"/>
      <c r="S23" s="435"/>
      <c r="T23" s="435"/>
      <c r="U23" s="435"/>
      <c r="V23" s="21"/>
      <c r="W23" s="21"/>
      <c r="X23" s="21"/>
      <c r="Y23" s="21"/>
      <c r="Z23" s="21"/>
      <c r="AA23" s="21"/>
      <c r="AB23" s="21"/>
      <c r="AC23" s="21"/>
      <c r="AD23" s="21"/>
      <c r="AE23" s="21"/>
      <c r="AF23" s="21"/>
      <c r="AG23" s="21"/>
      <c r="AH23" s="21"/>
      <c r="AI23" s="21"/>
      <c r="AJ23" s="21"/>
      <c r="AK23" s="21"/>
      <c r="AL23" s="21"/>
      <c r="AM23" s="21"/>
      <c r="AN23" s="21"/>
    </row>
    <row r="24" spans="1:40" ht="15.75" customHeight="1">
      <c r="A24" s="437" t="s">
        <v>112</v>
      </c>
      <c r="B24" s="7">
        <v>43927</v>
      </c>
      <c r="C24" s="435">
        <v>1</v>
      </c>
      <c r="D24" s="435">
        <v>1</v>
      </c>
      <c r="E24" s="435"/>
      <c r="F24" s="435"/>
      <c r="G24" s="435"/>
      <c r="H24" s="435"/>
      <c r="I24" s="435"/>
      <c r="J24" s="435">
        <v>1</v>
      </c>
      <c r="K24" s="435"/>
      <c r="L24" s="435">
        <v>1</v>
      </c>
      <c r="M24" s="435"/>
      <c r="N24" s="435">
        <v>2790</v>
      </c>
      <c r="O24" s="435"/>
      <c r="P24" s="435" t="s">
        <v>1929</v>
      </c>
      <c r="Q24" s="435"/>
      <c r="R24" s="435"/>
      <c r="S24" s="435"/>
      <c r="T24" s="435"/>
      <c r="U24" s="435"/>
      <c r="V24" s="21"/>
      <c r="W24" s="21"/>
      <c r="X24" s="21"/>
      <c r="Y24" s="21"/>
      <c r="Z24" s="21"/>
      <c r="AA24" s="21"/>
      <c r="AB24" s="21"/>
      <c r="AC24" s="21"/>
      <c r="AD24" s="21"/>
      <c r="AE24" s="21"/>
      <c r="AF24" s="21"/>
      <c r="AG24" s="21"/>
      <c r="AH24" s="21"/>
      <c r="AI24" s="21"/>
      <c r="AJ24" s="21"/>
      <c r="AK24" s="21"/>
      <c r="AL24" s="21"/>
      <c r="AM24" s="21"/>
      <c r="AN24" s="21"/>
    </row>
    <row r="25" spans="1:40" ht="15.75" customHeight="1">
      <c r="A25" s="437" t="s">
        <v>115</v>
      </c>
      <c r="B25" s="7">
        <v>43927</v>
      </c>
      <c r="C25" s="435">
        <v>2</v>
      </c>
      <c r="D25" s="435">
        <v>1</v>
      </c>
      <c r="E25" s="435"/>
      <c r="F25" s="435"/>
      <c r="G25" s="435"/>
      <c r="H25" s="435"/>
      <c r="I25" s="435"/>
      <c r="J25" s="435">
        <v>2</v>
      </c>
      <c r="K25" s="435"/>
      <c r="L25" s="435"/>
      <c r="M25" s="435"/>
      <c r="N25" s="435">
        <v>2420</v>
      </c>
      <c r="O25" s="435"/>
      <c r="P25" s="435" t="s">
        <v>1929</v>
      </c>
      <c r="Q25" s="435"/>
      <c r="R25" s="435"/>
      <c r="S25" s="435"/>
      <c r="T25" s="435"/>
      <c r="U25" s="435"/>
      <c r="V25" s="21"/>
      <c r="W25" s="21"/>
      <c r="X25" s="21"/>
      <c r="Y25" s="21"/>
      <c r="Z25" s="21"/>
      <c r="AA25" s="21"/>
      <c r="AB25" s="21"/>
      <c r="AC25" s="21"/>
      <c r="AD25" s="21"/>
      <c r="AE25" s="21"/>
      <c r="AF25" s="21"/>
      <c r="AG25" s="21"/>
      <c r="AH25" s="21"/>
      <c r="AI25" s="21"/>
      <c r="AJ25" s="21"/>
      <c r="AK25" s="21"/>
      <c r="AL25" s="21"/>
      <c r="AM25" s="21"/>
      <c r="AN25" s="21"/>
    </row>
    <row r="26" spans="1:40" ht="15.75" customHeight="1">
      <c r="A26" s="437" t="s">
        <v>117</v>
      </c>
      <c r="B26" s="435" t="s">
        <v>92</v>
      </c>
      <c r="C26" s="435">
        <v>4</v>
      </c>
      <c r="D26" s="435">
        <v>4</v>
      </c>
      <c r="E26" s="435"/>
      <c r="F26" s="435"/>
      <c r="G26" s="435"/>
      <c r="H26" s="435"/>
      <c r="I26" s="435"/>
      <c r="J26" s="435">
        <v>4</v>
      </c>
      <c r="K26" s="435"/>
      <c r="L26" s="435"/>
      <c r="M26" s="435"/>
      <c r="N26" s="435">
        <v>3400</v>
      </c>
      <c r="O26" s="435">
        <v>2</v>
      </c>
      <c r="P26" s="435" t="s">
        <v>1929</v>
      </c>
      <c r="Q26" s="435"/>
      <c r="R26" s="435"/>
      <c r="S26" s="435"/>
      <c r="T26" s="435"/>
      <c r="U26" s="435"/>
      <c r="V26" s="21"/>
      <c r="W26" s="21"/>
      <c r="X26" s="21"/>
      <c r="Y26" s="21"/>
      <c r="Z26" s="21"/>
      <c r="AA26" s="21"/>
      <c r="AB26" s="21"/>
      <c r="AC26" s="21"/>
      <c r="AD26" s="21"/>
      <c r="AE26" s="21"/>
      <c r="AF26" s="21"/>
      <c r="AG26" s="21"/>
      <c r="AH26" s="21"/>
      <c r="AI26" s="21"/>
      <c r="AJ26" s="21"/>
      <c r="AK26" s="21"/>
      <c r="AL26" s="21"/>
      <c r="AM26" s="21"/>
      <c r="AN26" s="21"/>
    </row>
    <row r="27" spans="1:40" ht="15.75" customHeight="1">
      <c r="A27" s="437" t="s">
        <v>118</v>
      </c>
      <c r="B27" s="7">
        <v>43928</v>
      </c>
      <c r="C27" s="435">
        <v>42</v>
      </c>
      <c r="D27" s="435">
        <v>42</v>
      </c>
      <c r="E27" s="435"/>
      <c r="F27" s="435"/>
      <c r="G27" s="435"/>
      <c r="H27" s="435"/>
      <c r="I27" s="435">
        <v>2</v>
      </c>
      <c r="J27" s="435"/>
      <c r="K27" s="435"/>
      <c r="L27" s="435"/>
      <c r="M27" s="435"/>
      <c r="N27" s="435"/>
      <c r="O27" s="435">
        <v>3</v>
      </c>
      <c r="P27" s="435">
        <v>3</v>
      </c>
      <c r="Q27" s="435"/>
      <c r="R27" s="435"/>
      <c r="S27" s="435"/>
      <c r="T27" s="435"/>
      <c r="U27" s="435"/>
      <c r="V27" s="21"/>
      <c r="W27" s="21"/>
      <c r="X27" s="21"/>
      <c r="Y27" s="21"/>
      <c r="Z27" s="21"/>
      <c r="AA27" s="21"/>
      <c r="AB27" s="21"/>
      <c r="AC27" s="21"/>
      <c r="AD27" s="21"/>
      <c r="AE27" s="21"/>
      <c r="AF27" s="21"/>
      <c r="AG27" s="21"/>
      <c r="AH27" s="21"/>
      <c r="AI27" s="21"/>
      <c r="AJ27" s="21"/>
      <c r="AK27" s="21"/>
      <c r="AL27" s="21"/>
      <c r="AM27" s="21"/>
      <c r="AN27" s="21"/>
    </row>
    <row r="28" spans="1:40" ht="15.75" customHeight="1">
      <c r="A28" s="437" t="s">
        <v>122</v>
      </c>
      <c r="B28" s="435" t="s">
        <v>64</v>
      </c>
      <c r="C28" s="435">
        <v>16</v>
      </c>
      <c r="D28" s="435">
        <v>16</v>
      </c>
      <c r="E28" s="435">
        <v>25</v>
      </c>
      <c r="F28" s="435"/>
      <c r="G28" s="435"/>
      <c r="H28" s="435"/>
      <c r="I28" s="435"/>
      <c r="J28" s="435"/>
      <c r="K28" s="435"/>
      <c r="L28" s="435"/>
      <c r="M28" s="435"/>
      <c r="N28" s="435"/>
      <c r="O28" s="435"/>
      <c r="P28" s="435"/>
      <c r="Q28" s="435"/>
      <c r="R28" s="435"/>
      <c r="S28" s="435"/>
      <c r="T28" s="435"/>
      <c r="U28" s="435"/>
      <c r="V28" s="21"/>
      <c r="W28" s="21"/>
      <c r="X28" s="21"/>
      <c r="Y28" s="21"/>
      <c r="Z28" s="21"/>
      <c r="AA28" s="21"/>
      <c r="AB28" s="21"/>
      <c r="AC28" s="21"/>
      <c r="AD28" s="21"/>
      <c r="AE28" s="21"/>
      <c r="AF28" s="21"/>
      <c r="AG28" s="21"/>
      <c r="AH28" s="21"/>
      <c r="AI28" s="21"/>
      <c r="AJ28" s="21"/>
      <c r="AK28" s="21"/>
      <c r="AL28" s="21"/>
      <c r="AM28" s="21"/>
      <c r="AN28" s="21"/>
    </row>
    <row r="29" spans="1:40" ht="15.75" customHeight="1">
      <c r="A29" s="437" t="s">
        <v>123</v>
      </c>
      <c r="B29" s="7">
        <v>43929</v>
      </c>
      <c r="C29" s="435">
        <v>21</v>
      </c>
      <c r="D29" s="435">
        <v>20</v>
      </c>
      <c r="E29" s="435"/>
      <c r="F29" s="435"/>
      <c r="G29" s="435">
        <v>3</v>
      </c>
      <c r="H29" s="435"/>
      <c r="I29" s="435">
        <v>2</v>
      </c>
      <c r="J29" s="435">
        <v>19</v>
      </c>
      <c r="K29" s="435"/>
      <c r="L29" s="435"/>
      <c r="M29" s="435"/>
      <c r="N29" s="435"/>
      <c r="O29" s="435"/>
      <c r="P29" s="435" t="s">
        <v>1929</v>
      </c>
      <c r="Q29" s="435"/>
      <c r="R29" s="435"/>
      <c r="S29" s="435"/>
      <c r="T29" s="435"/>
      <c r="U29" s="435"/>
      <c r="V29" s="21"/>
      <c r="W29" s="21"/>
      <c r="X29" s="21"/>
      <c r="Y29" s="21"/>
      <c r="Z29" s="21"/>
      <c r="AA29" s="21"/>
      <c r="AB29" s="21"/>
      <c r="AC29" s="21"/>
      <c r="AD29" s="21"/>
      <c r="AE29" s="21"/>
      <c r="AF29" s="21"/>
      <c r="AG29" s="21"/>
      <c r="AH29" s="21"/>
      <c r="AI29" s="21"/>
      <c r="AJ29" s="21"/>
      <c r="AK29" s="21"/>
      <c r="AL29" s="21"/>
      <c r="AM29" s="21"/>
      <c r="AN29" s="21"/>
    </row>
    <row r="30" spans="1:40" ht="15.75" customHeight="1">
      <c r="A30" s="437" t="s">
        <v>124</v>
      </c>
      <c r="B30" s="435" t="s">
        <v>72</v>
      </c>
      <c r="C30" s="435">
        <v>3</v>
      </c>
      <c r="D30" s="435">
        <v>3</v>
      </c>
      <c r="E30" s="435"/>
      <c r="F30" s="435"/>
      <c r="G30" s="435"/>
      <c r="H30" s="435"/>
      <c r="I30" s="435">
        <v>1</v>
      </c>
      <c r="J30" s="435">
        <v>2</v>
      </c>
      <c r="K30" s="435"/>
      <c r="L30" s="435"/>
      <c r="M30" s="435"/>
      <c r="N30" s="435">
        <v>3373</v>
      </c>
      <c r="O30" s="435"/>
      <c r="P30" s="435" t="s">
        <v>1929</v>
      </c>
      <c r="Q30" s="435"/>
      <c r="R30" s="435"/>
      <c r="S30" s="435"/>
      <c r="T30" s="435"/>
      <c r="U30" s="435"/>
      <c r="V30" s="21"/>
      <c r="W30" s="21"/>
      <c r="X30" s="21"/>
      <c r="Y30" s="21"/>
      <c r="Z30" s="21"/>
      <c r="AA30" s="21"/>
      <c r="AB30" s="21"/>
      <c r="AC30" s="21"/>
      <c r="AD30" s="21"/>
      <c r="AE30" s="21"/>
      <c r="AF30" s="21"/>
      <c r="AG30" s="21"/>
      <c r="AH30" s="21"/>
      <c r="AI30" s="21"/>
      <c r="AJ30" s="21"/>
      <c r="AK30" s="21"/>
      <c r="AL30" s="21"/>
      <c r="AM30" s="21"/>
      <c r="AN30" s="21"/>
    </row>
    <row r="31" spans="1:40" ht="15.75" customHeight="1">
      <c r="A31" s="437" t="s">
        <v>127</v>
      </c>
      <c r="B31" s="7">
        <v>43887</v>
      </c>
      <c r="C31" s="435">
        <v>1</v>
      </c>
      <c r="D31" s="435">
        <v>1</v>
      </c>
      <c r="E31" s="435"/>
      <c r="F31" s="435"/>
      <c r="G31" s="435"/>
      <c r="H31" s="435"/>
      <c r="I31" s="435"/>
      <c r="J31" s="435">
        <v>1</v>
      </c>
      <c r="K31" s="435"/>
      <c r="L31" s="435"/>
      <c r="M31" s="435"/>
      <c r="N31" s="435"/>
      <c r="O31" s="435"/>
      <c r="P31" s="435" t="s">
        <v>1929</v>
      </c>
      <c r="Q31" s="435"/>
      <c r="R31" s="435"/>
      <c r="S31" s="435"/>
      <c r="T31" s="435"/>
      <c r="U31" s="435"/>
      <c r="V31" s="21"/>
      <c r="W31" s="21"/>
      <c r="X31" s="21"/>
      <c r="Y31" s="21"/>
      <c r="Z31" s="21"/>
      <c r="AA31" s="21"/>
      <c r="AB31" s="21"/>
      <c r="AC31" s="21"/>
      <c r="AD31" s="21"/>
      <c r="AE31" s="21"/>
      <c r="AF31" s="21"/>
      <c r="AG31" s="21"/>
      <c r="AH31" s="21"/>
      <c r="AI31" s="21"/>
      <c r="AJ31" s="21"/>
      <c r="AK31" s="21"/>
      <c r="AL31" s="21"/>
      <c r="AM31" s="21"/>
      <c r="AN31" s="21"/>
    </row>
    <row r="32" spans="1:40" ht="15.75" customHeight="1">
      <c r="A32" s="437" t="s">
        <v>128</v>
      </c>
      <c r="B32" s="7">
        <v>43886</v>
      </c>
      <c r="C32" s="435">
        <v>3</v>
      </c>
      <c r="D32" s="435">
        <v>3</v>
      </c>
      <c r="E32" s="435"/>
      <c r="F32" s="435"/>
      <c r="G32" s="435"/>
      <c r="H32" s="435"/>
      <c r="I32" s="435"/>
      <c r="J32" s="435">
        <v>3</v>
      </c>
      <c r="K32" s="435"/>
      <c r="L32" s="435">
        <v>3</v>
      </c>
      <c r="M32" s="435">
        <v>1</v>
      </c>
      <c r="N32" s="435">
        <v>3390</v>
      </c>
      <c r="O32" s="435"/>
      <c r="P32" s="435"/>
      <c r="Q32" s="435"/>
      <c r="R32" s="435"/>
      <c r="S32" s="435"/>
      <c r="T32" s="435"/>
      <c r="U32" s="435"/>
      <c r="V32" s="21"/>
      <c r="W32" s="21"/>
      <c r="X32" s="21"/>
      <c r="Y32" s="21"/>
      <c r="Z32" s="21"/>
      <c r="AA32" s="21"/>
      <c r="AB32" s="21"/>
      <c r="AC32" s="21"/>
      <c r="AD32" s="21"/>
      <c r="AE32" s="21"/>
      <c r="AF32" s="21"/>
      <c r="AG32" s="21"/>
      <c r="AH32" s="21"/>
      <c r="AI32" s="21"/>
      <c r="AJ32" s="21"/>
      <c r="AK32" s="21"/>
      <c r="AL32" s="21"/>
      <c r="AM32" s="21"/>
      <c r="AN32" s="21"/>
    </row>
    <row r="33" spans="1:40" ht="15.75" customHeight="1">
      <c r="A33" s="437" t="s">
        <v>134</v>
      </c>
      <c r="B33" s="7">
        <v>43932</v>
      </c>
      <c r="C33" s="435">
        <v>1</v>
      </c>
      <c r="D33" s="435">
        <v>1</v>
      </c>
      <c r="E33" s="435"/>
      <c r="F33" s="435"/>
      <c r="G33" s="435"/>
      <c r="H33" s="435"/>
      <c r="I33" s="435">
        <v>1</v>
      </c>
      <c r="J33" s="435"/>
      <c r="K33" s="435"/>
      <c r="L33" s="435"/>
      <c r="M33" s="435">
        <v>1</v>
      </c>
      <c r="N33" s="435">
        <v>2600</v>
      </c>
      <c r="O33" s="435">
        <v>1</v>
      </c>
      <c r="P33" s="435" t="s">
        <v>1940</v>
      </c>
      <c r="Q33" s="435"/>
      <c r="R33" s="435"/>
      <c r="S33" s="435"/>
      <c r="T33" s="435"/>
      <c r="U33" s="435"/>
      <c r="V33" s="21"/>
      <c r="W33" s="21"/>
      <c r="X33" s="21"/>
      <c r="Y33" s="21"/>
      <c r="Z33" s="21"/>
      <c r="AA33" s="21"/>
      <c r="AB33" s="21"/>
      <c r="AC33" s="21"/>
      <c r="AD33" s="21"/>
      <c r="AE33" s="21"/>
      <c r="AF33" s="21"/>
      <c r="AG33" s="21"/>
      <c r="AH33" s="21"/>
      <c r="AI33" s="21"/>
      <c r="AJ33" s="21"/>
      <c r="AK33" s="21"/>
      <c r="AL33" s="21"/>
      <c r="AM33" s="21"/>
      <c r="AN33" s="21"/>
    </row>
    <row r="34" spans="1:40" ht="15.75" customHeight="1">
      <c r="A34" s="437" t="s">
        <v>135</v>
      </c>
      <c r="B34" s="7">
        <v>43939</v>
      </c>
      <c r="C34" s="435">
        <v>1</v>
      </c>
      <c r="D34" s="435">
        <v>1</v>
      </c>
      <c r="E34" s="435"/>
      <c r="F34" s="435"/>
      <c r="G34" s="435"/>
      <c r="H34" s="435"/>
      <c r="I34" s="435">
        <v>1</v>
      </c>
      <c r="J34" s="435"/>
      <c r="K34" s="12" t="s">
        <v>1941</v>
      </c>
      <c r="L34" s="435"/>
      <c r="M34" s="435"/>
      <c r="N34" s="435">
        <v>2970</v>
      </c>
      <c r="O34" s="435">
        <v>1</v>
      </c>
      <c r="P34" s="435" t="s">
        <v>1942</v>
      </c>
      <c r="Q34" s="435"/>
      <c r="R34" s="435"/>
      <c r="S34" s="435"/>
      <c r="T34" s="435"/>
      <c r="U34" s="435"/>
      <c r="V34" s="21"/>
      <c r="W34" s="21"/>
      <c r="X34" s="21"/>
      <c r="Y34" s="21"/>
      <c r="Z34" s="21"/>
      <c r="AA34" s="21"/>
      <c r="AB34" s="21"/>
      <c r="AC34" s="21"/>
      <c r="AD34" s="21"/>
      <c r="AE34" s="21"/>
      <c r="AF34" s="21"/>
      <c r="AG34" s="21"/>
      <c r="AH34" s="21"/>
      <c r="AI34" s="21"/>
      <c r="AJ34" s="21"/>
      <c r="AK34" s="21"/>
      <c r="AL34" s="21"/>
      <c r="AM34" s="21"/>
      <c r="AN34" s="21"/>
    </row>
    <row r="35" spans="1:40" ht="15.75" customHeight="1">
      <c r="A35" s="437" t="s">
        <v>137</v>
      </c>
      <c r="B35" s="7">
        <v>43936</v>
      </c>
      <c r="C35" s="435">
        <v>14</v>
      </c>
      <c r="D35" s="435">
        <v>13</v>
      </c>
      <c r="E35" s="435"/>
      <c r="F35" s="435"/>
      <c r="G35" s="435"/>
      <c r="H35" s="435"/>
      <c r="I35" s="435"/>
      <c r="J35" s="435"/>
      <c r="K35" s="435"/>
      <c r="L35" s="435"/>
      <c r="M35" s="435"/>
      <c r="N35" s="435"/>
      <c r="O35" s="435"/>
      <c r="P35" s="435"/>
      <c r="Q35" s="435"/>
      <c r="R35" s="435"/>
      <c r="S35" s="435"/>
      <c r="T35" s="435"/>
      <c r="U35" s="435"/>
      <c r="V35" s="21"/>
      <c r="W35" s="21"/>
      <c r="X35" s="21"/>
      <c r="Y35" s="21"/>
      <c r="Z35" s="21"/>
      <c r="AA35" s="21"/>
      <c r="AB35" s="21"/>
      <c r="AC35" s="21"/>
      <c r="AD35" s="21"/>
      <c r="AE35" s="21"/>
      <c r="AF35" s="21"/>
      <c r="AG35" s="21"/>
      <c r="AH35" s="21"/>
      <c r="AI35" s="21"/>
      <c r="AJ35" s="21"/>
      <c r="AK35" s="21"/>
      <c r="AL35" s="21"/>
      <c r="AM35" s="21"/>
      <c r="AN35" s="21"/>
    </row>
    <row r="36" spans="1:40" ht="15.75" customHeight="1">
      <c r="A36" s="437" t="s">
        <v>139</v>
      </c>
      <c r="B36" s="7">
        <v>43938</v>
      </c>
      <c r="C36" s="435">
        <v>1</v>
      </c>
      <c r="D36" s="435">
        <v>1</v>
      </c>
      <c r="E36" s="435"/>
      <c r="F36" s="435"/>
      <c r="G36" s="435"/>
      <c r="H36" s="435">
        <v>1</v>
      </c>
      <c r="I36" s="435"/>
      <c r="J36" s="435"/>
      <c r="K36" s="435" t="s">
        <v>1943</v>
      </c>
      <c r="L36" s="435"/>
      <c r="M36" s="435"/>
      <c r="N36" s="435">
        <v>2350</v>
      </c>
      <c r="O36" s="435">
        <v>1</v>
      </c>
      <c r="P36" s="435" t="s">
        <v>1942</v>
      </c>
      <c r="Q36" s="435"/>
      <c r="R36" s="435"/>
      <c r="S36" s="435"/>
      <c r="T36" s="435"/>
      <c r="U36" s="435"/>
      <c r="V36" s="21"/>
      <c r="W36" s="21"/>
      <c r="X36" s="21"/>
      <c r="Y36" s="21"/>
      <c r="Z36" s="21"/>
      <c r="AA36" s="21"/>
      <c r="AB36" s="21"/>
      <c r="AC36" s="21"/>
      <c r="AD36" s="21"/>
      <c r="AE36" s="21"/>
      <c r="AF36" s="21"/>
      <c r="AG36" s="21"/>
      <c r="AH36" s="21"/>
      <c r="AI36" s="21"/>
      <c r="AJ36" s="21"/>
      <c r="AK36" s="21"/>
      <c r="AL36" s="21"/>
      <c r="AM36" s="21"/>
      <c r="AN36" s="21"/>
    </row>
    <row r="37" spans="1:40" ht="15.75" customHeight="1">
      <c r="A37" s="437" t="s">
        <v>141</v>
      </c>
      <c r="B37" s="7">
        <v>43938</v>
      </c>
      <c r="C37" s="435">
        <v>2</v>
      </c>
      <c r="D37" s="435">
        <v>2</v>
      </c>
      <c r="E37" s="435"/>
      <c r="F37" s="435"/>
      <c r="G37" s="435"/>
      <c r="H37" s="435"/>
      <c r="I37" s="435">
        <v>2</v>
      </c>
      <c r="J37" s="435"/>
      <c r="K37" s="435"/>
      <c r="L37" s="435"/>
      <c r="M37" s="435"/>
      <c r="N37" s="435">
        <v>4200</v>
      </c>
      <c r="O37" s="435"/>
      <c r="P37" s="435"/>
      <c r="Q37" s="435"/>
      <c r="R37" s="435"/>
      <c r="S37" s="435"/>
      <c r="T37" s="435"/>
      <c r="U37" s="435"/>
      <c r="V37" s="21"/>
      <c r="W37" s="21"/>
      <c r="X37" s="21"/>
      <c r="Y37" s="21"/>
      <c r="Z37" s="21"/>
      <c r="AA37" s="21"/>
      <c r="AB37" s="21"/>
      <c r="AC37" s="21"/>
      <c r="AD37" s="21"/>
      <c r="AE37" s="21"/>
      <c r="AF37" s="21"/>
      <c r="AG37" s="21"/>
      <c r="AH37" s="21"/>
      <c r="AI37" s="21"/>
      <c r="AJ37" s="21"/>
      <c r="AK37" s="21"/>
      <c r="AL37" s="21"/>
      <c r="AM37" s="21"/>
      <c r="AN37" s="21"/>
    </row>
    <row r="38" spans="1:40" ht="15.75" customHeight="1">
      <c r="A38" s="437" t="s">
        <v>145</v>
      </c>
      <c r="B38" s="7">
        <v>43931</v>
      </c>
      <c r="C38" s="435">
        <v>7</v>
      </c>
      <c r="D38" s="435">
        <v>7</v>
      </c>
      <c r="E38" s="435"/>
      <c r="F38" s="435"/>
      <c r="G38" s="435"/>
      <c r="H38" s="435"/>
      <c r="I38" s="435"/>
      <c r="J38" s="435">
        <v>7</v>
      </c>
      <c r="K38" s="435" t="s">
        <v>1944</v>
      </c>
      <c r="L38" s="435"/>
      <c r="M38" s="435"/>
      <c r="N38" s="435">
        <v>2096</v>
      </c>
      <c r="O38" s="435">
        <v>5</v>
      </c>
      <c r="P38" s="435"/>
      <c r="Q38" s="435"/>
      <c r="R38" s="435"/>
      <c r="S38" s="435"/>
      <c r="T38" s="435"/>
      <c r="U38" s="435"/>
      <c r="V38" s="21"/>
      <c r="W38" s="21"/>
      <c r="X38" s="21"/>
      <c r="Y38" s="21"/>
      <c r="Z38" s="21"/>
      <c r="AA38" s="21"/>
      <c r="AB38" s="21"/>
      <c r="AC38" s="21"/>
      <c r="AD38" s="21"/>
      <c r="AE38" s="21"/>
      <c r="AF38" s="21"/>
      <c r="AG38" s="21"/>
      <c r="AH38" s="21"/>
      <c r="AI38" s="21"/>
      <c r="AJ38" s="21"/>
      <c r="AK38" s="21"/>
      <c r="AL38" s="21"/>
      <c r="AM38" s="21"/>
      <c r="AN38" s="21"/>
    </row>
    <row r="39" spans="1:40" ht="14.5">
      <c r="A39" s="437" t="s">
        <v>147</v>
      </c>
      <c r="B39" s="7">
        <v>43938</v>
      </c>
      <c r="C39" s="435">
        <v>70</v>
      </c>
      <c r="D39" s="435">
        <v>68</v>
      </c>
      <c r="E39" s="435">
        <v>41</v>
      </c>
      <c r="F39" s="435" t="s">
        <v>1945</v>
      </c>
      <c r="G39" s="435"/>
      <c r="H39" s="435"/>
      <c r="I39" s="435"/>
      <c r="J39" s="435"/>
      <c r="K39" s="435"/>
      <c r="L39" s="435"/>
      <c r="M39" s="435">
        <v>0</v>
      </c>
      <c r="N39" s="435"/>
      <c r="O39" s="435"/>
      <c r="P39" s="435"/>
      <c r="Q39" s="435"/>
      <c r="R39" s="435"/>
      <c r="S39" s="435">
        <v>0</v>
      </c>
      <c r="T39" s="435"/>
      <c r="U39" s="435"/>
      <c r="V39" s="21"/>
      <c r="W39" s="21"/>
      <c r="X39" s="21"/>
      <c r="Y39" s="21"/>
      <c r="Z39" s="21"/>
      <c r="AA39" s="21"/>
      <c r="AB39" s="21"/>
      <c r="AC39" s="21"/>
      <c r="AD39" s="21"/>
      <c r="AE39" s="21"/>
      <c r="AF39" s="21"/>
      <c r="AG39" s="21"/>
      <c r="AH39" s="21"/>
      <c r="AI39" s="21"/>
      <c r="AJ39" s="21"/>
      <c r="AK39" s="21"/>
      <c r="AL39" s="21"/>
      <c r="AM39" s="21"/>
      <c r="AN39" s="21"/>
    </row>
    <row r="40" spans="1:40" ht="14.5">
      <c r="A40" s="437" t="s">
        <v>150</v>
      </c>
      <c r="B40" s="7">
        <v>43930</v>
      </c>
      <c r="C40" s="435">
        <v>18</v>
      </c>
      <c r="D40" s="435">
        <v>18</v>
      </c>
      <c r="E40" s="435">
        <v>25</v>
      </c>
      <c r="F40" s="435"/>
      <c r="G40" s="435"/>
      <c r="H40" s="435"/>
      <c r="I40" s="435">
        <v>1</v>
      </c>
      <c r="J40" s="435"/>
      <c r="K40" s="435" t="s">
        <v>1946</v>
      </c>
      <c r="L40" s="435"/>
      <c r="M40" s="435"/>
      <c r="N40" s="435"/>
      <c r="O40" s="435">
        <v>3</v>
      </c>
      <c r="P40" s="435"/>
      <c r="Q40" s="435"/>
      <c r="R40" s="435"/>
      <c r="S40" s="435"/>
      <c r="T40" s="435"/>
      <c r="U40" s="435"/>
      <c r="V40" s="21"/>
      <c r="W40" s="21"/>
      <c r="X40" s="21"/>
      <c r="Y40" s="21"/>
      <c r="Z40" s="21"/>
      <c r="AA40" s="21"/>
      <c r="AB40" s="21"/>
      <c r="AC40" s="21"/>
      <c r="AD40" s="21"/>
      <c r="AE40" s="21"/>
      <c r="AF40" s="21"/>
      <c r="AG40" s="21"/>
      <c r="AH40" s="21"/>
      <c r="AI40" s="21"/>
      <c r="AJ40" s="21"/>
      <c r="AK40" s="21"/>
      <c r="AL40" s="21"/>
      <c r="AM40" s="21"/>
      <c r="AN40" s="21"/>
    </row>
    <row r="41" spans="1:40" ht="14.5">
      <c r="A41" s="437" t="s">
        <v>128</v>
      </c>
      <c r="B41" s="7">
        <v>43934</v>
      </c>
      <c r="C41" s="435">
        <v>19</v>
      </c>
      <c r="D41" s="435">
        <v>19</v>
      </c>
      <c r="E41" s="435"/>
      <c r="F41" s="435"/>
      <c r="G41" s="435"/>
      <c r="H41" s="435"/>
      <c r="I41" s="435">
        <v>1</v>
      </c>
      <c r="J41" s="435">
        <v>18</v>
      </c>
      <c r="K41" s="435"/>
      <c r="L41" s="435"/>
      <c r="M41" s="435">
        <v>0</v>
      </c>
      <c r="N41" s="435" t="s">
        <v>1947</v>
      </c>
      <c r="O41" s="435">
        <v>19</v>
      </c>
      <c r="P41" s="435"/>
      <c r="Q41" s="435"/>
      <c r="R41" s="435"/>
      <c r="S41" s="435"/>
      <c r="T41" s="435"/>
      <c r="U41" s="435"/>
      <c r="V41" s="21"/>
      <c r="W41" s="21"/>
      <c r="X41" s="21"/>
      <c r="Y41" s="21"/>
      <c r="Z41" s="21"/>
      <c r="AA41" s="21"/>
      <c r="AB41" s="21"/>
      <c r="AC41" s="21"/>
      <c r="AD41" s="21"/>
      <c r="AE41" s="21"/>
      <c r="AF41" s="21"/>
      <c r="AG41" s="21"/>
      <c r="AH41" s="21"/>
      <c r="AI41" s="21"/>
      <c r="AJ41" s="21"/>
      <c r="AK41" s="21"/>
      <c r="AL41" s="21"/>
      <c r="AM41" s="21"/>
      <c r="AN41" s="21"/>
    </row>
    <row r="42" spans="1:40" ht="14.5">
      <c r="A42" s="437" t="s">
        <v>157</v>
      </c>
      <c r="B42" s="7">
        <v>43936</v>
      </c>
      <c r="C42" s="435">
        <v>1</v>
      </c>
      <c r="D42" s="435">
        <v>1</v>
      </c>
      <c r="E42" s="435"/>
      <c r="F42" s="435"/>
      <c r="G42" s="435"/>
      <c r="H42" s="435"/>
      <c r="I42" s="435"/>
      <c r="J42" s="435">
        <v>1</v>
      </c>
      <c r="K42" s="435"/>
      <c r="L42" s="435"/>
      <c r="M42" s="435"/>
      <c r="N42" s="435"/>
      <c r="O42" s="435"/>
      <c r="P42" s="435" t="s">
        <v>1940</v>
      </c>
      <c r="Q42" s="435"/>
      <c r="R42" s="435"/>
      <c r="S42" s="435"/>
      <c r="T42" s="435"/>
      <c r="U42" s="435"/>
      <c r="V42" s="21"/>
      <c r="W42" s="21"/>
      <c r="X42" s="21"/>
      <c r="Y42" s="21"/>
      <c r="Z42" s="21"/>
      <c r="AA42" s="21"/>
      <c r="AB42" s="21"/>
      <c r="AC42" s="21"/>
      <c r="AD42" s="21"/>
      <c r="AE42" s="21"/>
      <c r="AF42" s="21"/>
      <c r="AG42" s="21"/>
      <c r="AH42" s="21"/>
      <c r="AI42" s="21"/>
      <c r="AJ42" s="21"/>
      <c r="AK42" s="21"/>
      <c r="AL42" s="21"/>
      <c r="AM42" s="21"/>
      <c r="AN42" s="21"/>
    </row>
    <row r="43" spans="1:40" ht="14.5">
      <c r="A43" s="437" t="s">
        <v>159</v>
      </c>
      <c r="B43" s="7">
        <v>43932</v>
      </c>
      <c r="C43" s="435">
        <v>1</v>
      </c>
      <c r="D43" s="435">
        <v>1</v>
      </c>
      <c r="E43" s="435"/>
      <c r="F43" s="435"/>
      <c r="G43" s="435"/>
      <c r="H43" s="435">
        <v>1</v>
      </c>
      <c r="I43" s="435"/>
      <c r="J43" s="435"/>
      <c r="K43" s="435" t="s">
        <v>1948</v>
      </c>
      <c r="L43" s="435"/>
      <c r="M43" s="435"/>
      <c r="N43" s="435"/>
      <c r="O43" s="435"/>
      <c r="P43" s="435"/>
      <c r="Q43" s="435"/>
      <c r="R43" s="435"/>
      <c r="S43" s="435">
        <v>1</v>
      </c>
      <c r="T43" s="435"/>
      <c r="U43" s="435"/>
      <c r="V43" s="21"/>
      <c r="W43" s="21"/>
      <c r="X43" s="21"/>
      <c r="Y43" s="21"/>
      <c r="Z43" s="21"/>
      <c r="AA43" s="21"/>
      <c r="AB43" s="21"/>
      <c r="AC43" s="21"/>
      <c r="AD43" s="21"/>
      <c r="AE43" s="21"/>
      <c r="AF43" s="21"/>
      <c r="AG43" s="21"/>
      <c r="AH43" s="21"/>
      <c r="AI43" s="21"/>
      <c r="AJ43" s="21"/>
      <c r="AK43" s="21"/>
      <c r="AL43" s="21"/>
      <c r="AM43" s="21"/>
      <c r="AN43" s="21"/>
    </row>
    <row r="44" spans="1:40" ht="14.5">
      <c r="A44" s="437" t="s">
        <v>161</v>
      </c>
      <c r="B44" s="7">
        <v>43932</v>
      </c>
      <c r="C44" s="435">
        <v>1</v>
      </c>
      <c r="D44" s="435">
        <v>1</v>
      </c>
      <c r="E44" s="435"/>
      <c r="F44" s="435"/>
      <c r="G44" s="435"/>
      <c r="H44" s="435"/>
      <c r="I44" s="435"/>
      <c r="J44" s="435">
        <v>1</v>
      </c>
      <c r="K44" s="435"/>
      <c r="L44" s="435"/>
      <c r="M44" s="435"/>
      <c r="N44" s="435">
        <v>3070</v>
      </c>
      <c r="O44" s="435"/>
      <c r="P44" s="435" t="s">
        <v>1929</v>
      </c>
      <c r="Q44" s="435"/>
      <c r="R44" s="435"/>
      <c r="S44" s="435"/>
      <c r="T44" s="435"/>
      <c r="U44" s="435"/>
      <c r="V44" s="21"/>
      <c r="W44" s="21"/>
      <c r="X44" s="21"/>
      <c r="Y44" s="21"/>
      <c r="Z44" s="21"/>
      <c r="AA44" s="21"/>
      <c r="AB44" s="21"/>
      <c r="AC44" s="21"/>
      <c r="AD44" s="21"/>
      <c r="AE44" s="21"/>
      <c r="AF44" s="21"/>
      <c r="AG44" s="21"/>
      <c r="AH44" s="21"/>
      <c r="AI44" s="21"/>
      <c r="AJ44" s="21"/>
      <c r="AK44" s="21"/>
      <c r="AL44" s="21"/>
      <c r="AM44" s="21"/>
      <c r="AN44" s="21"/>
    </row>
    <row r="45" spans="1:40" ht="14.5">
      <c r="A45" s="437" t="s">
        <v>163</v>
      </c>
      <c r="B45" s="435" t="s">
        <v>164</v>
      </c>
      <c r="C45" s="435">
        <v>1</v>
      </c>
      <c r="D45" s="435">
        <v>1</v>
      </c>
      <c r="E45" s="435"/>
      <c r="F45" s="435"/>
      <c r="G45" s="435"/>
      <c r="H45" s="435"/>
      <c r="I45" s="435"/>
      <c r="J45" s="435">
        <v>1</v>
      </c>
      <c r="K45" s="435"/>
      <c r="L45" s="435"/>
      <c r="M45" s="435"/>
      <c r="N45" s="435"/>
      <c r="O45" s="435"/>
      <c r="P45" s="435" t="s">
        <v>1929</v>
      </c>
      <c r="Q45" s="435"/>
      <c r="R45" s="435"/>
      <c r="S45" s="435"/>
      <c r="T45" s="435"/>
      <c r="U45" s="435"/>
      <c r="V45" s="21"/>
      <c r="W45" s="21"/>
      <c r="X45" s="21"/>
      <c r="Y45" s="21"/>
      <c r="Z45" s="21"/>
      <c r="AA45" s="21"/>
      <c r="AB45" s="21"/>
      <c r="AC45" s="21"/>
      <c r="AD45" s="21"/>
      <c r="AE45" s="21"/>
      <c r="AF45" s="21"/>
      <c r="AG45" s="21"/>
      <c r="AH45" s="21"/>
      <c r="AI45" s="21"/>
      <c r="AJ45" s="21"/>
      <c r="AK45" s="21"/>
      <c r="AL45" s="21"/>
      <c r="AM45" s="21"/>
      <c r="AN45" s="21"/>
    </row>
    <row r="46" spans="1:40" ht="14.5">
      <c r="A46" s="437" t="s">
        <v>165</v>
      </c>
      <c r="B46" s="435" t="s">
        <v>99</v>
      </c>
      <c r="C46" s="435">
        <v>1</v>
      </c>
      <c r="D46" s="435">
        <v>1</v>
      </c>
      <c r="E46" s="435"/>
      <c r="F46" s="435"/>
      <c r="G46" s="435"/>
      <c r="H46" s="435"/>
      <c r="I46" s="435"/>
      <c r="J46" s="435">
        <v>1</v>
      </c>
      <c r="K46" s="435"/>
      <c r="L46" s="435"/>
      <c r="M46" s="435"/>
      <c r="N46" s="435">
        <v>3400</v>
      </c>
      <c r="O46" s="435"/>
      <c r="P46" s="435" t="s">
        <v>1929</v>
      </c>
      <c r="Q46" s="435"/>
      <c r="R46" s="435"/>
      <c r="S46" s="435"/>
      <c r="T46" s="435"/>
      <c r="U46" s="435"/>
      <c r="V46" s="21"/>
      <c r="W46" s="21"/>
      <c r="X46" s="21"/>
      <c r="Y46" s="21"/>
      <c r="Z46" s="21"/>
      <c r="AA46" s="21"/>
      <c r="AB46" s="21"/>
      <c r="AC46" s="21"/>
      <c r="AD46" s="21"/>
      <c r="AE46" s="21"/>
      <c r="AF46" s="21"/>
      <c r="AG46" s="21"/>
      <c r="AH46" s="21"/>
      <c r="AI46" s="21"/>
      <c r="AJ46" s="21"/>
      <c r="AK46" s="21"/>
      <c r="AL46" s="21"/>
      <c r="AM46" s="21"/>
      <c r="AN46" s="21"/>
    </row>
    <row r="47" spans="1:40" ht="14.5">
      <c r="A47" s="437" t="s">
        <v>166</v>
      </c>
      <c r="B47" s="435" t="s">
        <v>1949</v>
      </c>
      <c r="C47" s="435">
        <v>4</v>
      </c>
      <c r="D47" s="435">
        <v>4</v>
      </c>
      <c r="E47" s="435">
        <v>4</v>
      </c>
      <c r="F47" s="435"/>
      <c r="G47" s="435">
        <v>2</v>
      </c>
      <c r="H47" s="435">
        <v>2</v>
      </c>
      <c r="I47" s="435"/>
      <c r="J47" s="435"/>
      <c r="K47" s="435"/>
      <c r="L47" s="435"/>
      <c r="M47" s="435"/>
      <c r="N47" s="435"/>
      <c r="O47" s="435"/>
      <c r="P47" s="435" t="s">
        <v>1929</v>
      </c>
      <c r="Q47" s="435"/>
      <c r="R47" s="435"/>
      <c r="S47" s="435"/>
      <c r="T47" s="435"/>
      <c r="U47" s="435"/>
      <c r="V47" s="21"/>
      <c r="W47" s="21"/>
      <c r="X47" s="21"/>
      <c r="Y47" s="21"/>
      <c r="Z47" s="21"/>
      <c r="AA47" s="21"/>
      <c r="AB47" s="21"/>
      <c r="AC47" s="21"/>
      <c r="AD47" s="21"/>
      <c r="AE47" s="21"/>
      <c r="AF47" s="21"/>
      <c r="AG47" s="21"/>
      <c r="AH47" s="21"/>
      <c r="AI47" s="21"/>
      <c r="AJ47" s="21"/>
      <c r="AK47" s="21"/>
      <c r="AL47" s="21"/>
      <c r="AM47" s="21"/>
      <c r="AN47" s="21"/>
    </row>
    <row r="48" spans="1:40" ht="14.5">
      <c r="A48" s="437" t="s">
        <v>167</v>
      </c>
      <c r="B48" s="7">
        <v>43934</v>
      </c>
      <c r="C48" s="435">
        <v>1</v>
      </c>
      <c r="D48" s="435">
        <v>1</v>
      </c>
      <c r="E48" s="435"/>
      <c r="F48" s="435"/>
      <c r="G48" s="435"/>
      <c r="H48" s="435"/>
      <c r="I48" s="435"/>
      <c r="J48" s="435">
        <v>1</v>
      </c>
      <c r="K48" s="435"/>
      <c r="L48" s="435"/>
      <c r="M48" s="435"/>
      <c r="N48" s="435"/>
      <c r="O48" s="435"/>
      <c r="P48" s="435" t="s">
        <v>1929</v>
      </c>
      <c r="Q48" s="435"/>
      <c r="R48" s="435"/>
      <c r="S48" s="435"/>
      <c r="T48" s="435"/>
      <c r="U48" s="435"/>
      <c r="V48" s="21"/>
      <c r="W48" s="21"/>
      <c r="X48" s="21"/>
      <c r="Y48" s="21"/>
      <c r="Z48" s="21"/>
      <c r="AA48" s="21"/>
      <c r="AB48" s="21"/>
      <c r="AC48" s="21"/>
      <c r="AD48" s="21"/>
      <c r="AE48" s="21"/>
      <c r="AF48" s="21"/>
      <c r="AG48" s="21"/>
      <c r="AH48" s="21"/>
      <c r="AI48" s="21"/>
      <c r="AJ48" s="21"/>
      <c r="AK48" s="21"/>
      <c r="AL48" s="21"/>
      <c r="AM48" s="21"/>
      <c r="AN48" s="21"/>
    </row>
    <row r="49" spans="1:40" ht="14.5">
      <c r="A49" s="437" t="s">
        <v>124</v>
      </c>
      <c r="B49" s="435" t="s">
        <v>169</v>
      </c>
      <c r="C49" s="435">
        <v>17</v>
      </c>
      <c r="D49" s="435">
        <v>17</v>
      </c>
      <c r="E49" s="435"/>
      <c r="F49" s="12" t="s">
        <v>1950</v>
      </c>
      <c r="G49" s="435"/>
      <c r="H49" s="435"/>
      <c r="I49" s="435">
        <v>3</v>
      </c>
      <c r="J49" s="435">
        <v>14</v>
      </c>
      <c r="K49" s="435"/>
      <c r="L49" s="435">
        <v>5</v>
      </c>
      <c r="M49" s="435"/>
      <c r="N49" s="435" t="s">
        <v>1951</v>
      </c>
      <c r="O49" s="435"/>
      <c r="P49" s="435" t="s">
        <v>1940</v>
      </c>
      <c r="Q49" s="435">
        <v>0</v>
      </c>
      <c r="R49" s="435">
        <v>3</v>
      </c>
      <c r="S49" s="435">
        <v>0</v>
      </c>
      <c r="T49" s="435"/>
      <c r="U49" s="435"/>
      <c r="V49" s="21"/>
      <c r="W49" s="21"/>
      <c r="X49" s="21"/>
      <c r="Y49" s="21"/>
      <c r="Z49" s="21"/>
      <c r="AA49" s="21"/>
      <c r="AB49" s="21"/>
      <c r="AC49" s="21"/>
      <c r="AD49" s="21"/>
      <c r="AE49" s="21"/>
      <c r="AF49" s="21"/>
      <c r="AG49" s="21"/>
      <c r="AH49" s="21"/>
      <c r="AI49" s="21"/>
      <c r="AJ49" s="21"/>
      <c r="AK49" s="21"/>
      <c r="AL49" s="21"/>
      <c r="AM49" s="21"/>
      <c r="AN49" s="21"/>
    </row>
    <row r="50" spans="1:40" ht="14.5">
      <c r="A50" s="437" t="s">
        <v>173</v>
      </c>
      <c r="B50" s="7">
        <v>43931</v>
      </c>
      <c r="C50" s="435">
        <v>8</v>
      </c>
      <c r="D50" s="435">
        <v>8</v>
      </c>
      <c r="E50" s="435"/>
      <c r="F50" s="435"/>
      <c r="G50" s="435"/>
      <c r="H50" s="435"/>
      <c r="I50" s="435">
        <v>1</v>
      </c>
      <c r="J50" s="435">
        <v>7</v>
      </c>
      <c r="K50" s="435"/>
      <c r="L50" s="435"/>
      <c r="M50" s="435">
        <v>1</v>
      </c>
      <c r="N50" s="435"/>
      <c r="O50" s="435"/>
      <c r="P50" s="435"/>
      <c r="Q50" s="435"/>
      <c r="R50" s="435"/>
      <c r="S50" s="435"/>
      <c r="T50" s="435"/>
      <c r="U50" s="435"/>
      <c r="V50" s="21"/>
      <c r="W50" s="21"/>
      <c r="X50" s="21"/>
      <c r="Y50" s="21"/>
      <c r="Z50" s="21"/>
      <c r="AA50" s="21"/>
      <c r="AB50" s="21"/>
      <c r="AC50" s="21"/>
      <c r="AD50" s="21"/>
      <c r="AE50" s="21"/>
      <c r="AF50" s="21"/>
      <c r="AG50" s="21"/>
      <c r="AH50" s="21"/>
      <c r="AI50" s="21"/>
      <c r="AJ50" s="21"/>
      <c r="AK50" s="21"/>
      <c r="AL50" s="21"/>
      <c r="AM50" s="21"/>
      <c r="AN50" s="21"/>
    </row>
    <row r="51" spans="1:40" ht="14.5">
      <c r="A51" s="437" t="s">
        <v>175</v>
      </c>
      <c r="B51" s="7">
        <v>43930</v>
      </c>
      <c r="C51" s="435">
        <v>1</v>
      </c>
      <c r="D51" s="435">
        <v>1</v>
      </c>
      <c r="E51" s="435"/>
      <c r="F51" s="435"/>
      <c r="G51" s="435"/>
      <c r="H51" s="435">
        <v>1</v>
      </c>
      <c r="I51" s="435"/>
      <c r="J51" s="435"/>
      <c r="K51" s="435"/>
      <c r="L51" s="435"/>
      <c r="M51" s="435"/>
      <c r="N51" s="435"/>
      <c r="O51" s="435"/>
      <c r="P51" s="435"/>
      <c r="Q51" s="435"/>
      <c r="R51" s="435"/>
      <c r="S51" s="435"/>
      <c r="T51" s="435"/>
      <c r="U51" s="435"/>
      <c r="V51" s="21"/>
      <c r="W51" s="21"/>
      <c r="X51" s="21"/>
      <c r="Y51" s="21"/>
      <c r="Z51" s="21"/>
      <c r="AA51" s="21"/>
      <c r="AB51" s="21"/>
      <c r="AC51" s="21"/>
      <c r="AD51" s="21"/>
      <c r="AE51" s="21"/>
      <c r="AF51" s="21"/>
      <c r="AG51" s="21"/>
      <c r="AH51" s="21"/>
      <c r="AI51" s="21"/>
      <c r="AJ51" s="21"/>
      <c r="AK51" s="21"/>
      <c r="AL51" s="21"/>
      <c r="AM51" s="21"/>
      <c r="AN51" s="21"/>
    </row>
    <row r="52" spans="1:40" ht="14.5">
      <c r="A52" s="437" t="s">
        <v>176</v>
      </c>
      <c r="B52" s="7">
        <v>43935</v>
      </c>
      <c r="C52" s="435">
        <v>1</v>
      </c>
      <c r="D52" s="435">
        <v>1</v>
      </c>
      <c r="E52" s="435"/>
      <c r="F52" s="435"/>
      <c r="G52" s="435"/>
      <c r="H52" s="435"/>
      <c r="I52" s="435"/>
      <c r="J52" s="435">
        <v>1</v>
      </c>
      <c r="K52" s="435"/>
      <c r="L52" s="435"/>
      <c r="M52" s="435"/>
      <c r="N52" s="435">
        <v>2500</v>
      </c>
      <c r="O52" s="435"/>
      <c r="P52" s="435" t="s">
        <v>1929</v>
      </c>
      <c r="Q52" s="435"/>
      <c r="R52" s="435"/>
      <c r="S52" s="435"/>
      <c r="T52" s="435"/>
      <c r="U52" s="435"/>
      <c r="V52" s="21"/>
      <c r="W52" s="21"/>
      <c r="X52" s="21"/>
      <c r="Y52" s="21"/>
      <c r="Z52" s="21"/>
      <c r="AA52" s="21"/>
      <c r="AB52" s="21"/>
      <c r="AC52" s="21"/>
      <c r="AD52" s="21"/>
      <c r="AE52" s="21"/>
      <c r="AF52" s="21"/>
      <c r="AG52" s="21"/>
      <c r="AH52" s="21"/>
      <c r="AI52" s="21"/>
      <c r="AJ52" s="21"/>
      <c r="AK52" s="21"/>
      <c r="AL52" s="21"/>
      <c r="AM52" s="21"/>
      <c r="AN52" s="21"/>
    </row>
    <row r="53" spans="1:40" ht="14.5">
      <c r="A53" s="437" t="s">
        <v>177</v>
      </c>
      <c r="B53" s="7">
        <v>43933</v>
      </c>
      <c r="C53" s="435">
        <v>18</v>
      </c>
      <c r="D53" s="435">
        <v>18</v>
      </c>
      <c r="E53" s="435"/>
      <c r="F53" s="435" t="s">
        <v>1952</v>
      </c>
      <c r="G53" s="435"/>
      <c r="H53" s="435"/>
      <c r="I53" s="435">
        <v>3</v>
      </c>
      <c r="J53" s="435">
        <v>15</v>
      </c>
      <c r="K53" s="435"/>
      <c r="L53" s="435">
        <v>5</v>
      </c>
      <c r="M53" s="435">
        <v>1</v>
      </c>
      <c r="N53" s="435">
        <v>3181</v>
      </c>
      <c r="O53" s="435"/>
      <c r="P53" s="435" t="s">
        <v>1929</v>
      </c>
      <c r="Q53" s="435"/>
      <c r="R53" s="435"/>
      <c r="S53" s="435">
        <v>0</v>
      </c>
      <c r="T53" s="435"/>
      <c r="U53" s="435"/>
      <c r="V53" s="21"/>
      <c r="W53" s="21"/>
      <c r="X53" s="21"/>
      <c r="Y53" s="21"/>
      <c r="Z53" s="21"/>
      <c r="AA53" s="21"/>
      <c r="AB53" s="21"/>
      <c r="AC53" s="21"/>
      <c r="AD53" s="21"/>
      <c r="AE53" s="21"/>
      <c r="AF53" s="21"/>
      <c r="AG53" s="21"/>
      <c r="AH53" s="21"/>
      <c r="AI53" s="21"/>
      <c r="AJ53" s="21"/>
      <c r="AK53" s="21"/>
      <c r="AL53" s="21"/>
      <c r="AM53" s="21"/>
      <c r="AN53" s="21"/>
    </row>
    <row r="54" spans="1:40" ht="14.5">
      <c r="A54" s="437" t="s">
        <v>179</v>
      </c>
      <c r="B54" s="435" t="s">
        <v>68</v>
      </c>
      <c r="C54" s="435">
        <v>2</v>
      </c>
      <c r="D54" s="435">
        <v>2</v>
      </c>
      <c r="E54" s="435"/>
      <c r="F54" s="435"/>
      <c r="G54" s="435"/>
      <c r="H54" s="435"/>
      <c r="I54" s="435"/>
      <c r="J54" s="435"/>
      <c r="K54" s="435"/>
      <c r="L54" s="435"/>
      <c r="M54" s="435"/>
      <c r="N54" s="435"/>
      <c r="O54" s="435"/>
      <c r="P54" s="435"/>
      <c r="Q54" s="435"/>
      <c r="R54" s="435"/>
      <c r="S54" s="435"/>
      <c r="T54" s="435"/>
      <c r="U54" s="435"/>
      <c r="V54" s="21"/>
      <c r="W54" s="21"/>
      <c r="X54" s="21"/>
      <c r="Y54" s="21"/>
      <c r="Z54" s="21"/>
      <c r="AA54" s="21"/>
      <c r="AB54" s="21"/>
      <c r="AC54" s="21"/>
      <c r="AD54" s="21"/>
      <c r="AE54" s="21"/>
      <c r="AF54" s="21"/>
      <c r="AG54" s="21"/>
      <c r="AH54" s="21"/>
      <c r="AI54" s="21"/>
      <c r="AJ54" s="21"/>
      <c r="AK54" s="21"/>
      <c r="AL54" s="21"/>
      <c r="AM54" s="21"/>
      <c r="AN54" s="21"/>
    </row>
    <row r="55" spans="1:40" ht="14.5">
      <c r="A55" s="437" t="s">
        <v>180</v>
      </c>
      <c r="B55" s="435" t="s">
        <v>82</v>
      </c>
      <c r="C55" s="435">
        <v>17</v>
      </c>
      <c r="D55" s="435">
        <v>16</v>
      </c>
      <c r="E55" s="435">
        <v>5</v>
      </c>
      <c r="F55" s="435"/>
      <c r="G55" s="435"/>
      <c r="H55" s="435"/>
      <c r="I55" s="435">
        <v>7</v>
      </c>
      <c r="J55" s="435">
        <v>10</v>
      </c>
      <c r="K55" s="435"/>
      <c r="L55" s="435"/>
      <c r="M55" s="435"/>
      <c r="N55" s="435"/>
      <c r="O55" s="435"/>
      <c r="P55" s="435" t="s">
        <v>1929</v>
      </c>
      <c r="Q55" s="439">
        <v>0</v>
      </c>
      <c r="R55" s="435"/>
      <c r="S55" s="435"/>
      <c r="T55" s="435"/>
      <c r="U55" s="435"/>
      <c r="V55" s="21"/>
      <c r="W55" s="21"/>
      <c r="X55" s="21"/>
      <c r="Y55" s="21"/>
      <c r="Z55" s="21"/>
      <c r="AA55" s="21"/>
      <c r="AB55" s="21"/>
      <c r="AC55" s="21"/>
      <c r="AD55" s="21"/>
      <c r="AE55" s="21"/>
      <c r="AF55" s="21"/>
      <c r="AG55" s="21"/>
      <c r="AH55" s="21"/>
      <c r="AI55" s="21"/>
      <c r="AJ55" s="21"/>
      <c r="AK55" s="21"/>
      <c r="AL55" s="21"/>
      <c r="AM55" s="21"/>
      <c r="AN55" s="21"/>
    </row>
    <row r="56" spans="1:40" ht="14.5">
      <c r="A56" s="437" t="s">
        <v>182</v>
      </c>
      <c r="B56" s="435" t="s">
        <v>169</v>
      </c>
      <c r="C56" s="435">
        <v>28</v>
      </c>
      <c r="D56" s="439">
        <v>27</v>
      </c>
      <c r="E56" s="435">
        <v>5</v>
      </c>
      <c r="F56" s="435" t="s">
        <v>1953</v>
      </c>
      <c r="G56" s="435"/>
      <c r="H56" s="435"/>
      <c r="I56" s="501">
        <v>18</v>
      </c>
      <c r="J56" s="502"/>
      <c r="K56" s="435"/>
      <c r="L56" s="435"/>
      <c r="M56" s="435">
        <v>4</v>
      </c>
      <c r="N56" s="435" t="s">
        <v>1954</v>
      </c>
      <c r="O56" s="435">
        <v>1</v>
      </c>
      <c r="P56" s="435"/>
      <c r="Q56" s="439">
        <v>0</v>
      </c>
      <c r="R56" s="435"/>
      <c r="S56" s="435"/>
      <c r="T56" s="435"/>
      <c r="U56" s="435"/>
      <c r="V56" s="21"/>
      <c r="W56" s="21"/>
      <c r="X56" s="21"/>
      <c r="Y56" s="21"/>
      <c r="Z56" s="21"/>
      <c r="AA56" s="21"/>
      <c r="AB56" s="21"/>
      <c r="AC56" s="21"/>
      <c r="AD56" s="21"/>
      <c r="AE56" s="21"/>
      <c r="AF56" s="21"/>
      <c r="AG56" s="21"/>
      <c r="AH56" s="21"/>
      <c r="AI56" s="21"/>
      <c r="AJ56" s="21"/>
      <c r="AK56" s="21"/>
      <c r="AL56" s="21"/>
      <c r="AM56" s="21"/>
      <c r="AN56" s="21"/>
    </row>
    <row r="57" spans="1:40" ht="14.5">
      <c r="A57" s="437" t="s">
        <v>186</v>
      </c>
      <c r="B57" s="7">
        <v>43927</v>
      </c>
      <c r="C57" s="435">
        <v>0</v>
      </c>
      <c r="D57" s="435">
        <v>0</v>
      </c>
      <c r="E57" s="435">
        <v>1</v>
      </c>
      <c r="F57" s="435"/>
      <c r="G57" s="435"/>
      <c r="H57" s="435"/>
      <c r="I57" s="435"/>
      <c r="J57" s="435"/>
      <c r="K57" s="435"/>
      <c r="L57" s="435"/>
      <c r="M57" s="435"/>
      <c r="N57" s="435"/>
      <c r="O57" s="435"/>
      <c r="P57" s="435"/>
      <c r="Q57" s="435"/>
      <c r="R57" s="435"/>
      <c r="S57" s="435"/>
      <c r="T57" s="435"/>
      <c r="U57" s="435"/>
      <c r="V57" s="21"/>
      <c r="W57" s="21"/>
      <c r="X57" s="21"/>
      <c r="Y57" s="21"/>
      <c r="Z57" s="21"/>
      <c r="AA57" s="21"/>
      <c r="AB57" s="21"/>
      <c r="AC57" s="21"/>
      <c r="AD57" s="21"/>
      <c r="AE57" s="21"/>
      <c r="AF57" s="21"/>
      <c r="AG57" s="21"/>
      <c r="AH57" s="21"/>
      <c r="AI57" s="21"/>
      <c r="AJ57" s="21"/>
      <c r="AK57" s="21"/>
      <c r="AL57" s="21"/>
      <c r="AM57" s="21"/>
      <c r="AN57" s="21"/>
    </row>
    <row r="58" spans="1:40" ht="14.5">
      <c r="A58" s="437" t="s">
        <v>187</v>
      </c>
      <c r="B58" s="7">
        <v>43944</v>
      </c>
      <c r="C58" s="435">
        <v>1</v>
      </c>
      <c r="D58" s="435">
        <v>1</v>
      </c>
      <c r="E58" s="435"/>
      <c r="F58" s="435"/>
      <c r="G58" s="435"/>
      <c r="H58" s="435"/>
      <c r="I58" s="435"/>
      <c r="J58" s="435">
        <v>1</v>
      </c>
      <c r="K58" s="435"/>
      <c r="L58" s="435"/>
      <c r="M58" s="435"/>
      <c r="N58" s="435"/>
      <c r="O58" s="435"/>
      <c r="P58" s="435" t="s">
        <v>1929</v>
      </c>
      <c r="Q58" s="435"/>
      <c r="R58" s="435"/>
      <c r="S58" s="435"/>
      <c r="T58" s="435"/>
      <c r="U58" s="435"/>
      <c r="V58" s="435"/>
      <c r="W58" s="435"/>
      <c r="X58" s="435"/>
      <c r="Y58" s="435"/>
      <c r="Z58" s="435"/>
      <c r="AA58" s="435"/>
      <c r="AB58" s="435"/>
      <c r="AC58" s="435"/>
      <c r="AD58" s="435"/>
      <c r="AE58" s="435"/>
      <c r="AF58" s="435"/>
      <c r="AG58" s="435"/>
      <c r="AH58" s="435"/>
      <c r="AI58" s="435"/>
      <c r="AJ58" s="435"/>
      <c r="AK58" s="435"/>
      <c r="AL58" s="435"/>
      <c r="AM58" s="435"/>
      <c r="AN58" s="435"/>
    </row>
    <row r="59" spans="1:40" ht="14.5">
      <c r="A59" s="437" t="s">
        <v>189</v>
      </c>
      <c r="B59" s="7">
        <v>43945</v>
      </c>
      <c r="C59" s="435">
        <v>1</v>
      </c>
      <c r="D59" s="435">
        <v>1</v>
      </c>
      <c r="E59" s="435"/>
      <c r="F59" s="435" t="s">
        <v>1955</v>
      </c>
      <c r="G59" s="435"/>
      <c r="H59" s="435"/>
      <c r="I59" s="435"/>
      <c r="J59" s="435"/>
      <c r="K59" s="435"/>
      <c r="L59" s="435"/>
      <c r="M59" s="435"/>
      <c r="N59" s="435">
        <v>3470</v>
      </c>
      <c r="O59" s="435"/>
      <c r="P59" s="435" t="s">
        <v>1929</v>
      </c>
      <c r="Q59" s="435"/>
      <c r="R59" s="435"/>
      <c r="S59" s="435"/>
      <c r="T59" s="435"/>
      <c r="U59" s="435"/>
      <c r="V59" s="435"/>
      <c r="W59" s="435"/>
      <c r="X59" s="435"/>
      <c r="Y59" s="435"/>
      <c r="Z59" s="435"/>
      <c r="AA59" s="435"/>
      <c r="AB59" s="435"/>
      <c r="AC59" s="435"/>
      <c r="AD59" s="435"/>
      <c r="AE59" s="435"/>
      <c r="AF59" s="435"/>
      <c r="AG59" s="435"/>
      <c r="AH59" s="435"/>
      <c r="AI59" s="435"/>
      <c r="AJ59" s="435"/>
      <c r="AK59" s="435"/>
      <c r="AL59" s="435"/>
      <c r="AM59" s="435"/>
      <c r="AN59" s="435"/>
    </row>
    <row r="60" spans="1:40" ht="14.5">
      <c r="A60" s="437" t="s">
        <v>192</v>
      </c>
      <c r="B60" s="7">
        <v>43931</v>
      </c>
      <c r="C60" s="435">
        <v>11</v>
      </c>
      <c r="D60" s="435">
        <v>10</v>
      </c>
      <c r="E60" s="435"/>
      <c r="F60" s="435" t="s">
        <v>1956</v>
      </c>
      <c r="G60" s="435"/>
      <c r="H60" s="435"/>
      <c r="I60" s="435">
        <v>4</v>
      </c>
      <c r="J60" s="435">
        <v>7</v>
      </c>
      <c r="K60" s="435"/>
      <c r="L60" s="435"/>
      <c r="M60" s="435">
        <v>2</v>
      </c>
      <c r="N60" s="435">
        <v>3003</v>
      </c>
      <c r="O60" s="435"/>
      <c r="P60" s="435" t="s">
        <v>1929</v>
      </c>
      <c r="Q60" s="435"/>
      <c r="R60" s="435">
        <v>2</v>
      </c>
      <c r="S60" s="435"/>
      <c r="T60" s="435"/>
      <c r="U60" s="435"/>
      <c r="V60" s="435"/>
      <c r="W60" s="435"/>
      <c r="X60" s="435"/>
      <c r="Y60" s="435"/>
      <c r="Z60" s="435"/>
      <c r="AA60" s="435"/>
      <c r="AB60" s="435"/>
      <c r="AC60" s="435"/>
      <c r="AD60" s="435"/>
      <c r="AE60" s="435"/>
      <c r="AF60" s="435"/>
      <c r="AG60" s="435"/>
      <c r="AH60" s="435"/>
      <c r="AI60" s="435"/>
      <c r="AJ60" s="435"/>
      <c r="AK60" s="435"/>
      <c r="AL60" s="435"/>
      <c r="AM60" s="435"/>
      <c r="AN60" s="435"/>
    </row>
    <row r="61" spans="1:40" ht="14.5">
      <c r="A61" s="437" t="s">
        <v>197</v>
      </c>
      <c r="B61" s="435" t="s">
        <v>68</v>
      </c>
      <c r="C61" s="435">
        <v>1</v>
      </c>
      <c r="D61" s="435">
        <v>1</v>
      </c>
      <c r="E61" s="435"/>
      <c r="F61" s="435"/>
      <c r="G61" s="435"/>
      <c r="H61" s="435"/>
      <c r="I61" s="435"/>
      <c r="J61" s="435">
        <v>1</v>
      </c>
      <c r="K61" s="435"/>
      <c r="L61" s="435"/>
      <c r="M61" s="435"/>
      <c r="N61" s="435">
        <v>3100</v>
      </c>
      <c r="O61" s="435">
        <v>1</v>
      </c>
      <c r="P61" s="435" t="s">
        <v>1929</v>
      </c>
      <c r="Q61" s="435"/>
      <c r="R61" s="435"/>
      <c r="S61" s="435"/>
      <c r="T61" s="435"/>
      <c r="U61" s="435"/>
      <c r="V61" s="435"/>
      <c r="W61" s="435"/>
      <c r="X61" s="435"/>
      <c r="Y61" s="435"/>
      <c r="Z61" s="435"/>
      <c r="AA61" s="435"/>
      <c r="AB61" s="435"/>
      <c r="AC61" s="435"/>
      <c r="AD61" s="435"/>
      <c r="AE61" s="435"/>
      <c r="AF61" s="435"/>
      <c r="AG61" s="435"/>
      <c r="AH61" s="435"/>
      <c r="AI61" s="435"/>
      <c r="AJ61" s="435"/>
      <c r="AK61" s="435"/>
      <c r="AL61" s="435"/>
      <c r="AM61" s="435"/>
      <c r="AN61" s="435"/>
    </row>
    <row r="62" spans="1:40" ht="14.5">
      <c r="A62" s="437" t="s">
        <v>198</v>
      </c>
      <c r="B62" s="7">
        <v>43935</v>
      </c>
      <c r="C62" s="435">
        <v>1</v>
      </c>
      <c r="D62" s="435">
        <v>1</v>
      </c>
      <c r="E62" s="435"/>
      <c r="F62" s="435"/>
      <c r="G62" s="435"/>
      <c r="H62" s="435"/>
      <c r="I62" s="435"/>
      <c r="J62" s="435">
        <v>1</v>
      </c>
      <c r="K62" s="435"/>
      <c r="L62" s="435"/>
      <c r="M62" s="435"/>
      <c r="N62" s="435">
        <v>3120</v>
      </c>
      <c r="O62" s="435"/>
      <c r="P62" s="435" t="s">
        <v>1942</v>
      </c>
      <c r="Q62" s="435"/>
      <c r="R62" s="435"/>
      <c r="S62" s="435"/>
      <c r="T62" s="435"/>
      <c r="U62" s="435"/>
      <c r="V62" s="435"/>
      <c r="W62" s="435"/>
      <c r="X62" s="435"/>
      <c r="Y62" s="435"/>
      <c r="Z62" s="435"/>
      <c r="AA62" s="435"/>
      <c r="AB62" s="435"/>
      <c r="AC62" s="435"/>
      <c r="AD62" s="435"/>
      <c r="AE62" s="435"/>
      <c r="AF62" s="435"/>
      <c r="AG62" s="435"/>
      <c r="AH62" s="435"/>
      <c r="AI62" s="435"/>
      <c r="AJ62" s="435"/>
      <c r="AK62" s="435"/>
      <c r="AL62" s="435"/>
      <c r="AM62" s="435"/>
      <c r="AN62" s="435"/>
    </row>
    <row r="63" spans="1:40" ht="14.5">
      <c r="A63" s="437" t="s">
        <v>204</v>
      </c>
      <c r="B63" s="7">
        <v>43924</v>
      </c>
      <c r="C63" s="435">
        <v>2</v>
      </c>
      <c r="D63" s="435">
        <v>2</v>
      </c>
      <c r="E63" s="435"/>
      <c r="F63" s="435"/>
      <c r="G63" s="435"/>
      <c r="H63" s="435"/>
      <c r="I63" s="435">
        <v>1</v>
      </c>
      <c r="J63" s="435">
        <v>1</v>
      </c>
      <c r="K63" s="435"/>
      <c r="L63" s="435"/>
      <c r="M63" s="435"/>
      <c r="N63" s="435"/>
      <c r="O63" s="435"/>
      <c r="P63" s="435"/>
      <c r="Q63" s="435"/>
      <c r="R63" s="435"/>
      <c r="S63" s="435"/>
      <c r="T63" s="435"/>
      <c r="U63" s="435"/>
      <c r="V63" s="435"/>
      <c r="W63" s="435"/>
      <c r="X63" s="435"/>
      <c r="Y63" s="435"/>
      <c r="Z63" s="435"/>
      <c r="AA63" s="435"/>
      <c r="AB63" s="435"/>
      <c r="AC63" s="435"/>
      <c r="AD63" s="435"/>
      <c r="AE63" s="435"/>
      <c r="AF63" s="435"/>
      <c r="AG63" s="435"/>
      <c r="AH63" s="435"/>
      <c r="AI63" s="435"/>
      <c r="AJ63" s="435"/>
      <c r="AK63" s="435"/>
      <c r="AL63" s="435"/>
      <c r="AM63" s="435"/>
      <c r="AN63" s="435"/>
    </row>
    <row r="64" spans="1:40" ht="14.5">
      <c r="A64" s="437" t="s">
        <v>206</v>
      </c>
      <c r="B64" s="7">
        <v>43945</v>
      </c>
      <c r="C64" s="435">
        <v>7</v>
      </c>
      <c r="D64" s="435">
        <v>7</v>
      </c>
      <c r="E64" s="435"/>
      <c r="F64" s="435"/>
      <c r="G64" s="435"/>
      <c r="H64" s="435"/>
      <c r="I64" s="435"/>
      <c r="J64" s="435">
        <v>7</v>
      </c>
      <c r="K64" s="435"/>
      <c r="L64" s="435">
        <v>0</v>
      </c>
      <c r="M64" s="435"/>
      <c r="N64" s="435">
        <v>3331</v>
      </c>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row>
    <row r="65" spans="1:40" ht="14.5">
      <c r="A65" s="437" t="s">
        <v>210</v>
      </c>
      <c r="B65" s="7">
        <v>43944</v>
      </c>
      <c r="C65" s="435">
        <v>100</v>
      </c>
      <c r="D65" s="435">
        <v>99</v>
      </c>
      <c r="E65" s="435">
        <v>16</v>
      </c>
      <c r="F65" s="435"/>
      <c r="G65" s="435"/>
      <c r="H65" s="435"/>
      <c r="I65" s="435">
        <v>21</v>
      </c>
      <c r="J65" s="435">
        <v>78</v>
      </c>
      <c r="K65" s="435" t="s">
        <v>1957</v>
      </c>
      <c r="L65" s="435"/>
      <c r="M65" s="435"/>
      <c r="N65" s="435">
        <v>3108</v>
      </c>
      <c r="O65" s="435">
        <v>47</v>
      </c>
      <c r="P65" s="435"/>
      <c r="Q65" s="439">
        <v>0</v>
      </c>
      <c r="R65" s="435"/>
      <c r="S65" s="435">
        <v>1</v>
      </c>
      <c r="T65" s="435"/>
      <c r="U65" s="435"/>
      <c r="V65" s="435"/>
      <c r="W65" s="435"/>
      <c r="X65" s="435"/>
      <c r="Y65" s="435"/>
      <c r="Z65" s="435"/>
      <c r="AA65" s="435"/>
      <c r="AB65" s="435"/>
      <c r="AC65" s="435"/>
      <c r="AD65" s="435"/>
      <c r="AE65" s="435"/>
      <c r="AF65" s="435"/>
      <c r="AG65" s="435"/>
      <c r="AH65" s="435"/>
      <c r="AI65" s="435"/>
      <c r="AJ65" s="435"/>
      <c r="AK65" s="435"/>
      <c r="AL65" s="435"/>
      <c r="AM65" s="435"/>
      <c r="AN65" s="435"/>
    </row>
    <row r="66" spans="1:40" ht="14.5">
      <c r="A66" s="437" t="s">
        <v>213</v>
      </c>
      <c r="B66" s="7">
        <v>43947</v>
      </c>
      <c r="C66" s="435">
        <v>2</v>
      </c>
      <c r="D66" s="435">
        <v>2</v>
      </c>
      <c r="E66" s="435">
        <v>2</v>
      </c>
      <c r="F66" s="435"/>
      <c r="G66" s="435"/>
      <c r="H66" s="435"/>
      <c r="I66" s="435">
        <v>1</v>
      </c>
      <c r="J66" s="435">
        <v>1</v>
      </c>
      <c r="K66" s="435" t="s">
        <v>1958</v>
      </c>
      <c r="L66" s="435"/>
      <c r="M66" s="435"/>
      <c r="N66" s="435"/>
      <c r="O66" s="435"/>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5"/>
    </row>
    <row r="67" spans="1:40" ht="14.5">
      <c r="A67" s="437" t="s">
        <v>215</v>
      </c>
      <c r="B67" s="435" t="s">
        <v>1959</v>
      </c>
      <c r="C67" s="435">
        <v>5</v>
      </c>
      <c r="D67" s="435">
        <v>5</v>
      </c>
      <c r="E67" s="435"/>
      <c r="F67" s="435"/>
      <c r="G67" s="435"/>
      <c r="H67" s="435"/>
      <c r="I67" s="435">
        <v>1</v>
      </c>
      <c r="J67" s="435">
        <v>4</v>
      </c>
      <c r="K67" s="435"/>
      <c r="L67" s="435"/>
      <c r="M67" s="435"/>
      <c r="N67" s="435">
        <v>2992</v>
      </c>
      <c r="O67" s="435"/>
      <c r="P67" s="435" t="s">
        <v>1940</v>
      </c>
      <c r="Q67" s="435"/>
      <c r="R67" s="435"/>
      <c r="S67" s="435"/>
      <c r="T67" s="435"/>
      <c r="U67" s="435"/>
      <c r="V67" s="21"/>
      <c r="W67" s="21"/>
      <c r="X67" s="21"/>
      <c r="Y67" s="21"/>
      <c r="Z67" s="21"/>
      <c r="AA67" s="21"/>
      <c r="AB67" s="21"/>
      <c r="AC67" s="21"/>
      <c r="AD67" s="21"/>
      <c r="AE67" s="21"/>
      <c r="AF67" s="21"/>
      <c r="AG67" s="21"/>
      <c r="AH67" s="21"/>
      <c r="AI67" s="21"/>
      <c r="AJ67" s="21"/>
      <c r="AK67" s="21"/>
      <c r="AL67" s="21"/>
      <c r="AM67" s="21"/>
      <c r="AN67" s="21"/>
    </row>
    <row r="68" spans="1:40" ht="14.5">
      <c r="A68" s="437" t="s">
        <v>217</v>
      </c>
      <c r="B68" s="22">
        <v>44169</v>
      </c>
      <c r="C68" s="435">
        <v>0</v>
      </c>
      <c r="D68" s="435">
        <v>0</v>
      </c>
      <c r="E68" s="435">
        <v>1</v>
      </c>
      <c r="F68" s="435"/>
      <c r="G68" s="435"/>
      <c r="H68" s="435"/>
      <c r="I68" s="435"/>
      <c r="J68" s="435"/>
      <c r="K68" s="435"/>
      <c r="L68" s="435"/>
      <c r="M68" s="435"/>
      <c r="N68" s="435"/>
      <c r="O68" s="435"/>
      <c r="P68" s="435"/>
      <c r="Q68" s="435"/>
      <c r="R68" s="435"/>
      <c r="S68" s="435"/>
      <c r="T68" s="435"/>
      <c r="U68" s="435"/>
      <c r="V68" s="21"/>
      <c r="W68" s="21"/>
      <c r="X68" s="21"/>
      <c r="Y68" s="21"/>
      <c r="Z68" s="21"/>
      <c r="AA68" s="21"/>
      <c r="AB68" s="21"/>
      <c r="AC68" s="21"/>
      <c r="AD68" s="21"/>
      <c r="AE68" s="21"/>
      <c r="AF68" s="21"/>
      <c r="AG68" s="21"/>
      <c r="AH68" s="21"/>
      <c r="AI68" s="21"/>
      <c r="AJ68" s="21"/>
      <c r="AK68" s="21"/>
      <c r="AL68" s="21"/>
      <c r="AM68" s="21"/>
      <c r="AN68" s="21"/>
    </row>
    <row r="69" spans="1:40" ht="14.5">
      <c r="A69" s="437" t="s">
        <v>81</v>
      </c>
      <c r="B69" s="435" t="s">
        <v>1960</v>
      </c>
      <c r="C69" s="435">
        <v>0</v>
      </c>
      <c r="D69" s="435">
        <v>0</v>
      </c>
      <c r="E69" s="435">
        <v>2</v>
      </c>
      <c r="F69" s="435"/>
      <c r="G69" s="435"/>
      <c r="H69" s="435"/>
      <c r="I69" s="435"/>
      <c r="J69" s="435"/>
      <c r="K69" s="435"/>
      <c r="L69" s="435"/>
      <c r="M69" s="435"/>
      <c r="N69" s="435"/>
      <c r="O69" s="435"/>
      <c r="P69" s="435"/>
      <c r="Q69" s="435"/>
      <c r="R69" s="435"/>
      <c r="S69" s="435"/>
      <c r="T69" s="435"/>
      <c r="U69" s="435"/>
      <c r="V69" s="21"/>
      <c r="W69" s="21"/>
      <c r="X69" s="21"/>
      <c r="Y69" s="21"/>
      <c r="Z69" s="21"/>
      <c r="AA69" s="21"/>
      <c r="AB69" s="21"/>
      <c r="AC69" s="21"/>
      <c r="AD69" s="21"/>
      <c r="AE69" s="21"/>
      <c r="AF69" s="21"/>
      <c r="AG69" s="21"/>
      <c r="AH69" s="21"/>
      <c r="AI69" s="21"/>
      <c r="AJ69" s="21"/>
      <c r="AK69" s="21"/>
      <c r="AL69" s="21"/>
      <c r="AM69" s="21"/>
      <c r="AN69" s="21"/>
    </row>
    <row r="70" spans="1:40" ht="14.5">
      <c r="A70" s="437" t="s">
        <v>223</v>
      </c>
      <c r="B70" s="7">
        <v>43947</v>
      </c>
      <c r="C70" s="435">
        <v>32</v>
      </c>
      <c r="D70" s="435">
        <v>32</v>
      </c>
      <c r="E70" s="435"/>
      <c r="F70" s="435"/>
      <c r="G70" s="435"/>
      <c r="H70" s="435"/>
      <c r="I70" s="435"/>
      <c r="J70" s="435"/>
      <c r="K70" s="435"/>
      <c r="L70" s="435"/>
      <c r="M70" s="435"/>
      <c r="N70" s="435"/>
      <c r="O70" s="435"/>
      <c r="P70" s="435" t="s">
        <v>1940</v>
      </c>
      <c r="Q70" s="435"/>
      <c r="R70" s="435"/>
      <c r="S70" s="435"/>
      <c r="T70" s="435"/>
      <c r="U70" s="435"/>
      <c r="V70" s="21"/>
      <c r="W70" s="21"/>
      <c r="X70" s="21"/>
      <c r="Y70" s="21"/>
      <c r="Z70" s="21"/>
      <c r="AA70" s="21"/>
      <c r="AB70" s="21"/>
      <c r="AC70" s="21"/>
      <c r="AD70" s="21"/>
      <c r="AE70" s="21"/>
      <c r="AF70" s="21"/>
      <c r="AG70" s="21"/>
      <c r="AH70" s="21"/>
      <c r="AI70" s="21"/>
      <c r="AJ70" s="21"/>
      <c r="AK70" s="21"/>
      <c r="AL70" s="21"/>
      <c r="AM70" s="21"/>
      <c r="AN70" s="21"/>
    </row>
    <row r="71" spans="1:40" ht="14.5">
      <c r="A71" s="437" t="s">
        <v>225</v>
      </c>
      <c r="B71" s="7">
        <v>43941</v>
      </c>
      <c r="C71" s="435">
        <v>1</v>
      </c>
      <c r="D71" s="435">
        <v>1</v>
      </c>
      <c r="E71" s="435"/>
      <c r="F71" s="435"/>
      <c r="G71" s="435"/>
      <c r="H71" s="435"/>
      <c r="I71" s="435"/>
      <c r="J71" s="435">
        <v>1</v>
      </c>
      <c r="K71" s="435">
        <v>0</v>
      </c>
      <c r="L71" s="435">
        <v>0</v>
      </c>
      <c r="M71" s="435"/>
      <c r="N71" s="435"/>
      <c r="O71" s="435"/>
      <c r="P71" s="435"/>
      <c r="Q71" s="435"/>
      <c r="R71" s="435"/>
      <c r="S71" s="435"/>
      <c r="T71" s="435"/>
      <c r="U71" s="435"/>
      <c r="V71" s="21"/>
      <c r="W71" s="21"/>
      <c r="X71" s="21"/>
      <c r="Y71" s="21"/>
      <c r="Z71" s="21"/>
      <c r="AA71" s="21"/>
      <c r="AB71" s="21"/>
      <c r="AC71" s="21"/>
      <c r="AD71" s="21"/>
      <c r="AE71" s="21"/>
      <c r="AF71" s="21"/>
      <c r="AG71" s="21"/>
      <c r="AH71" s="21"/>
      <c r="AI71" s="21"/>
      <c r="AJ71" s="21"/>
      <c r="AK71" s="21"/>
      <c r="AL71" s="21"/>
      <c r="AM71" s="21"/>
      <c r="AN71" s="21"/>
    </row>
    <row r="72" spans="1:40" ht="14.5">
      <c r="A72" s="437" t="s">
        <v>226</v>
      </c>
      <c r="B72" s="7">
        <v>43943</v>
      </c>
      <c r="C72" s="435">
        <v>23</v>
      </c>
      <c r="D72" s="435">
        <v>22</v>
      </c>
      <c r="E72" s="435">
        <v>2</v>
      </c>
      <c r="F72" s="435"/>
      <c r="G72" s="435"/>
      <c r="H72" s="435"/>
      <c r="I72" s="435">
        <v>1</v>
      </c>
      <c r="J72" s="435">
        <v>22</v>
      </c>
      <c r="K72" s="435"/>
      <c r="L72" s="435"/>
      <c r="M72" s="435"/>
      <c r="N72" s="435">
        <v>3130</v>
      </c>
      <c r="O72" s="435">
        <v>0</v>
      </c>
      <c r="P72" s="435" t="s">
        <v>1961</v>
      </c>
      <c r="Q72" s="439">
        <v>0</v>
      </c>
      <c r="R72" s="435">
        <v>1</v>
      </c>
      <c r="S72" s="435">
        <v>0</v>
      </c>
      <c r="T72" s="435"/>
      <c r="U72" s="435"/>
      <c r="V72" s="21"/>
      <c r="W72" s="21"/>
      <c r="X72" s="21"/>
      <c r="Y72" s="21"/>
      <c r="Z72" s="21"/>
      <c r="AA72" s="21"/>
      <c r="AB72" s="21"/>
      <c r="AC72" s="21"/>
      <c r="AD72" s="21"/>
      <c r="AE72" s="21"/>
      <c r="AF72" s="21"/>
      <c r="AG72" s="21"/>
      <c r="AH72" s="21"/>
      <c r="AI72" s="21"/>
      <c r="AJ72" s="21"/>
      <c r="AK72" s="21"/>
      <c r="AL72" s="21"/>
      <c r="AM72" s="21"/>
      <c r="AN72" s="21"/>
    </row>
    <row r="73" spans="1:40" ht="14.5">
      <c r="A73" s="437" t="s">
        <v>230</v>
      </c>
      <c r="B73" s="7">
        <v>43950</v>
      </c>
      <c r="C73" s="435">
        <v>10</v>
      </c>
      <c r="D73" s="435">
        <v>10</v>
      </c>
      <c r="E73" s="435"/>
      <c r="F73" s="435"/>
      <c r="G73" s="435"/>
      <c r="H73" s="435"/>
      <c r="I73" s="435"/>
      <c r="J73" s="435">
        <v>10</v>
      </c>
      <c r="K73" s="435" t="s">
        <v>1962</v>
      </c>
      <c r="L73" s="435"/>
      <c r="M73" s="435"/>
      <c r="N73" s="435" t="s">
        <v>1963</v>
      </c>
      <c r="O73" s="435"/>
      <c r="P73" s="435" t="s">
        <v>1961</v>
      </c>
      <c r="Q73" s="439">
        <v>0</v>
      </c>
      <c r="R73" s="435"/>
      <c r="S73" s="435"/>
      <c r="T73" s="435"/>
      <c r="U73" s="435"/>
      <c r="V73" s="21"/>
      <c r="W73" s="21"/>
      <c r="X73" s="21"/>
      <c r="Y73" s="21"/>
      <c r="Z73" s="21"/>
      <c r="AA73" s="21"/>
      <c r="AB73" s="21"/>
      <c r="AC73" s="21"/>
      <c r="AD73" s="21"/>
      <c r="AE73" s="21"/>
      <c r="AF73" s="21"/>
      <c r="AG73" s="21"/>
      <c r="AH73" s="21"/>
      <c r="AI73" s="21"/>
      <c r="AJ73" s="21"/>
      <c r="AK73" s="21"/>
      <c r="AL73" s="21"/>
      <c r="AM73" s="21"/>
      <c r="AN73" s="21"/>
    </row>
    <row r="74" spans="1:40" ht="14.5">
      <c r="A74" s="437" t="s">
        <v>233</v>
      </c>
      <c r="B74" s="8">
        <v>43952</v>
      </c>
      <c r="C74" s="435">
        <v>1</v>
      </c>
      <c r="D74" s="435">
        <v>1</v>
      </c>
      <c r="E74" s="435"/>
      <c r="F74" s="435"/>
      <c r="G74" s="435"/>
      <c r="H74" s="435"/>
      <c r="I74" s="435"/>
      <c r="J74" s="435">
        <v>1</v>
      </c>
      <c r="K74" s="435"/>
      <c r="L74" s="435"/>
      <c r="M74" s="435"/>
      <c r="N74" s="435"/>
      <c r="O74" s="435"/>
      <c r="P74" s="435" t="s">
        <v>1961</v>
      </c>
      <c r="Q74" s="435"/>
      <c r="R74" s="435"/>
      <c r="S74" s="435"/>
      <c r="T74" s="435"/>
      <c r="U74" s="435"/>
      <c r="V74" s="21"/>
      <c r="W74" s="21"/>
      <c r="X74" s="21"/>
      <c r="Y74" s="21"/>
      <c r="Z74" s="21"/>
      <c r="AA74" s="21"/>
      <c r="AB74" s="21"/>
      <c r="AC74" s="21"/>
      <c r="AD74" s="21"/>
      <c r="AE74" s="21"/>
      <c r="AF74" s="21"/>
      <c r="AG74" s="21"/>
      <c r="AH74" s="21"/>
      <c r="AI74" s="21"/>
      <c r="AJ74" s="21"/>
      <c r="AK74" s="21"/>
      <c r="AL74" s="21"/>
      <c r="AM74" s="21"/>
      <c r="AN74" s="21"/>
    </row>
    <row r="75" spans="1:40" ht="14.5">
      <c r="A75" s="19" t="s">
        <v>235</v>
      </c>
      <c r="B75" s="7">
        <v>43945</v>
      </c>
      <c r="C75" s="435">
        <v>8</v>
      </c>
      <c r="D75" s="435">
        <v>7</v>
      </c>
      <c r="E75" s="435"/>
      <c r="F75" s="435"/>
      <c r="G75" s="435">
        <v>2</v>
      </c>
      <c r="H75" s="435"/>
      <c r="I75" s="435">
        <v>5</v>
      </c>
      <c r="J75" s="435">
        <v>1</v>
      </c>
      <c r="K75" s="435"/>
      <c r="L75" s="435"/>
      <c r="M75" s="435"/>
      <c r="N75" s="435"/>
      <c r="O75" s="435"/>
      <c r="P75" s="435" t="s">
        <v>1961</v>
      </c>
      <c r="Q75" s="439">
        <v>1</v>
      </c>
      <c r="R75" s="435"/>
      <c r="S75" s="435">
        <v>3</v>
      </c>
      <c r="T75" s="435"/>
      <c r="U75" s="435"/>
      <c r="V75" s="21"/>
      <c r="W75" s="21"/>
      <c r="X75" s="21"/>
      <c r="Y75" s="21"/>
      <c r="Z75" s="21"/>
      <c r="AA75" s="21"/>
      <c r="AB75" s="21"/>
      <c r="AC75" s="21"/>
      <c r="AD75" s="21"/>
      <c r="AE75" s="21"/>
      <c r="AF75" s="21"/>
      <c r="AG75" s="21"/>
      <c r="AH75" s="21"/>
      <c r="AI75" s="21"/>
      <c r="AJ75" s="21"/>
      <c r="AK75" s="21"/>
      <c r="AL75" s="21"/>
      <c r="AM75" s="21"/>
      <c r="AN75" s="21"/>
    </row>
    <row r="76" spans="1:40" ht="14.5">
      <c r="A76" s="437" t="s">
        <v>238</v>
      </c>
      <c r="B76" s="7">
        <v>43944</v>
      </c>
      <c r="C76" s="435">
        <v>1</v>
      </c>
      <c r="D76" s="435">
        <v>1</v>
      </c>
      <c r="E76" s="435"/>
      <c r="F76" s="435"/>
      <c r="G76" s="435"/>
      <c r="H76" s="435"/>
      <c r="I76" s="435">
        <v>1</v>
      </c>
      <c r="J76" s="435"/>
      <c r="K76" s="435"/>
      <c r="L76" s="435"/>
      <c r="M76" s="435"/>
      <c r="N76" s="435"/>
      <c r="O76" s="435">
        <v>1</v>
      </c>
      <c r="P76" s="435" t="s">
        <v>1961</v>
      </c>
      <c r="Q76" s="435"/>
      <c r="R76" s="435"/>
      <c r="S76" s="435"/>
      <c r="T76" s="435"/>
      <c r="U76" s="435"/>
      <c r="V76" s="21"/>
      <c r="W76" s="21"/>
      <c r="X76" s="21"/>
      <c r="Y76" s="21"/>
      <c r="Z76" s="21"/>
      <c r="AA76" s="21"/>
      <c r="AB76" s="21"/>
      <c r="AC76" s="21"/>
      <c r="AD76" s="21"/>
      <c r="AE76" s="21"/>
      <c r="AF76" s="21"/>
      <c r="AG76" s="21"/>
      <c r="AH76" s="21"/>
      <c r="AI76" s="21"/>
      <c r="AJ76" s="21"/>
      <c r="AK76" s="21"/>
      <c r="AL76" s="21"/>
      <c r="AM76" s="21"/>
      <c r="AN76" s="21"/>
    </row>
    <row r="77" spans="1:40" ht="14.5">
      <c r="A77" s="437" t="s">
        <v>240</v>
      </c>
      <c r="B77" s="7">
        <v>43951</v>
      </c>
      <c r="C77" s="435">
        <v>1</v>
      </c>
      <c r="D77" s="435">
        <v>1</v>
      </c>
      <c r="E77" s="435"/>
      <c r="F77" s="435"/>
      <c r="G77" s="435">
        <v>1</v>
      </c>
      <c r="H77" s="435"/>
      <c r="I77" s="435"/>
      <c r="J77" s="435"/>
      <c r="K77" s="435"/>
      <c r="L77" s="435"/>
      <c r="M77" s="435"/>
      <c r="N77" s="435"/>
      <c r="O77" s="435"/>
      <c r="P77" s="435"/>
      <c r="Q77" s="435">
        <v>1</v>
      </c>
      <c r="R77" s="435"/>
      <c r="S77" s="435"/>
      <c r="T77" s="435"/>
      <c r="U77" s="435"/>
      <c r="V77" s="21"/>
      <c r="W77" s="21"/>
      <c r="X77" s="21"/>
      <c r="Y77" s="21"/>
      <c r="Z77" s="21"/>
      <c r="AA77" s="21"/>
      <c r="AB77" s="21"/>
      <c r="AC77" s="21"/>
      <c r="AD77" s="21"/>
      <c r="AE77" s="21"/>
      <c r="AF77" s="21"/>
      <c r="AG77" s="21"/>
      <c r="AH77" s="21"/>
      <c r="AI77" s="21"/>
      <c r="AJ77" s="21"/>
      <c r="AK77" s="21"/>
      <c r="AL77" s="21"/>
      <c r="AM77" s="21"/>
      <c r="AN77" s="21"/>
    </row>
    <row r="78" spans="1:40" ht="14.5">
      <c r="A78" s="437" t="s">
        <v>213</v>
      </c>
      <c r="B78" s="8">
        <v>43953</v>
      </c>
      <c r="C78" s="435">
        <v>2</v>
      </c>
      <c r="D78" s="435">
        <v>2</v>
      </c>
      <c r="E78" s="435">
        <v>4</v>
      </c>
      <c r="F78" s="435"/>
      <c r="G78" s="435"/>
      <c r="H78" s="435"/>
      <c r="I78" s="435">
        <v>1</v>
      </c>
      <c r="J78" s="435">
        <v>1</v>
      </c>
      <c r="K78" s="435"/>
      <c r="L78" s="435"/>
      <c r="M78" s="435"/>
      <c r="N78" s="435">
        <v>2845</v>
      </c>
      <c r="O78" s="435"/>
      <c r="P78" s="435"/>
      <c r="Q78" s="435"/>
      <c r="R78" s="435"/>
      <c r="S78" s="435"/>
      <c r="T78" s="435"/>
      <c r="U78" s="435"/>
      <c r="V78" s="21"/>
      <c r="W78" s="21"/>
      <c r="X78" s="21"/>
      <c r="Y78" s="21"/>
      <c r="Z78" s="21"/>
      <c r="AA78" s="21"/>
      <c r="AB78" s="21"/>
      <c r="AC78" s="21"/>
      <c r="AD78" s="21"/>
      <c r="AE78" s="21"/>
      <c r="AF78" s="21"/>
      <c r="AG78" s="21"/>
      <c r="AH78" s="21"/>
      <c r="AI78" s="21"/>
      <c r="AJ78" s="21"/>
      <c r="AK78" s="21"/>
      <c r="AL78" s="21"/>
      <c r="AM78" s="21"/>
      <c r="AN78" s="21"/>
    </row>
    <row r="79" spans="1:40" ht="14.5">
      <c r="A79" s="437" t="s">
        <v>242</v>
      </c>
      <c r="B79" s="7">
        <v>43935</v>
      </c>
      <c r="C79" s="435">
        <v>1</v>
      </c>
      <c r="D79" s="435">
        <v>1</v>
      </c>
      <c r="E79" s="435"/>
      <c r="F79" s="435"/>
      <c r="G79" s="435"/>
      <c r="H79" s="435"/>
      <c r="I79" s="435">
        <v>1</v>
      </c>
      <c r="J79" s="435"/>
      <c r="K79" s="435"/>
      <c r="L79" s="435"/>
      <c r="M79" s="435"/>
      <c r="N79" s="435"/>
      <c r="O79" s="435"/>
      <c r="P79" s="435"/>
      <c r="Q79" s="435"/>
      <c r="R79" s="435"/>
      <c r="S79" s="435"/>
      <c r="T79" s="435"/>
      <c r="U79" s="435"/>
      <c r="V79" s="21"/>
      <c r="W79" s="21"/>
      <c r="X79" s="21"/>
      <c r="Y79" s="21"/>
      <c r="Z79" s="21"/>
      <c r="AA79" s="21"/>
      <c r="AB79" s="21"/>
      <c r="AC79" s="21"/>
      <c r="AD79" s="21"/>
      <c r="AE79" s="21"/>
      <c r="AF79" s="21"/>
      <c r="AG79" s="21"/>
      <c r="AH79" s="21"/>
      <c r="AI79" s="21"/>
      <c r="AJ79" s="21"/>
      <c r="AK79" s="21"/>
      <c r="AL79" s="21"/>
      <c r="AM79" s="21"/>
      <c r="AN79" s="21"/>
    </row>
    <row r="80" spans="1:40" ht="14.5">
      <c r="A80" s="437" t="s">
        <v>244</v>
      </c>
      <c r="B80" s="8">
        <v>43956</v>
      </c>
      <c r="C80" s="435">
        <v>1</v>
      </c>
      <c r="D80" s="435">
        <v>1</v>
      </c>
      <c r="E80" s="435"/>
      <c r="F80" s="435"/>
      <c r="G80" s="435"/>
      <c r="H80" s="435"/>
      <c r="I80" s="435">
        <v>1</v>
      </c>
      <c r="J80" s="435"/>
      <c r="K80" s="435"/>
      <c r="L80" s="435"/>
      <c r="M80" s="435">
        <v>1</v>
      </c>
      <c r="N80" s="435">
        <v>2700</v>
      </c>
      <c r="O80" s="435"/>
      <c r="P80" s="435"/>
      <c r="Q80" s="435"/>
      <c r="R80" s="435"/>
      <c r="S80" s="435">
        <v>1</v>
      </c>
      <c r="T80" s="435"/>
      <c r="U80" s="435"/>
      <c r="V80" s="21"/>
      <c r="W80" s="21"/>
      <c r="X80" s="21"/>
      <c r="Y80" s="21"/>
      <c r="Z80" s="21"/>
      <c r="AA80" s="21"/>
      <c r="AB80" s="21"/>
      <c r="AC80" s="21"/>
      <c r="AD80" s="21"/>
      <c r="AE80" s="21"/>
      <c r="AF80" s="21"/>
      <c r="AG80" s="21"/>
      <c r="AH80" s="21"/>
      <c r="AI80" s="21"/>
      <c r="AJ80" s="21"/>
      <c r="AK80" s="21"/>
      <c r="AL80" s="21"/>
      <c r="AM80" s="21"/>
      <c r="AN80" s="21"/>
    </row>
    <row r="81" spans="1:40" ht="14.5">
      <c r="A81" s="437" t="s">
        <v>246</v>
      </c>
      <c r="B81" s="8">
        <v>43956</v>
      </c>
      <c r="C81" s="435">
        <v>13</v>
      </c>
      <c r="D81" s="435">
        <v>5</v>
      </c>
      <c r="E81" s="435">
        <v>8</v>
      </c>
      <c r="F81" s="435"/>
      <c r="G81" s="435"/>
      <c r="H81" s="435"/>
      <c r="I81" s="435">
        <v>2</v>
      </c>
      <c r="J81" s="435">
        <v>3</v>
      </c>
      <c r="K81" s="435"/>
      <c r="L81" s="435">
        <v>2</v>
      </c>
      <c r="M81" s="435"/>
      <c r="N81" s="435"/>
      <c r="O81" s="435"/>
      <c r="P81" s="435"/>
      <c r="Q81" s="435"/>
      <c r="R81" s="435"/>
      <c r="S81" s="435"/>
      <c r="T81" s="435"/>
      <c r="U81" s="435"/>
      <c r="V81" s="21"/>
      <c r="W81" s="21"/>
      <c r="X81" s="21"/>
      <c r="Y81" s="21"/>
      <c r="Z81" s="21"/>
      <c r="AA81" s="21"/>
      <c r="AB81" s="21"/>
      <c r="AC81" s="21"/>
      <c r="AD81" s="21"/>
      <c r="AE81" s="21"/>
      <c r="AF81" s="21"/>
      <c r="AG81" s="21"/>
      <c r="AH81" s="21"/>
      <c r="AI81" s="21"/>
      <c r="AJ81" s="21"/>
      <c r="AK81" s="21"/>
      <c r="AL81" s="21"/>
      <c r="AM81" s="21"/>
      <c r="AN81" s="21"/>
    </row>
    <row r="82" spans="1:40" ht="14.5">
      <c r="A82" s="437" t="s">
        <v>249</v>
      </c>
      <c r="B82" s="8">
        <v>43952</v>
      </c>
      <c r="C82" s="435">
        <v>3</v>
      </c>
      <c r="D82" s="435">
        <v>3</v>
      </c>
      <c r="E82" s="435">
        <v>2</v>
      </c>
      <c r="F82" s="435"/>
      <c r="G82" s="435"/>
      <c r="H82" s="435">
        <v>3</v>
      </c>
      <c r="I82" s="435"/>
      <c r="J82" s="435"/>
      <c r="K82" s="435"/>
      <c r="L82" s="435"/>
      <c r="M82" s="435"/>
      <c r="N82" s="435">
        <v>1818</v>
      </c>
      <c r="O82" s="435"/>
      <c r="P82" s="435" t="s">
        <v>1961</v>
      </c>
      <c r="Q82" s="435"/>
      <c r="R82" s="435">
        <v>3</v>
      </c>
      <c r="S82" s="435"/>
      <c r="T82" s="435"/>
      <c r="U82" s="435"/>
      <c r="V82" s="21"/>
      <c r="W82" s="21"/>
      <c r="X82" s="21"/>
      <c r="Y82" s="21"/>
      <c r="Z82" s="21"/>
      <c r="AA82" s="21"/>
      <c r="AB82" s="21"/>
      <c r="AC82" s="21"/>
      <c r="AD82" s="21"/>
      <c r="AE82" s="21"/>
      <c r="AF82" s="21"/>
      <c r="AG82" s="21"/>
      <c r="AH82" s="21"/>
      <c r="AI82" s="21"/>
      <c r="AJ82" s="21"/>
      <c r="AK82" s="21"/>
      <c r="AL82" s="21"/>
      <c r="AM82" s="21"/>
      <c r="AN82" s="21"/>
    </row>
    <row r="83" spans="1:40" ht="14.5">
      <c r="A83" s="437" t="s">
        <v>251</v>
      </c>
      <c r="B83" s="7">
        <v>43941</v>
      </c>
      <c r="C83" s="435">
        <v>1</v>
      </c>
      <c r="D83" s="435">
        <v>1</v>
      </c>
      <c r="E83" s="435"/>
      <c r="F83" s="435"/>
      <c r="G83" s="435"/>
      <c r="H83" s="435">
        <v>1</v>
      </c>
      <c r="I83" s="435"/>
      <c r="J83" s="435"/>
      <c r="K83" s="435"/>
      <c r="L83" s="435"/>
      <c r="M83" s="435"/>
      <c r="N83" s="435"/>
      <c r="O83" s="435">
        <v>1</v>
      </c>
      <c r="P83" s="435"/>
      <c r="Q83" s="435"/>
      <c r="R83" s="435">
        <v>1</v>
      </c>
      <c r="S83" s="435"/>
      <c r="T83" s="435"/>
      <c r="U83" s="435"/>
      <c r="V83" s="21"/>
      <c r="W83" s="21"/>
      <c r="X83" s="21"/>
      <c r="Y83" s="21"/>
      <c r="Z83" s="21"/>
      <c r="AA83" s="21"/>
      <c r="AB83" s="21"/>
      <c r="AC83" s="21"/>
      <c r="AD83" s="21"/>
      <c r="AE83" s="21"/>
      <c r="AF83" s="21"/>
      <c r="AG83" s="21"/>
      <c r="AH83" s="21"/>
      <c r="AI83" s="21"/>
      <c r="AJ83" s="21"/>
      <c r="AK83" s="21"/>
      <c r="AL83" s="21"/>
      <c r="AM83" s="21"/>
      <c r="AN83" s="21"/>
    </row>
    <row r="84" spans="1:40" ht="14.5">
      <c r="A84" s="437" t="s">
        <v>253</v>
      </c>
      <c r="B84" s="8">
        <v>43959</v>
      </c>
      <c r="C84" s="435">
        <v>1</v>
      </c>
      <c r="D84" s="435">
        <v>1</v>
      </c>
      <c r="E84" s="435"/>
      <c r="F84" s="435"/>
      <c r="G84" s="435"/>
      <c r="H84" s="435">
        <v>1</v>
      </c>
      <c r="I84" s="435"/>
      <c r="J84" s="435"/>
      <c r="K84" s="435"/>
      <c r="L84" s="435"/>
      <c r="M84" s="435">
        <v>1</v>
      </c>
      <c r="N84" s="435">
        <v>1880</v>
      </c>
      <c r="O84" s="435">
        <v>1</v>
      </c>
      <c r="P84" s="435" t="s">
        <v>1961</v>
      </c>
      <c r="Q84" s="435"/>
      <c r="R84" s="435">
        <v>1</v>
      </c>
      <c r="S84" s="435"/>
      <c r="T84" s="435"/>
      <c r="U84" s="435"/>
      <c r="V84" s="21"/>
      <c r="W84" s="21"/>
      <c r="X84" s="21"/>
      <c r="Y84" s="21"/>
      <c r="Z84" s="21"/>
      <c r="AA84" s="21"/>
      <c r="AB84" s="21"/>
      <c r="AC84" s="21"/>
      <c r="AD84" s="21"/>
      <c r="AE84" s="21"/>
      <c r="AF84" s="21"/>
      <c r="AG84" s="21"/>
      <c r="AH84" s="21"/>
      <c r="AI84" s="21"/>
      <c r="AJ84" s="21"/>
      <c r="AK84" s="21"/>
      <c r="AL84" s="21"/>
      <c r="AM84" s="21"/>
      <c r="AN84" s="21"/>
    </row>
    <row r="85" spans="1:40" ht="14.5">
      <c r="A85" s="437" t="s">
        <v>255</v>
      </c>
      <c r="B85" s="8">
        <v>43960</v>
      </c>
      <c r="C85" s="435">
        <v>7</v>
      </c>
      <c r="D85" s="435">
        <v>7</v>
      </c>
      <c r="E85" s="435"/>
      <c r="F85" s="435"/>
      <c r="G85" s="435"/>
      <c r="H85" s="435"/>
      <c r="I85" s="435"/>
      <c r="J85" s="435"/>
      <c r="K85" s="435"/>
      <c r="L85" s="435"/>
      <c r="M85" s="435"/>
      <c r="N85" s="435"/>
      <c r="O85" s="435"/>
      <c r="P85" s="435"/>
      <c r="Q85" s="435"/>
      <c r="R85" s="435"/>
      <c r="S85" s="435"/>
      <c r="T85" s="435"/>
      <c r="U85" s="435"/>
      <c r="V85" s="21"/>
      <c r="W85" s="21"/>
      <c r="X85" s="21"/>
      <c r="Y85" s="21"/>
      <c r="Z85" s="21"/>
      <c r="AA85" s="21"/>
      <c r="AB85" s="21"/>
      <c r="AC85" s="21"/>
      <c r="AD85" s="21"/>
      <c r="AE85" s="21"/>
      <c r="AF85" s="21"/>
      <c r="AG85" s="21"/>
      <c r="AH85" s="21"/>
      <c r="AI85" s="21"/>
      <c r="AJ85" s="21"/>
      <c r="AK85" s="21"/>
      <c r="AL85" s="21"/>
      <c r="AM85" s="21"/>
      <c r="AN85" s="21"/>
    </row>
    <row r="86" spans="1:40" ht="14.5">
      <c r="A86" s="437" t="s">
        <v>257</v>
      </c>
      <c r="B86" s="8">
        <v>43959</v>
      </c>
      <c r="C86" s="435">
        <v>33</v>
      </c>
      <c r="D86" s="435">
        <v>32</v>
      </c>
      <c r="E86" s="435">
        <v>32</v>
      </c>
      <c r="F86" s="435" t="s">
        <v>1964</v>
      </c>
      <c r="G86" s="435"/>
      <c r="H86" s="435"/>
      <c r="I86" s="435">
        <v>10</v>
      </c>
      <c r="J86" s="438">
        <v>19</v>
      </c>
      <c r="K86" s="435"/>
      <c r="L86" s="435"/>
      <c r="M86" s="435"/>
      <c r="N86" s="435"/>
      <c r="O86" s="435">
        <v>21</v>
      </c>
      <c r="P86" s="435"/>
      <c r="Q86" s="439">
        <v>0</v>
      </c>
      <c r="R86" s="435"/>
      <c r="S86" s="435">
        <v>0</v>
      </c>
      <c r="T86" s="438" t="s">
        <v>1965</v>
      </c>
      <c r="U86" s="435"/>
      <c r="V86" s="21"/>
      <c r="W86" s="21"/>
      <c r="X86" s="21"/>
      <c r="Y86" s="21"/>
      <c r="Z86" s="21"/>
      <c r="AA86" s="21"/>
      <c r="AB86" s="21"/>
      <c r="AC86" s="21"/>
      <c r="AD86" s="21"/>
      <c r="AE86" s="21"/>
      <c r="AF86" s="21"/>
      <c r="AG86" s="21"/>
      <c r="AH86" s="21"/>
      <c r="AI86" s="21"/>
      <c r="AJ86" s="21"/>
      <c r="AK86" s="21"/>
      <c r="AL86" s="21"/>
      <c r="AM86" s="21"/>
      <c r="AN86" s="21"/>
    </row>
    <row r="87" spans="1:40" ht="14.5">
      <c r="A87" s="437" t="s">
        <v>261</v>
      </c>
      <c r="B87" s="8">
        <v>43959</v>
      </c>
      <c r="C87" s="23">
        <v>32</v>
      </c>
      <c r="D87" s="435">
        <v>32</v>
      </c>
      <c r="E87" s="435"/>
      <c r="F87" s="435"/>
      <c r="G87" s="435">
        <v>1</v>
      </c>
      <c r="H87" s="435"/>
      <c r="I87" s="435">
        <v>1</v>
      </c>
      <c r="J87" s="435">
        <v>9</v>
      </c>
      <c r="K87" s="435"/>
      <c r="L87" s="435"/>
      <c r="M87" s="435"/>
      <c r="N87" s="435"/>
      <c r="O87" s="435"/>
      <c r="P87" s="435" t="s">
        <v>1961</v>
      </c>
      <c r="Q87" s="435"/>
      <c r="R87" s="435"/>
      <c r="S87" s="435"/>
      <c r="T87" s="23" t="s">
        <v>1966</v>
      </c>
      <c r="U87" s="23"/>
      <c r="V87" s="24"/>
      <c r="W87" s="24"/>
      <c r="X87" s="24"/>
      <c r="Y87" s="24"/>
      <c r="Z87" s="21"/>
      <c r="AA87" s="21"/>
      <c r="AB87" s="21"/>
      <c r="AC87" s="21"/>
      <c r="AD87" s="21"/>
      <c r="AE87" s="21"/>
      <c r="AF87" s="21"/>
      <c r="AG87" s="21"/>
      <c r="AH87" s="21"/>
      <c r="AI87" s="21"/>
      <c r="AJ87" s="21"/>
      <c r="AK87" s="21"/>
      <c r="AL87" s="21"/>
      <c r="AM87" s="21"/>
      <c r="AN87" s="21"/>
    </row>
    <row r="88" spans="1:40" ht="14.5">
      <c r="A88" s="437" t="s">
        <v>264</v>
      </c>
      <c r="B88" s="4">
        <v>43959</v>
      </c>
      <c r="C88" s="435">
        <v>1</v>
      </c>
      <c r="D88" s="435">
        <v>1</v>
      </c>
      <c r="E88" s="435"/>
      <c r="F88" s="435"/>
      <c r="G88" s="435"/>
      <c r="H88" s="435"/>
      <c r="I88" s="435"/>
      <c r="J88" s="435">
        <v>1</v>
      </c>
      <c r="K88" s="435"/>
      <c r="L88" s="435"/>
      <c r="M88" s="435"/>
      <c r="N88" s="435">
        <v>2747</v>
      </c>
      <c r="O88" s="435"/>
      <c r="P88" s="435"/>
      <c r="Q88" s="435"/>
      <c r="R88" s="435"/>
      <c r="S88" s="435"/>
      <c r="T88" s="435"/>
      <c r="U88" s="435"/>
      <c r="V88" s="21"/>
      <c r="W88" s="21"/>
      <c r="X88" s="21"/>
      <c r="Y88" s="21"/>
      <c r="Z88" s="21"/>
      <c r="AA88" s="21"/>
      <c r="AB88" s="21"/>
      <c r="AC88" s="21"/>
      <c r="AD88" s="21"/>
      <c r="AE88" s="21"/>
      <c r="AF88" s="21"/>
      <c r="AG88" s="21"/>
      <c r="AH88" s="21"/>
      <c r="AI88" s="21"/>
      <c r="AJ88" s="21"/>
      <c r="AK88" s="21"/>
      <c r="AL88" s="21"/>
      <c r="AM88" s="21"/>
      <c r="AN88" s="21"/>
    </row>
    <row r="89" spans="1:40" ht="14.5">
      <c r="A89" s="437" t="s">
        <v>266</v>
      </c>
      <c r="B89" s="4">
        <v>43958</v>
      </c>
      <c r="C89" s="435">
        <v>0</v>
      </c>
      <c r="D89" s="435">
        <v>0</v>
      </c>
      <c r="E89" s="435">
        <v>1</v>
      </c>
      <c r="F89" s="435"/>
      <c r="G89" s="435"/>
      <c r="H89" s="435"/>
      <c r="I89" s="435"/>
      <c r="J89" s="435"/>
      <c r="K89" s="435"/>
      <c r="L89" s="435"/>
      <c r="M89" s="435"/>
      <c r="N89" s="435"/>
      <c r="O89" s="435"/>
      <c r="P89" s="435"/>
      <c r="Q89" s="435"/>
      <c r="R89" s="435"/>
      <c r="S89" s="435"/>
      <c r="T89" s="435"/>
      <c r="U89" s="435"/>
      <c r="V89" s="21"/>
      <c r="W89" s="21"/>
      <c r="X89" s="21"/>
      <c r="Y89" s="21"/>
      <c r="Z89" s="21"/>
      <c r="AA89" s="21"/>
      <c r="AB89" s="21"/>
      <c r="AC89" s="21"/>
      <c r="AD89" s="21"/>
      <c r="AE89" s="21"/>
      <c r="AF89" s="21"/>
      <c r="AG89" s="21"/>
      <c r="AH89" s="21"/>
      <c r="AI89" s="21"/>
      <c r="AJ89" s="21"/>
      <c r="AK89" s="21"/>
      <c r="AL89" s="21"/>
      <c r="AM89" s="21"/>
      <c r="AN89" s="21"/>
    </row>
    <row r="90" spans="1:40" ht="14.5">
      <c r="A90" s="437" t="s">
        <v>268</v>
      </c>
      <c r="B90" s="4">
        <v>43957</v>
      </c>
      <c r="C90" s="435">
        <v>3</v>
      </c>
      <c r="D90" s="435">
        <v>3</v>
      </c>
      <c r="E90" s="435"/>
      <c r="F90" s="435"/>
      <c r="G90" s="435"/>
      <c r="H90" s="435"/>
      <c r="I90" s="435"/>
      <c r="J90" s="435">
        <v>3</v>
      </c>
      <c r="K90" s="435"/>
      <c r="L90" s="435"/>
      <c r="M90" s="435"/>
      <c r="N90" s="435">
        <v>4200</v>
      </c>
      <c r="O90" s="435"/>
      <c r="P90" s="435"/>
      <c r="Q90" s="435"/>
      <c r="R90" s="435"/>
      <c r="S90" s="435"/>
      <c r="T90" s="435"/>
      <c r="U90" s="435"/>
      <c r="V90" s="21"/>
      <c r="W90" s="21"/>
      <c r="X90" s="21"/>
      <c r="Y90" s="21"/>
      <c r="Z90" s="21"/>
      <c r="AA90" s="21"/>
      <c r="AB90" s="21"/>
      <c r="AC90" s="21"/>
      <c r="AD90" s="21"/>
      <c r="AE90" s="21"/>
      <c r="AF90" s="21"/>
      <c r="AG90" s="21"/>
      <c r="AH90" s="21"/>
      <c r="AI90" s="21"/>
      <c r="AJ90" s="21"/>
      <c r="AK90" s="21"/>
      <c r="AL90" s="21"/>
      <c r="AM90" s="21"/>
      <c r="AN90" s="21"/>
    </row>
    <row r="91" spans="1:40" ht="14.5">
      <c r="A91" s="6" t="s">
        <v>270</v>
      </c>
      <c r="B91" s="8">
        <v>43958</v>
      </c>
      <c r="C91" s="435">
        <v>1</v>
      </c>
      <c r="D91" s="435">
        <v>1</v>
      </c>
      <c r="E91" s="435"/>
      <c r="F91" s="435"/>
      <c r="G91" s="435">
        <v>1</v>
      </c>
      <c r="H91" s="435"/>
      <c r="I91" s="435"/>
      <c r="J91" s="435"/>
      <c r="K91" s="435"/>
      <c r="L91" s="435"/>
      <c r="M91" s="435"/>
      <c r="N91" s="435">
        <v>960</v>
      </c>
      <c r="O91" s="435">
        <v>1</v>
      </c>
      <c r="P91" s="435" t="s">
        <v>1967</v>
      </c>
      <c r="Q91" s="435"/>
      <c r="R91" s="435">
        <v>1</v>
      </c>
      <c r="S91" s="435"/>
      <c r="T91" s="435"/>
      <c r="U91" s="435"/>
      <c r="V91" s="21"/>
      <c r="W91" s="21"/>
      <c r="X91" s="21"/>
      <c r="Y91" s="21"/>
      <c r="Z91" s="21"/>
      <c r="AA91" s="21"/>
      <c r="AB91" s="21"/>
      <c r="AC91" s="21"/>
      <c r="AD91" s="21"/>
      <c r="AE91" s="21"/>
      <c r="AF91" s="21"/>
      <c r="AG91" s="21"/>
      <c r="AH91" s="21"/>
      <c r="AI91" s="21"/>
      <c r="AJ91" s="21"/>
      <c r="AK91" s="21"/>
      <c r="AL91" s="21"/>
      <c r="AM91" s="21"/>
      <c r="AN91" s="21"/>
    </row>
    <row r="92" spans="1:40" ht="14.5">
      <c r="A92" s="6" t="s">
        <v>273</v>
      </c>
      <c r="B92" s="7">
        <v>43949</v>
      </c>
      <c r="C92" s="435">
        <v>3</v>
      </c>
      <c r="D92" s="435">
        <v>3</v>
      </c>
      <c r="E92" s="435"/>
      <c r="F92" s="435"/>
      <c r="G92" s="435"/>
      <c r="H92" s="435">
        <v>1</v>
      </c>
      <c r="I92" s="435">
        <v>1</v>
      </c>
      <c r="J92" s="435">
        <v>1</v>
      </c>
      <c r="K92" s="435"/>
      <c r="L92" s="435">
        <v>1</v>
      </c>
      <c r="M92" s="435">
        <v>1</v>
      </c>
      <c r="N92" s="435"/>
      <c r="O92" s="435">
        <v>2</v>
      </c>
      <c r="P92" s="435" t="s">
        <v>1937</v>
      </c>
      <c r="Q92" s="435"/>
      <c r="R92" s="435"/>
      <c r="S92" s="435"/>
      <c r="T92" s="435"/>
      <c r="U92" s="435"/>
      <c r="V92" s="21"/>
      <c r="W92" s="21"/>
      <c r="X92" s="21"/>
      <c r="Y92" s="21"/>
      <c r="Z92" s="21"/>
      <c r="AA92" s="21"/>
      <c r="AB92" s="21"/>
      <c r="AC92" s="21"/>
      <c r="AD92" s="21"/>
      <c r="AE92" s="21"/>
      <c r="AF92" s="21"/>
      <c r="AG92" s="21"/>
      <c r="AH92" s="21"/>
      <c r="AI92" s="21"/>
      <c r="AJ92" s="21"/>
      <c r="AK92" s="21"/>
      <c r="AL92" s="21"/>
      <c r="AM92" s="21"/>
      <c r="AN92" s="21"/>
    </row>
    <row r="93" spans="1:40" ht="14.5">
      <c r="A93" s="437" t="s">
        <v>1968</v>
      </c>
      <c r="B93" s="8">
        <v>43959</v>
      </c>
      <c r="C93" s="435">
        <v>2</v>
      </c>
      <c r="D93" s="435">
        <v>1</v>
      </c>
      <c r="E93" s="435"/>
      <c r="F93" s="435"/>
      <c r="G93" s="435"/>
      <c r="H93" s="435"/>
      <c r="I93" s="435">
        <v>2</v>
      </c>
      <c r="J93" s="435"/>
      <c r="K93" s="435"/>
      <c r="L93" s="435"/>
      <c r="M93" s="435"/>
      <c r="N93" s="435">
        <v>2175</v>
      </c>
      <c r="O93" s="435">
        <v>2</v>
      </c>
      <c r="P93" s="435" t="s">
        <v>1961</v>
      </c>
      <c r="Q93" s="435"/>
      <c r="R93" s="435"/>
      <c r="S93" s="435"/>
      <c r="T93" s="435"/>
      <c r="U93" s="435"/>
      <c r="V93" s="21"/>
      <c r="W93" s="21"/>
      <c r="X93" s="21"/>
      <c r="Y93" s="21"/>
      <c r="Z93" s="21"/>
      <c r="AA93" s="21"/>
      <c r="AB93" s="21"/>
      <c r="AC93" s="21"/>
      <c r="AD93" s="21"/>
      <c r="AE93" s="21"/>
      <c r="AF93" s="21"/>
      <c r="AG93" s="21"/>
      <c r="AH93" s="21"/>
      <c r="AI93" s="21"/>
      <c r="AJ93" s="21"/>
      <c r="AK93" s="21"/>
      <c r="AL93" s="21"/>
      <c r="AM93" s="21"/>
      <c r="AN93" s="21"/>
    </row>
    <row r="94" spans="1:40" ht="14.5">
      <c r="A94" s="437" t="s">
        <v>279</v>
      </c>
      <c r="B94" s="8">
        <v>43965</v>
      </c>
      <c r="C94" s="435">
        <v>9</v>
      </c>
      <c r="D94" s="435">
        <v>9</v>
      </c>
      <c r="E94" s="435"/>
      <c r="F94" s="435"/>
      <c r="G94" s="435">
        <v>1</v>
      </c>
      <c r="H94" s="435"/>
      <c r="I94" s="435">
        <v>1</v>
      </c>
      <c r="J94" s="435">
        <v>7</v>
      </c>
      <c r="K94" s="435"/>
      <c r="L94" s="435"/>
      <c r="M94" s="435"/>
      <c r="N94" s="435">
        <v>3155</v>
      </c>
      <c r="O94" s="435"/>
      <c r="P94" s="435" t="s">
        <v>1969</v>
      </c>
      <c r="Q94" s="435"/>
      <c r="R94" s="435">
        <v>1</v>
      </c>
      <c r="S94" s="435"/>
      <c r="T94" s="435"/>
      <c r="U94" s="435"/>
      <c r="V94" s="21"/>
      <c r="W94" s="21"/>
      <c r="X94" s="21"/>
      <c r="Y94" s="21"/>
      <c r="Z94" s="21"/>
      <c r="AA94" s="21"/>
      <c r="AB94" s="21"/>
      <c r="AC94" s="21"/>
      <c r="AD94" s="21"/>
      <c r="AE94" s="21"/>
      <c r="AF94" s="21"/>
      <c r="AG94" s="21"/>
      <c r="AH94" s="21"/>
      <c r="AI94" s="21"/>
      <c r="AJ94" s="21"/>
      <c r="AK94" s="21"/>
      <c r="AL94" s="21"/>
      <c r="AM94" s="21"/>
      <c r="AN94" s="21"/>
    </row>
    <row r="95" spans="1:40" ht="14.5">
      <c r="A95" s="437" t="s">
        <v>280</v>
      </c>
      <c r="B95" s="8">
        <v>43964</v>
      </c>
      <c r="C95" s="435">
        <v>1</v>
      </c>
      <c r="D95" s="435">
        <v>1</v>
      </c>
      <c r="E95" s="435"/>
      <c r="F95" s="435"/>
      <c r="G95" s="435"/>
      <c r="H95" s="435"/>
      <c r="I95" s="435">
        <v>1</v>
      </c>
      <c r="J95" s="435"/>
      <c r="K95" s="435"/>
      <c r="L95" s="435"/>
      <c r="M95" s="435"/>
      <c r="N95" s="435"/>
      <c r="O95" s="435"/>
      <c r="P95" s="435" t="s">
        <v>1961</v>
      </c>
      <c r="Q95" s="435"/>
      <c r="R95" s="435"/>
      <c r="S95" s="435"/>
      <c r="T95" s="435"/>
      <c r="U95" s="435"/>
      <c r="V95" s="21"/>
      <c r="W95" s="21"/>
      <c r="X95" s="21"/>
      <c r="Y95" s="21"/>
      <c r="Z95" s="21"/>
      <c r="AA95" s="21"/>
      <c r="AB95" s="21"/>
      <c r="AC95" s="21"/>
      <c r="AD95" s="21"/>
      <c r="AE95" s="21"/>
      <c r="AF95" s="21"/>
      <c r="AG95" s="21"/>
      <c r="AH95" s="21"/>
      <c r="AI95" s="21"/>
      <c r="AJ95" s="21"/>
      <c r="AK95" s="21"/>
      <c r="AL95" s="21"/>
      <c r="AM95" s="21"/>
      <c r="AN95" s="21"/>
    </row>
    <row r="96" spans="1:40" ht="14.5">
      <c r="A96" s="437" t="s">
        <v>282</v>
      </c>
      <c r="B96" s="437"/>
      <c r="C96" s="435">
        <v>1</v>
      </c>
      <c r="D96" s="435">
        <v>1</v>
      </c>
      <c r="E96" s="435"/>
      <c r="F96" s="435"/>
      <c r="G96" s="435"/>
      <c r="H96" s="435"/>
      <c r="I96" s="435"/>
      <c r="J96" s="435">
        <v>1</v>
      </c>
      <c r="K96" s="435"/>
      <c r="L96" s="435">
        <v>1</v>
      </c>
      <c r="M96" s="435"/>
      <c r="N96" s="435"/>
      <c r="O96" s="435"/>
      <c r="P96" s="435" t="s">
        <v>1970</v>
      </c>
      <c r="Q96" s="435"/>
      <c r="R96" s="435"/>
      <c r="S96" s="435"/>
      <c r="T96" s="435"/>
      <c r="U96" s="435"/>
      <c r="V96" s="21"/>
      <c r="W96" s="21"/>
      <c r="X96" s="21"/>
      <c r="Y96" s="21"/>
      <c r="Z96" s="21"/>
      <c r="AA96" s="21"/>
      <c r="AB96" s="21"/>
      <c r="AC96" s="21"/>
      <c r="AD96" s="21"/>
      <c r="AE96" s="21"/>
      <c r="AF96" s="21"/>
      <c r="AG96" s="21"/>
      <c r="AH96" s="21"/>
      <c r="AI96" s="21"/>
      <c r="AJ96" s="21"/>
      <c r="AK96" s="21"/>
      <c r="AL96" s="21"/>
      <c r="AM96" s="21"/>
      <c r="AN96" s="21"/>
    </row>
    <row r="97" spans="1:40" ht="14.5">
      <c r="A97" s="437" t="s">
        <v>283</v>
      </c>
      <c r="B97" s="8">
        <v>43963</v>
      </c>
      <c r="C97" s="435">
        <v>20</v>
      </c>
      <c r="D97" s="435">
        <v>20</v>
      </c>
      <c r="E97" s="435"/>
      <c r="F97" s="435"/>
      <c r="G97" s="435"/>
      <c r="H97" s="435"/>
      <c r="I97" s="435">
        <v>3</v>
      </c>
      <c r="J97" s="435">
        <v>17</v>
      </c>
      <c r="K97" s="435"/>
      <c r="L97" s="435"/>
      <c r="M97" s="435"/>
      <c r="N97" s="435" t="s">
        <v>1971</v>
      </c>
      <c r="O97" s="435"/>
      <c r="P97" s="435" t="s">
        <v>1961</v>
      </c>
      <c r="Q97" s="435"/>
      <c r="R97" s="435"/>
      <c r="S97" s="435"/>
      <c r="T97" s="435"/>
      <c r="U97" s="435"/>
      <c r="V97" s="21"/>
      <c r="W97" s="21"/>
      <c r="X97" s="21"/>
      <c r="Y97" s="21"/>
      <c r="Z97" s="21"/>
      <c r="AA97" s="21"/>
      <c r="AB97" s="21"/>
      <c r="AC97" s="21"/>
      <c r="AD97" s="21"/>
      <c r="AE97" s="21"/>
      <c r="AF97" s="21"/>
      <c r="AG97" s="21"/>
      <c r="AH97" s="21"/>
      <c r="AI97" s="21"/>
      <c r="AJ97" s="21"/>
      <c r="AK97" s="21"/>
      <c r="AL97" s="21"/>
      <c r="AM97" s="21"/>
      <c r="AN97" s="21"/>
    </row>
    <row r="98" spans="1:40" ht="14.5">
      <c r="A98" s="437" t="s">
        <v>286</v>
      </c>
      <c r="B98" s="8">
        <v>43963</v>
      </c>
      <c r="C98" s="435">
        <v>1</v>
      </c>
      <c r="D98" s="435">
        <v>1</v>
      </c>
      <c r="E98" s="435"/>
      <c r="F98" s="435"/>
      <c r="G98" s="435"/>
      <c r="H98" s="435"/>
      <c r="I98" s="435"/>
      <c r="J98" s="435">
        <v>1</v>
      </c>
      <c r="K98" s="435"/>
      <c r="L98" s="435">
        <v>1</v>
      </c>
      <c r="M98" s="435"/>
      <c r="N98" s="435"/>
      <c r="O98" s="435">
        <v>1</v>
      </c>
      <c r="P98" s="435" t="s">
        <v>1970</v>
      </c>
      <c r="Q98" s="435"/>
      <c r="R98" s="435"/>
      <c r="S98" s="435"/>
      <c r="T98" s="435"/>
      <c r="U98" s="435"/>
      <c r="V98" s="21"/>
      <c r="W98" s="21"/>
      <c r="X98" s="21"/>
      <c r="Y98" s="21"/>
      <c r="Z98" s="21"/>
      <c r="AA98" s="21"/>
      <c r="AB98" s="21"/>
      <c r="AC98" s="21"/>
      <c r="AD98" s="21"/>
      <c r="AE98" s="21"/>
      <c r="AF98" s="21"/>
      <c r="AG98" s="21"/>
      <c r="AH98" s="21"/>
      <c r="AI98" s="21"/>
      <c r="AJ98" s="21"/>
      <c r="AK98" s="21"/>
      <c r="AL98" s="21"/>
      <c r="AM98" s="21"/>
      <c r="AN98" s="21"/>
    </row>
    <row r="99" spans="1:40" ht="14.5">
      <c r="A99" s="437" t="s">
        <v>287</v>
      </c>
      <c r="B99" s="8">
        <v>43964</v>
      </c>
      <c r="C99" s="435">
        <v>1</v>
      </c>
      <c r="D99" s="435">
        <v>1</v>
      </c>
      <c r="E99" s="435"/>
      <c r="F99" s="435"/>
      <c r="G99" s="435"/>
      <c r="H99" s="435">
        <v>1</v>
      </c>
      <c r="I99" s="435"/>
      <c r="J99" s="435"/>
      <c r="K99" s="435"/>
      <c r="L99" s="435"/>
      <c r="M99" s="435"/>
      <c r="N99" s="435">
        <v>1340</v>
      </c>
      <c r="O99" s="435"/>
      <c r="P99" s="435"/>
      <c r="Q99" s="435"/>
      <c r="R99" s="435"/>
      <c r="S99" s="435"/>
      <c r="T99" s="435"/>
      <c r="U99" s="435"/>
      <c r="V99" s="21"/>
      <c r="W99" s="21"/>
      <c r="X99" s="21"/>
      <c r="Y99" s="21"/>
      <c r="Z99" s="21"/>
      <c r="AA99" s="21"/>
      <c r="AB99" s="21"/>
      <c r="AC99" s="21"/>
      <c r="AD99" s="21"/>
      <c r="AE99" s="21"/>
      <c r="AF99" s="21"/>
      <c r="AG99" s="21"/>
      <c r="AH99" s="21"/>
      <c r="AI99" s="21"/>
      <c r="AJ99" s="21"/>
      <c r="AK99" s="21"/>
      <c r="AL99" s="21"/>
      <c r="AM99" s="21"/>
      <c r="AN99" s="21"/>
    </row>
    <row r="100" spans="1:40" ht="14.5">
      <c r="A100" s="19" t="s">
        <v>289</v>
      </c>
      <c r="B100" s="8">
        <v>43965</v>
      </c>
      <c r="C100" s="435">
        <v>1</v>
      </c>
      <c r="D100" s="435">
        <v>1</v>
      </c>
      <c r="E100" s="435"/>
      <c r="F100" s="435"/>
      <c r="G100" s="435"/>
      <c r="H100" s="435"/>
      <c r="I100" s="435">
        <v>1</v>
      </c>
      <c r="J100" s="435"/>
      <c r="K100" s="435"/>
      <c r="L100" s="435"/>
      <c r="M100" s="435"/>
      <c r="N100" s="435">
        <v>2930</v>
      </c>
      <c r="O100" s="435">
        <v>1</v>
      </c>
      <c r="P100" s="435" t="s">
        <v>1970</v>
      </c>
      <c r="Q100" s="435"/>
      <c r="R100" s="435"/>
      <c r="S100" s="435"/>
      <c r="T100" s="435"/>
      <c r="U100" s="435"/>
      <c r="V100" s="21"/>
      <c r="W100" s="21"/>
      <c r="X100" s="21"/>
      <c r="Y100" s="21"/>
      <c r="Z100" s="21"/>
      <c r="AA100" s="21"/>
      <c r="AB100" s="21"/>
      <c r="AC100" s="21"/>
      <c r="AD100" s="21"/>
      <c r="AE100" s="21"/>
      <c r="AF100" s="21"/>
      <c r="AG100" s="21"/>
      <c r="AH100" s="21"/>
      <c r="AI100" s="21"/>
      <c r="AJ100" s="21"/>
      <c r="AK100" s="21"/>
      <c r="AL100" s="21"/>
      <c r="AM100" s="21"/>
      <c r="AN100" s="21"/>
    </row>
    <row r="102" spans="1:40" ht="14.5">
      <c r="A102" s="437" t="s">
        <v>290</v>
      </c>
      <c r="B102" s="8">
        <v>43969</v>
      </c>
      <c r="C102" s="435">
        <v>7</v>
      </c>
      <c r="D102" s="435">
        <v>6</v>
      </c>
      <c r="E102" s="435">
        <v>2</v>
      </c>
      <c r="F102" s="435"/>
      <c r="G102" s="435"/>
      <c r="H102" s="435">
        <v>1</v>
      </c>
      <c r="I102" s="435">
        <v>2</v>
      </c>
      <c r="J102" s="435">
        <v>3</v>
      </c>
      <c r="K102" s="435" t="s">
        <v>1972</v>
      </c>
      <c r="L102" s="435"/>
      <c r="M102" s="435">
        <v>5</v>
      </c>
      <c r="N102" s="435">
        <v>2320</v>
      </c>
      <c r="O102" s="435">
        <v>3</v>
      </c>
      <c r="P102" s="435" t="s">
        <v>1961</v>
      </c>
      <c r="Q102" s="435">
        <v>1</v>
      </c>
      <c r="R102" s="435"/>
      <c r="S102" s="435">
        <v>1</v>
      </c>
      <c r="T102" s="435"/>
      <c r="U102" s="435"/>
      <c r="V102" s="21"/>
      <c r="W102" s="21"/>
      <c r="X102" s="21"/>
      <c r="Y102" s="21"/>
      <c r="Z102" s="21"/>
      <c r="AA102" s="21"/>
      <c r="AB102" s="21"/>
      <c r="AC102" s="21"/>
      <c r="AD102" s="21"/>
      <c r="AE102" s="21"/>
      <c r="AF102" s="21"/>
      <c r="AG102" s="21"/>
      <c r="AH102" s="21"/>
      <c r="AI102" s="21"/>
      <c r="AJ102" s="21"/>
      <c r="AK102" s="21"/>
      <c r="AL102" s="21"/>
      <c r="AM102" s="21"/>
      <c r="AN102" s="21"/>
    </row>
    <row r="103" spans="1:40" ht="14.5">
      <c r="A103" s="437" t="s">
        <v>292</v>
      </c>
      <c r="B103" s="8">
        <v>43967</v>
      </c>
      <c r="C103" s="435">
        <v>0</v>
      </c>
      <c r="D103" s="435">
        <v>0</v>
      </c>
      <c r="E103" s="435">
        <v>1</v>
      </c>
      <c r="F103" s="435"/>
      <c r="G103" s="435"/>
      <c r="H103" s="435"/>
      <c r="I103" s="435"/>
      <c r="J103" s="435"/>
      <c r="K103" s="435"/>
      <c r="L103" s="435"/>
      <c r="M103" s="435"/>
      <c r="N103" s="435"/>
      <c r="O103" s="435"/>
      <c r="P103" s="435"/>
      <c r="Q103" s="435"/>
      <c r="R103" s="435"/>
      <c r="S103" s="435"/>
      <c r="T103" s="435"/>
      <c r="U103" s="435"/>
      <c r="V103" s="21"/>
      <c r="W103" s="21"/>
      <c r="X103" s="21"/>
      <c r="Y103" s="21"/>
      <c r="Z103" s="21"/>
      <c r="AA103" s="21"/>
      <c r="AB103" s="21"/>
      <c r="AC103" s="21"/>
      <c r="AD103" s="21"/>
      <c r="AE103" s="21"/>
      <c r="AF103" s="21"/>
      <c r="AG103" s="21"/>
      <c r="AH103" s="21"/>
      <c r="AI103" s="21"/>
      <c r="AJ103" s="21"/>
      <c r="AK103" s="21"/>
      <c r="AL103" s="21"/>
      <c r="AM103" s="21"/>
      <c r="AN103" s="21"/>
    </row>
    <row r="104" spans="1:40" ht="14.5">
      <c r="A104" s="437" t="s">
        <v>294</v>
      </c>
      <c r="B104" s="8">
        <v>43969</v>
      </c>
      <c r="C104" s="435">
        <v>24</v>
      </c>
      <c r="D104" s="435">
        <v>23</v>
      </c>
      <c r="E104" s="435">
        <v>0</v>
      </c>
      <c r="F104" s="435"/>
      <c r="G104" s="435"/>
      <c r="H104" s="435">
        <v>1</v>
      </c>
      <c r="I104" s="435"/>
      <c r="J104" s="435">
        <v>22</v>
      </c>
      <c r="K104" s="435"/>
      <c r="L104" s="435"/>
      <c r="M104" s="435">
        <v>3</v>
      </c>
      <c r="N104" s="435">
        <v>3290</v>
      </c>
      <c r="O104" s="435"/>
      <c r="P104" s="435"/>
      <c r="Q104" s="180">
        <v>0</v>
      </c>
      <c r="R104" s="435">
        <v>2</v>
      </c>
      <c r="S104" s="435"/>
      <c r="T104" s="435"/>
      <c r="U104" s="435"/>
      <c r="V104" s="21"/>
      <c r="W104" s="21"/>
      <c r="X104" s="21"/>
      <c r="Y104" s="21"/>
      <c r="Z104" s="21"/>
      <c r="AA104" s="21"/>
      <c r="AB104" s="21"/>
      <c r="AC104" s="21"/>
      <c r="AD104" s="21"/>
      <c r="AE104" s="21"/>
      <c r="AF104" s="21"/>
      <c r="AG104" s="21"/>
      <c r="AH104" s="21"/>
      <c r="AI104" s="21"/>
      <c r="AJ104" s="21"/>
      <c r="AK104" s="21"/>
      <c r="AL104" s="21"/>
      <c r="AM104" s="21"/>
      <c r="AN104" s="21"/>
    </row>
    <row r="105" spans="1:40" ht="14.5">
      <c r="A105" s="437" t="s">
        <v>298</v>
      </c>
      <c r="B105" s="8">
        <v>43969</v>
      </c>
      <c r="C105" s="435">
        <v>1</v>
      </c>
      <c r="D105" s="435">
        <v>1</v>
      </c>
      <c r="E105" s="435"/>
      <c r="F105" s="435"/>
      <c r="G105" s="435"/>
      <c r="H105" s="435">
        <v>1</v>
      </c>
      <c r="I105" s="435"/>
      <c r="J105" s="435"/>
      <c r="K105" s="435"/>
      <c r="L105" s="435"/>
      <c r="M105" s="435"/>
      <c r="N105" s="435"/>
      <c r="O105" s="435"/>
      <c r="P105" s="435"/>
      <c r="Q105" s="435"/>
      <c r="R105" s="435"/>
      <c r="S105" s="435"/>
      <c r="T105" s="435"/>
      <c r="U105" s="435"/>
      <c r="V105" s="21"/>
      <c r="W105" s="21"/>
      <c r="X105" s="21"/>
      <c r="Y105" s="21"/>
      <c r="Z105" s="21"/>
      <c r="AA105" s="21"/>
      <c r="AB105" s="21"/>
      <c r="AC105" s="21"/>
      <c r="AD105" s="21"/>
      <c r="AE105" s="21"/>
      <c r="AF105" s="21"/>
      <c r="AG105" s="21"/>
      <c r="AH105" s="21"/>
      <c r="AI105" s="21"/>
      <c r="AJ105" s="21"/>
      <c r="AK105" s="21"/>
      <c r="AL105" s="21"/>
      <c r="AM105" s="21"/>
      <c r="AN105" s="21"/>
    </row>
    <row r="106" spans="1:40" ht="14.5">
      <c r="A106" s="437" t="s">
        <v>300</v>
      </c>
      <c r="B106" s="8">
        <v>43963</v>
      </c>
      <c r="C106" s="435">
        <v>0</v>
      </c>
      <c r="D106" s="435">
        <v>0</v>
      </c>
      <c r="E106" s="435"/>
      <c r="F106" s="435"/>
      <c r="G106" s="435"/>
      <c r="H106" s="435"/>
      <c r="I106" s="435"/>
      <c r="J106" s="435"/>
      <c r="K106" s="435"/>
      <c r="L106" s="435"/>
      <c r="M106" s="435"/>
      <c r="N106" s="435"/>
      <c r="O106" s="435"/>
      <c r="P106" s="435"/>
      <c r="Q106" s="435"/>
      <c r="R106" s="435"/>
      <c r="S106" s="435"/>
      <c r="T106" s="435"/>
      <c r="U106" s="435"/>
      <c r="V106" s="21"/>
      <c r="W106" s="21"/>
      <c r="X106" s="21"/>
      <c r="Y106" s="21"/>
      <c r="Z106" s="21"/>
      <c r="AA106" s="21"/>
      <c r="AB106" s="21"/>
      <c r="AC106" s="21"/>
      <c r="AD106" s="21"/>
      <c r="AE106" s="21"/>
      <c r="AF106" s="21"/>
      <c r="AG106" s="21"/>
      <c r="AH106" s="21"/>
      <c r="AI106" s="21"/>
      <c r="AJ106" s="21"/>
      <c r="AK106" s="21"/>
      <c r="AL106" s="21"/>
      <c r="AM106" s="21"/>
      <c r="AN106" s="21"/>
    </row>
    <row r="107" spans="1:40" s="120" customFormat="1" ht="14.5">
      <c r="A107" s="266"/>
      <c r="B107" s="267"/>
      <c r="C107" s="439"/>
      <c r="D107" s="439"/>
      <c r="E107" s="439"/>
      <c r="F107" s="439"/>
      <c r="G107" s="439"/>
      <c r="H107" s="506"/>
      <c r="I107" s="507"/>
      <c r="J107" s="439"/>
      <c r="K107" s="439"/>
      <c r="L107" s="439"/>
      <c r="M107" s="439"/>
      <c r="N107" s="439"/>
      <c r="O107" s="439"/>
      <c r="P107" s="439"/>
      <c r="Q107" s="439"/>
      <c r="R107" s="439"/>
      <c r="S107" s="439"/>
      <c r="T107" s="439"/>
      <c r="U107" s="439"/>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ht="14.5">
      <c r="A108" s="40" t="s">
        <v>301</v>
      </c>
      <c r="B108" s="8">
        <v>43965</v>
      </c>
      <c r="C108" s="435">
        <v>2</v>
      </c>
      <c r="D108" s="435">
        <v>1</v>
      </c>
      <c r="E108" s="435"/>
      <c r="F108" s="435"/>
      <c r="G108" s="435">
        <v>2</v>
      </c>
      <c r="H108" s="435"/>
      <c r="I108" s="435"/>
      <c r="J108" s="435"/>
      <c r="K108" s="435"/>
      <c r="L108" s="435"/>
      <c r="M108" s="435"/>
      <c r="N108" s="435"/>
      <c r="O108" s="435">
        <v>2</v>
      </c>
      <c r="P108" s="435"/>
      <c r="Q108" s="435"/>
      <c r="R108" s="435">
        <v>2</v>
      </c>
      <c r="S108" s="435"/>
      <c r="T108" s="435"/>
      <c r="U108" s="435"/>
      <c r="V108" s="21"/>
      <c r="W108" s="21"/>
      <c r="X108" s="21"/>
      <c r="Y108" s="21"/>
      <c r="Z108" s="21"/>
      <c r="AA108" s="21"/>
      <c r="AB108" s="21"/>
      <c r="AC108" s="21"/>
      <c r="AD108" s="21"/>
      <c r="AE108" s="21"/>
      <c r="AF108" s="21"/>
      <c r="AG108" s="21"/>
      <c r="AH108" s="21"/>
      <c r="AI108" s="21"/>
      <c r="AJ108" s="21"/>
      <c r="AK108" s="21"/>
      <c r="AL108" s="21"/>
      <c r="AM108" s="21"/>
      <c r="AN108" s="21"/>
    </row>
    <row r="109" spans="1:40" ht="14.5">
      <c r="A109" s="40" t="s">
        <v>302</v>
      </c>
      <c r="B109" s="8">
        <v>43960</v>
      </c>
      <c r="C109" s="435">
        <v>0</v>
      </c>
      <c r="D109" s="435"/>
      <c r="E109" s="435"/>
      <c r="F109" s="435"/>
      <c r="G109" s="435"/>
      <c r="H109" s="435"/>
      <c r="I109" s="435"/>
      <c r="J109" s="435"/>
      <c r="K109" s="435"/>
      <c r="L109" s="435"/>
      <c r="M109" s="435"/>
      <c r="N109" s="435"/>
      <c r="O109" s="435"/>
      <c r="P109" s="435"/>
      <c r="Q109" s="435"/>
      <c r="R109" s="435"/>
      <c r="S109" s="435"/>
      <c r="T109" s="435"/>
      <c r="U109" s="435"/>
      <c r="V109" s="21"/>
      <c r="W109" s="21"/>
      <c r="X109" s="21"/>
      <c r="Y109" s="21"/>
      <c r="Z109" s="21"/>
      <c r="AA109" s="21"/>
      <c r="AB109" s="21"/>
      <c r="AC109" s="21"/>
      <c r="AD109" s="21"/>
      <c r="AE109" s="21"/>
      <c r="AF109" s="21"/>
      <c r="AG109" s="21"/>
      <c r="AH109" s="21"/>
      <c r="AI109" s="21"/>
      <c r="AJ109" s="21"/>
      <c r="AK109" s="21"/>
      <c r="AL109" s="21"/>
      <c r="AM109" s="21"/>
      <c r="AN109" s="21"/>
    </row>
    <row r="110" spans="1:40" ht="14.5">
      <c r="A110" s="40" t="s">
        <v>1973</v>
      </c>
      <c r="B110" s="7">
        <v>43938</v>
      </c>
      <c r="C110" s="435">
        <v>11</v>
      </c>
      <c r="D110" s="435">
        <v>10</v>
      </c>
      <c r="E110" s="435">
        <v>2</v>
      </c>
      <c r="F110" s="435"/>
      <c r="G110" s="435"/>
      <c r="H110" s="435"/>
      <c r="I110" s="435"/>
      <c r="J110" s="435"/>
      <c r="K110" s="435"/>
      <c r="L110" s="435"/>
      <c r="M110" s="435"/>
      <c r="N110" s="435">
        <v>2690</v>
      </c>
      <c r="O110" s="435"/>
      <c r="P110" s="435" t="s">
        <v>1961</v>
      </c>
      <c r="Q110" s="435"/>
      <c r="R110" s="435"/>
      <c r="S110" s="435"/>
      <c r="T110" s="435"/>
      <c r="U110" s="435"/>
      <c r="V110" s="21"/>
      <c r="W110" s="21"/>
      <c r="X110" s="21"/>
      <c r="Y110" s="21"/>
      <c r="Z110" s="21"/>
      <c r="AA110" s="21"/>
      <c r="AB110" s="21"/>
      <c r="AC110" s="21"/>
      <c r="AD110" s="21"/>
      <c r="AE110" s="21"/>
      <c r="AF110" s="21"/>
      <c r="AG110" s="21"/>
      <c r="AH110" s="21"/>
      <c r="AI110" s="21"/>
      <c r="AJ110" s="21"/>
      <c r="AK110" s="21"/>
      <c r="AL110" s="21"/>
      <c r="AM110" s="21"/>
      <c r="AN110" s="21"/>
    </row>
    <row r="111" spans="1:40" ht="14.5">
      <c r="A111" s="40" t="s">
        <v>308</v>
      </c>
      <c r="B111" s="8">
        <v>43956</v>
      </c>
      <c r="C111" s="435">
        <v>2</v>
      </c>
      <c r="D111" s="435">
        <v>2</v>
      </c>
      <c r="E111" s="435"/>
      <c r="F111" s="435"/>
      <c r="G111" s="435"/>
      <c r="H111" s="435">
        <v>2</v>
      </c>
      <c r="I111" s="435"/>
      <c r="J111" s="435"/>
      <c r="K111" s="435"/>
      <c r="L111" s="435"/>
      <c r="M111" s="435"/>
      <c r="N111" s="435">
        <v>1465</v>
      </c>
      <c r="O111" s="435"/>
      <c r="P111" s="435" t="s">
        <v>1961</v>
      </c>
      <c r="Q111" s="435"/>
      <c r="R111" s="435">
        <v>2</v>
      </c>
      <c r="S111" s="435"/>
      <c r="T111" s="435"/>
      <c r="U111" s="435"/>
      <c r="V111" s="21"/>
      <c r="W111" s="21"/>
      <c r="X111" s="21"/>
      <c r="Y111" s="21"/>
      <c r="Z111" s="21"/>
      <c r="AA111" s="21"/>
      <c r="AB111" s="21"/>
      <c r="AC111" s="21"/>
      <c r="AD111" s="21"/>
      <c r="AE111" s="21"/>
      <c r="AF111" s="21"/>
      <c r="AG111" s="21"/>
      <c r="AH111" s="21"/>
      <c r="AI111" s="21"/>
      <c r="AJ111" s="21"/>
      <c r="AK111" s="21"/>
      <c r="AL111" s="21"/>
      <c r="AM111" s="21"/>
      <c r="AN111" s="21"/>
    </row>
    <row r="112" spans="1:40" ht="14.5">
      <c r="A112" s="40" t="s">
        <v>311</v>
      </c>
      <c r="B112" s="8">
        <v>43959</v>
      </c>
      <c r="C112" s="435">
        <v>1</v>
      </c>
      <c r="D112" s="435">
        <v>1</v>
      </c>
      <c r="E112" s="435"/>
      <c r="F112" s="435"/>
      <c r="G112" s="435"/>
      <c r="H112" s="435"/>
      <c r="I112" s="435">
        <v>1</v>
      </c>
      <c r="J112" s="435"/>
      <c r="K112" s="435"/>
      <c r="L112" s="435"/>
      <c r="M112" s="435"/>
      <c r="N112" s="435"/>
      <c r="O112" s="435"/>
      <c r="P112" s="435" t="s">
        <v>1961</v>
      </c>
      <c r="Q112" s="435"/>
      <c r="R112" s="435"/>
      <c r="S112" s="435"/>
      <c r="T112" s="435"/>
      <c r="U112" s="435"/>
      <c r="V112" s="21"/>
      <c r="W112" s="21"/>
      <c r="X112" s="21"/>
      <c r="Y112" s="21"/>
      <c r="Z112" s="21"/>
      <c r="AA112" s="21"/>
      <c r="AB112" s="21"/>
      <c r="AC112" s="21"/>
      <c r="AD112" s="21"/>
      <c r="AE112" s="21"/>
      <c r="AF112" s="21"/>
      <c r="AG112" s="21"/>
      <c r="AH112" s="21"/>
      <c r="AI112" s="21"/>
      <c r="AJ112" s="21"/>
      <c r="AK112" s="21"/>
      <c r="AL112" s="21"/>
      <c r="AM112" s="21"/>
      <c r="AN112" s="21"/>
    </row>
    <row r="113" spans="1:40" ht="14.5">
      <c r="A113" s="40" t="s">
        <v>312</v>
      </c>
      <c r="B113" s="8">
        <v>43970</v>
      </c>
      <c r="C113" s="435">
        <v>55</v>
      </c>
      <c r="D113" s="435">
        <v>55</v>
      </c>
      <c r="E113" s="435">
        <v>12</v>
      </c>
      <c r="F113" s="435"/>
      <c r="G113" s="435"/>
      <c r="H113" s="438">
        <v>3</v>
      </c>
      <c r="I113" s="23">
        <v>9</v>
      </c>
      <c r="J113" s="435"/>
      <c r="K113" s="435"/>
      <c r="L113" s="435"/>
      <c r="M113" s="435"/>
      <c r="N113" s="435"/>
      <c r="O113" s="435"/>
      <c r="P113" s="435"/>
      <c r="Q113" s="435"/>
      <c r="R113" s="435"/>
      <c r="S113" s="435"/>
      <c r="T113" s="438" t="s">
        <v>1974</v>
      </c>
      <c r="U113" s="23" t="s">
        <v>1975</v>
      </c>
      <c r="V113" s="21"/>
      <c r="W113" s="21"/>
      <c r="X113" s="21"/>
      <c r="Y113" s="21"/>
      <c r="Z113" s="21"/>
      <c r="AA113" s="21"/>
      <c r="AB113" s="21"/>
      <c r="AC113" s="21"/>
      <c r="AD113" s="21"/>
      <c r="AE113" s="21"/>
      <c r="AF113" s="21"/>
      <c r="AG113" s="21"/>
      <c r="AH113" s="21"/>
      <c r="AI113" s="21"/>
      <c r="AJ113" s="21"/>
      <c r="AK113" s="21"/>
      <c r="AL113" s="21"/>
      <c r="AM113" s="21"/>
      <c r="AN113" s="21"/>
    </row>
    <row r="114" spans="1:40" ht="14.5">
      <c r="A114" s="40" t="s">
        <v>314</v>
      </c>
      <c r="B114" s="8">
        <v>43970</v>
      </c>
      <c r="C114" s="435">
        <v>57</v>
      </c>
      <c r="D114" s="435">
        <v>57</v>
      </c>
      <c r="E114" s="435">
        <v>20</v>
      </c>
      <c r="F114" s="435"/>
      <c r="G114" s="435"/>
      <c r="H114" s="438">
        <v>12</v>
      </c>
      <c r="I114" s="435"/>
      <c r="J114" s="435"/>
      <c r="K114" s="435"/>
      <c r="L114" s="435"/>
      <c r="M114" s="435"/>
      <c r="N114" s="435">
        <v>3160</v>
      </c>
      <c r="O114" s="435">
        <v>9</v>
      </c>
      <c r="P114" s="435"/>
      <c r="Q114" s="435"/>
      <c r="R114" s="435"/>
      <c r="S114" s="435"/>
      <c r="T114" s="438" t="s">
        <v>1976</v>
      </c>
      <c r="U114" s="435"/>
      <c r="V114" s="21"/>
      <c r="W114" s="21"/>
      <c r="X114" s="21"/>
      <c r="Y114" s="21"/>
      <c r="Z114" s="21"/>
      <c r="AA114" s="21"/>
      <c r="AB114" s="21"/>
      <c r="AC114" s="21"/>
      <c r="AD114" s="21"/>
      <c r="AE114" s="21"/>
      <c r="AF114" s="21"/>
      <c r="AG114" s="21"/>
      <c r="AH114" s="21"/>
      <c r="AI114" s="21"/>
      <c r="AJ114" s="21"/>
      <c r="AK114" s="21"/>
      <c r="AL114" s="21"/>
      <c r="AM114" s="21"/>
      <c r="AN114" s="21"/>
    </row>
    <row r="115" spans="1:40" ht="14.5">
      <c r="A115" s="40" t="s">
        <v>316</v>
      </c>
      <c r="B115" s="8">
        <v>43970</v>
      </c>
      <c r="C115" s="435">
        <v>1</v>
      </c>
      <c r="D115" s="435">
        <v>1</v>
      </c>
      <c r="E115" s="435"/>
      <c r="F115" s="435"/>
      <c r="G115" s="435"/>
      <c r="H115" s="435"/>
      <c r="I115" s="435"/>
      <c r="J115" s="435">
        <v>1</v>
      </c>
      <c r="K115" s="435"/>
      <c r="L115" s="435"/>
      <c r="M115" s="435"/>
      <c r="N115" s="435"/>
      <c r="O115" s="435"/>
      <c r="P115" s="435"/>
      <c r="Q115" s="435"/>
      <c r="R115" s="435"/>
      <c r="S115" s="435"/>
      <c r="T115" s="435"/>
      <c r="U115" s="435"/>
      <c r="V115" s="21"/>
      <c r="W115" s="21"/>
      <c r="X115" s="21"/>
      <c r="Y115" s="21"/>
      <c r="Z115" s="21"/>
      <c r="AA115" s="21"/>
      <c r="AB115" s="21"/>
      <c r="AC115" s="21"/>
      <c r="AD115" s="21"/>
      <c r="AE115" s="21"/>
      <c r="AF115" s="21"/>
      <c r="AG115" s="21"/>
      <c r="AH115" s="21"/>
      <c r="AI115" s="21"/>
      <c r="AJ115" s="21"/>
      <c r="AK115" s="21"/>
      <c r="AL115" s="21"/>
      <c r="AM115" s="21"/>
      <c r="AN115" s="21"/>
    </row>
    <row r="116" spans="1:40" ht="14.5">
      <c r="A116" s="40" t="s">
        <v>317</v>
      </c>
      <c r="B116" s="8">
        <v>43970</v>
      </c>
      <c r="C116" s="435">
        <v>1</v>
      </c>
      <c r="D116" s="435">
        <v>1</v>
      </c>
      <c r="E116" s="435"/>
      <c r="F116" s="435"/>
      <c r="G116" s="435"/>
      <c r="H116" s="435"/>
      <c r="I116" s="435">
        <v>1</v>
      </c>
      <c r="J116" s="435"/>
      <c r="K116" s="435"/>
      <c r="L116" s="435"/>
      <c r="M116" s="435"/>
      <c r="N116" s="435"/>
      <c r="O116" s="435"/>
      <c r="P116" s="435"/>
      <c r="Q116" s="435"/>
      <c r="R116" s="435"/>
      <c r="S116" s="435"/>
      <c r="T116" s="435"/>
      <c r="U116" s="435"/>
      <c r="V116" s="21"/>
      <c r="W116" s="21"/>
      <c r="X116" s="21"/>
      <c r="Y116" s="21"/>
      <c r="Z116" s="21"/>
      <c r="AA116" s="21"/>
      <c r="AB116" s="21"/>
      <c r="AC116" s="21"/>
      <c r="AD116" s="21"/>
      <c r="AE116" s="21"/>
      <c r="AF116" s="21"/>
      <c r="AG116" s="21"/>
      <c r="AH116" s="21"/>
      <c r="AI116" s="21"/>
      <c r="AJ116" s="21"/>
      <c r="AK116" s="21"/>
      <c r="AL116" s="21"/>
      <c r="AM116" s="21"/>
      <c r="AN116" s="21"/>
    </row>
    <row r="117" spans="1:40" ht="14.5">
      <c r="A117" s="40" t="s">
        <v>318</v>
      </c>
      <c r="B117" s="8">
        <v>43969</v>
      </c>
      <c r="C117" s="435">
        <v>2</v>
      </c>
      <c r="D117" s="435">
        <v>2</v>
      </c>
      <c r="E117" s="435"/>
      <c r="F117" s="435"/>
      <c r="G117" s="435"/>
      <c r="H117" s="435"/>
      <c r="I117" s="435">
        <v>1</v>
      </c>
      <c r="J117" s="435">
        <v>1</v>
      </c>
      <c r="K117" s="435"/>
      <c r="L117" s="435"/>
      <c r="M117" s="435"/>
      <c r="N117" s="435">
        <v>2673</v>
      </c>
      <c r="O117" s="435">
        <v>1</v>
      </c>
      <c r="P117" s="435"/>
      <c r="Q117" s="435"/>
      <c r="R117" s="435"/>
      <c r="S117" s="435"/>
      <c r="T117" s="435"/>
      <c r="U117" s="435"/>
      <c r="V117" s="21"/>
      <c r="W117" s="21"/>
      <c r="X117" s="21"/>
      <c r="Y117" s="21"/>
      <c r="Z117" s="21"/>
      <c r="AA117" s="21"/>
      <c r="AB117" s="21"/>
      <c r="AC117" s="21"/>
      <c r="AD117" s="21"/>
      <c r="AE117" s="21"/>
      <c r="AF117" s="21"/>
      <c r="AG117" s="21"/>
      <c r="AH117" s="21"/>
      <c r="AI117" s="21"/>
      <c r="AJ117" s="21"/>
      <c r="AK117" s="21"/>
      <c r="AL117" s="21"/>
      <c r="AM117" s="21"/>
      <c r="AN117" s="21"/>
    </row>
    <row r="118" spans="1:40" ht="14.5">
      <c r="A118" s="40" t="s">
        <v>319</v>
      </c>
      <c r="B118" s="8">
        <v>43970</v>
      </c>
      <c r="C118" s="435">
        <v>24</v>
      </c>
      <c r="D118" s="435">
        <v>24</v>
      </c>
      <c r="E118" s="435"/>
      <c r="F118" s="435"/>
      <c r="G118" s="435"/>
      <c r="H118" s="435"/>
      <c r="I118" s="435"/>
      <c r="J118" s="435"/>
      <c r="K118" s="435"/>
      <c r="L118" s="435"/>
      <c r="M118" s="435"/>
      <c r="N118" s="435"/>
      <c r="O118" s="435"/>
      <c r="P118" s="435"/>
      <c r="Q118" s="435"/>
      <c r="R118" s="435"/>
      <c r="S118" s="435"/>
      <c r="T118" s="435"/>
      <c r="U118" s="435"/>
      <c r="V118" s="21"/>
      <c r="W118" s="21"/>
      <c r="X118" s="21"/>
      <c r="Y118" s="21"/>
      <c r="Z118" s="21"/>
      <c r="AA118" s="21"/>
      <c r="AB118" s="21"/>
      <c r="AC118" s="21"/>
      <c r="AD118" s="21"/>
      <c r="AE118" s="21"/>
      <c r="AF118" s="21"/>
      <c r="AG118" s="21"/>
      <c r="AH118" s="21"/>
      <c r="AI118" s="21"/>
      <c r="AJ118" s="21"/>
      <c r="AK118" s="21"/>
      <c r="AL118" s="21"/>
      <c r="AM118" s="21"/>
      <c r="AN118" s="21"/>
    </row>
    <row r="119" spans="1:40" ht="14.5">
      <c r="A119" s="40" t="s">
        <v>321</v>
      </c>
      <c r="B119" s="8">
        <v>43971</v>
      </c>
      <c r="C119" s="435">
        <v>12</v>
      </c>
      <c r="D119" s="435">
        <v>12</v>
      </c>
      <c r="E119" s="435">
        <v>4</v>
      </c>
      <c r="F119" s="435"/>
      <c r="G119" s="435">
        <v>1</v>
      </c>
      <c r="H119" s="435"/>
      <c r="I119" s="435"/>
      <c r="J119" s="435"/>
      <c r="K119" s="435"/>
      <c r="L119" s="435"/>
      <c r="M119" s="435"/>
      <c r="N119" s="435"/>
      <c r="O119" s="435"/>
      <c r="P119" s="435"/>
      <c r="Q119" s="435"/>
      <c r="R119" s="435"/>
      <c r="S119" s="435"/>
      <c r="T119" s="435"/>
      <c r="U119" s="435"/>
      <c r="V119" s="21"/>
      <c r="W119" s="21"/>
      <c r="X119" s="21"/>
      <c r="Y119" s="21"/>
      <c r="Z119" s="21"/>
      <c r="AA119" s="21"/>
      <c r="AB119" s="21"/>
      <c r="AC119" s="21"/>
      <c r="AD119" s="21"/>
      <c r="AE119" s="21"/>
      <c r="AF119" s="21"/>
      <c r="AG119" s="21"/>
      <c r="AH119" s="21"/>
      <c r="AI119" s="21"/>
      <c r="AJ119" s="21"/>
      <c r="AK119" s="21"/>
      <c r="AL119" s="21"/>
      <c r="AM119" s="21"/>
      <c r="AN119" s="21"/>
    </row>
    <row r="120" spans="1:40" ht="14.5">
      <c r="A120" s="40" t="s">
        <v>324</v>
      </c>
      <c r="B120" s="8">
        <v>43961</v>
      </c>
      <c r="C120" s="435">
        <v>51</v>
      </c>
      <c r="D120" s="435">
        <v>51</v>
      </c>
      <c r="E120" s="435"/>
      <c r="F120" s="435"/>
      <c r="G120" s="26" t="s">
        <v>1977</v>
      </c>
      <c r="H120" s="26" t="s">
        <v>1977</v>
      </c>
      <c r="I120" s="438">
        <v>6</v>
      </c>
      <c r="J120" s="435">
        <v>45</v>
      </c>
      <c r="K120" s="435"/>
      <c r="L120" s="435"/>
      <c r="M120" s="435"/>
      <c r="N120" s="435">
        <v>3080</v>
      </c>
      <c r="O120" s="435">
        <v>51</v>
      </c>
      <c r="P120" s="435"/>
      <c r="Q120" s="435"/>
      <c r="R120" s="435">
        <v>4</v>
      </c>
      <c r="S120" s="435"/>
      <c r="T120" s="26" t="s">
        <v>1978</v>
      </c>
      <c r="U120" s="26"/>
      <c r="V120" s="27"/>
      <c r="W120" s="25" t="s">
        <v>1979</v>
      </c>
      <c r="X120" s="21"/>
      <c r="Y120" s="21"/>
      <c r="Z120" s="21"/>
      <c r="AA120" s="21"/>
      <c r="AB120" s="21"/>
      <c r="AC120" s="21"/>
      <c r="AD120" s="21"/>
      <c r="AE120" s="21"/>
      <c r="AF120" s="21"/>
      <c r="AG120" s="21"/>
      <c r="AH120" s="21"/>
      <c r="AI120" s="21"/>
      <c r="AJ120" s="21"/>
      <c r="AK120" s="21"/>
      <c r="AL120" s="21"/>
      <c r="AM120" s="21"/>
      <c r="AN120" s="21"/>
    </row>
    <row r="121" spans="1:40" ht="14.5">
      <c r="A121" s="40" t="s">
        <v>325</v>
      </c>
      <c r="B121" s="8">
        <v>43972</v>
      </c>
      <c r="C121" s="435">
        <v>21</v>
      </c>
      <c r="D121" s="439">
        <v>21</v>
      </c>
      <c r="E121" s="439">
        <v>70</v>
      </c>
      <c r="F121" s="435"/>
      <c r="G121" s="435"/>
      <c r="H121" s="435"/>
      <c r="I121" s="435"/>
      <c r="J121" s="435"/>
      <c r="K121" s="435"/>
      <c r="L121" s="435"/>
      <c r="M121" s="435"/>
      <c r="N121" s="435"/>
      <c r="O121" s="435"/>
      <c r="P121" s="435"/>
      <c r="Q121" s="435"/>
      <c r="R121" s="435"/>
      <c r="S121" s="435"/>
      <c r="T121" s="435"/>
      <c r="U121" s="435"/>
      <c r="V121" s="21"/>
      <c r="W121" s="21"/>
      <c r="X121" s="21"/>
      <c r="Y121" s="21"/>
      <c r="Z121" s="21"/>
      <c r="AA121" s="21"/>
      <c r="AB121" s="21"/>
      <c r="AC121" s="21"/>
      <c r="AD121" s="21"/>
      <c r="AE121" s="21"/>
      <c r="AF121" s="21"/>
      <c r="AG121" s="21"/>
      <c r="AH121" s="21"/>
      <c r="AI121" s="21"/>
      <c r="AJ121" s="21"/>
      <c r="AK121" s="21"/>
      <c r="AL121" s="21"/>
      <c r="AM121" s="21"/>
      <c r="AN121" s="21"/>
    </row>
    <row r="122" spans="1:40" ht="14.5">
      <c r="A122" s="40" t="s">
        <v>326</v>
      </c>
      <c r="B122" s="8">
        <v>43972</v>
      </c>
      <c r="C122" s="435">
        <v>16</v>
      </c>
      <c r="D122" s="435">
        <v>16</v>
      </c>
      <c r="E122" s="435"/>
      <c r="F122" s="435"/>
      <c r="G122" s="435"/>
      <c r="H122" s="435"/>
      <c r="I122" s="438">
        <v>3</v>
      </c>
      <c r="J122" s="435">
        <v>13</v>
      </c>
      <c r="K122" s="435"/>
      <c r="L122" s="435"/>
      <c r="M122" s="435"/>
      <c r="N122" s="9" t="s">
        <v>1980</v>
      </c>
      <c r="O122" s="435"/>
      <c r="P122" s="435" t="s">
        <v>1961</v>
      </c>
      <c r="Q122" s="435"/>
      <c r="R122" s="435"/>
      <c r="S122" s="435"/>
      <c r="T122" s="438" t="s">
        <v>1981</v>
      </c>
      <c r="U122" s="435"/>
      <c r="V122" s="21"/>
      <c r="W122" s="21"/>
      <c r="X122" s="21"/>
      <c r="Y122" s="21"/>
      <c r="Z122" s="21"/>
      <c r="AA122" s="21"/>
      <c r="AB122" s="21"/>
      <c r="AC122" s="21"/>
      <c r="AD122" s="21"/>
      <c r="AE122" s="21"/>
      <c r="AF122" s="21"/>
      <c r="AG122" s="21"/>
      <c r="AH122" s="21"/>
      <c r="AI122" s="21"/>
      <c r="AJ122" s="21"/>
      <c r="AK122" s="21"/>
      <c r="AL122" s="21"/>
      <c r="AM122" s="21"/>
      <c r="AN122" s="21"/>
    </row>
    <row r="123" spans="1:40" ht="14.5">
      <c r="A123" s="40" t="s">
        <v>327</v>
      </c>
      <c r="B123" s="13">
        <v>43965</v>
      </c>
      <c r="C123" s="435">
        <v>31</v>
      </c>
      <c r="D123" s="435">
        <v>31</v>
      </c>
      <c r="E123" s="435"/>
      <c r="F123" s="435"/>
      <c r="G123" s="435"/>
      <c r="H123" s="435"/>
      <c r="I123" s="435"/>
      <c r="J123" s="435"/>
      <c r="K123" s="435"/>
      <c r="L123" s="435"/>
      <c r="M123" s="435"/>
      <c r="N123" s="435"/>
      <c r="O123" s="435">
        <v>2</v>
      </c>
      <c r="P123" s="435" t="s">
        <v>1961</v>
      </c>
      <c r="Q123" s="435"/>
      <c r="R123" s="435"/>
      <c r="S123" s="435"/>
      <c r="T123" s="435"/>
      <c r="U123" s="435"/>
      <c r="V123" s="21"/>
      <c r="W123" s="21"/>
      <c r="X123" s="21"/>
      <c r="Y123" s="21"/>
      <c r="Z123" s="21"/>
      <c r="AA123" s="21"/>
      <c r="AB123" s="21"/>
      <c r="AC123" s="21"/>
      <c r="AD123" s="21"/>
      <c r="AE123" s="21"/>
      <c r="AF123" s="21"/>
      <c r="AG123" s="21"/>
      <c r="AH123" s="21"/>
      <c r="AI123" s="21"/>
      <c r="AJ123" s="21"/>
      <c r="AK123" s="21"/>
      <c r="AL123" s="21"/>
      <c r="AM123" s="21"/>
      <c r="AN123" s="21"/>
    </row>
    <row r="124" spans="1:40" ht="14.5">
      <c r="A124" s="40" t="s">
        <v>329</v>
      </c>
      <c r="B124" s="8">
        <v>43973</v>
      </c>
      <c r="C124" s="435">
        <v>23</v>
      </c>
      <c r="D124" s="435">
        <v>23</v>
      </c>
      <c r="E124" s="435">
        <v>37</v>
      </c>
      <c r="F124" s="435"/>
      <c r="G124" s="435"/>
      <c r="H124" s="435"/>
      <c r="I124" s="435"/>
      <c r="J124" s="435"/>
      <c r="K124" s="435"/>
      <c r="L124" s="435"/>
      <c r="M124" s="435"/>
      <c r="N124" s="435"/>
      <c r="O124" s="435">
        <v>2</v>
      </c>
      <c r="P124" s="435" t="s">
        <v>1961</v>
      </c>
      <c r="Q124" s="435"/>
      <c r="R124" s="435"/>
      <c r="S124" s="435"/>
      <c r="T124" s="435"/>
      <c r="U124" s="435"/>
      <c r="V124" s="21"/>
      <c r="W124" s="21"/>
      <c r="X124" s="21"/>
      <c r="Y124" s="21"/>
      <c r="Z124" s="21"/>
      <c r="AA124" s="21"/>
      <c r="AB124" s="21"/>
      <c r="AC124" s="21"/>
      <c r="AD124" s="21"/>
      <c r="AE124" s="21"/>
      <c r="AF124" s="21"/>
      <c r="AG124" s="21"/>
      <c r="AH124" s="21"/>
      <c r="AI124" s="21"/>
      <c r="AJ124" s="21"/>
      <c r="AK124" s="21"/>
      <c r="AL124" s="21"/>
      <c r="AM124" s="21"/>
      <c r="AN124" s="21"/>
    </row>
    <row r="125" spans="1:40" ht="14.5">
      <c r="A125" s="40" t="s">
        <v>332</v>
      </c>
      <c r="B125" s="8">
        <v>43974</v>
      </c>
      <c r="C125" s="435">
        <v>1</v>
      </c>
      <c r="D125" s="435">
        <v>1</v>
      </c>
      <c r="E125" s="435"/>
      <c r="F125" s="435"/>
      <c r="G125" s="435"/>
      <c r="H125" s="435"/>
      <c r="I125" s="435"/>
      <c r="J125" s="435">
        <v>1</v>
      </c>
      <c r="K125" s="435"/>
      <c r="L125" s="435"/>
      <c r="M125" s="435"/>
      <c r="N125" s="435"/>
      <c r="O125" s="435"/>
      <c r="P125" s="435"/>
      <c r="Q125" s="435"/>
      <c r="R125" s="435"/>
      <c r="S125" s="435"/>
      <c r="T125" s="435"/>
      <c r="U125" s="435"/>
      <c r="V125" s="21"/>
      <c r="W125" s="21"/>
      <c r="X125" s="21"/>
      <c r="Y125" s="21"/>
      <c r="Z125" s="21"/>
      <c r="AA125" s="21"/>
      <c r="AB125" s="21"/>
      <c r="AC125" s="21"/>
      <c r="AD125" s="21"/>
      <c r="AE125" s="21"/>
      <c r="AF125" s="21"/>
      <c r="AG125" s="21"/>
      <c r="AH125" s="21"/>
      <c r="AI125" s="21"/>
      <c r="AJ125" s="21"/>
      <c r="AK125" s="21"/>
      <c r="AL125" s="21"/>
      <c r="AM125" s="21"/>
      <c r="AN125" s="21"/>
    </row>
    <row r="126" spans="1:40" ht="14.5">
      <c r="A126" s="437" t="s">
        <v>333</v>
      </c>
      <c r="B126" s="8">
        <v>43973</v>
      </c>
      <c r="C126" s="435">
        <v>15</v>
      </c>
      <c r="D126" s="435">
        <v>16</v>
      </c>
      <c r="E126" s="435"/>
      <c r="F126" s="435"/>
      <c r="G126" s="435">
        <v>1</v>
      </c>
      <c r="H126" s="435"/>
      <c r="I126" s="435">
        <v>1</v>
      </c>
      <c r="J126" s="435">
        <v>14</v>
      </c>
      <c r="K126" s="435"/>
      <c r="L126" s="435"/>
      <c r="M126" s="435"/>
      <c r="N126" s="435"/>
      <c r="O126" s="435"/>
      <c r="P126" s="435"/>
      <c r="Q126" s="435">
        <v>1</v>
      </c>
      <c r="R126" s="435">
        <v>1</v>
      </c>
      <c r="S126" s="435"/>
      <c r="T126" s="435"/>
      <c r="U126" s="435"/>
      <c r="V126" s="21"/>
      <c r="W126" s="21"/>
      <c r="X126" s="21"/>
      <c r="Y126" s="21"/>
      <c r="Z126" s="21"/>
      <c r="AA126" s="21"/>
      <c r="AB126" s="21"/>
      <c r="AC126" s="21"/>
      <c r="AD126" s="21"/>
      <c r="AE126" s="21"/>
      <c r="AF126" s="21"/>
      <c r="AG126" s="21"/>
      <c r="AH126" s="21"/>
      <c r="AI126" s="21"/>
      <c r="AJ126" s="21"/>
      <c r="AK126" s="21"/>
      <c r="AL126" s="21"/>
      <c r="AM126" s="21"/>
      <c r="AN126" s="21"/>
    </row>
    <row r="127" spans="1:40" ht="14.5">
      <c r="A127" s="40" t="s">
        <v>336</v>
      </c>
      <c r="B127" s="8">
        <v>43962</v>
      </c>
      <c r="C127" s="435">
        <v>1</v>
      </c>
      <c r="D127" s="435">
        <v>1</v>
      </c>
      <c r="E127" s="435"/>
      <c r="F127" s="435"/>
      <c r="G127" s="435"/>
      <c r="H127" s="435"/>
      <c r="I127" s="435"/>
      <c r="J127" s="435">
        <v>1</v>
      </c>
      <c r="K127" s="435"/>
      <c r="L127" s="435"/>
      <c r="M127" s="435"/>
      <c r="N127" s="435">
        <v>3240</v>
      </c>
      <c r="O127" s="435"/>
      <c r="P127" s="435"/>
      <c r="Q127" s="435"/>
      <c r="R127" s="435"/>
      <c r="S127" s="435"/>
      <c r="T127" s="435"/>
      <c r="U127" s="435"/>
      <c r="V127" s="21"/>
      <c r="W127" s="21"/>
      <c r="X127" s="21"/>
      <c r="Y127" s="21"/>
      <c r="Z127" s="21"/>
      <c r="AA127" s="21"/>
      <c r="AB127" s="21"/>
      <c r="AC127" s="21"/>
      <c r="AD127" s="21"/>
      <c r="AE127" s="21"/>
      <c r="AF127" s="21"/>
      <c r="AG127" s="21"/>
      <c r="AH127" s="21"/>
      <c r="AI127" s="21"/>
      <c r="AJ127" s="21"/>
      <c r="AK127" s="21"/>
      <c r="AL127" s="21"/>
      <c r="AM127" s="21"/>
      <c r="AN127" s="21"/>
    </row>
    <row r="128" spans="1:40" ht="14.5">
      <c r="A128" s="437" t="s">
        <v>337</v>
      </c>
      <c r="B128" s="8">
        <v>43978</v>
      </c>
      <c r="C128" s="435">
        <v>20</v>
      </c>
      <c r="D128" s="435">
        <v>20</v>
      </c>
      <c r="E128" s="435"/>
      <c r="F128" s="435"/>
      <c r="G128" s="435"/>
      <c r="H128" s="435"/>
      <c r="I128" s="435"/>
      <c r="J128" s="435"/>
      <c r="K128" s="435"/>
      <c r="L128" s="435"/>
      <c r="M128" s="435"/>
      <c r="N128" s="435"/>
      <c r="O128" s="435"/>
      <c r="P128" s="435"/>
      <c r="Q128" s="435"/>
      <c r="R128" s="435"/>
      <c r="S128" s="435"/>
      <c r="T128" s="435"/>
      <c r="U128" s="435"/>
      <c r="V128" s="21"/>
      <c r="W128" s="21"/>
      <c r="X128" s="21"/>
      <c r="Y128" s="21"/>
      <c r="Z128" s="21"/>
      <c r="AA128" s="21"/>
      <c r="AB128" s="21"/>
      <c r="AC128" s="21"/>
      <c r="AD128" s="21"/>
      <c r="AE128" s="21"/>
      <c r="AF128" s="21"/>
      <c r="AG128" s="21"/>
      <c r="AH128" s="21"/>
      <c r="AI128" s="21"/>
      <c r="AJ128" s="21"/>
      <c r="AK128" s="21"/>
      <c r="AL128" s="21"/>
      <c r="AM128" s="21"/>
      <c r="AN128" s="21"/>
    </row>
    <row r="129" spans="1:40" ht="14.5">
      <c r="A129" s="437" t="s">
        <v>338</v>
      </c>
      <c r="B129" s="8">
        <v>43974</v>
      </c>
      <c r="C129" s="435">
        <v>1</v>
      </c>
      <c r="D129" s="435">
        <v>1</v>
      </c>
      <c r="E129" s="435"/>
      <c r="F129" s="435"/>
      <c r="G129" s="435"/>
      <c r="H129" s="435"/>
      <c r="I129" s="435"/>
      <c r="J129" s="435">
        <v>1</v>
      </c>
      <c r="K129" s="435"/>
      <c r="L129" s="435"/>
      <c r="M129" s="435"/>
      <c r="N129" s="435"/>
      <c r="O129" s="435"/>
      <c r="P129" s="435"/>
      <c r="Q129" s="435"/>
      <c r="R129" s="435"/>
      <c r="S129" s="435"/>
      <c r="T129" s="435"/>
      <c r="U129" s="435"/>
      <c r="V129" s="21"/>
      <c r="W129" s="21"/>
      <c r="X129" s="21"/>
      <c r="Y129" s="21"/>
      <c r="Z129" s="21"/>
      <c r="AA129" s="21"/>
      <c r="AB129" s="21"/>
      <c r="AC129" s="21"/>
      <c r="AD129" s="21"/>
      <c r="AE129" s="21"/>
      <c r="AF129" s="21"/>
      <c r="AG129" s="21"/>
      <c r="AH129" s="21"/>
      <c r="AI129" s="21"/>
      <c r="AJ129" s="21"/>
      <c r="AK129" s="21"/>
      <c r="AL129" s="21"/>
      <c r="AM129" s="21"/>
      <c r="AN129" s="21"/>
    </row>
    <row r="130" spans="1:40" ht="14.5">
      <c r="A130" s="437" t="s">
        <v>339</v>
      </c>
      <c r="B130" s="8">
        <v>43974</v>
      </c>
      <c r="C130" s="435">
        <v>10</v>
      </c>
      <c r="D130" s="435">
        <v>9</v>
      </c>
      <c r="E130" s="435">
        <v>3</v>
      </c>
      <c r="F130" s="435"/>
      <c r="G130" s="435"/>
      <c r="H130" s="435">
        <v>3</v>
      </c>
      <c r="I130" s="435">
        <v>4</v>
      </c>
      <c r="J130" s="435">
        <v>2</v>
      </c>
      <c r="K130" s="435"/>
      <c r="L130" s="435"/>
      <c r="M130" s="435"/>
      <c r="N130" s="435"/>
      <c r="O130" s="435"/>
      <c r="P130" s="435"/>
      <c r="Q130" s="435"/>
      <c r="R130" s="435"/>
      <c r="S130" s="435"/>
      <c r="T130" s="435"/>
      <c r="U130" s="435"/>
      <c r="V130" s="21"/>
      <c r="W130" s="21"/>
      <c r="X130" s="21"/>
      <c r="Y130" s="21"/>
      <c r="Z130" s="21"/>
      <c r="AA130" s="21"/>
      <c r="AB130" s="21"/>
      <c r="AC130" s="21"/>
      <c r="AD130" s="21"/>
      <c r="AE130" s="21"/>
      <c r="AF130" s="21"/>
      <c r="AG130" s="21"/>
      <c r="AH130" s="21"/>
      <c r="AI130" s="21"/>
      <c r="AJ130" s="21"/>
      <c r="AK130" s="21"/>
      <c r="AL130" s="21"/>
      <c r="AM130" s="21"/>
      <c r="AN130" s="21"/>
    </row>
    <row r="131" spans="1:40" ht="14.5">
      <c r="A131" s="437" t="s">
        <v>343</v>
      </c>
      <c r="B131" s="8">
        <v>43967</v>
      </c>
      <c r="C131" s="435">
        <v>1</v>
      </c>
      <c r="D131" s="435">
        <v>1</v>
      </c>
      <c r="E131" s="435"/>
      <c r="F131" s="435"/>
      <c r="G131" s="435"/>
      <c r="H131" s="435"/>
      <c r="I131" s="435">
        <v>1</v>
      </c>
      <c r="J131" s="435"/>
      <c r="K131" s="435"/>
      <c r="L131" s="435"/>
      <c r="M131" s="435"/>
      <c r="N131" s="435">
        <v>2150</v>
      </c>
      <c r="O131" s="435"/>
      <c r="P131" s="435" t="s">
        <v>1970</v>
      </c>
      <c r="Q131" s="435"/>
      <c r="R131" s="435"/>
      <c r="S131" s="435"/>
      <c r="T131" s="435"/>
      <c r="U131" s="435"/>
      <c r="V131" s="21"/>
      <c r="W131" s="21"/>
      <c r="X131" s="21"/>
      <c r="Y131" s="21"/>
      <c r="Z131" s="21"/>
      <c r="AA131" s="21"/>
      <c r="AB131" s="21"/>
      <c r="AC131" s="21"/>
      <c r="AD131" s="21"/>
      <c r="AE131" s="21"/>
      <c r="AF131" s="21"/>
      <c r="AG131" s="21"/>
      <c r="AH131" s="21"/>
      <c r="AI131" s="21"/>
      <c r="AJ131" s="21"/>
      <c r="AK131" s="21"/>
      <c r="AL131" s="21"/>
      <c r="AM131" s="21"/>
      <c r="AN131" s="21"/>
    </row>
    <row r="132" spans="1:40" ht="14.5">
      <c r="A132" s="19" t="s">
        <v>344</v>
      </c>
      <c r="B132" s="8">
        <v>43981</v>
      </c>
      <c r="C132" s="435">
        <v>308</v>
      </c>
      <c r="D132" s="435">
        <v>308</v>
      </c>
      <c r="E132" s="435"/>
      <c r="F132" s="435"/>
      <c r="G132" s="435"/>
      <c r="H132" s="435"/>
      <c r="I132" s="435"/>
      <c r="J132" s="435"/>
      <c r="K132" s="435"/>
      <c r="L132" s="435"/>
      <c r="M132" s="435"/>
      <c r="N132" s="435"/>
      <c r="O132" s="435"/>
      <c r="P132" s="435"/>
      <c r="Q132" s="435"/>
      <c r="R132" s="435"/>
      <c r="S132" s="435"/>
      <c r="T132" s="435"/>
      <c r="U132" s="435"/>
      <c r="V132" s="21"/>
      <c r="W132" s="21"/>
      <c r="X132" s="21"/>
      <c r="Y132" s="21"/>
      <c r="Z132" s="21"/>
      <c r="AA132" s="21"/>
      <c r="AB132" s="21"/>
      <c r="AC132" s="21"/>
      <c r="AD132" s="21"/>
      <c r="AE132" s="21"/>
      <c r="AF132" s="21"/>
      <c r="AG132" s="21"/>
      <c r="AH132" s="21"/>
      <c r="AI132" s="21"/>
      <c r="AJ132" s="21"/>
      <c r="AK132" s="21"/>
      <c r="AL132" s="21"/>
      <c r="AM132" s="21"/>
      <c r="AN132" s="21"/>
    </row>
    <row r="133" spans="1:40" ht="14.5">
      <c r="A133" s="19" t="s">
        <v>346</v>
      </c>
      <c r="B133" s="8">
        <v>43983</v>
      </c>
      <c r="C133" s="435">
        <v>4</v>
      </c>
      <c r="D133" s="435">
        <v>4</v>
      </c>
      <c r="E133" s="435">
        <v>4</v>
      </c>
      <c r="F133" s="435"/>
      <c r="G133" s="435"/>
      <c r="H133" s="435">
        <v>2</v>
      </c>
      <c r="I133" s="435"/>
      <c r="J133" s="435">
        <v>2</v>
      </c>
      <c r="K133" s="435"/>
      <c r="L133" s="435"/>
      <c r="M133" s="435"/>
      <c r="N133" s="435"/>
      <c r="O133" s="435"/>
      <c r="P133" s="435"/>
      <c r="Q133" s="435"/>
      <c r="R133" s="435"/>
      <c r="S133" s="435"/>
      <c r="T133" s="435"/>
      <c r="U133" s="435"/>
      <c r="V133" s="21"/>
      <c r="W133" s="21"/>
      <c r="X133" s="21"/>
      <c r="Y133" s="21"/>
      <c r="Z133" s="21"/>
      <c r="AA133" s="21"/>
      <c r="AB133" s="21"/>
      <c r="AC133" s="21"/>
      <c r="AD133" s="21"/>
      <c r="AE133" s="21"/>
      <c r="AF133" s="21"/>
      <c r="AG133" s="21"/>
      <c r="AH133" s="21"/>
      <c r="AI133" s="21"/>
      <c r="AJ133" s="21"/>
      <c r="AK133" s="21"/>
      <c r="AL133" s="21"/>
      <c r="AM133" s="21"/>
      <c r="AN133" s="21"/>
    </row>
    <row r="134" spans="1:40" ht="14.5">
      <c r="A134" s="40" t="s">
        <v>347</v>
      </c>
      <c r="B134" s="8">
        <v>43983</v>
      </c>
      <c r="C134" s="435">
        <v>2</v>
      </c>
      <c r="D134" s="435">
        <v>2</v>
      </c>
      <c r="E134" s="435">
        <v>5</v>
      </c>
      <c r="F134" s="435"/>
      <c r="G134" s="435"/>
      <c r="H134" s="435"/>
      <c r="I134" s="435"/>
      <c r="J134" s="435">
        <v>2</v>
      </c>
      <c r="K134" s="435"/>
      <c r="L134" s="435"/>
      <c r="M134" s="435"/>
      <c r="N134" s="435"/>
      <c r="O134" s="435"/>
      <c r="P134" s="435"/>
      <c r="Q134" s="435"/>
      <c r="R134" s="435"/>
      <c r="S134" s="435"/>
      <c r="T134" s="435"/>
      <c r="U134" s="435"/>
      <c r="V134" s="21"/>
      <c r="W134" s="21"/>
      <c r="X134" s="21"/>
      <c r="Y134" s="21"/>
      <c r="Z134" s="21"/>
      <c r="AA134" s="21"/>
      <c r="AB134" s="21"/>
      <c r="AC134" s="21"/>
      <c r="AD134" s="21"/>
      <c r="AE134" s="21"/>
      <c r="AF134" s="21"/>
      <c r="AG134" s="21"/>
      <c r="AH134" s="21"/>
      <c r="AI134" s="21"/>
      <c r="AJ134" s="21"/>
      <c r="AK134" s="21"/>
      <c r="AL134" s="21"/>
      <c r="AM134" s="21"/>
      <c r="AN134" s="21"/>
    </row>
    <row r="135" spans="1:40" ht="14.5">
      <c r="A135" s="40" t="s">
        <v>349</v>
      </c>
      <c r="B135" s="8">
        <v>43978</v>
      </c>
      <c r="C135" s="435">
        <v>1</v>
      </c>
      <c r="D135" s="435">
        <v>1</v>
      </c>
      <c r="E135" s="435"/>
      <c r="F135" s="435"/>
      <c r="G135" s="435"/>
      <c r="H135" s="435"/>
      <c r="I135" s="435"/>
      <c r="J135" s="435">
        <v>1</v>
      </c>
      <c r="K135" s="435"/>
      <c r="L135" s="435"/>
      <c r="M135" s="435"/>
      <c r="N135" s="435">
        <v>2900</v>
      </c>
      <c r="O135" s="435"/>
      <c r="P135" s="435" t="s">
        <v>1961</v>
      </c>
      <c r="Q135" s="435"/>
      <c r="R135" s="435"/>
      <c r="S135" s="435"/>
      <c r="T135" s="435"/>
      <c r="U135" s="435"/>
      <c r="V135" s="21"/>
      <c r="W135" s="21"/>
      <c r="X135" s="21"/>
      <c r="Y135" s="21"/>
      <c r="Z135" s="21"/>
      <c r="AA135" s="21"/>
      <c r="AB135" s="21"/>
      <c r="AC135" s="21"/>
      <c r="AD135" s="21"/>
      <c r="AE135" s="21"/>
      <c r="AF135" s="21"/>
      <c r="AG135" s="21"/>
      <c r="AH135" s="21"/>
      <c r="AI135" s="21"/>
      <c r="AJ135" s="21"/>
      <c r="AK135" s="21"/>
      <c r="AL135" s="21"/>
      <c r="AM135" s="21"/>
      <c r="AN135" s="21"/>
    </row>
    <row r="136" spans="1:40" ht="14.5">
      <c r="A136" s="40" t="s">
        <v>350</v>
      </c>
      <c r="B136" s="8">
        <v>43986</v>
      </c>
      <c r="C136" s="435">
        <v>2</v>
      </c>
      <c r="D136" s="435">
        <v>2</v>
      </c>
      <c r="E136" s="435"/>
      <c r="F136" s="435"/>
      <c r="G136" s="435"/>
      <c r="H136" s="435"/>
      <c r="I136" s="435"/>
      <c r="J136" s="435">
        <v>2</v>
      </c>
      <c r="K136" s="435"/>
      <c r="L136" s="435"/>
      <c r="M136" s="435"/>
      <c r="N136" s="435">
        <v>3260</v>
      </c>
      <c r="O136" s="435"/>
      <c r="P136" s="435"/>
      <c r="Q136" s="435"/>
      <c r="R136" s="435"/>
      <c r="S136" s="435"/>
      <c r="T136" s="435"/>
      <c r="U136" s="435"/>
      <c r="V136" s="21"/>
      <c r="W136" s="21"/>
      <c r="X136" s="21"/>
      <c r="Y136" s="21"/>
      <c r="Z136" s="21"/>
      <c r="AA136" s="21"/>
      <c r="AB136" s="21"/>
      <c r="AC136" s="21"/>
      <c r="AD136" s="21"/>
      <c r="AE136" s="21"/>
      <c r="AF136" s="21"/>
      <c r="AG136" s="21"/>
      <c r="AH136" s="21"/>
      <c r="AI136" s="21"/>
      <c r="AJ136" s="21"/>
      <c r="AK136" s="21"/>
      <c r="AL136" s="21"/>
      <c r="AM136" s="21"/>
      <c r="AN136" s="21"/>
    </row>
    <row r="137" spans="1:40" ht="14.5">
      <c r="A137" s="437" t="s">
        <v>352</v>
      </c>
      <c r="B137" s="8">
        <v>43982</v>
      </c>
      <c r="C137" s="435">
        <v>1</v>
      </c>
      <c r="D137" s="435">
        <v>1</v>
      </c>
      <c r="E137" s="435"/>
      <c r="F137" s="435"/>
      <c r="G137" s="435"/>
      <c r="H137" s="435"/>
      <c r="I137" s="435">
        <v>1</v>
      </c>
      <c r="J137" s="435"/>
      <c r="K137" s="435"/>
      <c r="L137" s="435"/>
      <c r="M137" s="435"/>
      <c r="N137" s="435">
        <v>1830</v>
      </c>
      <c r="O137" s="435">
        <v>1</v>
      </c>
      <c r="P137" s="435"/>
      <c r="Q137" s="435"/>
      <c r="R137" s="435"/>
      <c r="S137" s="435"/>
      <c r="T137" s="435"/>
      <c r="U137" s="435"/>
      <c r="V137" s="21"/>
      <c r="W137" s="21"/>
      <c r="X137" s="21"/>
      <c r="Y137" s="21"/>
      <c r="Z137" s="21"/>
      <c r="AA137" s="21"/>
      <c r="AB137" s="21"/>
      <c r="AC137" s="21"/>
      <c r="AD137" s="21"/>
      <c r="AE137" s="21"/>
      <c r="AF137" s="21"/>
      <c r="AG137" s="21"/>
      <c r="AH137" s="21"/>
      <c r="AI137" s="21"/>
      <c r="AJ137" s="21"/>
      <c r="AK137" s="21"/>
      <c r="AL137" s="21"/>
      <c r="AM137" s="21"/>
      <c r="AN137" s="21"/>
    </row>
    <row r="138" spans="1:40" ht="14.5">
      <c r="A138" s="40" t="s">
        <v>353</v>
      </c>
      <c r="B138" s="8">
        <v>43987</v>
      </c>
      <c r="C138" s="435">
        <v>2</v>
      </c>
      <c r="D138" s="435">
        <v>2</v>
      </c>
      <c r="E138" s="435"/>
      <c r="F138" s="435"/>
      <c r="G138" s="435"/>
      <c r="H138" s="435"/>
      <c r="I138" s="435"/>
      <c r="J138" s="435"/>
      <c r="K138" s="435"/>
      <c r="L138" s="435"/>
      <c r="M138" s="435">
        <v>1</v>
      </c>
      <c r="N138" s="435">
        <v>2865</v>
      </c>
      <c r="O138" s="435"/>
      <c r="P138" s="435"/>
      <c r="Q138" s="435"/>
      <c r="R138" s="435"/>
      <c r="S138" s="435"/>
      <c r="T138" s="435"/>
      <c r="U138" s="435"/>
      <c r="V138" s="21"/>
      <c r="W138" s="21"/>
      <c r="X138" s="21"/>
      <c r="Y138" s="21"/>
      <c r="Z138" s="21"/>
      <c r="AA138" s="21"/>
      <c r="AB138" s="21"/>
      <c r="AC138" s="21"/>
      <c r="AD138" s="21"/>
      <c r="AE138" s="21"/>
      <c r="AF138" s="21"/>
      <c r="AG138" s="21"/>
      <c r="AH138" s="21"/>
      <c r="AI138" s="21"/>
      <c r="AJ138" s="21"/>
      <c r="AK138" s="21"/>
      <c r="AL138" s="21"/>
      <c r="AM138" s="21"/>
      <c r="AN138" s="21"/>
    </row>
    <row r="139" spans="1:40" ht="14.5">
      <c r="A139" s="40" t="s">
        <v>354</v>
      </c>
      <c r="B139" s="8">
        <v>43987</v>
      </c>
      <c r="C139" s="435">
        <v>3</v>
      </c>
      <c r="D139" s="435">
        <v>3</v>
      </c>
      <c r="E139" s="435"/>
      <c r="F139" s="435"/>
      <c r="G139" s="435"/>
      <c r="H139" s="435"/>
      <c r="I139" s="435"/>
      <c r="J139" s="435"/>
      <c r="K139" s="435"/>
      <c r="L139" s="435"/>
      <c r="M139" s="435"/>
      <c r="N139" s="435">
        <v>2795</v>
      </c>
      <c r="O139" s="435"/>
      <c r="P139" s="435"/>
      <c r="Q139" s="435"/>
      <c r="R139" s="435"/>
      <c r="S139" s="435"/>
      <c r="T139" s="435"/>
      <c r="U139" s="435"/>
      <c r="V139" s="21"/>
      <c r="W139" s="21"/>
      <c r="X139" s="21"/>
      <c r="Y139" s="21"/>
      <c r="Z139" s="21"/>
      <c r="AA139" s="21"/>
      <c r="AB139" s="21"/>
      <c r="AC139" s="21"/>
      <c r="AD139" s="21"/>
      <c r="AE139" s="21"/>
      <c r="AF139" s="21"/>
      <c r="AG139" s="21"/>
      <c r="AH139" s="21"/>
      <c r="AI139" s="21"/>
      <c r="AJ139" s="21"/>
      <c r="AK139" s="21"/>
      <c r="AL139" s="21"/>
      <c r="AM139" s="21"/>
      <c r="AN139" s="21"/>
    </row>
    <row r="140" spans="1:40" ht="14.5">
      <c r="A140" s="40" t="s">
        <v>356</v>
      </c>
      <c r="B140" s="8">
        <v>43985</v>
      </c>
      <c r="C140" s="435">
        <v>7</v>
      </c>
      <c r="D140" s="435">
        <v>7</v>
      </c>
      <c r="E140" s="435">
        <v>1</v>
      </c>
      <c r="F140" s="435">
        <v>31.4</v>
      </c>
      <c r="G140" s="435"/>
      <c r="H140" s="435">
        <v>5</v>
      </c>
      <c r="I140" s="435">
        <v>2</v>
      </c>
      <c r="J140" s="435"/>
      <c r="K140" s="435"/>
      <c r="L140" s="435"/>
      <c r="M140" s="435">
        <v>7</v>
      </c>
      <c r="N140" s="435"/>
      <c r="O140" s="435">
        <v>7</v>
      </c>
      <c r="P140" s="435"/>
      <c r="Q140" s="435"/>
      <c r="R140" s="435"/>
      <c r="S140" s="435"/>
      <c r="T140" s="435"/>
      <c r="U140" s="435"/>
      <c r="V140" s="21"/>
      <c r="W140" s="21"/>
      <c r="X140" s="21"/>
      <c r="Y140" s="21"/>
      <c r="Z140" s="21"/>
      <c r="AA140" s="21"/>
      <c r="AB140" s="21"/>
      <c r="AC140" s="21"/>
      <c r="AD140" s="21"/>
      <c r="AE140" s="21"/>
      <c r="AF140" s="21"/>
      <c r="AG140" s="21"/>
      <c r="AH140" s="21"/>
      <c r="AI140" s="21"/>
      <c r="AJ140" s="21"/>
      <c r="AK140" s="21"/>
      <c r="AL140" s="21"/>
      <c r="AM140" s="21"/>
      <c r="AN140" s="21"/>
    </row>
    <row r="141" spans="1:40" ht="14.5">
      <c r="A141" s="40" t="s">
        <v>358</v>
      </c>
      <c r="B141" s="8">
        <v>43980</v>
      </c>
      <c r="C141" s="435">
        <v>1</v>
      </c>
      <c r="D141" s="435">
        <v>1</v>
      </c>
      <c r="E141" s="435">
        <v>1</v>
      </c>
      <c r="F141" s="435"/>
      <c r="G141" s="435"/>
      <c r="H141" s="435"/>
      <c r="I141" s="435"/>
      <c r="J141" s="435">
        <v>1</v>
      </c>
      <c r="K141" s="435"/>
      <c r="L141" s="435"/>
      <c r="M141" s="435" t="s">
        <v>1961</v>
      </c>
      <c r="N141" s="435"/>
      <c r="O141" s="435"/>
      <c r="P141" s="435"/>
      <c r="Q141" s="435"/>
      <c r="R141" s="435"/>
      <c r="S141" s="435"/>
      <c r="T141" s="435"/>
      <c r="U141" s="435"/>
      <c r="V141" s="21"/>
      <c r="W141" s="21"/>
      <c r="X141" s="21"/>
      <c r="Y141" s="21"/>
      <c r="Z141" s="21"/>
      <c r="AA141" s="21"/>
      <c r="AB141" s="21"/>
      <c r="AC141" s="21"/>
      <c r="AD141" s="21"/>
      <c r="AE141" s="21"/>
      <c r="AF141" s="21"/>
      <c r="AG141" s="21"/>
      <c r="AH141" s="21"/>
      <c r="AI141" s="21"/>
      <c r="AJ141" s="21"/>
      <c r="AK141" s="21"/>
      <c r="AL141" s="21"/>
      <c r="AM141" s="21"/>
      <c r="AN141" s="21"/>
    </row>
    <row r="142" spans="1:40" ht="14.5">
      <c r="A142" s="40" t="s">
        <v>361</v>
      </c>
      <c r="B142" s="8">
        <v>43986</v>
      </c>
      <c r="C142" s="439">
        <v>197</v>
      </c>
      <c r="D142" s="435">
        <v>181</v>
      </c>
      <c r="E142" s="439"/>
      <c r="F142" s="435"/>
      <c r="G142" s="435"/>
      <c r="H142" s="435"/>
      <c r="I142" s="435"/>
      <c r="J142" s="435"/>
      <c r="K142" s="435"/>
      <c r="L142" s="435"/>
      <c r="M142" s="435"/>
      <c r="N142" s="435"/>
      <c r="O142" s="435">
        <v>37</v>
      </c>
      <c r="P142" s="435"/>
      <c r="Q142" s="439">
        <v>7</v>
      </c>
      <c r="R142" s="435"/>
      <c r="S142" s="435">
        <v>1</v>
      </c>
      <c r="T142" s="435"/>
      <c r="U142" s="435"/>
      <c r="V142" s="21"/>
      <c r="W142" s="21"/>
      <c r="X142" s="21"/>
      <c r="Y142" s="21"/>
      <c r="Z142" s="21"/>
      <c r="AA142" s="21"/>
      <c r="AB142" s="21"/>
      <c r="AC142" s="21"/>
      <c r="AD142" s="21"/>
      <c r="AE142" s="21"/>
      <c r="AF142" s="21"/>
      <c r="AG142" s="21"/>
      <c r="AH142" s="21"/>
      <c r="AI142" s="21"/>
      <c r="AJ142" s="21"/>
      <c r="AK142" s="21"/>
      <c r="AL142" s="21"/>
      <c r="AM142" s="21"/>
      <c r="AN142" s="21"/>
    </row>
    <row r="143" spans="1:40" ht="14.5">
      <c r="A143" s="40" t="s">
        <v>367</v>
      </c>
      <c r="B143" s="8">
        <v>43986</v>
      </c>
      <c r="C143" s="435">
        <v>2</v>
      </c>
      <c r="D143" s="435">
        <v>2</v>
      </c>
      <c r="E143" s="435"/>
      <c r="F143" s="435"/>
      <c r="G143" s="435"/>
      <c r="H143" s="435"/>
      <c r="I143" s="435">
        <v>1</v>
      </c>
      <c r="J143" s="435">
        <v>1</v>
      </c>
      <c r="K143" s="435"/>
      <c r="L143" s="435"/>
      <c r="M143" s="435"/>
      <c r="N143" s="435"/>
      <c r="O143" s="435">
        <v>1</v>
      </c>
      <c r="P143" s="435" t="s">
        <v>1961</v>
      </c>
      <c r="Q143" s="435"/>
      <c r="R143" s="435"/>
      <c r="S143" s="435"/>
      <c r="T143" s="435"/>
      <c r="U143" s="435"/>
      <c r="V143" s="21"/>
      <c r="W143" s="21"/>
      <c r="X143" s="21"/>
      <c r="Y143" s="21"/>
      <c r="Z143" s="21"/>
      <c r="AA143" s="21"/>
      <c r="AB143" s="21"/>
      <c r="AC143" s="21"/>
      <c r="AD143" s="21"/>
      <c r="AE143" s="21"/>
      <c r="AF143" s="21"/>
      <c r="AG143" s="21"/>
      <c r="AH143" s="21"/>
      <c r="AI143" s="21"/>
      <c r="AJ143" s="21"/>
      <c r="AK143" s="21"/>
      <c r="AL143" s="21"/>
      <c r="AM143" s="21"/>
      <c r="AN143" s="21"/>
    </row>
    <row r="144" spans="1:40" ht="14.5">
      <c r="A144" s="40" t="s">
        <v>370</v>
      </c>
      <c r="B144" s="8">
        <v>43990</v>
      </c>
      <c r="C144" s="435">
        <v>31</v>
      </c>
      <c r="D144" s="435">
        <v>30</v>
      </c>
      <c r="E144" s="435"/>
      <c r="F144" s="435"/>
      <c r="G144" s="435"/>
      <c r="H144" s="435"/>
      <c r="I144" s="435"/>
      <c r="J144" s="435"/>
      <c r="K144" s="435"/>
      <c r="L144" s="435"/>
      <c r="M144" s="435"/>
      <c r="N144" s="435"/>
      <c r="O144" s="435"/>
      <c r="P144" s="435"/>
      <c r="Q144" s="435"/>
      <c r="R144" s="435"/>
      <c r="S144" s="435"/>
      <c r="T144" s="435"/>
      <c r="U144" s="435"/>
      <c r="V144" s="21"/>
      <c r="W144" s="21"/>
      <c r="X144" s="21"/>
      <c r="Y144" s="21"/>
      <c r="Z144" s="21"/>
      <c r="AA144" s="21"/>
      <c r="AB144" s="21"/>
      <c r="AC144" s="21"/>
      <c r="AD144" s="21"/>
      <c r="AE144" s="21"/>
      <c r="AF144" s="21"/>
      <c r="AG144" s="21"/>
      <c r="AH144" s="21"/>
      <c r="AI144" s="21"/>
      <c r="AJ144" s="21"/>
      <c r="AK144" s="21"/>
      <c r="AL144" s="21"/>
      <c r="AM144" s="21"/>
      <c r="AN144" s="21"/>
    </row>
    <row r="145" spans="1:40" ht="14.5">
      <c r="A145" s="40" t="s">
        <v>373</v>
      </c>
      <c r="B145" s="8">
        <v>43990</v>
      </c>
      <c r="C145" s="435">
        <v>82</v>
      </c>
      <c r="D145" s="435">
        <v>82</v>
      </c>
      <c r="E145" s="435"/>
      <c r="F145" s="435"/>
      <c r="G145" s="435"/>
      <c r="H145" s="435"/>
      <c r="I145" s="435"/>
      <c r="J145" s="435"/>
      <c r="K145" s="435"/>
      <c r="L145" s="435"/>
      <c r="M145" s="435"/>
      <c r="N145" s="435"/>
      <c r="O145" s="435">
        <v>22</v>
      </c>
      <c r="P145" s="435"/>
      <c r="Q145" s="435"/>
      <c r="R145" s="435"/>
      <c r="S145" s="435"/>
      <c r="T145" s="435"/>
      <c r="U145" s="435"/>
      <c r="V145" s="21"/>
      <c r="W145" s="21"/>
      <c r="X145" s="21"/>
      <c r="Y145" s="21"/>
      <c r="Z145" s="21"/>
      <c r="AA145" s="21"/>
      <c r="AB145" s="21"/>
      <c r="AC145" s="21"/>
      <c r="AD145" s="21"/>
      <c r="AE145" s="21"/>
      <c r="AF145" s="21"/>
      <c r="AG145" s="21"/>
      <c r="AH145" s="21"/>
      <c r="AI145" s="21"/>
      <c r="AJ145" s="21"/>
      <c r="AK145" s="21"/>
      <c r="AL145" s="21"/>
      <c r="AM145" s="21"/>
      <c r="AN145" s="21"/>
    </row>
    <row r="146" spans="1:40" ht="14.5">
      <c r="A146" s="40" t="s">
        <v>376</v>
      </c>
      <c r="B146" s="8">
        <v>43952</v>
      </c>
      <c r="C146" s="435">
        <v>1</v>
      </c>
      <c r="D146" s="435">
        <v>1</v>
      </c>
      <c r="E146" s="435"/>
      <c r="F146" s="435"/>
      <c r="G146" s="435"/>
      <c r="H146" s="435"/>
      <c r="I146" s="435"/>
      <c r="J146" s="435">
        <v>1</v>
      </c>
      <c r="K146" s="435"/>
      <c r="L146" s="435"/>
      <c r="M146" s="435"/>
      <c r="N146" s="435">
        <v>2500</v>
      </c>
      <c r="O146" s="435"/>
      <c r="P146" s="435"/>
      <c r="Q146" s="435"/>
      <c r="R146" s="435"/>
      <c r="S146" s="435"/>
      <c r="T146" s="435"/>
      <c r="U146" s="435"/>
      <c r="V146" s="21"/>
      <c r="W146" s="21"/>
      <c r="X146" s="21"/>
      <c r="Y146" s="21"/>
      <c r="Z146" s="21"/>
      <c r="AA146" s="21"/>
      <c r="AB146" s="21"/>
      <c r="AC146" s="21"/>
      <c r="AD146" s="21"/>
      <c r="AE146" s="21"/>
      <c r="AF146" s="21"/>
      <c r="AG146" s="21"/>
      <c r="AH146" s="21"/>
      <c r="AI146" s="21"/>
      <c r="AJ146" s="21"/>
      <c r="AK146" s="21"/>
      <c r="AL146" s="21"/>
      <c r="AM146" s="21"/>
      <c r="AN146" s="21"/>
    </row>
    <row r="147" spans="1:40" ht="14.5">
      <c r="A147" s="437" t="s">
        <v>377</v>
      </c>
      <c r="B147" s="8">
        <v>43990</v>
      </c>
      <c r="C147" s="435">
        <v>1</v>
      </c>
      <c r="D147" s="435">
        <v>1</v>
      </c>
      <c r="E147" s="435"/>
      <c r="F147" s="435"/>
      <c r="G147" s="435"/>
      <c r="H147" s="435"/>
      <c r="I147" s="435">
        <v>1</v>
      </c>
      <c r="J147" s="435"/>
      <c r="K147" s="435"/>
      <c r="L147" s="435"/>
      <c r="M147" s="435"/>
      <c r="N147" s="435">
        <v>2085</v>
      </c>
      <c r="O147" s="435">
        <v>1</v>
      </c>
      <c r="P147" s="435"/>
      <c r="Q147" s="435"/>
      <c r="R147" s="435"/>
      <c r="S147" s="435"/>
      <c r="T147" s="435"/>
      <c r="U147" s="435"/>
      <c r="V147" s="21"/>
      <c r="W147" s="21"/>
      <c r="X147" s="21"/>
      <c r="Y147" s="21"/>
      <c r="Z147" s="21"/>
      <c r="AA147" s="21"/>
      <c r="AB147" s="21"/>
      <c r="AC147" s="21"/>
      <c r="AD147" s="21"/>
      <c r="AE147" s="21"/>
      <c r="AF147" s="21"/>
      <c r="AG147" s="21"/>
      <c r="AH147" s="21"/>
      <c r="AI147" s="21"/>
      <c r="AJ147" s="21"/>
      <c r="AK147" s="21"/>
      <c r="AL147" s="21"/>
      <c r="AM147" s="21"/>
      <c r="AN147" s="21"/>
    </row>
    <row r="148" spans="1:40" ht="14.5">
      <c r="A148" s="437" t="s">
        <v>378</v>
      </c>
      <c r="B148" s="8">
        <v>43994</v>
      </c>
      <c r="C148" s="435">
        <v>3</v>
      </c>
      <c r="D148" s="435">
        <v>3</v>
      </c>
      <c r="E148" s="435" t="s">
        <v>379</v>
      </c>
      <c r="F148" s="435"/>
      <c r="G148" s="435"/>
      <c r="H148" s="435">
        <v>1</v>
      </c>
      <c r="I148" s="435"/>
      <c r="J148" s="435">
        <v>1</v>
      </c>
      <c r="K148" s="435"/>
      <c r="L148" s="435">
        <v>1</v>
      </c>
      <c r="M148" s="435">
        <v>2</v>
      </c>
      <c r="N148" s="435"/>
      <c r="O148" s="435"/>
      <c r="P148" s="435"/>
      <c r="Q148" s="435"/>
      <c r="R148" s="435"/>
      <c r="S148" s="435"/>
      <c r="T148" s="435"/>
      <c r="U148" s="435"/>
      <c r="V148" s="21"/>
      <c r="W148" s="21"/>
      <c r="X148" s="21"/>
      <c r="Y148" s="21"/>
      <c r="Z148" s="21"/>
      <c r="AA148" s="21"/>
      <c r="AB148" s="21"/>
      <c r="AC148" s="21"/>
      <c r="AD148" s="21"/>
      <c r="AE148" s="21"/>
      <c r="AF148" s="21"/>
      <c r="AG148" s="21"/>
      <c r="AH148" s="21"/>
      <c r="AI148" s="21"/>
      <c r="AJ148" s="21"/>
      <c r="AK148" s="21"/>
      <c r="AL148" s="21"/>
      <c r="AM148" s="21"/>
      <c r="AN148" s="21"/>
    </row>
    <row r="149" spans="1:40" ht="14.5">
      <c r="A149" s="437" t="s">
        <v>380</v>
      </c>
      <c r="B149" s="8">
        <v>43995</v>
      </c>
      <c r="C149" s="435">
        <v>27</v>
      </c>
      <c r="D149" s="435">
        <v>27</v>
      </c>
      <c r="E149" s="435"/>
      <c r="F149" s="435" t="s">
        <v>1982</v>
      </c>
      <c r="G149" s="435"/>
      <c r="H149" s="435"/>
      <c r="I149" s="435"/>
      <c r="J149" s="435"/>
      <c r="K149" s="435"/>
      <c r="L149" s="435"/>
      <c r="M149" s="435"/>
      <c r="N149" s="435">
        <v>3317</v>
      </c>
      <c r="O149" s="435"/>
      <c r="P149" s="435"/>
      <c r="Q149" s="435"/>
      <c r="R149" s="435"/>
      <c r="S149" s="435"/>
      <c r="T149" s="435"/>
      <c r="U149" s="435"/>
      <c r="V149" s="21"/>
      <c r="W149" s="21"/>
      <c r="X149" s="21"/>
      <c r="Y149" s="21"/>
      <c r="Z149" s="21"/>
      <c r="AA149" s="21"/>
      <c r="AB149" s="21"/>
      <c r="AC149" s="21"/>
      <c r="AD149" s="21"/>
      <c r="AE149" s="21"/>
      <c r="AF149" s="21"/>
      <c r="AG149" s="21"/>
      <c r="AH149" s="21"/>
      <c r="AI149" s="21"/>
      <c r="AJ149" s="21"/>
      <c r="AK149" s="21"/>
      <c r="AL149" s="21"/>
      <c r="AM149" s="21"/>
      <c r="AN149" s="21"/>
    </row>
    <row r="150" spans="1:40" ht="14.5">
      <c r="A150" s="40" t="s">
        <v>382</v>
      </c>
      <c r="B150" s="8">
        <v>43997</v>
      </c>
      <c r="C150" s="435">
        <v>17</v>
      </c>
      <c r="D150" s="435">
        <v>17</v>
      </c>
      <c r="E150" s="435">
        <v>20</v>
      </c>
      <c r="F150" s="435" t="s">
        <v>1983</v>
      </c>
      <c r="G150" s="435">
        <v>2</v>
      </c>
      <c r="H150" s="435">
        <v>3</v>
      </c>
      <c r="I150" s="435">
        <v>5</v>
      </c>
      <c r="J150" s="435">
        <v>7</v>
      </c>
      <c r="K150" s="435"/>
      <c r="L150" s="435"/>
      <c r="M150" s="435"/>
      <c r="N150" s="435" t="s">
        <v>1984</v>
      </c>
      <c r="O150" s="435">
        <v>3</v>
      </c>
      <c r="P150" s="435" t="s">
        <v>254</v>
      </c>
      <c r="Q150" s="435"/>
      <c r="R150" s="435"/>
      <c r="S150" s="435"/>
      <c r="T150" s="435"/>
      <c r="U150" s="435"/>
      <c r="V150" s="21"/>
      <c r="W150" s="21"/>
      <c r="X150" s="21"/>
      <c r="Y150" s="21"/>
      <c r="Z150" s="21"/>
      <c r="AA150" s="21"/>
      <c r="AB150" s="21"/>
      <c r="AC150" s="21"/>
      <c r="AD150" s="21"/>
      <c r="AE150" s="21"/>
      <c r="AF150" s="21"/>
      <c r="AG150" s="21"/>
      <c r="AH150" s="21"/>
      <c r="AI150" s="21"/>
      <c r="AJ150" s="21"/>
      <c r="AK150" s="21"/>
      <c r="AL150" s="21"/>
      <c r="AM150" s="21"/>
      <c r="AN150" s="21"/>
    </row>
    <row r="151" spans="1:40" ht="14.5">
      <c r="A151" s="40" t="s">
        <v>387</v>
      </c>
      <c r="B151" s="8">
        <v>43992</v>
      </c>
      <c r="C151" s="435">
        <v>7</v>
      </c>
      <c r="D151" s="435">
        <v>7</v>
      </c>
      <c r="E151" s="435">
        <v>4</v>
      </c>
      <c r="F151" s="435" t="s">
        <v>1985</v>
      </c>
      <c r="G151" s="435"/>
      <c r="H151" s="435"/>
      <c r="I151" s="435"/>
      <c r="J151" s="435"/>
      <c r="K151" s="435"/>
      <c r="L151" s="435"/>
      <c r="M151" s="435"/>
      <c r="N151" s="435" t="s">
        <v>1986</v>
      </c>
      <c r="O151" s="435"/>
      <c r="P151" s="435"/>
      <c r="Q151" s="435"/>
      <c r="R151" s="435"/>
      <c r="S151" s="435"/>
      <c r="T151" s="435"/>
      <c r="U151" s="435"/>
      <c r="V151" s="21"/>
      <c r="W151" s="21"/>
      <c r="X151" s="21"/>
      <c r="Y151" s="21"/>
      <c r="Z151" s="21"/>
      <c r="AA151" s="21"/>
      <c r="AB151" s="21"/>
      <c r="AC151" s="21"/>
      <c r="AD151" s="21"/>
      <c r="AE151" s="21"/>
      <c r="AF151" s="21"/>
      <c r="AG151" s="21"/>
      <c r="AH151" s="21"/>
      <c r="AI151" s="21"/>
      <c r="AJ151" s="21"/>
      <c r="AK151" s="21"/>
      <c r="AL151" s="21"/>
      <c r="AM151" s="21"/>
      <c r="AN151" s="21"/>
    </row>
    <row r="152" spans="1:40" ht="14.5">
      <c r="A152" s="40" t="s">
        <v>391</v>
      </c>
      <c r="B152" s="8">
        <v>43960</v>
      </c>
      <c r="C152" s="435">
        <v>78</v>
      </c>
      <c r="D152" s="435">
        <v>75</v>
      </c>
      <c r="E152" s="435">
        <v>9</v>
      </c>
      <c r="F152" s="435"/>
      <c r="G152" s="435"/>
      <c r="H152" s="435"/>
      <c r="I152" s="435"/>
      <c r="J152" s="435"/>
      <c r="K152" s="435"/>
      <c r="L152" s="435"/>
      <c r="M152" s="435">
        <v>18</v>
      </c>
      <c r="N152" s="435"/>
      <c r="O152" s="435"/>
      <c r="P152" s="435"/>
      <c r="Q152" s="435">
        <v>1</v>
      </c>
      <c r="R152" s="435"/>
      <c r="S152" s="435"/>
      <c r="T152" s="435"/>
      <c r="U152" s="435"/>
      <c r="V152" s="21"/>
      <c r="W152" s="21"/>
      <c r="X152" s="21"/>
      <c r="Y152" s="21"/>
      <c r="Z152" s="21"/>
      <c r="AA152" s="21"/>
      <c r="AB152" s="21"/>
      <c r="AC152" s="21"/>
      <c r="AD152" s="21"/>
      <c r="AE152" s="21"/>
      <c r="AF152" s="21"/>
      <c r="AG152" s="21"/>
      <c r="AH152" s="21"/>
      <c r="AI152" s="21"/>
      <c r="AJ152" s="21"/>
      <c r="AK152" s="21"/>
      <c r="AL152" s="21"/>
      <c r="AM152" s="21"/>
      <c r="AN152" s="21"/>
    </row>
    <row r="153" spans="1:40" ht="14.5">
      <c r="A153" s="40" t="s">
        <v>394</v>
      </c>
      <c r="B153" s="7">
        <v>43950</v>
      </c>
      <c r="C153" s="435">
        <v>3</v>
      </c>
      <c r="D153" s="435">
        <v>1</v>
      </c>
      <c r="E153" s="435"/>
      <c r="F153" s="435"/>
      <c r="G153" s="435"/>
      <c r="H153" s="435"/>
      <c r="I153" s="435">
        <v>1</v>
      </c>
      <c r="J153" s="435"/>
      <c r="K153" s="435"/>
      <c r="L153" s="435"/>
      <c r="M153" s="435"/>
      <c r="N153" s="435">
        <v>1390</v>
      </c>
      <c r="O153" s="435">
        <v>3</v>
      </c>
      <c r="P153" s="435"/>
      <c r="Q153" s="435"/>
      <c r="R153" s="435"/>
      <c r="S153" s="435"/>
      <c r="T153" s="435"/>
      <c r="U153" s="435"/>
      <c r="V153" s="21"/>
      <c r="W153" s="21"/>
      <c r="X153" s="21"/>
      <c r="Y153" s="21"/>
      <c r="Z153" s="21"/>
      <c r="AA153" s="21"/>
      <c r="AB153" s="21"/>
      <c r="AC153" s="21"/>
      <c r="AD153" s="21"/>
      <c r="AE153" s="21"/>
      <c r="AF153" s="21"/>
      <c r="AG153" s="21"/>
      <c r="AH153" s="21"/>
      <c r="AI153" s="21"/>
      <c r="AJ153" s="21"/>
      <c r="AK153" s="21"/>
      <c r="AL153" s="21"/>
      <c r="AM153" s="21"/>
      <c r="AN153" s="21"/>
    </row>
    <row r="154" spans="1:40" ht="14.5">
      <c r="A154" s="40" t="s">
        <v>395</v>
      </c>
      <c r="B154" s="8">
        <v>43958</v>
      </c>
      <c r="C154" s="435">
        <v>1</v>
      </c>
      <c r="D154" s="435">
        <v>1</v>
      </c>
      <c r="E154" s="435"/>
      <c r="F154" s="435"/>
      <c r="G154" s="435"/>
      <c r="H154" s="435"/>
      <c r="I154" s="435">
        <v>1</v>
      </c>
      <c r="J154" s="435"/>
      <c r="K154" s="435"/>
      <c r="L154" s="435"/>
      <c r="M154" s="435"/>
      <c r="N154" s="435">
        <v>3070</v>
      </c>
      <c r="O154" s="435"/>
      <c r="P154" s="435"/>
      <c r="Q154" s="435"/>
      <c r="R154" s="435"/>
      <c r="S154" s="435"/>
      <c r="T154" s="435"/>
      <c r="U154" s="435"/>
      <c r="V154" s="21"/>
      <c r="W154" s="21"/>
      <c r="X154" s="21"/>
      <c r="Y154" s="21"/>
      <c r="Z154" s="21"/>
      <c r="AA154" s="21"/>
      <c r="AB154" s="21"/>
      <c r="AC154" s="21"/>
      <c r="AD154" s="21"/>
      <c r="AE154" s="21"/>
      <c r="AF154" s="21"/>
      <c r="AG154" s="21"/>
      <c r="AH154" s="21"/>
      <c r="AI154" s="21"/>
      <c r="AJ154" s="21"/>
      <c r="AK154" s="21"/>
      <c r="AL154" s="21"/>
      <c r="AM154" s="21"/>
      <c r="AN154" s="21"/>
    </row>
    <row r="155" spans="1:40" ht="14.5">
      <c r="A155" s="40" t="s">
        <v>397</v>
      </c>
      <c r="B155" s="4">
        <v>43984</v>
      </c>
      <c r="C155" s="435">
        <v>1</v>
      </c>
      <c r="D155" s="435">
        <v>1</v>
      </c>
      <c r="E155" s="435"/>
      <c r="F155" s="435"/>
      <c r="G155" s="435"/>
      <c r="H155" s="435"/>
      <c r="I155" s="435"/>
      <c r="J155" s="435">
        <v>1</v>
      </c>
      <c r="K155" s="435"/>
      <c r="L155" s="435"/>
      <c r="M155" s="435"/>
      <c r="N155" s="435"/>
      <c r="O155" s="435"/>
      <c r="P155" s="435"/>
      <c r="Q155" s="435"/>
      <c r="R155" s="435"/>
      <c r="S155" s="435"/>
      <c r="T155" s="435"/>
      <c r="U155" s="435"/>
      <c r="V155" s="21"/>
      <c r="W155" s="21"/>
      <c r="X155" s="21"/>
      <c r="Y155" s="21"/>
      <c r="Z155" s="21"/>
      <c r="AA155" s="21"/>
      <c r="AB155" s="21"/>
      <c r="AC155" s="21"/>
      <c r="AD155" s="21"/>
      <c r="AE155" s="21"/>
      <c r="AF155" s="21"/>
      <c r="AG155" s="21"/>
      <c r="AH155" s="21"/>
      <c r="AI155" s="21"/>
      <c r="AJ155" s="21"/>
      <c r="AK155" s="21"/>
      <c r="AL155" s="21"/>
      <c r="AM155" s="21"/>
      <c r="AN155" s="21"/>
    </row>
    <row r="156" spans="1:40" ht="14.5">
      <c r="A156" s="40" t="s">
        <v>399</v>
      </c>
      <c r="B156" s="4">
        <v>43991</v>
      </c>
      <c r="C156" s="435">
        <v>14</v>
      </c>
      <c r="D156" s="435">
        <v>14</v>
      </c>
      <c r="E156" s="435">
        <v>74</v>
      </c>
      <c r="F156" s="435" t="s">
        <v>1987</v>
      </c>
      <c r="G156" s="435"/>
      <c r="H156" s="435"/>
      <c r="I156" s="435"/>
      <c r="J156" s="435"/>
      <c r="K156" s="435"/>
      <c r="L156" s="435"/>
      <c r="M156" s="435"/>
      <c r="N156" s="435"/>
      <c r="O156" s="435"/>
      <c r="P156" s="435"/>
      <c r="Q156" s="435"/>
      <c r="R156" s="435"/>
      <c r="S156" s="435"/>
      <c r="T156" s="435"/>
      <c r="U156" s="435"/>
      <c r="V156" s="21"/>
      <c r="W156" s="21"/>
      <c r="X156" s="21"/>
      <c r="Y156" s="21"/>
      <c r="Z156" s="21"/>
      <c r="AA156" s="21"/>
      <c r="AB156" s="21"/>
      <c r="AC156" s="21"/>
      <c r="AD156" s="21"/>
      <c r="AE156" s="21"/>
      <c r="AF156" s="21"/>
      <c r="AG156" s="21"/>
      <c r="AH156" s="21"/>
      <c r="AI156" s="21"/>
      <c r="AJ156" s="21"/>
      <c r="AK156" s="21"/>
      <c r="AL156" s="21"/>
      <c r="AM156" s="21"/>
      <c r="AN156" s="21"/>
    </row>
    <row r="157" spans="1:40" ht="14.5">
      <c r="A157" s="40" t="s">
        <v>401</v>
      </c>
      <c r="B157" s="18" t="s">
        <v>1988</v>
      </c>
      <c r="C157" s="435">
        <v>0</v>
      </c>
      <c r="D157" s="435">
        <v>0</v>
      </c>
      <c r="E157" s="435">
        <v>4</v>
      </c>
      <c r="F157" s="435"/>
      <c r="G157" s="435"/>
      <c r="H157" s="435"/>
      <c r="I157" s="435"/>
      <c r="J157" s="435"/>
      <c r="K157" s="435"/>
      <c r="L157" s="435"/>
      <c r="M157" s="435"/>
      <c r="N157" s="435"/>
      <c r="O157" s="435"/>
      <c r="P157" s="435"/>
      <c r="Q157" s="435"/>
      <c r="R157" s="435"/>
      <c r="S157" s="435"/>
      <c r="T157" s="435"/>
      <c r="U157" s="435"/>
      <c r="V157" s="21"/>
      <c r="W157" s="21"/>
      <c r="X157" s="21"/>
      <c r="Y157" s="21"/>
      <c r="Z157" s="21"/>
      <c r="AA157" s="21"/>
      <c r="AB157" s="21"/>
      <c r="AC157" s="21"/>
      <c r="AD157" s="21"/>
      <c r="AE157" s="21"/>
      <c r="AF157" s="21"/>
      <c r="AG157" s="21"/>
      <c r="AH157" s="21"/>
      <c r="AI157" s="21"/>
      <c r="AJ157" s="21"/>
      <c r="AK157" s="21"/>
      <c r="AL157" s="21"/>
      <c r="AM157" s="21"/>
      <c r="AN157" s="21"/>
    </row>
    <row r="158" spans="1:40" ht="14.5">
      <c r="A158" s="28" t="s">
        <v>405</v>
      </c>
      <c r="B158" s="18" t="s">
        <v>406</v>
      </c>
      <c r="C158" s="435">
        <v>1</v>
      </c>
      <c r="D158" s="435">
        <v>1</v>
      </c>
      <c r="E158" s="435"/>
      <c r="F158" s="435"/>
      <c r="G158" s="435"/>
      <c r="H158" s="435"/>
      <c r="I158" s="435"/>
      <c r="J158" s="435">
        <v>1</v>
      </c>
      <c r="K158" s="435"/>
      <c r="L158" s="435"/>
      <c r="M158" s="435"/>
      <c r="N158" s="435">
        <v>2950</v>
      </c>
      <c r="O158" s="435"/>
      <c r="P158" s="435"/>
      <c r="Q158" s="435"/>
      <c r="R158" s="435"/>
      <c r="S158" s="435"/>
      <c r="T158" s="435"/>
      <c r="U158" s="435"/>
      <c r="V158" s="21"/>
      <c r="W158" s="21"/>
      <c r="X158" s="21"/>
      <c r="Y158" s="21"/>
      <c r="Z158" s="21"/>
      <c r="AA158" s="21"/>
      <c r="AB158" s="21"/>
      <c r="AC158" s="21"/>
      <c r="AD158" s="21"/>
      <c r="AE158" s="21"/>
      <c r="AF158" s="21"/>
      <c r="AG158" s="21"/>
      <c r="AH158" s="21"/>
      <c r="AI158" s="21"/>
      <c r="AJ158" s="21"/>
      <c r="AK158" s="21"/>
      <c r="AL158" s="21"/>
      <c r="AM158" s="21"/>
      <c r="AN158" s="21"/>
    </row>
    <row r="159" spans="1:40" ht="14.5">
      <c r="A159" s="28" t="s">
        <v>410</v>
      </c>
      <c r="B159" s="18" t="s">
        <v>411</v>
      </c>
      <c r="C159" s="435">
        <v>247</v>
      </c>
      <c r="D159" s="435">
        <v>241</v>
      </c>
      <c r="E159" s="435"/>
      <c r="F159" s="9" t="s">
        <v>1989</v>
      </c>
      <c r="G159" s="435"/>
      <c r="H159" s="435"/>
      <c r="I159" s="435"/>
      <c r="J159" s="435"/>
      <c r="K159" s="435"/>
      <c r="L159" s="435"/>
      <c r="M159" s="435"/>
      <c r="N159" s="435">
        <v>3135</v>
      </c>
      <c r="O159" s="435">
        <v>61</v>
      </c>
      <c r="P159" s="435"/>
      <c r="Q159" s="435">
        <v>2</v>
      </c>
      <c r="R159" s="435"/>
      <c r="S159" s="435"/>
      <c r="T159" s="435"/>
      <c r="U159" s="435"/>
      <c r="V159" s="21"/>
      <c r="W159" s="21"/>
      <c r="X159" s="21"/>
      <c r="Y159" s="21"/>
      <c r="Z159" s="21"/>
      <c r="AA159" s="21"/>
      <c r="AB159" s="21"/>
      <c r="AC159" s="21"/>
      <c r="AD159" s="21"/>
      <c r="AE159" s="21"/>
      <c r="AF159" s="21"/>
      <c r="AG159" s="21"/>
      <c r="AH159" s="21"/>
      <c r="AI159" s="21"/>
      <c r="AJ159" s="21"/>
      <c r="AK159" s="21"/>
      <c r="AL159" s="21"/>
      <c r="AM159" s="21"/>
      <c r="AN159" s="21"/>
    </row>
    <row r="160" spans="1:40" ht="14.5">
      <c r="A160" s="28" t="s">
        <v>413</v>
      </c>
      <c r="B160" s="18" t="s">
        <v>406</v>
      </c>
      <c r="C160" s="435">
        <v>1</v>
      </c>
      <c r="D160" s="435">
        <v>2</v>
      </c>
      <c r="E160" s="435"/>
      <c r="F160" s="435"/>
      <c r="G160" s="435"/>
      <c r="H160" s="435">
        <v>1</v>
      </c>
      <c r="I160" s="435"/>
      <c r="J160" s="435"/>
      <c r="K160" s="435"/>
      <c r="L160" s="435"/>
      <c r="M160" s="435"/>
      <c r="N160" s="435"/>
      <c r="O160" s="435">
        <v>1</v>
      </c>
      <c r="P160" s="435"/>
      <c r="Q160" s="435">
        <v>1</v>
      </c>
      <c r="R160" s="435"/>
      <c r="S160" s="435"/>
      <c r="T160" s="435"/>
      <c r="U160" s="435"/>
      <c r="V160" s="21"/>
      <c r="W160" s="21"/>
      <c r="X160" s="21"/>
      <c r="Y160" s="21"/>
      <c r="Z160" s="21"/>
      <c r="AA160" s="21"/>
      <c r="AB160" s="21"/>
      <c r="AC160" s="21"/>
      <c r="AD160" s="21"/>
      <c r="AE160" s="21"/>
      <c r="AF160" s="21"/>
      <c r="AG160" s="21"/>
      <c r="AH160" s="21"/>
      <c r="AI160" s="21"/>
      <c r="AJ160" s="21"/>
      <c r="AK160" s="21"/>
      <c r="AL160" s="21"/>
      <c r="AM160" s="21"/>
      <c r="AN160" s="21"/>
    </row>
    <row r="161" spans="1:40" ht="14.5">
      <c r="A161" s="29" t="s">
        <v>416</v>
      </c>
      <c r="B161" s="18" t="s">
        <v>417</v>
      </c>
      <c r="C161" s="435">
        <v>1</v>
      </c>
      <c r="D161" s="435">
        <v>1</v>
      </c>
      <c r="E161" s="435"/>
      <c r="F161" s="435"/>
      <c r="G161" s="435"/>
      <c r="H161" s="435"/>
      <c r="I161" s="30">
        <v>1</v>
      </c>
      <c r="J161" s="435"/>
      <c r="K161" s="435" t="s">
        <v>1990</v>
      </c>
      <c r="L161" s="435"/>
      <c r="M161" s="435">
        <v>1</v>
      </c>
      <c r="N161" s="435"/>
      <c r="O161" s="435">
        <v>1</v>
      </c>
      <c r="P161" s="435"/>
      <c r="Q161" s="435"/>
      <c r="R161" s="435"/>
      <c r="S161" s="435"/>
      <c r="T161" s="435"/>
      <c r="U161" s="30" t="s">
        <v>1991</v>
      </c>
      <c r="V161" s="21"/>
      <c r="W161" s="21"/>
      <c r="X161" s="21"/>
      <c r="Y161" s="21"/>
      <c r="Z161" s="21"/>
      <c r="AA161" s="21"/>
      <c r="AB161" s="21"/>
      <c r="AC161" s="21"/>
      <c r="AD161" s="21"/>
      <c r="AE161" s="21"/>
      <c r="AF161" s="21"/>
      <c r="AG161" s="21"/>
      <c r="AH161" s="21"/>
      <c r="AI161" s="21"/>
      <c r="AJ161" s="21"/>
      <c r="AK161" s="21"/>
      <c r="AL161" s="21"/>
      <c r="AM161" s="21"/>
      <c r="AN161" s="21"/>
    </row>
    <row r="162" spans="1:40" ht="14.5">
      <c r="A162" s="40" t="s">
        <v>418</v>
      </c>
      <c r="B162" s="8">
        <v>43997</v>
      </c>
      <c r="C162" s="435">
        <v>6</v>
      </c>
      <c r="D162" s="435">
        <v>6</v>
      </c>
      <c r="E162" s="435">
        <v>5</v>
      </c>
      <c r="F162" s="435"/>
      <c r="G162" s="435"/>
      <c r="H162" s="435"/>
      <c r="I162" s="435"/>
      <c r="J162" s="435"/>
      <c r="K162" s="435"/>
      <c r="L162" s="435"/>
      <c r="M162" s="435"/>
      <c r="N162" s="435"/>
      <c r="O162" s="435"/>
      <c r="P162" s="435"/>
      <c r="Q162" s="435"/>
      <c r="R162" s="435"/>
      <c r="S162" s="435"/>
      <c r="T162" s="435"/>
      <c r="U162" s="435"/>
      <c r="V162" s="21"/>
      <c r="W162" s="21"/>
      <c r="X162" s="21"/>
      <c r="Y162" s="21"/>
      <c r="Z162" s="21"/>
      <c r="AA162" s="21"/>
      <c r="AB162" s="21"/>
      <c r="AC162" s="21"/>
      <c r="AD162" s="21"/>
      <c r="AE162" s="21"/>
      <c r="AF162" s="21"/>
      <c r="AG162" s="21"/>
      <c r="AH162" s="21"/>
      <c r="AI162" s="21"/>
      <c r="AJ162" s="21"/>
      <c r="AK162" s="21"/>
      <c r="AL162" s="21"/>
      <c r="AM162" s="21"/>
      <c r="AN162" s="21"/>
    </row>
    <row r="163" spans="1:40" ht="14.5">
      <c r="A163" s="40" t="s">
        <v>420</v>
      </c>
      <c r="B163" s="8">
        <v>44004</v>
      </c>
      <c r="C163" s="435">
        <v>7</v>
      </c>
      <c r="D163" s="435">
        <v>7</v>
      </c>
      <c r="E163" s="435"/>
      <c r="F163" s="435"/>
      <c r="G163" s="435"/>
      <c r="H163" s="435">
        <v>2</v>
      </c>
      <c r="I163" s="435">
        <v>1</v>
      </c>
      <c r="J163" s="435">
        <v>4</v>
      </c>
      <c r="K163" s="435"/>
      <c r="L163" s="435"/>
      <c r="M163" s="435">
        <v>1</v>
      </c>
      <c r="N163" s="435"/>
      <c r="O163" s="435">
        <v>2</v>
      </c>
      <c r="P163" s="435"/>
      <c r="Q163" s="435"/>
      <c r="R163" s="435">
        <v>1</v>
      </c>
      <c r="S163" s="435"/>
      <c r="T163" s="435"/>
      <c r="U163" s="435"/>
      <c r="V163" s="21"/>
      <c r="W163" s="21"/>
      <c r="X163" s="21"/>
      <c r="Y163" s="21"/>
      <c r="Z163" s="21"/>
      <c r="AA163" s="21"/>
      <c r="AB163" s="21"/>
      <c r="AC163" s="21"/>
      <c r="AD163" s="21"/>
      <c r="AE163" s="21"/>
      <c r="AF163" s="21"/>
      <c r="AG163" s="21"/>
      <c r="AH163" s="21"/>
      <c r="AI163" s="21"/>
      <c r="AJ163" s="21"/>
      <c r="AK163" s="21"/>
      <c r="AL163" s="21"/>
      <c r="AM163" s="21"/>
      <c r="AN163" s="21"/>
    </row>
    <row r="164" spans="1:40" ht="14.5">
      <c r="A164" s="40" t="s">
        <v>422</v>
      </c>
      <c r="B164" s="8">
        <v>44005</v>
      </c>
      <c r="C164" s="435" t="s">
        <v>21</v>
      </c>
      <c r="D164" s="435"/>
      <c r="E164" s="435"/>
      <c r="F164" s="435"/>
      <c r="G164" s="435"/>
      <c r="H164" s="435"/>
      <c r="I164" s="435"/>
      <c r="J164" s="435"/>
      <c r="K164" s="435"/>
      <c r="L164" s="435"/>
      <c r="M164" s="435"/>
      <c r="N164" s="435"/>
      <c r="O164" s="435"/>
      <c r="P164" s="435"/>
      <c r="Q164" s="435"/>
      <c r="R164" s="435"/>
      <c r="S164" s="435"/>
      <c r="T164" s="435"/>
      <c r="U164" s="435"/>
      <c r="V164" s="21"/>
      <c r="W164" s="21"/>
      <c r="X164" s="21"/>
      <c r="Y164" s="21"/>
      <c r="Z164" s="21"/>
      <c r="AA164" s="21"/>
      <c r="AB164" s="21"/>
      <c r="AC164" s="21"/>
      <c r="AD164" s="21"/>
      <c r="AE164" s="21"/>
      <c r="AF164" s="21"/>
      <c r="AG164" s="21"/>
      <c r="AH164" s="21"/>
      <c r="AI164" s="21"/>
      <c r="AJ164" s="21"/>
      <c r="AK164" s="21"/>
      <c r="AL164" s="21"/>
      <c r="AM164" s="21"/>
      <c r="AN164" s="21"/>
    </row>
    <row r="165" spans="1:40" ht="14.5">
      <c r="A165" s="40" t="s">
        <v>424</v>
      </c>
      <c r="B165" s="8">
        <v>44004</v>
      </c>
      <c r="C165" s="435">
        <v>1</v>
      </c>
      <c r="D165" s="435">
        <v>1</v>
      </c>
      <c r="E165" s="435"/>
      <c r="F165" s="435"/>
      <c r="G165" s="435"/>
      <c r="H165" s="435"/>
      <c r="I165" s="435"/>
      <c r="J165" s="435"/>
      <c r="K165" s="435"/>
      <c r="L165" s="435"/>
      <c r="M165" s="435"/>
      <c r="N165" s="435">
        <v>3310</v>
      </c>
      <c r="O165" s="435"/>
      <c r="P165" s="435"/>
      <c r="Q165" s="435"/>
      <c r="R165" s="435"/>
      <c r="S165" s="435"/>
      <c r="T165" s="435"/>
      <c r="U165" s="435"/>
      <c r="V165" s="21"/>
      <c r="W165" s="21"/>
      <c r="X165" s="21"/>
      <c r="Y165" s="21"/>
      <c r="Z165" s="21"/>
      <c r="AA165" s="21"/>
      <c r="AB165" s="21"/>
      <c r="AC165" s="21"/>
      <c r="AD165" s="21"/>
      <c r="AE165" s="21"/>
      <c r="AF165" s="21"/>
      <c r="AG165" s="21"/>
      <c r="AH165" s="21"/>
      <c r="AI165" s="21"/>
      <c r="AJ165" s="21"/>
      <c r="AK165" s="21"/>
      <c r="AL165" s="21"/>
      <c r="AM165" s="21"/>
      <c r="AN165" s="21"/>
    </row>
    <row r="166" spans="1:40" ht="14.5">
      <c r="A166" s="40" t="s">
        <v>426</v>
      </c>
      <c r="B166" s="8">
        <v>44004</v>
      </c>
      <c r="C166" s="435">
        <v>2</v>
      </c>
      <c r="D166" s="435">
        <v>2</v>
      </c>
      <c r="E166" s="435"/>
      <c r="F166" s="435"/>
      <c r="G166" s="435"/>
      <c r="H166" s="435"/>
      <c r="I166" s="435"/>
      <c r="J166" s="435">
        <v>2</v>
      </c>
      <c r="K166" s="435"/>
      <c r="L166" s="435"/>
      <c r="M166" s="435"/>
      <c r="N166" s="435" t="s">
        <v>1992</v>
      </c>
      <c r="O166" s="435">
        <v>2</v>
      </c>
      <c r="P166" s="435"/>
      <c r="Q166" s="435"/>
      <c r="R166" s="435"/>
      <c r="S166" s="435">
        <v>1</v>
      </c>
      <c r="T166" s="435"/>
      <c r="U166" s="435"/>
      <c r="V166" s="21"/>
      <c r="W166" s="21"/>
      <c r="X166" s="21"/>
      <c r="Y166" s="21"/>
      <c r="Z166" s="21"/>
      <c r="AA166" s="21"/>
      <c r="AB166" s="21"/>
      <c r="AC166" s="21"/>
      <c r="AD166" s="21"/>
      <c r="AE166" s="21"/>
      <c r="AF166" s="21"/>
      <c r="AG166" s="21"/>
      <c r="AH166" s="21"/>
      <c r="AI166" s="21"/>
      <c r="AJ166" s="21"/>
      <c r="AK166" s="21"/>
      <c r="AL166" s="21"/>
      <c r="AM166" s="21"/>
      <c r="AN166" s="21"/>
    </row>
    <row r="167" spans="1:40" ht="14.5">
      <c r="A167" s="40" t="s">
        <v>428</v>
      </c>
      <c r="B167" s="8">
        <v>44005</v>
      </c>
      <c r="C167" s="435">
        <v>1</v>
      </c>
      <c r="D167" s="435">
        <v>1</v>
      </c>
      <c r="E167" s="435"/>
      <c r="F167" s="435"/>
      <c r="G167" s="435"/>
      <c r="H167" s="435"/>
      <c r="I167" s="435"/>
      <c r="J167" s="435"/>
      <c r="K167" s="435"/>
      <c r="L167" s="435"/>
      <c r="M167" s="435"/>
      <c r="N167" s="435">
        <v>2430</v>
      </c>
      <c r="O167" s="435">
        <v>1</v>
      </c>
      <c r="P167" s="435"/>
      <c r="Q167" s="435"/>
      <c r="R167" s="435"/>
      <c r="S167" s="435"/>
      <c r="T167" s="435"/>
      <c r="U167" s="435"/>
      <c r="V167" s="21"/>
      <c r="W167" s="21"/>
      <c r="X167" s="21"/>
      <c r="Y167" s="21"/>
      <c r="Z167" s="21"/>
      <c r="AA167" s="21"/>
      <c r="AB167" s="21"/>
      <c r="AC167" s="21"/>
      <c r="AD167" s="21"/>
      <c r="AE167" s="21"/>
      <c r="AF167" s="21"/>
      <c r="AG167" s="21"/>
      <c r="AH167" s="21"/>
      <c r="AI167" s="21"/>
      <c r="AJ167" s="21"/>
      <c r="AK167" s="21"/>
      <c r="AL167" s="21"/>
      <c r="AM167" s="21"/>
      <c r="AN167" s="21"/>
    </row>
    <row r="168" spans="1:40" ht="14.5">
      <c r="A168" s="40" t="s">
        <v>429</v>
      </c>
      <c r="B168" s="8">
        <v>43994</v>
      </c>
      <c r="C168" s="435">
        <v>1</v>
      </c>
      <c r="D168" s="435">
        <v>1</v>
      </c>
      <c r="E168" s="435"/>
      <c r="F168" s="435"/>
      <c r="G168" s="435"/>
      <c r="H168" s="435"/>
      <c r="I168" s="435"/>
      <c r="J168" s="435">
        <v>1</v>
      </c>
      <c r="K168" s="435"/>
      <c r="L168" s="435"/>
      <c r="M168" s="435"/>
      <c r="N168" s="435">
        <v>2600</v>
      </c>
      <c r="O168" s="435"/>
      <c r="P168" s="435"/>
      <c r="Q168" s="435"/>
      <c r="R168" s="435"/>
      <c r="S168" s="435"/>
      <c r="T168" s="435"/>
      <c r="U168" s="435"/>
      <c r="V168" s="21"/>
      <c r="W168" s="21"/>
      <c r="X168" s="21"/>
      <c r="Y168" s="21"/>
      <c r="Z168" s="21"/>
      <c r="AA168" s="21"/>
      <c r="AB168" s="21"/>
      <c r="AC168" s="21"/>
      <c r="AD168" s="21"/>
      <c r="AE168" s="21"/>
      <c r="AF168" s="21"/>
      <c r="AG168" s="21"/>
      <c r="AH168" s="21"/>
      <c r="AI168" s="21"/>
      <c r="AJ168" s="21"/>
      <c r="AK168" s="21"/>
      <c r="AL168" s="21"/>
      <c r="AM168" s="21"/>
      <c r="AN168" s="21"/>
    </row>
    <row r="169" spans="1:40" ht="14.5">
      <c r="A169" s="40" t="s">
        <v>430</v>
      </c>
      <c r="B169" s="7">
        <v>43932</v>
      </c>
      <c r="C169" s="435">
        <v>17</v>
      </c>
      <c r="D169" s="435">
        <v>17</v>
      </c>
      <c r="E169" s="435">
        <v>11</v>
      </c>
      <c r="F169" s="435"/>
      <c r="G169" s="435"/>
      <c r="H169" s="435"/>
      <c r="I169" s="435">
        <v>5</v>
      </c>
      <c r="J169" s="435">
        <v>12</v>
      </c>
      <c r="K169" s="435"/>
      <c r="L169" s="435"/>
      <c r="M169" s="435"/>
      <c r="N169" s="435">
        <v>2901</v>
      </c>
      <c r="O169" s="435"/>
      <c r="P169" s="435"/>
      <c r="Q169" s="439">
        <v>0</v>
      </c>
      <c r="R169" s="435">
        <v>1</v>
      </c>
      <c r="S169" s="435"/>
      <c r="T169" s="435"/>
      <c r="U169" s="435"/>
      <c r="V169" s="21"/>
      <c r="W169" s="21"/>
      <c r="X169" s="21"/>
      <c r="Y169" s="21"/>
      <c r="Z169" s="21"/>
      <c r="AA169" s="21"/>
      <c r="AB169" s="21"/>
      <c r="AC169" s="21"/>
      <c r="AD169" s="21"/>
      <c r="AE169" s="21"/>
      <c r="AF169" s="21"/>
      <c r="AG169" s="21"/>
      <c r="AH169" s="21"/>
      <c r="AI169" s="21"/>
      <c r="AJ169" s="21"/>
      <c r="AK169" s="21"/>
      <c r="AL169" s="21"/>
      <c r="AM169" s="21"/>
      <c r="AN169" s="21"/>
    </row>
    <row r="170" spans="1:40" ht="14.5">
      <c r="A170" s="40" t="s">
        <v>433</v>
      </c>
      <c r="B170" s="8">
        <v>44009</v>
      </c>
      <c r="C170" s="435">
        <v>2</v>
      </c>
      <c r="D170" s="435">
        <v>2</v>
      </c>
      <c r="E170" s="435"/>
      <c r="F170" s="435"/>
      <c r="G170" s="435"/>
      <c r="H170" s="435">
        <v>1</v>
      </c>
      <c r="I170" s="435">
        <v>1</v>
      </c>
      <c r="J170" s="435"/>
      <c r="K170" s="435"/>
      <c r="L170" s="435"/>
      <c r="M170" s="435"/>
      <c r="N170" s="435">
        <v>1645</v>
      </c>
      <c r="O170" s="435">
        <v>2</v>
      </c>
      <c r="P170" s="435"/>
      <c r="Q170" s="435"/>
      <c r="R170" s="435"/>
      <c r="S170" s="435">
        <v>1</v>
      </c>
      <c r="T170" s="435"/>
      <c r="U170" s="435"/>
      <c r="V170" s="21"/>
      <c r="W170" s="21"/>
      <c r="X170" s="21"/>
      <c r="Y170" s="21"/>
      <c r="Z170" s="21"/>
      <c r="AA170" s="21"/>
      <c r="AB170" s="21"/>
      <c r="AC170" s="21"/>
      <c r="AD170" s="21"/>
      <c r="AE170" s="21"/>
      <c r="AF170" s="21"/>
      <c r="AG170" s="21"/>
      <c r="AH170" s="21"/>
      <c r="AI170" s="21"/>
      <c r="AJ170" s="21"/>
      <c r="AK170" s="21"/>
      <c r="AL170" s="21"/>
      <c r="AM170" s="21"/>
      <c r="AN170" s="21"/>
    </row>
    <row r="171" spans="1:40" ht="14.5">
      <c r="A171" s="40" t="s">
        <v>436</v>
      </c>
      <c r="B171" s="8">
        <v>44007</v>
      </c>
      <c r="C171" s="435">
        <v>1</v>
      </c>
      <c r="D171" s="435">
        <v>1</v>
      </c>
      <c r="E171" s="435"/>
      <c r="F171" s="435"/>
      <c r="G171" s="435"/>
      <c r="H171" s="435"/>
      <c r="I171" s="435"/>
      <c r="J171" s="435">
        <v>1</v>
      </c>
      <c r="K171" s="435"/>
      <c r="L171" s="435"/>
      <c r="M171" s="435"/>
      <c r="N171" s="435"/>
      <c r="O171" s="435"/>
      <c r="P171" s="435"/>
      <c r="Q171" s="435"/>
      <c r="R171" s="435"/>
      <c r="S171" s="435"/>
      <c r="T171" s="435"/>
      <c r="U171" s="435"/>
      <c r="V171" s="21"/>
      <c r="W171" s="21"/>
      <c r="X171" s="21"/>
      <c r="Y171" s="21"/>
      <c r="Z171" s="21"/>
      <c r="AA171" s="21"/>
      <c r="AB171" s="21"/>
      <c r="AC171" s="21"/>
      <c r="AD171" s="21"/>
      <c r="AE171" s="21"/>
      <c r="AF171" s="21"/>
      <c r="AG171" s="21"/>
      <c r="AH171" s="21"/>
      <c r="AI171" s="21"/>
      <c r="AJ171" s="21"/>
      <c r="AK171" s="21"/>
      <c r="AL171" s="21"/>
      <c r="AM171" s="21"/>
      <c r="AN171" s="21"/>
    </row>
    <row r="172" spans="1:40" ht="14.5">
      <c r="A172" s="40" t="s">
        <v>437</v>
      </c>
      <c r="B172" s="8">
        <v>44014</v>
      </c>
      <c r="C172" s="435">
        <v>1</v>
      </c>
      <c r="D172" s="435">
        <v>1</v>
      </c>
      <c r="E172" s="435"/>
      <c r="F172" s="435"/>
      <c r="G172" s="435"/>
      <c r="H172" s="435"/>
      <c r="I172" s="435"/>
      <c r="J172" s="435"/>
      <c r="K172" s="435"/>
      <c r="L172" s="435"/>
      <c r="M172" s="435"/>
      <c r="N172" s="435">
        <v>3250</v>
      </c>
      <c r="O172" s="435"/>
      <c r="P172" s="435"/>
      <c r="Q172" s="435"/>
      <c r="R172" s="435"/>
      <c r="S172" s="435"/>
      <c r="T172" s="435"/>
      <c r="U172" s="435"/>
      <c r="V172" s="21"/>
      <c r="W172" s="21"/>
      <c r="X172" s="21"/>
      <c r="Y172" s="21"/>
      <c r="Z172" s="21"/>
      <c r="AA172" s="21"/>
      <c r="AB172" s="21"/>
      <c r="AC172" s="21"/>
      <c r="AD172" s="21"/>
      <c r="AE172" s="21"/>
      <c r="AF172" s="21"/>
      <c r="AG172" s="21"/>
      <c r="AH172" s="21"/>
      <c r="AI172" s="21"/>
      <c r="AJ172" s="21"/>
      <c r="AK172" s="21"/>
      <c r="AL172" s="21"/>
      <c r="AM172" s="21"/>
      <c r="AN172" s="21"/>
    </row>
    <row r="173" spans="1:40" ht="14.5">
      <c r="A173" s="40" t="s">
        <v>438</v>
      </c>
      <c r="B173" s="8">
        <v>44012</v>
      </c>
      <c r="C173" s="435">
        <v>1</v>
      </c>
      <c r="D173" s="435">
        <v>1</v>
      </c>
      <c r="E173" s="435"/>
      <c r="F173" s="435"/>
      <c r="G173" s="435"/>
      <c r="H173" s="435"/>
      <c r="I173" s="435"/>
      <c r="J173" s="435">
        <v>1</v>
      </c>
      <c r="K173" s="435"/>
      <c r="L173" s="435"/>
      <c r="M173" s="435"/>
      <c r="N173" s="435">
        <v>2880</v>
      </c>
      <c r="O173" s="435"/>
      <c r="P173" s="435"/>
      <c r="Q173" s="435"/>
      <c r="R173" s="435"/>
      <c r="S173" s="435"/>
      <c r="T173" s="435"/>
      <c r="U173" s="435"/>
      <c r="V173" s="21"/>
      <c r="W173" s="21"/>
      <c r="X173" s="21"/>
      <c r="Y173" s="21"/>
      <c r="Z173" s="21"/>
      <c r="AA173" s="21"/>
      <c r="AB173" s="21"/>
      <c r="AC173" s="21"/>
      <c r="AD173" s="21"/>
      <c r="AE173" s="21"/>
      <c r="AF173" s="21"/>
      <c r="AG173" s="21"/>
      <c r="AH173" s="21"/>
      <c r="AI173" s="21"/>
      <c r="AJ173" s="21"/>
      <c r="AK173" s="21"/>
      <c r="AL173" s="21"/>
      <c r="AM173" s="21"/>
      <c r="AN173" s="21"/>
    </row>
    <row r="174" spans="1:40" ht="14.5">
      <c r="A174" s="40" t="s">
        <v>439</v>
      </c>
      <c r="B174" s="8">
        <v>44013</v>
      </c>
      <c r="C174" s="435">
        <v>1</v>
      </c>
      <c r="D174" s="435">
        <v>1</v>
      </c>
      <c r="E174" s="435"/>
      <c r="F174" s="435"/>
      <c r="G174" s="435"/>
      <c r="H174" s="435"/>
      <c r="I174" s="435"/>
      <c r="J174" s="435">
        <v>1</v>
      </c>
      <c r="K174" s="435"/>
      <c r="L174" s="435"/>
      <c r="M174" s="435"/>
      <c r="N174" s="435">
        <v>2980</v>
      </c>
      <c r="O174" s="435">
        <v>1</v>
      </c>
      <c r="P174" s="435"/>
      <c r="Q174" s="435"/>
      <c r="R174" s="435"/>
      <c r="S174" s="435"/>
      <c r="T174" s="435"/>
      <c r="U174" s="435"/>
      <c r="V174" s="21"/>
      <c r="W174" s="21"/>
      <c r="X174" s="21"/>
      <c r="Y174" s="21"/>
      <c r="Z174" s="21"/>
      <c r="AA174" s="21"/>
      <c r="AB174" s="21"/>
      <c r="AC174" s="21"/>
      <c r="AD174" s="21"/>
      <c r="AE174" s="21"/>
      <c r="AF174" s="21"/>
      <c r="AG174" s="21"/>
      <c r="AH174" s="21"/>
      <c r="AI174" s="21"/>
      <c r="AJ174" s="21"/>
      <c r="AK174" s="21"/>
      <c r="AL174" s="21"/>
      <c r="AM174" s="21"/>
      <c r="AN174" s="21"/>
    </row>
    <row r="175" spans="1:40" ht="14.5">
      <c r="A175" s="40" t="s">
        <v>440</v>
      </c>
      <c r="B175" s="8">
        <v>44015</v>
      </c>
      <c r="C175" s="435">
        <v>17</v>
      </c>
      <c r="D175" s="435">
        <v>17</v>
      </c>
      <c r="E175" s="435"/>
      <c r="F175" s="435"/>
      <c r="G175" s="435"/>
      <c r="H175" s="435"/>
      <c r="I175" s="435"/>
      <c r="J175" s="435"/>
      <c r="K175" s="435"/>
      <c r="L175" s="435"/>
      <c r="M175" s="435"/>
      <c r="N175" s="435"/>
      <c r="O175" s="435"/>
      <c r="P175" s="435"/>
      <c r="Q175" s="435"/>
      <c r="R175" s="435"/>
      <c r="S175" s="435"/>
      <c r="T175" s="435"/>
      <c r="U175" s="435"/>
      <c r="V175" s="21"/>
      <c r="W175" s="21"/>
      <c r="X175" s="21"/>
      <c r="Y175" s="21"/>
      <c r="Z175" s="21"/>
      <c r="AA175" s="21"/>
      <c r="AB175" s="21"/>
      <c r="AC175" s="21"/>
      <c r="AD175" s="21"/>
      <c r="AE175" s="21"/>
      <c r="AF175" s="21"/>
      <c r="AG175" s="21"/>
      <c r="AH175" s="21"/>
      <c r="AI175" s="21"/>
      <c r="AJ175" s="21"/>
      <c r="AK175" s="21"/>
      <c r="AL175" s="21"/>
      <c r="AM175" s="21"/>
      <c r="AN175" s="21"/>
    </row>
    <row r="176" spans="1:40" ht="14.5">
      <c r="A176" s="40" t="s">
        <v>441</v>
      </c>
      <c r="B176" s="8">
        <v>44012</v>
      </c>
      <c r="C176" s="435"/>
      <c r="D176" s="435"/>
      <c r="E176" s="435">
        <v>1</v>
      </c>
      <c r="F176" s="435"/>
      <c r="G176" s="435"/>
      <c r="H176" s="435"/>
      <c r="I176" s="435"/>
      <c r="J176" s="435"/>
      <c r="K176" s="435"/>
      <c r="L176" s="435"/>
      <c r="M176" s="435"/>
      <c r="N176" s="435"/>
      <c r="O176" s="435"/>
      <c r="P176" s="435"/>
      <c r="Q176" s="435"/>
      <c r="R176" s="435"/>
      <c r="S176" s="435"/>
      <c r="T176" s="435"/>
      <c r="U176" s="435"/>
      <c r="V176" s="21"/>
      <c r="W176" s="21"/>
      <c r="X176" s="21"/>
      <c r="Y176" s="21"/>
      <c r="Z176" s="21"/>
      <c r="AA176" s="21"/>
      <c r="AB176" s="21"/>
      <c r="AC176" s="21"/>
      <c r="AD176" s="21"/>
      <c r="AE176" s="21"/>
      <c r="AF176" s="21"/>
      <c r="AG176" s="21"/>
      <c r="AH176" s="21"/>
      <c r="AI176" s="21"/>
      <c r="AJ176" s="21"/>
      <c r="AK176" s="21"/>
      <c r="AL176" s="21"/>
      <c r="AM176" s="21"/>
      <c r="AN176" s="21"/>
    </row>
    <row r="177" spans="1:40" ht="14.5">
      <c r="A177" s="40" t="s">
        <v>442</v>
      </c>
      <c r="B177" s="8">
        <v>44012</v>
      </c>
      <c r="C177" s="435"/>
      <c r="D177" s="435"/>
      <c r="E177" s="435">
        <v>1</v>
      </c>
      <c r="F177" s="435"/>
      <c r="G177" s="435"/>
      <c r="H177" s="435"/>
      <c r="I177" s="435"/>
      <c r="J177" s="435"/>
      <c r="K177" s="435"/>
      <c r="L177" s="435"/>
      <c r="M177" s="435"/>
      <c r="N177" s="435"/>
      <c r="O177" s="435"/>
      <c r="P177" s="435"/>
      <c r="Q177" s="435"/>
      <c r="R177" s="435"/>
      <c r="S177" s="435"/>
      <c r="T177" s="435"/>
      <c r="U177" s="435"/>
      <c r="V177" s="21"/>
      <c r="W177" s="21"/>
      <c r="X177" s="21"/>
      <c r="Y177" s="21"/>
      <c r="Z177" s="21"/>
      <c r="AA177" s="21"/>
      <c r="AB177" s="21"/>
      <c r="AC177" s="21"/>
      <c r="AD177" s="21"/>
      <c r="AE177" s="21"/>
      <c r="AF177" s="21"/>
      <c r="AG177" s="21"/>
      <c r="AH177" s="21"/>
      <c r="AI177" s="21"/>
      <c r="AJ177" s="21"/>
      <c r="AK177" s="21"/>
      <c r="AL177" s="21"/>
      <c r="AM177" s="21"/>
      <c r="AN177" s="21"/>
    </row>
    <row r="178" spans="1:40" ht="14.5">
      <c r="A178" s="40" t="s">
        <v>443</v>
      </c>
      <c r="B178" s="8">
        <v>43917</v>
      </c>
      <c r="C178" s="435">
        <v>15</v>
      </c>
      <c r="D178" s="435">
        <v>14</v>
      </c>
      <c r="E178" s="435"/>
      <c r="F178" s="435"/>
      <c r="G178" s="435"/>
      <c r="H178" s="435"/>
      <c r="I178" s="30">
        <v>3</v>
      </c>
      <c r="J178" s="435"/>
      <c r="K178" s="435"/>
      <c r="L178" s="435"/>
      <c r="M178" s="435">
        <v>1</v>
      </c>
      <c r="N178" s="435"/>
      <c r="O178" s="435"/>
      <c r="P178" s="435"/>
      <c r="Q178" s="435"/>
      <c r="R178" s="435">
        <v>3</v>
      </c>
      <c r="S178" s="435"/>
      <c r="T178" s="435"/>
      <c r="U178" s="30" t="s">
        <v>1993</v>
      </c>
      <c r="V178" s="435"/>
      <c r="W178" s="435"/>
      <c r="X178" s="435"/>
      <c r="Y178" s="435"/>
      <c r="Z178" s="435"/>
      <c r="AA178" s="435"/>
      <c r="AB178" s="435"/>
      <c r="AC178" s="435"/>
      <c r="AD178" s="435"/>
      <c r="AE178" s="435"/>
      <c r="AF178" s="435"/>
      <c r="AG178" s="435"/>
      <c r="AH178" s="435"/>
      <c r="AI178" s="435"/>
      <c r="AJ178" s="435"/>
      <c r="AK178" s="435"/>
      <c r="AL178" s="435"/>
      <c r="AM178" s="435"/>
      <c r="AN178" s="435"/>
    </row>
    <row r="179" spans="1:40" ht="14.5">
      <c r="A179" s="40" t="s">
        <v>180</v>
      </c>
      <c r="B179" s="10">
        <v>43941</v>
      </c>
      <c r="C179" s="435">
        <v>8</v>
      </c>
      <c r="D179" s="435">
        <v>13</v>
      </c>
      <c r="E179" s="435"/>
      <c r="F179" s="435"/>
      <c r="G179" s="435"/>
      <c r="H179" s="435"/>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435"/>
      <c r="AF179" s="435"/>
      <c r="AG179" s="435"/>
      <c r="AH179" s="435"/>
      <c r="AI179" s="435"/>
      <c r="AJ179" s="435"/>
      <c r="AK179" s="435"/>
      <c r="AL179" s="435"/>
      <c r="AM179" s="435"/>
      <c r="AN179" s="435"/>
    </row>
    <row r="180" spans="1:40" ht="14.5">
      <c r="A180" s="40" t="s">
        <v>444</v>
      </c>
      <c r="B180" s="11">
        <v>43958</v>
      </c>
      <c r="C180" s="435">
        <v>9</v>
      </c>
      <c r="D180" s="435">
        <v>9</v>
      </c>
      <c r="E180" s="435"/>
      <c r="F180" s="435"/>
      <c r="G180" s="435"/>
      <c r="H180" s="435"/>
      <c r="I180" s="435"/>
      <c r="J180" s="435"/>
      <c r="K180" s="435"/>
      <c r="L180" s="435"/>
      <c r="M180" s="435"/>
      <c r="N180" s="435"/>
      <c r="O180" s="435"/>
      <c r="P180" s="435"/>
      <c r="Q180" s="439">
        <v>0</v>
      </c>
      <c r="R180" s="435"/>
      <c r="S180" s="435"/>
      <c r="T180" s="435"/>
      <c r="U180" s="435"/>
      <c r="V180" s="435"/>
      <c r="W180" s="435"/>
      <c r="X180" s="435"/>
      <c r="Y180" s="435"/>
      <c r="Z180" s="435"/>
      <c r="AA180" s="435"/>
      <c r="AB180" s="435"/>
      <c r="AC180" s="435"/>
      <c r="AD180" s="435"/>
      <c r="AE180" s="435"/>
      <c r="AF180" s="435"/>
      <c r="AG180" s="435"/>
      <c r="AH180" s="435"/>
      <c r="AI180" s="435"/>
      <c r="AJ180" s="435"/>
      <c r="AK180" s="435"/>
      <c r="AL180" s="435"/>
      <c r="AM180" s="435"/>
      <c r="AN180" s="435"/>
    </row>
    <row r="181" spans="1:40" ht="14.5">
      <c r="A181" s="40" t="s">
        <v>445</v>
      </c>
      <c r="B181" s="11">
        <v>43924</v>
      </c>
      <c r="C181" s="435">
        <v>40</v>
      </c>
      <c r="D181" s="435">
        <v>40</v>
      </c>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c r="AA181" s="435"/>
      <c r="AB181" s="435"/>
      <c r="AC181" s="435"/>
      <c r="AD181" s="435"/>
      <c r="AE181" s="435"/>
      <c r="AF181" s="435"/>
      <c r="AG181" s="435"/>
      <c r="AH181" s="435"/>
      <c r="AI181" s="435"/>
      <c r="AJ181" s="435"/>
      <c r="AK181" s="435"/>
      <c r="AL181" s="435"/>
      <c r="AM181" s="435"/>
      <c r="AN181" s="435"/>
    </row>
    <row r="182" spans="1:40" ht="14.5">
      <c r="A182" s="40" t="s">
        <v>446</v>
      </c>
      <c r="B182" s="8">
        <v>43997</v>
      </c>
      <c r="C182" s="435">
        <v>6</v>
      </c>
      <c r="D182" s="435">
        <v>6</v>
      </c>
      <c r="E182" s="435">
        <v>26</v>
      </c>
      <c r="F182" s="435"/>
      <c r="G182" s="435"/>
      <c r="H182" s="435">
        <v>1</v>
      </c>
      <c r="I182" s="435">
        <v>1</v>
      </c>
      <c r="J182" s="435">
        <v>4</v>
      </c>
      <c r="K182" s="435"/>
      <c r="L182" s="435"/>
      <c r="M182" s="435">
        <v>2</v>
      </c>
      <c r="N182" s="435">
        <v>2937</v>
      </c>
      <c r="O182" s="435"/>
      <c r="P182" s="435"/>
      <c r="Q182" s="435"/>
      <c r="R182" s="435">
        <v>2</v>
      </c>
      <c r="S182" s="435"/>
      <c r="T182" s="435"/>
      <c r="U182" s="435"/>
      <c r="V182" s="435"/>
      <c r="W182" s="435"/>
      <c r="X182" s="435"/>
      <c r="Y182" s="435"/>
      <c r="Z182" s="435"/>
      <c r="AA182" s="435"/>
      <c r="AB182" s="435"/>
      <c r="AC182" s="435"/>
      <c r="AD182" s="435"/>
      <c r="AE182" s="435"/>
      <c r="AF182" s="435"/>
      <c r="AG182" s="435"/>
      <c r="AH182" s="435"/>
      <c r="AI182" s="435"/>
      <c r="AJ182" s="435"/>
      <c r="AK182" s="435"/>
      <c r="AL182" s="435"/>
      <c r="AM182" s="435"/>
      <c r="AN182" s="435"/>
    </row>
    <row r="183" spans="1:40" ht="14.5">
      <c r="A183" s="40" t="s">
        <v>448</v>
      </c>
      <c r="B183" s="8">
        <v>44018</v>
      </c>
      <c r="C183" s="435">
        <v>36</v>
      </c>
      <c r="D183" s="435">
        <v>33</v>
      </c>
      <c r="E183" s="435">
        <v>67</v>
      </c>
      <c r="F183" s="435">
        <v>37.9</v>
      </c>
      <c r="G183" s="435"/>
      <c r="H183" s="435"/>
      <c r="I183" s="30">
        <v>13</v>
      </c>
      <c r="J183" s="435">
        <v>20</v>
      </c>
      <c r="K183" s="435"/>
      <c r="L183" s="435"/>
      <c r="M183" s="435"/>
      <c r="N183" s="435"/>
      <c r="O183" s="435">
        <v>10</v>
      </c>
      <c r="P183" s="435"/>
      <c r="Q183" s="435">
        <v>0</v>
      </c>
      <c r="R183" s="435">
        <v>1</v>
      </c>
      <c r="S183" s="435"/>
      <c r="T183" s="435"/>
      <c r="U183" s="30" t="s">
        <v>1993</v>
      </c>
      <c r="V183" s="435"/>
      <c r="W183" s="435"/>
      <c r="X183" s="435"/>
      <c r="Y183" s="435"/>
      <c r="Z183" s="435"/>
      <c r="AA183" s="435"/>
      <c r="AB183" s="435"/>
      <c r="AC183" s="435"/>
      <c r="AD183" s="435"/>
      <c r="AE183" s="435"/>
      <c r="AF183" s="435"/>
      <c r="AG183" s="435"/>
      <c r="AH183" s="435"/>
      <c r="AI183" s="435"/>
      <c r="AJ183" s="435"/>
      <c r="AK183" s="435"/>
      <c r="AL183" s="435"/>
      <c r="AM183" s="435"/>
      <c r="AN183" s="435"/>
    </row>
    <row r="184" spans="1:40" ht="14.5">
      <c r="A184" s="40" t="s">
        <v>451</v>
      </c>
      <c r="B184" s="8">
        <v>43984</v>
      </c>
      <c r="C184" s="435"/>
      <c r="D184" s="435"/>
      <c r="E184" s="435">
        <v>8</v>
      </c>
      <c r="F184" s="435"/>
      <c r="G184" s="435"/>
      <c r="H184" s="435"/>
      <c r="I184" s="435"/>
      <c r="J184" s="435"/>
      <c r="K184" s="435"/>
      <c r="L184" s="435"/>
      <c r="M184" s="435"/>
      <c r="N184" s="435"/>
      <c r="O184" s="435"/>
      <c r="P184" s="435"/>
      <c r="Q184" s="435"/>
      <c r="R184" s="435"/>
      <c r="S184" s="435"/>
      <c r="T184" s="435"/>
      <c r="U184" s="435"/>
      <c r="V184" s="435"/>
      <c r="W184" s="435"/>
      <c r="X184" s="435"/>
      <c r="Y184" s="435"/>
      <c r="Z184" s="435"/>
      <c r="AA184" s="435"/>
      <c r="AB184" s="435"/>
      <c r="AC184" s="435"/>
      <c r="AD184" s="435"/>
      <c r="AE184" s="435"/>
      <c r="AF184" s="435"/>
      <c r="AG184" s="435"/>
      <c r="AH184" s="435"/>
      <c r="AI184" s="435"/>
      <c r="AJ184" s="435"/>
      <c r="AK184" s="435"/>
      <c r="AL184" s="435"/>
      <c r="AM184" s="435"/>
      <c r="AN184" s="435"/>
    </row>
    <row r="185" spans="1:40" ht="14.5">
      <c r="A185" s="40" t="s">
        <v>452</v>
      </c>
      <c r="B185" s="8">
        <v>43962</v>
      </c>
      <c r="C185" s="435">
        <v>4</v>
      </c>
      <c r="D185" s="435">
        <v>4</v>
      </c>
      <c r="E185" s="435"/>
      <c r="F185" s="435"/>
      <c r="G185" s="435"/>
      <c r="H185" s="435"/>
      <c r="I185" s="435"/>
      <c r="J185" s="435">
        <v>4</v>
      </c>
      <c r="K185" s="435"/>
      <c r="L185" s="435"/>
      <c r="M185" s="435"/>
      <c r="N185" s="435">
        <v>3334</v>
      </c>
      <c r="O185" s="435"/>
      <c r="P185" s="435"/>
      <c r="Q185" s="435"/>
      <c r="R185" s="435"/>
      <c r="S185" s="435"/>
      <c r="T185" s="435"/>
      <c r="U185" s="435"/>
      <c r="V185" s="435"/>
      <c r="W185" s="435"/>
      <c r="X185" s="435"/>
      <c r="Y185" s="435"/>
      <c r="Z185" s="435"/>
      <c r="AA185" s="435"/>
      <c r="AB185" s="435"/>
      <c r="AC185" s="435"/>
      <c r="AD185" s="435"/>
      <c r="AE185" s="435"/>
      <c r="AF185" s="435"/>
      <c r="AG185" s="435"/>
      <c r="AH185" s="435"/>
      <c r="AI185" s="435"/>
      <c r="AJ185" s="435"/>
      <c r="AK185" s="435"/>
      <c r="AL185" s="435"/>
      <c r="AM185" s="435"/>
      <c r="AN185" s="435"/>
    </row>
    <row r="186" spans="1:40" ht="14.5">
      <c r="A186" s="437" t="s">
        <v>455</v>
      </c>
      <c r="B186" s="8">
        <v>43998</v>
      </c>
      <c r="C186" s="435">
        <v>1</v>
      </c>
      <c r="D186" s="435">
        <v>1</v>
      </c>
      <c r="E186" s="435"/>
      <c r="F186" s="435"/>
      <c r="G186" s="435"/>
      <c r="H186" s="435"/>
      <c r="I186" s="435"/>
      <c r="J186" s="435">
        <v>1</v>
      </c>
      <c r="K186" s="435"/>
      <c r="L186" s="435"/>
      <c r="M186" s="435"/>
      <c r="N186" s="435">
        <v>2600</v>
      </c>
      <c r="O186" s="435"/>
      <c r="P186" s="435"/>
      <c r="Q186" s="435"/>
      <c r="R186" s="435"/>
      <c r="S186" s="435"/>
      <c r="T186" s="435"/>
      <c r="U186" s="435"/>
      <c r="V186" s="21"/>
      <c r="W186" s="21"/>
      <c r="X186" s="21"/>
      <c r="Y186" s="21"/>
      <c r="Z186" s="21"/>
      <c r="AA186" s="21"/>
      <c r="AB186" s="21"/>
      <c r="AC186" s="21"/>
      <c r="AD186" s="21"/>
      <c r="AE186" s="21"/>
      <c r="AF186" s="21"/>
      <c r="AG186" s="21"/>
      <c r="AH186" s="21"/>
      <c r="AI186" s="21"/>
      <c r="AJ186" s="21"/>
      <c r="AK186" s="21"/>
      <c r="AL186" s="21"/>
      <c r="AM186" s="21"/>
      <c r="AN186" s="21"/>
    </row>
    <row r="187" spans="1:40" ht="14.5">
      <c r="A187" s="40" t="s">
        <v>456</v>
      </c>
      <c r="B187" s="8">
        <v>44021</v>
      </c>
      <c r="C187" s="435">
        <v>7</v>
      </c>
      <c r="D187" s="435">
        <v>7</v>
      </c>
      <c r="E187" s="435"/>
      <c r="F187" s="435"/>
      <c r="G187" s="435"/>
      <c r="H187" s="435"/>
      <c r="I187" s="435"/>
      <c r="J187" s="435">
        <v>7</v>
      </c>
      <c r="K187" s="435"/>
      <c r="L187" s="435"/>
      <c r="M187" s="435"/>
      <c r="N187" s="435">
        <v>3377</v>
      </c>
      <c r="O187" s="435"/>
      <c r="P187" s="435"/>
      <c r="Q187" s="435"/>
      <c r="R187" s="435"/>
      <c r="S187" s="435"/>
      <c r="T187" s="435"/>
      <c r="U187" s="435"/>
      <c r="V187" s="21"/>
      <c r="W187" s="21"/>
      <c r="X187" s="21"/>
      <c r="Y187" s="21"/>
      <c r="Z187" s="21"/>
      <c r="AA187" s="21"/>
      <c r="AB187" s="21"/>
      <c r="AC187" s="21"/>
      <c r="AD187" s="21"/>
      <c r="AE187" s="21"/>
      <c r="AF187" s="21"/>
      <c r="AG187" s="21"/>
      <c r="AH187" s="21"/>
      <c r="AI187" s="21"/>
      <c r="AJ187" s="21"/>
      <c r="AK187" s="21"/>
      <c r="AL187" s="21"/>
      <c r="AM187" s="21"/>
      <c r="AN187" s="21"/>
    </row>
    <row r="188" spans="1:40" ht="14.5">
      <c r="A188" s="40" t="s">
        <v>460</v>
      </c>
      <c r="B188" s="8">
        <v>44019</v>
      </c>
      <c r="C188" s="435"/>
      <c r="D188" s="435"/>
      <c r="E188" s="435">
        <v>2</v>
      </c>
      <c r="F188" s="435"/>
      <c r="G188" s="435"/>
      <c r="H188" s="435"/>
      <c r="I188" s="435"/>
      <c r="J188" s="435"/>
      <c r="K188" s="435" t="s">
        <v>1994</v>
      </c>
      <c r="L188" s="435"/>
      <c r="M188" s="435"/>
      <c r="N188" s="435"/>
      <c r="O188" s="435"/>
      <c r="P188" s="435"/>
      <c r="Q188" s="435"/>
      <c r="R188" s="435"/>
      <c r="S188" s="435"/>
      <c r="T188" s="435"/>
      <c r="U188" s="435"/>
      <c r="V188" s="21"/>
      <c r="W188" s="21"/>
      <c r="X188" s="21"/>
      <c r="Y188" s="21"/>
      <c r="Z188" s="21"/>
      <c r="AA188" s="21"/>
      <c r="AB188" s="21"/>
      <c r="AC188" s="21"/>
      <c r="AD188" s="21"/>
      <c r="AE188" s="21"/>
      <c r="AF188" s="21"/>
      <c r="AG188" s="21"/>
      <c r="AH188" s="21"/>
      <c r="AI188" s="21"/>
      <c r="AJ188" s="21"/>
      <c r="AK188" s="21"/>
      <c r="AL188" s="21"/>
      <c r="AM188" s="21"/>
      <c r="AN188" s="21"/>
    </row>
    <row r="189" spans="1:40" ht="14.5">
      <c r="A189" s="40" t="s">
        <v>462</v>
      </c>
      <c r="B189" s="8">
        <v>44010</v>
      </c>
      <c r="C189" s="435">
        <v>13</v>
      </c>
      <c r="D189" s="435">
        <v>13</v>
      </c>
      <c r="E189" s="435"/>
      <c r="F189" s="435"/>
      <c r="G189" s="435"/>
      <c r="H189" s="435"/>
      <c r="I189" s="435"/>
      <c r="J189" s="435"/>
      <c r="K189" s="435"/>
      <c r="L189" s="435"/>
      <c r="M189" s="435"/>
      <c r="N189" s="435">
        <v>3163</v>
      </c>
      <c r="O189" s="435"/>
      <c r="P189" s="435"/>
      <c r="Q189" s="435"/>
      <c r="R189" s="435"/>
      <c r="S189" s="435"/>
      <c r="T189" s="435"/>
      <c r="U189" s="435"/>
      <c r="V189" s="21"/>
      <c r="W189" s="21"/>
      <c r="X189" s="21"/>
      <c r="Y189" s="21"/>
      <c r="Z189" s="21"/>
      <c r="AA189" s="21"/>
      <c r="AB189" s="21"/>
      <c r="AC189" s="21"/>
      <c r="AD189" s="21"/>
      <c r="AE189" s="21"/>
      <c r="AF189" s="21"/>
      <c r="AG189" s="21"/>
      <c r="AH189" s="21"/>
      <c r="AI189" s="21"/>
      <c r="AJ189" s="21"/>
      <c r="AK189" s="21"/>
      <c r="AL189" s="21"/>
      <c r="AM189" s="21"/>
      <c r="AN189" s="21"/>
    </row>
    <row r="190" spans="1:40" ht="14.5">
      <c r="A190" s="40" t="s">
        <v>456</v>
      </c>
      <c r="B190" s="8">
        <v>44022</v>
      </c>
      <c r="C190" s="435">
        <v>42</v>
      </c>
      <c r="D190" s="435">
        <v>42</v>
      </c>
      <c r="E190" s="435"/>
      <c r="F190" s="435" t="s">
        <v>1995</v>
      </c>
      <c r="G190" s="435"/>
      <c r="H190" s="435"/>
      <c r="I190" s="30">
        <v>9</v>
      </c>
      <c r="J190" s="435">
        <v>33</v>
      </c>
      <c r="K190" s="435" t="s">
        <v>1996</v>
      </c>
      <c r="L190" s="435">
        <v>0</v>
      </c>
      <c r="M190" s="435"/>
      <c r="N190" s="435">
        <v>3082</v>
      </c>
      <c r="O190" s="435">
        <v>9</v>
      </c>
      <c r="P190" s="435"/>
      <c r="Q190" s="435"/>
      <c r="R190" s="435"/>
      <c r="S190" s="435">
        <v>0</v>
      </c>
      <c r="T190" s="435"/>
      <c r="U190" s="30" t="s">
        <v>1993</v>
      </c>
      <c r="V190" s="21"/>
      <c r="W190" s="21"/>
      <c r="X190" s="21"/>
      <c r="Y190" s="21"/>
      <c r="Z190" s="21"/>
      <c r="AA190" s="21"/>
      <c r="AB190" s="21"/>
      <c r="AC190" s="21"/>
      <c r="AD190" s="21"/>
      <c r="AE190" s="21"/>
      <c r="AF190" s="21"/>
      <c r="AG190" s="21"/>
      <c r="AH190" s="21"/>
      <c r="AI190" s="21"/>
      <c r="AJ190" s="21"/>
      <c r="AK190" s="21"/>
      <c r="AL190" s="21"/>
      <c r="AM190" s="21"/>
      <c r="AN190" s="21"/>
    </row>
    <row r="191" spans="1:40" ht="14.5">
      <c r="A191" s="40" t="s">
        <v>466</v>
      </c>
      <c r="B191" s="8">
        <v>44022</v>
      </c>
      <c r="C191" s="435">
        <v>1</v>
      </c>
      <c r="D191" s="435">
        <v>1</v>
      </c>
      <c r="E191" s="435"/>
      <c r="F191" s="435"/>
      <c r="G191" s="435"/>
      <c r="H191" s="435"/>
      <c r="I191" s="435"/>
      <c r="J191" s="435">
        <v>1</v>
      </c>
      <c r="K191" s="435"/>
      <c r="L191" s="435"/>
      <c r="M191" s="435"/>
      <c r="N191" s="435">
        <v>4170</v>
      </c>
      <c r="O191" s="435"/>
      <c r="P191" s="435"/>
      <c r="Q191" s="435"/>
      <c r="R191" s="435"/>
      <c r="S191" s="435"/>
      <c r="T191" s="435"/>
      <c r="U191" s="435"/>
      <c r="V191" s="21"/>
      <c r="W191" s="21"/>
      <c r="X191" s="21"/>
      <c r="Y191" s="21"/>
      <c r="Z191" s="21"/>
      <c r="AA191" s="21"/>
      <c r="AB191" s="21"/>
      <c r="AC191" s="21"/>
      <c r="AD191" s="21"/>
      <c r="AE191" s="21"/>
      <c r="AF191" s="21"/>
      <c r="AG191" s="21"/>
      <c r="AH191" s="21"/>
      <c r="AI191" s="21"/>
      <c r="AJ191" s="21"/>
      <c r="AK191" s="21"/>
      <c r="AL191" s="21"/>
      <c r="AM191" s="21"/>
      <c r="AN191" s="21"/>
    </row>
    <row r="192" spans="1:40" ht="14.5">
      <c r="A192" s="40" t="s">
        <v>467</v>
      </c>
      <c r="B192" s="8">
        <v>44022</v>
      </c>
      <c r="C192" s="435">
        <v>1</v>
      </c>
      <c r="D192" s="435">
        <v>1</v>
      </c>
      <c r="E192" s="435"/>
      <c r="F192" s="435"/>
      <c r="G192" s="435"/>
      <c r="H192" s="435"/>
      <c r="I192" s="435">
        <v>1</v>
      </c>
      <c r="J192" s="435"/>
      <c r="K192" s="435"/>
      <c r="L192" s="435"/>
      <c r="M192" s="435"/>
      <c r="N192" s="435">
        <v>3280</v>
      </c>
      <c r="O192" s="435">
        <v>1</v>
      </c>
      <c r="P192" s="435"/>
      <c r="Q192" s="435"/>
      <c r="R192" s="435"/>
      <c r="S192" s="435"/>
      <c r="T192" s="435"/>
      <c r="U192" s="435"/>
      <c r="V192" s="21"/>
      <c r="W192" s="21"/>
      <c r="X192" s="21"/>
      <c r="Y192" s="21"/>
      <c r="Z192" s="21"/>
      <c r="AA192" s="21"/>
      <c r="AB192" s="21"/>
      <c r="AC192" s="21"/>
      <c r="AD192" s="21"/>
      <c r="AE192" s="21"/>
      <c r="AF192" s="21"/>
      <c r="AG192" s="21"/>
      <c r="AH192" s="21"/>
      <c r="AI192" s="21"/>
      <c r="AJ192" s="21"/>
      <c r="AK192" s="21"/>
      <c r="AL192" s="21"/>
      <c r="AM192" s="21"/>
      <c r="AN192" s="21"/>
    </row>
    <row r="193" spans="1:40" ht="14.5">
      <c r="A193" s="40" t="s">
        <v>468</v>
      </c>
      <c r="B193" s="8">
        <v>44020</v>
      </c>
      <c r="C193" s="439">
        <v>73</v>
      </c>
      <c r="D193" s="435">
        <v>70</v>
      </c>
      <c r="E193" s="435"/>
      <c r="F193" s="435" t="s">
        <v>1997</v>
      </c>
      <c r="G193" s="435"/>
      <c r="H193" s="435"/>
      <c r="I193" s="435"/>
      <c r="J193" s="435"/>
      <c r="K193" s="435"/>
      <c r="L193" s="435"/>
      <c r="M193" s="435"/>
      <c r="N193" s="435" t="s">
        <v>1998</v>
      </c>
      <c r="O193" s="435">
        <v>13</v>
      </c>
      <c r="P193" s="435"/>
      <c r="Q193" s="435">
        <v>1</v>
      </c>
      <c r="R193" s="435"/>
      <c r="S193" s="435"/>
      <c r="T193" s="435"/>
      <c r="U193" s="435"/>
      <c r="V193" s="21"/>
      <c r="W193" s="21"/>
      <c r="X193" s="21"/>
      <c r="Y193" s="21"/>
      <c r="Z193" s="21"/>
      <c r="AA193" s="21"/>
      <c r="AB193" s="21"/>
      <c r="AC193" s="21"/>
      <c r="AD193" s="21"/>
      <c r="AE193" s="21"/>
      <c r="AF193" s="21"/>
      <c r="AG193" s="21"/>
      <c r="AH193" s="21"/>
      <c r="AI193" s="21"/>
      <c r="AJ193" s="21"/>
      <c r="AK193" s="21"/>
      <c r="AL193" s="21"/>
      <c r="AM193" s="21"/>
      <c r="AN193" s="21"/>
    </row>
    <row r="194" spans="1:40" ht="14.5">
      <c r="A194" s="40" t="s">
        <v>470</v>
      </c>
      <c r="B194" s="8">
        <v>44020</v>
      </c>
      <c r="C194" s="435">
        <v>1</v>
      </c>
      <c r="D194" s="435">
        <v>1</v>
      </c>
      <c r="E194" s="435"/>
      <c r="F194" s="435"/>
      <c r="G194" s="435"/>
      <c r="H194" s="435"/>
      <c r="I194" s="435">
        <v>1</v>
      </c>
      <c r="J194" s="435"/>
      <c r="K194" s="435"/>
      <c r="L194" s="435"/>
      <c r="M194" s="435"/>
      <c r="N194" s="435">
        <v>3100</v>
      </c>
      <c r="O194" s="435">
        <v>1</v>
      </c>
      <c r="P194" s="435"/>
      <c r="Q194" s="435"/>
      <c r="R194" s="435"/>
      <c r="S194" s="435"/>
      <c r="T194" s="435"/>
      <c r="U194" s="435"/>
      <c r="V194" s="21"/>
      <c r="W194" s="21"/>
      <c r="X194" s="21"/>
      <c r="Y194" s="21"/>
      <c r="Z194" s="21"/>
      <c r="AA194" s="21"/>
      <c r="AB194" s="21"/>
      <c r="AC194" s="21"/>
      <c r="AD194" s="21"/>
      <c r="AE194" s="21"/>
      <c r="AF194" s="21"/>
      <c r="AG194" s="21"/>
      <c r="AH194" s="21"/>
      <c r="AI194" s="21"/>
      <c r="AJ194" s="21"/>
      <c r="AK194" s="21"/>
      <c r="AL194" s="21"/>
      <c r="AM194" s="21"/>
      <c r="AN194" s="21"/>
    </row>
    <row r="195" spans="1:40" ht="14.5">
      <c r="A195" s="40" t="s">
        <v>471</v>
      </c>
      <c r="B195" s="8">
        <v>44020</v>
      </c>
      <c r="C195" s="435">
        <v>2</v>
      </c>
      <c r="D195" s="435">
        <v>2</v>
      </c>
      <c r="E195" s="435"/>
      <c r="F195" s="435"/>
      <c r="G195" s="435"/>
      <c r="H195" s="435"/>
      <c r="I195" s="435"/>
      <c r="J195" s="435">
        <v>2</v>
      </c>
      <c r="K195" s="435"/>
      <c r="L195" s="435"/>
      <c r="M195" s="435"/>
      <c r="N195" s="435">
        <v>3795</v>
      </c>
      <c r="O195" s="435">
        <v>1</v>
      </c>
      <c r="P195" s="435"/>
      <c r="Q195" s="435"/>
      <c r="R195" s="435"/>
      <c r="S195" s="435"/>
      <c r="T195" s="435"/>
      <c r="U195" s="435"/>
      <c r="V195" s="21"/>
      <c r="W195" s="21"/>
      <c r="X195" s="21"/>
      <c r="Y195" s="21"/>
      <c r="Z195" s="21"/>
      <c r="AA195" s="21"/>
      <c r="AB195" s="21"/>
      <c r="AC195" s="21"/>
      <c r="AD195" s="21"/>
      <c r="AE195" s="21"/>
      <c r="AF195" s="21"/>
      <c r="AG195" s="21"/>
      <c r="AH195" s="21"/>
      <c r="AI195" s="21"/>
      <c r="AJ195" s="21"/>
      <c r="AK195" s="21"/>
      <c r="AL195" s="21"/>
      <c r="AM195" s="21"/>
      <c r="AN195" s="21"/>
    </row>
    <row r="196" spans="1:40" ht="14.5">
      <c r="A196" s="40" t="s">
        <v>473</v>
      </c>
      <c r="B196" s="8">
        <v>44025</v>
      </c>
      <c r="C196" s="435">
        <v>0</v>
      </c>
      <c r="D196" s="435">
        <v>1</v>
      </c>
      <c r="E196" s="435"/>
      <c r="F196" s="435"/>
      <c r="G196" s="435">
        <v>2</v>
      </c>
      <c r="H196" s="435"/>
      <c r="I196" s="435"/>
      <c r="J196" s="435"/>
      <c r="K196" s="435"/>
      <c r="L196" s="435"/>
      <c r="M196" s="435"/>
      <c r="N196" s="435"/>
      <c r="O196" s="435"/>
      <c r="P196" s="435"/>
      <c r="Q196" s="435">
        <v>2</v>
      </c>
      <c r="R196" s="435"/>
      <c r="S196" s="435"/>
      <c r="T196" s="435"/>
      <c r="U196" s="435"/>
      <c r="V196" s="21"/>
      <c r="W196" s="21"/>
      <c r="X196" s="21"/>
      <c r="Y196" s="21"/>
      <c r="Z196" s="21"/>
      <c r="AA196" s="21"/>
      <c r="AB196" s="21"/>
      <c r="AC196" s="21"/>
      <c r="AD196" s="21"/>
      <c r="AE196" s="21"/>
      <c r="AF196" s="21"/>
      <c r="AG196" s="21"/>
      <c r="AH196" s="21"/>
      <c r="AI196" s="21"/>
      <c r="AJ196" s="21"/>
      <c r="AK196" s="21"/>
      <c r="AL196" s="21"/>
      <c r="AM196" s="21"/>
      <c r="AN196" s="21"/>
    </row>
    <row r="197" spans="1:40" ht="14.5">
      <c r="A197" s="40" t="s">
        <v>474</v>
      </c>
      <c r="B197" s="8">
        <v>44024</v>
      </c>
      <c r="C197" s="435">
        <v>0</v>
      </c>
      <c r="D197" s="435">
        <v>5</v>
      </c>
      <c r="E197" s="435"/>
      <c r="F197" s="435"/>
      <c r="G197" s="435">
        <v>2</v>
      </c>
      <c r="H197" s="435">
        <v>2</v>
      </c>
      <c r="I197" s="435">
        <v>1</v>
      </c>
      <c r="J197" s="435"/>
      <c r="K197" s="435"/>
      <c r="L197" s="435"/>
      <c r="M197" s="435"/>
      <c r="N197" s="435"/>
      <c r="O197" s="435"/>
      <c r="P197" s="435"/>
      <c r="Q197" s="435">
        <v>5</v>
      </c>
      <c r="R197" s="435"/>
      <c r="S197" s="435"/>
      <c r="T197" s="435"/>
      <c r="U197" s="435"/>
      <c r="V197" s="21"/>
      <c r="W197" s="21"/>
      <c r="X197" s="21"/>
      <c r="Y197" s="21"/>
      <c r="Z197" s="21"/>
      <c r="AA197" s="21"/>
      <c r="AB197" s="21"/>
      <c r="AC197" s="21"/>
      <c r="AD197" s="21"/>
      <c r="AE197" s="21"/>
      <c r="AF197" s="21"/>
      <c r="AG197" s="21"/>
      <c r="AH197" s="21"/>
      <c r="AI197" s="21"/>
      <c r="AJ197" s="21"/>
      <c r="AK197" s="21"/>
      <c r="AL197" s="21"/>
      <c r="AM197" s="21"/>
      <c r="AN197" s="21"/>
    </row>
    <row r="198" spans="1:40" ht="14.5">
      <c r="A198" s="40" t="s">
        <v>477</v>
      </c>
      <c r="B198" s="8">
        <v>44025</v>
      </c>
      <c r="C198" s="435">
        <v>3</v>
      </c>
      <c r="D198" s="435">
        <v>3</v>
      </c>
      <c r="E198" s="435"/>
      <c r="F198" s="435"/>
      <c r="G198" s="435"/>
      <c r="H198" s="435">
        <v>2</v>
      </c>
      <c r="I198" s="435"/>
      <c r="J198" s="435">
        <v>1</v>
      </c>
      <c r="K198" s="435"/>
      <c r="L198" s="435"/>
      <c r="M198" s="435"/>
      <c r="N198" s="435">
        <v>2503</v>
      </c>
      <c r="O198" s="435">
        <v>2</v>
      </c>
      <c r="P198" s="435"/>
      <c r="Q198" s="435"/>
      <c r="R198" s="435">
        <v>1</v>
      </c>
      <c r="S198" s="435"/>
      <c r="T198" s="435"/>
      <c r="U198" s="435"/>
      <c r="V198" s="21"/>
      <c r="W198" s="21"/>
      <c r="X198" s="21"/>
      <c r="Y198" s="21"/>
      <c r="Z198" s="21"/>
      <c r="AA198" s="21"/>
      <c r="AB198" s="21"/>
      <c r="AC198" s="21"/>
      <c r="AD198" s="21"/>
      <c r="AE198" s="21"/>
      <c r="AF198" s="21"/>
      <c r="AG198" s="21"/>
      <c r="AH198" s="21"/>
      <c r="AI198" s="21"/>
      <c r="AJ198" s="21"/>
      <c r="AK198" s="21"/>
      <c r="AL198" s="21"/>
      <c r="AM198" s="21"/>
      <c r="AN198" s="21"/>
    </row>
    <row r="199" spans="1:40" ht="14.5">
      <c r="A199" s="40" t="s">
        <v>448</v>
      </c>
      <c r="B199" s="8">
        <v>44026</v>
      </c>
      <c r="C199" s="435">
        <v>1</v>
      </c>
      <c r="D199" s="435">
        <v>1</v>
      </c>
      <c r="E199" s="435"/>
      <c r="F199" s="435"/>
      <c r="G199" s="435"/>
      <c r="H199" s="435"/>
      <c r="I199" s="435">
        <v>1</v>
      </c>
      <c r="J199" s="435"/>
      <c r="K199" s="435"/>
      <c r="L199" s="435"/>
      <c r="M199" s="435"/>
      <c r="N199" s="435">
        <v>2540</v>
      </c>
      <c r="O199" s="435">
        <v>1</v>
      </c>
      <c r="P199" s="435"/>
      <c r="Q199" s="435"/>
      <c r="R199" s="435"/>
      <c r="S199" s="435"/>
      <c r="T199" s="435"/>
      <c r="U199" s="435"/>
      <c r="V199" s="21"/>
      <c r="W199" s="21"/>
      <c r="X199" s="21"/>
      <c r="Y199" s="21"/>
      <c r="Z199" s="21"/>
      <c r="AA199" s="21"/>
      <c r="AB199" s="21"/>
      <c r="AC199" s="21"/>
      <c r="AD199" s="21"/>
      <c r="AE199" s="21"/>
      <c r="AF199" s="21"/>
      <c r="AG199" s="21"/>
      <c r="AH199" s="21"/>
      <c r="AI199" s="21"/>
      <c r="AJ199" s="21"/>
      <c r="AK199" s="21"/>
      <c r="AL199" s="21"/>
      <c r="AM199" s="21"/>
      <c r="AN199" s="21"/>
    </row>
    <row r="200" spans="1:40" ht="14.5">
      <c r="A200" s="40" t="s">
        <v>479</v>
      </c>
      <c r="B200" s="8">
        <v>44027</v>
      </c>
      <c r="C200" s="435">
        <v>4</v>
      </c>
      <c r="D200" s="435">
        <v>4</v>
      </c>
      <c r="E200" s="435"/>
      <c r="F200" s="435"/>
      <c r="G200" s="435">
        <v>1</v>
      </c>
      <c r="H200" s="435"/>
      <c r="I200" s="435"/>
      <c r="J200" s="435">
        <v>3</v>
      </c>
      <c r="K200" s="435"/>
      <c r="L200" s="435"/>
      <c r="M200" s="435"/>
      <c r="N200" s="435">
        <v>3207</v>
      </c>
      <c r="O200" s="435"/>
      <c r="P200" s="435"/>
      <c r="Q200" s="435"/>
      <c r="R200" s="435"/>
      <c r="S200" s="435"/>
      <c r="T200" s="435"/>
      <c r="U200" s="435"/>
      <c r="V200" s="21"/>
      <c r="W200" s="21"/>
      <c r="X200" s="21"/>
      <c r="Y200" s="21"/>
      <c r="Z200" s="21"/>
      <c r="AA200" s="21"/>
      <c r="AB200" s="21"/>
      <c r="AC200" s="21"/>
      <c r="AD200" s="21"/>
      <c r="AE200" s="21"/>
      <c r="AF200" s="21"/>
      <c r="AG200" s="21"/>
      <c r="AH200" s="21"/>
      <c r="AI200" s="21"/>
      <c r="AJ200" s="21"/>
      <c r="AK200" s="21"/>
      <c r="AL200" s="21"/>
      <c r="AM200" s="21"/>
      <c r="AN200" s="21"/>
    </row>
    <row r="201" spans="1:40" ht="14.5">
      <c r="A201" s="40" t="s">
        <v>482</v>
      </c>
      <c r="B201" s="8">
        <v>44028</v>
      </c>
      <c r="C201" s="435">
        <v>1</v>
      </c>
      <c r="D201" s="435">
        <v>1</v>
      </c>
      <c r="E201" s="435"/>
      <c r="F201" s="435"/>
      <c r="G201" s="435"/>
      <c r="H201" s="435">
        <v>1</v>
      </c>
      <c r="I201" s="435"/>
      <c r="J201" s="435"/>
      <c r="K201" s="435"/>
      <c r="L201" s="435"/>
      <c r="M201" s="435"/>
      <c r="N201" s="435">
        <v>1705</v>
      </c>
      <c r="O201" s="435">
        <v>1</v>
      </c>
      <c r="P201" s="435"/>
      <c r="Q201" s="435"/>
      <c r="R201" s="435"/>
      <c r="S201" s="435"/>
      <c r="T201" s="435"/>
      <c r="U201" s="435"/>
      <c r="V201" s="21"/>
      <c r="W201" s="21"/>
      <c r="X201" s="21"/>
      <c r="Y201" s="21"/>
      <c r="Z201" s="21"/>
      <c r="AA201" s="21"/>
      <c r="AB201" s="21"/>
      <c r="AC201" s="21"/>
      <c r="AD201" s="21"/>
      <c r="AE201" s="21"/>
      <c r="AF201" s="21"/>
      <c r="AG201" s="21"/>
      <c r="AH201" s="21"/>
      <c r="AI201" s="21"/>
      <c r="AJ201" s="21"/>
      <c r="AK201" s="21"/>
      <c r="AL201" s="21"/>
      <c r="AM201" s="21"/>
      <c r="AN201" s="21"/>
    </row>
    <row r="202" spans="1:40" ht="14.5">
      <c r="A202" s="40" t="s">
        <v>483</v>
      </c>
      <c r="B202" s="8">
        <v>44015</v>
      </c>
      <c r="C202" s="435">
        <v>1</v>
      </c>
      <c r="D202" s="435">
        <v>1</v>
      </c>
      <c r="E202" s="435"/>
      <c r="F202" s="435"/>
      <c r="G202" s="435"/>
      <c r="H202" s="435"/>
      <c r="I202" s="435"/>
      <c r="J202" s="435">
        <v>1</v>
      </c>
      <c r="K202" s="435"/>
      <c r="L202" s="435"/>
      <c r="M202" s="435"/>
      <c r="N202" s="435">
        <v>2700</v>
      </c>
      <c r="O202" s="435"/>
      <c r="P202" s="435"/>
      <c r="Q202" s="435"/>
      <c r="R202" s="435"/>
      <c r="S202" s="435"/>
      <c r="T202" s="435"/>
      <c r="U202" s="435"/>
      <c r="V202" s="21"/>
      <c r="W202" s="21"/>
      <c r="X202" s="21"/>
      <c r="Y202" s="21"/>
      <c r="Z202" s="21"/>
      <c r="AA202" s="21"/>
      <c r="AB202" s="21"/>
      <c r="AC202" s="21"/>
      <c r="AD202" s="21"/>
      <c r="AE202" s="21"/>
      <c r="AF202" s="21"/>
      <c r="AG202" s="21"/>
      <c r="AH202" s="21"/>
      <c r="AI202" s="21"/>
      <c r="AJ202" s="21"/>
      <c r="AK202" s="21"/>
      <c r="AL202" s="21"/>
      <c r="AM202" s="21"/>
      <c r="AN202" s="21"/>
    </row>
    <row r="203" spans="1:40" ht="14.5">
      <c r="A203" s="40" t="s">
        <v>484</v>
      </c>
      <c r="B203" s="8">
        <v>44005</v>
      </c>
      <c r="C203" s="435">
        <v>9</v>
      </c>
      <c r="D203" s="435">
        <v>9</v>
      </c>
      <c r="E203" s="435"/>
      <c r="F203" s="435"/>
      <c r="G203" s="435"/>
      <c r="H203" s="435"/>
      <c r="I203" s="435">
        <v>3</v>
      </c>
      <c r="J203" s="435">
        <v>6</v>
      </c>
      <c r="K203" s="435"/>
      <c r="L203" s="435"/>
      <c r="M203" s="435"/>
      <c r="N203" s="435" t="s">
        <v>1999</v>
      </c>
      <c r="O203" s="435"/>
      <c r="P203" s="435"/>
      <c r="Q203" s="435"/>
      <c r="R203" s="435"/>
      <c r="S203" s="435"/>
      <c r="T203" s="435"/>
      <c r="U203" s="435"/>
      <c r="V203" s="21"/>
      <c r="W203" s="21"/>
      <c r="X203" s="21"/>
      <c r="Y203" s="21"/>
      <c r="Z203" s="21"/>
      <c r="AA203" s="21"/>
      <c r="AB203" s="21"/>
      <c r="AC203" s="21"/>
      <c r="AD203" s="21"/>
      <c r="AE203" s="21"/>
      <c r="AF203" s="21"/>
      <c r="AG203" s="21"/>
      <c r="AH203" s="21"/>
      <c r="AI203" s="21"/>
      <c r="AJ203" s="21"/>
      <c r="AK203" s="21"/>
      <c r="AL203" s="21"/>
      <c r="AM203" s="21"/>
      <c r="AN203" s="21"/>
    </row>
    <row r="204" spans="1:40" ht="14.5">
      <c r="A204" s="40" t="s">
        <v>486</v>
      </c>
      <c r="B204" s="8">
        <v>44024</v>
      </c>
      <c r="C204" s="435">
        <v>1</v>
      </c>
      <c r="D204" s="435">
        <v>1</v>
      </c>
      <c r="E204" s="435"/>
      <c r="F204" s="435"/>
      <c r="G204" s="435"/>
      <c r="H204" s="435">
        <v>1</v>
      </c>
      <c r="I204" s="435"/>
      <c r="J204" s="435"/>
      <c r="K204" s="435"/>
      <c r="L204" s="435"/>
      <c r="M204" s="435"/>
      <c r="N204" s="435"/>
      <c r="O204" s="435">
        <v>1</v>
      </c>
      <c r="P204" s="435"/>
      <c r="Q204" s="435"/>
      <c r="R204" s="435"/>
      <c r="S204" s="435"/>
      <c r="T204" s="435"/>
      <c r="U204" s="435"/>
      <c r="V204" s="21"/>
      <c r="W204" s="21"/>
      <c r="X204" s="21"/>
      <c r="Y204" s="21"/>
      <c r="Z204" s="21"/>
      <c r="AA204" s="21"/>
      <c r="AB204" s="21"/>
      <c r="AC204" s="21"/>
      <c r="AD204" s="21"/>
      <c r="AE204" s="21"/>
      <c r="AF204" s="21"/>
      <c r="AG204" s="21"/>
      <c r="AH204" s="21"/>
      <c r="AI204" s="21"/>
      <c r="AJ204" s="21"/>
      <c r="AK204" s="21"/>
      <c r="AL204" s="21"/>
      <c r="AM204" s="21"/>
      <c r="AN204" s="21"/>
    </row>
    <row r="205" spans="1:40" ht="14.5">
      <c r="A205" s="40" t="s">
        <v>487</v>
      </c>
      <c r="B205" s="8">
        <v>44028</v>
      </c>
      <c r="C205" s="435">
        <v>2</v>
      </c>
      <c r="D205" s="435">
        <v>2</v>
      </c>
      <c r="E205" s="435"/>
      <c r="F205" s="435"/>
      <c r="G205" s="435"/>
      <c r="H205" s="435"/>
      <c r="I205" s="435"/>
      <c r="J205" s="435"/>
      <c r="K205" s="435"/>
      <c r="L205" s="435"/>
      <c r="M205" s="435"/>
      <c r="N205" s="435"/>
      <c r="O205" s="435"/>
      <c r="P205" s="435" t="s">
        <v>1961</v>
      </c>
      <c r="Q205" s="435"/>
      <c r="R205" s="435"/>
      <c r="S205" s="435"/>
      <c r="T205" s="435"/>
      <c r="U205" s="435"/>
      <c r="V205" s="21"/>
      <c r="W205" s="21"/>
      <c r="X205" s="21"/>
      <c r="Y205" s="21"/>
      <c r="Z205" s="21"/>
      <c r="AA205" s="21"/>
      <c r="AB205" s="21"/>
      <c r="AC205" s="21"/>
      <c r="AD205" s="21"/>
      <c r="AE205" s="21"/>
      <c r="AF205" s="21"/>
      <c r="AG205" s="21"/>
      <c r="AH205" s="21"/>
      <c r="AI205" s="21"/>
      <c r="AJ205" s="21"/>
      <c r="AK205" s="21"/>
      <c r="AL205" s="21"/>
      <c r="AM205" s="21"/>
      <c r="AN205" s="21"/>
    </row>
    <row r="206" spans="1:40" ht="14.5">
      <c r="A206" s="40" t="s">
        <v>488</v>
      </c>
      <c r="B206" s="8">
        <v>43981</v>
      </c>
      <c r="C206" s="435">
        <v>3</v>
      </c>
      <c r="D206" s="435">
        <v>3</v>
      </c>
      <c r="E206" s="435"/>
      <c r="F206" s="435"/>
      <c r="G206" s="435"/>
      <c r="H206" s="435">
        <v>1</v>
      </c>
      <c r="I206" s="435"/>
      <c r="J206" s="435">
        <v>2</v>
      </c>
      <c r="K206" s="435"/>
      <c r="L206" s="435"/>
      <c r="M206" s="435"/>
      <c r="N206" s="435"/>
      <c r="O206" s="435"/>
      <c r="P206" s="435"/>
      <c r="Q206" s="435"/>
      <c r="R206" s="435"/>
      <c r="S206" s="435"/>
      <c r="T206" s="435"/>
      <c r="U206" s="435"/>
      <c r="V206" s="21"/>
      <c r="W206" s="21"/>
      <c r="X206" s="21"/>
      <c r="Y206" s="21"/>
      <c r="Z206" s="21"/>
      <c r="AA206" s="21"/>
      <c r="AB206" s="21"/>
      <c r="AC206" s="21"/>
      <c r="AD206" s="21"/>
      <c r="AE206" s="21"/>
      <c r="AF206" s="21"/>
      <c r="AG206" s="21"/>
      <c r="AH206" s="21"/>
      <c r="AI206" s="21"/>
      <c r="AJ206" s="21"/>
      <c r="AK206" s="21"/>
      <c r="AL206" s="21"/>
      <c r="AM206" s="21"/>
      <c r="AN206" s="21"/>
    </row>
    <row r="207" spans="1:40" ht="14.5">
      <c r="A207" s="40" t="s">
        <v>491</v>
      </c>
      <c r="B207" s="8">
        <v>44028</v>
      </c>
      <c r="C207" s="435"/>
      <c r="D207" s="435"/>
      <c r="E207" s="435">
        <v>12</v>
      </c>
      <c r="F207" s="435"/>
      <c r="G207" s="435"/>
      <c r="H207" s="435"/>
      <c r="I207" s="435"/>
      <c r="J207" s="435"/>
      <c r="K207" s="435"/>
      <c r="L207" s="435"/>
      <c r="M207" s="435"/>
      <c r="N207" s="435"/>
      <c r="O207" s="435"/>
      <c r="P207" s="435"/>
      <c r="Q207" s="435"/>
      <c r="R207" s="435"/>
      <c r="S207" s="435"/>
      <c r="T207" s="435"/>
      <c r="U207" s="435"/>
      <c r="V207" s="21"/>
      <c r="W207" s="21"/>
      <c r="X207" s="21"/>
      <c r="Y207" s="21"/>
      <c r="Z207" s="21"/>
      <c r="AA207" s="21"/>
      <c r="AB207" s="21"/>
      <c r="AC207" s="21"/>
      <c r="AD207" s="21"/>
      <c r="AE207" s="21"/>
      <c r="AF207" s="21"/>
      <c r="AG207" s="21"/>
      <c r="AH207" s="21"/>
      <c r="AI207" s="21"/>
      <c r="AJ207" s="21"/>
      <c r="AK207" s="21"/>
      <c r="AL207" s="21"/>
      <c r="AM207" s="21"/>
      <c r="AN207" s="21"/>
    </row>
    <row r="208" spans="1:40" ht="14.5">
      <c r="A208" s="40" t="s">
        <v>495</v>
      </c>
      <c r="B208" s="8">
        <v>44028</v>
      </c>
      <c r="C208" s="435">
        <v>16</v>
      </c>
      <c r="D208" s="435">
        <v>16</v>
      </c>
      <c r="E208" s="435"/>
      <c r="F208" s="435"/>
      <c r="G208" s="435"/>
      <c r="H208" s="435"/>
      <c r="I208" s="435"/>
      <c r="J208" s="435"/>
      <c r="K208" s="435"/>
      <c r="L208" s="435"/>
      <c r="M208" s="435"/>
      <c r="N208" s="435"/>
      <c r="O208" s="435"/>
      <c r="P208" s="435"/>
      <c r="Q208" s="435">
        <v>2</v>
      </c>
      <c r="R208" s="435"/>
      <c r="S208" s="435"/>
      <c r="T208" s="435"/>
      <c r="U208" s="435"/>
      <c r="V208" s="21"/>
      <c r="W208" s="21"/>
      <c r="X208" s="21"/>
      <c r="Y208" s="21"/>
      <c r="Z208" s="21"/>
      <c r="AA208" s="21"/>
      <c r="AB208" s="21"/>
      <c r="AC208" s="21"/>
      <c r="AD208" s="21"/>
      <c r="AE208" s="21"/>
      <c r="AF208" s="21"/>
      <c r="AG208" s="21"/>
      <c r="AH208" s="21"/>
      <c r="AI208" s="21"/>
      <c r="AJ208" s="21"/>
      <c r="AK208" s="21"/>
      <c r="AL208" s="21"/>
      <c r="AM208" s="21"/>
      <c r="AN208" s="21"/>
    </row>
    <row r="209" spans="1:40" ht="14.5">
      <c r="A209" s="437" t="s">
        <v>497</v>
      </c>
      <c r="B209" s="8">
        <v>44025</v>
      </c>
      <c r="C209" s="435">
        <v>1</v>
      </c>
      <c r="D209" s="435">
        <v>1</v>
      </c>
      <c r="E209" s="435"/>
      <c r="F209" s="435"/>
      <c r="G209" s="435"/>
      <c r="H209" s="435"/>
      <c r="I209" s="435"/>
      <c r="J209" s="435">
        <v>1</v>
      </c>
      <c r="K209" s="435"/>
      <c r="L209" s="435"/>
      <c r="M209" s="435"/>
      <c r="N209" s="435">
        <v>3010</v>
      </c>
      <c r="O209" s="435">
        <v>1</v>
      </c>
      <c r="P209" s="435"/>
      <c r="Q209" s="435"/>
      <c r="R209" s="435"/>
      <c r="S209" s="435"/>
      <c r="T209" s="435"/>
      <c r="U209" s="435"/>
      <c r="V209" s="21"/>
      <c r="W209" s="21"/>
      <c r="X209" s="21"/>
      <c r="Y209" s="21"/>
      <c r="Z209" s="21"/>
      <c r="AA209" s="21"/>
      <c r="AB209" s="21"/>
      <c r="AC209" s="21"/>
      <c r="AD209" s="21"/>
      <c r="AE209" s="21"/>
      <c r="AF209" s="21"/>
      <c r="AG209" s="21"/>
      <c r="AH209" s="21"/>
      <c r="AI209" s="21"/>
      <c r="AJ209" s="21"/>
      <c r="AK209" s="21"/>
      <c r="AL209" s="21"/>
      <c r="AM209" s="21"/>
      <c r="AN209" s="21"/>
    </row>
    <row r="210" spans="1:40" ht="14.5">
      <c r="A210" s="40" t="s">
        <v>498</v>
      </c>
      <c r="B210" s="8">
        <v>44029</v>
      </c>
      <c r="C210" s="435">
        <v>2</v>
      </c>
      <c r="D210" s="435">
        <v>2</v>
      </c>
      <c r="E210" s="435"/>
      <c r="F210" s="435"/>
      <c r="G210" s="435"/>
      <c r="H210" s="435"/>
      <c r="I210" s="435"/>
      <c r="J210" s="435">
        <v>2</v>
      </c>
      <c r="K210" s="435"/>
      <c r="L210" s="435"/>
      <c r="M210" s="435">
        <v>1</v>
      </c>
      <c r="N210" s="435">
        <v>3020</v>
      </c>
      <c r="O210" s="435"/>
      <c r="P210" s="435"/>
      <c r="Q210" s="435"/>
      <c r="R210" s="435"/>
      <c r="S210" s="435"/>
      <c r="T210" s="435"/>
      <c r="U210" s="435"/>
      <c r="V210" s="21"/>
      <c r="W210" s="21"/>
      <c r="X210" s="21"/>
      <c r="Y210" s="21"/>
      <c r="Z210" s="21"/>
      <c r="AA210" s="21"/>
      <c r="AB210" s="21"/>
      <c r="AC210" s="21"/>
      <c r="AD210" s="21"/>
      <c r="AE210" s="21"/>
      <c r="AF210" s="21"/>
      <c r="AG210" s="21"/>
      <c r="AH210" s="21"/>
      <c r="AI210" s="21"/>
      <c r="AJ210" s="21"/>
      <c r="AK210" s="21"/>
      <c r="AL210" s="21"/>
      <c r="AM210" s="21"/>
      <c r="AN210" s="21"/>
    </row>
    <row r="211" spans="1:40" ht="14.5">
      <c r="A211" s="40" t="s">
        <v>500</v>
      </c>
      <c r="B211" s="8">
        <v>44030</v>
      </c>
      <c r="C211" s="439">
        <v>10</v>
      </c>
      <c r="D211" s="439">
        <v>10</v>
      </c>
      <c r="E211" s="439">
        <v>19</v>
      </c>
      <c r="F211" s="435"/>
      <c r="G211" s="435"/>
      <c r="H211" s="435"/>
      <c r="I211" s="435"/>
      <c r="J211" s="435"/>
      <c r="K211" s="435"/>
      <c r="L211" s="435"/>
      <c r="M211" s="435">
        <v>1</v>
      </c>
      <c r="N211" s="435"/>
      <c r="O211" s="435">
        <v>3</v>
      </c>
      <c r="P211" s="435"/>
      <c r="Q211" s="435"/>
      <c r="R211" s="435"/>
      <c r="S211" s="435"/>
      <c r="T211" s="435"/>
      <c r="U211" s="435"/>
      <c r="V211" s="21"/>
      <c r="W211" s="21"/>
      <c r="X211" s="21"/>
      <c r="Y211" s="21"/>
      <c r="Z211" s="21"/>
      <c r="AA211" s="21"/>
      <c r="AB211" s="21"/>
      <c r="AC211" s="21"/>
      <c r="AD211" s="21"/>
      <c r="AE211" s="21"/>
      <c r="AF211" s="21"/>
      <c r="AG211" s="21"/>
      <c r="AH211" s="21"/>
      <c r="AI211" s="21"/>
      <c r="AJ211" s="21"/>
      <c r="AK211" s="21"/>
      <c r="AL211" s="21"/>
      <c r="AM211" s="21"/>
      <c r="AN211" s="21"/>
    </row>
    <row r="212" spans="1:40" ht="14.5">
      <c r="A212" s="40" t="s">
        <v>504</v>
      </c>
      <c r="B212" s="13">
        <v>44002</v>
      </c>
      <c r="C212" s="435">
        <v>25</v>
      </c>
      <c r="D212" s="435">
        <v>25</v>
      </c>
      <c r="E212" s="435"/>
      <c r="F212" s="435"/>
      <c r="G212" s="435"/>
      <c r="H212" s="435"/>
      <c r="I212" s="435">
        <v>10</v>
      </c>
      <c r="J212" s="435">
        <v>15</v>
      </c>
      <c r="K212" s="435"/>
      <c r="L212" s="435"/>
      <c r="M212" s="435"/>
      <c r="N212" s="435"/>
      <c r="O212" s="435"/>
      <c r="P212" s="435"/>
      <c r="Q212" s="435"/>
      <c r="R212" s="435"/>
      <c r="S212" s="435"/>
      <c r="T212" s="435"/>
      <c r="U212" s="435"/>
      <c r="V212" s="21"/>
      <c r="W212" s="21"/>
      <c r="X212" s="21"/>
      <c r="Y212" s="21"/>
      <c r="Z212" s="21"/>
      <c r="AA212" s="21"/>
      <c r="AB212" s="21"/>
      <c r="AC212" s="21"/>
      <c r="AD212" s="21"/>
      <c r="AE212" s="21"/>
      <c r="AF212" s="21"/>
      <c r="AG212" s="21"/>
      <c r="AH212" s="21"/>
      <c r="AI212" s="21"/>
      <c r="AJ212" s="21"/>
      <c r="AK212" s="21"/>
      <c r="AL212" s="21"/>
      <c r="AM212" s="21"/>
      <c r="AN212" s="21"/>
    </row>
    <row r="213" spans="1:40" ht="14.5">
      <c r="A213" s="40" t="s">
        <v>506</v>
      </c>
      <c r="B213" s="8">
        <v>44027</v>
      </c>
      <c r="C213" s="435">
        <v>1</v>
      </c>
      <c r="D213" s="435">
        <v>1</v>
      </c>
      <c r="E213" s="435"/>
      <c r="F213" s="435"/>
      <c r="G213" s="435"/>
      <c r="H213" s="435"/>
      <c r="I213" s="435"/>
      <c r="J213" s="435">
        <v>1</v>
      </c>
      <c r="K213" s="435"/>
      <c r="L213" s="435"/>
      <c r="M213" s="435">
        <v>1</v>
      </c>
      <c r="N213" s="435">
        <v>2900</v>
      </c>
      <c r="O213" s="435">
        <v>1</v>
      </c>
      <c r="P213" s="435"/>
      <c r="Q213" s="435"/>
      <c r="R213" s="435"/>
      <c r="S213" s="435"/>
      <c r="T213" s="435"/>
      <c r="U213" s="435"/>
      <c r="V213" s="21"/>
      <c r="W213" s="21"/>
      <c r="X213" s="21"/>
      <c r="Y213" s="21"/>
      <c r="Z213" s="21"/>
      <c r="AA213" s="21"/>
      <c r="AB213" s="21"/>
      <c r="AC213" s="21"/>
      <c r="AD213" s="21"/>
      <c r="AE213" s="21"/>
      <c r="AF213" s="21"/>
      <c r="AG213" s="21"/>
      <c r="AH213" s="21"/>
      <c r="AI213" s="21"/>
      <c r="AJ213" s="21"/>
      <c r="AK213" s="21"/>
      <c r="AL213" s="21"/>
      <c r="AM213" s="21"/>
      <c r="AN213" s="21"/>
    </row>
    <row r="214" spans="1:40" ht="14.5">
      <c r="A214" s="40" t="s">
        <v>509</v>
      </c>
      <c r="B214" s="8">
        <v>44019</v>
      </c>
      <c r="C214" s="435">
        <v>134</v>
      </c>
      <c r="D214" s="435">
        <v>134</v>
      </c>
      <c r="E214" s="435">
        <v>1</v>
      </c>
      <c r="F214" s="435"/>
      <c r="G214" s="435"/>
      <c r="H214" s="435"/>
      <c r="I214" s="435"/>
      <c r="J214" s="435"/>
      <c r="K214" s="435"/>
      <c r="L214" s="435"/>
      <c r="M214" s="435"/>
      <c r="N214" s="435"/>
      <c r="O214" s="435">
        <v>24</v>
      </c>
      <c r="P214" s="435"/>
      <c r="Q214" s="439">
        <v>3</v>
      </c>
      <c r="R214" s="435"/>
      <c r="S214" s="435">
        <v>1</v>
      </c>
      <c r="T214" s="9"/>
      <c r="U214" s="435"/>
      <c r="V214" s="21"/>
      <c r="W214" s="21"/>
      <c r="X214" s="21"/>
      <c r="Y214" s="21"/>
      <c r="Z214" s="21"/>
      <c r="AA214" s="21"/>
      <c r="AB214" s="21"/>
      <c r="AC214" s="21"/>
      <c r="AD214" s="21"/>
      <c r="AE214" s="21"/>
      <c r="AF214" s="21"/>
      <c r="AG214" s="21"/>
      <c r="AH214" s="21"/>
      <c r="AI214" s="21"/>
      <c r="AJ214" s="21"/>
      <c r="AK214" s="21"/>
      <c r="AL214" s="21"/>
      <c r="AM214" s="21"/>
      <c r="AN214" s="21"/>
    </row>
    <row r="215" spans="1:40" ht="14.5">
      <c r="A215" s="437" t="s">
        <v>510</v>
      </c>
      <c r="B215" s="8">
        <v>44027</v>
      </c>
      <c r="C215" s="435">
        <v>20</v>
      </c>
      <c r="D215" s="435">
        <v>19</v>
      </c>
      <c r="E215" s="435">
        <v>4</v>
      </c>
      <c r="F215" s="9" t="s">
        <v>511</v>
      </c>
      <c r="G215" s="435"/>
      <c r="H215" s="435"/>
      <c r="I215" s="435"/>
      <c r="J215" s="435"/>
      <c r="K215" s="435"/>
      <c r="L215" s="435"/>
      <c r="M215" s="435">
        <v>1</v>
      </c>
      <c r="N215" s="435"/>
      <c r="O215" s="435"/>
      <c r="P215" s="435"/>
      <c r="Q215" s="435"/>
      <c r="R215" s="435"/>
      <c r="S215" s="435"/>
      <c r="T215" s="435"/>
      <c r="U215" s="435"/>
      <c r="V215" s="21"/>
      <c r="W215" s="21"/>
      <c r="X215" s="21"/>
      <c r="Y215" s="21"/>
      <c r="Z215" s="21"/>
      <c r="AA215" s="21"/>
      <c r="AB215" s="21"/>
      <c r="AC215" s="21"/>
      <c r="AD215" s="21"/>
      <c r="AE215" s="21"/>
      <c r="AF215" s="21"/>
      <c r="AG215" s="21"/>
      <c r="AH215" s="21"/>
      <c r="AI215" s="21"/>
      <c r="AJ215" s="21"/>
      <c r="AK215" s="21"/>
      <c r="AL215" s="21"/>
      <c r="AM215" s="21"/>
      <c r="AN215" s="21"/>
    </row>
    <row r="216" spans="1:40" ht="14.5">
      <c r="A216" s="40" t="s">
        <v>513</v>
      </c>
      <c r="B216" s="8">
        <v>44030</v>
      </c>
      <c r="C216" s="435">
        <v>1</v>
      </c>
      <c r="D216" s="435">
        <v>1</v>
      </c>
      <c r="E216" s="435"/>
      <c r="F216" s="435"/>
      <c r="G216" s="435"/>
      <c r="H216" s="435"/>
      <c r="I216" s="435"/>
      <c r="J216" s="435">
        <v>1</v>
      </c>
      <c r="K216" s="435"/>
      <c r="L216" s="435"/>
      <c r="M216" s="435"/>
      <c r="N216" s="435">
        <v>3110</v>
      </c>
      <c r="O216" s="435">
        <v>1</v>
      </c>
      <c r="P216" s="435"/>
      <c r="Q216" s="435"/>
      <c r="R216" s="435"/>
      <c r="S216" s="435"/>
      <c r="T216" s="435"/>
      <c r="U216" s="435"/>
      <c r="V216" s="21"/>
      <c r="W216" s="21"/>
      <c r="X216" s="21"/>
      <c r="Y216" s="21"/>
      <c r="Z216" s="21"/>
      <c r="AA216" s="21"/>
      <c r="AB216" s="21"/>
      <c r="AC216" s="21"/>
      <c r="AD216" s="21"/>
      <c r="AE216" s="21"/>
      <c r="AF216" s="21"/>
      <c r="AG216" s="21"/>
      <c r="AH216" s="21"/>
      <c r="AI216" s="21"/>
      <c r="AJ216" s="21"/>
      <c r="AK216" s="21"/>
      <c r="AL216" s="21"/>
      <c r="AM216" s="21"/>
      <c r="AN216" s="21"/>
    </row>
    <row r="217" spans="1:40" ht="14.5">
      <c r="A217" s="40" t="s">
        <v>514</v>
      </c>
      <c r="B217" s="8">
        <v>44032</v>
      </c>
      <c r="C217" s="435">
        <v>24</v>
      </c>
      <c r="D217" s="435">
        <v>23</v>
      </c>
      <c r="E217" s="435"/>
      <c r="F217" s="435"/>
      <c r="G217" s="435"/>
      <c r="H217" s="435"/>
      <c r="I217" s="435"/>
      <c r="J217" s="435"/>
      <c r="K217" s="435"/>
      <c r="L217" s="435"/>
      <c r="M217" s="435"/>
      <c r="N217" s="435"/>
      <c r="O217" s="435"/>
      <c r="P217" s="435"/>
      <c r="Q217" s="435"/>
      <c r="R217" s="435"/>
      <c r="S217" s="435"/>
      <c r="T217" s="435"/>
      <c r="U217" s="435"/>
      <c r="V217" s="21"/>
      <c r="W217" s="21"/>
      <c r="X217" s="21"/>
      <c r="Y217" s="21"/>
      <c r="Z217" s="21"/>
      <c r="AA217" s="21"/>
      <c r="AB217" s="21"/>
      <c r="AC217" s="21"/>
      <c r="AD217" s="21"/>
      <c r="AE217" s="21"/>
      <c r="AF217" s="21"/>
      <c r="AG217" s="21"/>
      <c r="AH217" s="21"/>
      <c r="AI217" s="21"/>
      <c r="AJ217" s="21"/>
      <c r="AK217" s="21"/>
      <c r="AL217" s="21"/>
      <c r="AM217" s="21"/>
      <c r="AN217" s="21"/>
    </row>
    <row r="218" spans="1:40" ht="14.5">
      <c r="A218" s="40" t="s">
        <v>519</v>
      </c>
      <c r="B218" s="8">
        <v>44033</v>
      </c>
      <c r="C218" s="435">
        <v>51</v>
      </c>
      <c r="D218" s="435">
        <v>51</v>
      </c>
      <c r="E218" s="435"/>
      <c r="F218" s="435"/>
      <c r="G218" s="435"/>
      <c r="H218" s="435"/>
      <c r="I218" s="438">
        <v>10</v>
      </c>
      <c r="J218" s="435">
        <v>41</v>
      </c>
      <c r="K218" s="435"/>
      <c r="L218" s="435"/>
      <c r="M218" s="435"/>
      <c r="N218" s="435"/>
      <c r="O218" s="435"/>
      <c r="P218" s="435"/>
      <c r="Q218" s="435"/>
      <c r="R218" s="435"/>
      <c r="S218" s="435"/>
      <c r="T218" s="438" t="s">
        <v>2000</v>
      </c>
      <c r="U218" s="435"/>
      <c r="V218" s="21"/>
      <c r="W218" s="21"/>
      <c r="X218" s="21"/>
      <c r="Y218" s="21"/>
      <c r="Z218" s="21"/>
      <c r="AA218" s="21"/>
      <c r="AB218" s="21"/>
      <c r="AC218" s="21"/>
      <c r="AD218" s="21"/>
      <c r="AE218" s="21"/>
      <c r="AF218" s="21"/>
      <c r="AG218" s="21"/>
      <c r="AH218" s="21"/>
      <c r="AI218" s="21"/>
      <c r="AJ218" s="21"/>
      <c r="AK218" s="21"/>
      <c r="AL218" s="21"/>
      <c r="AM218" s="21"/>
      <c r="AN218" s="21"/>
    </row>
    <row r="219" spans="1:40" ht="14.5">
      <c r="A219" s="40" t="s">
        <v>117</v>
      </c>
      <c r="B219" s="8">
        <v>44033</v>
      </c>
      <c r="C219" s="435">
        <v>21</v>
      </c>
      <c r="D219" s="435">
        <v>21</v>
      </c>
      <c r="E219" s="435"/>
      <c r="F219" s="435"/>
      <c r="G219" s="435"/>
      <c r="H219" s="435"/>
      <c r="I219" s="435"/>
      <c r="J219" s="435"/>
      <c r="K219" s="435"/>
      <c r="L219" s="435"/>
      <c r="M219" s="435"/>
      <c r="N219" s="435"/>
      <c r="O219" s="435"/>
      <c r="P219" s="435"/>
      <c r="Q219" s="435"/>
      <c r="R219" s="435"/>
      <c r="S219" s="435"/>
      <c r="T219" s="435"/>
      <c r="U219" s="435"/>
      <c r="V219" s="21"/>
      <c r="W219" s="21"/>
      <c r="X219" s="21"/>
      <c r="Y219" s="21"/>
      <c r="Z219" s="21"/>
      <c r="AA219" s="21"/>
      <c r="AB219" s="21"/>
      <c r="AC219" s="21"/>
      <c r="AD219" s="21"/>
      <c r="AE219" s="21"/>
      <c r="AF219" s="21"/>
      <c r="AG219" s="21"/>
      <c r="AH219" s="21"/>
      <c r="AI219" s="21"/>
      <c r="AJ219" s="21"/>
      <c r="AK219" s="21"/>
      <c r="AL219" s="21"/>
      <c r="AM219" s="21"/>
      <c r="AN219" s="21"/>
    </row>
    <row r="220" spans="1:40" ht="14.5">
      <c r="A220" s="40" t="s">
        <v>523</v>
      </c>
      <c r="B220" s="8">
        <v>44025</v>
      </c>
      <c r="C220" s="435" t="s">
        <v>2001</v>
      </c>
      <c r="D220" s="435">
        <v>1</v>
      </c>
      <c r="E220" s="435"/>
      <c r="F220" s="435"/>
      <c r="G220" s="435">
        <v>1</v>
      </c>
      <c r="H220" s="435"/>
      <c r="I220" s="435"/>
      <c r="J220" s="435"/>
      <c r="K220" s="435"/>
      <c r="L220" s="435"/>
      <c r="M220" s="435"/>
      <c r="N220" s="435">
        <v>300</v>
      </c>
      <c r="O220" s="435"/>
      <c r="P220" s="435"/>
      <c r="Q220" s="435"/>
      <c r="R220" s="435"/>
      <c r="S220" s="435">
        <v>1</v>
      </c>
      <c r="T220" s="435"/>
      <c r="U220" s="435"/>
      <c r="V220" s="21"/>
      <c r="W220" s="21"/>
      <c r="X220" s="21"/>
      <c r="Y220" s="21"/>
      <c r="Z220" s="21"/>
      <c r="AA220" s="21"/>
      <c r="AB220" s="21"/>
      <c r="AC220" s="21"/>
      <c r="AD220" s="21"/>
      <c r="AE220" s="21"/>
      <c r="AF220" s="21"/>
      <c r="AG220" s="21"/>
      <c r="AH220" s="21"/>
      <c r="AI220" s="21"/>
      <c r="AJ220" s="21"/>
      <c r="AK220" s="21"/>
      <c r="AL220" s="21"/>
      <c r="AM220" s="21"/>
      <c r="AN220" s="21"/>
    </row>
    <row r="221" spans="1:40" ht="14.5">
      <c r="A221" s="40" t="s">
        <v>524</v>
      </c>
      <c r="B221" s="8">
        <v>44035</v>
      </c>
      <c r="C221" s="435">
        <v>10</v>
      </c>
      <c r="D221" s="435">
        <v>10</v>
      </c>
      <c r="E221" s="435"/>
      <c r="F221" s="435"/>
      <c r="G221" s="435"/>
      <c r="H221" s="435"/>
      <c r="I221" s="435">
        <v>1</v>
      </c>
      <c r="J221" s="435">
        <v>9</v>
      </c>
      <c r="K221" s="435"/>
      <c r="L221" s="435"/>
      <c r="M221" s="435"/>
      <c r="N221" s="435">
        <v>3102</v>
      </c>
      <c r="O221" s="435">
        <v>10</v>
      </c>
      <c r="P221" s="435"/>
      <c r="Q221" s="435"/>
      <c r="R221" s="435"/>
      <c r="S221" s="435"/>
      <c r="T221" s="435"/>
      <c r="U221" s="435"/>
      <c r="V221" s="21"/>
      <c r="W221" s="21"/>
      <c r="X221" s="21"/>
      <c r="Y221" s="21"/>
      <c r="Z221" s="21"/>
      <c r="AA221" s="21"/>
      <c r="AB221" s="21"/>
      <c r="AC221" s="21"/>
      <c r="AD221" s="21"/>
      <c r="AE221" s="21"/>
      <c r="AF221" s="21"/>
      <c r="AG221" s="21"/>
      <c r="AH221" s="21"/>
      <c r="AI221" s="21"/>
      <c r="AJ221" s="21"/>
      <c r="AK221" s="21"/>
      <c r="AL221" s="21"/>
      <c r="AM221" s="21"/>
      <c r="AN221" s="21"/>
    </row>
    <row r="222" spans="1:40" ht="14.5">
      <c r="A222" s="40" t="s">
        <v>526</v>
      </c>
      <c r="B222" s="8">
        <v>44033</v>
      </c>
      <c r="C222" s="435">
        <v>99</v>
      </c>
      <c r="D222" s="435">
        <v>99</v>
      </c>
      <c r="E222" s="435"/>
      <c r="F222" s="9" t="s">
        <v>2002</v>
      </c>
      <c r="G222" s="435"/>
      <c r="H222" s="435"/>
      <c r="I222" s="435"/>
      <c r="J222" s="435"/>
      <c r="K222" s="435"/>
      <c r="L222" s="435"/>
      <c r="M222" s="435"/>
      <c r="N222" s="9" t="s">
        <v>2003</v>
      </c>
      <c r="O222" s="435"/>
      <c r="P222" s="435"/>
      <c r="Q222" s="435"/>
      <c r="R222" s="435"/>
      <c r="S222" s="435"/>
      <c r="T222" s="435"/>
      <c r="U222" s="435"/>
      <c r="V222" s="21"/>
      <c r="W222" s="21"/>
      <c r="X222" s="21"/>
      <c r="Y222" s="21"/>
      <c r="Z222" s="21"/>
      <c r="AA222" s="21"/>
      <c r="AB222" s="21"/>
      <c r="AC222" s="21"/>
      <c r="AD222" s="21"/>
      <c r="AE222" s="21"/>
      <c r="AF222" s="21"/>
      <c r="AG222" s="21"/>
      <c r="AH222" s="21"/>
      <c r="AI222" s="21"/>
      <c r="AJ222" s="21"/>
      <c r="AK222" s="21"/>
      <c r="AL222" s="21"/>
      <c r="AM222" s="21"/>
      <c r="AN222" s="21"/>
    </row>
    <row r="223" spans="1:40" ht="14.5">
      <c r="A223" s="40" t="s">
        <v>530</v>
      </c>
      <c r="B223" s="8">
        <v>44033</v>
      </c>
      <c r="C223" s="435">
        <v>1</v>
      </c>
      <c r="D223" s="435">
        <v>1</v>
      </c>
      <c r="E223" s="435"/>
      <c r="F223" s="435"/>
      <c r="G223" s="435"/>
      <c r="H223" s="435"/>
      <c r="I223" s="435"/>
      <c r="J223" s="435">
        <v>1</v>
      </c>
      <c r="K223" s="435"/>
      <c r="L223" s="435"/>
      <c r="M223" s="435"/>
      <c r="N223" s="435">
        <v>3810</v>
      </c>
      <c r="O223" s="435"/>
      <c r="P223" s="435"/>
      <c r="Q223" s="435"/>
      <c r="R223" s="435"/>
      <c r="S223" s="435"/>
      <c r="T223" s="435"/>
      <c r="U223" s="435"/>
      <c r="V223" s="21"/>
      <c r="W223" s="21"/>
      <c r="X223" s="21"/>
      <c r="Y223" s="21"/>
      <c r="Z223" s="21"/>
      <c r="AA223" s="21"/>
      <c r="AB223" s="21"/>
      <c r="AC223" s="21"/>
      <c r="AD223" s="21"/>
      <c r="AE223" s="21"/>
      <c r="AF223" s="21"/>
      <c r="AG223" s="21"/>
      <c r="AH223" s="21"/>
      <c r="AI223" s="21"/>
      <c r="AJ223" s="21"/>
      <c r="AK223" s="21"/>
      <c r="AL223" s="21"/>
      <c r="AM223" s="21"/>
      <c r="AN223" s="21"/>
    </row>
    <row r="224" spans="1:40" ht="14.5">
      <c r="A224" s="40" t="s">
        <v>533</v>
      </c>
      <c r="B224" s="8">
        <v>44035</v>
      </c>
      <c r="C224" s="439">
        <v>120</v>
      </c>
      <c r="D224" s="439">
        <v>116</v>
      </c>
      <c r="E224" s="435"/>
      <c r="F224" s="435" t="s">
        <v>2004</v>
      </c>
      <c r="G224" s="435"/>
      <c r="H224" s="435"/>
      <c r="I224" s="435"/>
      <c r="J224" s="435"/>
      <c r="K224" s="435"/>
      <c r="L224" s="435"/>
      <c r="M224" s="435"/>
      <c r="N224" s="435"/>
      <c r="O224" s="435">
        <v>12</v>
      </c>
      <c r="P224" s="435"/>
      <c r="Q224" s="435"/>
      <c r="R224" s="435"/>
      <c r="S224" s="435"/>
      <c r="T224" s="435"/>
      <c r="U224" s="435"/>
      <c r="V224" s="21"/>
      <c r="W224" s="21"/>
      <c r="X224" s="21"/>
      <c r="Y224" s="21"/>
      <c r="Z224" s="21"/>
      <c r="AA224" s="21"/>
      <c r="AB224" s="21"/>
      <c r="AC224" s="21"/>
      <c r="AD224" s="21"/>
      <c r="AE224" s="21"/>
      <c r="AF224" s="21"/>
      <c r="AG224" s="21"/>
      <c r="AH224" s="21"/>
      <c r="AI224" s="21"/>
      <c r="AJ224" s="21"/>
      <c r="AK224" s="21"/>
      <c r="AL224" s="21"/>
      <c r="AM224" s="21"/>
      <c r="AN224" s="21"/>
    </row>
    <row r="225" spans="1:40" ht="14.5">
      <c r="A225" s="40" t="s">
        <v>537</v>
      </c>
      <c r="B225" s="8">
        <v>44035</v>
      </c>
      <c r="C225" s="435">
        <v>1</v>
      </c>
      <c r="D225" s="435">
        <v>1</v>
      </c>
      <c r="E225" s="435"/>
      <c r="F225" s="435"/>
      <c r="G225" s="435"/>
      <c r="H225" s="435"/>
      <c r="I225" s="435"/>
      <c r="J225" s="435">
        <v>1</v>
      </c>
      <c r="K225" s="435"/>
      <c r="L225" s="435"/>
      <c r="M225" s="435"/>
      <c r="N225" s="435"/>
      <c r="O225" s="435"/>
      <c r="P225" s="435"/>
      <c r="Q225" s="435"/>
      <c r="R225" s="435"/>
      <c r="S225" s="435"/>
      <c r="T225" s="435"/>
      <c r="U225" s="435"/>
      <c r="V225" s="21"/>
      <c r="W225" s="21"/>
      <c r="X225" s="21"/>
      <c r="Y225" s="21"/>
      <c r="Z225" s="21"/>
      <c r="AA225" s="21"/>
      <c r="AB225" s="21"/>
      <c r="AC225" s="21"/>
      <c r="AD225" s="21"/>
      <c r="AE225" s="21"/>
      <c r="AF225" s="21"/>
      <c r="AG225" s="21"/>
      <c r="AH225" s="21"/>
      <c r="AI225" s="21"/>
      <c r="AJ225" s="21"/>
      <c r="AK225" s="21"/>
      <c r="AL225" s="21"/>
      <c r="AM225" s="21"/>
      <c r="AN225" s="21"/>
    </row>
    <row r="226" spans="1:40" ht="14.5">
      <c r="A226" s="40" t="s">
        <v>539</v>
      </c>
      <c r="B226" s="8">
        <v>44040</v>
      </c>
      <c r="C226" s="435">
        <v>2</v>
      </c>
      <c r="D226" s="435">
        <v>2</v>
      </c>
      <c r="E226" s="435"/>
      <c r="F226" s="435"/>
      <c r="G226" s="435"/>
      <c r="H226" s="435"/>
      <c r="I226" s="435"/>
      <c r="J226" s="435">
        <v>2</v>
      </c>
      <c r="K226" s="435"/>
      <c r="L226" s="435"/>
      <c r="M226" s="435"/>
      <c r="N226" s="435"/>
      <c r="O226" s="435"/>
      <c r="P226" s="435"/>
      <c r="Q226" s="435"/>
      <c r="R226" s="435"/>
      <c r="S226" s="435"/>
      <c r="T226" s="435"/>
      <c r="U226" s="435"/>
      <c r="V226" s="21"/>
      <c r="W226" s="21"/>
      <c r="X226" s="21"/>
      <c r="Y226" s="21"/>
      <c r="Z226" s="21"/>
      <c r="AA226" s="21"/>
      <c r="AB226" s="21"/>
      <c r="AC226" s="21"/>
      <c r="AD226" s="21"/>
      <c r="AE226" s="21"/>
      <c r="AF226" s="21"/>
      <c r="AG226" s="21"/>
      <c r="AH226" s="21"/>
      <c r="AI226" s="21"/>
      <c r="AJ226" s="21"/>
      <c r="AK226" s="21"/>
      <c r="AL226" s="21"/>
      <c r="AM226" s="21"/>
      <c r="AN226" s="21"/>
    </row>
    <row r="227" spans="1:40" ht="14.5">
      <c r="A227" s="40" t="s">
        <v>542</v>
      </c>
      <c r="B227" s="8">
        <v>44040</v>
      </c>
      <c r="C227" s="435">
        <v>30</v>
      </c>
      <c r="D227" s="435">
        <v>29</v>
      </c>
      <c r="E227" s="435"/>
      <c r="F227" s="435"/>
      <c r="G227" s="435"/>
      <c r="H227" s="435"/>
      <c r="I227" s="435">
        <v>3</v>
      </c>
      <c r="J227" s="435">
        <v>26</v>
      </c>
      <c r="K227" s="435"/>
      <c r="L227" s="435">
        <v>17</v>
      </c>
      <c r="M227" s="435">
        <v>3</v>
      </c>
      <c r="N227" s="435"/>
      <c r="O227" s="435">
        <v>18</v>
      </c>
      <c r="P227" s="435"/>
      <c r="Q227" s="435"/>
      <c r="R227" s="435"/>
      <c r="S227" s="435"/>
      <c r="T227" s="435"/>
      <c r="U227" s="435"/>
      <c r="V227" s="21"/>
      <c r="W227" s="21"/>
      <c r="X227" s="21"/>
      <c r="Y227" s="21"/>
      <c r="Z227" s="21"/>
      <c r="AA227" s="21"/>
      <c r="AB227" s="21"/>
      <c r="AC227" s="21"/>
      <c r="AD227" s="21"/>
      <c r="AE227" s="21"/>
      <c r="AF227" s="21"/>
      <c r="AG227" s="21"/>
      <c r="AH227" s="21"/>
      <c r="AI227" s="21"/>
      <c r="AJ227" s="21"/>
      <c r="AK227" s="21"/>
      <c r="AL227" s="21"/>
      <c r="AM227" s="21"/>
      <c r="AN227" s="21"/>
    </row>
    <row r="228" spans="1:40" ht="14.5">
      <c r="A228" s="40" t="s">
        <v>543</v>
      </c>
      <c r="B228" s="8">
        <v>44041</v>
      </c>
      <c r="C228" s="435">
        <v>1</v>
      </c>
      <c r="D228" s="435">
        <v>1</v>
      </c>
      <c r="E228" s="435"/>
      <c r="F228" s="435"/>
      <c r="G228" s="435"/>
      <c r="H228" s="435">
        <v>1</v>
      </c>
      <c r="I228" s="435"/>
      <c r="J228" s="435"/>
      <c r="K228" s="435"/>
      <c r="L228" s="435"/>
      <c r="M228" s="435"/>
      <c r="N228" s="435">
        <v>810</v>
      </c>
      <c r="O228" s="435">
        <v>1</v>
      </c>
      <c r="P228" s="435"/>
      <c r="Q228" s="435"/>
      <c r="R228" s="435">
        <v>1</v>
      </c>
      <c r="S228" s="435"/>
      <c r="T228" s="435"/>
      <c r="U228" s="435"/>
      <c r="V228" s="21"/>
      <c r="W228" s="21"/>
      <c r="X228" s="21"/>
      <c r="Y228" s="21"/>
      <c r="Z228" s="21"/>
      <c r="AA228" s="21"/>
      <c r="AB228" s="21"/>
      <c r="AC228" s="21"/>
      <c r="AD228" s="21"/>
      <c r="AE228" s="21"/>
      <c r="AF228" s="21"/>
      <c r="AG228" s="21"/>
      <c r="AH228" s="21"/>
      <c r="AI228" s="21"/>
      <c r="AJ228" s="21"/>
      <c r="AK228" s="21"/>
      <c r="AL228" s="21"/>
      <c r="AM228" s="21"/>
      <c r="AN228" s="21"/>
    </row>
    <row r="229" spans="1:40" ht="14.5">
      <c r="A229" s="40" t="s">
        <v>545</v>
      </c>
      <c r="B229" s="8">
        <v>44005</v>
      </c>
      <c r="C229" s="435">
        <v>3</v>
      </c>
      <c r="D229" s="435">
        <v>3</v>
      </c>
      <c r="E229" s="435"/>
      <c r="F229" s="435"/>
      <c r="G229" s="435"/>
      <c r="H229" s="435">
        <v>3</v>
      </c>
      <c r="I229" s="435"/>
      <c r="J229" s="435"/>
      <c r="K229" s="435"/>
      <c r="L229" s="435"/>
      <c r="M229" s="435"/>
      <c r="N229" s="435">
        <v>1310</v>
      </c>
      <c r="O229" s="435">
        <v>3</v>
      </c>
      <c r="P229" s="435"/>
      <c r="Q229" s="435"/>
      <c r="R229" s="435"/>
      <c r="S229" s="435"/>
      <c r="T229" s="435"/>
      <c r="U229" s="435"/>
      <c r="V229" s="21"/>
      <c r="W229" s="21"/>
      <c r="X229" s="21"/>
      <c r="Y229" s="21"/>
      <c r="Z229" s="21"/>
      <c r="AA229" s="21"/>
      <c r="AB229" s="21"/>
      <c r="AC229" s="21"/>
      <c r="AD229" s="21"/>
      <c r="AE229" s="21"/>
      <c r="AF229" s="21"/>
      <c r="AG229" s="21"/>
      <c r="AH229" s="21"/>
      <c r="AI229" s="21"/>
      <c r="AJ229" s="21"/>
      <c r="AK229" s="21"/>
      <c r="AL229" s="21"/>
      <c r="AM229" s="21"/>
      <c r="AN229" s="21"/>
    </row>
    <row r="230" spans="1:40" ht="14.5">
      <c r="A230" s="40" t="s">
        <v>547</v>
      </c>
      <c r="B230" s="8">
        <v>44038</v>
      </c>
      <c r="C230" s="435"/>
      <c r="D230" s="435"/>
      <c r="E230" s="435">
        <v>1</v>
      </c>
      <c r="F230" s="435"/>
      <c r="G230" s="435"/>
      <c r="H230" s="435"/>
      <c r="I230" s="435"/>
      <c r="J230" s="435"/>
      <c r="K230" s="435"/>
      <c r="L230" s="435"/>
      <c r="M230" s="435"/>
      <c r="N230" s="435"/>
      <c r="O230" s="435"/>
      <c r="P230" s="435"/>
      <c r="Q230" s="435"/>
      <c r="R230" s="435"/>
      <c r="S230" s="435"/>
      <c r="T230" s="435"/>
      <c r="U230" s="435"/>
      <c r="V230" s="21"/>
      <c r="W230" s="21"/>
      <c r="X230" s="21"/>
      <c r="Y230" s="21"/>
      <c r="Z230" s="21"/>
      <c r="AA230" s="21"/>
      <c r="AB230" s="21"/>
      <c r="AC230" s="21"/>
      <c r="AD230" s="21"/>
      <c r="AE230" s="21"/>
      <c r="AF230" s="21"/>
      <c r="AG230" s="21"/>
      <c r="AH230" s="21"/>
      <c r="AI230" s="21"/>
      <c r="AJ230" s="21"/>
      <c r="AK230" s="21"/>
      <c r="AL230" s="21"/>
      <c r="AM230" s="21"/>
      <c r="AN230" s="21"/>
    </row>
    <row r="231" spans="1:40" ht="14.5">
      <c r="A231" s="15" t="s">
        <v>548</v>
      </c>
      <c r="B231" s="8">
        <v>44043</v>
      </c>
      <c r="C231" s="435">
        <v>13</v>
      </c>
      <c r="D231" s="435">
        <v>13</v>
      </c>
      <c r="E231" s="435">
        <v>31</v>
      </c>
      <c r="F231" s="435"/>
      <c r="G231" s="435"/>
      <c r="H231" s="435"/>
      <c r="I231" s="435"/>
      <c r="J231" s="435"/>
      <c r="K231" s="435"/>
      <c r="L231" s="435"/>
      <c r="M231" s="435"/>
      <c r="N231" s="435"/>
      <c r="O231" s="435">
        <v>8</v>
      </c>
      <c r="P231" s="435"/>
      <c r="Q231" s="435"/>
      <c r="R231" s="435"/>
      <c r="S231" s="435"/>
      <c r="T231" s="435"/>
      <c r="U231" s="435"/>
      <c r="V231" s="21"/>
      <c r="W231" s="21"/>
      <c r="X231" s="21"/>
      <c r="Y231" s="21"/>
      <c r="Z231" s="21"/>
      <c r="AA231" s="21"/>
      <c r="AB231" s="21"/>
      <c r="AC231" s="21"/>
      <c r="AD231" s="21"/>
      <c r="AE231" s="21"/>
      <c r="AF231" s="21"/>
      <c r="AG231" s="21"/>
      <c r="AH231" s="21"/>
      <c r="AI231" s="21"/>
      <c r="AJ231" s="21"/>
      <c r="AK231" s="21"/>
      <c r="AL231" s="21"/>
      <c r="AM231" s="21"/>
      <c r="AN231" s="21"/>
    </row>
    <row r="232" spans="1:40" ht="14.5">
      <c r="A232" s="40" t="s">
        <v>551</v>
      </c>
      <c r="B232" s="8">
        <v>44041</v>
      </c>
      <c r="C232" s="435"/>
      <c r="D232" s="435"/>
      <c r="E232" s="435">
        <v>1</v>
      </c>
      <c r="F232" s="435"/>
      <c r="G232" s="435"/>
      <c r="H232" s="435"/>
      <c r="I232" s="435"/>
      <c r="J232" s="435"/>
      <c r="K232" s="435"/>
      <c r="L232" s="435"/>
      <c r="M232" s="435"/>
      <c r="N232" s="435"/>
      <c r="O232" s="435"/>
      <c r="P232" s="435"/>
      <c r="Q232" s="435"/>
      <c r="R232" s="435"/>
      <c r="S232" s="435"/>
      <c r="T232" s="435"/>
      <c r="U232" s="435"/>
      <c r="V232" s="21"/>
      <c r="W232" s="21"/>
      <c r="X232" s="21"/>
      <c r="Y232" s="21"/>
      <c r="Z232" s="21"/>
      <c r="AA232" s="21"/>
      <c r="AB232" s="21"/>
      <c r="AC232" s="21"/>
      <c r="AD232" s="21"/>
      <c r="AE232" s="21"/>
      <c r="AF232" s="21"/>
      <c r="AG232" s="21"/>
      <c r="AH232" s="21"/>
      <c r="AI232" s="21"/>
      <c r="AJ232" s="21"/>
      <c r="AK232" s="21"/>
      <c r="AL232" s="21"/>
      <c r="AM232" s="21"/>
      <c r="AN232" s="21"/>
    </row>
    <row r="233" spans="1:40" ht="14.5">
      <c r="A233" s="40" t="s">
        <v>552</v>
      </c>
      <c r="B233" s="31">
        <v>44032</v>
      </c>
      <c r="C233" s="435">
        <v>149</v>
      </c>
      <c r="D233" s="435">
        <v>149</v>
      </c>
      <c r="E233" s="435"/>
      <c r="F233" s="435"/>
      <c r="G233" s="435">
        <v>3</v>
      </c>
      <c r="H233" s="438">
        <v>2</v>
      </c>
      <c r="I233" s="23">
        <v>10</v>
      </c>
      <c r="J233" s="32" t="s">
        <v>2005</v>
      </c>
      <c r="K233" s="435"/>
      <c r="L233" s="435"/>
      <c r="M233" s="435">
        <v>8</v>
      </c>
      <c r="N233" s="9" t="s">
        <v>2006</v>
      </c>
      <c r="O233" s="435">
        <v>18</v>
      </c>
      <c r="P233" s="435"/>
      <c r="Q233" s="435">
        <v>3</v>
      </c>
      <c r="R233" s="435"/>
      <c r="S233" s="435">
        <v>1</v>
      </c>
      <c r="T233" s="33" t="s">
        <v>2007</v>
      </c>
      <c r="U233" s="34" t="s">
        <v>2008</v>
      </c>
      <c r="V233" s="35" t="s">
        <v>2009</v>
      </c>
      <c r="W233" s="21"/>
      <c r="X233" s="21"/>
      <c r="Y233" s="21"/>
      <c r="Z233" s="21"/>
      <c r="AA233" s="21"/>
      <c r="AB233" s="21"/>
      <c r="AC233" s="21"/>
      <c r="AD233" s="21"/>
      <c r="AE233" s="21"/>
      <c r="AF233" s="21"/>
      <c r="AG233" s="21"/>
      <c r="AH233" s="21"/>
      <c r="AI233" s="21"/>
      <c r="AJ233" s="21"/>
      <c r="AK233" s="21"/>
      <c r="AL233" s="21"/>
      <c r="AM233" s="21"/>
      <c r="AN233" s="21"/>
    </row>
    <row r="234" spans="1:40" ht="14.5">
      <c r="A234" s="40" t="s">
        <v>556</v>
      </c>
      <c r="B234" s="8">
        <v>44033</v>
      </c>
      <c r="C234" s="435">
        <v>1</v>
      </c>
      <c r="D234" s="435">
        <v>1</v>
      </c>
      <c r="E234" s="435"/>
      <c r="F234" s="435"/>
      <c r="G234" s="435"/>
      <c r="H234" s="435"/>
      <c r="I234" s="435"/>
      <c r="J234" s="435">
        <v>1</v>
      </c>
      <c r="K234" s="435"/>
      <c r="L234" s="435"/>
      <c r="M234" s="435"/>
      <c r="N234" s="435">
        <v>2840</v>
      </c>
      <c r="O234" s="435">
        <v>1</v>
      </c>
      <c r="P234" s="435"/>
      <c r="Q234" s="435"/>
      <c r="R234" s="435"/>
      <c r="S234" s="435"/>
      <c r="T234" s="435"/>
      <c r="U234" s="435"/>
      <c r="V234" s="21"/>
      <c r="W234" s="21"/>
      <c r="X234" s="21"/>
      <c r="Y234" s="21"/>
      <c r="Z234" s="21"/>
      <c r="AA234" s="21"/>
      <c r="AB234" s="21"/>
      <c r="AC234" s="21"/>
      <c r="AD234" s="21"/>
      <c r="AE234" s="21"/>
      <c r="AF234" s="21"/>
      <c r="AG234" s="21"/>
      <c r="AH234" s="21"/>
      <c r="AI234" s="21"/>
      <c r="AJ234" s="21"/>
      <c r="AK234" s="21"/>
      <c r="AL234" s="21"/>
      <c r="AM234" s="21"/>
      <c r="AN234" s="21"/>
    </row>
    <row r="235" spans="1:40" ht="14.5">
      <c r="A235" s="40" t="s">
        <v>558</v>
      </c>
      <c r="B235" s="8">
        <v>44039</v>
      </c>
      <c r="C235" s="435">
        <v>1</v>
      </c>
      <c r="D235" s="435">
        <v>1</v>
      </c>
      <c r="E235" s="435"/>
      <c r="F235" s="435"/>
      <c r="G235" s="435"/>
      <c r="H235" s="435"/>
      <c r="I235" s="435"/>
      <c r="J235" s="435"/>
      <c r="K235" s="435"/>
      <c r="L235" s="435"/>
      <c r="M235" s="435">
        <v>1</v>
      </c>
      <c r="N235" s="435"/>
      <c r="O235" s="435">
        <v>1</v>
      </c>
      <c r="P235" s="435"/>
      <c r="Q235" s="435"/>
      <c r="R235" s="435"/>
      <c r="S235" s="435">
        <v>1</v>
      </c>
      <c r="T235" s="435"/>
      <c r="U235" s="435"/>
      <c r="V235" s="21"/>
      <c r="W235" s="21"/>
      <c r="X235" s="21"/>
      <c r="Y235" s="21"/>
      <c r="Z235" s="21"/>
      <c r="AA235" s="21"/>
      <c r="AB235" s="21"/>
      <c r="AC235" s="21"/>
      <c r="AD235" s="21"/>
      <c r="AE235" s="21"/>
      <c r="AF235" s="21"/>
      <c r="AG235" s="21"/>
      <c r="AH235" s="21"/>
      <c r="AI235" s="21"/>
      <c r="AJ235" s="21"/>
      <c r="AK235" s="21"/>
      <c r="AL235" s="21"/>
      <c r="AM235" s="21"/>
      <c r="AN235" s="21"/>
    </row>
    <row r="236" spans="1:40" ht="14.5">
      <c r="A236" s="40" t="s">
        <v>559</v>
      </c>
      <c r="B236" s="18" t="s">
        <v>2010</v>
      </c>
      <c r="C236" s="435">
        <v>22</v>
      </c>
      <c r="D236" s="435">
        <v>19</v>
      </c>
      <c r="E236" s="435"/>
      <c r="F236" s="435" t="s">
        <v>2011</v>
      </c>
      <c r="G236" s="435">
        <v>1</v>
      </c>
      <c r="H236" s="435">
        <v>6</v>
      </c>
      <c r="I236" s="435">
        <v>4</v>
      </c>
      <c r="J236" s="435">
        <v>11</v>
      </c>
      <c r="K236" s="435"/>
      <c r="L236" s="435"/>
      <c r="M236" s="435"/>
      <c r="N236" s="435"/>
      <c r="O236" s="435">
        <v>8</v>
      </c>
      <c r="P236" s="435"/>
      <c r="Q236" s="435">
        <v>1</v>
      </c>
      <c r="R236" s="435"/>
      <c r="S236" s="435"/>
      <c r="T236" s="435"/>
      <c r="U236" s="435"/>
      <c r="V236" s="21"/>
      <c r="W236" s="21"/>
      <c r="X236" s="21"/>
      <c r="Y236" s="21"/>
      <c r="Z236" s="21"/>
      <c r="AA236" s="21"/>
      <c r="AB236" s="21"/>
      <c r="AC236" s="21"/>
      <c r="AD236" s="21"/>
      <c r="AE236" s="21"/>
      <c r="AF236" s="21"/>
      <c r="AG236" s="21"/>
      <c r="AH236" s="21"/>
      <c r="AI236" s="21"/>
      <c r="AJ236" s="21"/>
      <c r="AK236" s="21"/>
      <c r="AL236" s="21"/>
      <c r="AM236" s="21"/>
      <c r="AN236" s="21"/>
    </row>
    <row r="237" spans="1:40" ht="14.5">
      <c r="A237" s="40" t="s">
        <v>562</v>
      </c>
      <c r="B237" s="18" t="s">
        <v>2012</v>
      </c>
      <c r="C237" s="435">
        <v>23</v>
      </c>
      <c r="D237" s="435">
        <v>23</v>
      </c>
      <c r="E237" s="435">
        <v>7</v>
      </c>
      <c r="F237" s="435"/>
      <c r="G237" s="435"/>
      <c r="H237" s="435"/>
      <c r="I237" s="435"/>
      <c r="J237" s="435"/>
      <c r="K237" s="435"/>
      <c r="L237" s="435"/>
      <c r="M237" s="435">
        <v>1</v>
      </c>
      <c r="N237" s="435"/>
      <c r="O237" s="435"/>
      <c r="P237" s="435"/>
      <c r="Q237" s="435"/>
      <c r="R237" s="435"/>
      <c r="S237" s="435"/>
      <c r="T237" s="435"/>
      <c r="U237" s="435"/>
      <c r="V237" s="21"/>
      <c r="W237" s="21"/>
      <c r="X237" s="21"/>
      <c r="Y237" s="21"/>
      <c r="Z237" s="21"/>
      <c r="AA237" s="21"/>
      <c r="AB237" s="21"/>
      <c r="AC237" s="21"/>
      <c r="AD237" s="21"/>
      <c r="AE237" s="21"/>
      <c r="AF237" s="21"/>
      <c r="AG237" s="21"/>
      <c r="AH237" s="21"/>
      <c r="AI237" s="21"/>
      <c r="AJ237" s="21"/>
      <c r="AK237" s="21"/>
      <c r="AL237" s="21"/>
      <c r="AM237" s="21"/>
      <c r="AN237" s="21"/>
    </row>
    <row r="238" spans="1:40" ht="14.5">
      <c r="A238" s="40" t="s">
        <v>564</v>
      </c>
      <c r="B238" s="18" t="s">
        <v>2010</v>
      </c>
      <c r="C238" s="435">
        <v>1</v>
      </c>
      <c r="D238" s="435">
        <v>1</v>
      </c>
      <c r="E238" s="435"/>
      <c r="F238" s="435"/>
      <c r="G238" s="435"/>
      <c r="H238" s="435"/>
      <c r="I238" s="435"/>
      <c r="J238" s="435">
        <v>1</v>
      </c>
      <c r="K238" s="435"/>
      <c r="L238" s="435"/>
      <c r="M238" s="435"/>
      <c r="N238" s="435">
        <v>3200</v>
      </c>
      <c r="O238" s="435"/>
      <c r="P238" s="435"/>
      <c r="Q238" s="435"/>
      <c r="R238" s="435"/>
      <c r="S238" s="435"/>
      <c r="T238" s="435"/>
      <c r="U238" s="435"/>
      <c r="V238" s="21"/>
      <c r="W238" s="21"/>
      <c r="X238" s="21"/>
      <c r="Y238" s="21"/>
      <c r="Z238" s="21"/>
      <c r="AA238" s="21"/>
      <c r="AB238" s="21"/>
      <c r="AC238" s="21"/>
      <c r="AD238" s="21"/>
      <c r="AE238" s="21"/>
      <c r="AF238" s="21"/>
      <c r="AG238" s="21"/>
      <c r="AH238" s="21"/>
      <c r="AI238" s="21"/>
      <c r="AJ238" s="21"/>
      <c r="AK238" s="21"/>
      <c r="AL238" s="21"/>
      <c r="AM238" s="21"/>
      <c r="AN238" s="21"/>
    </row>
    <row r="239" spans="1:40" ht="14.5">
      <c r="A239" s="40" t="s">
        <v>566</v>
      </c>
      <c r="B239" s="18" t="s">
        <v>2013</v>
      </c>
      <c r="C239" s="435">
        <v>1</v>
      </c>
      <c r="D239" s="435">
        <v>1</v>
      </c>
      <c r="E239" s="435"/>
      <c r="F239" s="435"/>
      <c r="G239" s="435"/>
      <c r="H239" s="435"/>
      <c r="I239" s="435"/>
      <c r="J239" s="435">
        <v>1</v>
      </c>
      <c r="K239" s="435"/>
      <c r="L239" s="435"/>
      <c r="M239" s="435"/>
      <c r="N239" s="435">
        <v>3521</v>
      </c>
      <c r="O239" s="435"/>
      <c r="P239" s="435"/>
      <c r="Q239" s="435"/>
      <c r="R239" s="435"/>
      <c r="S239" s="435"/>
      <c r="T239" s="435"/>
      <c r="U239" s="435"/>
      <c r="V239" s="21"/>
      <c r="W239" s="21"/>
      <c r="X239" s="21"/>
      <c r="Y239" s="21"/>
      <c r="Z239" s="21"/>
      <c r="AA239" s="21"/>
      <c r="AB239" s="21"/>
      <c r="AC239" s="21"/>
      <c r="AD239" s="21"/>
      <c r="AE239" s="21"/>
      <c r="AF239" s="21"/>
      <c r="AG239" s="21"/>
      <c r="AH239" s="21"/>
      <c r="AI239" s="21"/>
      <c r="AJ239" s="21"/>
      <c r="AK239" s="21"/>
      <c r="AL239" s="21"/>
      <c r="AM239" s="21"/>
      <c r="AN239" s="21"/>
    </row>
    <row r="240" spans="1:40" ht="14.5">
      <c r="A240" s="40" t="s">
        <v>567</v>
      </c>
      <c r="B240" s="18" t="s">
        <v>2014</v>
      </c>
      <c r="C240" s="435">
        <v>1</v>
      </c>
      <c r="D240" s="435">
        <v>1</v>
      </c>
      <c r="E240" s="435"/>
      <c r="F240" s="435"/>
      <c r="G240" s="435"/>
      <c r="H240" s="435"/>
      <c r="I240" s="435">
        <v>1</v>
      </c>
      <c r="J240" s="435"/>
      <c r="K240" s="435"/>
      <c r="L240" s="435"/>
      <c r="M240" s="435"/>
      <c r="N240" s="435">
        <v>930</v>
      </c>
      <c r="O240" s="435"/>
      <c r="P240" s="435"/>
      <c r="Q240" s="435"/>
      <c r="R240" s="435"/>
      <c r="S240" s="435"/>
      <c r="T240" s="435"/>
      <c r="U240" s="435"/>
      <c r="V240" s="21"/>
      <c r="W240" s="21"/>
      <c r="X240" s="21"/>
      <c r="Y240" s="21"/>
      <c r="Z240" s="21"/>
      <c r="AA240" s="21"/>
      <c r="AB240" s="21"/>
      <c r="AC240" s="21"/>
      <c r="AD240" s="21"/>
      <c r="AE240" s="21"/>
      <c r="AF240" s="21"/>
      <c r="AG240" s="21"/>
      <c r="AH240" s="21"/>
      <c r="AI240" s="21"/>
      <c r="AJ240" s="21"/>
      <c r="AK240" s="21"/>
      <c r="AL240" s="21"/>
      <c r="AM240" s="21"/>
      <c r="AN240" s="21"/>
    </row>
    <row r="241" spans="1:40" ht="14.5">
      <c r="A241" s="40" t="s">
        <v>568</v>
      </c>
      <c r="B241" s="18" t="s">
        <v>2015</v>
      </c>
      <c r="C241" s="435">
        <v>1</v>
      </c>
      <c r="D241" s="435">
        <v>1</v>
      </c>
      <c r="E241" s="435"/>
      <c r="F241" s="435"/>
      <c r="G241" s="435"/>
      <c r="H241" s="435"/>
      <c r="I241" s="435">
        <v>1</v>
      </c>
      <c r="J241" s="435"/>
      <c r="K241" s="435"/>
      <c r="L241" s="435"/>
      <c r="M241" s="435">
        <v>1</v>
      </c>
      <c r="N241" s="435"/>
      <c r="O241" s="435"/>
      <c r="P241" s="435"/>
      <c r="Q241" s="435"/>
      <c r="R241" s="435"/>
      <c r="S241" s="435"/>
      <c r="T241" s="435"/>
      <c r="U241" s="435"/>
      <c r="V241" s="21"/>
      <c r="W241" s="21"/>
      <c r="X241" s="21"/>
      <c r="Y241" s="21"/>
      <c r="Z241" s="21"/>
      <c r="AA241" s="21"/>
      <c r="AB241" s="21"/>
      <c r="AC241" s="21"/>
      <c r="AD241" s="21"/>
      <c r="AE241" s="21"/>
      <c r="AF241" s="21"/>
      <c r="AG241" s="21"/>
      <c r="AH241" s="21"/>
      <c r="AI241" s="21"/>
      <c r="AJ241" s="21"/>
      <c r="AK241" s="21"/>
      <c r="AL241" s="21"/>
      <c r="AM241" s="21"/>
      <c r="AN241" s="21"/>
    </row>
    <row r="242" spans="1:40" ht="14.5">
      <c r="A242" s="40" t="s">
        <v>569</v>
      </c>
      <c r="B242" s="18" t="s">
        <v>2016</v>
      </c>
      <c r="C242" s="435">
        <v>17</v>
      </c>
      <c r="D242" s="435">
        <v>17</v>
      </c>
      <c r="E242" s="435">
        <v>14</v>
      </c>
      <c r="F242" s="435"/>
      <c r="G242" s="435"/>
      <c r="H242" s="435"/>
      <c r="I242" s="435">
        <v>1</v>
      </c>
      <c r="J242" s="435">
        <v>16</v>
      </c>
      <c r="K242" s="435"/>
      <c r="L242" s="435">
        <v>1</v>
      </c>
      <c r="M242" s="435"/>
      <c r="N242" s="435">
        <v>3120</v>
      </c>
      <c r="O242" s="435">
        <v>0</v>
      </c>
      <c r="P242" s="435"/>
      <c r="Q242" s="435">
        <v>0</v>
      </c>
      <c r="R242" s="435">
        <v>1</v>
      </c>
      <c r="S242" s="435">
        <v>0</v>
      </c>
      <c r="T242" s="435"/>
      <c r="U242" s="435"/>
      <c r="V242" s="21"/>
      <c r="W242" s="21"/>
      <c r="X242" s="21"/>
      <c r="Y242" s="21"/>
      <c r="Z242" s="21"/>
      <c r="AA242" s="21"/>
      <c r="AB242" s="21"/>
      <c r="AC242" s="21"/>
      <c r="AD242" s="21"/>
      <c r="AE242" s="21"/>
      <c r="AF242" s="21"/>
      <c r="AG242" s="21"/>
      <c r="AH242" s="21"/>
      <c r="AI242" s="21"/>
      <c r="AJ242" s="21"/>
      <c r="AK242" s="21"/>
      <c r="AL242" s="21"/>
      <c r="AM242" s="21"/>
      <c r="AN242" s="21"/>
    </row>
    <row r="243" spans="1:40" ht="14.5">
      <c r="A243" s="40" t="s">
        <v>570</v>
      </c>
      <c r="B243" s="18" t="s">
        <v>2017</v>
      </c>
      <c r="C243" s="435">
        <v>1</v>
      </c>
      <c r="D243" s="435">
        <v>1</v>
      </c>
      <c r="E243" s="435"/>
      <c r="F243" s="435"/>
      <c r="G243" s="435"/>
      <c r="H243" s="435"/>
      <c r="I243" s="435">
        <v>1</v>
      </c>
      <c r="J243" s="435"/>
      <c r="K243" s="435"/>
      <c r="L243" s="435"/>
      <c r="M243" s="435">
        <v>1</v>
      </c>
      <c r="N243" s="435"/>
      <c r="O243" s="435"/>
      <c r="P243" s="435"/>
      <c r="Q243" s="435"/>
      <c r="R243" s="435"/>
      <c r="S243" s="435"/>
      <c r="T243" s="435"/>
      <c r="U243" s="435"/>
      <c r="V243" s="21"/>
      <c r="W243" s="21"/>
      <c r="X243" s="21"/>
      <c r="Y243" s="21"/>
      <c r="Z243" s="21"/>
      <c r="AA243" s="21"/>
      <c r="AB243" s="21"/>
      <c r="AC243" s="21"/>
      <c r="AD243" s="21"/>
      <c r="AE243" s="21"/>
      <c r="AF243" s="21"/>
      <c r="AG243" s="21"/>
      <c r="AH243" s="21"/>
      <c r="AI243" s="21"/>
      <c r="AJ243" s="21"/>
      <c r="AK243" s="21"/>
      <c r="AL243" s="21"/>
      <c r="AM243" s="21"/>
      <c r="AN243" s="21"/>
    </row>
    <row r="244" spans="1:40" ht="14.5">
      <c r="A244" s="40" t="s">
        <v>572</v>
      </c>
      <c r="B244" s="8">
        <v>44043</v>
      </c>
      <c r="C244" s="435">
        <v>86</v>
      </c>
      <c r="D244" s="435">
        <v>86</v>
      </c>
      <c r="E244" s="435"/>
      <c r="F244" s="435"/>
      <c r="G244" s="435"/>
      <c r="H244" s="435"/>
      <c r="I244" s="438">
        <v>5</v>
      </c>
      <c r="J244" s="435">
        <v>81</v>
      </c>
      <c r="K244" s="435" t="s">
        <v>2018</v>
      </c>
      <c r="L244" s="435"/>
      <c r="M244" s="435"/>
      <c r="N244" s="435"/>
      <c r="O244" s="435"/>
      <c r="P244" s="435"/>
      <c r="Q244" s="435"/>
      <c r="R244" s="435"/>
      <c r="S244" s="435">
        <v>2</v>
      </c>
      <c r="T244" s="438" t="s">
        <v>2019</v>
      </c>
      <c r="U244" s="435"/>
      <c r="V244" s="21"/>
      <c r="W244" s="21"/>
      <c r="X244" s="21"/>
      <c r="Y244" s="21"/>
      <c r="Z244" s="21"/>
      <c r="AA244" s="21"/>
      <c r="AB244" s="21"/>
      <c r="AC244" s="21"/>
      <c r="AD244" s="21"/>
      <c r="AE244" s="21"/>
      <c r="AF244" s="21"/>
      <c r="AG244" s="21"/>
      <c r="AH244" s="21"/>
      <c r="AI244" s="21"/>
      <c r="AJ244" s="21"/>
      <c r="AK244" s="21"/>
      <c r="AL244" s="21"/>
      <c r="AM244" s="21"/>
      <c r="AN244" s="21"/>
    </row>
    <row r="245" spans="1:40" ht="14.5">
      <c r="A245" s="40" t="s">
        <v>574</v>
      </c>
      <c r="B245" s="18" t="s">
        <v>2020</v>
      </c>
      <c r="C245" s="435">
        <v>3</v>
      </c>
      <c r="D245" s="435">
        <v>3</v>
      </c>
      <c r="E245" s="435"/>
      <c r="F245" s="435"/>
      <c r="G245" s="435"/>
      <c r="H245" s="435">
        <v>1</v>
      </c>
      <c r="I245" s="435"/>
      <c r="J245" s="435">
        <v>2</v>
      </c>
      <c r="K245" s="435"/>
      <c r="L245" s="435"/>
      <c r="M245" s="435"/>
      <c r="N245" s="435"/>
      <c r="O245" s="435"/>
      <c r="P245" s="435"/>
      <c r="Q245" s="435" t="s">
        <v>2021</v>
      </c>
      <c r="R245" s="435"/>
      <c r="S245" s="435"/>
      <c r="T245" s="435"/>
      <c r="U245" s="435"/>
      <c r="V245" s="21"/>
      <c r="W245" s="21"/>
      <c r="X245" s="21"/>
      <c r="Y245" s="21"/>
      <c r="Z245" s="21"/>
      <c r="AA245" s="21"/>
      <c r="AB245" s="21"/>
      <c r="AC245" s="21"/>
      <c r="AD245" s="21"/>
      <c r="AE245" s="21"/>
      <c r="AF245" s="21"/>
      <c r="AG245" s="21"/>
      <c r="AH245" s="21"/>
      <c r="AI245" s="21"/>
      <c r="AJ245" s="21"/>
      <c r="AK245" s="21"/>
      <c r="AL245" s="21"/>
      <c r="AM245" s="21"/>
      <c r="AN245" s="21"/>
    </row>
    <row r="246" spans="1:40" ht="14.5">
      <c r="A246" s="40" t="s">
        <v>329</v>
      </c>
      <c r="B246" s="18" t="s">
        <v>577</v>
      </c>
      <c r="C246" s="435">
        <v>22</v>
      </c>
      <c r="D246" s="435">
        <v>22</v>
      </c>
      <c r="E246" s="435"/>
      <c r="F246" s="435"/>
      <c r="G246" s="435"/>
      <c r="H246" s="435">
        <v>1</v>
      </c>
      <c r="I246" s="435">
        <v>2</v>
      </c>
      <c r="J246" s="435">
        <v>19</v>
      </c>
      <c r="K246" s="435"/>
      <c r="L246" s="435"/>
      <c r="M246" s="435"/>
      <c r="N246" s="435"/>
      <c r="O246" s="435">
        <v>2</v>
      </c>
      <c r="P246" s="435"/>
      <c r="Q246" s="435"/>
      <c r="R246" s="435"/>
      <c r="S246" s="435"/>
      <c r="T246" s="435"/>
      <c r="U246" s="435"/>
      <c r="V246" s="21"/>
      <c r="W246" s="21"/>
      <c r="X246" s="21"/>
      <c r="Y246" s="21"/>
      <c r="Z246" s="21"/>
      <c r="AA246" s="21"/>
      <c r="AB246" s="21"/>
      <c r="AC246" s="21"/>
      <c r="AD246" s="21"/>
      <c r="AE246" s="21"/>
      <c r="AF246" s="21"/>
      <c r="AG246" s="21"/>
      <c r="AH246" s="21"/>
      <c r="AI246" s="21"/>
      <c r="AJ246" s="21"/>
      <c r="AK246" s="21"/>
      <c r="AL246" s="21"/>
      <c r="AM246" s="21"/>
      <c r="AN246" s="21"/>
    </row>
    <row r="247" spans="1:40" ht="14.5">
      <c r="A247" s="40" t="s">
        <v>579</v>
      </c>
      <c r="B247" s="18" t="s">
        <v>580</v>
      </c>
      <c r="C247" s="435">
        <v>1</v>
      </c>
      <c r="D247" s="435">
        <v>1</v>
      </c>
      <c r="E247" s="435"/>
      <c r="F247" s="435"/>
      <c r="G247" s="435"/>
      <c r="H247" s="435"/>
      <c r="I247" s="435"/>
      <c r="J247" s="435">
        <v>1</v>
      </c>
      <c r="K247" s="435"/>
      <c r="L247" s="435"/>
      <c r="M247" s="435"/>
      <c r="N247" s="435">
        <v>2700</v>
      </c>
      <c r="O247" s="435"/>
      <c r="P247" s="435"/>
      <c r="Q247" s="435"/>
      <c r="R247" s="435"/>
      <c r="S247" s="435"/>
      <c r="T247" s="435"/>
      <c r="U247" s="435"/>
      <c r="V247" s="21"/>
      <c r="W247" s="21"/>
      <c r="X247" s="21"/>
      <c r="Y247" s="21"/>
      <c r="Z247" s="21"/>
      <c r="AA247" s="21"/>
      <c r="AB247" s="21"/>
      <c r="AC247" s="21"/>
      <c r="AD247" s="21"/>
      <c r="AE247" s="21"/>
      <c r="AF247" s="21"/>
      <c r="AG247" s="21"/>
      <c r="AH247" s="21"/>
      <c r="AI247" s="21"/>
      <c r="AJ247" s="21"/>
      <c r="AK247" s="21"/>
      <c r="AL247" s="21"/>
      <c r="AM247" s="21"/>
      <c r="AN247" s="21"/>
    </row>
    <row r="248" spans="1:40" ht="14.5">
      <c r="A248" s="40" t="s">
        <v>582</v>
      </c>
      <c r="B248" s="18" t="s">
        <v>583</v>
      </c>
      <c r="C248" s="435">
        <v>11</v>
      </c>
      <c r="D248" s="435">
        <v>11</v>
      </c>
      <c r="E248" s="435">
        <v>6</v>
      </c>
      <c r="F248" s="435"/>
      <c r="G248" s="435"/>
      <c r="H248" s="435"/>
      <c r="I248" s="438">
        <v>2</v>
      </c>
      <c r="J248" s="435"/>
      <c r="K248" s="435"/>
      <c r="L248" s="435"/>
      <c r="M248" s="435"/>
      <c r="N248" s="435"/>
      <c r="O248" s="435"/>
      <c r="P248" s="435"/>
      <c r="Q248" s="435"/>
      <c r="R248" s="435"/>
      <c r="S248" s="435"/>
      <c r="T248" s="438" t="s">
        <v>2022</v>
      </c>
      <c r="U248" s="435"/>
      <c r="V248" s="21"/>
      <c r="W248" s="21"/>
      <c r="X248" s="21"/>
      <c r="Y248" s="21"/>
      <c r="Z248" s="21"/>
      <c r="AA248" s="21"/>
      <c r="AB248" s="21"/>
      <c r="AC248" s="21"/>
      <c r="AD248" s="21"/>
      <c r="AE248" s="21"/>
      <c r="AF248" s="21"/>
      <c r="AG248" s="21"/>
      <c r="AH248" s="21"/>
      <c r="AI248" s="21"/>
      <c r="AJ248" s="21"/>
      <c r="AK248" s="21"/>
      <c r="AL248" s="21"/>
      <c r="AM248" s="21"/>
      <c r="AN248" s="21"/>
    </row>
    <row r="249" spans="1:40" ht="14.5">
      <c r="A249" s="40" t="s">
        <v>584</v>
      </c>
      <c r="B249" s="7">
        <v>44053</v>
      </c>
      <c r="C249" s="435">
        <v>45</v>
      </c>
      <c r="D249" s="435">
        <v>45</v>
      </c>
      <c r="E249" s="435"/>
      <c r="F249" s="435" t="s">
        <v>585</v>
      </c>
      <c r="G249" s="435"/>
      <c r="H249" s="435"/>
      <c r="I249" s="435"/>
      <c r="J249" s="435"/>
      <c r="K249" s="435"/>
      <c r="L249" s="435"/>
      <c r="M249" s="435"/>
      <c r="N249" s="435">
        <v>3133</v>
      </c>
      <c r="O249" s="435">
        <v>7</v>
      </c>
      <c r="P249" s="435"/>
      <c r="Q249" s="435"/>
      <c r="R249" s="435"/>
      <c r="S249" s="435"/>
      <c r="T249" s="435"/>
      <c r="U249" s="435"/>
      <c r="V249" s="21"/>
      <c r="W249" s="21"/>
      <c r="X249" s="21"/>
      <c r="Y249" s="21"/>
      <c r="Z249" s="21"/>
      <c r="AA249" s="21"/>
      <c r="AB249" s="21"/>
      <c r="AC249" s="21"/>
      <c r="AD249" s="21"/>
      <c r="AE249" s="21"/>
      <c r="AF249" s="21"/>
      <c r="AG249" s="21"/>
      <c r="AH249" s="21"/>
      <c r="AI249" s="21"/>
      <c r="AJ249" s="21"/>
      <c r="AK249" s="21"/>
      <c r="AL249" s="21"/>
      <c r="AM249" s="21"/>
      <c r="AN249" s="21"/>
    </row>
    <row r="250" spans="1:40" ht="14.5">
      <c r="A250" s="40" t="s">
        <v>587</v>
      </c>
      <c r="B250" s="7">
        <v>44053</v>
      </c>
      <c r="C250" s="435">
        <v>125</v>
      </c>
      <c r="D250" s="435">
        <v>125</v>
      </c>
      <c r="E250" s="435"/>
      <c r="F250" s="441" t="s">
        <v>2023</v>
      </c>
      <c r="G250" s="435"/>
      <c r="H250" s="435"/>
      <c r="I250" s="435"/>
      <c r="J250" s="435"/>
      <c r="K250" s="435"/>
      <c r="L250" s="435"/>
      <c r="M250" s="435"/>
      <c r="N250" s="435"/>
      <c r="O250" s="435"/>
      <c r="P250" s="435"/>
      <c r="Q250" s="435"/>
      <c r="R250" s="435"/>
      <c r="S250" s="435">
        <v>1</v>
      </c>
      <c r="T250" s="435"/>
      <c r="U250" s="435"/>
      <c r="V250" s="21"/>
      <c r="W250" s="21"/>
      <c r="X250" s="21"/>
      <c r="Y250" s="21"/>
      <c r="Z250" s="21"/>
      <c r="AA250" s="21"/>
      <c r="AB250" s="21"/>
      <c r="AC250" s="21"/>
      <c r="AD250" s="21"/>
      <c r="AE250" s="21"/>
      <c r="AF250" s="21"/>
      <c r="AG250" s="21"/>
      <c r="AH250" s="21"/>
      <c r="AI250" s="21"/>
      <c r="AJ250" s="21"/>
      <c r="AK250" s="21"/>
      <c r="AL250" s="21"/>
      <c r="AM250" s="21"/>
      <c r="AN250" s="21"/>
    </row>
    <row r="251" spans="1:40" ht="14.5">
      <c r="A251" s="40" t="s">
        <v>590</v>
      </c>
      <c r="B251" s="7">
        <v>44055</v>
      </c>
      <c r="C251" s="435">
        <v>11</v>
      </c>
      <c r="D251" s="435">
        <v>9</v>
      </c>
      <c r="E251" s="435"/>
      <c r="F251" s="435"/>
      <c r="G251" s="435">
        <v>2</v>
      </c>
      <c r="H251" s="435">
        <v>4</v>
      </c>
      <c r="I251" s="435">
        <v>4</v>
      </c>
      <c r="J251" s="435">
        <v>1</v>
      </c>
      <c r="K251" s="435"/>
      <c r="L251" s="435"/>
      <c r="M251" s="435">
        <v>1</v>
      </c>
      <c r="N251" s="435"/>
      <c r="O251" s="435"/>
      <c r="P251" s="435"/>
      <c r="Q251" s="435"/>
      <c r="R251" s="435"/>
      <c r="S251" s="435">
        <v>3</v>
      </c>
      <c r="T251" s="435"/>
      <c r="U251" s="435"/>
      <c r="V251" s="21"/>
      <c r="W251" s="21"/>
      <c r="X251" s="21"/>
      <c r="Y251" s="21"/>
      <c r="Z251" s="21"/>
      <c r="AA251" s="21"/>
      <c r="AB251" s="21"/>
      <c r="AC251" s="21"/>
      <c r="AD251" s="21"/>
      <c r="AE251" s="21"/>
      <c r="AF251" s="21"/>
      <c r="AG251" s="21"/>
      <c r="AH251" s="21"/>
      <c r="AI251" s="21"/>
      <c r="AJ251" s="21"/>
      <c r="AK251" s="21"/>
      <c r="AL251" s="21"/>
      <c r="AM251" s="21"/>
      <c r="AN251" s="21"/>
    </row>
    <row r="252" spans="1:40" ht="14.5">
      <c r="A252" s="40" t="s">
        <v>298</v>
      </c>
      <c r="B252" s="7">
        <v>44054</v>
      </c>
      <c r="C252" s="435">
        <v>1</v>
      </c>
      <c r="D252" s="435">
        <v>1</v>
      </c>
      <c r="E252" s="435"/>
      <c r="F252" s="435"/>
      <c r="G252" s="435"/>
      <c r="H252" s="435"/>
      <c r="I252" s="435"/>
      <c r="J252" s="435"/>
      <c r="K252" s="435"/>
      <c r="L252" s="435"/>
      <c r="M252" s="435"/>
      <c r="N252" s="435">
        <v>2760</v>
      </c>
      <c r="O252" s="435"/>
      <c r="P252" s="435"/>
      <c r="Q252" s="435"/>
      <c r="R252" s="435"/>
      <c r="S252" s="435"/>
      <c r="T252" s="435"/>
      <c r="U252" s="435"/>
      <c r="V252" s="21"/>
      <c r="W252" s="21"/>
      <c r="X252" s="21"/>
      <c r="Y252" s="21"/>
      <c r="Z252" s="21"/>
      <c r="AA252" s="21"/>
      <c r="AB252" s="21"/>
      <c r="AC252" s="21"/>
      <c r="AD252" s="21"/>
      <c r="AE252" s="21"/>
      <c r="AF252" s="21"/>
      <c r="AG252" s="21"/>
      <c r="AH252" s="21"/>
      <c r="AI252" s="21"/>
      <c r="AJ252" s="21"/>
      <c r="AK252" s="21"/>
      <c r="AL252" s="21"/>
      <c r="AM252" s="21"/>
      <c r="AN252" s="21"/>
    </row>
    <row r="253" spans="1:40" ht="14.5">
      <c r="A253" s="40" t="s">
        <v>591</v>
      </c>
      <c r="B253" s="7">
        <v>44054</v>
      </c>
      <c r="C253" s="435">
        <v>1</v>
      </c>
      <c r="D253" s="435">
        <v>1</v>
      </c>
      <c r="E253" s="435"/>
      <c r="F253" s="435"/>
      <c r="G253" s="435"/>
      <c r="H253" s="435"/>
      <c r="I253" s="435">
        <v>1</v>
      </c>
      <c r="J253" s="435"/>
      <c r="K253" s="435"/>
      <c r="L253" s="435"/>
      <c r="M253" s="435"/>
      <c r="N253" s="435"/>
      <c r="O253" s="435"/>
      <c r="P253" s="435"/>
      <c r="Q253" s="435"/>
      <c r="R253" s="435"/>
      <c r="S253" s="435"/>
      <c r="T253" s="435"/>
      <c r="U253" s="435"/>
      <c r="V253" s="21"/>
      <c r="W253" s="21"/>
      <c r="X253" s="21"/>
      <c r="Y253" s="21"/>
      <c r="Z253" s="21"/>
      <c r="AA253" s="21"/>
      <c r="AB253" s="21"/>
      <c r="AC253" s="21"/>
      <c r="AD253" s="21"/>
      <c r="AE253" s="21"/>
      <c r="AF253" s="21"/>
      <c r="AG253" s="21"/>
      <c r="AH253" s="21"/>
      <c r="AI253" s="21"/>
      <c r="AJ253" s="21"/>
      <c r="AK253" s="21"/>
      <c r="AL253" s="21"/>
      <c r="AM253" s="21"/>
      <c r="AN253" s="21"/>
    </row>
    <row r="254" spans="1:40" ht="14.5">
      <c r="A254" s="40" t="s">
        <v>592</v>
      </c>
      <c r="B254" s="7">
        <v>44053</v>
      </c>
      <c r="C254" s="435">
        <v>159</v>
      </c>
      <c r="D254" s="435">
        <v>159</v>
      </c>
      <c r="E254" s="435">
        <v>1</v>
      </c>
      <c r="F254" s="435"/>
      <c r="G254" s="435"/>
      <c r="H254" s="435"/>
      <c r="I254" s="435"/>
      <c r="J254" s="435"/>
      <c r="K254" s="435"/>
      <c r="L254" s="435"/>
      <c r="M254" s="435"/>
      <c r="N254" s="435"/>
      <c r="O254" s="435">
        <v>15</v>
      </c>
      <c r="P254" s="435"/>
      <c r="Q254" s="435"/>
      <c r="R254" s="435"/>
      <c r="S254" s="435"/>
      <c r="T254" s="435"/>
      <c r="U254" s="435"/>
      <c r="V254" s="21"/>
      <c r="W254" s="21"/>
      <c r="X254" s="21"/>
      <c r="Y254" s="21"/>
      <c r="Z254" s="21"/>
      <c r="AA254" s="21"/>
      <c r="AB254" s="21"/>
      <c r="AC254" s="21"/>
      <c r="AD254" s="21"/>
      <c r="AE254" s="21"/>
      <c r="AF254" s="21"/>
      <c r="AG254" s="21"/>
      <c r="AH254" s="21"/>
      <c r="AI254" s="21"/>
      <c r="AJ254" s="21"/>
      <c r="AK254" s="21"/>
      <c r="AL254" s="21"/>
      <c r="AM254" s="21"/>
      <c r="AN254" s="21"/>
    </row>
    <row r="255" spans="1:40" ht="14.5">
      <c r="A255" s="40" t="s">
        <v>594</v>
      </c>
      <c r="B255" s="7">
        <v>44054</v>
      </c>
      <c r="C255" s="435">
        <v>1</v>
      </c>
      <c r="D255" s="435">
        <v>1</v>
      </c>
      <c r="E255" s="435"/>
      <c r="F255" s="435"/>
      <c r="G255" s="435"/>
      <c r="H255" s="435"/>
      <c r="I255" s="435"/>
      <c r="J255" s="435">
        <v>1</v>
      </c>
      <c r="K255" s="435"/>
      <c r="L255" s="435"/>
      <c r="M255" s="435"/>
      <c r="N255" s="435">
        <v>2870</v>
      </c>
      <c r="O255" s="435"/>
      <c r="P255" s="435"/>
      <c r="Q255" s="435"/>
      <c r="R255" s="435"/>
      <c r="S255" s="435"/>
      <c r="T255" s="435"/>
      <c r="U255" s="435"/>
      <c r="V255" s="21"/>
      <c r="W255" s="21"/>
      <c r="X255" s="21"/>
      <c r="Y255" s="21"/>
      <c r="Z255" s="21"/>
      <c r="AA255" s="21"/>
      <c r="AB255" s="21"/>
      <c r="AC255" s="21"/>
      <c r="AD255" s="21"/>
      <c r="AE255" s="21"/>
      <c r="AF255" s="21"/>
      <c r="AG255" s="21"/>
      <c r="AH255" s="21"/>
      <c r="AI255" s="21"/>
      <c r="AJ255" s="21"/>
      <c r="AK255" s="21"/>
      <c r="AL255" s="21"/>
      <c r="AM255" s="21"/>
      <c r="AN255" s="21"/>
    </row>
    <row r="256" spans="1:40" ht="14.5">
      <c r="A256" s="40" t="s">
        <v>595</v>
      </c>
      <c r="B256" s="7">
        <v>44056</v>
      </c>
      <c r="C256" s="435">
        <v>1</v>
      </c>
      <c r="D256" s="435">
        <v>1</v>
      </c>
      <c r="E256" s="435"/>
      <c r="F256" s="435"/>
      <c r="G256" s="435"/>
      <c r="H256" s="435"/>
      <c r="I256" s="435">
        <v>1</v>
      </c>
      <c r="J256" s="435"/>
      <c r="K256" s="435"/>
      <c r="L256" s="435"/>
      <c r="M256" s="435"/>
      <c r="N256" s="435"/>
      <c r="O256" s="435"/>
      <c r="P256" s="435"/>
      <c r="Q256" s="435"/>
      <c r="R256" s="435"/>
      <c r="S256" s="435"/>
      <c r="T256" s="435"/>
      <c r="U256" s="435"/>
      <c r="V256" s="21"/>
      <c r="W256" s="21"/>
      <c r="X256" s="21"/>
      <c r="Y256" s="21"/>
      <c r="Z256" s="21"/>
      <c r="AA256" s="21"/>
      <c r="AB256" s="21"/>
      <c r="AC256" s="21"/>
      <c r="AD256" s="21"/>
      <c r="AE256" s="21"/>
      <c r="AF256" s="21"/>
      <c r="AG256" s="21"/>
      <c r="AH256" s="21"/>
      <c r="AI256" s="21"/>
      <c r="AJ256" s="21"/>
      <c r="AK256" s="21"/>
      <c r="AL256" s="21"/>
      <c r="AM256" s="21"/>
      <c r="AN256" s="21"/>
    </row>
    <row r="257" spans="1:40" ht="14.5">
      <c r="A257" s="40" t="s">
        <v>597</v>
      </c>
      <c r="B257" s="8">
        <v>44036</v>
      </c>
      <c r="C257" s="435">
        <v>1</v>
      </c>
      <c r="D257" s="435">
        <v>1</v>
      </c>
      <c r="E257" s="435"/>
      <c r="F257" s="435"/>
      <c r="G257" s="435"/>
      <c r="H257" s="435"/>
      <c r="I257" s="435"/>
      <c r="J257" s="435">
        <v>1</v>
      </c>
      <c r="K257" s="435"/>
      <c r="L257" s="435"/>
      <c r="M257" s="435"/>
      <c r="N257" s="435">
        <v>3200</v>
      </c>
      <c r="O257" s="435"/>
      <c r="P257" s="435"/>
      <c r="Q257" s="435"/>
      <c r="R257" s="435"/>
      <c r="S257" s="435"/>
      <c r="T257" s="435"/>
      <c r="U257" s="435"/>
      <c r="V257" s="21"/>
      <c r="W257" s="21"/>
      <c r="X257" s="21"/>
      <c r="Y257" s="21"/>
      <c r="Z257" s="21"/>
      <c r="AA257" s="21"/>
      <c r="AB257" s="21"/>
      <c r="AC257" s="21"/>
      <c r="AD257" s="21"/>
      <c r="AE257" s="21"/>
      <c r="AF257" s="21"/>
      <c r="AG257" s="21"/>
      <c r="AH257" s="21"/>
      <c r="AI257" s="21"/>
      <c r="AJ257" s="21"/>
      <c r="AK257" s="21"/>
      <c r="AL257" s="21"/>
      <c r="AM257" s="21"/>
      <c r="AN257" s="21"/>
    </row>
    <row r="258" spans="1:40" ht="14.5">
      <c r="A258" s="437" t="s">
        <v>600</v>
      </c>
      <c r="B258" s="7">
        <v>44057</v>
      </c>
      <c r="C258" s="435">
        <v>1</v>
      </c>
      <c r="D258" s="435">
        <v>1</v>
      </c>
      <c r="E258" s="435"/>
      <c r="F258" s="435"/>
      <c r="G258" s="435"/>
      <c r="H258" s="435"/>
      <c r="I258" s="435">
        <v>1</v>
      </c>
      <c r="J258" s="435"/>
      <c r="K258" s="435"/>
      <c r="L258" s="435"/>
      <c r="M258" s="435"/>
      <c r="N258" s="435">
        <v>1340</v>
      </c>
      <c r="O258" s="435"/>
      <c r="P258" s="435"/>
      <c r="Q258" s="435"/>
      <c r="R258" s="435"/>
      <c r="S258" s="435">
        <v>1</v>
      </c>
      <c r="T258" s="435"/>
      <c r="U258" s="435"/>
      <c r="V258" s="21"/>
      <c r="W258" s="21"/>
      <c r="X258" s="21"/>
      <c r="Y258" s="21"/>
      <c r="Z258" s="21"/>
      <c r="AA258" s="21"/>
      <c r="AB258" s="21"/>
      <c r="AC258" s="21"/>
      <c r="AD258" s="21"/>
      <c r="AE258" s="21"/>
      <c r="AF258" s="21"/>
      <c r="AG258" s="21"/>
      <c r="AH258" s="21"/>
      <c r="AI258" s="21"/>
      <c r="AJ258" s="21"/>
      <c r="AK258" s="21"/>
      <c r="AL258" s="21"/>
      <c r="AM258" s="21"/>
      <c r="AN258" s="21"/>
    </row>
    <row r="259" spans="1:40" ht="14.5">
      <c r="A259" s="437" t="s">
        <v>206</v>
      </c>
      <c r="B259" s="7">
        <v>44057</v>
      </c>
      <c r="C259" s="435">
        <v>42</v>
      </c>
      <c r="D259" s="435">
        <v>41</v>
      </c>
      <c r="E259" s="435"/>
      <c r="F259" s="435"/>
      <c r="G259" s="435"/>
      <c r="H259" s="435">
        <v>2</v>
      </c>
      <c r="I259" s="435">
        <v>4</v>
      </c>
      <c r="J259" s="435">
        <v>36</v>
      </c>
      <c r="K259" s="435"/>
      <c r="L259" s="435"/>
      <c r="M259" s="435"/>
      <c r="N259" s="435"/>
      <c r="O259" s="435"/>
      <c r="P259" s="435"/>
      <c r="Q259" s="435"/>
      <c r="R259" s="435"/>
      <c r="S259" s="435"/>
      <c r="T259" s="435"/>
      <c r="U259" s="435"/>
      <c r="V259" s="21"/>
      <c r="W259" s="21"/>
      <c r="X259" s="21"/>
      <c r="Y259" s="21"/>
      <c r="Z259" s="21"/>
      <c r="AA259" s="21"/>
      <c r="AB259" s="21"/>
      <c r="AC259" s="21"/>
      <c r="AD259" s="21"/>
      <c r="AE259" s="21"/>
      <c r="AF259" s="21"/>
      <c r="AG259" s="21"/>
      <c r="AH259" s="21"/>
      <c r="AI259" s="21"/>
      <c r="AJ259" s="21"/>
      <c r="AK259" s="21"/>
      <c r="AL259" s="21"/>
      <c r="AM259" s="21"/>
      <c r="AN259" s="21"/>
    </row>
    <row r="260" spans="1:40" s="72" customFormat="1" ht="14.5">
      <c r="A260" s="437" t="s">
        <v>2024</v>
      </c>
      <c r="B260" s="7"/>
      <c r="C260" s="435"/>
      <c r="D260" s="435">
        <v>1</v>
      </c>
      <c r="E260" s="435">
        <v>4</v>
      </c>
      <c r="F260" s="435"/>
      <c r="G260" s="435"/>
      <c r="H260" s="435"/>
      <c r="I260" s="435"/>
      <c r="J260" s="435"/>
      <c r="K260" s="435"/>
      <c r="L260" s="435"/>
      <c r="M260" s="435"/>
      <c r="N260" s="435"/>
      <c r="O260" s="435"/>
      <c r="P260" s="435"/>
      <c r="Q260" s="435"/>
      <c r="R260" s="435"/>
      <c r="S260" s="435"/>
      <c r="T260" s="435"/>
      <c r="U260" s="435"/>
      <c r="V260" s="21"/>
      <c r="W260" s="21"/>
      <c r="X260" s="21"/>
      <c r="Y260" s="21"/>
      <c r="Z260" s="21"/>
      <c r="AA260" s="21"/>
      <c r="AB260" s="21"/>
      <c r="AC260" s="21"/>
      <c r="AD260" s="21"/>
      <c r="AE260" s="21"/>
      <c r="AF260" s="21"/>
      <c r="AG260" s="21"/>
      <c r="AH260" s="21"/>
      <c r="AI260" s="21"/>
      <c r="AJ260" s="21"/>
      <c r="AK260" s="21"/>
      <c r="AL260" s="21"/>
      <c r="AM260" s="21"/>
      <c r="AN260" s="21"/>
    </row>
    <row r="261" spans="1:40" s="120" customFormat="1" ht="14.5">
      <c r="A261" s="266" t="s">
        <v>2025</v>
      </c>
      <c r="B261" s="144"/>
      <c r="C261" s="439"/>
      <c r="D261" s="439">
        <v>224</v>
      </c>
      <c r="E261" s="439"/>
      <c r="F261" s="439"/>
      <c r="G261" s="439"/>
      <c r="H261" s="439"/>
      <c r="I261" s="439"/>
      <c r="J261" s="439"/>
      <c r="K261" s="439"/>
      <c r="L261" s="439"/>
      <c r="M261" s="439"/>
      <c r="N261" s="439"/>
      <c r="O261" s="439"/>
      <c r="P261" s="439"/>
      <c r="Q261" s="439"/>
      <c r="R261" s="439"/>
      <c r="S261" s="439"/>
      <c r="T261" s="439"/>
      <c r="U261" s="439"/>
      <c r="V261" s="115"/>
      <c r="W261" s="115"/>
      <c r="X261" s="115"/>
      <c r="Y261" s="115"/>
      <c r="Z261" s="115"/>
      <c r="AA261" s="115"/>
      <c r="AB261" s="115"/>
      <c r="AC261" s="115"/>
      <c r="AD261" s="115"/>
      <c r="AE261" s="115"/>
      <c r="AF261" s="115"/>
      <c r="AG261" s="115"/>
      <c r="AH261" s="115"/>
      <c r="AI261" s="115"/>
      <c r="AJ261" s="115"/>
      <c r="AK261" s="115"/>
      <c r="AL261" s="115"/>
      <c r="AM261" s="115"/>
      <c r="AN261" s="115"/>
    </row>
    <row r="262" spans="1:40" s="72" customFormat="1" ht="14.5">
      <c r="A262" s="437" t="s">
        <v>608</v>
      </c>
      <c r="B262" s="7"/>
      <c r="C262" s="439">
        <v>17</v>
      </c>
      <c r="D262" s="439">
        <v>17</v>
      </c>
      <c r="E262" s="435"/>
      <c r="F262" s="435"/>
      <c r="G262" s="435"/>
      <c r="H262" s="435"/>
      <c r="I262" s="435"/>
      <c r="J262" s="435"/>
      <c r="K262" s="435"/>
      <c r="L262" s="435"/>
      <c r="M262" s="435">
        <v>1</v>
      </c>
      <c r="N262" s="435"/>
      <c r="O262" s="435"/>
      <c r="P262" s="435"/>
      <c r="Q262" s="439">
        <v>4</v>
      </c>
      <c r="R262" s="435"/>
      <c r="S262" s="435">
        <v>2</v>
      </c>
      <c r="T262" s="435"/>
      <c r="U262" s="435"/>
      <c r="V262" s="21"/>
      <c r="W262" s="21"/>
      <c r="X262" s="21"/>
      <c r="Y262" s="21"/>
      <c r="Z262" s="21"/>
      <c r="AA262" s="21"/>
      <c r="AB262" s="21"/>
      <c r="AC262" s="21"/>
      <c r="AD262" s="21"/>
      <c r="AE262" s="21"/>
      <c r="AF262" s="21"/>
      <c r="AG262" s="21"/>
      <c r="AH262" s="21"/>
      <c r="AI262" s="21"/>
      <c r="AJ262" s="21"/>
      <c r="AK262" s="21"/>
      <c r="AL262" s="21"/>
      <c r="AM262" s="21"/>
      <c r="AN262" s="21"/>
    </row>
    <row r="263" spans="1:40" s="72" customFormat="1" ht="14.5">
      <c r="A263" s="437" t="s">
        <v>610</v>
      </c>
      <c r="B263" s="7"/>
      <c r="C263" s="435">
        <v>1</v>
      </c>
      <c r="D263" s="435">
        <v>1</v>
      </c>
      <c r="E263" s="435"/>
      <c r="F263" s="435"/>
      <c r="G263" s="435"/>
      <c r="H263" s="435">
        <v>1</v>
      </c>
      <c r="I263" s="435"/>
      <c r="J263" s="435"/>
      <c r="K263" s="435"/>
      <c r="L263" s="435"/>
      <c r="M263" s="435"/>
      <c r="N263" s="435"/>
      <c r="O263" s="435">
        <v>1</v>
      </c>
      <c r="P263" s="435"/>
      <c r="Q263" s="435"/>
      <c r="R263" s="435">
        <v>1</v>
      </c>
      <c r="S263" s="435"/>
      <c r="T263" s="435"/>
      <c r="U263" s="435"/>
      <c r="V263" s="21"/>
      <c r="W263" s="21"/>
      <c r="X263" s="21"/>
      <c r="Y263" s="21"/>
      <c r="Z263" s="21"/>
      <c r="AA263" s="21"/>
      <c r="AB263" s="21"/>
      <c r="AC263" s="21"/>
      <c r="AD263" s="21"/>
      <c r="AE263" s="21"/>
      <c r="AF263" s="21"/>
      <c r="AG263" s="21"/>
      <c r="AH263" s="21"/>
      <c r="AI263" s="21"/>
      <c r="AJ263" s="21"/>
      <c r="AK263" s="21"/>
      <c r="AL263" s="21"/>
      <c r="AM263" s="21"/>
      <c r="AN263" s="21"/>
    </row>
    <row r="264" spans="1:40" s="79" customFormat="1" ht="14.5">
      <c r="A264" s="40" t="s">
        <v>612</v>
      </c>
      <c r="B264" s="74">
        <v>44069</v>
      </c>
      <c r="C264" s="435">
        <v>1</v>
      </c>
      <c r="D264" s="435">
        <v>1</v>
      </c>
      <c r="E264" s="435"/>
      <c r="F264" s="435"/>
      <c r="G264" s="435"/>
      <c r="H264" s="435"/>
      <c r="I264" s="435"/>
      <c r="J264" s="435">
        <v>1</v>
      </c>
      <c r="K264" s="435"/>
      <c r="L264" s="435"/>
      <c r="M264" s="435"/>
      <c r="N264" s="435"/>
      <c r="O264" s="435"/>
      <c r="P264" s="435"/>
      <c r="Q264" s="435"/>
      <c r="R264" s="435"/>
      <c r="S264" s="435"/>
      <c r="T264" s="435"/>
      <c r="U264" s="435"/>
      <c r="V264" s="21"/>
      <c r="W264" s="21"/>
      <c r="X264" s="21"/>
      <c r="Y264" s="21"/>
      <c r="Z264" s="21"/>
      <c r="AA264" s="21"/>
      <c r="AB264" s="21"/>
      <c r="AC264" s="21"/>
      <c r="AD264" s="21"/>
      <c r="AE264" s="21"/>
      <c r="AF264" s="21"/>
      <c r="AG264" s="21"/>
      <c r="AH264" s="21"/>
      <c r="AI264" s="21"/>
      <c r="AJ264" s="21"/>
      <c r="AK264" s="21"/>
      <c r="AL264" s="21"/>
      <c r="AM264" s="21"/>
      <c r="AN264" s="21"/>
    </row>
    <row r="265" spans="1:40" s="79" customFormat="1" ht="14.5">
      <c r="A265" s="40" t="s">
        <v>613</v>
      </c>
      <c r="B265" s="96">
        <v>44069</v>
      </c>
      <c r="C265" s="435">
        <v>1</v>
      </c>
      <c r="D265" s="435">
        <v>1</v>
      </c>
      <c r="E265" s="435"/>
      <c r="F265" s="435">
        <v>38</v>
      </c>
      <c r="G265" s="435"/>
      <c r="H265" s="435"/>
      <c r="I265" s="435"/>
      <c r="J265" s="435">
        <v>1</v>
      </c>
      <c r="K265" s="435"/>
      <c r="L265" s="435"/>
      <c r="M265" s="435"/>
      <c r="N265" s="435" t="s">
        <v>2026</v>
      </c>
      <c r="O265" s="435">
        <v>1</v>
      </c>
      <c r="P265" s="435"/>
      <c r="Q265" s="435"/>
      <c r="R265" s="435"/>
      <c r="S265" s="435"/>
      <c r="T265" s="435"/>
      <c r="U265" s="435"/>
      <c r="V265" s="21"/>
      <c r="W265" s="21"/>
      <c r="X265" s="21"/>
      <c r="Y265" s="21"/>
      <c r="Z265" s="21"/>
      <c r="AA265" s="21"/>
      <c r="AB265" s="21"/>
      <c r="AC265" s="21"/>
      <c r="AD265" s="21"/>
      <c r="AE265" s="21"/>
      <c r="AF265" s="21"/>
      <c r="AG265" s="21"/>
      <c r="AH265" s="21"/>
      <c r="AI265" s="21"/>
      <c r="AJ265" s="21"/>
      <c r="AK265" s="21"/>
      <c r="AL265" s="21"/>
      <c r="AM265" s="21"/>
      <c r="AN265" s="21"/>
    </row>
    <row r="266" spans="1:40" s="79" customFormat="1" ht="14.5">
      <c r="A266" s="40" t="s">
        <v>614</v>
      </c>
      <c r="B266" s="74">
        <v>44060</v>
      </c>
      <c r="C266" s="435">
        <v>15</v>
      </c>
      <c r="D266" s="435">
        <v>15</v>
      </c>
      <c r="E266" s="435"/>
      <c r="F266" s="435"/>
      <c r="G266" s="435"/>
      <c r="H266" s="435"/>
      <c r="I266" s="435"/>
      <c r="J266" s="435">
        <v>12</v>
      </c>
      <c r="K266" s="435">
        <v>5</v>
      </c>
      <c r="L266" s="435"/>
      <c r="M266" s="435"/>
      <c r="N266" s="435">
        <v>3055</v>
      </c>
      <c r="O266" s="435">
        <v>4</v>
      </c>
      <c r="P266" s="435"/>
      <c r="Q266" s="439">
        <v>0</v>
      </c>
      <c r="R266" s="435"/>
      <c r="S266" s="435"/>
      <c r="T266" s="435"/>
      <c r="U266" s="435"/>
      <c r="V266" s="21"/>
      <c r="W266" s="21"/>
      <c r="X266" s="21"/>
      <c r="Y266" s="21"/>
      <c r="Z266" s="21"/>
      <c r="AA266" s="21"/>
      <c r="AB266" s="21"/>
      <c r="AC266" s="21"/>
      <c r="AD266" s="21"/>
      <c r="AE266" s="21"/>
      <c r="AF266" s="21"/>
      <c r="AG266" s="21"/>
      <c r="AH266" s="21"/>
      <c r="AI266" s="21"/>
      <c r="AJ266" s="21"/>
      <c r="AK266" s="21"/>
      <c r="AL266" s="21"/>
      <c r="AM266" s="21"/>
      <c r="AN266" s="21"/>
    </row>
    <row r="267" spans="1:40" s="79" customFormat="1" ht="14.5">
      <c r="A267" s="40" t="s">
        <v>617</v>
      </c>
      <c r="B267" s="74">
        <v>44069</v>
      </c>
      <c r="C267" s="435">
        <v>1</v>
      </c>
      <c r="D267" s="435">
        <v>1</v>
      </c>
      <c r="E267" s="435"/>
      <c r="F267" s="435">
        <v>38</v>
      </c>
      <c r="G267" s="435"/>
      <c r="H267" s="435"/>
      <c r="I267" s="435"/>
      <c r="J267" s="435">
        <v>1</v>
      </c>
      <c r="K267" s="435"/>
      <c r="L267" s="435"/>
      <c r="M267" s="435"/>
      <c r="N267" s="435">
        <v>3000</v>
      </c>
      <c r="O267" s="436"/>
      <c r="P267" s="435"/>
      <c r="Q267" s="435"/>
      <c r="R267" s="435"/>
      <c r="S267" s="435">
        <v>1</v>
      </c>
      <c r="T267" s="435"/>
      <c r="U267" s="435"/>
      <c r="V267" s="21"/>
      <c r="W267" s="21"/>
      <c r="X267" s="21"/>
      <c r="Y267" s="21"/>
      <c r="Z267" s="21"/>
      <c r="AA267" s="21"/>
      <c r="AB267" s="21"/>
      <c r="AC267" s="21"/>
      <c r="AD267" s="21"/>
      <c r="AE267" s="21"/>
      <c r="AF267" s="21"/>
      <c r="AG267" s="21"/>
      <c r="AH267" s="21"/>
      <c r="AI267" s="21"/>
      <c r="AJ267" s="21"/>
      <c r="AK267" s="21"/>
      <c r="AL267" s="21"/>
      <c r="AM267" s="21"/>
      <c r="AN267" s="21"/>
    </row>
    <row r="268" spans="1:40" s="79" customFormat="1" ht="14.5">
      <c r="A268" s="40" t="s">
        <v>619</v>
      </c>
      <c r="B268" s="74">
        <v>44069</v>
      </c>
      <c r="C268" s="435">
        <v>1</v>
      </c>
      <c r="D268" s="435">
        <v>1</v>
      </c>
      <c r="E268" s="435"/>
      <c r="F268" s="435"/>
      <c r="G268" s="435"/>
      <c r="H268" s="435"/>
      <c r="I268" s="435"/>
      <c r="J268" s="435">
        <v>1</v>
      </c>
      <c r="K268" s="435"/>
      <c r="L268" s="435"/>
      <c r="M268" s="435"/>
      <c r="N268" s="435"/>
      <c r="O268" s="435">
        <v>1</v>
      </c>
      <c r="P268" s="435"/>
      <c r="Q268" s="435"/>
      <c r="R268" s="435"/>
      <c r="S268" s="435"/>
      <c r="T268" s="435"/>
      <c r="U268" s="435"/>
      <c r="V268" s="21"/>
      <c r="W268" s="21"/>
      <c r="X268" s="21"/>
      <c r="Y268" s="21"/>
      <c r="Z268" s="21"/>
      <c r="AA268" s="21"/>
      <c r="AB268" s="21"/>
      <c r="AC268" s="21"/>
      <c r="AD268" s="21"/>
      <c r="AE268" s="21"/>
      <c r="AF268" s="21"/>
      <c r="AG268" s="21"/>
      <c r="AH268" s="21"/>
      <c r="AI268" s="21"/>
      <c r="AJ268" s="21"/>
      <c r="AK268" s="21"/>
      <c r="AL268" s="21"/>
      <c r="AM268" s="21"/>
      <c r="AN268" s="21"/>
    </row>
    <row r="269" spans="1:40" s="79" customFormat="1" ht="14.5">
      <c r="A269" s="40" t="s">
        <v>622</v>
      </c>
      <c r="B269" s="74">
        <v>44070</v>
      </c>
      <c r="C269" s="435">
        <v>7</v>
      </c>
      <c r="D269" s="435">
        <v>7</v>
      </c>
      <c r="E269" s="435"/>
      <c r="F269" s="435"/>
      <c r="G269" s="435"/>
      <c r="H269" s="435"/>
      <c r="I269" s="435">
        <v>1</v>
      </c>
      <c r="J269" s="435">
        <v>6</v>
      </c>
      <c r="K269" s="435"/>
      <c r="L269" s="435"/>
      <c r="M269" s="435"/>
      <c r="N269" s="435">
        <v>2845</v>
      </c>
      <c r="O269" s="435"/>
      <c r="P269" s="435"/>
      <c r="Q269" s="435"/>
      <c r="R269" s="435">
        <v>3</v>
      </c>
      <c r="S269" s="435"/>
      <c r="T269" s="435"/>
      <c r="U269" s="435"/>
      <c r="V269" s="21"/>
      <c r="W269" s="21"/>
      <c r="X269" s="21"/>
      <c r="Y269" s="21"/>
      <c r="Z269" s="21"/>
      <c r="AA269" s="21"/>
      <c r="AB269" s="21"/>
      <c r="AC269" s="21"/>
      <c r="AD269" s="21"/>
      <c r="AE269" s="21"/>
      <c r="AF269" s="21"/>
      <c r="AG269" s="21"/>
      <c r="AH269" s="21"/>
      <c r="AI269" s="21"/>
      <c r="AJ269" s="21"/>
      <c r="AK269" s="21"/>
      <c r="AL269" s="21"/>
      <c r="AM269" s="21"/>
      <c r="AN269" s="21"/>
    </row>
    <row r="270" spans="1:40" s="79" customFormat="1" ht="14.5">
      <c r="A270" s="40" t="s">
        <v>623</v>
      </c>
      <c r="B270" s="74">
        <v>44069</v>
      </c>
      <c r="C270" s="435">
        <v>7</v>
      </c>
      <c r="D270" s="435">
        <v>6</v>
      </c>
      <c r="E270" s="435"/>
      <c r="F270" s="435"/>
      <c r="G270" s="435"/>
      <c r="H270" s="435">
        <v>2</v>
      </c>
      <c r="I270" s="435">
        <v>1</v>
      </c>
      <c r="J270" s="435">
        <v>4</v>
      </c>
      <c r="K270" s="435"/>
      <c r="L270" s="435"/>
      <c r="M270" s="435"/>
      <c r="N270" s="435"/>
      <c r="O270" s="435">
        <v>2</v>
      </c>
      <c r="P270" s="435"/>
      <c r="Q270" s="435"/>
      <c r="R270" s="435"/>
      <c r="S270" s="435"/>
      <c r="T270" s="435"/>
      <c r="U270" s="435"/>
      <c r="V270" s="21"/>
      <c r="W270" s="21"/>
      <c r="X270" s="21"/>
      <c r="Y270" s="21"/>
      <c r="Z270" s="21"/>
      <c r="AA270" s="21"/>
      <c r="AB270" s="21"/>
      <c r="AC270" s="21"/>
      <c r="AD270" s="21"/>
      <c r="AE270" s="21"/>
      <c r="AF270" s="21"/>
      <c r="AG270" s="21"/>
      <c r="AH270" s="21"/>
      <c r="AI270" s="21"/>
      <c r="AJ270" s="21"/>
      <c r="AK270" s="21"/>
      <c r="AL270" s="21"/>
      <c r="AM270" s="21"/>
      <c r="AN270" s="21"/>
    </row>
    <row r="271" spans="1:40" s="79" customFormat="1" ht="14.5">
      <c r="A271" s="40" t="s">
        <v>625</v>
      </c>
      <c r="B271" s="74">
        <v>44048</v>
      </c>
      <c r="C271" s="435">
        <v>1</v>
      </c>
      <c r="D271" s="435">
        <v>1</v>
      </c>
      <c r="E271" s="435"/>
      <c r="F271" s="435" t="s">
        <v>2027</v>
      </c>
      <c r="G271" s="435"/>
      <c r="H271" s="435">
        <v>1</v>
      </c>
      <c r="I271" s="435"/>
      <c r="J271" s="435"/>
      <c r="K271" s="435"/>
      <c r="L271" s="435"/>
      <c r="M271" s="435"/>
      <c r="N271" s="435">
        <v>1830</v>
      </c>
      <c r="O271" s="435"/>
      <c r="P271" s="435"/>
      <c r="Q271" s="435"/>
      <c r="R271" s="435">
        <v>1</v>
      </c>
      <c r="S271" s="435"/>
      <c r="T271" s="435"/>
      <c r="U271" s="435"/>
      <c r="V271" s="21"/>
      <c r="W271" s="21"/>
      <c r="X271" s="21"/>
      <c r="Y271" s="21"/>
      <c r="Z271" s="21"/>
      <c r="AA271" s="21"/>
      <c r="AB271" s="21"/>
      <c r="AC271" s="21"/>
      <c r="AD271" s="21"/>
      <c r="AE271" s="21"/>
      <c r="AF271" s="21"/>
      <c r="AG271" s="21"/>
      <c r="AH271" s="21"/>
      <c r="AI271" s="21"/>
      <c r="AJ271" s="21"/>
      <c r="AK271" s="21"/>
      <c r="AL271" s="21"/>
      <c r="AM271" s="21"/>
      <c r="AN271" s="21"/>
    </row>
    <row r="272" spans="1:40" s="79" customFormat="1" ht="14.5">
      <c r="A272" s="40" t="s">
        <v>626</v>
      </c>
      <c r="B272" s="74">
        <v>44058</v>
      </c>
      <c r="C272" s="435">
        <v>50</v>
      </c>
      <c r="D272" s="435">
        <v>50</v>
      </c>
      <c r="E272" s="435"/>
      <c r="F272" s="435">
        <v>39.299999999999997</v>
      </c>
      <c r="G272" s="435"/>
      <c r="H272" s="435"/>
      <c r="I272" s="435">
        <v>3</v>
      </c>
      <c r="J272" s="435">
        <v>47</v>
      </c>
      <c r="K272" s="435"/>
      <c r="L272" s="435"/>
      <c r="M272" s="435"/>
      <c r="N272" s="435" t="s">
        <v>2028</v>
      </c>
      <c r="O272" s="435"/>
      <c r="P272" s="435"/>
      <c r="Q272" s="435"/>
      <c r="R272" s="435"/>
      <c r="S272" s="435"/>
      <c r="T272" s="435"/>
      <c r="U272" s="435"/>
      <c r="V272" s="21"/>
      <c r="W272" s="21"/>
      <c r="X272" s="21"/>
      <c r="Y272" s="21"/>
      <c r="Z272" s="21"/>
      <c r="AA272" s="21"/>
      <c r="AB272" s="21"/>
      <c r="AC272" s="21"/>
      <c r="AD272" s="21"/>
      <c r="AE272" s="21"/>
      <c r="AF272" s="21"/>
      <c r="AG272" s="21"/>
      <c r="AH272" s="21"/>
      <c r="AI272" s="21"/>
      <c r="AJ272" s="21"/>
      <c r="AK272" s="21"/>
      <c r="AL272" s="21"/>
      <c r="AM272" s="21"/>
      <c r="AN272" s="21"/>
    </row>
    <row r="273" spans="1:40" s="79" customFormat="1" ht="14.5">
      <c r="A273" s="40" t="s">
        <v>2029</v>
      </c>
      <c r="B273" s="74">
        <v>44060</v>
      </c>
      <c r="C273" s="435"/>
      <c r="D273" s="435">
        <v>101</v>
      </c>
      <c r="E273" s="435"/>
      <c r="F273" s="435"/>
      <c r="G273" s="435"/>
      <c r="H273" s="435"/>
      <c r="I273" s="435"/>
      <c r="J273" s="435"/>
      <c r="K273" s="435"/>
      <c r="L273" s="435"/>
      <c r="M273" s="435"/>
      <c r="N273" s="435"/>
      <c r="O273" s="435"/>
      <c r="P273" s="435"/>
      <c r="Q273" s="435"/>
      <c r="R273" s="435"/>
      <c r="S273" s="435"/>
      <c r="T273" s="435"/>
      <c r="U273" s="435"/>
      <c r="V273" s="21"/>
      <c r="W273" s="21"/>
      <c r="X273" s="21"/>
      <c r="Y273" s="21"/>
      <c r="Z273" s="21"/>
      <c r="AA273" s="21"/>
      <c r="AB273" s="21"/>
      <c r="AC273" s="21"/>
      <c r="AD273" s="21"/>
      <c r="AE273" s="21"/>
      <c r="AF273" s="21"/>
      <c r="AG273" s="21"/>
      <c r="AH273" s="21"/>
      <c r="AI273" s="21"/>
      <c r="AJ273" s="21"/>
      <c r="AK273" s="21"/>
      <c r="AL273" s="21"/>
      <c r="AM273" s="21"/>
      <c r="AN273" s="21"/>
    </row>
    <row r="274" spans="1:40" s="79" customFormat="1" ht="14.5">
      <c r="A274" s="40" t="s">
        <v>629</v>
      </c>
      <c r="B274" s="76">
        <v>44044</v>
      </c>
      <c r="C274" s="435"/>
      <c r="D274" s="435"/>
      <c r="E274" s="435">
        <v>1</v>
      </c>
      <c r="F274" s="435"/>
      <c r="G274" s="435"/>
      <c r="H274" s="435"/>
      <c r="I274" s="435"/>
      <c r="J274" s="435"/>
      <c r="K274" s="435"/>
      <c r="L274" s="435"/>
      <c r="M274" s="435"/>
      <c r="N274" s="435"/>
      <c r="O274" s="435"/>
      <c r="P274" s="435"/>
      <c r="Q274" s="435"/>
      <c r="R274" s="435"/>
      <c r="S274" s="435"/>
      <c r="T274" s="435"/>
      <c r="U274" s="435"/>
      <c r="V274" s="21"/>
      <c r="W274" s="21"/>
      <c r="X274" s="21"/>
      <c r="Y274" s="21"/>
      <c r="Z274" s="21"/>
      <c r="AA274" s="21"/>
      <c r="AB274" s="21"/>
      <c r="AC274" s="21"/>
      <c r="AD274" s="21"/>
      <c r="AE274" s="21"/>
      <c r="AF274" s="21"/>
      <c r="AG274" s="21"/>
      <c r="AH274" s="21"/>
      <c r="AI274" s="21"/>
      <c r="AJ274" s="21"/>
      <c r="AK274" s="21"/>
      <c r="AL274" s="21"/>
      <c r="AM274" s="21"/>
      <c r="AN274" s="21"/>
    </row>
    <row r="275" spans="1:40" s="79" customFormat="1" ht="14.5">
      <c r="A275" s="40" t="s">
        <v>631</v>
      </c>
      <c r="B275" s="55">
        <v>44067</v>
      </c>
      <c r="C275" s="435">
        <v>1</v>
      </c>
      <c r="D275" s="435">
        <v>1</v>
      </c>
      <c r="E275" s="435"/>
      <c r="F275" s="435"/>
      <c r="G275" s="435"/>
      <c r="H275" s="435"/>
      <c r="I275" s="435"/>
      <c r="J275" s="435">
        <v>1</v>
      </c>
      <c r="K275" s="435"/>
      <c r="L275" s="435"/>
      <c r="M275" s="435"/>
      <c r="N275" s="435"/>
      <c r="O275" s="435"/>
      <c r="P275" s="435"/>
      <c r="Q275" s="435"/>
      <c r="R275" s="435"/>
      <c r="S275" s="435"/>
      <c r="T275" s="435"/>
      <c r="U275" s="435"/>
      <c r="V275" s="21"/>
      <c r="W275" s="21"/>
      <c r="X275" s="21"/>
      <c r="Y275" s="21"/>
      <c r="Z275" s="21"/>
      <c r="AA275" s="21"/>
      <c r="AB275" s="21"/>
      <c r="AC275" s="21"/>
      <c r="AD275" s="21"/>
      <c r="AE275" s="21"/>
      <c r="AF275" s="21"/>
      <c r="AG275" s="21"/>
      <c r="AH275" s="21"/>
      <c r="AI275" s="21"/>
      <c r="AJ275" s="21"/>
      <c r="AK275" s="21"/>
      <c r="AL275" s="21"/>
      <c r="AM275" s="21"/>
      <c r="AN275" s="21"/>
    </row>
    <row r="276" spans="1:40" s="79" customFormat="1" ht="14.5">
      <c r="A276" s="40" t="s">
        <v>633</v>
      </c>
      <c r="B276" s="74">
        <v>44070</v>
      </c>
      <c r="C276" s="435">
        <v>1</v>
      </c>
      <c r="D276" s="435">
        <v>1</v>
      </c>
      <c r="E276" s="435"/>
      <c r="F276" s="435" t="s">
        <v>2030</v>
      </c>
      <c r="G276" s="435"/>
      <c r="H276" s="435"/>
      <c r="I276" s="435"/>
      <c r="J276" s="435"/>
      <c r="K276" s="435"/>
      <c r="L276" s="435"/>
      <c r="M276" s="435"/>
      <c r="N276" s="435">
        <v>1920</v>
      </c>
      <c r="O276" s="435">
        <v>1</v>
      </c>
      <c r="P276" s="435"/>
      <c r="Q276" s="435"/>
      <c r="R276" s="435">
        <v>1</v>
      </c>
      <c r="S276" s="435"/>
      <c r="T276" s="435"/>
      <c r="U276" s="435"/>
      <c r="V276" s="21"/>
      <c r="W276" s="21"/>
      <c r="X276" s="21"/>
      <c r="Y276" s="21"/>
      <c r="Z276" s="21"/>
      <c r="AA276" s="21"/>
      <c r="AB276" s="21"/>
      <c r="AC276" s="21"/>
      <c r="AD276" s="21"/>
      <c r="AE276" s="21"/>
      <c r="AF276" s="21"/>
      <c r="AG276" s="21"/>
      <c r="AH276" s="21"/>
      <c r="AI276" s="21"/>
      <c r="AJ276" s="21"/>
      <c r="AK276" s="21"/>
      <c r="AL276" s="21"/>
      <c r="AM276" s="21"/>
      <c r="AN276" s="21"/>
    </row>
    <row r="277" spans="1:40" s="79" customFormat="1" ht="14.5">
      <c r="A277" s="40" t="s">
        <v>636</v>
      </c>
      <c r="B277" s="74">
        <v>44040</v>
      </c>
      <c r="C277" s="435">
        <v>2</v>
      </c>
      <c r="D277" s="435">
        <v>1</v>
      </c>
      <c r="E277" s="435"/>
      <c r="F277" s="435"/>
      <c r="G277" s="435"/>
      <c r="H277" s="435"/>
      <c r="I277" s="435"/>
      <c r="J277" s="435">
        <v>2</v>
      </c>
      <c r="K277" s="435"/>
      <c r="L277" s="435"/>
      <c r="M277" s="435"/>
      <c r="N277" s="435"/>
      <c r="O277" s="435">
        <v>2</v>
      </c>
      <c r="P277" s="435"/>
      <c r="Q277" s="435"/>
      <c r="R277" s="435"/>
      <c r="S277" s="435"/>
      <c r="T277" s="435"/>
      <c r="U277" s="435"/>
      <c r="V277" s="21"/>
      <c r="W277" s="21"/>
      <c r="X277" s="21"/>
      <c r="Y277" s="21"/>
      <c r="Z277" s="21"/>
      <c r="AA277" s="21"/>
      <c r="AB277" s="21"/>
      <c r="AC277" s="21"/>
      <c r="AD277" s="21"/>
      <c r="AE277" s="21"/>
      <c r="AF277" s="21"/>
      <c r="AG277" s="21"/>
      <c r="AH277" s="21"/>
      <c r="AI277" s="21"/>
      <c r="AJ277" s="21"/>
      <c r="AK277" s="21"/>
      <c r="AL277" s="21"/>
      <c r="AM277" s="21"/>
      <c r="AN277" s="21"/>
    </row>
    <row r="278" spans="1:40" s="80" customFormat="1" ht="14.5">
      <c r="A278" s="40" t="s">
        <v>637</v>
      </c>
      <c r="B278" s="74">
        <v>44057</v>
      </c>
      <c r="C278" s="435"/>
      <c r="D278" s="435"/>
      <c r="E278" s="435">
        <v>2</v>
      </c>
      <c r="F278" s="435"/>
      <c r="G278" s="435"/>
      <c r="H278" s="435"/>
      <c r="I278" s="435"/>
      <c r="J278" s="435"/>
      <c r="K278" s="435"/>
      <c r="L278" s="435"/>
      <c r="M278" s="435"/>
      <c r="N278" s="435"/>
      <c r="O278" s="435"/>
      <c r="P278" s="435"/>
      <c r="Q278" s="435"/>
      <c r="R278" s="435"/>
      <c r="S278" s="435"/>
      <c r="T278" s="435"/>
      <c r="U278" s="435"/>
      <c r="V278" s="21"/>
      <c r="W278" s="21"/>
      <c r="X278" s="21"/>
      <c r="Y278" s="21"/>
      <c r="Z278" s="21"/>
      <c r="AA278" s="21"/>
      <c r="AB278" s="21"/>
      <c r="AC278" s="21"/>
      <c r="AD278" s="21"/>
      <c r="AE278" s="21"/>
      <c r="AF278" s="21"/>
      <c r="AG278" s="21"/>
      <c r="AH278" s="21"/>
      <c r="AI278" s="21"/>
      <c r="AJ278" s="21"/>
      <c r="AK278" s="21"/>
      <c r="AL278" s="21"/>
      <c r="AM278" s="21"/>
      <c r="AN278" s="21"/>
    </row>
    <row r="279" spans="1:40" s="80" customFormat="1" ht="14.5">
      <c r="A279" s="40" t="s">
        <v>642</v>
      </c>
      <c r="B279" s="74">
        <v>44076</v>
      </c>
      <c r="C279" s="435">
        <v>1</v>
      </c>
      <c r="D279" s="435">
        <v>1</v>
      </c>
      <c r="E279" s="435"/>
      <c r="F279" s="435" t="s">
        <v>2031</v>
      </c>
      <c r="G279" s="435"/>
      <c r="H279" s="435"/>
      <c r="I279" s="435"/>
      <c r="J279" s="435">
        <v>1</v>
      </c>
      <c r="K279" s="435"/>
      <c r="L279" s="435"/>
      <c r="M279" s="435"/>
      <c r="N279" s="435">
        <v>3200</v>
      </c>
      <c r="O279" s="435"/>
      <c r="P279" s="435"/>
      <c r="Q279" s="435"/>
      <c r="R279" s="435"/>
      <c r="S279" s="435"/>
      <c r="T279" s="435"/>
      <c r="U279" s="435"/>
      <c r="V279" s="21"/>
      <c r="W279" s="21"/>
      <c r="X279" s="21"/>
      <c r="Y279" s="21"/>
      <c r="Z279" s="21"/>
      <c r="AA279" s="21"/>
      <c r="AB279" s="21"/>
      <c r="AC279" s="21"/>
      <c r="AD279" s="21"/>
      <c r="AE279" s="21"/>
      <c r="AF279" s="21"/>
      <c r="AG279" s="21"/>
      <c r="AH279" s="21"/>
      <c r="AI279" s="21"/>
      <c r="AJ279" s="21"/>
      <c r="AK279" s="21"/>
      <c r="AL279" s="21"/>
      <c r="AM279" s="21"/>
      <c r="AN279" s="21"/>
    </row>
    <row r="280" spans="1:40" s="80" customFormat="1" ht="14.5">
      <c r="A280" s="40" t="s">
        <v>644</v>
      </c>
      <c r="B280" s="74">
        <v>44075</v>
      </c>
      <c r="C280" s="435">
        <v>1</v>
      </c>
      <c r="D280" s="435">
        <v>1</v>
      </c>
      <c r="E280" s="435"/>
      <c r="F280" s="435"/>
      <c r="G280" s="435"/>
      <c r="H280" s="435">
        <v>1</v>
      </c>
      <c r="I280" s="435"/>
      <c r="J280" s="435"/>
      <c r="K280" s="435"/>
      <c r="L280" s="435"/>
      <c r="M280" s="435"/>
      <c r="N280" s="435">
        <v>1680</v>
      </c>
      <c r="O280" s="435"/>
      <c r="P280" s="435"/>
      <c r="Q280" s="435"/>
      <c r="R280" s="435">
        <v>1</v>
      </c>
      <c r="S280" s="435"/>
      <c r="T280" s="435"/>
      <c r="U280" s="435"/>
      <c r="V280" s="21"/>
      <c r="W280" s="21"/>
      <c r="X280" s="21"/>
      <c r="Y280" s="21"/>
      <c r="Z280" s="21"/>
      <c r="AA280" s="21"/>
      <c r="AB280" s="21"/>
      <c r="AC280" s="21"/>
      <c r="AD280" s="21"/>
      <c r="AE280" s="21"/>
      <c r="AF280" s="21"/>
      <c r="AG280" s="21"/>
      <c r="AH280" s="21"/>
      <c r="AI280" s="21"/>
      <c r="AJ280" s="21"/>
      <c r="AK280" s="21"/>
      <c r="AL280" s="21"/>
      <c r="AM280" s="21"/>
      <c r="AN280" s="21"/>
    </row>
    <row r="281" spans="1:40" s="80" customFormat="1" ht="14.5">
      <c r="A281" s="40" t="s">
        <v>646</v>
      </c>
      <c r="B281" s="74">
        <v>44079</v>
      </c>
      <c r="C281" s="84">
        <v>43</v>
      </c>
      <c r="D281" s="435">
        <v>43</v>
      </c>
      <c r="E281" s="435">
        <v>21</v>
      </c>
      <c r="F281" s="435"/>
      <c r="G281" s="435"/>
      <c r="H281" s="435"/>
      <c r="I281" s="435"/>
      <c r="J281" s="435"/>
      <c r="K281" s="435"/>
      <c r="L281" s="435"/>
      <c r="M281" s="435"/>
      <c r="N281" s="435"/>
      <c r="O281" s="435"/>
      <c r="P281" s="435"/>
      <c r="Q281" s="435"/>
      <c r="R281" s="435"/>
      <c r="S281" s="435"/>
      <c r="T281" s="435"/>
      <c r="U281" s="435"/>
      <c r="V281" s="21"/>
      <c r="W281" s="21"/>
      <c r="X281" s="21"/>
      <c r="Y281" s="21"/>
      <c r="Z281" s="21"/>
      <c r="AA281" s="21"/>
      <c r="AB281" s="21"/>
      <c r="AC281" s="21"/>
      <c r="AD281" s="21"/>
      <c r="AE281" s="21"/>
      <c r="AF281" s="21"/>
      <c r="AG281" s="21"/>
      <c r="AH281" s="21"/>
      <c r="AI281" s="21"/>
      <c r="AJ281" s="21"/>
      <c r="AK281" s="21"/>
      <c r="AL281" s="21"/>
      <c r="AM281" s="21"/>
      <c r="AN281" s="21"/>
    </row>
    <row r="282" spans="1:40" s="85" customFormat="1" ht="14.5">
      <c r="A282" s="40" t="s">
        <v>648</v>
      </c>
      <c r="B282" s="74">
        <v>44084</v>
      </c>
      <c r="C282" s="439">
        <v>69</v>
      </c>
      <c r="D282" s="435">
        <v>68</v>
      </c>
      <c r="E282" s="435"/>
      <c r="F282" s="435" t="s">
        <v>2032</v>
      </c>
      <c r="G282" s="435"/>
      <c r="H282" s="435"/>
      <c r="I282" s="111">
        <v>26</v>
      </c>
      <c r="J282" s="435">
        <f>65-26</f>
        <v>39</v>
      </c>
      <c r="K282" s="435"/>
      <c r="L282" s="435"/>
      <c r="M282" s="435"/>
      <c r="N282" s="435" t="s">
        <v>2033</v>
      </c>
      <c r="O282" s="435">
        <v>14</v>
      </c>
      <c r="P282" s="435"/>
      <c r="Q282" s="435">
        <v>4</v>
      </c>
      <c r="R282" s="435">
        <v>22</v>
      </c>
      <c r="S282" s="435">
        <v>2</v>
      </c>
      <c r="T282" s="435"/>
      <c r="U282" s="435"/>
      <c r="V282" s="21"/>
      <c r="W282" s="21"/>
      <c r="X282" s="21"/>
      <c r="Y282" s="21"/>
      <c r="Z282" s="21"/>
      <c r="AA282" s="21"/>
      <c r="AB282" s="21"/>
      <c r="AC282" s="21"/>
      <c r="AD282" s="21"/>
      <c r="AE282" s="21"/>
      <c r="AF282" s="21"/>
      <c r="AG282" s="21"/>
      <c r="AH282" s="21"/>
      <c r="AI282" s="21"/>
      <c r="AJ282" s="21"/>
      <c r="AK282" s="21"/>
      <c r="AL282" s="21"/>
      <c r="AM282" s="21"/>
      <c r="AN282" s="21"/>
    </row>
    <row r="283" spans="1:40" s="85" customFormat="1" ht="14.5">
      <c r="A283" s="40" t="s">
        <v>652</v>
      </c>
      <c r="B283" s="74">
        <v>44069</v>
      </c>
      <c r="C283" s="439">
        <v>14</v>
      </c>
      <c r="D283" s="435">
        <v>14</v>
      </c>
      <c r="E283" s="435"/>
      <c r="F283" s="435">
        <v>38</v>
      </c>
      <c r="G283" s="435"/>
      <c r="H283" s="435"/>
      <c r="I283" s="435"/>
      <c r="J283" s="435"/>
      <c r="K283" s="435"/>
      <c r="L283" s="435"/>
      <c r="M283" s="435">
        <v>2</v>
      </c>
      <c r="N283" s="435">
        <v>3224</v>
      </c>
      <c r="O283" s="435">
        <v>7</v>
      </c>
      <c r="P283" s="435"/>
      <c r="Q283" s="435"/>
      <c r="R283" s="435"/>
      <c r="S283" s="435"/>
      <c r="T283" s="435"/>
      <c r="U283" s="435"/>
      <c r="V283" s="21"/>
      <c r="W283" s="21"/>
      <c r="X283" s="21"/>
      <c r="Y283" s="21"/>
      <c r="Z283" s="21"/>
      <c r="AA283" s="21"/>
      <c r="AB283" s="21"/>
      <c r="AC283" s="21"/>
      <c r="AD283" s="21"/>
      <c r="AE283" s="21"/>
      <c r="AF283" s="21"/>
      <c r="AG283" s="21"/>
      <c r="AH283" s="21"/>
      <c r="AI283" s="21"/>
      <c r="AJ283" s="21"/>
      <c r="AK283" s="21"/>
      <c r="AL283" s="21"/>
      <c r="AM283" s="21"/>
      <c r="AN283" s="21"/>
    </row>
    <row r="284" spans="1:40" s="85" customFormat="1" ht="14.5">
      <c r="A284" s="40" t="s">
        <v>658</v>
      </c>
      <c r="B284" s="74">
        <v>44082</v>
      </c>
      <c r="C284" s="439">
        <v>1</v>
      </c>
      <c r="D284" s="435">
        <v>1</v>
      </c>
      <c r="E284" s="435"/>
      <c r="F284" s="435">
        <v>39</v>
      </c>
      <c r="G284" s="435"/>
      <c r="H284" s="435"/>
      <c r="I284" s="435"/>
      <c r="J284" s="435"/>
      <c r="K284" s="435" t="s">
        <v>2034</v>
      </c>
      <c r="L284" s="435"/>
      <c r="M284" s="435"/>
      <c r="N284" s="435">
        <v>3360</v>
      </c>
      <c r="O284" s="435"/>
      <c r="P284" s="435"/>
      <c r="Q284" s="435"/>
      <c r="R284" s="435"/>
      <c r="S284" s="435"/>
      <c r="T284" s="435"/>
      <c r="U284" s="435"/>
      <c r="V284" s="21"/>
      <c r="W284" s="21"/>
      <c r="X284" s="21"/>
      <c r="Y284" s="21"/>
      <c r="Z284" s="21"/>
      <c r="AA284" s="21"/>
      <c r="AB284" s="21"/>
      <c r="AC284" s="21"/>
      <c r="AD284" s="21"/>
      <c r="AE284" s="21"/>
      <c r="AF284" s="21"/>
      <c r="AG284" s="21"/>
      <c r="AH284" s="21"/>
      <c r="AI284" s="21"/>
      <c r="AJ284" s="21"/>
      <c r="AK284" s="21"/>
      <c r="AL284" s="21"/>
      <c r="AM284" s="21"/>
      <c r="AN284" s="21"/>
    </row>
    <row r="285" spans="1:40" s="85" customFormat="1" ht="14.5">
      <c r="A285" s="40" t="s">
        <v>660</v>
      </c>
      <c r="B285" s="96">
        <v>44078</v>
      </c>
      <c r="C285" s="439"/>
      <c r="D285" s="439"/>
      <c r="E285" s="435"/>
      <c r="F285" s="435"/>
      <c r="G285" s="435">
        <v>1</v>
      </c>
      <c r="H285" s="435"/>
      <c r="I285" s="435"/>
      <c r="J285" s="435"/>
      <c r="K285" s="435"/>
      <c r="L285" s="435"/>
      <c r="M285" s="435"/>
      <c r="N285" s="435"/>
      <c r="O285" s="435"/>
      <c r="P285" s="435"/>
      <c r="Q285" s="435"/>
      <c r="R285" s="435"/>
      <c r="S285" s="435">
        <v>1</v>
      </c>
      <c r="T285" s="435"/>
      <c r="U285" s="435"/>
      <c r="V285" s="21"/>
      <c r="W285" s="21"/>
      <c r="X285" s="21"/>
      <c r="Y285" s="21"/>
      <c r="Z285" s="21"/>
      <c r="AA285" s="21"/>
      <c r="AB285" s="21"/>
      <c r="AC285" s="21"/>
      <c r="AD285" s="21"/>
      <c r="AE285" s="21"/>
      <c r="AF285" s="21"/>
      <c r="AG285" s="21"/>
      <c r="AH285" s="21"/>
      <c r="AI285" s="21"/>
      <c r="AJ285" s="21"/>
      <c r="AK285" s="21"/>
      <c r="AL285" s="21"/>
      <c r="AM285" s="21"/>
      <c r="AN285" s="21"/>
    </row>
    <row r="286" spans="1:40" s="85" customFormat="1" ht="14.5">
      <c r="A286" s="40" t="s">
        <v>128</v>
      </c>
      <c r="B286" s="96">
        <v>44080</v>
      </c>
      <c r="C286" s="99">
        <v>15</v>
      </c>
      <c r="D286" s="99">
        <v>15</v>
      </c>
      <c r="E286" s="435"/>
      <c r="F286" s="435" t="s">
        <v>2035</v>
      </c>
      <c r="G286" s="435"/>
      <c r="H286" s="435"/>
      <c r="I286" s="435"/>
      <c r="J286" s="435"/>
      <c r="K286" s="435"/>
      <c r="L286" s="435"/>
      <c r="M286" s="435"/>
      <c r="N286" s="435" t="s">
        <v>2036</v>
      </c>
      <c r="O286" s="435"/>
      <c r="P286" s="435"/>
      <c r="Q286" s="435"/>
      <c r="R286" s="435"/>
      <c r="S286" s="435"/>
      <c r="T286" s="435" t="s">
        <v>2037</v>
      </c>
      <c r="U286" s="435"/>
      <c r="V286" s="21"/>
      <c r="W286" s="21"/>
      <c r="X286" s="21"/>
      <c r="Y286" s="21"/>
      <c r="Z286" s="21"/>
      <c r="AA286" s="21"/>
      <c r="AB286" s="21"/>
      <c r="AC286" s="21"/>
      <c r="AD286" s="21"/>
      <c r="AE286" s="21"/>
      <c r="AF286" s="21"/>
      <c r="AG286" s="21"/>
      <c r="AH286" s="21"/>
      <c r="AI286" s="21"/>
      <c r="AJ286" s="21"/>
      <c r="AK286" s="21"/>
      <c r="AL286" s="21"/>
      <c r="AM286" s="21"/>
      <c r="AN286" s="21"/>
    </row>
    <row r="287" spans="1:40" s="85" customFormat="1" ht="14.5">
      <c r="A287" s="40"/>
      <c r="B287" s="96"/>
      <c r="C287" s="100">
        <v>17</v>
      </c>
      <c r="D287" s="100">
        <v>17</v>
      </c>
      <c r="E287" s="435"/>
      <c r="F287" s="435" t="s">
        <v>2038</v>
      </c>
      <c r="G287" s="435"/>
      <c r="H287" s="435"/>
      <c r="I287" s="435"/>
      <c r="J287" s="435"/>
      <c r="K287" s="435"/>
      <c r="L287" s="435"/>
      <c r="M287" s="435"/>
      <c r="N287" s="435" t="s">
        <v>2039</v>
      </c>
      <c r="O287" s="435"/>
      <c r="P287" s="435"/>
      <c r="Q287" s="435"/>
      <c r="R287" s="435"/>
      <c r="S287" s="435"/>
      <c r="T287" s="435" t="s">
        <v>2037</v>
      </c>
      <c r="U287" s="435"/>
      <c r="V287" s="21"/>
      <c r="W287" s="21"/>
      <c r="X287" s="21"/>
      <c r="Y287" s="21"/>
      <c r="Z287" s="21"/>
      <c r="AA287" s="21"/>
      <c r="AB287" s="21"/>
      <c r="AC287" s="21"/>
      <c r="AD287" s="21"/>
      <c r="AE287" s="21"/>
      <c r="AF287" s="21"/>
      <c r="AG287" s="21"/>
      <c r="AH287" s="21"/>
      <c r="AI287" s="21"/>
      <c r="AJ287" s="21"/>
      <c r="AK287" s="21"/>
      <c r="AL287" s="21"/>
      <c r="AM287" s="21"/>
      <c r="AN287" s="21"/>
    </row>
    <row r="288" spans="1:40" s="85" customFormat="1" ht="14.5">
      <c r="A288" s="40" t="s">
        <v>665</v>
      </c>
      <c r="B288" s="96">
        <v>44088</v>
      </c>
      <c r="C288" s="439">
        <v>257</v>
      </c>
      <c r="D288" s="439">
        <v>257</v>
      </c>
      <c r="E288" s="435">
        <v>122</v>
      </c>
      <c r="F288" s="435"/>
      <c r="G288" s="435"/>
      <c r="H288" s="435"/>
      <c r="I288" s="111">
        <v>70</v>
      </c>
      <c r="J288" s="435"/>
      <c r="K288" s="435"/>
      <c r="L288" s="435"/>
      <c r="M288" s="435"/>
      <c r="N288" s="435"/>
      <c r="O288" s="435">
        <v>69</v>
      </c>
      <c r="P288" s="435"/>
      <c r="Q288" s="435">
        <v>6</v>
      </c>
      <c r="R288" s="435"/>
      <c r="S288" s="435">
        <v>5</v>
      </c>
      <c r="T288" s="435"/>
      <c r="U288" s="435"/>
      <c r="V288" s="21"/>
      <c r="W288" s="21"/>
      <c r="X288" s="21"/>
      <c r="Y288" s="21"/>
      <c r="Z288" s="21"/>
      <c r="AA288" s="21"/>
      <c r="AB288" s="21"/>
      <c r="AC288" s="21"/>
      <c r="AD288" s="21"/>
      <c r="AE288" s="21"/>
      <c r="AF288" s="21"/>
      <c r="AG288" s="21"/>
      <c r="AH288" s="21"/>
      <c r="AI288" s="21"/>
      <c r="AJ288" s="21"/>
      <c r="AK288" s="21"/>
      <c r="AL288" s="21"/>
      <c r="AM288" s="21"/>
      <c r="AN288" s="21"/>
    </row>
    <row r="289" spans="1:40" s="85" customFormat="1" ht="14.5">
      <c r="A289" s="40" t="s">
        <v>667</v>
      </c>
      <c r="B289" s="96">
        <v>44081</v>
      </c>
      <c r="C289" s="439">
        <v>1</v>
      </c>
      <c r="D289" s="439">
        <v>1</v>
      </c>
      <c r="E289" s="435"/>
      <c r="F289" s="435" t="s">
        <v>2040</v>
      </c>
      <c r="G289" s="435"/>
      <c r="H289" s="435"/>
      <c r="I289" s="435"/>
      <c r="J289" s="435"/>
      <c r="K289" s="435"/>
      <c r="L289" s="435"/>
      <c r="M289" s="435"/>
      <c r="N289" s="435">
        <v>3630</v>
      </c>
      <c r="O289" s="435"/>
      <c r="P289" s="435"/>
      <c r="Q289" s="435"/>
      <c r="R289" s="435"/>
      <c r="S289" s="435"/>
      <c r="T289" s="435"/>
      <c r="U289" s="435"/>
      <c r="V289" s="21"/>
      <c r="W289" s="21"/>
      <c r="X289" s="21"/>
      <c r="Y289" s="21"/>
      <c r="Z289" s="21"/>
      <c r="AA289" s="21"/>
      <c r="AB289" s="21"/>
      <c r="AC289" s="21"/>
      <c r="AD289" s="21"/>
      <c r="AE289" s="21"/>
      <c r="AF289" s="21"/>
      <c r="AG289" s="21"/>
      <c r="AH289" s="21"/>
      <c r="AI289" s="21"/>
      <c r="AJ289" s="21"/>
      <c r="AK289" s="21"/>
      <c r="AL289" s="21"/>
      <c r="AM289" s="21"/>
      <c r="AN289" s="21"/>
    </row>
    <row r="290" spans="1:40" s="85" customFormat="1" ht="14.5">
      <c r="A290" s="40" t="s">
        <v>668</v>
      </c>
      <c r="B290" s="96">
        <v>44081</v>
      </c>
      <c r="C290" s="439">
        <v>1</v>
      </c>
      <c r="D290" s="439">
        <v>1</v>
      </c>
      <c r="E290" s="435"/>
      <c r="F290" s="435" t="s">
        <v>2041</v>
      </c>
      <c r="G290" s="435"/>
      <c r="H290" s="435"/>
      <c r="I290" s="435"/>
      <c r="J290" s="435"/>
      <c r="K290" s="435"/>
      <c r="L290" s="435"/>
      <c r="M290" s="435"/>
      <c r="N290" s="435">
        <v>3095</v>
      </c>
      <c r="O290" s="435">
        <v>1</v>
      </c>
      <c r="P290" s="435"/>
      <c r="Q290" s="435"/>
      <c r="R290" s="435"/>
      <c r="S290" s="435"/>
      <c r="T290" s="435"/>
      <c r="U290" s="435"/>
      <c r="V290" s="21"/>
      <c r="W290" s="21"/>
      <c r="X290" s="21"/>
      <c r="Y290" s="21"/>
      <c r="Z290" s="21"/>
      <c r="AA290" s="21"/>
      <c r="AB290" s="21"/>
      <c r="AC290" s="21"/>
      <c r="AD290" s="21"/>
      <c r="AE290" s="21"/>
      <c r="AF290" s="21"/>
      <c r="AG290" s="21"/>
      <c r="AH290" s="21"/>
      <c r="AI290" s="21"/>
      <c r="AJ290" s="21"/>
      <c r="AK290" s="21"/>
      <c r="AL290" s="21"/>
      <c r="AM290" s="21"/>
      <c r="AN290" s="21"/>
    </row>
    <row r="291" spans="1:40" s="85" customFormat="1" ht="14.5">
      <c r="A291" s="40" t="s">
        <v>672</v>
      </c>
      <c r="B291" s="96">
        <v>44085</v>
      </c>
      <c r="C291" s="439">
        <v>1</v>
      </c>
      <c r="D291" s="439">
        <v>1</v>
      </c>
      <c r="E291" s="435"/>
      <c r="F291" s="435" t="s">
        <v>2042</v>
      </c>
      <c r="G291" s="435"/>
      <c r="H291" s="435"/>
      <c r="I291" s="435"/>
      <c r="J291" s="435"/>
      <c r="K291" s="435"/>
      <c r="L291" s="435"/>
      <c r="M291" s="435"/>
      <c r="N291" s="435">
        <v>3460</v>
      </c>
      <c r="O291" s="435"/>
      <c r="P291" s="435"/>
      <c r="Q291" s="435"/>
      <c r="R291" s="435"/>
      <c r="S291" s="435"/>
      <c r="T291" s="435"/>
      <c r="U291" s="435"/>
      <c r="V291" s="21"/>
      <c r="W291" s="21"/>
      <c r="X291" s="21"/>
      <c r="Y291" s="21"/>
      <c r="Z291" s="21"/>
      <c r="AA291" s="21"/>
      <c r="AB291" s="21"/>
      <c r="AC291" s="21"/>
      <c r="AD291" s="21"/>
      <c r="AE291" s="21"/>
      <c r="AF291" s="21"/>
      <c r="AG291" s="21"/>
      <c r="AH291" s="21"/>
      <c r="AI291" s="21"/>
      <c r="AJ291" s="21"/>
      <c r="AK291" s="21"/>
      <c r="AL291" s="21"/>
      <c r="AM291" s="21"/>
      <c r="AN291" s="21"/>
    </row>
    <row r="292" spans="1:40" s="85" customFormat="1" ht="14.5">
      <c r="A292" s="40" t="s">
        <v>674</v>
      </c>
      <c r="B292" s="96">
        <v>44085</v>
      </c>
      <c r="C292" s="439">
        <v>1</v>
      </c>
      <c r="D292" s="439">
        <v>1</v>
      </c>
      <c r="E292" s="435"/>
      <c r="F292" s="435">
        <v>39</v>
      </c>
      <c r="G292" s="435"/>
      <c r="H292" s="435"/>
      <c r="I292" s="435"/>
      <c r="J292" s="435"/>
      <c r="K292" s="435"/>
      <c r="L292" s="435"/>
      <c r="M292" s="435"/>
      <c r="N292" s="435">
        <v>3495</v>
      </c>
      <c r="O292" s="435"/>
      <c r="P292" s="435"/>
      <c r="Q292" s="435"/>
      <c r="R292" s="435"/>
      <c r="S292" s="435"/>
      <c r="T292" s="435"/>
      <c r="U292" s="435"/>
      <c r="V292" s="21"/>
      <c r="W292" s="21"/>
      <c r="X292" s="21"/>
      <c r="Y292" s="21"/>
      <c r="Z292" s="21"/>
      <c r="AA292" s="21"/>
      <c r="AB292" s="21"/>
      <c r="AC292" s="21"/>
      <c r="AD292" s="21"/>
      <c r="AE292" s="21"/>
      <c r="AF292" s="21"/>
      <c r="AG292" s="21"/>
      <c r="AH292" s="21"/>
      <c r="AI292" s="21"/>
      <c r="AJ292" s="21"/>
      <c r="AK292" s="21"/>
      <c r="AL292" s="21"/>
      <c r="AM292" s="21"/>
      <c r="AN292" s="21"/>
    </row>
    <row r="293" spans="1:40" s="85" customFormat="1" ht="14.5">
      <c r="A293" s="40" t="s">
        <v>676</v>
      </c>
      <c r="B293" s="93">
        <v>44081</v>
      </c>
      <c r="C293" s="439">
        <v>1</v>
      </c>
      <c r="D293" s="439">
        <v>1</v>
      </c>
      <c r="E293" s="435"/>
      <c r="F293" s="435" t="s">
        <v>2043</v>
      </c>
      <c r="G293" s="435"/>
      <c r="H293" s="435"/>
      <c r="I293" s="435"/>
      <c r="J293" s="435"/>
      <c r="K293" s="435"/>
      <c r="L293" s="435"/>
      <c r="M293" s="435"/>
      <c r="N293" s="435"/>
      <c r="O293" s="435"/>
      <c r="P293" s="435"/>
      <c r="Q293" s="435"/>
      <c r="R293" s="435"/>
      <c r="S293" s="435"/>
      <c r="T293" s="435"/>
      <c r="U293" s="435"/>
      <c r="V293" s="21"/>
      <c r="W293" s="21"/>
      <c r="X293" s="21"/>
      <c r="Y293" s="21"/>
      <c r="Z293" s="21"/>
      <c r="AA293" s="21"/>
      <c r="AB293" s="21"/>
      <c r="AC293" s="21"/>
      <c r="AD293" s="21"/>
      <c r="AE293" s="21"/>
      <c r="AF293" s="21"/>
      <c r="AG293" s="21"/>
      <c r="AH293" s="21"/>
      <c r="AI293" s="21"/>
      <c r="AJ293" s="21"/>
      <c r="AK293" s="21"/>
      <c r="AL293" s="21"/>
      <c r="AM293" s="21"/>
      <c r="AN293" s="21"/>
    </row>
    <row r="294" spans="1:40" s="85" customFormat="1" ht="14.5">
      <c r="A294" s="40" t="s">
        <v>678</v>
      </c>
      <c r="B294" s="93">
        <v>44091</v>
      </c>
      <c r="C294" s="439">
        <v>20</v>
      </c>
      <c r="D294" s="439">
        <v>20</v>
      </c>
      <c r="E294" s="435"/>
      <c r="F294" s="435" t="s">
        <v>2044</v>
      </c>
      <c r="G294" s="435"/>
      <c r="H294" s="435"/>
      <c r="I294" s="435"/>
      <c r="J294" s="435"/>
      <c r="K294" s="435"/>
      <c r="L294" s="435"/>
      <c r="M294" s="435"/>
      <c r="N294" s="435"/>
      <c r="O294" s="435"/>
      <c r="P294" s="435"/>
      <c r="Q294" s="435"/>
      <c r="R294" s="435"/>
      <c r="S294" s="435"/>
      <c r="T294" s="435"/>
      <c r="U294" s="435"/>
      <c r="V294" s="21"/>
      <c r="W294" s="21"/>
      <c r="X294" s="21"/>
      <c r="Y294" s="21"/>
      <c r="Z294" s="21"/>
      <c r="AA294" s="21"/>
      <c r="AB294" s="21"/>
      <c r="AC294" s="21"/>
      <c r="AD294" s="21"/>
      <c r="AE294" s="21"/>
      <c r="AF294" s="21"/>
      <c r="AG294" s="21"/>
      <c r="AH294" s="21"/>
      <c r="AI294" s="21"/>
      <c r="AJ294" s="21"/>
      <c r="AK294" s="21"/>
      <c r="AL294" s="21"/>
      <c r="AM294" s="21"/>
      <c r="AN294" s="21"/>
    </row>
    <row r="295" spans="1:40" s="85" customFormat="1" ht="14.5">
      <c r="A295" s="40" t="s">
        <v>681</v>
      </c>
      <c r="B295" s="93">
        <v>44092</v>
      </c>
      <c r="C295" s="439">
        <v>179</v>
      </c>
      <c r="D295" s="439">
        <v>179</v>
      </c>
      <c r="E295" s="435"/>
      <c r="F295" s="435" t="s">
        <v>2045</v>
      </c>
      <c r="G295" s="435"/>
      <c r="H295" s="435"/>
      <c r="I295" s="435">
        <v>21</v>
      </c>
      <c r="J295" s="435"/>
      <c r="K295" s="435"/>
      <c r="L295" s="435"/>
      <c r="M295" s="435"/>
      <c r="N295" s="435" t="s">
        <v>2046</v>
      </c>
      <c r="O295" s="435">
        <v>31</v>
      </c>
      <c r="P295" s="435"/>
      <c r="Q295" s="435"/>
      <c r="R295" s="435"/>
      <c r="S295" s="435"/>
      <c r="T295" s="435"/>
      <c r="U295" s="435"/>
      <c r="V295" s="21"/>
      <c r="W295" s="21"/>
      <c r="X295" s="21"/>
      <c r="Y295" s="21"/>
      <c r="Z295" s="21"/>
      <c r="AA295" s="21"/>
      <c r="AB295" s="21"/>
      <c r="AC295" s="21"/>
      <c r="AD295" s="21"/>
      <c r="AE295" s="21"/>
      <c r="AF295" s="21"/>
      <c r="AG295" s="21"/>
      <c r="AH295" s="21"/>
      <c r="AI295" s="21"/>
      <c r="AJ295" s="21"/>
      <c r="AK295" s="21"/>
      <c r="AL295" s="21"/>
      <c r="AM295" s="21"/>
      <c r="AN295" s="21"/>
    </row>
    <row r="296" spans="1:40" s="85" customFormat="1" ht="14.5">
      <c r="A296" s="40" t="s">
        <v>683</v>
      </c>
      <c r="B296" s="93">
        <v>44064</v>
      </c>
      <c r="C296" s="439">
        <v>1</v>
      </c>
      <c r="D296" s="439">
        <v>1</v>
      </c>
      <c r="E296" s="435"/>
      <c r="F296" s="435" t="s">
        <v>735</v>
      </c>
      <c r="G296" s="435"/>
      <c r="H296" s="435"/>
      <c r="I296" s="435">
        <v>1</v>
      </c>
      <c r="J296" s="435"/>
      <c r="K296" s="435"/>
      <c r="L296" s="435"/>
      <c r="M296" s="435"/>
      <c r="N296" s="435"/>
      <c r="O296" s="435"/>
      <c r="P296" s="435"/>
      <c r="Q296" s="435"/>
      <c r="R296" s="435"/>
      <c r="S296" s="435"/>
      <c r="T296" s="435"/>
      <c r="U296" s="435"/>
      <c r="V296" s="21"/>
      <c r="W296" s="21"/>
      <c r="X296" s="21"/>
      <c r="Y296" s="21"/>
      <c r="Z296" s="21"/>
      <c r="AA296" s="21"/>
      <c r="AB296" s="21"/>
      <c r="AC296" s="21"/>
      <c r="AD296" s="21"/>
      <c r="AE296" s="21"/>
      <c r="AF296" s="21"/>
      <c r="AG296" s="21"/>
      <c r="AH296" s="21"/>
      <c r="AI296" s="21"/>
      <c r="AJ296" s="21"/>
      <c r="AK296" s="21"/>
      <c r="AL296" s="21"/>
      <c r="AM296" s="21"/>
      <c r="AN296" s="21"/>
    </row>
    <row r="297" spans="1:40" s="85" customFormat="1" ht="14.5">
      <c r="A297" s="40" t="s">
        <v>684</v>
      </c>
      <c r="B297" s="93">
        <v>44092</v>
      </c>
      <c r="C297" s="439">
        <v>5</v>
      </c>
      <c r="D297" s="439">
        <v>5</v>
      </c>
      <c r="E297" s="435"/>
      <c r="F297" s="435" t="s">
        <v>2047</v>
      </c>
      <c r="G297" s="435"/>
      <c r="H297" s="435"/>
      <c r="I297" s="435"/>
      <c r="J297" s="435"/>
      <c r="K297" s="435"/>
      <c r="L297" s="435"/>
      <c r="M297" s="435"/>
      <c r="N297" s="435" t="s">
        <v>2048</v>
      </c>
      <c r="O297" s="435"/>
      <c r="P297" s="435"/>
      <c r="Q297" s="435"/>
      <c r="R297" s="435"/>
      <c r="S297" s="435"/>
      <c r="T297" s="435"/>
      <c r="U297" s="435"/>
      <c r="V297" s="21"/>
      <c r="W297" s="21"/>
      <c r="X297" s="21"/>
      <c r="Y297" s="21"/>
      <c r="Z297" s="21"/>
      <c r="AA297" s="21"/>
      <c r="AB297" s="21"/>
      <c r="AC297" s="21"/>
      <c r="AD297" s="21"/>
      <c r="AE297" s="21"/>
      <c r="AF297" s="21"/>
      <c r="AG297" s="21"/>
      <c r="AH297" s="21"/>
      <c r="AI297" s="21"/>
      <c r="AJ297" s="21"/>
      <c r="AK297" s="21"/>
      <c r="AL297" s="21"/>
      <c r="AM297" s="21"/>
      <c r="AN297" s="21"/>
    </row>
    <row r="298" spans="1:40" s="85" customFormat="1" ht="14.5">
      <c r="A298" s="109" t="s">
        <v>456</v>
      </c>
      <c r="B298" s="93">
        <v>44085</v>
      </c>
      <c r="C298" s="439">
        <v>248</v>
      </c>
      <c r="D298" s="439">
        <v>242</v>
      </c>
      <c r="E298" s="435"/>
      <c r="F298" s="435">
        <v>39</v>
      </c>
      <c r="G298" s="435"/>
      <c r="H298" s="435">
        <v>4</v>
      </c>
      <c r="I298" s="435">
        <v>36</v>
      </c>
      <c r="J298" s="435"/>
      <c r="K298" s="435"/>
      <c r="L298" s="435"/>
      <c r="M298" s="435"/>
      <c r="N298" s="435" t="s">
        <v>2049</v>
      </c>
      <c r="O298" s="435">
        <v>28</v>
      </c>
      <c r="P298" s="435"/>
      <c r="Q298" s="435"/>
      <c r="R298" s="435"/>
      <c r="S298" s="435"/>
      <c r="T298" s="435"/>
      <c r="U298" s="435"/>
      <c r="V298" s="21"/>
      <c r="W298" s="21"/>
      <c r="X298" s="21"/>
      <c r="Y298" s="21"/>
      <c r="Z298" s="21"/>
      <c r="AA298" s="21"/>
      <c r="AB298" s="21"/>
      <c r="AC298" s="21"/>
      <c r="AD298" s="21"/>
      <c r="AE298" s="21"/>
      <c r="AF298" s="21"/>
      <c r="AG298" s="21"/>
      <c r="AH298" s="21"/>
      <c r="AI298" s="21"/>
      <c r="AJ298" s="21"/>
      <c r="AK298" s="21"/>
      <c r="AL298" s="21"/>
      <c r="AM298" s="21"/>
      <c r="AN298" s="21"/>
    </row>
    <row r="299" spans="1:40" s="85" customFormat="1" ht="14.5">
      <c r="A299" s="40" t="s">
        <v>693</v>
      </c>
      <c r="B299" s="93">
        <v>44099</v>
      </c>
      <c r="C299" s="439">
        <v>1</v>
      </c>
      <c r="D299" s="439">
        <v>1</v>
      </c>
      <c r="E299" s="435"/>
      <c r="F299" s="435">
        <v>38</v>
      </c>
      <c r="G299" s="435"/>
      <c r="H299" s="435"/>
      <c r="I299" s="435"/>
      <c r="J299" s="435"/>
      <c r="K299" s="435"/>
      <c r="L299" s="435"/>
      <c r="M299" s="435"/>
      <c r="N299" s="435">
        <v>3000</v>
      </c>
      <c r="O299" s="435"/>
      <c r="P299" s="435">
        <v>1</v>
      </c>
      <c r="Q299" s="435"/>
      <c r="R299" s="435"/>
      <c r="S299" s="435"/>
      <c r="T299" s="435"/>
      <c r="U299" s="435"/>
      <c r="V299" s="21"/>
      <c r="W299" s="21"/>
      <c r="X299" s="21"/>
      <c r="Y299" s="21"/>
      <c r="Z299" s="21"/>
      <c r="AA299" s="21"/>
      <c r="AB299" s="21"/>
      <c r="AC299" s="21"/>
      <c r="AD299" s="21"/>
      <c r="AE299" s="21"/>
      <c r="AF299" s="21"/>
      <c r="AG299" s="21"/>
      <c r="AH299" s="21"/>
      <c r="AI299" s="21"/>
      <c r="AJ299" s="21"/>
      <c r="AK299" s="21"/>
      <c r="AL299" s="21"/>
      <c r="AM299" s="21"/>
      <c r="AN299" s="21"/>
    </row>
    <row r="300" spans="1:40" s="85" customFormat="1" ht="14.5">
      <c r="A300" s="109" t="s">
        <v>695</v>
      </c>
      <c r="B300" s="93">
        <v>44097</v>
      </c>
      <c r="C300" s="439">
        <v>93</v>
      </c>
      <c r="D300" s="439">
        <v>93</v>
      </c>
      <c r="E300" s="435">
        <v>11</v>
      </c>
      <c r="F300" s="435" t="s">
        <v>2050</v>
      </c>
      <c r="G300" s="435"/>
      <c r="H300" s="435"/>
      <c r="I300" s="435">
        <v>14</v>
      </c>
      <c r="J300" s="435"/>
      <c r="K300" s="435"/>
      <c r="L300" s="435"/>
      <c r="M300" s="435"/>
      <c r="N300" s="435"/>
      <c r="O300" s="435">
        <v>16</v>
      </c>
      <c r="P300" s="435"/>
      <c r="Q300" s="435">
        <v>3</v>
      </c>
      <c r="R300" s="435"/>
      <c r="S300" s="435"/>
      <c r="T300" s="435"/>
      <c r="U300" s="435"/>
      <c r="V300" s="21"/>
      <c r="W300" s="21"/>
      <c r="X300" s="21"/>
      <c r="Y300" s="21"/>
      <c r="Z300" s="21"/>
      <c r="AA300" s="21"/>
      <c r="AB300" s="21"/>
      <c r="AC300" s="21"/>
      <c r="AD300" s="21"/>
      <c r="AE300" s="21"/>
      <c r="AF300" s="21"/>
      <c r="AG300" s="21"/>
      <c r="AH300" s="21"/>
      <c r="AI300" s="21"/>
      <c r="AJ300" s="21"/>
      <c r="AK300" s="21"/>
      <c r="AL300" s="21"/>
      <c r="AM300" s="21"/>
      <c r="AN300" s="21"/>
    </row>
    <row r="301" spans="1:40" s="85" customFormat="1" ht="14.5">
      <c r="A301" s="109" t="s">
        <v>700</v>
      </c>
      <c r="B301" s="93">
        <v>44099</v>
      </c>
      <c r="C301" s="439">
        <v>457</v>
      </c>
      <c r="D301" s="439">
        <v>454</v>
      </c>
      <c r="E301" s="435">
        <v>139</v>
      </c>
      <c r="F301" s="435"/>
      <c r="G301" s="435"/>
      <c r="H301" s="435"/>
      <c r="I301" s="435">
        <v>56</v>
      </c>
      <c r="J301" s="435">
        <v>389</v>
      </c>
      <c r="K301" s="435"/>
      <c r="L301" s="435"/>
      <c r="M301" s="435"/>
      <c r="N301" s="435"/>
      <c r="O301" s="435"/>
      <c r="P301" s="435"/>
      <c r="Q301" s="197">
        <v>5</v>
      </c>
      <c r="R301" s="435"/>
      <c r="S301" s="435">
        <v>2</v>
      </c>
      <c r="T301" s="435"/>
      <c r="U301" s="435"/>
      <c r="V301" s="21"/>
      <c r="W301" s="21"/>
      <c r="X301" s="21"/>
      <c r="Y301" s="21"/>
      <c r="Z301" s="21"/>
      <c r="AA301" s="21"/>
      <c r="AB301" s="21"/>
      <c r="AC301" s="21"/>
      <c r="AD301" s="21"/>
      <c r="AE301" s="21"/>
      <c r="AF301" s="21"/>
      <c r="AG301" s="21"/>
      <c r="AH301" s="21"/>
      <c r="AI301" s="21"/>
      <c r="AJ301" s="21"/>
      <c r="AK301" s="21"/>
      <c r="AL301" s="21"/>
      <c r="AM301" s="21"/>
      <c r="AN301" s="21"/>
    </row>
    <row r="302" spans="1:40" s="85" customFormat="1" ht="14.5">
      <c r="A302" s="40" t="s">
        <v>702</v>
      </c>
      <c r="B302" s="93">
        <v>44095</v>
      </c>
      <c r="C302" s="439">
        <v>2</v>
      </c>
      <c r="D302" s="439">
        <v>2</v>
      </c>
      <c r="E302" s="435"/>
      <c r="F302" s="435" t="s">
        <v>2051</v>
      </c>
      <c r="G302" s="435"/>
      <c r="H302" s="435">
        <v>1</v>
      </c>
      <c r="I302" s="435"/>
      <c r="J302" s="435"/>
      <c r="K302" s="435"/>
      <c r="L302" s="435"/>
      <c r="M302" s="435"/>
      <c r="N302" s="435" t="s">
        <v>2052</v>
      </c>
      <c r="O302" s="435">
        <v>2</v>
      </c>
      <c r="P302" s="435"/>
      <c r="Q302" s="435"/>
      <c r="R302" s="435"/>
      <c r="S302" s="435"/>
      <c r="T302" s="435"/>
      <c r="U302" s="435"/>
      <c r="V302" s="21"/>
      <c r="W302" s="21"/>
      <c r="X302" s="21"/>
      <c r="Y302" s="21"/>
      <c r="Z302" s="21"/>
      <c r="AA302" s="21"/>
      <c r="AB302" s="21"/>
      <c r="AC302" s="21"/>
      <c r="AD302" s="21"/>
      <c r="AE302" s="21"/>
      <c r="AF302" s="21"/>
      <c r="AG302" s="21"/>
      <c r="AH302" s="21"/>
      <c r="AI302" s="21"/>
      <c r="AJ302" s="21"/>
      <c r="AK302" s="21"/>
      <c r="AL302" s="21"/>
      <c r="AM302" s="21"/>
      <c r="AN302" s="21"/>
    </row>
    <row r="303" spans="1:40" s="85" customFormat="1" ht="14.5">
      <c r="A303" s="40" t="s">
        <v>705</v>
      </c>
      <c r="B303" s="93">
        <v>44095</v>
      </c>
      <c r="C303" s="439">
        <v>14</v>
      </c>
      <c r="D303" s="439">
        <v>14</v>
      </c>
      <c r="E303" s="435">
        <v>38</v>
      </c>
      <c r="F303" s="435" t="s">
        <v>2053</v>
      </c>
      <c r="G303" s="435">
        <v>2</v>
      </c>
      <c r="H303" s="435">
        <v>1</v>
      </c>
      <c r="I303" s="435">
        <v>4</v>
      </c>
      <c r="J303" s="435">
        <v>7</v>
      </c>
      <c r="K303" s="435"/>
      <c r="L303" s="435"/>
      <c r="M303" s="435">
        <v>4</v>
      </c>
      <c r="N303" s="435" t="s">
        <v>2054</v>
      </c>
      <c r="O303" s="435">
        <v>4</v>
      </c>
      <c r="P303" s="435"/>
      <c r="Q303" s="435"/>
      <c r="R303" s="435"/>
      <c r="S303" s="435"/>
      <c r="T303" s="435"/>
      <c r="U303" s="435"/>
      <c r="V303" s="21"/>
      <c r="W303" s="21"/>
      <c r="X303" s="21"/>
      <c r="Y303" s="21"/>
      <c r="Z303" s="21"/>
      <c r="AA303" s="21"/>
      <c r="AB303" s="21"/>
      <c r="AC303" s="21"/>
      <c r="AD303" s="21"/>
      <c r="AE303" s="21"/>
      <c r="AF303" s="21"/>
      <c r="AG303" s="21"/>
      <c r="AH303" s="21"/>
      <c r="AI303" s="21"/>
      <c r="AJ303" s="21"/>
      <c r="AK303" s="21"/>
      <c r="AL303" s="21"/>
      <c r="AM303" s="21"/>
      <c r="AN303" s="21"/>
    </row>
    <row r="304" spans="1:40" s="85" customFormat="1" ht="14.5">
      <c r="A304" s="40" t="s">
        <v>710</v>
      </c>
      <c r="B304" s="93">
        <v>44090</v>
      </c>
      <c r="C304" s="439">
        <v>1</v>
      </c>
      <c r="D304" s="439">
        <v>1</v>
      </c>
      <c r="E304" s="435"/>
      <c r="F304" s="435">
        <v>33</v>
      </c>
      <c r="G304" s="435"/>
      <c r="H304" s="435"/>
      <c r="I304" s="435">
        <v>1</v>
      </c>
      <c r="J304" s="435"/>
      <c r="K304" s="435"/>
      <c r="L304" s="435"/>
      <c r="M304" s="435"/>
      <c r="N304" s="435"/>
      <c r="O304" s="435"/>
      <c r="P304" s="435"/>
      <c r="Q304" s="435"/>
      <c r="R304" s="435"/>
      <c r="S304" s="435"/>
      <c r="T304" s="435"/>
      <c r="U304" s="435"/>
      <c r="V304" s="21"/>
      <c r="W304" s="21"/>
      <c r="X304" s="21"/>
      <c r="Y304" s="21"/>
      <c r="Z304" s="21"/>
      <c r="AA304" s="21"/>
      <c r="AB304" s="21"/>
      <c r="AC304" s="21"/>
      <c r="AD304" s="21"/>
      <c r="AE304" s="21"/>
      <c r="AF304" s="21"/>
      <c r="AG304" s="21"/>
      <c r="AH304" s="21"/>
      <c r="AI304" s="21"/>
      <c r="AJ304" s="21"/>
      <c r="AK304" s="21"/>
      <c r="AL304" s="21"/>
      <c r="AM304" s="21"/>
      <c r="AN304" s="21"/>
    </row>
    <row r="305" spans="1:40" s="116" customFormat="1" ht="14.5">
      <c r="A305" s="40" t="s">
        <v>711</v>
      </c>
      <c r="B305" s="93">
        <v>44101</v>
      </c>
      <c r="C305" s="439">
        <v>68</v>
      </c>
      <c r="D305" s="439">
        <v>67</v>
      </c>
      <c r="E305" s="435"/>
      <c r="F305" s="435"/>
      <c r="G305" s="435">
        <v>2</v>
      </c>
      <c r="H305" s="435">
        <v>3</v>
      </c>
      <c r="I305" s="123">
        <v>9</v>
      </c>
      <c r="J305" s="435"/>
      <c r="K305" s="435"/>
      <c r="L305" s="435"/>
      <c r="M305" s="435"/>
      <c r="N305" s="435"/>
      <c r="O305" s="435">
        <v>12</v>
      </c>
      <c r="P305" s="435"/>
      <c r="Q305" s="435">
        <v>1</v>
      </c>
      <c r="R305" s="435"/>
      <c r="S305" s="435">
        <v>1</v>
      </c>
      <c r="T305" s="435"/>
      <c r="U305" s="435"/>
      <c r="V305" s="21"/>
      <c r="W305" s="21"/>
      <c r="X305" s="21"/>
      <c r="Y305" s="21"/>
      <c r="Z305" s="21"/>
      <c r="AA305" s="21"/>
      <c r="AB305" s="21"/>
      <c r="AC305" s="21"/>
      <c r="AD305" s="21"/>
      <c r="AE305" s="21"/>
      <c r="AF305" s="21"/>
      <c r="AG305" s="21"/>
      <c r="AH305" s="21"/>
      <c r="AI305" s="21"/>
      <c r="AJ305" s="21"/>
      <c r="AK305" s="21"/>
      <c r="AL305" s="21"/>
      <c r="AM305" s="21"/>
      <c r="AN305" s="21"/>
    </row>
    <row r="306" spans="1:40" s="116" customFormat="1" ht="14.5">
      <c r="A306" s="40" t="s">
        <v>714</v>
      </c>
      <c r="B306" s="93">
        <v>44102</v>
      </c>
      <c r="C306" s="439">
        <v>1</v>
      </c>
      <c r="D306" s="439">
        <v>1</v>
      </c>
      <c r="E306" s="435"/>
      <c r="F306" s="435" t="s">
        <v>715</v>
      </c>
      <c r="G306" s="435"/>
      <c r="H306" s="435"/>
      <c r="I306" s="123"/>
      <c r="J306" s="435"/>
      <c r="K306" s="435"/>
      <c r="L306" s="435"/>
      <c r="M306" s="435"/>
      <c r="N306" s="435">
        <v>2890</v>
      </c>
      <c r="O306" s="435"/>
      <c r="P306" s="435"/>
      <c r="Q306" s="435"/>
      <c r="R306" s="435"/>
      <c r="S306" s="435"/>
      <c r="T306" s="435"/>
      <c r="U306" s="435"/>
      <c r="V306" s="21"/>
      <c r="W306" s="21"/>
      <c r="X306" s="21"/>
      <c r="Y306" s="21"/>
      <c r="Z306" s="21"/>
      <c r="AA306" s="21"/>
      <c r="AB306" s="21"/>
      <c r="AC306" s="21"/>
      <c r="AD306" s="21"/>
      <c r="AE306" s="21"/>
      <c r="AF306" s="21"/>
      <c r="AG306" s="21"/>
      <c r="AH306" s="21"/>
      <c r="AI306" s="21"/>
      <c r="AJ306" s="21"/>
      <c r="AK306" s="21"/>
      <c r="AL306" s="21"/>
      <c r="AM306" s="21"/>
      <c r="AN306" s="21"/>
    </row>
    <row r="307" spans="1:40" s="116" customFormat="1" ht="14.5">
      <c r="A307" s="40" t="s">
        <v>718</v>
      </c>
      <c r="B307" s="93">
        <v>44099</v>
      </c>
      <c r="C307" s="439">
        <v>61</v>
      </c>
      <c r="D307" s="439">
        <v>61</v>
      </c>
      <c r="E307" s="435"/>
      <c r="F307" s="435" t="s">
        <v>2055</v>
      </c>
      <c r="G307" s="435">
        <v>2</v>
      </c>
      <c r="H307" s="124">
        <v>4</v>
      </c>
      <c r="I307" s="125">
        <v>7</v>
      </c>
      <c r="J307" s="435"/>
      <c r="K307" s="435"/>
      <c r="L307" s="435"/>
      <c r="M307" s="435"/>
      <c r="N307" s="435" t="s">
        <v>2056</v>
      </c>
      <c r="O307" s="435">
        <v>53</v>
      </c>
      <c r="P307" s="435"/>
      <c r="Q307" s="439">
        <v>0</v>
      </c>
      <c r="R307" s="435"/>
      <c r="S307" s="435">
        <v>1</v>
      </c>
      <c r="T307" s="435"/>
      <c r="U307" s="33" t="s">
        <v>2007</v>
      </c>
      <c r="V307" s="34" t="s">
        <v>2008</v>
      </c>
      <c r="W307" s="126"/>
      <c r="X307" s="21"/>
      <c r="Y307" s="21"/>
      <c r="Z307" s="21"/>
      <c r="AA307" s="21"/>
      <c r="AB307" s="21"/>
      <c r="AC307" s="21"/>
      <c r="AD307" s="21"/>
      <c r="AE307" s="21"/>
      <c r="AF307" s="21"/>
      <c r="AG307" s="21"/>
      <c r="AH307" s="21"/>
      <c r="AI307" s="21"/>
      <c r="AJ307" s="21"/>
      <c r="AK307" s="21"/>
      <c r="AL307" s="21"/>
      <c r="AM307" s="21"/>
      <c r="AN307" s="21"/>
    </row>
    <row r="308" spans="1:40" s="116" customFormat="1" ht="14.5">
      <c r="A308" s="40" t="s">
        <v>722</v>
      </c>
      <c r="B308" s="93">
        <v>44103</v>
      </c>
      <c r="C308" s="439">
        <v>37</v>
      </c>
      <c r="D308" s="439">
        <v>37</v>
      </c>
      <c r="E308" s="435"/>
      <c r="F308" s="435" t="s">
        <v>2057</v>
      </c>
      <c r="G308" s="435"/>
      <c r="H308" s="439">
        <v>1</v>
      </c>
      <c r="I308" s="123">
        <v>1</v>
      </c>
      <c r="J308" s="435">
        <v>35</v>
      </c>
      <c r="K308" s="435"/>
      <c r="L308" s="435"/>
      <c r="M308" s="435"/>
      <c r="N308" s="435" t="s">
        <v>2058</v>
      </c>
      <c r="O308" s="435">
        <v>5</v>
      </c>
      <c r="P308" s="435"/>
      <c r="Q308" s="435"/>
      <c r="R308" s="435"/>
      <c r="S308" s="435">
        <v>1</v>
      </c>
      <c r="T308" s="435"/>
      <c r="U308" s="126"/>
      <c r="V308" s="126"/>
      <c r="W308" s="126"/>
      <c r="X308" s="21"/>
      <c r="Y308" s="21"/>
      <c r="Z308" s="21"/>
      <c r="AA308" s="21"/>
      <c r="AB308" s="21"/>
      <c r="AC308" s="21"/>
      <c r="AD308" s="21"/>
      <c r="AE308" s="21"/>
      <c r="AF308" s="21"/>
      <c r="AG308" s="21"/>
      <c r="AH308" s="21"/>
      <c r="AI308" s="21"/>
      <c r="AJ308" s="21"/>
      <c r="AK308" s="21"/>
      <c r="AL308" s="21"/>
      <c r="AM308" s="21"/>
      <c r="AN308" s="21"/>
    </row>
    <row r="309" spans="1:40" s="116" customFormat="1" ht="14.5">
      <c r="A309" s="40" t="s">
        <v>724</v>
      </c>
      <c r="B309" s="93">
        <v>44103</v>
      </c>
      <c r="C309" s="439">
        <v>53</v>
      </c>
      <c r="D309" s="439">
        <v>53</v>
      </c>
      <c r="E309" s="435"/>
      <c r="F309" s="435" t="s">
        <v>2059</v>
      </c>
      <c r="G309" s="435"/>
      <c r="H309" s="439"/>
      <c r="I309" s="122">
        <v>9</v>
      </c>
      <c r="J309" s="435"/>
      <c r="K309" s="435"/>
      <c r="L309" s="435"/>
      <c r="M309" s="435"/>
      <c r="N309" s="435"/>
      <c r="O309" s="435"/>
      <c r="P309" s="435"/>
      <c r="Q309" s="435"/>
      <c r="R309" s="435"/>
      <c r="S309" s="435"/>
      <c r="T309" s="435"/>
      <c r="U309" s="126"/>
      <c r="V309" s="126"/>
      <c r="W309" s="126"/>
      <c r="X309" s="21"/>
      <c r="Y309" s="21"/>
      <c r="Z309" s="21"/>
      <c r="AA309" s="21"/>
      <c r="AB309" s="21"/>
      <c r="AC309" s="21"/>
      <c r="AD309" s="21"/>
      <c r="AE309" s="21"/>
      <c r="AF309" s="21"/>
      <c r="AG309" s="21"/>
      <c r="AH309" s="21"/>
      <c r="AI309" s="21"/>
      <c r="AJ309" s="21"/>
      <c r="AK309" s="21"/>
      <c r="AL309" s="21"/>
      <c r="AM309" s="21"/>
      <c r="AN309" s="21"/>
    </row>
    <row r="310" spans="1:40" s="121" customFormat="1" ht="14.5">
      <c r="A310" s="40" t="s">
        <v>726</v>
      </c>
      <c r="B310" s="93">
        <v>44106</v>
      </c>
      <c r="C310" s="439">
        <v>16</v>
      </c>
      <c r="D310" s="439">
        <v>16</v>
      </c>
      <c r="E310" s="435"/>
      <c r="F310" s="435" t="s">
        <v>2060</v>
      </c>
      <c r="G310" s="435"/>
      <c r="H310" s="439"/>
      <c r="I310" s="123"/>
      <c r="J310" s="435"/>
      <c r="K310" s="435"/>
      <c r="L310" s="435"/>
      <c r="M310" s="435"/>
      <c r="N310" s="435">
        <v>3130</v>
      </c>
      <c r="O310" s="435"/>
      <c r="P310" s="435"/>
      <c r="Q310" s="435"/>
      <c r="R310" s="435"/>
      <c r="S310" s="435"/>
      <c r="T310" s="435"/>
      <c r="U310" s="126"/>
      <c r="V310" s="126"/>
      <c r="W310" s="126"/>
      <c r="X310" s="21"/>
      <c r="Y310" s="21"/>
      <c r="Z310" s="21"/>
      <c r="AA310" s="21"/>
      <c r="AB310" s="21"/>
      <c r="AC310" s="21"/>
      <c r="AD310" s="21"/>
      <c r="AE310" s="21"/>
      <c r="AF310" s="21"/>
      <c r="AG310" s="21"/>
      <c r="AH310" s="21"/>
      <c r="AI310" s="21"/>
      <c r="AJ310" s="21"/>
      <c r="AK310" s="21"/>
      <c r="AL310" s="21"/>
      <c r="AM310" s="21"/>
      <c r="AN310" s="21"/>
    </row>
    <row r="311" spans="1:40" s="121" customFormat="1" ht="14.5">
      <c r="A311" s="40" t="s">
        <v>192</v>
      </c>
      <c r="B311" s="93">
        <v>44106</v>
      </c>
      <c r="C311" s="439">
        <v>2</v>
      </c>
      <c r="D311" s="439">
        <v>2</v>
      </c>
      <c r="E311" s="435"/>
      <c r="F311" s="435" t="s">
        <v>2061</v>
      </c>
      <c r="G311" s="435"/>
      <c r="H311" s="439"/>
      <c r="I311" s="123"/>
      <c r="J311" s="435"/>
      <c r="K311" s="435"/>
      <c r="L311" s="435"/>
      <c r="M311" s="435"/>
      <c r="N311" s="435" t="s">
        <v>2062</v>
      </c>
      <c r="O311" s="435"/>
      <c r="P311" s="435"/>
      <c r="Q311" s="435"/>
      <c r="R311" s="435"/>
      <c r="S311" s="435"/>
      <c r="T311" s="435"/>
      <c r="U311" s="126"/>
      <c r="V311" s="126"/>
      <c r="W311" s="126"/>
      <c r="X311" s="21"/>
      <c r="Y311" s="21"/>
      <c r="Z311" s="21"/>
      <c r="AA311" s="21"/>
      <c r="AB311" s="21"/>
      <c r="AC311" s="21"/>
      <c r="AD311" s="21"/>
      <c r="AE311" s="21"/>
      <c r="AF311" s="21"/>
      <c r="AG311" s="21"/>
      <c r="AH311" s="21"/>
      <c r="AI311" s="21"/>
      <c r="AJ311" s="21"/>
      <c r="AK311" s="21"/>
      <c r="AL311" s="21"/>
      <c r="AM311" s="21"/>
      <c r="AN311" s="21"/>
    </row>
    <row r="312" spans="1:40" s="121" customFormat="1" ht="14.5">
      <c r="A312" s="40" t="s">
        <v>731</v>
      </c>
      <c r="B312" s="93">
        <v>44007</v>
      </c>
      <c r="C312" s="439">
        <v>1</v>
      </c>
      <c r="D312" s="439">
        <v>1</v>
      </c>
      <c r="E312" s="435"/>
      <c r="F312" s="435">
        <v>35</v>
      </c>
      <c r="G312" s="435"/>
      <c r="H312" s="439"/>
      <c r="I312" s="123">
        <v>1</v>
      </c>
      <c r="J312" s="435"/>
      <c r="K312" s="435"/>
      <c r="L312" s="435"/>
      <c r="M312" s="435"/>
      <c r="N312" s="435"/>
      <c r="O312" s="435"/>
      <c r="P312" s="435"/>
      <c r="Q312" s="435"/>
      <c r="R312" s="435"/>
      <c r="S312" s="435"/>
      <c r="T312" s="435"/>
      <c r="U312" s="126"/>
      <c r="V312" s="126"/>
      <c r="W312" s="126"/>
      <c r="X312" s="21"/>
      <c r="Y312" s="21"/>
      <c r="Z312" s="21"/>
      <c r="AA312" s="21"/>
      <c r="AB312" s="21"/>
      <c r="AC312" s="21"/>
      <c r="AD312" s="21"/>
      <c r="AE312" s="21"/>
      <c r="AF312" s="21"/>
      <c r="AG312" s="21"/>
      <c r="AH312" s="21"/>
      <c r="AI312" s="21"/>
      <c r="AJ312" s="21"/>
      <c r="AK312" s="21"/>
      <c r="AL312" s="21"/>
      <c r="AM312" s="21"/>
      <c r="AN312" s="21"/>
    </row>
    <row r="313" spans="1:40" s="121" customFormat="1" ht="14.5">
      <c r="A313" s="40" t="s">
        <v>734</v>
      </c>
      <c r="B313" s="95">
        <v>44079</v>
      </c>
      <c r="C313" s="439">
        <v>1</v>
      </c>
      <c r="D313" s="439">
        <v>1</v>
      </c>
      <c r="E313" s="435"/>
      <c r="F313" s="435">
        <v>38</v>
      </c>
      <c r="G313" s="435"/>
      <c r="H313" s="439"/>
      <c r="I313" s="123"/>
      <c r="J313" s="435">
        <v>1</v>
      </c>
      <c r="K313" s="435"/>
      <c r="L313" s="435"/>
      <c r="M313" s="435"/>
      <c r="N313" s="435">
        <v>3130</v>
      </c>
      <c r="O313" s="435"/>
      <c r="P313" s="435"/>
      <c r="Q313" s="435"/>
      <c r="R313" s="435"/>
      <c r="S313" s="435"/>
      <c r="T313" s="435"/>
      <c r="U313" s="126"/>
      <c r="V313" s="126"/>
      <c r="W313" s="126"/>
      <c r="X313" s="21"/>
      <c r="Y313" s="21"/>
      <c r="Z313" s="21"/>
      <c r="AA313" s="21"/>
      <c r="AB313" s="21"/>
      <c r="AC313" s="21"/>
      <c r="AD313" s="21"/>
      <c r="AE313" s="21"/>
      <c r="AF313" s="21"/>
      <c r="AG313" s="21"/>
      <c r="AH313" s="21"/>
      <c r="AI313" s="21"/>
      <c r="AJ313" s="21"/>
      <c r="AK313" s="21"/>
      <c r="AL313" s="21"/>
      <c r="AM313" s="21"/>
      <c r="AN313" s="21"/>
    </row>
    <row r="314" spans="1:40" s="133" customFormat="1" ht="14.5">
      <c r="A314" s="40" t="s">
        <v>736</v>
      </c>
      <c r="B314" s="95">
        <v>44104</v>
      </c>
      <c r="C314" s="439">
        <v>13</v>
      </c>
      <c r="D314" s="439">
        <v>13</v>
      </c>
      <c r="E314" s="435">
        <v>5</v>
      </c>
      <c r="F314" s="435"/>
      <c r="G314" s="435"/>
      <c r="H314" s="439"/>
      <c r="I314" s="123"/>
      <c r="J314" s="435"/>
      <c r="K314" s="435"/>
      <c r="L314" s="435"/>
      <c r="M314" s="435"/>
      <c r="N314" s="435"/>
      <c r="O314" s="435"/>
      <c r="P314" s="435"/>
      <c r="Q314" s="435"/>
      <c r="R314" s="435"/>
      <c r="S314" s="435">
        <v>1</v>
      </c>
      <c r="T314" s="435"/>
      <c r="U314" s="126"/>
      <c r="V314" s="126"/>
      <c r="W314" s="126"/>
      <c r="X314" s="21"/>
      <c r="Y314" s="21"/>
      <c r="Z314" s="21"/>
      <c r="AA314" s="21"/>
      <c r="AB314" s="21"/>
      <c r="AC314" s="21"/>
      <c r="AD314" s="21"/>
      <c r="AE314" s="21"/>
      <c r="AF314" s="21"/>
      <c r="AG314" s="21"/>
      <c r="AH314" s="21"/>
      <c r="AI314" s="21"/>
      <c r="AJ314" s="21"/>
      <c r="AK314" s="21"/>
      <c r="AL314" s="21"/>
      <c r="AM314" s="21"/>
      <c r="AN314" s="21"/>
    </row>
    <row r="315" spans="1:40" s="134" customFormat="1" ht="14.5">
      <c r="A315" s="40" t="s">
        <v>738</v>
      </c>
      <c r="B315" s="95">
        <v>44112</v>
      </c>
      <c r="C315" s="439">
        <v>26</v>
      </c>
      <c r="D315" s="439">
        <v>26</v>
      </c>
      <c r="E315" s="435">
        <v>40</v>
      </c>
      <c r="F315" s="435"/>
      <c r="G315" s="435"/>
      <c r="H315" s="439"/>
      <c r="I315" s="123"/>
      <c r="J315" s="435"/>
      <c r="K315" s="435"/>
      <c r="L315" s="435"/>
      <c r="M315" s="435"/>
      <c r="N315" s="435"/>
      <c r="O315" s="435"/>
      <c r="P315" s="435"/>
      <c r="Q315" s="435"/>
      <c r="R315" s="435"/>
      <c r="S315" s="435"/>
      <c r="T315" s="435"/>
      <c r="U315" s="126"/>
      <c r="V315" s="126"/>
      <c r="W315" s="126"/>
      <c r="X315" s="21"/>
      <c r="Y315" s="21"/>
      <c r="Z315" s="21"/>
      <c r="AA315" s="21"/>
      <c r="AB315" s="21"/>
      <c r="AC315" s="21"/>
      <c r="AD315" s="21"/>
      <c r="AE315" s="21"/>
      <c r="AF315" s="21"/>
      <c r="AG315" s="21"/>
      <c r="AH315" s="21"/>
      <c r="AI315" s="21"/>
      <c r="AJ315" s="21"/>
      <c r="AK315" s="21"/>
      <c r="AL315" s="21"/>
      <c r="AM315" s="21"/>
      <c r="AN315" s="21"/>
    </row>
    <row r="316" spans="1:40" s="134" customFormat="1" ht="14.5">
      <c r="A316" s="40" t="s">
        <v>742</v>
      </c>
      <c r="B316" s="95">
        <v>44075</v>
      </c>
      <c r="C316" s="439">
        <v>1</v>
      </c>
      <c r="D316" s="439">
        <v>1</v>
      </c>
      <c r="E316" s="435"/>
      <c r="F316" s="435">
        <v>38</v>
      </c>
      <c r="G316" s="435"/>
      <c r="H316" s="439"/>
      <c r="I316" s="123"/>
      <c r="J316" s="435"/>
      <c r="K316" s="435"/>
      <c r="L316" s="435"/>
      <c r="M316" s="435"/>
      <c r="N316" s="435"/>
      <c r="O316" s="435">
        <v>1</v>
      </c>
      <c r="P316" s="435"/>
      <c r="Q316" s="435"/>
      <c r="R316" s="435"/>
      <c r="S316" s="435"/>
      <c r="T316" s="435"/>
      <c r="U316" s="126"/>
      <c r="V316" s="126"/>
      <c r="W316" s="126"/>
      <c r="X316" s="21"/>
      <c r="Y316" s="21"/>
      <c r="Z316" s="21"/>
      <c r="AA316" s="21"/>
      <c r="AB316" s="21"/>
      <c r="AC316" s="21"/>
      <c r="AD316" s="21"/>
      <c r="AE316" s="21"/>
      <c r="AF316" s="21"/>
      <c r="AG316" s="21"/>
      <c r="AH316" s="21"/>
      <c r="AI316" s="21"/>
      <c r="AJ316" s="21"/>
      <c r="AK316" s="21"/>
      <c r="AL316" s="21"/>
      <c r="AM316" s="21"/>
      <c r="AN316" s="21"/>
    </row>
    <row r="317" spans="1:40" s="134" customFormat="1" ht="14.5">
      <c r="A317" s="40" t="s">
        <v>744</v>
      </c>
      <c r="B317" s="95">
        <v>44113</v>
      </c>
      <c r="C317" s="439">
        <v>2</v>
      </c>
      <c r="D317" s="439">
        <v>2</v>
      </c>
      <c r="E317" s="435"/>
      <c r="F317" s="435" t="s">
        <v>2063</v>
      </c>
      <c r="G317" s="435"/>
      <c r="H317" s="439"/>
      <c r="I317" s="123"/>
      <c r="J317" s="435"/>
      <c r="K317" s="435"/>
      <c r="L317" s="435"/>
      <c r="M317" s="435"/>
      <c r="N317" s="435" t="s">
        <v>2064</v>
      </c>
      <c r="O317" s="435"/>
      <c r="P317" s="435"/>
      <c r="Q317" s="435"/>
      <c r="R317" s="435"/>
      <c r="S317" s="435"/>
      <c r="T317" s="435"/>
      <c r="U317" s="126"/>
      <c r="V317" s="126"/>
      <c r="W317" s="126"/>
      <c r="X317" s="21"/>
      <c r="Y317" s="21"/>
      <c r="Z317" s="21"/>
      <c r="AA317" s="21"/>
      <c r="AB317" s="21"/>
      <c r="AC317" s="21"/>
      <c r="AD317" s="21"/>
      <c r="AE317" s="21"/>
      <c r="AF317" s="21"/>
      <c r="AG317" s="21"/>
      <c r="AH317" s="21"/>
      <c r="AI317" s="21"/>
      <c r="AJ317" s="21"/>
      <c r="AK317" s="21"/>
      <c r="AL317" s="21"/>
      <c r="AM317" s="21"/>
      <c r="AN317" s="21"/>
    </row>
    <row r="318" spans="1:40" s="134" customFormat="1" ht="14.5">
      <c r="A318" s="40" t="s">
        <v>747</v>
      </c>
      <c r="B318" s="95">
        <v>44110</v>
      </c>
      <c r="C318" s="439">
        <v>1</v>
      </c>
      <c r="D318" s="439">
        <v>1</v>
      </c>
      <c r="E318" s="435"/>
      <c r="F318" s="435" t="s">
        <v>748</v>
      </c>
      <c r="G318" s="435"/>
      <c r="H318" s="439"/>
      <c r="I318" s="123"/>
      <c r="J318" s="435"/>
      <c r="K318" s="435"/>
      <c r="L318" s="435"/>
      <c r="M318" s="435"/>
      <c r="N318" s="435"/>
      <c r="O318" s="435"/>
      <c r="P318" s="435"/>
      <c r="Q318" s="435"/>
      <c r="R318" s="435"/>
      <c r="S318" s="435"/>
      <c r="T318" s="435"/>
      <c r="U318" s="126"/>
      <c r="V318" s="126"/>
      <c r="W318" s="126"/>
      <c r="X318" s="21"/>
      <c r="Y318" s="21"/>
      <c r="Z318" s="21"/>
      <c r="AA318" s="21"/>
      <c r="AB318" s="21"/>
      <c r="AC318" s="21"/>
      <c r="AD318" s="21"/>
      <c r="AE318" s="21"/>
      <c r="AF318" s="21"/>
      <c r="AG318" s="21"/>
      <c r="AH318" s="21"/>
      <c r="AI318" s="21"/>
      <c r="AJ318" s="21"/>
      <c r="AK318" s="21"/>
      <c r="AL318" s="21"/>
      <c r="AM318" s="21"/>
      <c r="AN318" s="21"/>
    </row>
    <row r="319" spans="1:40" s="134" customFormat="1" ht="14.5">
      <c r="A319" s="40" t="s">
        <v>751</v>
      </c>
      <c r="B319" s="95">
        <v>44110</v>
      </c>
      <c r="C319" s="439">
        <v>1</v>
      </c>
      <c r="D319" s="439">
        <v>1</v>
      </c>
      <c r="E319" s="435"/>
      <c r="F319" s="435">
        <v>39</v>
      </c>
      <c r="G319" s="435"/>
      <c r="H319" s="439"/>
      <c r="I319" s="123"/>
      <c r="J319" s="435"/>
      <c r="K319" s="435"/>
      <c r="L319" s="435"/>
      <c r="M319" s="435"/>
      <c r="N319" s="435">
        <v>3545</v>
      </c>
      <c r="O319" s="435">
        <v>1</v>
      </c>
      <c r="P319" s="435"/>
      <c r="Q319" s="435"/>
      <c r="R319" s="435"/>
      <c r="S319" s="435">
        <v>1</v>
      </c>
      <c r="T319" s="435"/>
      <c r="U319" s="126"/>
      <c r="V319" s="126"/>
      <c r="W319" s="126"/>
      <c r="X319" s="21"/>
      <c r="Y319" s="21"/>
      <c r="Z319" s="21"/>
      <c r="AA319" s="21"/>
      <c r="AB319" s="21"/>
      <c r="AC319" s="21"/>
      <c r="AD319" s="21"/>
      <c r="AE319" s="21"/>
      <c r="AF319" s="21"/>
      <c r="AG319" s="21"/>
      <c r="AH319" s="21"/>
      <c r="AI319" s="21"/>
      <c r="AJ319" s="21"/>
      <c r="AK319" s="21"/>
      <c r="AL319" s="21"/>
      <c r="AM319" s="21"/>
      <c r="AN319" s="21"/>
    </row>
    <row r="320" spans="1:40" s="134" customFormat="1" ht="14.5">
      <c r="A320" s="40" t="s">
        <v>752</v>
      </c>
      <c r="B320" s="95">
        <v>44111</v>
      </c>
      <c r="C320" s="439">
        <v>19</v>
      </c>
      <c r="D320" s="439">
        <v>19</v>
      </c>
      <c r="E320" s="435">
        <v>13</v>
      </c>
      <c r="F320" s="435"/>
      <c r="G320" s="435"/>
      <c r="H320" s="439"/>
      <c r="I320" s="123"/>
      <c r="J320" s="435"/>
      <c r="K320" s="435"/>
      <c r="L320" s="435"/>
      <c r="M320" s="435"/>
      <c r="N320" s="435"/>
      <c r="O320" s="435"/>
      <c r="P320" s="435"/>
      <c r="Q320" s="435"/>
      <c r="R320" s="435"/>
      <c r="S320" s="435"/>
      <c r="T320" s="435"/>
      <c r="U320" s="126"/>
      <c r="V320" s="126"/>
      <c r="W320" s="126"/>
      <c r="X320" s="21"/>
      <c r="Y320" s="21"/>
      <c r="Z320" s="21"/>
      <c r="AA320" s="21"/>
      <c r="AB320" s="21"/>
      <c r="AC320" s="21"/>
      <c r="AD320" s="21"/>
      <c r="AE320" s="21"/>
      <c r="AF320" s="21"/>
      <c r="AG320" s="21"/>
      <c r="AH320" s="21"/>
      <c r="AI320" s="21"/>
      <c r="AJ320" s="21"/>
      <c r="AK320" s="21"/>
      <c r="AL320" s="21"/>
      <c r="AM320" s="21"/>
      <c r="AN320" s="21"/>
    </row>
    <row r="321" spans="1:40" s="137" customFormat="1" ht="14.5">
      <c r="A321" s="40" t="s">
        <v>757</v>
      </c>
      <c r="B321" s="95">
        <v>44093</v>
      </c>
      <c r="C321" s="439">
        <v>3</v>
      </c>
      <c r="D321" s="439">
        <v>2</v>
      </c>
      <c r="E321" s="435"/>
      <c r="F321" s="435" t="s">
        <v>2065</v>
      </c>
      <c r="G321" s="435"/>
      <c r="H321" s="439">
        <v>2</v>
      </c>
      <c r="I321" s="123"/>
      <c r="J321" s="435"/>
      <c r="K321" s="435"/>
      <c r="L321" s="435"/>
      <c r="M321" s="435"/>
      <c r="N321" s="435" t="s">
        <v>2066</v>
      </c>
      <c r="O321" s="435">
        <v>3</v>
      </c>
      <c r="P321" s="435"/>
      <c r="Q321" s="435"/>
      <c r="R321" s="435">
        <v>3</v>
      </c>
      <c r="S321" s="435"/>
      <c r="T321" s="435"/>
      <c r="U321" s="126"/>
      <c r="V321" s="126"/>
      <c r="W321" s="126"/>
      <c r="X321" s="21"/>
      <c r="Y321" s="21"/>
      <c r="Z321" s="21"/>
      <c r="AA321" s="21"/>
      <c r="AB321" s="21"/>
      <c r="AC321" s="21"/>
      <c r="AD321" s="21"/>
      <c r="AE321" s="21"/>
      <c r="AF321" s="21"/>
      <c r="AG321" s="21"/>
      <c r="AH321" s="21"/>
      <c r="AI321" s="21"/>
      <c r="AJ321" s="21"/>
      <c r="AK321" s="21"/>
      <c r="AL321" s="21"/>
      <c r="AM321" s="21"/>
      <c r="AN321" s="21"/>
    </row>
    <row r="322" spans="1:40" s="137" customFormat="1" ht="14.5">
      <c r="A322" s="40" t="s">
        <v>760</v>
      </c>
      <c r="B322" s="95">
        <v>44112</v>
      </c>
      <c r="C322" s="439">
        <v>1</v>
      </c>
      <c r="D322" s="439">
        <v>1</v>
      </c>
      <c r="E322" s="435"/>
      <c r="F322" s="435">
        <v>39</v>
      </c>
      <c r="G322" s="435"/>
      <c r="H322" s="439"/>
      <c r="I322" s="123"/>
      <c r="J322" s="435"/>
      <c r="K322" s="435"/>
      <c r="L322" s="435"/>
      <c r="M322" s="435"/>
      <c r="N322" s="435"/>
      <c r="O322" s="435"/>
      <c r="P322" s="435"/>
      <c r="Q322" s="435"/>
      <c r="R322" s="435"/>
      <c r="S322" s="435"/>
      <c r="T322" s="435"/>
      <c r="U322" s="126"/>
      <c r="V322" s="126"/>
      <c r="W322" s="126"/>
      <c r="X322" s="21"/>
      <c r="Y322" s="21"/>
      <c r="Z322" s="21"/>
      <c r="AA322" s="21"/>
      <c r="AB322" s="21"/>
      <c r="AC322" s="21"/>
      <c r="AD322" s="21"/>
      <c r="AE322" s="21"/>
      <c r="AF322" s="21"/>
      <c r="AG322" s="21"/>
      <c r="AH322" s="21"/>
      <c r="AI322" s="21"/>
      <c r="AJ322" s="21"/>
      <c r="AK322" s="21"/>
      <c r="AL322" s="21"/>
      <c r="AM322" s="21"/>
      <c r="AN322" s="21"/>
    </row>
    <row r="323" spans="1:40" s="137" customFormat="1" ht="14.5">
      <c r="A323" s="40" t="s">
        <v>762</v>
      </c>
      <c r="B323" s="95">
        <v>44116</v>
      </c>
      <c r="C323" s="439">
        <v>31</v>
      </c>
      <c r="D323" s="439">
        <v>31</v>
      </c>
      <c r="E323" s="435"/>
      <c r="F323" s="435" t="s">
        <v>2067</v>
      </c>
      <c r="G323" s="435"/>
      <c r="H323" s="439"/>
      <c r="I323" s="138">
        <v>1</v>
      </c>
      <c r="J323" s="435">
        <v>30</v>
      </c>
      <c r="K323" s="435"/>
      <c r="L323" s="435"/>
      <c r="M323" s="435"/>
      <c r="N323" s="435" t="s">
        <v>2068</v>
      </c>
      <c r="O323" s="435">
        <v>2</v>
      </c>
      <c r="P323" s="435">
        <v>2</v>
      </c>
      <c r="Q323" s="435"/>
      <c r="R323" s="435"/>
      <c r="S323" s="435"/>
      <c r="T323" s="435"/>
      <c r="U323" s="126"/>
      <c r="V323" s="126"/>
      <c r="W323" s="126"/>
      <c r="X323" s="21"/>
      <c r="Y323" s="21"/>
      <c r="Z323" s="21"/>
      <c r="AA323" s="21"/>
      <c r="AB323" s="21"/>
      <c r="AC323" s="21"/>
      <c r="AD323" s="21"/>
      <c r="AE323" s="21"/>
      <c r="AF323" s="21"/>
      <c r="AG323" s="21"/>
      <c r="AH323" s="21"/>
      <c r="AI323" s="21"/>
      <c r="AJ323" s="21"/>
      <c r="AK323" s="21"/>
      <c r="AL323" s="21"/>
      <c r="AM323" s="21"/>
      <c r="AN323" s="21"/>
    </row>
    <row r="324" spans="1:40" s="137" customFormat="1" ht="14.5">
      <c r="A324" s="40" t="s">
        <v>768</v>
      </c>
      <c r="B324" s="95">
        <v>44111</v>
      </c>
      <c r="C324" s="439">
        <v>76</v>
      </c>
      <c r="D324" s="439">
        <v>77</v>
      </c>
      <c r="E324" s="439">
        <v>61</v>
      </c>
      <c r="F324" s="435" t="s">
        <v>2069</v>
      </c>
      <c r="G324" s="435"/>
      <c r="H324" s="439"/>
      <c r="I324" s="122">
        <v>3</v>
      </c>
      <c r="J324" s="435"/>
      <c r="K324" s="435"/>
      <c r="L324" s="435"/>
      <c r="M324" s="435"/>
      <c r="N324" s="435"/>
      <c r="O324" s="435">
        <v>10</v>
      </c>
      <c r="P324" s="435"/>
      <c r="Q324" s="435"/>
      <c r="R324" s="435"/>
      <c r="S324" s="435"/>
      <c r="T324" s="435"/>
      <c r="U324" s="126"/>
      <c r="V324" s="126"/>
      <c r="W324" s="126"/>
      <c r="X324" s="21"/>
      <c r="Y324" s="21"/>
      <c r="Z324" s="21"/>
      <c r="AA324" s="21"/>
      <c r="AB324" s="21"/>
      <c r="AC324" s="21"/>
      <c r="AD324" s="21"/>
      <c r="AE324" s="21"/>
      <c r="AF324" s="21"/>
      <c r="AG324" s="21"/>
      <c r="AH324" s="21"/>
      <c r="AI324" s="21"/>
      <c r="AJ324" s="21"/>
      <c r="AK324" s="21"/>
      <c r="AL324" s="21"/>
      <c r="AM324" s="21"/>
      <c r="AN324" s="21"/>
    </row>
    <row r="325" spans="1:40" s="137" customFormat="1" ht="14.5">
      <c r="A325" s="40" t="s">
        <v>772</v>
      </c>
      <c r="B325" s="95">
        <v>44112</v>
      </c>
      <c r="C325" s="439"/>
      <c r="D325" s="439"/>
      <c r="E325" s="439">
        <v>12</v>
      </c>
      <c r="F325" s="83"/>
      <c r="G325" s="435"/>
      <c r="H325" s="439"/>
      <c r="I325" s="122"/>
      <c r="J325" s="435"/>
      <c r="K325" s="435"/>
      <c r="L325" s="435"/>
      <c r="M325" s="435"/>
      <c r="N325" s="435"/>
      <c r="O325" s="435"/>
      <c r="P325" s="435"/>
      <c r="Q325" s="435"/>
      <c r="R325" s="435"/>
      <c r="S325" s="435"/>
      <c r="T325" s="435"/>
      <c r="U325" s="126"/>
      <c r="V325" s="126"/>
      <c r="W325" s="126"/>
      <c r="X325" s="21"/>
      <c r="Y325" s="21"/>
      <c r="Z325" s="21"/>
      <c r="AA325" s="21"/>
      <c r="AB325" s="21"/>
      <c r="AC325" s="21"/>
      <c r="AD325" s="21"/>
      <c r="AE325" s="21"/>
      <c r="AF325" s="21"/>
      <c r="AG325" s="21"/>
      <c r="AH325" s="21"/>
      <c r="AI325" s="21"/>
      <c r="AJ325" s="21"/>
      <c r="AK325" s="21"/>
      <c r="AL325" s="21"/>
      <c r="AM325" s="21"/>
      <c r="AN325" s="21"/>
    </row>
    <row r="326" spans="1:40" s="146" customFormat="1" ht="14.5">
      <c r="A326" s="40" t="s">
        <v>2070</v>
      </c>
      <c r="B326" s="95">
        <v>44126</v>
      </c>
      <c r="C326" s="439">
        <v>15</v>
      </c>
      <c r="D326" s="439">
        <v>15</v>
      </c>
      <c r="E326" s="439"/>
      <c r="F326" s="140" t="s">
        <v>2071</v>
      </c>
      <c r="G326" s="435">
        <v>1</v>
      </c>
      <c r="H326" s="439">
        <v>3</v>
      </c>
      <c r="I326" s="123">
        <v>5</v>
      </c>
      <c r="J326" s="435">
        <v>6</v>
      </c>
      <c r="K326" s="435"/>
      <c r="L326" s="435"/>
      <c r="M326" s="435"/>
      <c r="N326" s="435"/>
      <c r="O326" s="435">
        <v>5</v>
      </c>
      <c r="P326" s="435"/>
      <c r="Q326" s="435"/>
      <c r="R326" s="435">
        <v>7</v>
      </c>
      <c r="S326" s="435">
        <v>1</v>
      </c>
      <c r="T326" s="435"/>
      <c r="U326" s="126"/>
      <c r="V326" s="126"/>
      <c r="W326" s="126"/>
      <c r="X326" s="21"/>
      <c r="Y326" s="21"/>
      <c r="Z326" s="21"/>
      <c r="AA326" s="21"/>
      <c r="AB326" s="21"/>
      <c r="AC326" s="21"/>
      <c r="AD326" s="21"/>
      <c r="AE326" s="21"/>
      <c r="AF326" s="21"/>
      <c r="AG326" s="21"/>
      <c r="AH326" s="21"/>
      <c r="AI326" s="21"/>
      <c r="AJ326" s="21"/>
      <c r="AK326" s="21"/>
      <c r="AL326" s="21"/>
      <c r="AM326" s="21"/>
      <c r="AN326" s="21"/>
    </row>
    <row r="327" spans="1:40" s="146" customFormat="1" ht="14.5">
      <c r="A327" s="40" t="s">
        <v>779</v>
      </c>
      <c r="B327" s="95">
        <v>44123</v>
      </c>
      <c r="C327" s="439">
        <v>77</v>
      </c>
      <c r="D327" s="439">
        <v>77</v>
      </c>
      <c r="E327" s="439"/>
      <c r="F327" s="140" t="s">
        <v>2072</v>
      </c>
      <c r="G327" s="435"/>
      <c r="H327" s="439"/>
      <c r="I327" s="123"/>
      <c r="J327" s="435"/>
      <c r="K327" s="435"/>
      <c r="L327" s="435"/>
      <c r="M327" s="435"/>
      <c r="N327" s="435" t="s">
        <v>2073</v>
      </c>
      <c r="O327" s="435">
        <v>6</v>
      </c>
      <c r="P327" s="435"/>
      <c r="Q327" s="435"/>
      <c r="R327" s="435"/>
      <c r="S327" s="435"/>
      <c r="T327" s="435"/>
      <c r="U327" s="126"/>
      <c r="V327" s="126"/>
      <c r="W327" s="126"/>
      <c r="X327" s="21"/>
      <c r="Y327" s="21"/>
      <c r="Z327" s="21"/>
      <c r="AA327" s="21"/>
      <c r="AB327" s="21"/>
      <c r="AC327" s="21"/>
      <c r="AD327" s="21"/>
      <c r="AE327" s="21"/>
      <c r="AF327" s="21"/>
      <c r="AG327" s="21"/>
      <c r="AH327" s="21"/>
      <c r="AI327" s="21"/>
      <c r="AJ327" s="21"/>
      <c r="AK327" s="21"/>
      <c r="AL327" s="21"/>
      <c r="AM327" s="21"/>
      <c r="AN327" s="21"/>
    </row>
    <row r="328" spans="1:40" s="146" customFormat="1" ht="14.5">
      <c r="A328" s="40" t="s">
        <v>780</v>
      </c>
      <c r="B328" s="95">
        <v>44089</v>
      </c>
      <c r="C328" s="439">
        <v>1</v>
      </c>
      <c r="D328" s="439">
        <v>1</v>
      </c>
      <c r="E328" s="439"/>
      <c r="F328" s="83">
        <v>34</v>
      </c>
      <c r="G328" s="435"/>
      <c r="H328" s="439"/>
      <c r="I328" s="123">
        <v>1</v>
      </c>
      <c r="J328" s="435"/>
      <c r="K328" s="435"/>
      <c r="L328" s="435"/>
      <c r="M328" s="435"/>
      <c r="N328" s="435">
        <v>2475</v>
      </c>
      <c r="O328" s="435">
        <v>1</v>
      </c>
      <c r="P328" s="435"/>
      <c r="Q328" s="435"/>
      <c r="R328" s="435"/>
      <c r="S328" s="435">
        <v>1</v>
      </c>
      <c r="T328" s="435"/>
      <c r="U328" s="126"/>
      <c r="V328" s="126"/>
      <c r="W328" s="126"/>
      <c r="X328" s="21"/>
      <c r="Y328" s="21"/>
      <c r="Z328" s="21"/>
      <c r="AA328" s="21"/>
      <c r="AB328" s="21"/>
      <c r="AC328" s="21"/>
      <c r="AD328" s="21"/>
      <c r="AE328" s="21"/>
      <c r="AF328" s="21"/>
      <c r="AG328" s="21"/>
      <c r="AH328" s="21"/>
      <c r="AI328" s="21"/>
      <c r="AJ328" s="21"/>
      <c r="AK328" s="21"/>
      <c r="AL328" s="21"/>
      <c r="AM328" s="21"/>
      <c r="AN328" s="21"/>
    </row>
    <row r="329" spans="1:40" s="146" customFormat="1" ht="14.5">
      <c r="A329" s="40" t="s">
        <v>781</v>
      </c>
      <c r="B329" s="95">
        <v>44125</v>
      </c>
      <c r="C329" s="439">
        <v>48</v>
      </c>
      <c r="D329" s="439">
        <v>48</v>
      </c>
      <c r="E329" s="439">
        <v>8</v>
      </c>
      <c r="F329" s="140"/>
      <c r="G329" s="435"/>
      <c r="H329" s="439"/>
      <c r="I329" s="123">
        <v>14</v>
      </c>
      <c r="J329" s="435">
        <v>29</v>
      </c>
      <c r="K329" s="435"/>
      <c r="L329" s="435"/>
      <c r="M329" s="435"/>
      <c r="N329" s="435"/>
      <c r="O329" s="435"/>
      <c r="P329" s="435"/>
      <c r="Q329" s="435">
        <v>1</v>
      </c>
      <c r="R329" s="435">
        <v>15</v>
      </c>
      <c r="S329" s="435"/>
      <c r="T329" s="435"/>
      <c r="U329" s="126"/>
      <c r="V329" s="126"/>
      <c r="W329" s="126"/>
      <c r="X329" s="21"/>
      <c r="Y329" s="21"/>
      <c r="Z329" s="21"/>
      <c r="AA329" s="21"/>
      <c r="AB329" s="21"/>
      <c r="AC329" s="21"/>
      <c r="AD329" s="21"/>
      <c r="AE329" s="21"/>
      <c r="AF329" s="21"/>
      <c r="AG329" s="21"/>
      <c r="AH329" s="21"/>
      <c r="AI329" s="21"/>
      <c r="AJ329" s="21"/>
      <c r="AK329" s="21"/>
      <c r="AL329" s="21"/>
      <c r="AM329" s="21"/>
      <c r="AN329" s="21"/>
    </row>
    <row r="330" spans="1:40" s="146" customFormat="1" ht="14.5">
      <c r="A330" s="40" t="s">
        <v>783</v>
      </c>
      <c r="B330" s="95">
        <v>44121</v>
      </c>
      <c r="C330" s="439">
        <v>2</v>
      </c>
      <c r="D330" s="439">
        <v>2</v>
      </c>
      <c r="E330" s="439"/>
      <c r="F330" s="140"/>
      <c r="G330" s="435"/>
      <c r="H330" s="439">
        <v>2</v>
      </c>
      <c r="I330" s="123"/>
      <c r="J330" s="435"/>
      <c r="K330" s="435"/>
      <c r="L330" s="435"/>
      <c r="M330" s="435"/>
      <c r="N330" s="435">
        <v>1232.5</v>
      </c>
      <c r="O330" s="435">
        <v>1</v>
      </c>
      <c r="P330" s="435"/>
      <c r="Q330" s="435"/>
      <c r="R330" s="435">
        <v>2</v>
      </c>
      <c r="S330" s="435"/>
      <c r="T330" s="435"/>
      <c r="U330" s="126"/>
      <c r="V330" s="126"/>
      <c r="W330" s="126"/>
      <c r="X330" s="21"/>
      <c r="Y330" s="21"/>
      <c r="Z330" s="21"/>
      <c r="AA330" s="21"/>
      <c r="AB330" s="21"/>
      <c r="AC330" s="21"/>
      <c r="AD330" s="21"/>
      <c r="AE330" s="21"/>
      <c r="AF330" s="21"/>
      <c r="AG330" s="21"/>
      <c r="AH330" s="21"/>
      <c r="AI330" s="21"/>
      <c r="AJ330" s="21"/>
      <c r="AK330" s="21"/>
      <c r="AL330" s="21"/>
      <c r="AM330" s="21"/>
      <c r="AN330" s="21"/>
    </row>
    <row r="331" spans="1:40" s="146" customFormat="1" ht="14.5">
      <c r="A331" s="40" t="s">
        <v>786</v>
      </c>
      <c r="B331" s="95">
        <v>44118</v>
      </c>
      <c r="C331" s="439">
        <v>1</v>
      </c>
      <c r="D331" s="439">
        <v>1</v>
      </c>
      <c r="E331" s="439"/>
      <c r="F331" s="140"/>
      <c r="G331" s="435"/>
      <c r="H331" s="439"/>
      <c r="I331" s="123"/>
      <c r="J331" s="435">
        <v>1</v>
      </c>
      <c r="K331" s="435"/>
      <c r="L331" s="435"/>
      <c r="M331" s="435"/>
      <c r="N331" s="435">
        <v>3106</v>
      </c>
      <c r="O331" s="435"/>
      <c r="P331" s="435"/>
      <c r="Q331" s="435"/>
      <c r="R331" s="435"/>
      <c r="S331" s="435"/>
      <c r="T331" s="435"/>
      <c r="U331" s="126"/>
      <c r="V331" s="126"/>
      <c r="W331" s="126"/>
      <c r="X331" s="21"/>
      <c r="Y331" s="21"/>
      <c r="Z331" s="21"/>
      <c r="AA331" s="21"/>
      <c r="AB331" s="21"/>
      <c r="AC331" s="21"/>
      <c r="AD331" s="21"/>
      <c r="AE331" s="21"/>
      <c r="AF331" s="21"/>
      <c r="AG331" s="21"/>
      <c r="AH331" s="21"/>
      <c r="AI331" s="21"/>
      <c r="AJ331" s="21"/>
      <c r="AK331" s="21"/>
      <c r="AL331" s="21"/>
      <c r="AM331" s="21"/>
      <c r="AN331" s="21"/>
    </row>
    <row r="332" spans="1:40" s="146" customFormat="1" ht="14.5">
      <c r="A332" s="40" t="s">
        <v>787</v>
      </c>
      <c r="B332" s="95">
        <v>44123</v>
      </c>
      <c r="C332" s="439">
        <v>58</v>
      </c>
      <c r="D332" s="439">
        <v>58</v>
      </c>
      <c r="E332" s="439"/>
      <c r="F332" s="140"/>
      <c r="G332" s="435"/>
      <c r="H332" s="439"/>
      <c r="I332" s="123"/>
      <c r="J332" s="435"/>
      <c r="K332" s="435"/>
      <c r="L332" s="435"/>
      <c r="M332" s="435"/>
      <c r="N332" s="435"/>
      <c r="O332" s="435"/>
      <c r="P332" s="435"/>
      <c r="Q332" s="435"/>
      <c r="R332" s="435"/>
      <c r="S332" s="435"/>
      <c r="T332" s="435"/>
      <c r="U332" s="126"/>
      <c r="V332" s="126"/>
      <c r="W332" s="126"/>
      <c r="X332" s="21"/>
      <c r="Y332" s="21"/>
      <c r="Z332" s="21"/>
      <c r="AA332" s="21"/>
      <c r="AB332" s="21"/>
      <c r="AC332" s="21"/>
      <c r="AD332" s="21"/>
      <c r="AE332" s="21"/>
      <c r="AF332" s="21"/>
      <c r="AG332" s="21"/>
      <c r="AH332" s="21"/>
      <c r="AI332" s="21"/>
      <c r="AJ332" s="21"/>
      <c r="AK332" s="21"/>
      <c r="AL332" s="21"/>
      <c r="AM332" s="21"/>
      <c r="AN332" s="21"/>
    </row>
    <row r="333" spans="1:40" s="146" customFormat="1" ht="14.5">
      <c r="A333" s="40" t="s">
        <v>788</v>
      </c>
      <c r="B333" s="93">
        <v>44117</v>
      </c>
      <c r="C333" s="439">
        <v>1</v>
      </c>
      <c r="D333" s="439">
        <v>1</v>
      </c>
      <c r="E333" s="439">
        <v>3</v>
      </c>
      <c r="F333" s="140"/>
      <c r="G333" s="435">
        <v>1</v>
      </c>
      <c r="H333" s="439"/>
      <c r="I333" s="123">
        <v>1</v>
      </c>
      <c r="J333" s="435"/>
      <c r="K333" s="435"/>
      <c r="L333" s="435"/>
      <c r="M333" s="435"/>
      <c r="N333" s="435"/>
      <c r="O333" s="435"/>
      <c r="P333" s="435"/>
      <c r="Q333" s="435"/>
      <c r="R333" s="435"/>
      <c r="S333" s="435"/>
      <c r="T333" s="435"/>
      <c r="U333" s="126"/>
      <c r="V333" s="126"/>
      <c r="W333" s="126"/>
      <c r="X333" s="21"/>
      <c r="Y333" s="21"/>
      <c r="Z333" s="21"/>
      <c r="AA333" s="21"/>
      <c r="AB333" s="21"/>
      <c r="AC333" s="21"/>
      <c r="AD333" s="21"/>
      <c r="AE333" s="21"/>
      <c r="AF333" s="21"/>
      <c r="AG333" s="21"/>
      <c r="AH333" s="21"/>
      <c r="AI333" s="21"/>
      <c r="AJ333" s="21"/>
      <c r="AK333" s="21"/>
      <c r="AL333" s="21"/>
      <c r="AM333" s="21"/>
      <c r="AN333" s="21"/>
    </row>
    <row r="334" spans="1:40" s="146" customFormat="1" ht="14.5">
      <c r="A334" s="40" t="s">
        <v>790</v>
      </c>
      <c r="B334" s="93">
        <v>44106</v>
      </c>
      <c r="C334" s="439">
        <v>60</v>
      </c>
      <c r="D334" s="439">
        <v>60</v>
      </c>
      <c r="E334" s="439" t="s">
        <v>515</v>
      </c>
      <c r="F334" s="140" t="s">
        <v>2074</v>
      </c>
      <c r="G334" s="435"/>
      <c r="H334" s="439"/>
      <c r="I334" s="122">
        <v>40</v>
      </c>
      <c r="J334" s="435">
        <v>20</v>
      </c>
      <c r="K334" s="435"/>
      <c r="L334" s="435"/>
      <c r="M334" s="435"/>
      <c r="N334" s="435"/>
      <c r="O334" s="435"/>
      <c r="P334" s="435"/>
      <c r="Q334" s="435"/>
      <c r="R334" s="435"/>
      <c r="S334" s="435"/>
      <c r="T334" s="435"/>
      <c r="U334" s="126"/>
      <c r="V334" s="126"/>
      <c r="W334" s="126"/>
      <c r="X334" s="21"/>
      <c r="Y334" s="21"/>
      <c r="Z334" s="21"/>
      <c r="AA334" s="21"/>
      <c r="AB334" s="21"/>
      <c r="AC334" s="21"/>
      <c r="AD334" s="21"/>
      <c r="AE334" s="21"/>
      <c r="AF334" s="21"/>
      <c r="AG334" s="21"/>
      <c r="AH334" s="21"/>
      <c r="AI334" s="21"/>
      <c r="AJ334" s="21"/>
      <c r="AK334" s="21"/>
      <c r="AL334" s="21"/>
      <c r="AM334" s="21"/>
      <c r="AN334" s="21"/>
    </row>
    <row r="335" spans="1:40" s="146" customFormat="1" ht="14.5">
      <c r="A335" s="40" t="s">
        <v>594</v>
      </c>
      <c r="B335" s="93">
        <v>44125</v>
      </c>
      <c r="C335" s="439">
        <v>11</v>
      </c>
      <c r="D335" s="439">
        <v>11</v>
      </c>
      <c r="E335" s="439"/>
      <c r="F335" s="140"/>
      <c r="G335" s="435"/>
      <c r="H335" s="439"/>
      <c r="I335" s="123"/>
      <c r="J335" s="435"/>
      <c r="K335" s="435"/>
      <c r="L335" s="435"/>
      <c r="M335" s="435"/>
      <c r="N335" s="435"/>
      <c r="O335" s="435"/>
      <c r="P335" s="435"/>
      <c r="Q335" s="435"/>
      <c r="R335" s="435"/>
      <c r="S335" s="435"/>
      <c r="T335" s="435"/>
      <c r="U335" s="126"/>
      <c r="V335" s="126"/>
      <c r="W335" s="126"/>
      <c r="X335" s="21"/>
      <c r="Y335" s="21"/>
      <c r="Z335" s="21"/>
      <c r="AA335" s="21"/>
      <c r="AB335" s="21"/>
      <c r="AC335" s="21"/>
      <c r="AD335" s="21"/>
      <c r="AE335" s="21"/>
      <c r="AF335" s="21"/>
      <c r="AG335" s="21"/>
      <c r="AH335" s="21"/>
      <c r="AI335" s="21"/>
      <c r="AJ335" s="21"/>
      <c r="AK335" s="21"/>
      <c r="AL335" s="21"/>
      <c r="AM335" s="21"/>
      <c r="AN335" s="21"/>
    </row>
    <row r="336" spans="1:40" s="147" customFormat="1" ht="14.5">
      <c r="A336" s="40" t="s">
        <v>793</v>
      </c>
      <c r="B336" s="93">
        <v>44103</v>
      </c>
      <c r="C336" s="439">
        <v>2</v>
      </c>
      <c r="D336" s="439">
        <v>2</v>
      </c>
      <c r="E336" s="439"/>
      <c r="F336" s="18">
        <v>39</v>
      </c>
      <c r="G336" s="435"/>
      <c r="H336" s="439"/>
      <c r="I336" s="123"/>
      <c r="J336" s="435"/>
      <c r="K336" s="435"/>
      <c r="L336" s="435"/>
      <c r="M336" s="435"/>
      <c r="N336" s="435" t="s">
        <v>2075</v>
      </c>
      <c r="O336" s="435"/>
      <c r="P336" s="435"/>
      <c r="Q336" s="435"/>
      <c r="R336" s="435"/>
      <c r="S336" s="435"/>
      <c r="T336" s="435"/>
      <c r="U336" s="126"/>
      <c r="V336" s="126"/>
      <c r="W336" s="126"/>
      <c r="X336" s="21"/>
      <c r="Y336" s="21"/>
      <c r="Z336" s="21"/>
      <c r="AA336" s="21"/>
      <c r="AB336" s="21"/>
      <c r="AC336" s="21"/>
      <c r="AD336" s="21"/>
      <c r="AE336" s="21"/>
      <c r="AF336" s="21"/>
      <c r="AG336" s="21"/>
      <c r="AH336" s="21"/>
      <c r="AI336" s="21"/>
      <c r="AJ336" s="21"/>
      <c r="AK336" s="21"/>
      <c r="AL336" s="21"/>
      <c r="AM336" s="21"/>
      <c r="AN336" s="21"/>
    </row>
    <row r="337" spans="1:40" s="147" customFormat="1" ht="14.5">
      <c r="A337" s="40" t="s">
        <v>798</v>
      </c>
      <c r="B337" s="93">
        <v>44076</v>
      </c>
      <c r="C337" s="439">
        <v>2</v>
      </c>
      <c r="D337" s="439">
        <v>2</v>
      </c>
      <c r="E337" s="439"/>
      <c r="F337" s="18"/>
      <c r="G337" s="435"/>
      <c r="H337" s="439"/>
      <c r="I337" s="123"/>
      <c r="J337" s="435"/>
      <c r="K337" s="435"/>
      <c r="L337" s="435"/>
      <c r="M337" s="435"/>
      <c r="N337" s="435" t="s">
        <v>2076</v>
      </c>
      <c r="O337" s="435">
        <v>2</v>
      </c>
      <c r="P337" s="435"/>
      <c r="Q337" s="435"/>
      <c r="R337" s="435"/>
      <c r="S337" s="435"/>
      <c r="T337" s="435"/>
      <c r="U337" s="126"/>
      <c r="V337" s="126"/>
      <c r="W337" s="126"/>
      <c r="X337" s="21"/>
      <c r="Y337" s="21"/>
      <c r="Z337" s="21"/>
      <c r="AA337" s="21"/>
      <c r="AB337" s="21"/>
      <c r="AC337" s="21"/>
      <c r="AD337" s="21"/>
      <c r="AE337" s="21"/>
      <c r="AF337" s="21"/>
      <c r="AG337" s="21"/>
      <c r="AH337" s="21"/>
      <c r="AI337" s="21"/>
      <c r="AJ337" s="21"/>
      <c r="AK337" s="21"/>
      <c r="AL337" s="21"/>
      <c r="AM337" s="21"/>
      <c r="AN337" s="21"/>
    </row>
    <row r="338" spans="1:40" s="147" customFormat="1" ht="14.5">
      <c r="A338" s="40" t="s">
        <v>500</v>
      </c>
      <c r="B338" s="93">
        <v>44136</v>
      </c>
      <c r="C338" s="439">
        <v>133</v>
      </c>
      <c r="D338" s="439">
        <v>131</v>
      </c>
      <c r="E338" s="439">
        <v>389</v>
      </c>
      <c r="F338" s="18" t="s">
        <v>2077</v>
      </c>
      <c r="G338" s="435"/>
      <c r="H338" s="439"/>
      <c r="I338" s="123"/>
      <c r="J338" s="435"/>
      <c r="K338" s="435"/>
      <c r="L338" s="435"/>
      <c r="M338" s="435"/>
      <c r="N338" s="435" t="s">
        <v>2078</v>
      </c>
      <c r="O338" s="435">
        <v>13</v>
      </c>
      <c r="P338" s="435"/>
      <c r="Q338" s="435"/>
      <c r="R338" s="435"/>
      <c r="S338" s="435"/>
      <c r="T338" s="435"/>
      <c r="U338" s="126"/>
      <c r="V338" s="126"/>
      <c r="W338" s="126"/>
      <c r="X338" s="21"/>
      <c r="Y338" s="21"/>
      <c r="Z338" s="21"/>
      <c r="AA338" s="21"/>
      <c r="AB338" s="21"/>
      <c r="AC338" s="21"/>
      <c r="AD338" s="21"/>
      <c r="AE338" s="21"/>
      <c r="AF338" s="21"/>
      <c r="AG338" s="21"/>
      <c r="AH338" s="21"/>
      <c r="AI338" s="21"/>
      <c r="AJ338" s="21"/>
      <c r="AK338" s="21"/>
      <c r="AL338" s="21"/>
      <c r="AM338" s="21"/>
      <c r="AN338" s="21"/>
    </row>
    <row r="339" spans="1:40" s="147" customFormat="1" ht="14.5">
      <c r="A339" s="40" t="s">
        <v>803</v>
      </c>
      <c r="B339" s="93">
        <v>44133</v>
      </c>
      <c r="C339" s="439">
        <v>52</v>
      </c>
      <c r="D339" s="439">
        <v>52</v>
      </c>
      <c r="E339" s="439"/>
      <c r="F339" s="18" t="s">
        <v>1146</v>
      </c>
      <c r="G339" s="435"/>
      <c r="H339" s="158">
        <v>9</v>
      </c>
      <c r="I339" s="122">
        <v>17</v>
      </c>
      <c r="J339" s="435"/>
      <c r="K339" s="435"/>
      <c r="L339" s="435"/>
      <c r="M339" s="435"/>
      <c r="N339" s="435">
        <v>3280</v>
      </c>
      <c r="O339" s="435">
        <v>6</v>
      </c>
      <c r="P339" s="435"/>
      <c r="Q339" s="435"/>
      <c r="R339" s="435"/>
      <c r="S339" s="435"/>
      <c r="T339" s="435"/>
      <c r="U339" s="126"/>
      <c r="V339" s="126"/>
      <c r="W339" s="126"/>
      <c r="X339" s="21"/>
      <c r="Y339" s="21"/>
      <c r="Z339" s="21"/>
      <c r="AA339" s="21"/>
      <c r="AB339" s="21"/>
      <c r="AC339" s="21"/>
      <c r="AD339" s="21"/>
      <c r="AE339" s="21"/>
      <c r="AF339" s="21"/>
      <c r="AG339" s="21"/>
      <c r="AH339" s="21"/>
      <c r="AI339" s="21"/>
      <c r="AJ339" s="21"/>
      <c r="AK339" s="21"/>
      <c r="AL339" s="21"/>
      <c r="AM339" s="21"/>
      <c r="AN339" s="21"/>
    </row>
    <row r="340" spans="1:40" s="147" customFormat="1" ht="14.5">
      <c r="A340" s="40" t="s">
        <v>805</v>
      </c>
      <c r="B340" s="93">
        <v>44097</v>
      </c>
      <c r="C340" s="439" t="s">
        <v>759</v>
      </c>
      <c r="D340" s="439"/>
      <c r="E340" s="439"/>
      <c r="F340" s="18"/>
      <c r="G340" s="435"/>
      <c r="H340" s="439"/>
      <c r="I340" s="123"/>
      <c r="J340" s="435"/>
      <c r="K340" s="435"/>
      <c r="L340" s="435"/>
      <c r="M340" s="435"/>
      <c r="N340" s="435"/>
      <c r="O340" s="435"/>
      <c r="P340" s="435"/>
      <c r="Q340" s="435"/>
      <c r="R340" s="435"/>
      <c r="S340" s="435"/>
      <c r="T340" s="435"/>
      <c r="U340" s="126"/>
      <c r="V340" s="126"/>
      <c r="W340" s="126"/>
      <c r="X340" s="21"/>
      <c r="Y340" s="21"/>
      <c r="Z340" s="21"/>
      <c r="AA340" s="21"/>
      <c r="AB340" s="21"/>
      <c r="AC340" s="21"/>
      <c r="AD340" s="21"/>
      <c r="AE340" s="21"/>
      <c r="AF340" s="21"/>
      <c r="AG340" s="21"/>
      <c r="AH340" s="21"/>
      <c r="AI340" s="21"/>
      <c r="AJ340" s="21"/>
      <c r="AK340" s="21"/>
      <c r="AL340" s="21"/>
      <c r="AM340" s="21"/>
      <c r="AN340" s="21"/>
    </row>
    <row r="341" spans="1:40" s="147" customFormat="1" ht="14.5">
      <c r="A341" s="40" t="s">
        <v>808</v>
      </c>
      <c r="B341" s="93">
        <v>44133</v>
      </c>
      <c r="C341" s="439">
        <v>1</v>
      </c>
      <c r="D341" s="439">
        <v>1</v>
      </c>
      <c r="E341" s="439"/>
      <c r="F341" s="18" t="s">
        <v>993</v>
      </c>
      <c r="G341" s="435"/>
      <c r="H341" s="439"/>
      <c r="I341" s="123"/>
      <c r="J341" s="435">
        <v>1</v>
      </c>
      <c r="K341" s="435"/>
      <c r="L341" s="435"/>
      <c r="M341" s="435"/>
      <c r="N341" s="435">
        <v>2560</v>
      </c>
      <c r="O341" s="435">
        <v>1</v>
      </c>
      <c r="P341" s="435"/>
      <c r="Q341" s="435"/>
      <c r="R341" s="435"/>
      <c r="S341" s="435"/>
      <c r="T341" s="435"/>
      <c r="U341" s="126"/>
      <c r="V341" s="126"/>
      <c r="W341" s="126"/>
      <c r="X341" s="21"/>
      <c r="Y341" s="21"/>
      <c r="Z341" s="21"/>
      <c r="AA341" s="21"/>
      <c r="AB341" s="21"/>
      <c r="AC341" s="21"/>
      <c r="AD341" s="21"/>
      <c r="AE341" s="21"/>
      <c r="AF341" s="21"/>
      <c r="AG341" s="21"/>
      <c r="AH341" s="21"/>
      <c r="AI341" s="21"/>
      <c r="AJ341" s="21"/>
      <c r="AK341" s="21"/>
      <c r="AL341" s="21"/>
      <c r="AM341" s="21"/>
      <c r="AN341" s="21"/>
    </row>
    <row r="342" spans="1:40" s="147" customFormat="1" ht="14.5">
      <c r="A342" s="40" t="s">
        <v>811</v>
      </c>
      <c r="B342" s="93">
        <v>44131</v>
      </c>
      <c r="C342" s="439">
        <v>19</v>
      </c>
      <c r="D342" s="439">
        <v>19</v>
      </c>
      <c r="E342" s="439">
        <v>74</v>
      </c>
      <c r="F342" s="18"/>
      <c r="G342" s="435"/>
      <c r="H342" s="439"/>
      <c r="I342" s="122">
        <v>2</v>
      </c>
      <c r="J342" s="435"/>
      <c r="K342" s="435"/>
      <c r="L342" s="435"/>
      <c r="M342" s="435"/>
      <c r="N342" s="435"/>
      <c r="O342" s="435"/>
      <c r="P342" s="435"/>
      <c r="Q342" s="435"/>
      <c r="R342" s="435"/>
      <c r="S342" s="435"/>
      <c r="T342" s="435"/>
      <c r="U342" s="126"/>
      <c r="V342" s="126"/>
      <c r="W342" s="126"/>
      <c r="X342" s="21"/>
      <c r="Y342" s="21"/>
      <c r="Z342" s="21"/>
      <c r="AA342" s="21"/>
      <c r="AB342" s="21"/>
      <c r="AC342" s="21"/>
      <c r="AD342" s="21"/>
      <c r="AE342" s="21"/>
      <c r="AF342" s="21"/>
      <c r="AG342" s="21"/>
      <c r="AH342" s="21"/>
      <c r="AI342" s="21"/>
      <c r="AJ342" s="21"/>
      <c r="AK342" s="21"/>
      <c r="AL342" s="21"/>
      <c r="AM342" s="21"/>
      <c r="AN342" s="21"/>
    </row>
    <row r="343" spans="1:40" s="156" customFormat="1" ht="14.5">
      <c r="A343" s="40" t="s">
        <v>813</v>
      </c>
      <c r="B343" s="93">
        <v>44129</v>
      </c>
      <c r="C343" s="439">
        <v>1</v>
      </c>
      <c r="D343" s="439">
        <v>1</v>
      </c>
      <c r="E343" s="439"/>
      <c r="F343" s="18" t="s">
        <v>1533</v>
      </c>
      <c r="G343" s="435"/>
      <c r="H343" s="439"/>
      <c r="I343" s="123">
        <v>1</v>
      </c>
      <c r="J343" s="435"/>
      <c r="K343" s="435"/>
      <c r="L343" s="435"/>
      <c r="M343" s="435"/>
      <c r="N343" s="435"/>
      <c r="O343" s="435">
        <v>1</v>
      </c>
      <c r="P343" s="435">
        <v>1</v>
      </c>
      <c r="Q343" s="435"/>
      <c r="R343" s="435"/>
      <c r="S343" s="435"/>
      <c r="T343" s="435"/>
      <c r="U343" s="126"/>
      <c r="V343" s="126"/>
      <c r="W343" s="126"/>
      <c r="X343" s="21"/>
      <c r="Y343" s="21"/>
      <c r="Z343" s="21"/>
      <c r="AA343" s="21"/>
      <c r="AB343" s="21"/>
      <c r="AC343" s="21"/>
      <c r="AD343" s="21"/>
      <c r="AE343" s="21"/>
      <c r="AF343" s="21"/>
      <c r="AG343" s="21"/>
      <c r="AH343" s="21"/>
      <c r="AI343" s="21"/>
      <c r="AJ343" s="21"/>
      <c r="AK343" s="21"/>
      <c r="AL343" s="21"/>
      <c r="AM343" s="21"/>
      <c r="AN343" s="21"/>
    </row>
    <row r="344" spans="1:40" s="159" customFormat="1" ht="14.5">
      <c r="A344" s="40" t="s">
        <v>816</v>
      </c>
      <c r="B344" s="93">
        <v>44097</v>
      </c>
      <c r="C344" s="439">
        <v>158</v>
      </c>
      <c r="D344" s="439">
        <v>155</v>
      </c>
      <c r="E344" s="439"/>
      <c r="F344" s="18"/>
      <c r="G344" s="435"/>
      <c r="H344" s="439"/>
      <c r="I344" s="122">
        <v>14</v>
      </c>
      <c r="J344" s="435"/>
      <c r="K344" s="435"/>
      <c r="L344" s="435"/>
      <c r="M344" s="435"/>
      <c r="N344" s="435"/>
      <c r="O344" s="435"/>
      <c r="P344" s="435"/>
      <c r="Q344" s="435">
        <v>1</v>
      </c>
      <c r="R344" s="435"/>
      <c r="S344" s="435"/>
      <c r="T344" s="435"/>
      <c r="U344" s="126"/>
      <c r="V344" s="126"/>
      <c r="W344" s="126"/>
      <c r="X344" s="21"/>
      <c r="Y344" s="21"/>
      <c r="Z344" s="21"/>
      <c r="AA344" s="21"/>
      <c r="AB344" s="21"/>
      <c r="AC344" s="21"/>
      <c r="AD344" s="21"/>
      <c r="AE344" s="21"/>
      <c r="AF344" s="21"/>
      <c r="AG344" s="21"/>
      <c r="AH344" s="21"/>
      <c r="AI344" s="21"/>
      <c r="AJ344" s="21"/>
      <c r="AK344" s="21"/>
      <c r="AL344" s="21"/>
      <c r="AM344" s="21"/>
      <c r="AN344" s="21"/>
    </row>
    <row r="345" spans="1:40" s="159" customFormat="1" ht="14.5">
      <c r="A345" s="40" t="s">
        <v>818</v>
      </c>
      <c r="B345" s="93">
        <v>44088</v>
      </c>
      <c r="C345" s="439">
        <v>21</v>
      </c>
      <c r="D345" s="439">
        <v>20</v>
      </c>
      <c r="E345" s="439"/>
      <c r="F345" s="18" t="s">
        <v>142</v>
      </c>
      <c r="G345" s="435">
        <v>2</v>
      </c>
      <c r="H345" s="439"/>
      <c r="I345" s="123">
        <v>7</v>
      </c>
      <c r="J345" s="435">
        <v>11</v>
      </c>
      <c r="K345" s="435"/>
      <c r="L345" s="435"/>
      <c r="M345" s="435"/>
      <c r="N345" s="435"/>
      <c r="O345" s="435"/>
      <c r="P345" s="435"/>
      <c r="Q345" s="435">
        <v>2</v>
      </c>
      <c r="R345" s="435">
        <v>2</v>
      </c>
      <c r="S345" s="435"/>
      <c r="T345" s="435"/>
      <c r="U345" s="126"/>
      <c r="V345" s="126"/>
      <c r="W345" s="126"/>
      <c r="X345" s="21"/>
      <c r="Y345" s="21"/>
      <c r="Z345" s="21"/>
      <c r="AA345" s="21"/>
      <c r="AB345" s="21"/>
      <c r="AC345" s="21"/>
      <c r="AD345" s="21"/>
      <c r="AE345" s="21"/>
      <c r="AF345" s="21"/>
      <c r="AG345" s="21"/>
      <c r="AH345" s="21"/>
      <c r="AI345" s="21"/>
      <c r="AJ345" s="21"/>
      <c r="AK345" s="21"/>
      <c r="AL345" s="21"/>
      <c r="AM345" s="21"/>
      <c r="AN345" s="21"/>
    </row>
    <row r="346" spans="1:40" s="159" customFormat="1" ht="14.5">
      <c r="A346" s="40" t="s">
        <v>821</v>
      </c>
      <c r="B346" s="93">
        <v>44080</v>
      </c>
      <c r="C346" s="439">
        <v>24</v>
      </c>
      <c r="D346" s="439">
        <v>24</v>
      </c>
      <c r="E346" s="439"/>
      <c r="F346" s="18"/>
      <c r="G346" s="435"/>
      <c r="H346" s="439"/>
      <c r="I346" s="123"/>
      <c r="J346" s="435"/>
      <c r="K346" s="435"/>
      <c r="L346" s="435"/>
      <c r="M346" s="435"/>
      <c r="N346" s="435"/>
      <c r="O346" s="435"/>
      <c r="P346" s="435"/>
      <c r="Q346" s="435">
        <v>1</v>
      </c>
      <c r="R346" s="435"/>
      <c r="S346" s="435"/>
      <c r="T346" s="435"/>
      <c r="U346" s="126"/>
      <c r="V346" s="126"/>
      <c r="W346" s="126"/>
      <c r="X346" s="21"/>
      <c r="Y346" s="21"/>
      <c r="Z346" s="21"/>
      <c r="AA346" s="21"/>
      <c r="AB346" s="21"/>
      <c r="AC346" s="21"/>
      <c r="AD346" s="21"/>
      <c r="AE346" s="21"/>
      <c r="AF346" s="21"/>
      <c r="AG346" s="21"/>
      <c r="AH346" s="21"/>
      <c r="AI346" s="21"/>
      <c r="AJ346" s="21"/>
      <c r="AK346" s="21"/>
      <c r="AL346" s="21"/>
      <c r="AM346" s="21"/>
      <c r="AN346" s="21"/>
    </row>
    <row r="347" spans="1:40" s="159" customFormat="1" ht="14.5">
      <c r="A347" s="40" t="s">
        <v>824</v>
      </c>
      <c r="B347" s="93">
        <v>44089</v>
      </c>
      <c r="C347" s="439">
        <v>29</v>
      </c>
      <c r="D347" s="439">
        <v>29</v>
      </c>
      <c r="E347" s="439"/>
      <c r="F347" s="18" t="s">
        <v>2079</v>
      </c>
      <c r="G347" s="435"/>
      <c r="H347" s="439"/>
      <c r="I347" s="122">
        <v>2</v>
      </c>
      <c r="J347" s="435"/>
      <c r="K347" s="435"/>
      <c r="L347" s="435"/>
      <c r="M347" s="435"/>
      <c r="N347" s="435"/>
      <c r="O347" s="435"/>
      <c r="P347" s="435"/>
      <c r="Q347" s="435"/>
      <c r="R347" s="435"/>
      <c r="S347" s="435"/>
      <c r="T347" s="435"/>
      <c r="U347" s="126"/>
      <c r="V347" s="126"/>
      <c r="W347" s="126"/>
      <c r="X347" s="21"/>
      <c r="Y347" s="21"/>
      <c r="Z347" s="21"/>
      <c r="AA347" s="21"/>
      <c r="AB347" s="21"/>
      <c r="AC347" s="21"/>
      <c r="AD347" s="21"/>
      <c r="AE347" s="21"/>
      <c r="AF347" s="21"/>
      <c r="AG347" s="21"/>
      <c r="AH347" s="21"/>
      <c r="AI347" s="21"/>
      <c r="AJ347" s="21"/>
      <c r="AK347" s="21"/>
      <c r="AL347" s="21"/>
      <c r="AM347" s="21"/>
      <c r="AN347" s="21"/>
    </row>
    <row r="348" spans="1:40" s="159" customFormat="1" ht="14.5">
      <c r="A348" s="40" t="s">
        <v>827</v>
      </c>
      <c r="B348" s="93">
        <v>44077</v>
      </c>
      <c r="C348" s="439">
        <v>15</v>
      </c>
      <c r="D348" s="439">
        <v>15</v>
      </c>
      <c r="E348" s="439"/>
      <c r="F348" s="18" t="s">
        <v>2080</v>
      </c>
      <c r="G348" s="435"/>
      <c r="H348" s="439"/>
      <c r="I348" s="122">
        <v>2</v>
      </c>
      <c r="J348" s="435">
        <v>13</v>
      </c>
      <c r="K348" s="435"/>
      <c r="L348" s="435"/>
      <c r="M348" s="435"/>
      <c r="N348" s="435">
        <v>2800</v>
      </c>
      <c r="O348" s="435">
        <v>10</v>
      </c>
      <c r="P348" s="435"/>
      <c r="Q348" s="435"/>
      <c r="R348" s="435"/>
      <c r="S348" s="435"/>
      <c r="T348" s="435"/>
      <c r="U348" s="126"/>
      <c r="V348" s="126"/>
      <c r="W348" s="126"/>
      <c r="X348" s="21"/>
      <c r="Y348" s="21"/>
      <c r="Z348" s="21"/>
      <c r="AA348" s="21"/>
      <c r="AB348" s="21"/>
      <c r="AC348" s="21"/>
      <c r="AD348" s="21"/>
      <c r="AE348" s="21"/>
      <c r="AF348" s="21"/>
      <c r="AG348" s="21"/>
      <c r="AH348" s="21"/>
      <c r="AI348" s="21"/>
      <c r="AJ348" s="21"/>
      <c r="AK348" s="21"/>
      <c r="AL348" s="21"/>
      <c r="AM348" s="21"/>
      <c r="AN348" s="21"/>
    </row>
    <row r="349" spans="1:40" s="159" customFormat="1" ht="14.5">
      <c r="A349" s="40" t="s">
        <v>829</v>
      </c>
      <c r="B349" s="128" t="s">
        <v>830</v>
      </c>
      <c r="C349" s="439">
        <v>38</v>
      </c>
      <c r="D349" s="439">
        <v>38</v>
      </c>
      <c r="E349" s="439"/>
      <c r="F349" s="18"/>
      <c r="G349" s="435"/>
      <c r="H349" s="439"/>
      <c r="I349" s="122">
        <v>8</v>
      </c>
      <c r="J349" s="435"/>
      <c r="K349" s="435"/>
      <c r="L349" s="435"/>
      <c r="M349" s="435"/>
      <c r="N349" s="435"/>
      <c r="O349" s="435">
        <v>5</v>
      </c>
      <c r="P349" s="435"/>
      <c r="Q349" s="174">
        <v>1</v>
      </c>
      <c r="R349" s="435"/>
      <c r="S349" s="435">
        <v>1</v>
      </c>
      <c r="T349" s="435"/>
      <c r="U349" s="126"/>
      <c r="V349" s="126"/>
      <c r="W349" s="126"/>
      <c r="X349" s="21"/>
      <c r="Y349" s="21"/>
      <c r="Z349" s="21"/>
      <c r="AA349" s="21"/>
      <c r="AB349" s="21"/>
      <c r="AC349" s="21"/>
      <c r="AD349" s="21"/>
      <c r="AE349" s="21"/>
      <c r="AF349" s="21"/>
      <c r="AG349" s="21"/>
      <c r="AH349" s="21"/>
      <c r="AI349" s="21"/>
      <c r="AJ349" s="21"/>
      <c r="AK349" s="21"/>
      <c r="AL349" s="21"/>
      <c r="AM349" s="21"/>
      <c r="AN349" s="21"/>
    </row>
    <row r="350" spans="1:40" s="159" customFormat="1" ht="14.5">
      <c r="A350" s="40" t="s">
        <v>832</v>
      </c>
      <c r="B350" s="160" t="s">
        <v>833</v>
      </c>
      <c r="C350" s="439">
        <v>21</v>
      </c>
      <c r="D350" s="439">
        <v>21</v>
      </c>
      <c r="E350" s="439"/>
      <c r="F350" s="18" t="s">
        <v>2081</v>
      </c>
      <c r="G350" s="435"/>
      <c r="H350" s="439"/>
      <c r="I350" s="123">
        <v>3</v>
      </c>
      <c r="J350" s="435">
        <v>18</v>
      </c>
      <c r="K350" s="435"/>
      <c r="L350" s="435"/>
      <c r="M350" s="435"/>
      <c r="N350" s="435"/>
      <c r="O350" s="435"/>
      <c r="P350" s="435"/>
      <c r="Q350" s="435"/>
      <c r="R350" s="435"/>
      <c r="S350" s="435">
        <v>1</v>
      </c>
      <c r="T350" s="435"/>
      <c r="U350" s="126"/>
      <c r="V350" s="126"/>
      <c r="W350" s="126"/>
      <c r="X350" s="21"/>
      <c r="Y350" s="21"/>
      <c r="Z350" s="21"/>
      <c r="AA350" s="21"/>
      <c r="AB350" s="21"/>
      <c r="AC350" s="21"/>
      <c r="AD350" s="21"/>
      <c r="AE350" s="21"/>
      <c r="AF350" s="21"/>
      <c r="AG350" s="21"/>
      <c r="AH350" s="21"/>
      <c r="AI350" s="21"/>
      <c r="AJ350" s="21"/>
      <c r="AK350" s="21"/>
      <c r="AL350" s="21"/>
      <c r="AM350" s="21"/>
      <c r="AN350" s="21"/>
    </row>
    <row r="351" spans="1:40" s="159" customFormat="1" ht="14.5">
      <c r="A351" s="40" t="s">
        <v>835</v>
      </c>
      <c r="B351" s="95">
        <v>44077</v>
      </c>
      <c r="C351" s="439"/>
      <c r="D351" s="439"/>
      <c r="E351" s="439"/>
      <c r="F351" s="18"/>
      <c r="G351" s="435"/>
      <c r="H351" s="439"/>
      <c r="I351" s="123"/>
      <c r="J351" s="435"/>
      <c r="K351" s="435"/>
      <c r="L351" s="435"/>
      <c r="M351" s="435"/>
      <c r="N351" s="435"/>
      <c r="O351" s="435"/>
      <c r="P351" s="435"/>
      <c r="Q351" s="435"/>
      <c r="R351" s="435"/>
      <c r="S351" s="435"/>
      <c r="T351" s="435"/>
      <c r="U351" s="126"/>
      <c r="V351" s="126"/>
      <c r="W351" s="126"/>
      <c r="X351" s="21"/>
      <c r="Y351" s="21"/>
      <c r="Z351" s="21"/>
      <c r="AA351" s="21"/>
      <c r="AB351" s="21"/>
      <c r="AC351" s="21"/>
      <c r="AD351" s="21"/>
      <c r="AE351" s="21"/>
      <c r="AF351" s="21"/>
      <c r="AG351" s="21"/>
      <c r="AH351" s="21"/>
      <c r="AI351" s="21"/>
      <c r="AJ351" s="21"/>
      <c r="AK351" s="21"/>
      <c r="AL351" s="21"/>
      <c r="AM351" s="21"/>
      <c r="AN351" s="21"/>
    </row>
    <row r="352" spans="1:40" s="159" customFormat="1" ht="14.5">
      <c r="A352" s="40" t="s">
        <v>836</v>
      </c>
      <c r="B352" s="95">
        <v>44139</v>
      </c>
      <c r="C352" s="439">
        <v>39</v>
      </c>
      <c r="D352" s="439">
        <v>39</v>
      </c>
      <c r="E352" s="439">
        <v>29</v>
      </c>
      <c r="F352" s="18"/>
      <c r="G352" s="435"/>
      <c r="H352" s="439"/>
      <c r="I352" s="122">
        <v>13</v>
      </c>
      <c r="J352" s="435"/>
      <c r="K352" s="435"/>
      <c r="L352" s="435"/>
      <c r="M352" s="435"/>
      <c r="N352" s="435">
        <v>2755.3</v>
      </c>
      <c r="O352" s="435">
        <v>14</v>
      </c>
      <c r="P352" s="435"/>
      <c r="Q352" s="435"/>
      <c r="R352" s="435"/>
      <c r="S352" s="435">
        <v>2</v>
      </c>
      <c r="T352" s="435"/>
      <c r="U352" s="126"/>
      <c r="V352" s="126"/>
      <c r="W352" s="126"/>
      <c r="X352" s="21"/>
      <c r="Y352" s="21"/>
      <c r="Z352" s="21"/>
      <c r="AA352" s="21"/>
      <c r="AB352" s="21"/>
      <c r="AC352" s="21"/>
      <c r="AD352" s="21"/>
      <c r="AE352" s="21"/>
      <c r="AF352" s="21"/>
      <c r="AG352" s="21"/>
      <c r="AH352" s="21"/>
      <c r="AI352" s="21"/>
      <c r="AJ352" s="21"/>
      <c r="AK352" s="21"/>
      <c r="AL352" s="21"/>
      <c r="AM352" s="21"/>
      <c r="AN352" s="21"/>
    </row>
    <row r="353" spans="1:40" s="159" customFormat="1" ht="14.5">
      <c r="A353" s="40" t="s">
        <v>839</v>
      </c>
      <c r="B353" s="95">
        <v>44133</v>
      </c>
      <c r="C353" s="439">
        <v>1</v>
      </c>
      <c r="D353" s="439">
        <v>1</v>
      </c>
      <c r="E353" s="439"/>
      <c r="F353" s="18" t="s">
        <v>643</v>
      </c>
      <c r="G353" s="435"/>
      <c r="H353" s="439">
        <v>1</v>
      </c>
      <c r="I353" s="123"/>
      <c r="J353" s="435"/>
      <c r="K353" s="435"/>
      <c r="L353" s="435"/>
      <c r="M353" s="435"/>
      <c r="N353" s="435">
        <v>1570</v>
      </c>
      <c r="O353" s="435">
        <v>1</v>
      </c>
      <c r="P353" s="435"/>
      <c r="Q353" s="435"/>
      <c r="R353" s="435"/>
      <c r="S353" s="435"/>
      <c r="T353" s="435"/>
      <c r="U353" s="126"/>
      <c r="V353" s="126"/>
      <c r="W353" s="126"/>
      <c r="X353" s="21"/>
      <c r="Y353" s="21"/>
      <c r="Z353" s="21"/>
      <c r="AA353" s="21"/>
      <c r="AB353" s="21"/>
      <c r="AC353" s="21"/>
      <c r="AD353" s="21"/>
      <c r="AE353" s="21"/>
      <c r="AF353" s="21"/>
      <c r="AG353" s="21"/>
      <c r="AH353" s="21"/>
      <c r="AI353" s="21"/>
      <c r="AJ353" s="21"/>
      <c r="AK353" s="21"/>
      <c r="AL353" s="21"/>
      <c r="AM353" s="21"/>
      <c r="AN353" s="21"/>
    </row>
    <row r="354" spans="1:40" s="159" customFormat="1" ht="14.5">
      <c r="A354" s="40" t="s">
        <v>840</v>
      </c>
      <c r="B354" s="95">
        <v>44141</v>
      </c>
      <c r="C354" s="439">
        <v>4515</v>
      </c>
      <c r="D354" s="440">
        <v>4430</v>
      </c>
      <c r="E354" s="439"/>
      <c r="F354" s="18"/>
      <c r="G354" s="161">
        <v>30</v>
      </c>
      <c r="H354" s="161">
        <v>69</v>
      </c>
      <c r="I354" s="163">
        <v>407</v>
      </c>
      <c r="J354" s="161">
        <v>3406</v>
      </c>
      <c r="K354" s="435"/>
      <c r="L354" s="435"/>
      <c r="M354" s="435"/>
      <c r="N354" s="435"/>
      <c r="O354" s="435">
        <v>279</v>
      </c>
      <c r="P354" s="435"/>
      <c r="Q354" s="112">
        <v>20</v>
      </c>
      <c r="R354" s="435"/>
      <c r="S354" s="435">
        <v>9</v>
      </c>
      <c r="T354" s="435"/>
      <c r="U354" s="126"/>
      <c r="V354" s="126"/>
      <c r="W354" s="126"/>
      <c r="X354" s="21"/>
      <c r="Y354" s="21"/>
      <c r="Z354" s="21"/>
      <c r="AA354" s="21"/>
      <c r="AB354" s="21"/>
      <c r="AC354" s="21"/>
      <c r="AD354" s="21"/>
      <c r="AE354" s="21"/>
      <c r="AF354" s="21"/>
      <c r="AG354" s="21"/>
      <c r="AH354" s="21"/>
      <c r="AI354" s="21"/>
      <c r="AJ354" s="21"/>
      <c r="AK354" s="21"/>
      <c r="AL354" s="21"/>
      <c r="AM354" s="21"/>
      <c r="AN354" s="21"/>
    </row>
    <row r="355" spans="1:40" s="159" customFormat="1" ht="14.5">
      <c r="A355" s="40" t="s">
        <v>843</v>
      </c>
      <c r="B355" s="95" t="s">
        <v>844</v>
      </c>
      <c r="C355" s="439">
        <v>1</v>
      </c>
      <c r="D355" s="439">
        <v>1</v>
      </c>
      <c r="E355" s="439"/>
      <c r="F355" s="18" t="s">
        <v>2082</v>
      </c>
      <c r="G355" s="439"/>
      <c r="H355" s="439"/>
      <c r="I355" s="123"/>
      <c r="J355" s="439">
        <v>1</v>
      </c>
      <c r="K355" s="435"/>
      <c r="L355" s="435"/>
      <c r="M355" s="435"/>
      <c r="N355" s="435" t="s">
        <v>2083</v>
      </c>
      <c r="O355" s="435"/>
      <c r="P355" s="435"/>
      <c r="Q355" s="439"/>
      <c r="R355" s="435"/>
      <c r="S355" s="435"/>
      <c r="T355" s="435"/>
      <c r="U355" s="126"/>
      <c r="V355" s="126"/>
      <c r="W355" s="126"/>
      <c r="X355" s="21"/>
      <c r="Y355" s="21"/>
      <c r="Z355" s="21"/>
      <c r="AA355" s="21"/>
      <c r="AB355" s="21"/>
      <c r="AC355" s="21"/>
      <c r="AD355" s="21"/>
      <c r="AE355" s="21"/>
      <c r="AF355" s="21"/>
      <c r="AG355" s="21"/>
      <c r="AH355" s="21"/>
      <c r="AI355" s="21"/>
      <c r="AJ355" s="21"/>
      <c r="AK355" s="21"/>
      <c r="AL355" s="21"/>
      <c r="AM355" s="21"/>
      <c r="AN355" s="21"/>
    </row>
    <row r="356" spans="1:40" s="164" customFormat="1" ht="14.5">
      <c r="A356" s="40" t="s">
        <v>845</v>
      </c>
      <c r="B356" s="95">
        <v>44092</v>
      </c>
      <c r="C356" s="439" t="s">
        <v>759</v>
      </c>
      <c r="D356" s="439"/>
      <c r="E356" s="439"/>
      <c r="F356" s="18"/>
      <c r="G356" s="439"/>
      <c r="H356" s="439"/>
      <c r="I356" s="123"/>
      <c r="J356" s="439"/>
      <c r="K356" s="435"/>
      <c r="L356" s="435"/>
      <c r="M356" s="435"/>
      <c r="N356" s="435"/>
      <c r="O356" s="435"/>
      <c r="P356" s="435"/>
      <c r="Q356" s="439"/>
      <c r="R356" s="435"/>
      <c r="S356" s="435"/>
      <c r="T356" s="435"/>
      <c r="U356" s="126"/>
      <c r="V356" s="126"/>
      <c r="W356" s="126"/>
      <c r="X356" s="21"/>
      <c r="Y356" s="21"/>
      <c r="Z356" s="21"/>
      <c r="AA356" s="21"/>
      <c r="AB356" s="21"/>
      <c r="AC356" s="21"/>
      <c r="AD356" s="21"/>
      <c r="AE356" s="21"/>
      <c r="AF356" s="21"/>
      <c r="AG356" s="21"/>
      <c r="AH356" s="21"/>
      <c r="AI356" s="21"/>
      <c r="AJ356" s="21"/>
      <c r="AK356" s="21"/>
      <c r="AL356" s="21"/>
      <c r="AM356" s="21"/>
      <c r="AN356" s="21"/>
    </row>
    <row r="357" spans="1:40" s="164" customFormat="1" ht="14.5">
      <c r="A357" s="40" t="s">
        <v>846</v>
      </c>
      <c r="B357" s="95">
        <v>44081</v>
      </c>
      <c r="C357" s="439">
        <v>252</v>
      </c>
      <c r="D357" s="439">
        <v>246</v>
      </c>
      <c r="E357" s="439"/>
      <c r="F357" s="18" t="s">
        <v>659</v>
      </c>
      <c r="G357" s="439"/>
      <c r="H357" s="439"/>
      <c r="I357" s="122">
        <v>34</v>
      </c>
      <c r="J357" s="439"/>
      <c r="K357" s="435"/>
      <c r="L357" s="435"/>
      <c r="M357" s="435"/>
      <c r="N357" s="435"/>
      <c r="O357" s="435">
        <v>23</v>
      </c>
      <c r="P357" s="435"/>
      <c r="Q357" s="439">
        <v>3</v>
      </c>
      <c r="R357" s="435"/>
      <c r="S357" s="435">
        <v>0</v>
      </c>
      <c r="T357" s="435"/>
      <c r="U357" s="126"/>
      <c r="V357" s="126"/>
      <c r="W357" s="126"/>
      <c r="X357" s="21"/>
      <c r="Y357" s="21"/>
      <c r="Z357" s="21"/>
      <c r="AA357" s="21"/>
      <c r="AB357" s="21"/>
      <c r="AC357" s="21"/>
      <c r="AD357" s="21"/>
      <c r="AE357" s="21"/>
      <c r="AF357" s="21"/>
      <c r="AG357" s="21"/>
      <c r="AH357" s="21"/>
      <c r="AI357" s="21"/>
      <c r="AJ357" s="21"/>
      <c r="AK357" s="21"/>
      <c r="AL357" s="21"/>
      <c r="AM357" s="21"/>
      <c r="AN357" s="21"/>
    </row>
    <row r="358" spans="1:40" s="164" customFormat="1" ht="14.5">
      <c r="A358" s="40" t="s">
        <v>847</v>
      </c>
      <c r="B358" s="95">
        <v>44027</v>
      </c>
      <c r="C358" s="439">
        <v>20</v>
      </c>
      <c r="D358" s="439">
        <v>20</v>
      </c>
      <c r="E358" s="439"/>
      <c r="F358" s="18" t="s">
        <v>2084</v>
      </c>
      <c r="G358" s="439"/>
      <c r="H358" s="439"/>
      <c r="I358" s="122">
        <v>4</v>
      </c>
      <c r="J358" s="439"/>
      <c r="K358" s="435"/>
      <c r="L358" s="435"/>
      <c r="M358" s="435"/>
      <c r="N358" s="435" t="s">
        <v>2085</v>
      </c>
      <c r="O358" s="435"/>
      <c r="P358" s="435"/>
      <c r="Q358" s="439"/>
      <c r="R358" s="435"/>
      <c r="S358" s="435"/>
      <c r="T358" s="435"/>
      <c r="U358" s="126"/>
      <c r="V358" s="126"/>
      <c r="W358" s="126"/>
      <c r="X358" s="21"/>
      <c r="Y358" s="21"/>
      <c r="Z358" s="21"/>
      <c r="AA358" s="21"/>
      <c r="AB358" s="21"/>
      <c r="AC358" s="21"/>
      <c r="AD358" s="21"/>
      <c r="AE358" s="21"/>
      <c r="AF358" s="21"/>
      <c r="AG358" s="21"/>
      <c r="AH358" s="21"/>
      <c r="AI358" s="21"/>
      <c r="AJ358" s="21"/>
      <c r="AK358" s="21"/>
      <c r="AL358" s="21"/>
      <c r="AM358" s="21"/>
      <c r="AN358" s="21"/>
    </row>
    <row r="359" spans="1:40" s="164" customFormat="1" ht="14.5">
      <c r="A359" s="40" t="s">
        <v>848</v>
      </c>
      <c r="B359" s="95">
        <v>44028</v>
      </c>
      <c r="C359" s="439">
        <v>10</v>
      </c>
      <c r="D359" s="439">
        <v>10</v>
      </c>
      <c r="E359" s="439">
        <v>14</v>
      </c>
      <c r="F359" s="18"/>
      <c r="G359" s="439"/>
      <c r="H359" s="439"/>
      <c r="I359" s="123"/>
      <c r="J359" s="439"/>
      <c r="K359" s="435"/>
      <c r="L359" s="435"/>
      <c r="M359" s="435"/>
      <c r="N359" s="435"/>
      <c r="O359" s="435"/>
      <c r="P359" s="435"/>
      <c r="Q359" s="439"/>
      <c r="R359" s="435"/>
      <c r="S359" s="435"/>
      <c r="T359" s="435"/>
      <c r="U359" s="126"/>
      <c r="V359" s="126"/>
      <c r="W359" s="126"/>
      <c r="X359" s="21"/>
      <c r="Y359" s="21"/>
      <c r="Z359" s="21"/>
      <c r="AA359" s="21"/>
      <c r="AB359" s="21"/>
      <c r="AC359" s="21"/>
      <c r="AD359" s="21"/>
      <c r="AE359" s="21"/>
      <c r="AF359" s="21"/>
      <c r="AG359" s="21"/>
      <c r="AH359" s="21"/>
      <c r="AI359" s="21"/>
      <c r="AJ359" s="21"/>
      <c r="AK359" s="21"/>
      <c r="AL359" s="21"/>
      <c r="AM359" s="21"/>
      <c r="AN359" s="21"/>
    </row>
    <row r="360" spans="1:40" s="164" customFormat="1" ht="14.5">
      <c r="A360" s="40" t="s">
        <v>850</v>
      </c>
      <c r="B360" s="95">
        <v>44092</v>
      </c>
      <c r="C360" s="439">
        <v>18</v>
      </c>
      <c r="D360" s="439">
        <v>18</v>
      </c>
      <c r="E360" s="439"/>
      <c r="F360" s="18" t="s">
        <v>2086</v>
      </c>
      <c r="G360" s="439"/>
      <c r="H360" s="439"/>
      <c r="I360" s="123"/>
      <c r="J360" s="439"/>
      <c r="K360" s="435"/>
      <c r="L360" s="435"/>
      <c r="M360" s="435"/>
      <c r="N360" s="435" t="s">
        <v>2087</v>
      </c>
      <c r="O360" s="435"/>
      <c r="P360" s="435"/>
      <c r="Q360" s="439"/>
      <c r="R360" s="435"/>
      <c r="S360" s="435"/>
      <c r="T360" s="435"/>
      <c r="U360" s="126"/>
      <c r="V360" s="126"/>
      <c r="W360" s="126"/>
      <c r="X360" s="21"/>
      <c r="Y360" s="21"/>
      <c r="Z360" s="21"/>
      <c r="AA360" s="21"/>
      <c r="AB360" s="21"/>
      <c r="AC360" s="21"/>
      <c r="AD360" s="21"/>
      <c r="AE360" s="21"/>
      <c r="AF360" s="21"/>
      <c r="AG360" s="21"/>
      <c r="AH360" s="21"/>
      <c r="AI360" s="21"/>
      <c r="AJ360" s="21"/>
      <c r="AK360" s="21"/>
      <c r="AL360" s="21"/>
      <c r="AM360" s="21"/>
      <c r="AN360" s="21"/>
    </row>
    <row r="361" spans="1:40" s="164" customFormat="1" ht="14.5">
      <c r="A361" s="40" t="s">
        <v>852</v>
      </c>
      <c r="B361" s="95">
        <v>44082</v>
      </c>
      <c r="C361" s="439">
        <v>77</v>
      </c>
      <c r="D361" s="439">
        <v>77</v>
      </c>
      <c r="E361" s="439"/>
      <c r="F361" s="18"/>
      <c r="G361" s="439"/>
      <c r="H361" s="439"/>
      <c r="I361" s="122">
        <v>5</v>
      </c>
      <c r="J361" s="439"/>
      <c r="K361" s="435"/>
      <c r="L361" s="435"/>
      <c r="M361" s="435"/>
      <c r="N361" s="435" t="s">
        <v>2088</v>
      </c>
      <c r="O361" s="435">
        <v>74</v>
      </c>
      <c r="P361" s="435"/>
      <c r="Q361" s="439"/>
      <c r="R361" s="435"/>
      <c r="S361" s="435"/>
      <c r="T361" s="435"/>
      <c r="U361" s="126"/>
      <c r="V361" s="126"/>
      <c r="W361" s="126"/>
      <c r="X361" s="21"/>
      <c r="Y361" s="21"/>
      <c r="Z361" s="21"/>
      <c r="AA361" s="21"/>
      <c r="AB361" s="21"/>
      <c r="AC361" s="21"/>
      <c r="AD361" s="21"/>
      <c r="AE361" s="21"/>
      <c r="AF361" s="21"/>
      <c r="AG361" s="21"/>
      <c r="AH361" s="21"/>
      <c r="AI361" s="21"/>
      <c r="AJ361" s="21"/>
      <c r="AK361" s="21"/>
      <c r="AL361" s="21"/>
      <c r="AM361" s="21"/>
      <c r="AN361" s="21"/>
    </row>
    <row r="362" spans="1:40" s="164" customFormat="1" ht="14.5">
      <c r="A362" s="40" t="s">
        <v>853</v>
      </c>
      <c r="B362" s="95">
        <v>44075</v>
      </c>
      <c r="C362" s="141">
        <v>98</v>
      </c>
      <c r="D362" s="439">
        <v>97</v>
      </c>
      <c r="E362" s="439">
        <v>23</v>
      </c>
      <c r="F362" s="18"/>
      <c r="G362" s="439"/>
      <c r="H362" s="439"/>
      <c r="I362" s="122">
        <v>8</v>
      </c>
      <c r="J362" s="439"/>
      <c r="K362" s="435"/>
      <c r="L362" s="435"/>
      <c r="M362" s="435"/>
      <c r="N362" s="435"/>
      <c r="O362" s="435"/>
      <c r="P362" s="435"/>
      <c r="Q362" s="174">
        <v>3</v>
      </c>
      <c r="R362" s="435"/>
      <c r="S362" s="435">
        <v>2</v>
      </c>
      <c r="T362" s="435"/>
      <c r="U362" s="126"/>
      <c r="V362" s="126"/>
      <c r="W362" s="126"/>
      <c r="X362" s="21"/>
      <c r="Y362" s="21"/>
      <c r="Z362" s="21"/>
      <c r="AA362" s="21"/>
      <c r="AB362" s="21"/>
      <c r="AC362" s="21"/>
      <c r="AD362" s="21"/>
      <c r="AE362" s="21"/>
      <c r="AF362" s="21"/>
      <c r="AG362" s="21"/>
      <c r="AH362" s="21"/>
      <c r="AI362" s="21"/>
      <c r="AJ362" s="21"/>
      <c r="AK362" s="21"/>
      <c r="AL362" s="21"/>
      <c r="AM362" s="21"/>
      <c r="AN362" s="21"/>
    </row>
    <row r="363" spans="1:40" s="164" customFormat="1" ht="14.5">
      <c r="A363" s="40" t="s">
        <v>854</v>
      </c>
      <c r="B363" s="95">
        <v>44082</v>
      </c>
      <c r="C363" s="173">
        <v>5</v>
      </c>
      <c r="D363" s="173">
        <v>5</v>
      </c>
      <c r="E363" s="439"/>
      <c r="F363" s="18" t="s">
        <v>2089</v>
      </c>
      <c r="G363" s="439"/>
      <c r="H363" s="439"/>
      <c r="I363" s="123">
        <v>1</v>
      </c>
      <c r="J363" s="439">
        <v>4</v>
      </c>
      <c r="K363" s="435"/>
      <c r="L363" s="435"/>
      <c r="M363" s="435"/>
      <c r="N363" s="435">
        <v>3040</v>
      </c>
      <c r="O363" s="435"/>
      <c r="P363" s="435"/>
      <c r="Q363" s="439"/>
      <c r="R363" s="435"/>
      <c r="S363" s="435"/>
      <c r="T363" s="435"/>
      <c r="U363" s="126"/>
      <c r="V363" s="126"/>
      <c r="W363" s="126"/>
      <c r="X363" s="21"/>
      <c r="Y363" s="21"/>
      <c r="Z363" s="21"/>
      <c r="AA363" s="21"/>
      <c r="AB363" s="21"/>
      <c r="AC363" s="21"/>
      <c r="AD363" s="21"/>
      <c r="AE363" s="21"/>
      <c r="AF363" s="21"/>
      <c r="AG363" s="21"/>
      <c r="AH363" s="21"/>
      <c r="AI363" s="21"/>
      <c r="AJ363" s="21"/>
      <c r="AK363" s="21"/>
      <c r="AL363" s="21"/>
      <c r="AM363" s="21"/>
      <c r="AN363" s="21"/>
    </row>
    <row r="364" spans="1:40" s="169" customFormat="1" ht="14.5">
      <c r="A364" s="40" t="s">
        <v>855</v>
      </c>
      <c r="B364" s="95">
        <v>44060</v>
      </c>
      <c r="C364" s="173">
        <v>25</v>
      </c>
      <c r="D364" s="173">
        <v>24</v>
      </c>
      <c r="E364" s="439">
        <v>26</v>
      </c>
      <c r="F364" s="436"/>
      <c r="G364" s="439"/>
      <c r="H364" s="439"/>
      <c r="I364" s="122">
        <v>7</v>
      </c>
      <c r="J364" s="439"/>
      <c r="K364" s="435"/>
      <c r="L364" s="435"/>
      <c r="M364" s="435"/>
      <c r="N364" s="435"/>
      <c r="O364" s="435"/>
      <c r="P364" s="435"/>
      <c r="Q364" s="439"/>
      <c r="R364" s="435"/>
      <c r="S364" s="435"/>
      <c r="T364" s="435"/>
      <c r="U364" s="126"/>
      <c r="V364" s="126"/>
      <c r="W364" s="126"/>
      <c r="X364" s="21"/>
      <c r="Y364" s="21"/>
      <c r="Z364" s="21"/>
      <c r="AA364" s="21"/>
      <c r="AB364" s="21"/>
      <c r="AC364" s="21"/>
      <c r="AD364" s="21"/>
      <c r="AE364" s="21"/>
      <c r="AF364" s="21"/>
      <c r="AG364" s="21"/>
      <c r="AH364" s="21"/>
      <c r="AI364" s="21"/>
      <c r="AJ364" s="21"/>
      <c r="AK364" s="21"/>
      <c r="AL364" s="21"/>
      <c r="AM364" s="21"/>
      <c r="AN364" s="21"/>
    </row>
    <row r="365" spans="1:40" s="169" customFormat="1" ht="14.5">
      <c r="A365" s="40" t="s">
        <v>858</v>
      </c>
      <c r="B365" s="95">
        <v>44133</v>
      </c>
      <c r="C365" s="173">
        <v>15</v>
      </c>
      <c r="D365" s="173">
        <v>15</v>
      </c>
      <c r="E365" s="439"/>
      <c r="F365" s="91" t="s">
        <v>2090</v>
      </c>
      <c r="G365" s="439"/>
      <c r="H365" s="439"/>
      <c r="I365" s="123">
        <v>1</v>
      </c>
      <c r="J365" s="439">
        <v>14</v>
      </c>
      <c r="K365" s="435"/>
      <c r="L365" s="435"/>
      <c r="M365" s="435"/>
      <c r="N365" s="435" t="s">
        <v>2091</v>
      </c>
      <c r="O365" s="435"/>
      <c r="P365" s="435"/>
      <c r="Q365" s="439"/>
      <c r="R365" s="435"/>
      <c r="S365" s="435"/>
      <c r="T365" s="435"/>
      <c r="U365" s="126"/>
      <c r="V365" s="126"/>
      <c r="W365" s="126"/>
      <c r="X365" s="21"/>
      <c r="Y365" s="21"/>
      <c r="Z365" s="21"/>
      <c r="AA365" s="21"/>
      <c r="AB365" s="21"/>
      <c r="AC365" s="21"/>
      <c r="AD365" s="21"/>
      <c r="AE365" s="21"/>
      <c r="AF365" s="21"/>
      <c r="AG365" s="21"/>
      <c r="AH365" s="21"/>
      <c r="AI365" s="21"/>
      <c r="AJ365" s="21"/>
      <c r="AK365" s="21"/>
      <c r="AL365" s="21"/>
      <c r="AM365" s="21"/>
      <c r="AN365" s="21"/>
    </row>
    <row r="366" spans="1:40" s="169" customFormat="1" ht="14.5">
      <c r="A366" s="40" t="s">
        <v>860</v>
      </c>
      <c r="B366" s="95">
        <v>44148</v>
      </c>
      <c r="C366" s="173">
        <v>0</v>
      </c>
      <c r="D366" s="173">
        <v>1</v>
      </c>
      <c r="E366" s="439"/>
      <c r="F366" s="91" t="s">
        <v>2092</v>
      </c>
      <c r="G366" s="439"/>
      <c r="H366" s="439"/>
      <c r="I366" s="123"/>
      <c r="J366" s="439"/>
      <c r="K366" s="435"/>
      <c r="L366" s="435"/>
      <c r="M366" s="435"/>
      <c r="N366" s="435">
        <v>1020</v>
      </c>
      <c r="O366" s="435"/>
      <c r="P366" s="435">
        <v>1</v>
      </c>
      <c r="Q366" s="439">
        <v>1</v>
      </c>
      <c r="R366" s="435"/>
      <c r="S366" s="435"/>
      <c r="T366" s="435"/>
      <c r="U366" s="126"/>
      <c r="V366" s="126"/>
      <c r="W366" s="126"/>
      <c r="X366" s="21"/>
      <c r="Y366" s="21"/>
      <c r="Z366" s="21"/>
      <c r="AA366" s="21"/>
      <c r="AB366" s="21"/>
      <c r="AC366" s="21"/>
      <c r="AD366" s="21"/>
      <c r="AE366" s="21"/>
      <c r="AF366" s="21"/>
      <c r="AG366" s="21"/>
      <c r="AH366" s="21"/>
      <c r="AI366" s="21"/>
      <c r="AJ366" s="21"/>
      <c r="AK366" s="21"/>
      <c r="AL366" s="21"/>
      <c r="AM366" s="21"/>
      <c r="AN366" s="21"/>
    </row>
    <row r="367" spans="1:40" s="169" customFormat="1" ht="14.5">
      <c r="A367" s="40" t="s">
        <v>863</v>
      </c>
      <c r="B367" s="95">
        <v>44148</v>
      </c>
      <c r="C367" s="173">
        <v>403</v>
      </c>
      <c r="D367" s="173">
        <v>403</v>
      </c>
      <c r="E367" s="439"/>
      <c r="F367" s="91" t="s">
        <v>2093</v>
      </c>
      <c r="G367" s="439"/>
      <c r="H367" s="439"/>
      <c r="I367" s="122">
        <v>59</v>
      </c>
      <c r="J367" s="439"/>
      <c r="K367" s="435"/>
      <c r="L367" s="435"/>
      <c r="M367" s="435"/>
      <c r="N367" s="435" t="s">
        <v>2094</v>
      </c>
      <c r="O367" s="435">
        <v>52</v>
      </c>
      <c r="P367" s="435"/>
      <c r="Q367" s="439"/>
      <c r="R367" s="435"/>
      <c r="S367" s="435"/>
      <c r="T367" s="435"/>
      <c r="U367" s="126"/>
      <c r="V367" s="126"/>
      <c r="W367" s="126"/>
      <c r="X367" s="21"/>
      <c r="Y367" s="21"/>
      <c r="Z367" s="21"/>
      <c r="AA367" s="21"/>
      <c r="AB367" s="21"/>
      <c r="AC367" s="21"/>
      <c r="AD367" s="21"/>
      <c r="AE367" s="21"/>
      <c r="AF367" s="21"/>
      <c r="AG367" s="21"/>
      <c r="AH367" s="21"/>
      <c r="AI367" s="21"/>
      <c r="AJ367" s="21"/>
      <c r="AK367" s="21"/>
      <c r="AL367" s="21"/>
      <c r="AM367" s="21"/>
      <c r="AN367" s="21"/>
    </row>
    <row r="368" spans="1:40" s="169" customFormat="1" ht="14.5">
      <c r="A368" s="40" t="s">
        <v>866</v>
      </c>
      <c r="B368" s="95">
        <v>44141</v>
      </c>
      <c r="C368" s="173">
        <v>1</v>
      </c>
      <c r="D368" s="173">
        <v>1</v>
      </c>
      <c r="E368" s="439"/>
      <c r="F368" s="91">
        <v>33</v>
      </c>
      <c r="G368" s="439"/>
      <c r="H368" s="439"/>
      <c r="I368" s="123">
        <v>1</v>
      </c>
      <c r="J368" s="439"/>
      <c r="K368" s="435"/>
      <c r="L368" s="435"/>
      <c r="M368" s="435"/>
      <c r="N368" s="435">
        <v>1760</v>
      </c>
      <c r="O368" s="435">
        <v>1</v>
      </c>
      <c r="P368" s="435"/>
      <c r="Q368" s="439"/>
      <c r="R368" s="435"/>
      <c r="S368" s="435">
        <v>1</v>
      </c>
      <c r="T368" s="435"/>
      <c r="U368" s="126"/>
      <c r="V368" s="126"/>
      <c r="W368" s="126"/>
      <c r="X368" s="21"/>
      <c r="Y368" s="21"/>
      <c r="Z368" s="21"/>
      <c r="AA368" s="21"/>
      <c r="AB368" s="21"/>
      <c r="AC368" s="21"/>
      <c r="AD368" s="21"/>
      <c r="AE368" s="21"/>
      <c r="AF368" s="21"/>
      <c r="AG368" s="21"/>
      <c r="AH368" s="21"/>
      <c r="AI368" s="21"/>
      <c r="AJ368" s="21"/>
      <c r="AK368" s="21"/>
      <c r="AL368" s="21"/>
      <c r="AM368" s="21"/>
      <c r="AN368" s="21"/>
    </row>
    <row r="369" spans="1:40" s="169" customFormat="1" ht="14.5">
      <c r="A369" s="40" t="s">
        <v>868</v>
      </c>
      <c r="B369" s="95">
        <v>44129</v>
      </c>
      <c r="C369" s="173">
        <v>4</v>
      </c>
      <c r="D369" s="173">
        <v>4</v>
      </c>
      <c r="E369" s="439"/>
      <c r="F369" s="91" t="s">
        <v>758</v>
      </c>
      <c r="G369" s="439"/>
      <c r="H369" s="439"/>
      <c r="I369" s="123">
        <v>1</v>
      </c>
      <c r="J369" s="439">
        <v>2</v>
      </c>
      <c r="K369" s="435"/>
      <c r="L369" s="435"/>
      <c r="M369" s="435"/>
      <c r="N369" s="435" t="s">
        <v>2095</v>
      </c>
      <c r="O369" s="435"/>
      <c r="P369" s="435"/>
      <c r="Q369" s="439"/>
      <c r="R369" s="435"/>
      <c r="S369" s="435"/>
      <c r="T369" s="435"/>
      <c r="U369" s="126"/>
      <c r="V369" s="126"/>
      <c r="W369" s="126"/>
      <c r="X369" s="21"/>
      <c r="Y369" s="21"/>
      <c r="Z369" s="21"/>
      <c r="AA369" s="21"/>
      <c r="AB369" s="21"/>
      <c r="AC369" s="21"/>
      <c r="AD369" s="21"/>
      <c r="AE369" s="21"/>
      <c r="AF369" s="21"/>
      <c r="AG369" s="21"/>
      <c r="AH369" s="21"/>
      <c r="AI369" s="21"/>
      <c r="AJ369" s="21"/>
      <c r="AK369" s="21"/>
      <c r="AL369" s="21"/>
      <c r="AM369" s="21"/>
      <c r="AN369" s="21"/>
    </row>
    <row r="370" spans="1:40" s="169" customFormat="1" ht="14.5">
      <c r="A370" s="40" t="s">
        <v>871</v>
      </c>
      <c r="B370" s="95">
        <v>44155</v>
      </c>
      <c r="C370" s="173">
        <v>9</v>
      </c>
      <c r="D370" s="173">
        <v>9</v>
      </c>
      <c r="E370" s="439"/>
      <c r="F370" s="91" t="s">
        <v>2096</v>
      </c>
      <c r="G370" s="439"/>
      <c r="H370" s="439"/>
      <c r="I370" s="122">
        <v>8</v>
      </c>
      <c r="J370" s="439">
        <v>1</v>
      </c>
      <c r="K370" s="435"/>
      <c r="L370" s="435"/>
      <c r="M370" s="435"/>
      <c r="N370" s="435"/>
      <c r="O370" s="158">
        <v>6</v>
      </c>
      <c r="P370" s="435"/>
      <c r="Q370" s="439"/>
      <c r="R370" s="435"/>
      <c r="S370" s="435">
        <v>1</v>
      </c>
      <c r="T370" s="435"/>
      <c r="U370" s="126"/>
      <c r="V370" s="126"/>
      <c r="W370" s="126"/>
      <c r="X370" s="21"/>
      <c r="Y370" s="21"/>
      <c r="Z370" s="21"/>
      <c r="AA370" s="21"/>
      <c r="AB370" s="21"/>
      <c r="AC370" s="21"/>
      <c r="AD370" s="21"/>
      <c r="AE370" s="21"/>
      <c r="AF370" s="21"/>
      <c r="AG370" s="21"/>
      <c r="AH370" s="21"/>
      <c r="AI370" s="21"/>
      <c r="AJ370" s="21"/>
      <c r="AK370" s="21"/>
      <c r="AL370" s="21"/>
      <c r="AM370" s="21"/>
      <c r="AN370" s="21"/>
    </row>
    <row r="371" spans="1:40" s="169" customFormat="1" ht="14.5">
      <c r="A371" s="40" t="s">
        <v>874</v>
      </c>
      <c r="B371" s="95">
        <v>44157</v>
      </c>
      <c r="C371" s="173">
        <v>1</v>
      </c>
      <c r="D371" s="173">
        <v>1</v>
      </c>
      <c r="E371" s="439"/>
      <c r="F371" s="91" t="s">
        <v>2041</v>
      </c>
      <c r="G371" s="439"/>
      <c r="H371" s="439"/>
      <c r="I371" s="123"/>
      <c r="J371" s="439">
        <v>1</v>
      </c>
      <c r="K371" s="435"/>
      <c r="L371" s="435"/>
      <c r="M371" s="435"/>
      <c r="N371" s="435">
        <v>2590</v>
      </c>
      <c r="O371" s="435">
        <v>1</v>
      </c>
      <c r="P371" s="435">
        <v>1</v>
      </c>
      <c r="Q371" s="439"/>
      <c r="R371" s="435"/>
      <c r="S371" s="435"/>
      <c r="T371" s="435"/>
      <c r="U371" s="126"/>
      <c r="V371" s="126"/>
      <c r="W371" s="126"/>
      <c r="X371" s="21"/>
      <c r="Y371" s="21"/>
      <c r="Z371" s="21"/>
      <c r="AA371" s="21"/>
      <c r="AB371" s="21"/>
      <c r="AC371" s="21"/>
      <c r="AD371" s="21"/>
      <c r="AE371" s="21"/>
      <c r="AF371" s="21"/>
      <c r="AG371" s="21"/>
      <c r="AH371" s="21"/>
      <c r="AI371" s="21"/>
      <c r="AJ371" s="21"/>
      <c r="AK371" s="21"/>
      <c r="AL371" s="21"/>
      <c r="AM371" s="21"/>
      <c r="AN371" s="21"/>
    </row>
    <row r="372" spans="1:40" s="169" customFormat="1" ht="14.5">
      <c r="A372" s="40" t="s">
        <v>877</v>
      </c>
      <c r="B372" s="95">
        <v>44154</v>
      </c>
      <c r="C372" s="173"/>
      <c r="D372" s="173">
        <v>28</v>
      </c>
      <c r="E372" s="439">
        <v>35</v>
      </c>
      <c r="F372" s="91"/>
      <c r="G372" s="439"/>
      <c r="H372" s="439"/>
      <c r="I372" s="123"/>
      <c r="J372" s="439"/>
      <c r="K372" s="435"/>
      <c r="L372" s="435"/>
      <c r="M372" s="435"/>
      <c r="N372" s="435"/>
      <c r="O372" s="435"/>
      <c r="P372" s="435"/>
      <c r="Q372" s="439"/>
      <c r="R372" s="435"/>
      <c r="S372" s="435"/>
      <c r="T372" s="435"/>
      <c r="U372" s="126"/>
      <c r="V372" s="126"/>
      <c r="W372" s="126"/>
      <c r="X372" s="21"/>
      <c r="Y372" s="21"/>
      <c r="Z372" s="21"/>
      <c r="AA372" s="21"/>
      <c r="AB372" s="21"/>
      <c r="AC372" s="21"/>
      <c r="AD372" s="21"/>
      <c r="AE372" s="21"/>
      <c r="AF372" s="21"/>
      <c r="AG372" s="21"/>
      <c r="AH372" s="21"/>
      <c r="AI372" s="21"/>
      <c r="AJ372" s="21"/>
      <c r="AK372" s="21"/>
      <c r="AL372" s="21"/>
      <c r="AM372" s="21"/>
      <c r="AN372" s="21"/>
    </row>
    <row r="373" spans="1:40" s="175" customFormat="1" ht="14.5">
      <c r="A373" s="40" t="s">
        <v>880</v>
      </c>
      <c r="B373" s="95">
        <v>44154</v>
      </c>
      <c r="C373" s="173">
        <v>22</v>
      </c>
      <c r="D373" s="173">
        <v>22</v>
      </c>
      <c r="E373" s="439">
        <v>16</v>
      </c>
      <c r="F373" s="91" t="s">
        <v>2097</v>
      </c>
      <c r="G373" s="439"/>
      <c r="H373" s="439"/>
      <c r="I373" s="122">
        <v>15</v>
      </c>
      <c r="J373" s="439"/>
      <c r="K373" s="435"/>
      <c r="L373" s="435"/>
      <c r="M373" s="435"/>
      <c r="N373" s="435" t="s">
        <v>2098</v>
      </c>
      <c r="O373" s="435">
        <v>8</v>
      </c>
      <c r="P373" s="435"/>
      <c r="Q373" s="439"/>
      <c r="R373" s="435"/>
      <c r="S373" s="435">
        <v>2</v>
      </c>
      <c r="T373" s="435"/>
      <c r="U373" s="126"/>
      <c r="V373" s="126"/>
      <c r="W373" s="126"/>
      <c r="X373" s="21"/>
      <c r="Y373" s="21"/>
      <c r="Z373" s="21"/>
      <c r="AA373" s="21"/>
      <c r="AB373" s="21"/>
      <c r="AC373" s="21"/>
      <c r="AD373" s="21"/>
      <c r="AE373" s="21"/>
      <c r="AF373" s="21"/>
      <c r="AG373" s="21"/>
      <c r="AH373" s="21"/>
      <c r="AI373" s="21"/>
      <c r="AJ373" s="21"/>
      <c r="AK373" s="21"/>
      <c r="AL373" s="21"/>
      <c r="AM373" s="21"/>
      <c r="AN373" s="21"/>
    </row>
    <row r="374" spans="1:40" s="175" customFormat="1" ht="14.5">
      <c r="A374" s="40" t="s">
        <v>883</v>
      </c>
      <c r="B374" s="95">
        <v>44137</v>
      </c>
      <c r="C374" s="173">
        <v>21</v>
      </c>
      <c r="D374" s="173">
        <v>21</v>
      </c>
      <c r="E374" s="439"/>
      <c r="F374" s="91" t="s">
        <v>2099</v>
      </c>
      <c r="G374" s="439"/>
      <c r="H374" s="439"/>
      <c r="I374" s="123">
        <v>2</v>
      </c>
      <c r="J374" s="439">
        <v>19</v>
      </c>
      <c r="K374" s="435"/>
      <c r="L374" s="435"/>
      <c r="M374" s="435"/>
      <c r="N374" s="435" t="s">
        <v>2100</v>
      </c>
      <c r="O374" s="435"/>
      <c r="P374" s="435"/>
      <c r="Q374" s="439"/>
      <c r="R374" s="435"/>
      <c r="S374" s="435"/>
      <c r="T374" s="435"/>
      <c r="U374" s="126"/>
      <c r="V374" s="126"/>
      <c r="W374" s="126"/>
      <c r="X374" s="21"/>
      <c r="Y374" s="21"/>
      <c r="Z374" s="21"/>
      <c r="AA374" s="21"/>
      <c r="AB374" s="21"/>
      <c r="AC374" s="21"/>
      <c r="AD374" s="21"/>
      <c r="AE374" s="21"/>
      <c r="AF374" s="21"/>
      <c r="AG374" s="21"/>
      <c r="AH374" s="21"/>
      <c r="AI374" s="21"/>
      <c r="AJ374" s="21"/>
      <c r="AK374" s="21"/>
      <c r="AL374" s="21"/>
      <c r="AM374" s="21"/>
      <c r="AN374" s="21"/>
    </row>
    <row r="375" spans="1:40" s="175" customFormat="1" ht="14.5">
      <c r="A375" s="40" t="s">
        <v>885</v>
      </c>
      <c r="B375" s="95">
        <v>44151</v>
      </c>
      <c r="C375" s="173">
        <v>1</v>
      </c>
      <c r="D375" s="173">
        <v>1</v>
      </c>
      <c r="E375" s="439"/>
      <c r="F375" s="91">
        <v>28</v>
      </c>
      <c r="G375" s="439"/>
      <c r="H375" s="439">
        <v>1</v>
      </c>
      <c r="I375" s="123"/>
      <c r="J375" s="439"/>
      <c r="K375" s="435"/>
      <c r="L375" s="435"/>
      <c r="M375" s="435"/>
      <c r="N375" s="435">
        <v>1430</v>
      </c>
      <c r="O375" s="435">
        <v>1</v>
      </c>
      <c r="P375" s="435"/>
      <c r="Q375" s="439"/>
      <c r="R375" s="435"/>
      <c r="S375" s="435"/>
      <c r="T375" s="435"/>
      <c r="U375" s="126"/>
      <c r="V375" s="126"/>
      <c r="W375" s="126"/>
      <c r="X375" s="21"/>
      <c r="Y375" s="21"/>
      <c r="Z375" s="21"/>
      <c r="AA375" s="21"/>
      <c r="AB375" s="21"/>
      <c r="AC375" s="21"/>
      <c r="AD375" s="21"/>
      <c r="AE375" s="21"/>
      <c r="AF375" s="21"/>
      <c r="AG375" s="21"/>
      <c r="AH375" s="21"/>
      <c r="AI375" s="21"/>
      <c r="AJ375" s="21"/>
      <c r="AK375" s="21"/>
      <c r="AL375" s="21"/>
      <c r="AM375" s="21"/>
      <c r="AN375" s="21"/>
    </row>
    <row r="376" spans="1:40" s="175" customFormat="1" ht="14.5">
      <c r="A376" s="40" t="s">
        <v>888</v>
      </c>
      <c r="B376" s="95">
        <v>44137</v>
      </c>
      <c r="C376" s="173">
        <v>251</v>
      </c>
      <c r="D376" s="173">
        <v>245</v>
      </c>
      <c r="E376" s="439"/>
      <c r="F376" s="91"/>
      <c r="G376" s="439"/>
      <c r="H376" s="158">
        <v>9</v>
      </c>
      <c r="I376" s="125">
        <v>18</v>
      </c>
      <c r="J376" s="439">
        <f>75+81+62</f>
        <v>218</v>
      </c>
      <c r="K376" s="435"/>
      <c r="L376" s="435"/>
      <c r="M376" s="435"/>
      <c r="N376" s="435"/>
      <c r="O376" s="435"/>
      <c r="P376" s="435">
        <v>1</v>
      </c>
      <c r="Q376" s="439"/>
      <c r="R376" s="435"/>
      <c r="S376" s="435"/>
      <c r="T376" s="435"/>
      <c r="U376" s="126"/>
      <c r="V376" s="126"/>
      <c r="W376" s="126"/>
      <c r="X376" s="21"/>
      <c r="Y376" s="21"/>
      <c r="Z376" s="21"/>
      <c r="AA376" s="21"/>
      <c r="AB376" s="21"/>
      <c r="AC376" s="21"/>
      <c r="AD376" s="21"/>
      <c r="AE376" s="21"/>
      <c r="AF376" s="21"/>
      <c r="AG376" s="21"/>
      <c r="AH376" s="21"/>
      <c r="AI376" s="21"/>
      <c r="AJ376" s="21"/>
      <c r="AK376" s="21"/>
      <c r="AL376" s="21"/>
      <c r="AM376" s="21"/>
      <c r="AN376" s="21"/>
    </row>
    <row r="377" spans="1:40" s="175" customFormat="1" ht="14.5">
      <c r="A377" s="40" t="s">
        <v>891</v>
      </c>
      <c r="B377" s="95">
        <v>44151</v>
      </c>
      <c r="C377" s="173">
        <v>0</v>
      </c>
      <c r="D377" s="173"/>
      <c r="E377" s="439">
        <v>1</v>
      </c>
      <c r="F377" s="91"/>
      <c r="G377" s="439"/>
      <c r="H377" s="439"/>
      <c r="I377" s="123"/>
      <c r="J377" s="439"/>
      <c r="K377" s="435"/>
      <c r="L377" s="435"/>
      <c r="M377" s="435"/>
      <c r="N377" s="435"/>
      <c r="O377" s="435"/>
      <c r="P377" s="435"/>
      <c r="Q377" s="439"/>
      <c r="R377" s="435"/>
      <c r="S377" s="435"/>
      <c r="T377" s="435"/>
      <c r="U377" s="126"/>
      <c r="V377" s="126"/>
      <c r="W377" s="126"/>
      <c r="X377" s="21"/>
      <c r="Y377" s="21"/>
      <c r="Z377" s="21"/>
      <c r="AA377" s="21"/>
      <c r="AB377" s="21"/>
      <c r="AC377" s="21"/>
      <c r="AD377" s="21"/>
      <c r="AE377" s="21"/>
      <c r="AF377" s="21"/>
      <c r="AG377" s="21"/>
      <c r="AH377" s="21"/>
      <c r="AI377" s="21"/>
      <c r="AJ377" s="21"/>
      <c r="AK377" s="21"/>
      <c r="AL377" s="21"/>
      <c r="AM377" s="21"/>
      <c r="AN377" s="21"/>
    </row>
    <row r="378" spans="1:40" s="175" customFormat="1" ht="14.5">
      <c r="A378" s="40" t="s">
        <v>893</v>
      </c>
      <c r="B378" s="95">
        <v>44140</v>
      </c>
      <c r="C378" s="173">
        <v>1</v>
      </c>
      <c r="D378" s="173">
        <v>1</v>
      </c>
      <c r="E378" s="439"/>
      <c r="F378" s="91">
        <v>39</v>
      </c>
      <c r="G378" s="439"/>
      <c r="H378" s="439"/>
      <c r="I378" s="123"/>
      <c r="J378" s="439">
        <v>1</v>
      </c>
      <c r="K378" s="435"/>
      <c r="L378" s="435"/>
      <c r="M378" s="435"/>
      <c r="N378" s="435"/>
      <c r="O378" s="435"/>
      <c r="P378" s="435"/>
      <c r="Q378" s="439"/>
      <c r="R378" s="435"/>
      <c r="S378" s="435"/>
      <c r="T378" s="435"/>
      <c r="U378" s="126"/>
      <c r="V378" s="126"/>
      <c r="W378" s="126"/>
      <c r="X378" s="21"/>
      <c r="Y378" s="21"/>
      <c r="Z378" s="21"/>
      <c r="AA378" s="21"/>
      <c r="AB378" s="21"/>
      <c r="AC378" s="21"/>
      <c r="AD378" s="21"/>
      <c r="AE378" s="21"/>
      <c r="AF378" s="21"/>
      <c r="AG378" s="21"/>
      <c r="AH378" s="21"/>
      <c r="AI378" s="21"/>
      <c r="AJ378" s="21"/>
      <c r="AK378" s="21"/>
      <c r="AL378" s="21"/>
      <c r="AM378" s="21"/>
      <c r="AN378" s="21"/>
    </row>
    <row r="379" spans="1:40" s="175" customFormat="1" ht="14.5">
      <c r="A379" s="92" t="s">
        <v>896</v>
      </c>
      <c r="B379" s="93">
        <v>44125</v>
      </c>
      <c r="C379" s="173"/>
      <c r="D379" s="173"/>
      <c r="E379" s="439"/>
      <c r="F379" s="91"/>
      <c r="G379" s="439"/>
      <c r="H379" s="439"/>
      <c r="I379" s="123"/>
      <c r="J379" s="439"/>
      <c r="K379" s="435"/>
      <c r="L379" s="435"/>
      <c r="M379" s="435"/>
      <c r="N379" s="435"/>
      <c r="O379" s="435"/>
      <c r="P379" s="435"/>
      <c r="Q379" s="439"/>
      <c r="R379" s="435"/>
      <c r="S379" s="435"/>
      <c r="T379" s="435"/>
      <c r="U379" s="126"/>
      <c r="V379" s="126"/>
      <c r="W379" s="126"/>
      <c r="X379" s="21"/>
      <c r="Y379" s="21"/>
      <c r="Z379" s="21"/>
      <c r="AA379" s="21"/>
      <c r="AB379" s="21"/>
      <c r="AC379" s="21"/>
      <c r="AD379" s="21"/>
      <c r="AE379" s="21"/>
      <c r="AF379" s="21"/>
      <c r="AG379" s="21"/>
      <c r="AH379" s="21"/>
      <c r="AI379" s="21"/>
      <c r="AJ379" s="21"/>
      <c r="AK379" s="21"/>
      <c r="AL379" s="21"/>
      <c r="AM379" s="21"/>
      <c r="AN379" s="21"/>
    </row>
    <row r="380" spans="1:40" s="175" customFormat="1" ht="14.5">
      <c r="A380" s="92" t="s">
        <v>899</v>
      </c>
      <c r="B380" s="93">
        <v>44128</v>
      </c>
      <c r="C380" s="173"/>
      <c r="D380" s="173"/>
      <c r="E380" s="439"/>
      <c r="F380" s="91"/>
      <c r="G380" s="439"/>
      <c r="H380" s="439"/>
      <c r="I380" s="123"/>
      <c r="J380" s="439"/>
      <c r="K380" s="435"/>
      <c r="L380" s="435"/>
      <c r="M380" s="435"/>
      <c r="N380" s="435"/>
      <c r="O380" s="435"/>
      <c r="P380" s="435"/>
      <c r="Q380" s="439"/>
      <c r="R380" s="435"/>
      <c r="S380" s="435"/>
      <c r="T380" s="435"/>
      <c r="U380" s="126"/>
      <c r="V380" s="126"/>
      <c r="W380" s="126"/>
      <c r="X380" s="21"/>
      <c r="Y380" s="21"/>
      <c r="Z380" s="21"/>
      <c r="AA380" s="21"/>
      <c r="AB380" s="21"/>
      <c r="AC380" s="21"/>
      <c r="AD380" s="21"/>
      <c r="AE380" s="21"/>
      <c r="AF380" s="21"/>
      <c r="AG380" s="21"/>
      <c r="AH380" s="21"/>
      <c r="AI380" s="21"/>
      <c r="AJ380" s="21"/>
      <c r="AK380" s="21"/>
      <c r="AL380" s="21"/>
      <c r="AM380" s="21"/>
      <c r="AN380" s="21"/>
    </row>
    <row r="381" spans="1:40" s="175" customFormat="1" ht="14.5">
      <c r="A381" s="40" t="s">
        <v>900</v>
      </c>
      <c r="B381" s="93">
        <v>44112</v>
      </c>
      <c r="C381" s="173">
        <v>3</v>
      </c>
      <c r="D381" s="173">
        <v>3</v>
      </c>
      <c r="E381" s="439"/>
      <c r="F381" s="91" t="s">
        <v>2101</v>
      </c>
      <c r="G381" s="439"/>
      <c r="H381" s="439"/>
      <c r="I381" s="123"/>
      <c r="J381" s="439">
        <v>3</v>
      </c>
      <c r="K381" s="435"/>
      <c r="L381" s="435"/>
      <c r="M381" s="435"/>
      <c r="N381" s="435"/>
      <c r="O381" s="435"/>
      <c r="P381" s="435"/>
      <c r="Q381" s="439"/>
      <c r="R381" s="435">
        <v>1</v>
      </c>
      <c r="S381" s="435"/>
      <c r="T381" s="435"/>
      <c r="U381" s="126"/>
      <c r="V381" s="126"/>
      <c r="W381" s="126"/>
      <c r="X381" s="21"/>
      <c r="Y381" s="21"/>
      <c r="Z381" s="21"/>
      <c r="AA381" s="21"/>
      <c r="AB381" s="21"/>
      <c r="AC381" s="21"/>
      <c r="AD381" s="21"/>
      <c r="AE381" s="21"/>
      <c r="AF381" s="21"/>
      <c r="AG381" s="21"/>
      <c r="AH381" s="21"/>
      <c r="AI381" s="21"/>
      <c r="AJ381" s="21"/>
      <c r="AK381" s="21"/>
      <c r="AL381" s="21"/>
      <c r="AM381" s="21"/>
      <c r="AN381" s="21"/>
    </row>
    <row r="382" spans="1:40" s="175" customFormat="1" ht="14.5">
      <c r="A382" s="92" t="s">
        <v>903</v>
      </c>
      <c r="B382" s="93">
        <v>44111</v>
      </c>
      <c r="C382" s="173">
        <v>61</v>
      </c>
      <c r="D382" s="173">
        <v>60</v>
      </c>
      <c r="E382" s="439"/>
      <c r="F382" s="91">
        <v>37.869999999999997</v>
      </c>
      <c r="G382" s="439"/>
      <c r="H382" s="439"/>
      <c r="I382" s="122">
        <v>10</v>
      </c>
      <c r="J382" s="439"/>
      <c r="K382" s="435"/>
      <c r="L382" s="435"/>
      <c r="M382" s="435"/>
      <c r="N382" s="435" t="s">
        <v>2102</v>
      </c>
      <c r="O382" s="435"/>
      <c r="P382" s="435"/>
      <c r="Q382" s="439"/>
      <c r="R382" s="435"/>
      <c r="S382" s="435"/>
      <c r="T382" s="435"/>
      <c r="U382" s="126"/>
      <c r="V382" s="126"/>
      <c r="W382" s="126"/>
      <c r="X382" s="21"/>
      <c r="Y382" s="21"/>
      <c r="Z382" s="21"/>
      <c r="AA382" s="21"/>
      <c r="AB382" s="21"/>
      <c r="AC382" s="21"/>
      <c r="AD382" s="21"/>
      <c r="AE382" s="21"/>
      <c r="AF382" s="21"/>
      <c r="AG382" s="21"/>
      <c r="AH382" s="21"/>
      <c r="AI382" s="21"/>
      <c r="AJ382" s="21"/>
      <c r="AK382" s="21"/>
      <c r="AL382" s="21"/>
      <c r="AM382" s="21"/>
      <c r="AN382" s="21"/>
    </row>
    <row r="383" spans="1:40" s="179" customFormat="1" ht="14.5">
      <c r="A383" s="40" t="s">
        <v>905</v>
      </c>
      <c r="B383" s="93">
        <v>44164</v>
      </c>
      <c r="C383" s="173">
        <v>42</v>
      </c>
      <c r="D383" s="173">
        <v>42</v>
      </c>
      <c r="E383" s="439">
        <v>20</v>
      </c>
      <c r="F383" s="91"/>
      <c r="G383" s="439"/>
      <c r="H383" s="439"/>
      <c r="I383" s="123"/>
      <c r="J383" s="439"/>
      <c r="K383" s="435"/>
      <c r="L383" s="435"/>
      <c r="M383" s="435"/>
      <c r="N383" s="435" t="s">
        <v>2103</v>
      </c>
      <c r="O383" s="435"/>
      <c r="P383" s="435"/>
      <c r="Q383" s="439"/>
      <c r="R383" s="435"/>
      <c r="S383" s="435"/>
      <c r="T383" s="435"/>
      <c r="U383" s="126"/>
      <c r="V383" s="126"/>
      <c r="W383" s="126"/>
      <c r="X383" s="21"/>
      <c r="Y383" s="21"/>
      <c r="Z383" s="21"/>
      <c r="AA383" s="21"/>
      <c r="AB383" s="21"/>
      <c r="AC383" s="21"/>
      <c r="AD383" s="21"/>
      <c r="AE383" s="21"/>
      <c r="AF383" s="21"/>
      <c r="AG383" s="21"/>
      <c r="AH383" s="21"/>
      <c r="AI383" s="21"/>
      <c r="AJ383" s="21"/>
      <c r="AK383" s="21"/>
      <c r="AL383" s="21"/>
      <c r="AM383" s="21"/>
      <c r="AN383" s="21"/>
    </row>
    <row r="384" spans="1:40" s="179" customFormat="1" ht="14.5">
      <c r="A384" s="40" t="s">
        <v>909</v>
      </c>
      <c r="B384" s="93">
        <v>44165</v>
      </c>
      <c r="C384" s="173">
        <v>1</v>
      </c>
      <c r="D384" s="173">
        <v>1</v>
      </c>
      <c r="E384" s="439"/>
      <c r="F384" s="91" t="s">
        <v>1247</v>
      </c>
      <c r="G384" s="439"/>
      <c r="H384" s="439"/>
      <c r="I384" s="123"/>
      <c r="J384" s="439"/>
      <c r="K384" s="435"/>
      <c r="L384" s="435"/>
      <c r="M384" s="435"/>
      <c r="N384" s="435">
        <v>2680</v>
      </c>
      <c r="O384" s="435"/>
      <c r="P384" s="435"/>
      <c r="Q384" s="439"/>
      <c r="R384" s="435"/>
      <c r="S384" s="435"/>
      <c r="T384" s="435"/>
      <c r="U384" s="126"/>
      <c r="V384" s="126"/>
      <c r="W384" s="126"/>
      <c r="X384" s="21"/>
      <c r="Y384" s="21"/>
      <c r="Z384" s="21"/>
      <c r="AA384" s="21"/>
      <c r="AB384" s="21"/>
      <c r="AC384" s="21"/>
      <c r="AD384" s="21"/>
      <c r="AE384" s="21"/>
      <c r="AF384" s="21"/>
      <c r="AG384" s="21"/>
      <c r="AH384" s="21"/>
      <c r="AI384" s="21"/>
      <c r="AJ384" s="21"/>
      <c r="AK384" s="21"/>
      <c r="AL384" s="21"/>
      <c r="AM384" s="21"/>
      <c r="AN384" s="21"/>
    </row>
    <row r="385" spans="1:40" s="179" customFormat="1" ht="14.5">
      <c r="A385" s="40" t="s">
        <v>67</v>
      </c>
      <c r="B385" s="93">
        <v>44161</v>
      </c>
      <c r="C385" s="173">
        <v>10</v>
      </c>
      <c r="D385" s="173">
        <v>10</v>
      </c>
      <c r="E385" s="439"/>
      <c r="F385" s="91"/>
      <c r="G385" s="439"/>
      <c r="H385" s="439"/>
      <c r="I385" s="123"/>
      <c r="J385" s="183">
        <v>10</v>
      </c>
      <c r="K385" s="435"/>
      <c r="L385" s="435"/>
      <c r="M385" s="435"/>
      <c r="N385" s="435">
        <v>3470</v>
      </c>
      <c r="O385" s="435"/>
      <c r="P385" s="435"/>
      <c r="Q385" s="439"/>
      <c r="R385" s="435"/>
      <c r="S385" s="435"/>
      <c r="T385" s="435"/>
      <c r="U385" s="126"/>
      <c r="V385" s="126"/>
      <c r="W385" s="126"/>
      <c r="X385" s="21"/>
      <c r="Y385" s="21"/>
      <c r="Z385" s="21"/>
      <c r="AA385" s="21"/>
      <c r="AB385" s="21"/>
      <c r="AC385" s="21"/>
      <c r="AD385" s="21"/>
      <c r="AE385" s="21"/>
      <c r="AF385" s="21"/>
      <c r="AG385" s="21"/>
      <c r="AH385" s="21"/>
      <c r="AI385" s="21"/>
      <c r="AJ385" s="21"/>
      <c r="AK385" s="21"/>
      <c r="AL385" s="21"/>
      <c r="AM385" s="21"/>
      <c r="AN385" s="21"/>
    </row>
    <row r="386" spans="1:40" s="179" customFormat="1" ht="14.5">
      <c r="A386" s="40" t="s">
        <v>915</v>
      </c>
      <c r="B386" s="93">
        <v>44154</v>
      </c>
      <c r="C386" s="173">
        <v>1</v>
      </c>
      <c r="D386" s="173">
        <v>1</v>
      </c>
      <c r="E386" s="439"/>
      <c r="F386" s="91">
        <v>36</v>
      </c>
      <c r="G386" s="439"/>
      <c r="H386" s="439"/>
      <c r="I386" s="123"/>
      <c r="J386" s="180">
        <v>1</v>
      </c>
      <c r="K386" s="435"/>
      <c r="L386" s="435"/>
      <c r="M386" s="435"/>
      <c r="N386" s="435">
        <v>2600</v>
      </c>
      <c r="O386" s="435"/>
      <c r="P386" s="435"/>
      <c r="Q386" s="439"/>
      <c r="R386" s="435"/>
      <c r="S386" s="435"/>
      <c r="T386" s="435"/>
      <c r="U386" s="126"/>
      <c r="V386" s="126"/>
      <c r="W386" s="126"/>
      <c r="X386" s="21"/>
      <c r="Y386" s="21"/>
      <c r="Z386" s="21"/>
      <c r="AA386" s="21"/>
      <c r="AB386" s="21"/>
      <c r="AC386" s="21"/>
      <c r="AD386" s="21"/>
      <c r="AE386" s="21"/>
      <c r="AF386" s="21"/>
      <c r="AG386" s="21"/>
      <c r="AH386" s="21"/>
      <c r="AI386" s="21"/>
      <c r="AJ386" s="21"/>
      <c r="AK386" s="21"/>
      <c r="AL386" s="21"/>
      <c r="AM386" s="21"/>
      <c r="AN386" s="21"/>
    </row>
    <row r="387" spans="1:40" s="185" customFormat="1" ht="14.5">
      <c r="A387" s="40" t="s">
        <v>919</v>
      </c>
      <c r="B387" s="93">
        <v>44163</v>
      </c>
      <c r="C387" s="173">
        <v>1</v>
      </c>
      <c r="D387" s="173">
        <v>1</v>
      </c>
      <c r="E387" s="439"/>
      <c r="F387" s="91">
        <v>39</v>
      </c>
      <c r="G387" s="439"/>
      <c r="H387" s="439"/>
      <c r="I387" s="123"/>
      <c r="J387" s="180"/>
      <c r="K387" s="435"/>
      <c r="L387" s="435"/>
      <c r="M387" s="435"/>
      <c r="N387" s="435">
        <v>2830</v>
      </c>
      <c r="O387" s="435"/>
      <c r="P387" s="435"/>
      <c r="Q387" s="439"/>
      <c r="R387" s="435"/>
      <c r="S387" s="435"/>
      <c r="T387" s="435"/>
      <c r="U387" s="126"/>
      <c r="V387" s="126"/>
      <c r="W387" s="126"/>
      <c r="X387" s="21"/>
      <c r="Y387" s="21"/>
      <c r="Z387" s="21"/>
      <c r="AA387" s="21"/>
      <c r="AB387" s="21"/>
      <c r="AC387" s="21"/>
      <c r="AD387" s="21"/>
      <c r="AE387" s="21"/>
      <c r="AF387" s="21"/>
      <c r="AG387" s="21"/>
      <c r="AH387" s="21"/>
      <c r="AI387" s="21"/>
      <c r="AJ387" s="21"/>
      <c r="AK387" s="21"/>
      <c r="AL387" s="21"/>
      <c r="AM387" s="21"/>
      <c r="AN387" s="21"/>
    </row>
    <row r="388" spans="1:40" s="185" customFormat="1" ht="14.5">
      <c r="A388" s="40" t="s">
        <v>924</v>
      </c>
      <c r="B388" s="93">
        <v>44162</v>
      </c>
      <c r="C388" s="173">
        <v>3</v>
      </c>
      <c r="D388" s="173">
        <v>3</v>
      </c>
      <c r="E388" s="439"/>
      <c r="F388" s="91"/>
      <c r="G388" s="439"/>
      <c r="H388" s="439"/>
      <c r="I388" s="123"/>
      <c r="J388" s="180"/>
      <c r="K388" s="435"/>
      <c r="L388" s="435"/>
      <c r="M388" s="435"/>
      <c r="N388" s="435">
        <f>(3560+3714+3142)/3</f>
        <v>3472</v>
      </c>
      <c r="O388" s="435"/>
      <c r="P388" s="435"/>
      <c r="Q388" s="439"/>
      <c r="R388" s="435"/>
      <c r="S388" s="435"/>
      <c r="T388" s="435"/>
      <c r="U388" s="126"/>
      <c r="V388" s="126"/>
      <c r="W388" s="126"/>
      <c r="X388" s="21"/>
      <c r="Y388" s="21"/>
      <c r="Z388" s="21"/>
      <c r="AA388" s="21"/>
      <c r="AB388" s="21"/>
      <c r="AC388" s="21"/>
      <c r="AD388" s="21"/>
      <c r="AE388" s="21"/>
      <c r="AF388" s="21"/>
      <c r="AG388" s="21"/>
      <c r="AH388" s="21"/>
      <c r="AI388" s="21"/>
      <c r="AJ388" s="21"/>
      <c r="AK388" s="21"/>
      <c r="AL388" s="21"/>
      <c r="AM388" s="21"/>
      <c r="AN388" s="21"/>
    </row>
    <row r="389" spans="1:40" s="185" customFormat="1" ht="14.5">
      <c r="A389" s="40" t="s">
        <v>926</v>
      </c>
      <c r="B389" s="93">
        <v>44161</v>
      </c>
      <c r="C389" s="173">
        <v>1</v>
      </c>
      <c r="D389" s="173">
        <v>1</v>
      </c>
      <c r="E389" s="439"/>
      <c r="F389" s="91"/>
      <c r="G389" s="439"/>
      <c r="H389" s="439"/>
      <c r="I389" s="123"/>
      <c r="J389" s="180">
        <v>1</v>
      </c>
      <c r="K389" s="435"/>
      <c r="L389" s="435"/>
      <c r="M389" s="435"/>
      <c r="N389" s="435"/>
      <c r="O389" s="435"/>
      <c r="P389" s="435"/>
      <c r="Q389" s="439"/>
      <c r="R389" s="435"/>
      <c r="S389" s="435"/>
      <c r="T389" s="435"/>
      <c r="U389" s="126"/>
      <c r="V389" s="126"/>
      <c r="W389" s="126"/>
      <c r="X389" s="21"/>
      <c r="Y389" s="21"/>
      <c r="Z389" s="21"/>
      <c r="AA389" s="21"/>
      <c r="AB389" s="21"/>
      <c r="AC389" s="21"/>
      <c r="AD389" s="21"/>
      <c r="AE389" s="21"/>
      <c r="AF389" s="21"/>
      <c r="AG389" s="21"/>
      <c r="AH389" s="21"/>
      <c r="AI389" s="21"/>
      <c r="AJ389" s="21"/>
      <c r="AK389" s="21"/>
      <c r="AL389" s="21"/>
      <c r="AM389" s="21"/>
      <c r="AN389" s="21"/>
    </row>
    <row r="390" spans="1:40" s="185" customFormat="1" ht="14.5">
      <c r="A390" s="40" t="s">
        <v>928</v>
      </c>
      <c r="B390" s="95" t="s">
        <v>929</v>
      </c>
      <c r="C390" s="173">
        <v>3</v>
      </c>
      <c r="D390" s="173">
        <v>3</v>
      </c>
      <c r="E390" s="439"/>
      <c r="F390" s="91" t="s">
        <v>2104</v>
      </c>
      <c r="G390" s="439"/>
      <c r="H390" s="439"/>
      <c r="I390" s="123"/>
      <c r="J390" s="180">
        <v>3</v>
      </c>
      <c r="K390" s="435"/>
      <c r="L390" s="435"/>
      <c r="M390" s="435"/>
      <c r="N390" s="435">
        <f>(2750+2560+3000)/3</f>
        <v>2770</v>
      </c>
      <c r="O390" s="435"/>
      <c r="P390" s="435"/>
      <c r="Q390" s="439"/>
      <c r="R390" s="435"/>
      <c r="S390" s="435"/>
      <c r="T390" s="435"/>
      <c r="U390" s="126"/>
      <c r="V390" s="126"/>
      <c r="W390" s="126"/>
      <c r="X390" s="21"/>
      <c r="Y390" s="21"/>
      <c r="Z390" s="21"/>
      <c r="AA390" s="21"/>
      <c r="AB390" s="21"/>
      <c r="AC390" s="21"/>
      <c r="AD390" s="21"/>
      <c r="AE390" s="21"/>
      <c r="AF390" s="21"/>
      <c r="AG390" s="21"/>
      <c r="AH390" s="21"/>
      <c r="AI390" s="21"/>
      <c r="AJ390" s="21"/>
      <c r="AK390" s="21"/>
      <c r="AL390" s="21"/>
      <c r="AM390" s="21"/>
      <c r="AN390" s="21"/>
    </row>
    <row r="391" spans="1:40" s="185" customFormat="1" ht="14.5">
      <c r="A391" s="40" t="s">
        <v>932</v>
      </c>
      <c r="B391" s="95">
        <v>44158</v>
      </c>
      <c r="C391" s="436"/>
      <c r="D391" s="436"/>
      <c r="E391" s="436"/>
      <c r="F391" s="91"/>
      <c r="G391" s="439"/>
      <c r="H391" s="436"/>
      <c r="I391" s="436"/>
      <c r="J391" s="436"/>
      <c r="K391" s="435"/>
      <c r="L391" s="435"/>
      <c r="M391" s="435"/>
      <c r="N391" s="436"/>
      <c r="O391" s="435"/>
      <c r="P391" s="435"/>
      <c r="Q391" s="439">
        <v>5</v>
      </c>
      <c r="R391" s="435"/>
      <c r="S391" s="435">
        <v>2</v>
      </c>
      <c r="T391" s="435"/>
      <c r="U391" s="126"/>
      <c r="V391" s="126"/>
      <c r="W391" s="126"/>
      <c r="X391" s="21"/>
      <c r="Y391" s="21"/>
      <c r="Z391" s="21"/>
      <c r="AA391" s="21"/>
      <c r="AB391" s="21"/>
      <c r="AC391" s="21"/>
      <c r="AD391" s="21"/>
      <c r="AE391" s="21"/>
      <c r="AF391" s="21"/>
      <c r="AG391" s="21"/>
      <c r="AH391" s="21"/>
      <c r="AI391" s="21"/>
      <c r="AJ391" s="21"/>
      <c r="AK391" s="21"/>
      <c r="AL391" s="21"/>
      <c r="AM391" s="21"/>
      <c r="AN391" s="21"/>
    </row>
    <row r="392" spans="1:40" s="185" customFormat="1" ht="14.5">
      <c r="A392" s="40" t="s">
        <v>933</v>
      </c>
      <c r="B392" s="95">
        <v>44159</v>
      </c>
      <c r="C392" s="173">
        <v>8</v>
      </c>
      <c r="D392" s="173">
        <v>8</v>
      </c>
      <c r="E392" s="439">
        <v>12</v>
      </c>
      <c r="F392" s="91"/>
      <c r="G392" s="439"/>
      <c r="H392" s="158">
        <v>2</v>
      </c>
      <c r="I392" s="125">
        <v>3</v>
      </c>
      <c r="J392" s="183">
        <v>3</v>
      </c>
      <c r="K392" s="435"/>
      <c r="L392" s="435"/>
      <c r="M392" s="435"/>
      <c r="N392" s="435">
        <v>2560.8000000000002</v>
      </c>
      <c r="O392" s="435"/>
      <c r="P392" s="435"/>
      <c r="Q392" s="439"/>
      <c r="R392" s="435"/>
      <c r="S392" s="435"/>
      <c r="T392" s="435"/>
      <c r="U392" s="126"/>
      <c r="V392" s="126"/>
      <c r="W392" s="126"/>
      <c r="X392" s="21"/>
      <c r="Y392" s="21"/>
      <c r="Z392" s="21"/>
      <c r="AA392" s="21"/>
      <c r="AB392" s="21"/>
      <c r="AC392" s="21"/>
      <c r="AD392" s="21"/>
      <c r="AE392" s="21"/>
      <c r="AF392" s="21"/>
      <c r="AG392" s="21"/>
      <c r="AH392" s="21"/>
      <c r="AI392" s="21"/>
      <c r="AJ392" s="21"/>
      <c r="AK392" s="21"/>
      <c r="AL392" s="21"/>
      <c r="AM392" s="21"/>
      <c r="AN392" s="21"/>
    </row>
    <row r="393" spans="1:40" s="185" customFormat="1" ht="14.5">
      <c r="A393" s="40" t="s">
        <v>936</v>
      </c>
      <c r="B393" s="95">
        <v>44151</v>
      </c>
      <c r="C393" s="173">
        <v>21</v>
      </c>
      <c r="D393" s="173">
        <v>19</v>
      </c>
      <c r="E393" s="439"/>
      <c r="F393" s="91" t="s">
        <v>2105</v>
      </c>
      <c r="G393" s="439"/>
      <c r="H393" s="439"/>
      <c r="I393" s="122">
        <v>8</v>
      </c>
      <c r="J393" s="180"/>
      <c r="K393" s="435"/>
      <c r="L393" s="435"/>
      <c r="M393" s="435"/>
      <c r="N393" s="435" t="s">
        <v>2106</v>
      </c>
      <c r="O393" s="435">
        <v>13</v>
      </c>
      <c r="P393" s="435"/>
      <c r="Q393" s="439"/>
      <c r="R393" s="435">
        <v>7</v>
      </c>
      <c r="S393" s="435"/>
      <c r="T393" s="435"/>
      <c r="U393" s="126"/>
      <c r="V393" s="126"/>
      <c r="W393" s="126"/>
      <c r="X393" s="21"/>
      <c r="Y393" s="21"/>
      <c r="Z393" s="21"/>
      <c r="AA393" s="21"/>
      <c r="AB393" s="21"/>
      <c r="AC393" s="21"/>
      <c r="AD393" s="21"/>
      <c r="AE393" s="21"/>
      <c r="AF393" s="21"/>
      <c r="AG393" s="21"/>
      <c r="AH393" s="21"/>
      <c r="AI393" s="21"/>
      <c r="AJ393" s="21"/>
      <c r="AK393" s="21"/>
      <c r="AL393" s="21"/>
      <c r="AM393" s="21"/>
      <c r="AN393" s="21"/>
    </row>
    <row r="394" spans="1:40" s="185" customFormat="1" ht="14.5">
      <c r="A394" s="40" t="s">
        <v>940</v>
      </c>
      <c r="B394" s="95">
        <v>44149</v>
      </c>
      <c r="C394" s="173">
        <v>1</v>
      </c>
      <c r="D394" s="173">
        <v>1</v>
      </c>
      <c r="E394" s="439"/>
      <c r="F394" s="91"/>
      <c r="G394" s="439"/>
      <c r="H394" s="439"/>
      <c r="I394" s="123"/>
      <c r="J394" s="180"/>
      <c r="K394" s="435"/>
      <c r="L394" s="435"/>
      <c r="M394" s="435"/>
      <c r="N394" s="435">
        <v>3500</v>
      </c>
      <c r="O394" s="435">
        <v>1</v>
      </c>
      <c r="P394" s="435">
        <v>1</v>
      </c>
      <c r="Q394" s="439"/>
      <c r="R394" s="435"/>
      <c r="S394" s="435"/>
      <c r="T394" s="435"/>
      <c r="U394" s="126"/>
      <c r="V394" s="126"/>
      <c r="W394" s="126"/>
      <c r="X394" s="21"/>
      <c r="Y394" s="21"/>
      <c r="Z394" s="21"/>
      <c r="AA394" s="21"/>
      <c r="AB394" s="21"/>
      <c r="AC394" s="21"/>
      <c r="AD394" s="21"/>
      <c r="AE394" s="21"/>
      <c r="AF394" s="21"/>
      <c r="AG394" s="21"/>
      <c r="AH394" s="21"/>
      <c r="AI394" s="21"/>
      <c r="AJ394" s="21"/>
      <c r="AK394" s="21"/>
      <c r="AL394" s="21"/>
      <c r="AM394" s="21"/>
      <c r="AN394" s="21"/>
    </row>
    <row r="395" spans="1:40" s="185" customFormat="1" ht="14.5">
      <c r="A395" s="40" t="s">
        <v>710</v>
      </c>
      <c r="B395" s="95">
        <v>44148</v>
      </c>
      <c r="C395" s="173">
        <v>1</v>
      </c>
      <c r="D395" s="173">
        <v>1</v>
      </c>
      <c r="E395" s="439"/>
      <c r="F395" s="91" t="s">
        <v>677</v>
      </c>
      <c r="G395" s="439"/>
      <c r="H395" s="439"/>
      <c r="I395" s="123">
        <v>1</v>
      </c>
      <c r="J395" s="180"/>
      <c r="K395" s="435"/>
      <c r="L395" s="435"/>
      <c r="M395" s="435"/>
      <c r="N395" s="435"/>
      <c r="O395" s="435">
        <v>1</v>
      </c>
      <c r="P395" s="435"/>
      <c r="Q395" s="439"/>
      <c r="R395" s="435"/>
      <c r="S395" s="435"/>
      <c r="T395" s="435"/>
      <c r="U395" s="126"/>
      <c r="V395" s="126"/>
      <c r="W395" s="126"/>
      <c r="X395" s="21"/>
      <c r="Y395" s="21"/>
      <c r="Z395" s="21"/>
      <c r="AA395" s="21"/>
      <c r="AB395" s="21"/>
      <c r="AC395" s="21"/>
      <c r="AD395" s="21"/>
      <c r="AE395" s="21"/>
      <c r="AF395" s="21"/>
      <c r="AG395" s="21"/>
      <c r="AH395" s="21"/>
      <c r="AI395" s="21"/>
      <c r="AJ395" s="21"/>
      <c r="AK395" s="21"/>
      <c r="AL395" s="21"/>
      <c r="AM395" s="21"/>
      <c r="AN395" s="21"/>
    </row>
    <row r="396" spans="1:40" s="185" customFormat="1" ht="14.5">
      <c r="A396" s="40" t="s">
        <v>942</v>
      </c>
      <c r="B396" s="95">
        <v>44145</v>
      </c>
      <c r="C396" s="173">
        <v>2</v>
      </c>
      <c r="D396" s="173">
        <v>2</v>
      </c>
      <c r="E396" s="439"/>
      <c r="F396" s="91" t="s">
        <v>2107</v>
      </c>
      <c r="G396" s="439"/>
      <c r="H396" s="439"/>
      <c r="I396" s="180">
        <v>1</v>
      </c>
      <c r="J396" s="180">
        <v>1</v>
      </c>
      <c r="K396" s="435"/>
      <c r="L396" s="435"/>
      <c r="M396" s="435"/>
      <c r="N396" s="435" t="s">
        <v>2108</v>
      </c>
      <c r="O396" s="435"/>
      <c r="P396" s="435"/>
      <c r="Q396" s="439"/>
      <c r="R396" s="435"/>
      <c r="S396" s="435"/>
      <c r="T396" s="435"/>
      <c r="U396" s="126"/>
      <c r="V396" s="126"/>
      <c r="W396" s="126"/>
      <c r="X396" s="21"/>
      <c r="Y396" s="21"/>
      <c r="Z396" s="21"/>
      <c r="AA396" s="21"/>
      <c r="AB396" s="21"/>
      <c r="AC396" s="21"/>
      <c r="AD396" s="21"/>
      <c r="AE396" s="21"/>
      <c r="AF396" s="21"/>
      <c r="AG396" s="21"/>
      <c r="AH396" s="21"/>
      <c r="AI396" s="21"/>
      <c r="AJ396" s="21"/>
      <c r="AK396" s="21"/>
      <c r="AL396" s="21"/>
      <c r="AM396" s="21"/>
      <c r="AN396" s="21"/>
    </row>
    <row r="397" spans="1:40" s="185" customFormat="1" ht="14.5">
      <c r="A397" s="40" t="s">
        <v>944</v>
      </c>
      <c r="B397" s="95">
        <v>44148</v>
      </c>
      <c r="C397" s="173">
        <v>8</v>
      </c>
      <c r="D397" s="173">
        <v>8</v>
      </c>
      <c r="E397" s="439"/>
      <c r="F397" s="91"/>
      <c r="G397" s="439"/>
      <c r="H397" s="439"/>
      <c r="I397" s="180">
        <v>1</v>
      </c>
      <c r="J397" s="180">
        <v>7</v>
      </c>
      <c r="K397" s="435"/>
      <c r="L397" s="435"/>
      <c r="M397" s="435"/>
      <c r="N397" s="435" t="s">
        <v>2109</v>
      </c>
      <c r="O397" s="435"/>
      <c r="P397" s="435"/>
      <c r="Q397" s="439"/>
      <c r="R397" s="435"/>
      <c r="S397" s="435"/>
      <c r="T397" s="435"/>
      <c r="U397" s="126"/>
      <c r="V397" s="126"/>
      <c r="W397" s="126"/>
      <c r="X397" s="21"/>
      <c r="Y397" s="21"/>
      <c r="Z397" s="21"/>
      <c r="AA397" s="21"/>
      <c r="AB397" s="21"/>
      <c r="AC397" s="21"/>
      <c r="AD397" s="21"/>
      <c r="AE397" s="21"/>
      <c r="AF397" s="21"/>
      <c r="AG397" s="21"/>
      <c r="AH397" s="21"/>
      <c r="AI397" s="21"/>
      <c r="AJ397" s="21"/>
      <c r="AK397" s="21"/>
      <c r="AL397" s="21"/>
      <c r="AM397" s="21"/>
      <c r="AN397" s="21"/>
    </row>
    <row r="398" spans="1:40" s="185" customFormat="1" ht="14.5">
      <c r="A398" s="188" t="s">
        <v>948</v>
      </c>
      <c r="B398" s="95"/>
      <c r="C398" s="173">
        <v>1</v>
      </c>
      <c r="D398" s="173">
        <v>1</v>
      </c>
      <c r="E398" s="439"/>
      <c r="F398" s="91">
        <v>32</v>
      </c>
      <c r="G398" s="439"/>
      <c r="H398" s="439"/>
      <c r="I398" s="180">
        <v>1</v>
      </c>
      <c r="J398" s="180"/>
      <c r="K398" s="435"/>
      <c r="L398" s="435"/>
      <c r="M398" s="435"/>
      <c r="N398" s="435">
        <v>2200</v>
      </c>
      <c r="O398" s="435">
        <v>1</v>
      </c>
      <c r="P398" s="435">
        <v>1</v>
      </c>
      <c r="Q398" s="439"/>
      <c r="R398" s="435"/>
      <c r="S398" s="435"/>
      <c r="T398" s="435"/>
      <c r="U398" s="126"/>
      <c r="V398" s="126"/>
      <c r="W398" s="126"/>
      <c r="X398" s="21"/>
      <c r="Y398" s="21"/>
      <c r="Z398" s="21"/>
      <c r="AA398" s="21"/>
      <c r="AB398" s="21"/>
      <c r="AC398" s="21"/>
      <c r="AD398" s="21"/>
      <c r="AE398" s="21"/>
      <c r="AF398" s="21"/>
      <c r="AG398" s="21"/>
      <c r="AH398" s="21"/>
      <c r="AI398" s="21"/>
      <c r="AJ398" s="21"/>
      <c r="AK398" s="21"/>
      <c r="AL398" s="21"/>
      <c r="AM398" s="21"/>
      <c r="AN398" s="21"/>
    </row>
    <row r="399" spans="1:40" s="185" customFormat="1" ht="14.5">
      <c r="A399" s="40" t="s">
        <v>950</v>
      </c>
      <c r="B399" s="95">
        <v>44146</v>
      </c>
      <c r="C399" s="173">
        <v>4</v>
      </c>
      <c r="D399" s="173">
        <v>4</v>
      </c>
      <c r="E399" s="439"/>
      <c r="F399" s="91" t="s">
        <v>2110</v>
      </c>
      <c r="G399" s="439"/>
      <c r="H399" s="439"/>
      <c r="I399" s="180"/>
      <c r="J399" s="180"/>
      <c r="K399" s="435"/>
      <c r="L399" s="435"/>
      <c r="M399" s="435"/>
      <c r="N399" s="435" t="s">
        <v>2111</v>
      </c>
      <c r="O399" s="435">
        <v>1</v>
      </c>
      <c r="P399" s="435"/>
      <c r="Q399" s="439"/>
      <c r="R399" s="435"/>
      <c r="S399" s="435"/>
      <c r="T399" s="435"/>
      <c r="U399" s="126"/>
      <c r="V399" s="126"/>
      <c r="W399" s="126"/>
      <c r="X399" s="21"/>
      <c r="Y399" s="21"/>
      <c r="Z399" s="21"/>
      <c r="AA399" s="21"/>
      <c r="AB399" s="21"/>
      <c r="AC399" s="21"/>
      <c r="AD399" s="21"/>
      <c r="AE399" s="21"/>
      <c r="AF399" s="21"/>
      <c r="AG399" s="21"/>
      <c r="AH399" s="21"/>
      <c r="AI399" s="21"/>
      <c r="AJ399" s="21"/>
      <c r="AK399" s="21"/>
      <c r="AL399" s="21"/>
      <c r="AM399" s="21"/>
      <c r="AN399" s="21"/>
    </row>
    <row r="400" spans="1:40" s="185" customFormat="1" ht="14.5">
      <c r="A400" s="40" t="s">
        <v>955</v>
      </c>
      <c r="B400" s="95">
        <v>44134</v>
      </c>
      <c r="C400" s="173">
        <v>1</v>
      </c>
      <c r="D400" s="173">
        <v>1</v>
      </c>
      <c r="E400" s="439"/>
      <c r="F400" s="91" t="s">
        <v>732</v>
      </c>
      <c r="G400" s="439"/>
      <c r="H400" s="439"/>
      <c r="I400" s="180">
        <v>1</v>
      </c>
      <c r="J400" s="180"/>
      <c r="K400" s="435"/>
      <c r="L400" s="435"/>
      <c r="M400" s="435"/>
      <c r="N400" s="435">
        <v>2400</v>
      </c>
      <c r="O400" s="435">
        <v>1</v>
      </c>
      <c r="P400" s="435">
        <v>1</v>
      </c>
      <c r="Q400" s="439"/>
      <c r="R400" s="435"/>
      <c r="S400" s="435"/>
      <c r="T400" s="435"/>
      <c r="U400" s="126"/>
      <c r="V400" s="126"/>
      <c r="W400" s="126"/>
      <c r="X400" s="21"/>
      <c r="Y400" s="21"/>
      <c r="Z400" s="21"/>
      <c r="AA400" s="21"/>
      <c r="AB400" s="21"/>
      <c r="AC400" s="21"/>
      <c r="AD400" s="21"/>
      <c r="AE400" s="21"/>
      <c r="AF400" s="21"/>
      <c r="AG400" s="21"/>
      <c r="AH400" s="21"/>
      <c r="AI400" s="21"/>
      <c r="AJ400" s="21"/>
      <c r="AK400" s="21"/>
      <c r="AL400" s="21"/>
      <c r="AM400" s="21"/>
      <c r="AN400" s="21"/>
    </row>
    <row r="401" spans="1:40" s="185" customFormat="1" ht="14.5">
      <c r="A401" s="40" t="s">
        <v>958</v>
      </c>
      <c r="B401" s="95">
        <v>44138</v>
      </c>
      <c r="C401" s="173">
        <v>26</v>
      </c>
      <c r="D401" s="173">
        <v>26</v>
      </c>
      <c r="E401" s="439"/>
      <c r="F401" s="91">
        <v>39</v>
      </c>
      <c r="G401" s="439"/>
      <c r="H401" s="439"/>
      <c r="I401" s="180"/>
      <c r="J401" s="180">
        <v>26</v>
      </c>
      <c r="K401" s="435"/>
      <c r="L401" s="435"/>
      <c r="M401" s="435"/>
      <c r="N401" s="435" t="s">
        <v>2112</v>
      </c>
      <c r="O401" s="435">
        <v>3</v>
      </c>
      <c r="P401" s="435"/>
      <c r="Q401" s="439"/>
      <c r="R401" s="435"/>
      <c r="S401" s="435"/>
      <c r="T401" s="435"/>
      <c r="U401" s="126"/>
      <c r="V401" s="126"/>
      <c r="W401" s="126"/>
      <c r="X401" s="21"/>
      <c r="Y401" s="21"/>
      <c r="Z401" s="21"/>
      <c r="AA401" s="21"/>
      <c r="AB401" s="21"/>
      <c r="AC401" s="21"/>
      <c r="AD401" s="21"/>
      <c r="AE401" s="21"/>
      <c r="AF401" s="21"/>
      <c r="AG401" s="21"/>
      <c r="AH401" s="21"/>
      <c r="AI401" s="21"/>
      <c r="AJ401" s="21"/>
      <c r="AK401" s="21"/>
      <c r="AL401" s="21"/>
      <c r="AM401" s="21"/>
      <c r="AN401" s="21"/>
    </row>
    <row r="402" spans="1:40" s="185" customFormat="1" ht="14.5">
      <c r="A402" s="40" t="s">
        <v>961</v>
      </c>
      <c r="B402" s="95">
        <v>44135</v>
      </c>
      <c r="C402" s="173">
        <v>22</v>
      </c>
      <c r="D402" s="173">
        <v>21</v>
      </c>
      <c r="E402" s="439">
        <v>2</v>
      </c>
      <c r="F402" s="91">
        <v>37.9</v>
      </c>
      <c r="G402" s="439"/>
      <c r="H402" s="439"/>
      <c r="I402" s="192">
        <v>2</v>
      </c>
      <c r="J402" s="180"/>
      <c r="K402" s="435"/>
      <c r="L402" s="435"/>
      <c r="M402" s="435"/>
      <c r="N402" s="435"/>
      <c r="O402" s="435"/>
      <c r="P402" s="435"/>
      <c r="Q402" s="439"/>
      <c r="R402" s="435"/>
      <c r="S402" s="435"/>
      <c r="T402" s="435"/>
      <c r="U402" s="126"/>
      <c r="V402" s="126"/>
      <c r="W402" s="126"/>
      <c r="X402" s="21"/>
      <c r="Y402" s="21"/>
      <c r="Z402" s="21"/>
      <c r="AA402" s="21"/>
      <c r="AB402" s="21"/>
      <c r="AC402" s="21"/>
      <c r="AD402" s="21"/>
      <c r="AE402" s="21"/>
      <c r="AF402" s="21"/>
      <c r="AG402" s="21"/>
      <c r="AH402" s="21"/>
      <c r="AI402" s="21"/>
      <c r="AJ402" s="21"/>
      <c r="AK402" s="21"/>
      <c r="AL402" s="21"/>
      <c r="AM402" s="21"/>
      <c r="AN402" s="21"/>
    </row>
    <row r="403" spans="1:40" s="185" customFormat="1" ht="14.5">
      <c r="A403" s="109" t="s">
        <v>963</v>
      </c>
      <c r="B403" s="95">
        <v>44158</v>
      </c>
      <c r="C403" s="173">
        <v>27</v>
      </c>
      <c r="D403" s="173">
        <v>26</v>
      </c>
      <c r="E403" s="439">
        <v>6</v>
      </c>
      <c r="F403" s="91"/>
      <c r="G403" s="439"/>
      <c r="H403" s="439"/>
      <c r="I403" s="180"/>
      <c r="J403" s="180"/>
      <c r="K403" s="435"/>
      <c r="L403" s="435"/>
      <c r="M403" s="435"/>
      <c r="N403" s="435"/>
      <c r="O403" s="435"/>
      <c r="P403" s="435"/>
      <c r="Q403" s="439"/>
      <c r="R403" s="435"/>
      <c r="S403" s="435"/>
      <c r="T403" s="435"/>
      <c r="U403" s="126"/>
      <c r="V403" s="126"/>
      <c r="W403" s="126"/>
      <c r="X403" s="21"/>
      <c r="Y403" s="21"/>
      <c r="Z403" s="21"/>
      <c r="AA403" s="21"/>
      <c r="AB403" s="21"/>
      <c r="AC403" s="21"/>
      <c r="AD403" s="21"/>
      <c r="AE403" s="21"/>
      <c r="AF403" s="21"/>
      <c r="AG403" s="21"/>
      <c r="AH403" s="21"/>
      <c r="AI403" s="21"/>
      <c r="AJ403" s="21"/>
      <c r="AK403" s="21"/>
      <c r="AL403" s="21"/>
      <c r="AM403" s="21"/>
      <c r="AN403" s="21"/>
    </row>
    <row r="404" spans="1:40" s="185" customFormat="1" ht="14.5">
      <c r="A404" s="40" t="s">
        <v>965</v>
      </c>
      <c r="B404" s="95">
        <v>44165</v>
      </c>
      <c r="C404" s="173">
        <v>54</v>
      </c>
      <c r="D404" s="173">
        <v>54</v>
      </c>
      <c r="E404" s="439">
        <v>32</v>
      </c>
      <c r="F404" s="91" t="s">
        <v>2113</v>
      </c>
      <c r="G404" s="439"/>
      <c r="H404" s="439"/>
      <c r="I404" s="192">
        <v>4</v>
      </c>
      <c r="J404" s="180"/>
      <c r="K404" s="435"/>
      <c r="L404" s="435"/>
      <c r="M404" s="435"/>
      <c r="N404" s="435" t="s">
        <v>2114</v>
      </c>
      <c r="O404" s="435">
        <v>1</v>
      </c>
      <c r="P404" s="435"/>
      <c r="Q404" s="439"/>
      <c r="R404" s="435"/>
      <c r="S404" s="435"/>
      <c r="T404" s="435"/>
      <c r="U404" s="126"/>
      <c r="V404" s="126"/>
      <c r="W404" s="126"/>
      <c r="X404" s="21"/>
      <c r="Y404" s="21"/>
      <c r="Z404" s="21"/>
      <c r="AA404" s="21"/>
      <c r="AB404" s="21"/>
      <c r="AC404" s="21"/>
      <c r="AD404" s="21"/>
      <c r="AE404" s="21"/>
      <c r="AF404" s="21"/>
      <c r="AG404" s="21"/>
      <c r="AH404" s="21"/>
      <c r="AI404" s="21"/>
      <c r="AJ404" s="21"/>
      <c r="AK404" s="21"/>
      <c r="AL404" s="21"/>
      <c r="AM404" s="21"/>
      <c r="AN404" s="21"/>
    </row>
    <row r="405" spans="1:40" s="185" customFormat="1" ht="14.5">
      <c r="A405" s="40" t="s">
        <v>969</v>
      </c>
      <c r="B405" s="95">
        <v>44166</v>
      </c>
      <c r="C405" s="173">
        <v>1</v>
      </c>
      <c r="D405" s="173">
        <v>1</v>
      </c>
      <c r="E405" s="439"/>
      <c r="F405" s="91">
        <v>37</v>
      </c>
      <c r="G405" s="439"/>
      <c r="H405" s="439"/>
      <c r="I405" s="180"/>
      <c r="J405" s="180">
        <v>1</v>
      </c>
      <c r="K405" s="435"/>
      <c r="L405" s="435"/>
      <c r="M405" s="435"/>
      <c r="N405" s="435">
        <v>3580</v>
      </c>
      <c r="O405" s="435">
        <v>1</v>
      </c>
      <c r="P405" s="435"/>
      <c r="Q405" s="439"/>
      <c r="R405" s="435"/>
      <c r="S405" s="435"/>
      <c r="T405" s="435"/>
      <c r="U405" s="126"/>
      <c r="V405" s="126"/>
      <c r="W405" s="126"/>
      <c r="X405" s="21"/>
      <c r="Y405" s="21"/>
      <c r="Z405" s="21"/>
      <c r="AA405" s="21"/>
      <c r="AB405" s="21"/>
      <c r="AC405" s="21"/>
      <c r="AD405" s="21"/>
      <c r="AE405" s="21"/>
      <c r="AF405" s="21"/>
      <c r="AG405" s="21"/>
      <c r="AH405" s="21"/>
      <c r="AI405" s="21"/>
      <c r="AJ405" s="21"/>
      <c r="AK405" s="21"/>
      <c r="AL405" s="21"/>
      <c r="AM405" s="21"/>
      <c r="AN405" s="21"/>
    </row>
    <row r="406" spans="1:40" s="185" customFormat="1" ht="14.5">
      <c r="A406" s="40" t="s">
        <v>900</v>
      </c>
      <c r="B406" s="95">
        <v>44166</v>
      </c>
      <c r="C406" s="173">
        <f>629-10+11+2</f>
        <v>632</v>
      </c>
      <c r="D406" s="173">
        <v>630</v>
      </c>
      <c r="E406" s="439">
        <v>232</v>
      </c>
      <c r="F406" s="91" t="s">
        <v>345</v>
      </c>
      <c r="G406" s="439"/>
      <c r="H406" s="439"/>
      <c r="I406" s="192">
        <v>32</v>
      </c>
      <c r="J406" s="180"/>
      <c r="K406" s="435"/>
      <c r="L406" s="435"/>
      <c r="M406" s="435"/>
      <c r="N406" s="435"/>
      <c r="O406" s="435"/>
      <c r="P406" s="435"/>
      <c r="Q406" s="439">
        <v>10</v>
      </c>
      <c r="R406" s="435"/>
      <c r="S406" s="435"/>
      <c r="T406" s="435"/>
      <c r="U406" s="126"/>
      <c r="V406" s="126"/>
      <c r="W406" s="126"/>
      <c r="X406" s="21"/>
      <c r="Y406" s="21"/>
      <c r="Z406" s="21"/>
      <c r="AA406" s="21"/>
      <c r="AB406" s="21"/>
      <c r="AC406" s="21"/>
      <c r="AD406" s="21"/>
      <c r="AE406" s="21"/>
      <c r="AF406" s="21"/>
      <c r="AG406" s="21"/>
      <c r="AH406" s="21"/>
      <c r="AI406" s="21"/>
      <c r="AJ406" s="21"/>
      <c r="AK406" s="21"/>
      <c r="AL406" s="21"/>
      <c r="AM406" s="21"/>
      <c r="AN406" s="21"/>
    </row>
    <row r="407" spans="1:40" s="185" customFormat="1" ht="14.5">
      <c r="A407" s="109" t="s">
        <v>974</v>
      </c>
      <c r="B407" s="128" t="s">
        <v>975</v>
      </c>
      <c r="C407" s="173"/>
      <c r="D407" s="173"/>
      <c r="E407" s="439">
        <v>1</v>
      </c>
      <c r="F407" s="91"/>
      <c r="G407" s="439"/>
      <c r="H407" s="439"/>
      <c r="I407" s="180"/>
      <c r="J407" s="180"/>
      <c r="K407" s="435"/>
      <c r="L407" s="435"/>
      <c r="M407" s="435"/>
      <c r="N407" s="435"/>
      <c r="O407" s="435"/>
      <c r="P407" s="435"/>
      <c r="Q407" s="439"/>
      <c r="R407" s="435"/>
      <c r="S407" s="435"/>
      <c r="T407" s="435"/>
      <c r="U407" s="126"/>
      <c r="V407" s="126"/>
      <c r="W407" s="126"/>
      <c r="X407" s="21"/>
      <c r="Y407" s="21"/>
      <c r="Z407" s="21"/>
      <c r="AA407" s="21"/>
      <c r="AB407" s="21"/>
      <c r="AC407" s="21"/>
      <c r="AD407" s="21"/>
      <c r="AE407" s="21"/>
      <c r="AF407" s="21"/>
      <c r="AG407" s="21"/>
      <c r="AH407" s="21"/>
      <c r="AI407" s="21"/>
      <c r="AJ407" s="21"/>
      <c r="AK407" s="21"/>
      <c r="AL407" s="21"/>
      <c r="AM407" s="21"/>
      <c r="AN407" s="21"/>
    </row>
    <row r="408" spans="1:40" s="185" customFormat="1" ht="14.5">
      <c r="A408" s="40" t="s">
        <v>978</v>
      </c>
      <c r="B408" s="95">
        <v>44160</v>
      </c>
      <c r="C408" s="173">
        <v>1</v>
      </c>
      <c r="D408" s="173">
        <v>1</v>
      </c>
      <c r="E408" s="439"/>
      <c r="F408" s="91" t="s">
        <v>2115</v>
      </c>
      <c r="G408" s="439"/>
      <c r="H408" s="439">
        <v>1</v>
      </c>
      <c r="I408" s="180"/>
      <c r="J408" s="180"/>
      <c r="K408" s="435"/>
      <c r="L408" s="435"/>
      <c r="M408" s="435"/>
      <c r="N408" s="435">
        <v>1310</v>
      </c>
      <c r="O408" s="435">
        <v>1</v>
      </c>
      <c r="P408" s="435"/>
      <c r="Q408" s="439"/>
      <c r="R408" s="435"/>
      <c r="S408" s="435"/>
      <c r="T408" s="435"/>
      <c r="U408" s="126"/>
      <c r="V408" s="126"/>
      <c r="W408" s="126"/>
      <c r="X408" s="21"/>
      <c r="Y408" s="21"/>
      <c r="Z408" s="21"/>
      <c r="AA408" s="21"/>
      <c r="AB408" s="21"/>
      <c r="AC408" s="21"/>
      <c r="AD408" s="21"/>
      <c r="AE408" s="21"/>
      <c r="AF408" s="21"/>
      <c r="AG408" s="21"/>
      <c r="AH408" s="21"/>
      <c r="AI408" s="21"/>
      <c r="AJ408" s="21"/>
      <c r="AK408" s="21"/>
      <c r="AL408" s="21"/>
      <c r="AM408" s="21"/>
      <c r="AN408" s="21"/>
    </row>
    <row r="409" spans="1:40" s="185" customFormat="1" ht="14.5">
      <c r="A409" s="40" t="s">
        <v>980</v>
      </c>
      <c r="B409" s="95">
        <v>44167</v>
      </c>
      <c r="C409" s="173">
        <v>167</v>
      </c>
      <c r="D409" s="173">
        <v>165</v>
      </c>
      <c r="E409" s="439">
        <v>16</v>
      </c>
      <c r="F409" s="91">
        <v>38</v>
      </c>
      <c r="G409" s="436"/>
      <c r="H409" s="193">
        <v>2</v>
      </c>
      <c r="I409" s="100">
        <v>42</v>
      </c>
      <c r="J409" s="196">
        <v>121</v>
      </c>
      <c r="K409" s="435"/>
      <c r="L409" s="435"/>
      <c r="M409" s="435"/>
      <c r="N409" s="435">
        <v>3006</v>
      </c>
      <c r="O409" s="435"/>
      <c r="P409" s="435"/>
      <c r="Q409" s="439"/>
      <c r="R409" s="435"/>
      <c r="S409" s="435"/>
      <c r="T409" s="435"/>
      <c r="U409" s="126"/>
      <c r="V409" s="126"/>
      <c r="W409" s="126"/>
      <c r="X409" s="21"/>
      <c r="Y409" s="21"/>
      <c r="Z409" s="21"/>
      <c r="AA409" s="21"/>
      <c r="AB409" s="21"/>
      <c r="AC409" s="21"/>
      <c r="AD409" s="21"/>
      <c r="AE409" s="21"/>
      <c r="AF409" s="21"/>
      <c r="AG409" s="21"/>
      <c r="AH409" s="21"/>
      <c r="AI409" s="21"/>
      <c r="AJ409" s="21"/>
      <c r="AK409" s="21"/>
      <c r="AL409" s="21"/>
      <c r="AM409" s="21"/>
      <c r="AN409" s="21"/>
    </row>
    <row r="410" spans="1:40" s="198" customFormat="1" ht="14.5">
      <c r="A410" s="40" t="s">
        <v>626</v>
      </c>
      <c r="B410" s="95">
        <v>44168</v>
      </c>
      <c r="C410" s="173">
        <v>1</v>
      </c>
      <c r="D410" s="173">
        <v>1</v>
      </c>
      <c r="E410" s="439"/>
      <c r="F410" s="91" t="s">
        <v>2116</v>
      </c>
      <c r="G410" s="436"/>
      <c r="H410" s="439">
        <v>1</v>
      </c>
      <c r="I410" s="439"/>
      <c r="J410" s="123"/>
      <c r="K410" s="435"/>
      <c r="L410" s="435"/>
      <c r="M410" s="435"/>
      <c r="N410" s="435">
        <v>1290</v>
      </c>
      <c r="O410" s="435">
        <v>1</v>
      </c>
      <c r="P410" s="435"/>
      <c r="Q410" s="439"/>
      <c r="R410" s="435"/>
      <c r="S410" s="435"/>
      <c r="T410" s="435"/>
      <c r="U410" s="126"/>
      <c r="V410" s="126"/>
      <c r="W410" s="126"/>
      <c r="X410" s="21"/>
      <c r="Y410" s="21"/>
      <c r="Z410" s="21"/>
      <c r="AA410" s="21"/>
      <c r="AB410" s="21"/>
      <c r="AC410" s="21"/>
      <c r="AD410" s="21"/>
      <c r="AE410" s="21"/>
      <c r="AF410" s="21"/>
      <c r="AG410" s="21"/>
      <c r="AH410" s="21"/>
      <c r="AI410" s="21"/>
      <c r="AJ410" s="21"/>
      <c r="AK410" s="21"/>
      <c r="AL410" s="21"/>
      <c r="AM410" s="21"/>
      <c r="AN410" s="21"/>
    </row>
    <row r="411" spans="1:40" s="198" customFormat="1" ht="14.5">
      <c r="A411" s="40" t="s">
        <v>984</v>
      </c>
      <c r="B411" s="95">
        <v>44172</v>
      </c>
      <c r="C411" s="173">
        <v>5</v>
      </c>
      <c r="D411" s="173">
        <v>5</v>
      </c>
      <c r="E411" s="439"/>
      <c r="F411" s="91" t="s">
        <v>2117</v>
      </c>
      <c r="G411" s="436"/>
      <c r="H411" s="439"/>
      <c r="I411" s="436"/>
      <c r="J411" s="123"/>
      <c r="K411" s="435"/>
      <c r="L411" s="435"/>
      <c r="M411" s="435"/>
      <c r="N411" s="435" t="s">
        <v>2118</v>
      </c>
      <c r="O411" s="435"/>
      <c r="P411" s="435"/>
      <c r="Q411" s="439"/>
      <c r="R411" s="435"/>
      <c r="S411" s="435"/>
      <c r="T411" s="435"/>
      <c r="U411" s="126"/>
      <c r="V411" s="126"/>
      <c r="W411" s="126"/>
      <c r="X411" s="21"/>
      <c r="Y411" s="21"/>
      <c r="Z411" s="21"/>
      <c r="AA411" s="21"/>
      <c r="AB411" s="21"/>
      <c r="AC411" s="21"/>
      <c r="AD411" s="21"/>
      <c r="AE411" s="21"/>
      <c r="AF411" s="21"/>
      <c r="AG411" s="21"/>
      <c r="AH411" s="21"/>
      <c r="AI411" s="21"/>
      <c r="AJ411" s="21"/>
      <c r="AK411" s="21"/>
      <c r="AL411" s="21"/>
      <c r="AM411" s="21"/>
      <c r="AN411" s="21"/>
    </row>
    <row r="412" spans="1:40" s="198" customFormat="1" ht="14.5">
      <c r="A412" s="188" t="s">
        <v>987</v>
      </c>
      <c r="B412" s="95"/>
      <c r="C412" s="173">
        <v>389</v>
      </c>
      <c r="D412" s="167">
        <v>391</v>
      </c>
      <c r="E412" s="439">
        <v>254</v>
      </c>
      <c r="F412" s="91">
        <v>38.6</v>
      </c>
      <c r="G412" s="436"/>
      <c r="H412" s="439"/>
      <c r="I412" s="111">
        <v>68</v>
      </c>
      <c r="J412" s="123"/>
      <c r="K412" s="435"/>
      <c r="L412" s="435"/>
      <c r="M412" s="435"/>
      <c r="N412" s="435">
        <v>3270</v>
      </c>
      <c r="O412" s="435"/>
      <c r="P412" s="435"/>
      <c r="Q412" s="439"/>
      <c r="R412" s="435"/>
      <c r="S412" s="191">
        <v>6</v>
      </c>
      <c r="T412" s="435"/>
      <c r="U412" s="126"/>
      <c r="V412" s="126"/>
      <c r="W412" s="126"/>
      <c r="X412" s="21"/>
      <c r="Y412" s="21"/>
      <c r="Z412" s="21"/>
      <c r="AA412" s="21"/>
      <c r="AB412" s="21"/>
      <c r="AC412" s="21"/>
      <c r="AD412" s="21"/>
      <c r="AE412" s="21"/>
      <c r="AF412" s="21"/>
      <c r="AG412" s="21"/>
      <c r="AH412" s="21"/>
      <c r="AI412" s="21"/>
      <c r="AJ412" s="21"/>
      <c r="AK412" s="21"/>
      <c r="AL412" s="21"/>
      <c r="AM412" s="21"/>
      <c r="AN412" s="21"/>
    </row>
    <row r="413" spans="1:40" s="198" customFormat="1" ht="14.5">
      <c r="A413" s="188" t="s">
        <v>992</v>
      </c>
      <c r="B413" s="95">
        <v>44172</v>
      </c>
      <c r="C413" s="173">
        <v>1</v>
      </c>
      <c r="D413" s="173">
        <v>1</v>
      </c>
      <c r="E413" s="439"/>
      <c r="F413" s="91" t="s">
        <v>993</v>
      </c>
      <c r="G413" s="436"/>
      <c r="H413" s="439"/>
      <c r="I413" s="439"/>
      <c r="J413" s="123"/>
      <c r="K413" s="435"/>
      <c r="L413" s="435"/>
      <c r="M413" s="435"/>
      <c r="N413" s="435">
        <v>2750</v>
      </c>
      <c r="O413" s="435">
        <v>1</v>
      </c>
      <c r="P413" s="435"/>
      <c r="Q413" s="439"/>
      <c r="R413" s="435"/>
      <c r="S413" s="439"/>
      <c r="T413" s="435"/>
      <c r="U413" s="126"/>
      <c r="V413" s="126"/>
      <c r="W413" s="126"/>
      <c r="X413" s="21"/>
      <c r="Y413" s="21"/>
      <c r="Z413" s="21"/>
      <c r="AA413" s="21"/>
      <c r="AB413" s="21"/>
      <c r="AC413" s="21"/>
      <c r="AD413" s="21"/>
      <c r="AE413" s="21"/>
      <c r="AF413" s="21"/>
      <c r="AG413" s="21"/>
      <c r="AH413" s="21"/>
      <c r="AI413" s="21"/>
      <c r="AJ413" s="21"/>
      <c r="AK413" s="21"/>
      <c r="AL413" s="21"/>
      <c r="AM413" s="21"/>
      <c r="AN413" s="21"/>
    </row>
    <row r="414" spans="1:40" s="198" customFormat="1" ht="14.5">
      <c r="A414" s="188" t="s">
        <v>995</v>
      </c>
      <c r="B414" s="95">
        <v>44138</v>
      </c>
      <c r="C414" s="173"/>
      <c r="D414" s="173"/>
      <c r="E414" s="439"/>
      <c r="F414" s="91"/>
      <c r="G414" s="436"/>
      <c r="H414" s="439"/>
      <c r="I414" s="439"/>
      <c r="J414" s="123"/>
      <c r="K414" s="435"/>
      <c r="L414" s="435"/>
      <c r="M414" s="435"/>
      <c r="N414" s="435"/>
      <c r="O414" s="435"/>
      <c r="P414" s="435"/>
      <c r="Q414" s="439"/>
      <c r="R414" s="435"/>
      <c r="S414" s="439"/>
      <c r="T414" s="435"/>
      <c r="U414" s="126"/>
      <c r="V414" s="126"/>
      <c r="W414" s="126"/>
      <c r="X414" s="21"/>
      <c r="Y414" s="21"/>
      <c r="Z414" s="21"/>
      <c r="AA414" s="21"/>
      <c r="AB414" s="21"/>
      <c r="AC414" s="21"/>
      <c r="AD414" s="21"/>
      <c r="AE414" s="21"/>
      <c r="AF414" s="21"/>
      <c r="AG414" s="21"/>
      <c r="AH414" s="21"/>
      <c r="AI414" s="21"/>
      <c r="AJ414" s="21"/>
      <c r="AK414" s="21"/>
      <c r="AL414" s="21"/>
      <c r="AM414" s="21"/>
      <c r="AN414" s="21"/>
    </row>
    <row r="415" spans="1:40" s="198" customFormat="1" ht="14.5">
      <c r="A415" s="188" t="s">
        <v>998</v>
      </c>
      <c r="B415" s="95">
        <v>44167</v>
      </c>
      <c r="C415" s="173">
        <v>11</v>
      </c>
      <c r="D415" s="173">
        <v>11</v>
      </c>
      <c r="E415" s="439"/>
      <c r="F415" s="18" t="s">
        <v>2119</v>
      </c>
      <c r="G415" s="436"/>
      <c r="H415" s="439"/>
      <c r="I415" s="439"/>
      <c r="J415" s="123"/>
      <c r="K415" s="435"/>
      <c r="L415" s="435"/>
      <c r="M415" s="435"/>
      <c r="N415" s="435" t="s">
        <v>2120</v>
      </c>
      <c r="O415" s="435"/>
      <c r="P415" s="435"/>
      <c r="Q415" s="439"/>
      <c r="R415" s="435"/>
      <c r="S415" s="439"/>
      <c r="T415" s="435"/>
      <c r="U415" s="126"/>
      <c r="V415" s="126"/>
      <c r="W415" s="126"/>
      <c r="X415" s="21"/>
      <c r="Y415" s="21"/>
      <c r="Z415" s="21"/>
      <c r="AA415" s="21"/>
      <c r="AB415" s="21"/>
      <c r="AC415" s="21"/>
      <c r="AD415" s="21"/>
      <c r="AE415" s="21"/>
      <c r="AF415" s="21"/>
      <c r="AG415" s="21"/>
      <c r="AH415" s="21"/>
      <c r="AI415" s="21"/>
      <c r="AJ415" s="21"/>
      <c r="AK415" s="21"/>
      <c r="AL415" s="21"/>
      <c r="AM415" s="21"/>
      <c r="AN415" s="21"/>
    </row>
    <row r="416" spans="1:40" s="198" customFormat="1" ht="14.5">
      <c r="A416" s="188" t="s">
        <v>1000</v>
      </c>
      <c r="B416" s="95">
        <v>44177</v>
      </c>
      <c r="C416" s="173"/>
      <c r="D416" s="173">
        <v>10</v>
      </c>
      <c r="E416" s="439">
        <v>49</v>
      </c>
      <c r="F416" s="18"/>
      <c r="G416" s="436"/>
      <c r="H416" s="439"/>
      <c r="I416" s="111">
        <v>1</v>
      </c>
      <c r="J416" s="123"/>
      <c r="K416" s="435"/>
      <c r="L416" s="435"/>
      <c r="M416" s="435"/>
      <c r="N416" s="435"/>
      <c r="O416" s="435"/>
      <c r="P416" s="435"/>
      <c r="Q416" s="439"/>
      <c r="R416" s="435"/>
      <c r="S416" s="439"/>
      <c r="T416" s="435"/>
      <c r="U416" s="126"/>
      <c r="V416" s="126"/>
      <c r="W416" s="126"/>
      <c r="X416" s="21"/>
      <c r="Y416" s="21"/>
      <c r="Z416" s="21"/>
      <c r="AA416" s="21"/>
      <c r="AB416" s="21"/>
      <c r="AC416" s="21"/>
      <c r="AD416" s="21"/>
      <c r="AE416" s="21"/>
      <c r="AF416" s="21"/>
      <c r="AG416" s="21"/>
      <c r="AH416" s="21"/>
      <c r="AI416" s="21"/>
      <c r="AJ416" s="21"/>
      <c r="AK416" s="21"/>
      <c r="AL416" s="21"/>
      <c r="AM416" s="21"/>
      <c r="AN416" s="21"/>
    </row>
    <row r="417" spans="1:40" s="198" customFormat="1" ht="14.5">
      <c r="A417" s="188" t="s">
        <v>1002</v>
      </c>
      <c r="B417" s="95">
        <v>44166</v>
      </c>
      <c r="C417" s="173">
        <v>127</v>
      </c>
      <c r="D417" s="173">
        <v>127</v>
      </c>
      <c r="E417" s="439"/>
      <c r="F417" s="18"/>
      <c r="G417" s="436"/>
      <c r="H417" s="158">
        <v>1</v>
      </c>
      <c r="I417" s="111">
        <v>11</v>
      </c>
      <c r="J417" s="123"/>
      <c r="K417" s="435"/>
      <c r="L417" s="435"/>
      <c r="M417" s="435"/>
      <c r="N417" s="435">
        <v>3090</v>
      </c>
      <c r="O417" s="435">
        <v>3</v>
      </c>
      <c r="P417" s="435"/>
      <c r="Q417" s="439">
        <v>7</v>
      </c>
      <c r="R417" s="435"/>
      <c r="S417" s="439"/>
      <c r="T417" s="435"/>
      <c r="U417" s="126"/>
      <c r="V417" s="126"/>
      <c r="W417" s="126"/>
      <c r="X417" s="21"/>
      <c r="Y417" s="21"/>
      <c r="Z417" s="21"/>
      <c r="AA417" s="21"/>
      <c r="AB417" s="21"/>
      <c r="AC417" s="21"/>
      <c r="AD417" s="21"/>
      <c r="AE417" s="21"/>
      <c r="AF417" s="21"/>
      <c r="AG417" s="21"/>
      <c r="AH417" s="21"/>
      <c r="AI417" s="21"/>
      <c r="AJ417" s="21"/>
      <c r="AK417" s="21"/>
      <c r="AL417" s="21"/>
      <c r="AM417" s="21"/>
      <c r="AN417" s="21"/>
    </row>
    <row r="418" spans="1:40" s="198" customFormat="1" ht="14.5">
      <c r="A418" s="188" t="s">
        <v>1006</v>
      </c>
      <c r="B418" s="95">
        <v>44174</v>
      </c>
      <c r="C418" s="173">
        <v>22</v>
      </c>
      <c r="D418" s="173">
        <v>22</v>
      </c>
      <c r="E418" s="439"/>
      <c r="F418" s="18" t="s">
        <v>2121</v>
      </c>
      <c r="G418" s="436"/>
      <c r="H418" s="439">
        <v>4</v>
      </c>
      <c r="I418" s="439">
        <v>7</v>
      </c>
      <c r="J418" s="123">
        <v>11</v>
      </c>
      <c r="K418" s="435"/>
      <c r="L418" s="435"/>
      <c r="M418" s="435"/>
      <c r="N418" s="435">
        <v>2980</v>
      </c>
      <c r="O418" s="435"/>
      <c r="P418" s="435"/>
      <c r="Q418" s="439"/>
      <c r="R418" s="435"/>
      <c r="S418" s="439"/>
      <c r="T418" s="435"/>
      <c r="U418" s="126"/>
      <c r="V418" s="126"/>
      <c r="W418" s="126"/>
      <c r="X418" s="21"/>
      <c r="Y418" s="21"/>
      <c r="Z418" s="21"/>
      <c r="AA418" s="21"/>
      <c r="AB418" s="21"/>
      <c r="AC418" s="21"/>
      <c r="AD418" s="21"/>
      <c r="AE418" s="21"/>
      <c r="AF418" s="21"/>
      <c r="AG418" s="21"/>
      <c r="AH418" s="21"/>
      <c r="AI418" s="21"/>
      <c r="AJ418" s="21"/>
      <c r="AK418" s="21"/>
      <c r="AL418" s="21"/>
      <c r="AM418" s="21"/>
      <c r="AN418" s="21"/>
    </row>
    <row r="419" spans="1:40" s="198" customFormat="1" ht="14.5">
      <c r="A419" s="188" t="s">
        <v>1008</v>
      </c>
      <c r="B419" s="95">
        <v>44146</v>
      </c>
      <c r="C419" s="173">
        <v>36</v>
      </c>
      <c r="D419" s="173">
        <v>35</v>
      </c>
      <c r="E419" s="439"/>
      <c r="F419" s="18" t="s">
        <v>1134</v>
      </c>
      <c r="G419" s="436"/>
      <c r="H419" s="439"/>
      <c r="I419" s="111">
        <v>12</v>
      </c>
      <c r="J419" s="123"/>
      <c r="K419" s="435"/>
      <c r="L419" s="435"/>
      <c r="M419" s="435"/>
      <c r="N419" s="435">
        <v>2985</v>
      </c>
      <c r="O419" s="435">
        <v>9</v>
      </c>
      <c r="P419" s="435"/>
      <c r="Q419" s="439"/>
      <c r="R419" s="435"/>
      <c r="S419" s="439"/>
      <c r="T419" s="435"/>
      <c r="U419" s="126"/>
      <c r="V419" s="126"/>
      <c r="W419" s="126"/>
      <c r="X419" s="21"/>
      <c r="Y419" s="21"/>
      <c r="Z419" s="21"/>
      <c r="AA419" s="21"/>
      <c r="AB419" s="21"/>
      <c r="AC419" s="21"/>
      <c r="AD419" s="21"/>
      <c r="AE419" s="21"/>
      <c r="AF419" s="21"/>
      <c r="AG419" s="21"/>
      <c r="AH419" s="21"/>
      <c r="AI419" s="21"/>
      <c r="AJ419" s="21"/>
      <c r="AK419" s="21"/>
      <c r="AL419" s="21"/>
      <c r="AM419" s="21"/>
      <c r="AN419" s="21"/>
    </row>
    <row r="420" spans="1:40" s="198" customFormat="1" ht="14.5">
      <c r="A420" s="188" t="s">
        <v>1010</v>
      </c>
      <c r="B420" s="95">
        <v>44175</v>
      </c>
      <c r="C420" s="173">
        <v>24</v>
      </c>
      <c r="D420" s="173">
        <v>25</v>
      </c>
      <c r="E420" s="439"/>
      <c r="F420" s="18"/>
      <c r="G420" s="436"/>
      <c r="H420" s="439"/>
      <c r="I420" s="111">
        <v>1</v>
      </c>
      <c r="J420" s="123"/>
      <c r="K420" s="435"/>
      <c r="L420" s="435"/>
      <c r="M420" s="435"/>
      <c r="N420" s="435"/>
      <c r="O420" s="435"/>
      <c r="P420" s="435"/>
      <c r="Q420" s="439">
        <v>1</v>
      </c>
      <c r="R420" s="435"/>
      <c r="S420" s="439"/>
      <c r="T420" s="435"/>
      <c r="U420" s="126"/>
      <c r="V420" s="126"/>
      <c r="W420" s="126"/>
      <c r="X420" s="21"/>
      <c r="Y420" s="21"/>
      <c r="Z420" s="21"/>
      <c r="AA420" s="21"/>
      <c r="AB420" s="21"/>
      <c r="AC420" s="21"/>
      <c r="AD420" s="21"/>
      <c r="AE420" s="21"/>
      <c r="AF420" s="21"/>
      <c r="AG420" s="21"/>
      <c r="AH420" s="21"/>
      <c r="AI420" s="21"/>
      <c r="AJ420" s="21"/>
      <c r="AK420" s="21"/>
      <c r="AL420" s="21"/>
      <c r="AM420" s="21"/>
      <c r="AN420" s="21"/>
    </row>
    <row r="421" spans="1:40" s="198" customFormat="1" ht="14.5">
      <c r="A421" s="188" t="s">
        <v>1011</v>
      </c>
      <c r="B421" s="95">
        <v>44176</v>
      </c>
      <c r="C421" s="173">
        <v>1</v>
      </c>
      <c r="D421" s="173">
        <v>1</v>
      </c>
      <c r="E421" s="439"/>
      <c r="F421" s="18"/>
      <c r="G421" s="436"/>
      <c r="H421" s="439"/>
      <c r="I421" s="439"/>
      <c r="J421" s="123">
        <v>1</v>
      </c>
      <c r="K421" s="435"/>
      <c r="L421" s="435"/>
      <c r="M421" s="435"/>
      <c r="N421" s="435">
        <v>3936</v>
      </c>
      <c r="O421" s="435"/>
      <c r="P421" s="435"/>
      <c r="Q421" s="439"/>
      <c r="R421" s="435"/>
      <c r="S421" s="439"/>
      <c r="T421" s="435"/>
      <c r="U421" s="126"/>
      <c r="V421" s="126"/>
      <c r="W421" s="126"/>
      <c r="X421" s="21"/>
      <c r="Y421" s="21"/>
      <c r="Z421" s="21"/>
      <c r="AA421" s="21"/>
      <c r="AB421" s="21"/>
      <c r="AC421" s="21"/>
      <c r="AD421" s="21"/>
      <c r="AE421" s="21"/>
      <c r="AF421" s="21"/>
      <c r="AG421" s="21"/>
      <c r="AH421" s="21"/>
      <c r="AI421" s="21"/>
      <c r="AJ421" s="21"/>
      <c r="AK421" s="21"/>
      <c r="AL421" s="21"/>
      <c r="AM421" s="21"/>
      <c r="AN421" s="21"/>
    </row>
    <row r="422" spans="1:40" s="198" customFormat="1" ht="14.5">
      <c r="A422" s="188" t="s">
        <v>1012</v>
      </c>
      <c r="B422" s="128" t="s">
        <v>975</v>
      </c>
      <c r="C422" s="173"/>
      <c r="D422" s="173">
        <v>54</v>
      </c>
      <c r="E422" s="439">
        <v>101</v>
      </c>
      <c r="F422" s="18"/>
      <c r="G422" s="440"/>
      <c r="H422" s="439"/>
      <c r="I422" s="439"/>
      <c r="J422" s="200">
        <v>7</v>
      </c>
      <c r="K422" s="435"/>
      <c r="L422" s="435"/>
      <c r="M422" s="435"/>
      <c r="N422" s="435"/>
      <c r="O422" s="435"/>
      <c r="P422" s="435"/>
      <c r="Q422" s="439"/>
      <c r="R422" s="435"/>
      <c r="S422" s="439"/>
      <c r="T422" s="435"/>
      <c r="U422" s="126"/>
      <c r="V422" s="126"/>
      <c r="W422" s="126"/>
      <c r="X422" s="21"/>
      <c r="Y422" s="21"/>
      <c r="Z422" s="21"/>
      <c r="AA422" s="21"/>
      <c r="AB422" s="21"/>
      <c r="AC422" s="21"/>
      <c r="AD422" s="21"/>
      <c r="AE422" s="21"/>
      <c r="AF422" s="21"/>
      <c r="AG422" s="21"/>
      <c r="AH422" s="21"/>
      <c r="AI422" s="21"/>
      <c r="AJ422" s="21"/>
      <c r="AK422" s="21"/>
      <c r="AL422" s="21"/>
      <c r="AM422" s="21"/>
      <c r="AN422" s="21"/>
    </row>
    <row r="423" spans="1:40" s="198" customFormat="1" ht="14.5">
      <c r="A423" s="188" t="s">
        <v>1014</v>
      </c>
      <c r="B423" s="95" t="s">
        <v>1015</v>
      </c>
      <c r="C423" s="173"/>
      <c r="D423" s="173">
        <v>1</v>
      </c>
      <c r="E423" s="439"/>
      <c r="F423" s="18"/>
      <c r="G423" s="440"/>
      <c r="H423" s="439"/>
      <c r="I423" s="439"/>
      <c r="J423" s="123"/>
      <c r="K423" s="435"/>
      <c r="L423" s="435"/>
      <c r="M423" s="435"/>
      <c r="N423" s="435"/>
      <c r="O423" s="435"/>
      <c r="P423" s="435"/>
      <c r="Q423" s="174">
        <v>2</v>
      </c>
      <c r="R423" s="435"/>
      <c r="S423" s="439"/>
      <c r="T423" s="435"/>
      <c r="U423" s="126"/>
      <c r="V423" s="126"/>
      <c r="W423" s="126"/>
      <c r="X423" s="21"/>
      <c r="Y423" s="21"/>
      <c r="Z423" s="21"/>
      <c r="AA423" s="21"/>
      <c r="AB423" s="21"/>
      <c r="AC423" s="21"/>
      <c r="AD423" s="21"/>
      <c r="AE423" s="21"/>
      <c r="AF423" s="21"/>
      <c r="AG423" s="21"/>
      <c r="AH423" s="21"/>
      <c r="AI423" s="21"/>
      <c r="AJ423" s="21"/>
      <c r="AK423" s="21"/>
      <c r="AL423" s="21"/>
      <c r="AM423" s="21"/>
      <c r="AN423" s="21"/>
    </row>
    <row r="424" spans="1:40" s="198" customFormat="1" ht="14.5">
      <c r="A424" s="188" t="s">
        <v>1017</v>
      </c>
      <c r="B424" s="95">
        <v>44180</v>
      </c>
      <c r="C424" s="173"/>
      <c r="D424" s="173"/>
      <c r="E424" s="439"/>
      <c r="F424" s="18"/>
      <c r="G424" s="440"/>
      <c r="H424" s="439"/>
      <c r="I424" s="439"/>
      <c r="J424" s="123"/>
      <c r="K424" s="435"/>
      <c r="L424" s="435"/>
      <c r="M424" s="435"/>
      <c r="N424" s="435"/>
      <c r="O424" s="435"/>
      <c r="P424" s="435"/>
      <c r="Q424" s="439"/>
      <c r="R424" s="435"/>
      <c r="S424" s="439"/>
      <c r="T424" s="435"/>
      <c r="U424" s="126"/>
      <c r="V424" s="126"/>
      <c r="W424" s="126"/>
      <c r="X424" s="21"/>
      <c r="Y424" s="21"/>
      <c r="Z424" s="21"/>
      <c r="AA424" s="21"/>
      <c r="AB424" s="21"/>
      <c r="AC424" s="21"/>
      <c r="AD424" s="21"/>
      <c r="AE424" s="21"/>
      <c r="AF424" s="21"/>
      <c r="AG424" s="21"/>
      <c r="AH424" s="21"/>
      <c r="AI424" s="21"/>
      <c r="AJ424" s="21"/>
      <c r="AK424" s="21"/>
      <c r="AL424" s="21"/>
      <c r="AM424" s="21"/>
      <c r="AN424" s="21"/>
    </row>
    <row r="425" spans="1:40" s="198" customFormat="1" ht="14.5">
      <c r="A425" s="188" t="s">
        <v>1019</v>
      </c>
      <c r="B425" s="95">
        <v>44130</v>
      </c>
      <c r="C425" s="173">
        <v>1</v>
      </c>
      <c r="D425" s="173">
        <v>1</v>
      </c>
      <c r="E425" s="439"/>
      <c r="F425" s="18" t="s">
        <v>1533</v>
      </c>
      <c r="G425" s="440"/>
      <c r="H425" s="439"/>
      <c r="I425" s="439">
        <v>1</v>
      </c>
      <c r="J425" s="123"/>
      <c r="K425" s="435"/>
      <c r="L425" s="435"/>
      <c r="M425" s="435"/>
      <c r="N425" s="435">
        <v>2130</v>
      </c>
      <c r="O425" s="435">
        <v>1</v>
      </c>
      <c r="P425" s="435">
        <v>1</v>
      </c>
      <c r="Q425" s="439"/>
      <c r="R425" s="435"/>
      <c r="S425" s="439"/>
      <c r="T425" s="435"/>
      <c r="U425" s="126"/>
      <c r="V425" s="126"/>
      <c r="W425" s="126"/>
      <c r="X425" s="21"/>
      <c r="Y425" s="21"/>
      <c r="Z425" s="21"/>
      <c r="AA425" s="21"/>
      <c r="AB425" s="21"/>
      <c r="AC425" s="21"/>
      <c r="AD425" s="21"/>
      <c r="AE425" s="21"/>
      <c r="AF425" s="21"/>
      <c r="AG425" s="21"/>
      <c r="AH425" s="21"/>
      <c r="AI425" s="21"/>
      <c r="AJ425" s="21"/>
      <c r="AK425" s="21"/>
      <c r="AL425" s="21"/>
      <c r="AM425" s="21"/>
      <c r="AN425" s="21"/>
    </row>
    <row r="426" spans="1:40" s="198" customFormat="1" ht="14.5">
      <c r="A426" s="188" t="s">
        <v>1023</v>
      </c>
      <c r="B426" s="95">
        <v>44043</v>
      </c>
      <c r="C426" s="173">
        <v>1</v>
      </c>
      <c r="D426" s="173">
        <v>1</v>
      </c>
      <c r="E426" s="439"/>
      <c r="F426" s="18" t="s">
        <v>1552</v>
      </c>
      <c r="G426" s="440"/>
      <c r="H426" s="439"/>
      <c r="I426" s="439"/>
      <c r="J426" s="123">
        <v>1</v>
      </c>
      <c r="K426" s="435"/>
      <c r="L426" s="435"/>
      <c r="M426" s="435"/>
      <c r="N426" s="435"/>
      <c r="O426" s="435"/>
      <c r="P426" s="435"/>
      <c r="Q426" s="439"/>
      <c r="R426" s="435"/>
      <c r="S426" s="439"/>
      <c r="T426" s="435"/>
      <c r="U426" s="126"/>
      <c r="V426" s="126"/>
      <c r="W426" s="126"/>
      <c r="X426" s="21"/>
      <c r="Y426" s="21"/>
      <c r="Z426" s="21"/>
      <c r="AA426" s="21"/>
      <c r="AB426" s="21"/>
      <c r="AC426" s="21"/>
      <c r="AD426" s="21"/>
      <c r="AE426" s="21"/>
      <c r="AF426" s="21"/>
      <c r="AG426" s="21"/>
      <c r="AH426" s="21"/>
      <c r="AI426" s="21"/>
      <c r="AJ426" s="21"/>
      <c r="AK426" s="21"/>
      <c r="AL426" s="21"/>
      <c r="AM426" s="21"/>
      <c r="AN426" s="21"/>
    </row>
    <row r="427" spans="1:40" s="198" customFormat="1" ht="14.5">
      <c r="A427" s="188" t="s">
        <v>1026</v>
      </c>
      <c r="B427" s="95">
        <v>44129</v>
      </c>
      <c r="C427" s="173">
        <v>6</v>
      </c>
      <c r="D427" s="173">
        <v>6</v>
      </c>
      <c r="E427" s="439"/>
      <c r="F427" s="18" t="s">
        <v>2122</v>
      </c>
      <c r="G427" s="440"/>
      <c r="H427" s="439"/>
      <c r="I427" s="439"/>
      <c r="J427" s="123">
        <v>6</v>
      </c>
      <c r="K427" s="435"/>
      <c r="L427" s="435"/>
      <c r="M427" s="435"/>
      <c r="N427" s="435" t="s">
        <v>2123</v>
      </c>
      <c r="O427" s="435"/>
      <c r="P427" s="435"/>
      <c r="Q427" s="439"/>
      <c r="R427" s="435"/>
      <c r="S427" s="439"/>
      <c r="T427" s="435"/>
      <c r="U427" s="126"/>
      <c r="V427" s="126"/>
      <c r="W427" s="126"/>
      <c r="X427" s="21"/>
      <c r="Y427" s="21"/>
      <c r="Z427" s="21"/>
      <c r="AA427" s="21"/>
      <c r="AB427" s="21"/>
      <c r="AC427" s="21"/>
      <c r="AD427" s="21"/>
      <c r="AE427" s="21"/>
      <c r="AF427" s="21"/>
      <c r="AG427" s="21"/>
      <c r="AH427" s="21"/>
      <c r="AI427" s="21"/>
      <c r="AJ427" s="21"/>
      <c r="AK427" s="21"/>
      <c r="AL427" s="21"/>
      <c r="AM427" s="21"/>
      <c r="AN427" s="21"/>
    </row>
    <row r="428" spans="1:40" s="198" customFormat="1" ht="14.5">
      <c r="A428" s="188" t="s">
        <v>1028</v>
      </c>
      <c r="B428" s="95">
        <v>44063</v>
      </c>
      <c r="C428" s="173">
        <v>1</v>
      </c>
      <c r="D428" s="173">
        <v>1</v>
      </c>
      <c r="E428" s="439"/>
      <c r="F428" s="18" t="s">
        <v>2124</v>
      </c>
      <c r="G428" s="440"/>
      <c r="H428" s="439"/>
      <c r="I428" s="439"/>
      <c r="J428" s="123"/>
      <c r="K428" s="435"/>
      <c r="L428" s="435"/>
      <c r="M428" s="435"/>
      <c r="N428" s="435">
        <v>2380</v>
      </c>
      <c r="O428" s="435"/>
      <c r="P428" s="435"/>
      <c r="Q428" s="439"/>
      <c r="R428" s="435"/>
      <c r="S428" s="439"/>
      <c r="T428" s="435"/>
      <c r="U428" s="126"/>
      <c r="V428" s="126"/>
      <c r="W428" s="126"/>
      <c r="X428" s="21"/>
      <c r="Y428" s="21"/>
      <c r="Z428" s="21"/>
      <c r="AA428" s="21"/>
      <c r="AB428" s="21"/>
      <c r="AC428" s="21"/>
      <c r="AD428" s="21"/>
      <c r="AE428" s="21"/>
      <c r="AF428" s="21"/>
      <c r="AG428" s="21"/>
      <c r="AH428" s="21"/>
      <c r="AI428" s="21"/>
      <c r="AJ428" s="21"/>
      <c r="AK428" s="21"/>
      <c r="AL428" s="21"/>
      <c r="AM428" s="21"/>
      <c r="AN428" s="21"/>
    </row>
    <row r="429" spans="1:40" s="198" customFormat="1" ht="14.5">
      <c r="A429" s="188" t="s">
        <v>1031</v>
      </c>
      <c r="B429" s="95">
        <v>44120</v>
      </c>
      <c r="C429" s="173">
        <v>1</v>
      </c>
      <c r="D429" s="173">
        <v>1</v>
      </c>
      <c r="E429" s="439"/>
      <c r="F429" s="18"/>
      <c r="G429" s="440"/>
      <c r="H429" s="439"/>
      <c r="I429" s="436"/>
      <c r="J429" s="123"/>
      <c r="K429" s="435"/>
      <c r="L429" s="435"/>
      <c r="M429" s="435"/>
      <c r="N429" s="435"/>
      <c r="O429" s="435">
        <v>1</v>
      </c>
      <c r="P429" s="435"/>
      <c r="Q429" s="439"/>
      <c r="R429" s="435"/>
      <c r="S429" s="439"/>
      <c r="T429" s="435"/>
      <c r="U429" s="126"/>
      <c r="V429" s="126"/>
      <c r="W429" s="126"/>
      <c r="X429" s="21"/>
      <c r="Y429" s="21"/>
      <c r="Z429" s="21"/>
      <c r="AA429" s="21"/>
      <c r="AB429" s="21"/>
      <c r="AC429" s="21"/>
      <c r="AD429" s="21"/>
      <c r="AE429" s="21"/>
      <c r="AF429" s="21"/>
      <c r="AG429" s="21"/>
      <c r="AH429" s="21"/>
      <c r="AI429" s="21"/>
      <c r="AJ429" s="21"/>
      <c r="AK429" s="21"/>
      <c r="AL429" s="21"/>
      <c r="AM429" s="21"/>
      <c r="AN429" s="21"/>
    </row>
    <row r="430" spans="1:40" s="198" customFormat="1" ht="14.5">
      <c r="A430" s="188" t="s">
        <v>1033</v>
      </c>
      <c r="B430" s="95">
        <v>44180</v>
      </c>
      <c r="C430" s="173"/>
      <c r="D430" s="173">
        <v>90</v>
      </c>
      <c r="E430" s="439"/>
      <c r="F430" s="91">
        <f>(37.13+37.62)/2</f>
        <v>37.375</v>
      </c>
      <c r="G430" s="440"/>
      <c r="H430" s="439"/>
      <c r="I430" s="111">
        <v>18</v>
      </c>
      <c r="J430" s="123"/>
      <c r="K430" s="435"/>
      <c r="L430" s="435"/>
      <c r="M430" s="435"/>
      <c r="N430" s="435"/>
      <c r="O430" s="435"/>
      <c r="P430" s="435"/>
      <c r="Q430" s="439"/>
      <c r="R430" s="435">
        <v>16</v>
      </c>
      <c r="S430" s="439">
        <v>3</v>
      </c>
      <c r="T430" s="435"/>
      <c r="U430" s="126"/>
      <c r="V430" s="126"/>
      <c r="W430" s="126"/>
      <c r="X430" s="21"/>
      <c r="Y430" s="21"/>
      <c r="Z430" s="21"/>
      <c r="AA430" s="21"/>
      <c r="AB430" s="21"/>
      <c r="AC430" s="21"/>
      <c r="AD430" s="21"/>
      <c r="AE430" s="21"/>
      <c r="AF430" s="21"/>
      <c r="AG430" s="21"/>
      <c r="AH430" s="21"/>
      <c r="AI430" s="21"/>
      <c r="AJ430" s="21"/>
      <c r="AK430" s="21"/>
      <c r="AL430" s="21"/>
      <c r="AM430" s="21"/>
      <c r="AN430" s="21"/>
    </row>
    <row r="431" spans="1:40" s="198" customFormat="1" ht="14.5">
      <c r="A431" s="188" t="s">
        <v>1034</v>
      </c>
      <c r="B431" s="95">
        <v>44184</v>
      </c>
      <c r="C431" s="173">
        <v>1</v>
      </c>
      <c r="D431" s="173">
        <v>1</v>
      </c>
      <c r="E431" s="439"/>
      <c r="F431" s="18" t="s">
        <v>2040</v>
      </c>
      <c r="G431" s="440"/>
      <c r="H431" s="439"/>
      <c r="I431" s="439"/>
      <c r="J431" s="123">
        <v>1</v>
      </c>
      <c r="K431" s="435"/>
      <c r="L431" s="435"/>
      <c r="M431" s="435"/>
      <c r="N431" s="435"/>
      <c r="O431" s="435"/>
      <c r="P431" s="435"/>
      <c r="Q431" s="439"/>
      <c r="R431" s="435"/>
      <c r="S431" s="439"/>
      <c r="T431" s="435"/>
      <c r="U431" s="126"/>
      <c r="V431" s="126"/>
      <c r="W431" s="126"/>
      <c r="X431" s="21"/>
      <c r="Y431" s="21"/>
      <c r="Z431" s="21"/>
      <c r="AA431" s="21"/>
      <c r="AB431" s="21"/>
      <c r="AC431" s="21"/>
      <c r="AD431" s="21"/>
      <c r="AE431" s="21"/>
      <c r="AF431" s="21"/>
      <c r="AG431" s="21"/>
      <c r="AH431" s="21"/>
      <c r="AI431" s="21"/>
      <c r="AJ431" s="21"/>
      <c r="AK431" s="21"/>
      <c r="AL431" s="21"/>
      <c r="AM431" s="21"/>
      <c r="AN431" s="21"/>
    </row>
    <row r="432" spans="1:40" s="198" customFormat="1" ht="14.5">
      <c r="A432" s="188" t="s">
        <v>1036</v>
      </c>
      <c r="B432" s="95">
        <v>44171</v>
      </c>
      <c r="C432" s="173">
        <v>1</v>
      </c>
      <c r="D432" s="173">
        <v>1</v>
      </c>
      <c r="E432" s="439"/>
      <c r="F432" s="18" t="s">
        <v>2125</v>
      </c>
      <c r="G432" s="440"/>
      <c r="H432" s="439"/>
      <c r="I432" s="439"/>
      <c r="J432" s="123">
        <v>1</v>
      </c>
      <c r="K432" s="435"/>
      <c r="L432" s="435"/>
      <c r="M432" s="435"/>
      <c r="N432" s="435">
        <v>2500</v>
      </c>
      <c r="O432" s="435"/>
      <c r="P432" s="435"/>
      <c r="Q432" s="439"/>
      <c r="R432" s="435"/>
      <c r="S432" s="439"/>
      <c r="T432" s="435"/>
      <c r="U432" s="126"/>
      <c r="V432" s="126"/>
      <c r="W432" s="126"/>
      <c r="X432" s="21"/>
      <c r="Y432" s="21"/>
      <c r="Z432" s="21"/>
      <c r="AA432" s="21"/>
      <c r="AB432" s="21"/>
      <c r="AC432" s="21"/>
      <c r="AD432" s="21"/>
      <c r="AE432" s="21"/>
      <c r="AF432" s="21"/>
      <c r="AG432" s="21"/>
      <c r="AH432" s="21"/>
      <c r="AI432" s="21"/>
      <c r="AJ432" s="21"/>
      <c r="AK432" s="21"/>
      <c r="AL432" s="21"/>
      <c r="AM432" s="21"/>
      <c r="AN432" s="21"/>
    </row>
    <row r="433" spans="1:40" s="198" customFormat="1" ht="14.5">
      <c r="A433" s="188" t="s">
        <v>1037</v>
      </c>
      <c r="B433" s="95">
        <v>44182</v>
      </c>
      <c r="C433" s="173"/>
      <c r="D433" s="173"/>
      <c r="E433" s="439"/>
      <c r="F433" s="18"/>
      <c r="G433" s="440"/>
      <c r="H433" s="439"/>
      <c r="I433" s="439"/>
      <c r="J433" s="123"/>
      <c r="K433" s="435"/>
      <c r="L433" s="435"/>
      <c r="M433" s="435"/>
      <c r="N433" s="435"/>
      <c r="O433" s="435"/>
      <c r="P433" s="435"/>
      <c r="Q433" s="439"/>
      <c r="R433" s="435"/>
      <c r="S433" s="439"/>
      <c r="T433" s="435"/>
      <c r="U433" s="126"/>
      <c r="V433" s="126"/>
      <c r="W433" s="126"/>
      <c r="X433" s="21"/>
      <c r="Y433" s="21"/>
      <c r="Z433" s="21"/>
      <c r="AA433" s="21"/>
      <c r="AB433" s="21"/>
      <c r="AC433" s="21"/>
      <c r="AD433" s="21"/>
      <c r="AE433" s="21"/>
      <c r="AF433" s="21"/>
      <c r="AG433" s="21"/>
      <c r="AH433" s="21"/>
      <c r="AI433" s="21"/>
      <c r="AJ433" s="21"/>
      <c r="AK433" s="21"/>
      <c r="AL433" s="21"/>
      <c r="AM433" s="21"/>
      <c r="AN433" s="21"/>
    </row>
    <row r="434" spans="1:40" s="198" customFormat="1" ht="14.5">
      <c r="A434" s="188" t="s">
        <v>1039</v>
      </c>
      <c r="B434" s="95">
        <v>44186</v>
      </c>
      <c r="C434" s="173">
        <v>0</v>
      </c>
      <c r="D434" s="173"/>
      <c r="E434" s="439"/>
      <c r="F434" s="18"/>
      <c r="G434" s="440"/>
      <c r="H434" s="439"/>
      <c r="I434" s="439"/>
      <c r="J434" s="123"/>
      <c r="K434" s="435"/>
      <c r="L434" s="435"/>
      <c r="M434" s="435"/>
      <c r="N434" s="435"/>
      <c r="O434" s="435"/>
      <c r="P434" s="435">
        <v>1</v>
      </c>
      <c r="Q434" s="439"/>
      <c r="R434" s="435"/>
      <c r="S434" s="439"/>
      <c r="T434" s="435"/>
      <c r="U434" s="126"/>
      <c r="V434" s="126"/>
      <c r="W434" s="126"/>
      <c r="X434" s="21"/>
      <c r="Y434" s="21"/>
      <c r="Z434" s="21"/>
      <c r="AA434" s="21"/>
      <c r="AB434" s="21"/>
      <c r="AC434" s="21"/>
      <c r="AD434" s="21"/>
      <c r="AE434" s="21"/>
      <c r="AF434" s="21"/>
      <c r="AG434" s="21"/>
      <c r="AH434" s="21"/>
      <c r="AI434" s="21"/>
      <c r="AJ434" s="21"/>
      <c r="AK434" s="21"/>
      <c r="AL434" s="21"/>
      <c r="AM434" s="21"/>
      <c r="AN434" s="21"/>
    </row>
    <row r="435" spans="1:40" s="198" customFormat="1" ht="14.5">
      <c r="A435" s="188" t="s">
        <v>1041</v>
      </c>
      <c r="B435" s="95">
        <v>44181</v>
      </c>
      <c r="C435" s="173">
        <v>1</v>
      </c>
      <c r="D435" s="173">
        <v>1</v>
      </c>
      <c r="E435" s="439"/>
      <c r="F435" s="18" t="s">
        <v>1533</v>
      </c>
      <c r="G435" s="440"/>
      <c r="H435" s="439"/>
      <c r="I435" s="439"/>
      <c r="J435" s="123"/>
      <c r="K435" s="435"/>
      <c r="L435" s="435"/>
      <c r="M435" s="435"/>
      <c r="N435" s="435">
        <v>2370</v>
      </c>
      <c r="O435" s="435"/>
      <c r="P435" s="435">
        <v>1</v>
      </c>
      <c r="Q435" s="439"/>
      <c r="R435" s="435"/>
      <c r="S435" s="439"/>
      <c r="T435" s="435"/>
      <c r="U435" s="126"/>
      <c r="V435" s="126"/>
      <c r="W435" s="126"/>
      <c r="X435" s="21"/>
      <c r="Y435" s="21"/>
      <c r="Z435" s="21"/>
      <c r="AA435" s="21"/>
      <c r="AB435" s="21"/>
      <c r="AC435" s="21"/>
      <c r="AD435" s="21"/>
      <c r="AE435" s="21"/>
      <c r="AF435" s="21"/>
      <c r="AG435" s="21"/>
      <c r="AH435" s="21"/>
      <c r="AI435" s="21"/>
      <c r="AJ435" s="21"/>
      <c r="AK435" s="21"/>
      <c r="AL435" s="21"/>
      <c r="AM435" s="21"/>
      <c r="AN435" s="21"/>
    </row>
    <row r="436" spans="1:40" s="198" customFormat="1" ht="14.5">
      <c r="A436" s="188" t="s">
        <v>1043</v>
      </c>
      <c r="B436" s="128" t="s">
        <v>1044</v>
      </c>
      <c r="C436" s="173">
        <v>2</v>
      </c>
      <c r="D436" s="173">
        <v>1</v>
      </c>
      <c r="E436" s="439"/>
      <c r="F436" s="18" t="s">
        <v>1105</v>
      </c>
      <c r="G436" s="440"/>
      <c r="H436" s="439"/>
      <c r="I436" s="439"/>
      <c r="J436" s="123"/>
      <c r="K436" s="435"/>
      <c r="L436" s="435"/>
      <c r="M436" s="435"/>
      <c r="N436" s="435"/>
      <c r="O436" s="435">
        <v>2</v>
      </c>
      <c r="P436" s="435"/>
      <c r="Q436" s="439"/>
      <c r="R436" s="435"/>
      <c r="S436" s="439"/>
      <c r="T436" s="435"/>
      <c r="U436" s="126"/>
      <c r="V436" s="126"/>
      <c r="W436" s="126"/>
      <c r="X436" s="21"/>
      <c r="Y436" s="21"/>
      <c r="Z436" s="21"/>
      <c r="AA436" s="21"/>
      <c r="AB436" s="21"/>
      <c r="AC436" s="21"/>
      <c r="AD436" s="21"/>
      <c r="AE436" s="21"/>
      <c r="AF436" s="21"/>
      <c r="AG436" s="21"/>
      <c r="AH436" s="21"/>
      <c r="AI436" s="21"/>
      <c r="AJ436" s="21"/>
      <c r="AK436" s="21"/>
      <c r="AL436" s="21"/>
      <c r="AM436" s="21"/>
      <c r="AN436" s="21"/>
    </row>
    <row r="437" spans="1:40" s="198" customFormat="1" ht="14.5">
      <c r="A437" s="188" t="s">
        <v>1045</v>
      </c>
      <c r="B437" s="128" t="s">
        <v>1046</v>
      </c>
      <c r="C437" s="173">
        <v>101</v>
      </c>
      <c r="D437" s="173">
        <v>100</v>
      </c>
      <c r="E437" s="439"/>
      <c r="F437" s="18" t="s">
        <v>2126</v>
      </c>
      <c r="G437" s="440"/>
      <c r="H437" s="439"/>
      <c r="I437" s="111">
        <v>3</v>
      </c>
      <c r="J437" s="123"/>
      <c r="K437" s="435"/>
      <c r="L437" s="435"/>
      <c r="M437" s="435"/>
      <c r="N437" s="435">
        <v>3295</v>
      </c>
      <c r="O437" s="435">
        <v>19</v>
      </c>
      <c r="P437" s="435">
        <v>2</v>
      </c>
      <c r="Q437" s="439"/>
      <c r="R437" s="435"/>
      <c r="S437" s="439"/>
      <c r="T437" s="435"/>
      <c r="U437" s="126"/>
      <c r="V437" s="126"/>
      <c r="W437" s="126"/>
      <c r="X437" s="21"/>
      <c r="Y437" s="21"/>
      <c r="Z437" s="21"/>
      <c r="AA437" s="21"/>
      <c r="AB437" s="21"/>
      <c r="AC437" s="21"/>
      <c r="AD437" s="21"/>
      <c r="AE437" s="21"/>
      <c r="AF437" s="21"/>
      <c r="AG437" s="21"/>
      <c r="AH437" s="21"/>
      <c r="AI437" s="21"/>
      <c r="AJ437" s="21"/>
      <c r="AK437" s="21"/>
      <c r="AL437" s="21"/>
      <c r="AM437" s="21"/>
      <c r="AN437" s="21"/>
    </row>
    <row r="438" spans="1:40" s="198" customFormat="1" ht="14.5">
      <c r="A438" s="188" t="s">
        <v>1049</v>
      </c>
      <c r="B438" s="128" t="s">
        <v>1050</v>
      </c>
      <c r="C438" s="173">
        <v>0</v>
      </c>
      <c r="D438" s="173"/>
      <c r="E438" s="439"/>
      <c r="F438" s="18"/>
      <c r="G438" s="440"/>
      <c r="H438" s="439"/>
      <c r="I438" s="439"/>
      <c r="J438" s="123"/>
      <c r="K438" s="435"/>
      <c r="L438" s="435"/>
      <c r="M438" s="435"/>
      <c r="N438" s="435"/>
      <c r="O438" s="435"/>
      <c r="P438" s="435"/>
      <c r="Q438" s="439"/>
      <c r="R438" s="435"/>
      <c r="S438" s="439"/>
      <c r="T438" s="435"/>
      <c r="U438" s="126"/>
      <c r="V438" s="126"/>
      <c r="W438" s="126"/>
      <c r="X438" s="21"/>
      <c r="Y438" s="21"/>
      <c r="Z438" s="21"/>
      <c r="AA438" s="21"/>
      <c r="AB438" s="21"/>
      <c r="AC438" s="21"/>
      <c r="AD438" s="21"/>
      <c r="AE438" s="21"/>
      <c r="AF438" s="21"/>
      <c r="AG438" s="21"/>
      <c r="AH438" s="21"/>
      <c r="AI438" s="21"/>
      <c r="AJ438" s="21"/>
      <c r="AK438" s="21"/>
      <c r="AL438" s="21"/>
      <c r="AM438" s="21"/>
      <c r="AN438" s="21"/>
    </row>
    <row r="439" spans="1:40" s="198" customFormat="1" ht="14.5">
      <c r="A439" s="188" t="s">
        <v>1051</v>
      </c>
      <c r="B439" s="128" t="s">
        <v>1015</v>
      </c>
      <c r="C439" s="173"/>
      <c r="D439" s="173">
        <v>38</v>
      </c>
      <c r="E439" s="439">
        <v>8</v>
      </c>
      <c r="F439" s="18"/>
      <c r="G439" s="440"/>
      <c r="H439" s="439"/>
      <c r="I439" s="439"/>
      <c r="J439" s="123">
        <v>35</v>
      </c>
      <c r="K439" s="435"/>
      <c r="L439" s="435"/>
      <c r="M439" s="435"/>
      <c r="N439" s="435"/>
      <c r="O439" s="435"/>
      <c r="P439" s="435"/>
      <c r="Q439" s="439"/>
      <c r="R439" s="435"/>
      <c r="S439" s="439"/>
      <c r="T439" s="435"/>
      <c r="U439" s="126"/>
      <c r="V439" s="126"/>
      <c r="W439" s="126"/>
      <c r="X439" s="21"/>
      <c r="Y439" s="21"/>
      <c r="Z439" s="21"/>
      <c r="AA439" s="21"/>
      <c r="AB439" s="21"/>
      <c r="AC439" s="21"/>
      <c r="AD439" s="21"/>
      <c r="AE439" s="21"/>
      <c r="AF439" s="21"/>
      <c r="AG439" s="21"/>
      <c r="AH439" s="21"/>
      <c r="AI439" s="21"/>
      <c r="AJ439" s="21"/>
      <c r="AK439" s="21"/>
      <c r="AL439" s="21"/>
      <c r="AM439" s="21"/>
      <c r="AN439" s="21"/>
    </row>
    <row r="440" spans="1:40" s="205" customFormat="1" ht="14.5">
      <c r="A440" s="188" t="s">
        <v>1052</v>
      </c>
      <c r="B440" s="128" t="s">
        <v>1053</v>
      </c>
      <c r="C440" s="173">
        <v>1</v>
      </c>
      <c r="D440" s="173">
        <v>1</v>
      </c>
      <c r="E440" s="439"/>
      <c r="F440" s="18" t="s">
        <v>814</v>
      </c>
      <c r="G440" s="440"/>
      <c r="H440" s="439"/>
      <c r="I440" s="439">
        <v>1</v>
      </c>
      <c r="J440" s="123"/>
      <c r="K440" s="435"/>
      <c r="L440" s="435"/>
      <c r="M440" s="435"/>
      <c r="N440" s="435">
        <v>2500</v>
      </c>
      <c r="O440" s="435">
        <v>1</v>
      </c>
      <c r="P440" s="435"/>
      <c r="Q440" s="439"/>
      <c r="R440" s="435"/>
      <c r="S440" s="439"/>
      <c r="T440" s="435"/>
      <c r="U440" s="126"/>
      <c r="V440" s="126"/>
      <c r="W440" s="126"/>
      <c r="X440" s="21"/>
      <c r="Y440" s="21"/>
      <c r="Z440" s="21"/>
      <c r="AA440" s="21"/>
      <c r="AB440" s="21"/>
      <c r="AC440" s="21"/>
      <c r="AD440" s="21"/>
      <c r="AE440" s="21"/>
      <c r="AF440" s="21"/>
      <c r="AG440" s="21"/>
      <c r="AH440" s="21"/>
      <c r="AI440" s="21"/>
      <c r="AJ440" s="21"/>
      <c r="AK440" s="21"/>
      <c r="AL440" s="21"/>
      <c r="AM440" s="21"/>
      <c r="AN440" s="21"/>
    </row>
    <row r="441" spans="1:40" s="205" customFormat="1" ht="14.5">
      <c r="A441" s="188" t="s">
        <v>1056</v>
      </c>
      <c r="B441" s="128" t="s">
        <v>1053</v>
      </c>
      <c r="C441" s="173">
        <v>57</v>
      </c>
      <c r="D441" s="173">
        <v>57</v>
      </c>
      <c r="E441" s="439">
        <v>5</v>
      </c>
      <c r="F441" s="18" t="s">
        <v>2126</v>
      </c>
      <c r="G441" s="440"/>
      <c r="H441" s="439"/>
      <c r="I441" s="111">
        <v>10</v>
      </c>
      <c r="J441" s="123"/>
      <c r="K441" s="435"/>
      <c r="L441" s="435"/>
      <c r="M441" s="435"/>
      <c r="N441" s="435">
        <v>3072.28</v>
      </c>
      <c r="O441" s="435"/>
      <c r="P441" s="435"/>
      <c r="Q441" s="439"/>
      <c r="R441" s="435"/>
      <c r="S441" s="439"/>
      <c r="T441" s="435"/>
      <c r="U441" s="126"/>
      <c r="V441" s="126"/>
      <c r="W441" s="126"/>
      <c r="X441" s="21"/>
      <c r="Y441" s="21"/>
      <c r="Z441" s="21"/>
      <c r="AA441" s="21"/>
      <c r="AB441" s="21"/>
      <c r="AC441" s="21"/>
      <c r="AD441" s="21"/>
      <c r="AE441" s="21"/>
      <c r="AF441" s="21"/>
      <c r="AG441" s="21"/>
      <c r="AH441" s="21"/>
      <c r="AI441" s="21"/>
      <c r="AJ441" s="21"/>
      <c r="AK441" s="21"/>
      <c r="AL441" s="21"/>
      <c r="AM441" s="21"/>
      <c r="AN441" s="21"/>
    </row>
    <row r="442" spans="1:40" s="205" customFormat="1" ht="14.5">
      <c r="A442" s="188" t="s">
        <v>1060</v>
      </c>
      <c r="B442" s="128" t="s">
        <v>1061</v>
      </c>
      <c r="C442" s="173">
        <v>56</v>
      </c>
      <c r="D442" s="173">
        <v>57</v>
      </c>
      <c r="E442" s="439"/>
      <c r="F442" s="18" t="s">
        <v>2127</v>
      </c>
      <c r="G442" s="440"/>
      <c r="H442" s="439"/>
      <c r="I442" s="111">
        <v>13</v>
      </c>
      <c r="J442" s="123"/>
      <c r="K442" s="435"/>
      <c r="L442" s="435"/>
      <c r="M442" s="435"/>
      <c r="N442" s="435" t="s">
        <v>2128</v>
      </c>
      <c r="O442" s="435"/>
      <c r="P442" s="435"/>
      <c r="Q442" s="439"/>
      <c r="R442" s="435"/>
      <c r="S442" s="439">
        <v>2</v>
      </c>
      <c r="T442" s="435"/>
      <c r="U442" s="126"/>
      <c r="V442" s="126"/>
      <c r="W442" s="126"/>
      <c r="X442" s="21"/>
      <c r="Y442" s="21"/>
      <c r="Z442" s="21"/>
      <c r="AA442" s="21"/>
      <c r="AB442" s="21"/>
      <c r="AC442" s="21"/>
      <c r="AD442" s="21"/>
      <c r="AE442" s="21"/>
      <c r="AF442" s="21"/>
      <c r="AG442" s="21"/>
      <c r="AH442" s="21"/>
      <c r="AI442" s="21"/>
      <c r="AJ442" s="21"/>
      <c r="AK442" s="21"/>
      <c r="AL442" s="21"/>
      <c r="AM442" s="21"/>
      <c r="AN442" s="21"/>
    </row>
    <row r="443" spans="1:40" s="205" customFormat="1" ht="14.5">
      <c r="A443" s="188" t="s">
        <v>1064</v>
      </c>
      <c r="B443" s="128"/>
      <c r="C443" s="173">
        <v>0</v>
      </c>
      <c r="D443" s="173">
        <v>0</v>
      </c>
      <c r="E443" s="439"/>
      <c r="F443" s="18"/>
      <c r="G443" s="440"/>
      <c r="H443" s="439"/>
      <c r="I443" s="439"/>
      <c r="J443" s="123"/>
      <c r="K443" s="435"/>
      <c r="L443" s="435"/>
      <c r="M443" s="435"/>
      <c r="N443" s="435"/>
      <c r="O443" s="435"/>
      <c r="P443" s="435"/>
      <c r="Q443" s="439">
        <v>3</v>
      </c>
      <c r="R443" s="435"/>
      <c r="S443" s="439"/>
      <c r="T443" s="435"/>
      <c r="U443" s="126"/>
      <c r="V443" s="126"/>
      <c r="W443" s="126"/>
      <c r="X443" s="21"/>
      <c r="Y443" s="21"/>
      <c r="Z443" s="21"/>
      <c r="AA443" s="21"/>
      <c r="AB443" s="21"/>
      <c r="AC443" s="21"/>
      <c r="AD443" s="21"/>
      <c r="AE443" s="21"/>
      <c r="AF443" s="21"/>
      <c r="AG443" s="21"/>
      <c r="AH443" s="21"/>
      <c r="AI443" s="21"/>
      <c r="AJ443" s="21"/>
      <c r="AK443" s="21"/>
      <c r="AL443" s="21"/>
      <c r="AM443" s="21"/>
      <c r="AN443" s="21"/>
    </row>
    <row r="444" spans="1:40" s="205" customFormat="1" ht="14.5">
      <c r="A444" s="188" t="s">
        <v>1067</v>
      </c>
      <c r="B444" s="128" t="s">
        <v>1068</v>
      </c>
      <c r="C444" s="173"/>
      <c r="D444" s="173"/>
      <c r="E444" s="439"/>
      <c r="F444" s="18"/>
      <c r="G444" s="440"/>
      <c r="H444" s="439"/>
      <c r="I444" s="439"/>
      <c r="J444" s="123"/>
      <c r="K444" s="435"/>
      <c r="L444" s="435"/>
      <c r="M444" s="435"/>
      <c r="N444" s="435"/>
      <c r="O444" s="435"/>
      <c r="P444" s="435"/>
      <c r="Q444" s="439"/>
      <c r="R444" s="435"/>
      <c r="S444" s="439"/>
      <c r="T444" s="435"/>
      <c r="U444" s="126"/>
      <c r="V444" s="126"/>
      <c r="W444" s="126"/>
      <c r="X444" s="21"/>
      <c r="Y444" s="21"/>
      <c r="Z444" s="21"/>
      <c r="AA444" s="21"/>
      <c r="AB444" s="21"/>
      <c r="AC444" s="21"/>
      <c r="AD444" s="21"/>
      <c r="AE444" s="21"/>
      <c r="AF444" s="21"/>
      <c r="AG444" s="21"/>
      <c r="AH444" s="21"/>
      <c r="AI444" s="21"/>
      <c r="AJ444" s="21"/>
      <c r="AK444" s="21"/>
      <c r="AL444" s="21"/>
      <c r="AM444" s="21"/>
      <c r="AN444" s="21"/>
    </row>
    <row r="445" spans="1:40" s="205" customFormat="1" ht="14.5">
      <c r="A445" s="188" t="s">
        <v>1072</v>
      </c>
      <c r="B445" s="128" t="s">
        <v>1073</v>
      </c>
      <c r="C445" s="173">
        <v>49</v>
      </c>
      <c r="D445" s="173">
        <v>49</v>
      </c>
      <c r="E445" s="439"/>
      <c r="F445" s="18"/>
      <c r="G445" s="440"/>
      <c r="H445" s="439"/>
      <c r="I445" s="439"/>
      <c r="J445" s="123">
        <v>49</v>
      </c>
      <c r="K445" s="435"/>
      <c r="L445" s="435"/>
      <c r="M445" s="435"/>
      <c r="N445" s="435"/>
      <c r="O445" s="435"/>
      <c r="P445" s="435"/>
      <c r="Q445" s="439"/>
      <c r="R445" s="435"/>
      <c r="S445" s="439"/>
      <c r="T445" s="435"/>
      <c r="U445" s="126"/>
      <c r="V445" s="126"/>
      <c r="W445" s="126"/>
      <c r="X445" s="21"/>
      <c r="Y445" s="21"/>
      <c r="Z445" s="21"/>
      <c r="AA445" s="21"/>
      <c r="AB445" s="21"/>
      <c r="AC445" s="21"/>
      <c r="AD445" s="21"/>
      <c r="AE445" s="21"/>
      <c r="AF445" s="21"/>
      <c r="AG445" s="21"/>
      <c r="AH445" s="21"/>
      <c r="AI445" s="21"/>
      <c r="AJ445" s="21"/>
      <c r="AK445" s="21"/>
      <c r="AL445" s="21"/>
      <c r="AM445" s="21"/>
      <c r="AN445" s="21"/>
    </row>
    <row r="446" spans="1:40" s="205" customFormat="1" ht="14.5">
      <c r="A446" s="188" t="s">
        <v>1074</v>
      </c>
      <c r="B446" s="128" t="s">
        <v>1075</v>
      </c>
      <c r="C446" s="436"/>
      <c r="D446" s="436"/>
      <c r="E446" s="436"/>
      <c r="F446" s="436"/>
      <c r="G446" s="436"/>
      <c r="H446" s="436"/>
      <c r="I446" s="436"/>
      <c r="J446" s="436"/>
      <c r="K446" s="436"/>
      <c r="L446" s="436"/>
      <c r="M446" s="436"/>
      <c r="N446" s="436"/>
      <c r="O446" s="436"/>
      <c r="P446" s="435"/>
      <c r="Q446" s="439"/>
      <c r="R446" s="435"/>
      <c r="S446" s="439"/>
      <c r="T446" s="435"/>
      <c r="U446" s="126"/>
      <c r="V446" s="126"/>
      <c r="W446" s="126"/>
      <c r="X446" s="21"/>
      <c r="Y446" s="21"/>
      <c r="Z446" s="21"/>
      <c r="AA446" s="21"/>
      <c r="AB446" s="21"/>
      <c r="AC446" s="21"/>
      <c r="AD446" s="21"/>
      <c r="AE446" s="21"/>
      <c r="AF446" s="21"/>
      <c r="AG446" s="21"/>
      <c r="AH446" s="21"/>
      <c r="AI446" s="21"/>
      <c r="AJ446" s="21"/>
      <c r="AK446" s="21"/>
      <c r="AL446" s="21"/>
      <c r="AM446" s="21"/>
      <c r="AN446" s="21"/>
    </row>
    <row r="447" spans="1:40" s="205" customFormat="1" ht="14.5">
      <c r="A447" s="188" t="s">
        <v>1077</v>
      </c>
      <c r="B447" s="128"/>
      <c r="C447" s="173">
        <v>3</v>
      </c>
      <c r="D447" s="173">
        <v>1</v>
      </c>
      <c r="E447" s="439"/>
      <c r="F447" s="18" t="s">
        <v>1042</v>
      </c>
      <c r="G447" s="440"/>
      <c r="H447" s="439"/>
      <c r="I447" s="439">
        <v>3</v>
      </c>
      <c r="J447" s="123"/>
      <c r="K447" s="435"/>
      <c r="L447" s="435"/>
      <c r="M447" s="435"/>
      <c r="N447" s="435">
        <f>(1910+1390+1630)/3</f>
        <v>1643.3333333333333</v>
      </c>
      <c r="O447" s="435">
        <v>3</v>
      </c>
      <c r="P447" s="435"/>
      <c r="Q447" s="439"/>
      <c r="R447" s="435"/>
      <c r="S447" s="439"/>
      <c r="T447" s="435"/>
      <c r="U447" s="126"/>
      <c r="V447" s="126"/>
      <c r="W447" s="126"/>
      <c r="X447" s="21"/>
      <c r="Y447" s="21"/>
      <c r="Z447" s="21"/>
      <c r="AA447" s="21"/>
      <c r="AB447" s="21"/>
      <c r="AC447" s="21"/>
      <c r="AD447" s="21"/>
      <c r="AE447" s="21"/>
      <c r="AF447" s="21"/>
      <c r="AG447" s="21"/>
      <c r="AH447" s="21"/>
      <c r="AI447" s="21"/>
      <c r="AJ447" s="21"/>
      <c r="AK447" s="21"/>
      <c r="AL447" s="21"/>
      <c r="AM447" s="21"/>
      <c r="AN447" s="21"/>
    </row>
    <row r="448" spans="1:40" s="209" customFormat="1" ht="14.5">
      <c r="A448" s="188" t="s">
        <v>1079</v>
      </c>
      <c r="B448" s="207" t="s">
        <v>1087</v>
      </c>
      <c r="C448" s="211">
        <v>131</v>
      </c>
      <c r="D448" s="211">
        <v>131</v>
      </c>
      <c r="E448" s="435"/>
      <c r="F448" s="18"/>
      <c r="H448" s="435"/>
      <c r="I448" s="435"/>
      <c r="J448" s="444"/>
      <c r="K448" s="435"/>
      <c r="L448" s="435"/>
      <c r="M448" s="435"/>
      <c r="N448" s="435"/>
      <c r="O448" s="435"/>
      <c r="P448" s="435"/>
      <c r="Q448" s="435"/>
      <c r="R448" s="435"/>
      <c r="S448" s="435">
        <v>0</v>
      </c>
      <c r="T448" s="435"/>
      <c r="U448" s="212"/>
      <c r="V448" s="212"/>
      <c r="W448" s="212"/>
      <c r="X448" s="213"/>
      <c r="Y448" s="213"/>
      <c r="Z448" s="213"/>
      <c r="AA448" s="213"/>
      <c r="AB448" s="213"/>
      <c r="AC448" s="213"/>
      <c r="AD448" s="213"/>
      <c r="AE448" s="213"/>
      <c r="AF448" s="213"/>
      <c r="AG448" s="213"/>
      <c r="AH448" s="213"/>
      <c r="AI448" s="213"/>
      <c r="AJ448" s="213"/>
      <c r="AK448" s="213"/>
      <c r="AL448" s="213"/>
      <c r="AM448" s="213"/>
      <c r="AN448" s="213"/>
    </row>
    <row r="449" spans="1:40" s="205" customFormat="1" ht="14.5">
      <c r="A449" s="188" t="s">
        <v>405</v>
      </c>
      <c r="B449" s="128" t="s">
        <v>254</v>
      </c>
      <c r="C449" s="173"/>
      <c r="D449" s="173"/>
      <c r="E449" s="439"/>
      <c r="F449" s="18"/>
      <c r="G449" s="440"/>
      <c r="H449" s="439"/>
      <c r="I449" s="439"/>
      <c r="J449" s="123"/>
      <c r="K449" s="435"/>
      <c r="L449" s="435"/>
      <c r="M449" s="435"/>
      <c r="N449" s="435"/>
      <c r="O449" s="435"/>
      <c r="P449" s="435"/>
      <c r="Q449" s="439"/>
      <c r="R449" s="435"/>
      <c r="S449" s="439"/>
      <c r="T449" s="435"/>
      <c r="U449" s="126"/>
      <c r="V449" s="126"/>
      <c r="W449" s="126"/>
      <c r="X449" s="21"/>
      <c r="Y449" s="21"/>
      <c r="Z449" s="21"/>
      <c r="AA449" s="21"/>
      <c r="AB449" s="21"/>
      <c r="AC449" s="21"/>
      <c r="AD449" s="21"/>
      <c r="AE449" s="21"/>
      <c r="AF449" s="21"/>
      <c r="AG449" s="21"/>
      <c r="AH449" s="21"/>
      <c r="AI449" s="21"/>
      <c r="AJ449" s="21"/>
      <c r="AK449" s="21"/>
      <c r="AL449" s="21"/>
      <c r="AM449" s="21"/>
      <c r="AN449" s="21"/>
    </row>
    <row r="450" spans="1:40" s="205" customFormat="1" ht="14.5">
      <c r="A450" s="188" t="s">
        <v>1082</v>
      </c>
      <c r="B450" s="128" t="s">
        <v>1083</v>
      </c>
      <c r="C450" s="173">
        <v>30</v>
      </c>
      <c r="D450" s="173">
        <v>30</v>
      </c>
      <c r="E450" s="439"/>
      <c r="F450" s="18"/>
      <c r="G450" s="440"/>
      <c r="H450" s="439"/>
      <c r="I450" s="439"/>
      <c r="J450" s="196">
        <v>30</v>
      </c>
      <c r="K450" s="435"/>
      <c r="L450" s="435"/>
      <c r="M450" s="435"/>
      <c r="N450" s="435">
        <v>3370</v>
      </c>
      <c r="O450" s="435"/>
      <c r="P450" s="435"/>
      <c r="Q450" s="439">
        <v>0</v>
      </c>
      <c r="R450" s="435"/>
      <c r="S450" s="439"/>
      <c r="T450" s="435"/>
      <c r="U450" s="126"/>
      <c r="V450" s="126"/>
      <c r="W450" s="126"/>
      <c r="X450" s="21"/>
      <c r="Y450" s="21"/>
      <c r="Z450" s="21"/>
      <c r="AA450" s="21"/>
      <c r="AB450" s="21"/>
      <c r="AC450" s="21"/>
      <c r="AD450" s="21"/>
      <c r="AE450" s="21"/>
      <c r="AF450" s="21"/>
      <c r="AG450" s="21"/>
      <c r="AH450" s="21"/>
      <c r="AI450" s="21"/>
      <c r="AJ450" s="21"/>
      <c r="AK450" s="21"/>
      <c r="AL450" s="21"/>
      <c r="AM450" s="21"/>
      <c r="AN450" s="21"/>
    </row>
    <row r="451" spans="1:40" s="205" customFormat="1" ht="14.5">
      <c r="A451" s="188" t="s">
        <v>1084</v>
      </c>
      <c r="B451" s="128" t="s">
        <v>1085</v>
      </c>
      <c r="C451" s="173">
        <v>13</v>
      </c>
      <c r="D451" s="173">
        <v>13</v>
      </c>
      <c r="E451" s="439"/>
      <c r="F451" s="18"/>
      <c r="G451" s="440"/>
      <c r="H451" s="439"/>
      <c r="I451" s="439"/>
      <c r="J451" s="123"/>
      <c r="K451" s="435"/>
      <c r="L451" s="435"/>
      <c r="M451" s="435"/>
      <c r="N451" s="435"/>
      <c r="O451" s="435"/>
      <c r="P451" s="435"/>
      <c r="Q451" s="439"/>
      <c r="R451" s="435"/>
      <c r="S451" s="439"/>
      <c r="T451" s="435"/>
      <c r="U451" s="126"/>
      <c r="V451" s="126"/>
      <c r="W451" s="126"/>
      <c r="X451" s="21"/>
      <c r="Y451" s="21"/>
      <c r="Z451" s="21"/>
      <c r="AA451" s="21"/>
      <c r="AB451" s="21"/>
      <c r="AC451" s="21"/>
      <c r="AD451" s="21"/>
      <c r="AE451" s="21"/>
      <c r="AF451" s="21"/>
      <c r="AG451" s="21"/>
      <c r="AH451" s="21"/>
      <c r="AI451" s="21"/>
      <c r="AJ451" s="21"/>
      <c r="AK451" s="21"/>
      <c r="AL451" s="21"/>
      <c r="AM451" s="21"/>
      <c r="AN451" s="21"/>
    </row>
    <row r="452" spans="1:40" s="206" customFormat="1" ht="14.5">
      <c r="A452" s="188" t="s">
        <v>1086</v>
      </c>
      <c r="B452" s="128" t="s">
        <v>1087</v>
      </c>
      <c r="C452" s="173">
        <v>16</v>
      </c>
      <c r="D452" s="173">
        <v>15</v>
      </c>
      <c r="E452" s="439"/>
      <c r="F452" s="18"/>
      <c r="G452" s="440"/>
      <c r="H452" s="439">
        <v>5</v>
      </c>
      <c r="I452" s="439">
        <v>2</v>
      </c>
      <c r="J452" s="123">
        <v>9</v>
      </c>
      <c r="K452" s="435"/>
      <c r="L452" s="435"/>
      <c r="M452" s="435"/>
      <c r="N452" s="435">
        <v>2455.3000000000002</v>
      </c>
      <c r="O452" s="435">
        <v>5</v>
      </c>
      <c r="P452" s="435"/>
      <c r="Q452" s="439">
        <v>1</v>
      </c>
      <c r="R452" s="435">
        <v>6</v>
      </c>
      <c r="S452" s="439">
        <v>2</v>
      </c>
      <c r="T452" s="435"/>
      <c r="U452" s="126"/>
      <c r="V452" s="126"/>
      <c r="W452" s="126"/>
      <c r="X452" s="21"/>
      <c r="Y452" s="21"/>
      <c r="Z452" s="21"/>
      <c r="AA452" s="21"/>
      <c r="AB452" s="21"/>
      <c r="AC452" s="21"/>
      <c r="AD452" s="21"/>
      <c r="AE452" s="21"/>
      <c r="AF452" s="21"/>
      <c r="AG452" s="21"/>
      <c r="AH452" s="21"/>
      <c r="AI452" s="21"/>
      <c r="AJ452" s="21"/>
      <c r="AK452" s="21"/>
      <c r="AL452" s="21"/>
      <c r="AM452" s="21"/>
      <c r="AN452" s="21"/>
    </row>
    <row r="453" spans="1:40" s="216" customFormat="1" ht="14.5">
      <c r="A453" s="40" t="s">
        <v>1088</v>
      </c>
      <c r="B453" s="128" t="s">
        <v>1089</v>
      </c>
      <c r="C453" s="173">
        <v>1</v>
      </c>
      <c r="D453" s="173">
        <v>1</v>
      </c>
      <c r="E453" s="439"/>
      <c r="F453" s="18" t="s">
        <v>1454</v>
      </c>
      <c r="G453" s="440"/>
      <c r="H453" s="439"/>
      <c r="I453" s="439">
        <v>1</v>
      </c>
      <c r="J453" s="123"/>
      <c r="K453" s="435"/>
      <c r="L453" s="435"/>
      <c r="M453" s="435"/>
      <c r="N453" s="435">
        <v>1510</v>
      </c>
      <c r="O453" s="435">
        <v>1</v>
      </c>
      <c r="P453" s="435">
        <v>1</v>
      </c>
      <c r="Q453" s="439"/>
      <c r="R453" s="435"/>
      <c r="S453" s="439"/>
      <c r="T453" s="435"/>
      <c r="U453" s="126"/>
      <c r="V453" s="126"/>
      <c r="W453" s="126"/>
      <c r="X453" s="21"/>
      <c r="Y453" s="21"/>
      <c r="Z453" s="21"/>
      <c r="AA453" s="21"/>
      <c r="AB453" s="21"/>
      <c r="AC453" s="21"/>
      <c r="AD453" s="21"/>
      <c r="AE453" s="21"/>
      <c r="AF453" s="21"/>
      <c r="AG453" s="21"/>
      <c r="AH453" s="21"/>
      <c r="AI453" s="21"/>
      <c r="AJ453" s="21"/>
      <c r="AK453" s="21"/>
      <c r="AL453" s="21"/>
      <c r="AM453" s="21"/>
      <c r="AN453" s="21"/>
    </row>
    <row r="454" spans="1:40" s="216" customFormat="1" ht="14.5">
      <c r="A454" s="40" t="s">
        <v>1090</v>
      </c>
      <c r="B454" s="128" t="s">
        <v>1091</v>
      </c>
      <c r="C454" s="173">
        <v>5</v>
      </c>
      <c r="D454" s="173">
        <v>5</v>
      </c>
      <c r="E454" s="439">
        <v>9</v>
      </c>
      <c r="F454" s="18"/>
      <c r="G454" s="440"/>
      <c r="H454" s="439"/>
      <c r="I454" s="439"/>
      <c r="J454" s="123">
        <v>5</v>
      </c>
      <c r="K454" s="435"/>
      <c r="L454" s="435"/>
      <c r="M454" s="435"/>
      <c r="N454" s="435"/>
      <c r="O454" s="435"/>
      <c r="P454" s="435"/>
      <c r="Q454" s="439"/>
      <c r="R454" s="435"/>
      <c r="S454" s="439"/>
      <c r="T454" s="435"/>
      <c r="U454" s="126"/>
      <c r="V454" s="126"/>
      <c r="W454" s="126"/>
      <c r="X454" s="21"/>
      <c r="Y454" s="21"/>
      <c r="Z454" s="21"/>
      <c r="AA454" s="21"/>
      <c r="AB454" s="21"/>
      <c r="AC454" s="21"/>
      <c r="AD454" s="21"/>
      <c r="AE454" s="21"/>
      <c r="AF454" s="21"/>
      <c r="AG454" s="21"/>
      <c r="AH454" s="21"/>
      <c r="AI454" s="21"/>
      <c r="AJ454" s="21"/>
      <c r="AK454" s="21"/>
      <c r="AL454" s="21"/>
      <c r="AM454" s="21"/>
      <c r="AN454" s="21"/>
    </row>
    <row r="455" spans="1:40" s="216" customFormat="1" ht="14.5">
      <c r="A455" s="40" t="s">
        <v>1096</v>
      </c>
      <c r="B455" s="128" t="s">
        <v>1097</v>
      </c>
      <c r="C455" s="173">
        <v>11</v>
      </c>
      <c r="D455" s="173">
        <v>11</v>
      </c>
      <c r="E455" s="439"/>
      <c r="F455" s="18" t="s">
        <v>2129</v>
      </c>
      <c r="G455" s="440"/>
      <c r="H455" s="439"/>
      <c r="I455" s="439"/>
      <c r="J455" s="123">
        <v>11</v>
      </c>
      <c r="K455" s="435"/>
      <c r="L455" s="435"/>
      <c r="M455" s="435"/>
      <c r="N455" s="435" t="s">
        <v>2120</v>
      </c>
      <c r="O455" s="435"/>
      <c r="P455" s="435"/>
      <c r="Q455" s="439"/>
      <c r="R455" s="435">
        <v>1</v>
      </c>
      <c r="S455" s="439"/>
      <c r="T455" s="435"/>
      <c r="U455" s="126"/>
      <c r="V455" s="126"/>
      <c r="W455" s="126"/>
      <c r="X455" s="21"/>
      <c r="Y455" s="21"/>
      <c r="Z455" s="21"/>
      <c r="AA455" s="21"/>
      <c r="AB455" s="21"/>
      <c r="AC455" s="21"/>
      <c r="AD455" s="21"/>
      <c r="AE455" s="21"/>
      <c r="AF455" s="21"/>
      <c r="AG455" s="21"/>
      <c r="AH455" s="21"/>
      <c r="AI455" s="21"/>
      <c r="AJ455" s="21"/>
      <c r="AK455" s="21"/>
      <c r="AL455" s="21"/>
      <c r="AM455" s="21"/>
      <c r="AN455" s="21"/>
    </row>
    <row r="456" spans="1:40" s="216" customFormat="1" ht="14.5">
      <c r="A456" s="40" t="s">
        <v>416</v>
      </c>
      <c r="B456" s="128" t="s">
        <v>1098</v>
      </c>
      <c r="C456" s="173">
        <v>1</v>
      </c>
      <c r="D456" s="173">
        <v>1</v>
      </c>
      <c r="E456" s="439"/>
      <c r="F456" s="18" t="s">
        <v>634</v>
      </c>
      <c r="G456" s="440"/>
      <c r="H456" s="439">
        <v>1</v>
      </c>
      <c r="I456" s="439"/>
      <c r="J456" s="123"/>
      <c r="K456" s="435"/>
      <c r="L456" s="435"/>
      <c r="M456" s="435"/>
      <c r="N456" s="435">
        <v>1880</v>
      </c>
      <c r="O456" s="435">
        <v>1</v>
      </c>
      <c r="P456" s="435"/>
      <c r="Q456" s="439"/>
      <c r="R456" s="435"/>
      <c r="S456" s="439"/>
      <c r="T456" s="435"/>
      <c r="U456" s="126"/>
      <c r="V456" s="126"/>
      <c r="W456" s="126"/>
      <c r="X456" s="21"/>
      <c r="Y456" s="21"/>
      <c r="Z456" s="21"/>
      <c r="AA456" s="21"/>
      <c r="AB456" s="21"/>
      <c r="AC456" s="21"/>
      <c r="AD456" s="21"/>
      <c r="AE456" s="21"/>
      <c r="AF456" s="21"/>
      <c r="AG456" s="21"/>
      <c r="AH456" s="21"/>
      <c r="AI456" s="21"/>
      <c r="AJ456" s="21"/>
      <c r="AK456" s="21"/>
      <c r="AL456" s="21"/>
      <c r="AM456" s="21"/>
      <c r="AN456" s="21"/>
    </row>
    <row r="457" spans="1:40" s="216" customFormat="1" ht="14.5">
      <c r="A457" s="40" t="s">
        <v>1100</v>
      </c>
      <c r="B457" s="128" t="s">
        <v>1101</v>
      </c>
      <c r="C457" s="173">
        <v>1</v>
      </c>
      <c r="D457" s="173">
        <v>1</v>
      </c>
      <c r="E457" s="439"/>
      <c r="F457" s="18" t="s">
        <v>2130</v>
      </c>
      <c r="G457" s="440"/>
      <c r="H457" s="439">
        <v>1</v>
      </c>
      <c r="I457" s="439"/>
      <c r="J457" s="123"/>
      <c r="K457" s="435"/>
      <c r="L457" s="435"/>
      <c r="M457" s="435"/>
      <c r="N457" s="435"/>
      <c r="O457" s="435">
        <v>1</v>
      </c>
      <c r="P457" s="435"/>
      <c r="Q457" s="439"/>
      <c r="R457" s="435"/>
      <c r="S457" s="439"/>
      <c r="T457" s="435"/>
      <c r="U457" s="126"/>
      <c r="V457" s="126"/>
      <c r="W457" s="126"/>
      <c r="X457" s="21"/>
      <c r="Y457" s="21"/>
      <c r="Z457" s="21"/>
      <c r="AA457" s="21"/>
      <c r="AB457" s="21"/>
      <c r="AC457" s="21"/>
      <c r="AD457" s="21"/>
      <c r="AE457" s="21"/>
      <c r="AF457" s="21"/>
      <c r="AG457" s="21"/>
      <c r="AH457" s="21"/>
      <c r="AI457" s="21"/>
      <c r="AJ457" s="21"/>
      <c r="AK457" s="21"/>
      <c r="AL457" s="21"/>
      <c r="AM457" s="21"/>
      <c r="AN457" s="21"/>
    </row>
    <row r="458" spans="1:40" s="216" customFormat="1" ht="14.5">
      <c r="A458" s="40" t="s">
        <v>900</v>
      </c>
      <c r="B458" s="128" t="s">
        <v>1104</v>
      </c>
      <c r="C458" s="173">
        <v>1</v>
      </c>
      <c r="D458" s="173">
        <v>1</v>
      </c>
      <c r="E458" s="439"/>
      <c r="F458" s="18" t="s">
        <v>1105</v>
      </c>
      <c r="G458" s="440"/>
      <c r="H458" s="439"/>
      <c r="I458" s="439"/>
      <c r="J458" s="123"/>
      <c r="K458" s="435"/>
      <c r="L458" s="435"/>
      <c r="M458" s="435"/>
      <c r="N458" s="435">
        <v>1270</v>
      </c>
      <c r="O458" s="435">
        <v>1</v>
      </c>
      <c r="P458" s="435"/>
      <c r="Q458" s="439"/>
      <c r="R458" s="435"/>
      <c r="S458" s="439">
        <v>1</v>
      </c>
      <c r="T458" s="435"/>
      <c r="U458" s="126"/>
      <c r="V458" s="126"/>
      <c r="W458" s="126"/>
      <c r="X458" s="21"/>
      <c r="Y458" s="21"/>
      <c r="Z458" s="21"/>
      <c r="AA458" s="21"/>
      <c r="AB458" s="21"/>
      <c r="AC458" s="21"/>
      <c r="AD458" s="21"/>
      <c r="AE458" s="21"/>
      <c r="AF458" s="21"/>
      <c r="AG458" s="21"/>
      <c r="AH458" s="21"/>
      <c r="AI458" s="21"/>
      <c r="AJ458" s="21"/>
      <c r="AK458" s="21"/>
      <c r="AL458" s="21"/>
      <c r="AM458" s="21"/>
      <c r="AN458" s="21"/>
    </row>
    <row r="459" spans="1:40" s="217" customFormat="1" ht="14.5">
      <c r="A459" s="40" t="s">
        <v>1107</v>
      </c>
      <c r="B459" s="128" t="s">
        <v>830</v>
      </c>
      <c r="C459" s="173">
        <v>11</v>
      </c>
      <c r="D459" s="173">
        <v>11</v>
      </c>
      <c r="E459" s="439">
        <v>23</v>
      </c>
      <c r="F459" s="18" t="s">
        <v>1134</v>
      </c>
      <c r="G459" s="440"/>
      <c r="H459" s="439"/>
      <c r="I459" s="439"/>
      <c r="J459" s="123"/>
      <c r="K459" s="435"/>
      <c r="L459" s="435"/>
      <c r="M459" s="435"/>
      <c r="N459" s="435"/>
      <c r="O459" s="435"/>
      <c r="P459" s="435"/>
      <c r="Q459" s="439"/>
      <c r="R459" s="435"/>
      <c r="S459" s="439"/>
      <c r="T459" s="435"/>
      <c r="U459" s="126"/>
      <c r="V459" s="126"/>
      <c r="W459" s="126"/>
      <c r="X459" s="21"/>
      <c r="Y459" s="21"/>
      <c r="Z459" s="21"/>
      <c r="AA459" s="21"/>
      <c r="AB459" s="21"/>
      <c r="AC459" s="21"/>
      <c r="AD459" s="21"/>
      <c r="AE459" s="21"/>
      <c r="AF459" s="21"/>
      <c r="AG459" s="21"/>
      <c r="AH459" s="21"/>
      <c r="AI459" s="21"/>
      <c r="AJ459" s="21"/>
      <c r="AK459" s="21"/>
      <c r="AL459" s="21"/>
      <c r="AM459" s="21"/>
      <c r="AN459" s="21"/>
    </row>
    <row r="460" spans="1:40" s="217" customFormat="1" ht="14.5">
      <c r="A460" s="40" t="s">
        <v>1110</v>
      </c>
      <c r="B460" s="128" t="s">
        <v>1108</v>
      </c>
      <c r="C460" s="173">
        <v>6</v>
      </c>
      <c r="D460" s="173">
        <v>6</v>
      </c>
      <c r="E460" s="439">
        <v>5</v>
      </c>
      <c r="F460" s="18"/>
      <c r="G460" s="440"/>
      <c r="H460" s="439"/>
      <c r="I460" s="439"/>
      <c r="J460" s="123"/>
      <c r="K460" s="435"/>
      <c r="L460" s="435"/>
      <c r="M460" s="435">
        <v>3</v>
      </c>
      <c r="N460" s="435"/>
      <c r="O460" s="435"/>
      <c r="P460" s="435"/>
      <c r="Q460" s="439"/>
      <c r="R460" s="435"/>
      <c r="S460" s="439"/>
      <c r="T460" s="435"/>
      <c r="U460" s="126"/>
      <c r="V460" s="126"/>
      <c r="W460" s="126"/>
      <c r="X460" s="21"/>
      <c r="Y460" s="21"/>
      <c r="Z460" s="21"/>
      <c r="AA460" s="21"/>
      <c r="AB460" s="21"/>
      <c r="AC460" s="21"/>
      <c r="AD460" s="21"/>
      <c r="AE460" s="21"/>
      <c r="AF460" s="21"/>
      <c r="AG460" s="21"/>
      <c r="AH460" s="21"/>
      <c r="AI460" s="21"/>
      <c r="AJ460" s="21"/>
      <c r="AK460" s="21"/>
      <c r="AL460" s="21"/>
      <c r="AM460" s="21"/>
      <c r="AN460" s="21"/>
    </row>
    <row r="461" spans="1:40" s="217" customFormat="1" ht="14.5">
      <c r="A461" s="40" t="s">
        <v>40</v>
      </c>
      <c r="B461" s="128" t="s">
        <v>1112</v>
      </c>
      <c r="C461" s="173">
        <v>27</v>
      </c>
      <c r="D461" s="173">
        <v>26</v>
      </c>
      <c r="E461" s="439"/>
      <c r="F461" s="18"/>
      <c r="G461" s="440"/>
      <c r="H461" s="439"/>
      <c r="I461" s="439"/>
      <c r="J461" s="196">
        <v>21</v>
      </c>
      <c r="K461" s="435"/>
      <c r="L461" s="435"/>
      <c r="M461" s="435"/>
      <c r="N461" s="435" t="s">
        <v>2131</v>
      </c>
      <c r="O461" s="435"/>
      <c r="P461" s="435"/>
      <c r="Q461" s="439"/>
      <c r="R461" s="435"/>
      <c r="S461" s="439"/>
      <c r="T461" s="435"/>
      <c r="U461" s="126"/>
      <c r="V461" s="126"/>
      <c r="W461" s="126"/>
      <c r="X461" s="21"/>
      <c r="Y461" s="21"/>
      <c r="Z461" s="21"/>
      <c r="AA461" s="21"/>
      <c r="AB461" s="21"/>
      <c r="AC461" s="21"/>
      <c r="AD461" s="21"/>
      <c r="AE461" s="21"/>
      <c r="AF461" s="21"/>
      <c r="AG461" s="21"/>
      <c r="AH461" s="21"/>
      <c r="AI461" s="21"/>
      <c r="AJ461" s="21"/>
      <c r="AK461" s="21"/>
      <c r="AL461" s="21"/>
      <c r="AM461" s="21"/>
      <c r="AN461" s="21"/>
    </row>
    <row r="462" spans="1:40" s="217" customFormat="1" ht="14.5">
      <c r="A462" s="40" t="s">
        <v>282</v>
      </c>
      <c r="B462" s="128" t="s">
        <v>1115</v>
      </c>
      <c r="C462" s="173">
        <v>13</v>
      </c>
      <c r="D462" s="173">
        <v>13</v>
      </c>
      <c r="E462" s="439"/>
      <c r="F462" s="18"/>
      <c r="G462" s="440"/>
      <c r="H462" s="439"/>
      <c r="I462" s="439"/>
      <c r="J462" s="222"/>
      <c r="K462" s="435"/>
      <c r="L462" s="435"/>
      <c r="M462" s="435"/>
      <c r="N462" s="435"/>
      <c r="O462" s="435"/>
      <c r="P462" s="435"/>
      <c r="Q462" s="439"/>
      <c r="R462" s="435"/>
      <c r="S462" s="439"/>
      <c r="T462" s="435"/>
      <c r="U462" s="126"/>
      <c r="V462" s="126"/>
      <c r="W462" s="126"/>
      <c r="X462" s="21"/>
      <c r="Y462" s="21"/>
      <c r="Z462" s="21"/>
      <c r="AA462" s="21"/>
      <c r="AB462" s="21"/>
      <c r="AC462" s="21"/>
      <c r="AD462" s="21"/>
      <c r="AE462" s="21"/>
      <c r="AF462" s="21"/>
      <c r="AG462" s="21"/>
      <c r="AH462" s="21"/>
      <c r="AI462" s="21"/>
      <c r="AJ462" s="21"/>
      <c r="AK462" s="21"/>
      <c r="AL462" s="21"/>
      <c r="AM462" s="21"/>
      <c r="AN462" s="21"/>
    </row>
    <row r="463" spans="1:40" s="217" customFormat="1" ht="14.5">
      <c r="A463" s="40" t="s">
        <v>1116</v>
      </c>
      <c r="B463" s="128" t="s">
        <v>1117</v>
      </c>
      <c r="C463" s="173">
        <v>74</v>
      </c>
      <c r="D463" s="173">
        <v>74</v>
      </c>
      <c r="E463" s="439"/>
      <c r="F463" s="18"/>
      <c r="G463" s="440"/>
      <c r="H463" s="439"/>
      <c r="I463" s="439"/>
      <c r="J463" s="222"/>
      <c r="K463" s="435"/>
      <c r="L463" s="435"/>
      <c r="M463" s="435"/>
      <c r="N463" s="435"/>
      <c r="O463" s="435"/>
      <c r="P463" s="435"/>
      <c r="Q463" s="439"/>
      <c r="R463" s="435"/>
      <c r="S463" s="439"/>
      <c r="T463" s="435"/>
      <c r="U463" s="126"/>
      <c r="V463" s="126"/>
      <c r="W463" s="126"/>
      <c r="X463" s="21"/>
      <c r="Y463" s="21"/>
      <c r="Z463" s="21"/>
      <c r="AA463" s="21"/>
      <c r="AB463" s="21"/>
      <c r="AC463" s="21"/>
      <c r="AD463" s="21"/>
      <c r="AE463" s="21"/>
      <c r="AF463" s="21"/>
      <c r="AG463" s="21"/>
      <c r="AH463" s="21"/>
      <c r="AI463" s="21"/>
      <c r="AJ463" s="21"/>
      <c r="AK463" s="21"/>
      <c r="AL463" s="21"/>
      <c r="AM463" s="21"/>
      <c r="AN463" s="21"/>
    </row>
    <row r="464" spans="1:40" s="220" customFormat="1" ht="14.5">
      <c r="A464" s="40" t="s">
        <v>1119</v>
      </c>
      <c r="B464" s="128" t="s">
        <v>1120</v>
      </c>
      <c r="C464" s="173">
        <v>1</v>
      </c>
      <c r="D464" s="173">
        <v>1</v>
      </c>
      <c r="E464" s="439"/>
      <c r="F464" s="18" t="s">
        <v>1146</v>
      </c>
      <c r="G464" s="440"/>
      <c r="H464" s="439"/>
      <c r="I464" s="439"/>
      <c r="J464" s="123">
        <v>1</v>
      </c>
      <c r="K464" s="435"/>
      <c r="L464" s="435"/>
      <c r="M464" s="435"/>
      <c r="N464" s="435"/>
      <c r="O464" s="435"/>
      <c r="P464" s="435"/>
      <c r="Q464" s="439"/>
      <c r="R464" s="435"/>
      <c r="S464" s="439"/>
      <c r="T464" s="435"/>
      <c r="U464" s="126"/>
      <c r="V464" s="126"/>
      <c r="W464" s="126"/>
      <c r="X464" s="21"/>
      <c r="Y464" s="21"/>
      <c r="Z464" s="21"/>
      <c r="AA464" s="21"/>
      <c r="AB464" s="21"/>
      <c r="AC464" s="21"/>
      <c r="AD464" s="21"/>
      <c r="AE464" s="21"/>
      <c r="AF464" s="21"/>
      <c r="AG464" s="21"/>
      <c r="AH464" s="21"/>
      <c r="AI464" s="21"/>
      <c r="AJ464" s="21"/>
      <c r="AK464" s="21"/>
      <c r="AL464" s="21"/>
      <c r="AM464" s="21"/>
      <c r="AN464" s="21"/>
    </row>
    <row r="465" spans="1:40" s="220" customFormat="1" ht="14.5">
      <c r="A465" s="40" t="s">
        <v>1122</v>
      </c>
      <c r="B465" s="128" t="s">
        <v>2132</v>
      </c>
      <c r="C465" s="173"/>
      <c r="D465" s="173"/>
      <c r="E465" s="439">
        <v>1</v>
      </c>
      <c r="F465" s="18"/>
      <c r="G465" s="440"/>
      <c r="H465" s="439"/>
      <c r="I465" s="439"/>
      <c r="J465" s="123"/>
      <c r="K465" s="435"/>
      <c r="L465" s="435"/>
      <c r="M465" s="435"/>
      <c r="N465" s="435"/>
      <c r="O465" s="435"/>
      <c r="P465" s="435"/>
      <c r="Q465" s="439"/>
      <c r="R465" s="435"/>
      <c r="S465" s="439"/>
      <c r="T465" s="435"/>
      <c r="U465" s="126"/>
      <c r="V465" s="126"/>
      <c r="W465" s="126"/>
      <c r="X465" s="21"/>
      <c r="Y465" s="21"/>
      <c r="Z465" s="21"/>
      <c r="AA465" s="21"/>
      <c r="AB465" s="21"/>
      <c r="AC465" s="21"/>
      <c r="AD465" s="21"/>
      <c r="AE465" s="21"/>
      <c r="AF465" s="21"/>
      <c r="AG465" s="21"/>
      <c r="AH465" s="21"/>
      <c r="AI465" s="21"/>
      <c r="AJ465" s="21"/>
      <c r="AK465" s="21"/>
      <c r="AL465" s="21"/>
      <c r="AM465" s="21"/>
      <c r="AN465" s="21"/>
    </row>
    <row r="466" spans="1:40" s="220" customFormat="1" ht="14.5">
      <c r="A466" s="40" t="s">
        <v>1125</v>
      </c>
      <c r="B466" s="128" t="s">
        <v>1126</v>
      </c>
      <c r="C466" s="173">
        <v>145</v>
      </c>
      <c r="D466" s="173">
        <v>145</v>
      </c>
      <c r="E466" s="439"/>
      <c r="F466" s="18" t="s">
        <v>993</v>
      </c>
      <c r="G466" s="440"/>
      <c r="H466" s="439"/>
      <c r="I466" s="111">
        <v>55</v>
      </c>
      <c r="J466" s="196">
        <v>90</v>
      </c>
      <c r="K466" s="435"/>
      <c r="L466" s="435"/>
      <c r="M466" s="435"/>
      <c r="N466" s="435"/>
      <c r="O466" s="435"/>
      <c r="P466" s="435">
        <v>7</v>
      </c>
      <c r="Q466" s="439"/>
      <c r="R466" s="435"/>
      <c r="S466" s="439">
        <v>9</v>
      </c>
      <c r="T466" s="435"/>
      <c r="U466" s="126"/>
      <c r="V466" s="126"/>
      <c r="W466" s="126"/>
      <c r="X466" s="21"/>
      <c r="Y466" s="21"/>
      <c r="Z466" s="21"/>
      <c r="AA466" s="21"/>
      <c r="AB466" s="21"/>
      <c r="AC466" s="21"/>
      <c r="AD466" s="21"/>
      <c r="AE466" s="21"/>
      <c r="AF466" s="21"/>
      <c r="AG466" s="21"/>
      <c r="AH466" s="21"/>
      <c r="AI466" s="21"/>
      <c r="AJ466" s="21"/>
      <c r="AK466" s="21"/>
      <c r="AL466" s="21"/>
      <c r="AM466" s="21"/>
      <c r="AN466" s="21"/>
    </row>
    <row r="467" spans="1:40" s="223" customFormat="1" ht="14.5">
      <c r="A467" s="40" t="s">
        <v>1130</v>
      </c>
      <c r="B467" s="128" t="s">
        <v>1131</v>
      </c>
      <c r="C467" s="173">
        <v>114</v>
      </c>
      <c r="D467" s="173">
        <v>114</v>
      </c>
      <c r="E467" s="439"/>
      <c r="F467" s="18"/>
      <c r="G467" s="440"/>
      <c r="H467" s="439"/>
      <c r="I467" s="111">
        <v>10</v>
      </c>
      <c r="J467" s="123"/>
      <c r="K467" s="435"/>
      <c r="L467" s="435">
        <v>4</v>
      </c>
      <c r="M467" s="435"/>
      <c r="N467" s="435"/>
      <c r="O467" s="435">
        <v>8</v>
      </c>
      <c r="P467" s="435"/>
      <c r="Q467" s="439"/>
      <c r="R467" s="435"/>
      <c r="S467" s="439">
        <v>3</v>
      </c>
      <c r="T467" s="435"/>
      <c r="U467" s="126"/>
      <c r="V467" s="126"/>
      <c r="W467" s="126"/>
      <c r="X467" s="21"/>
      <c r="Y467" s="21"/>
      <c r="Z467" s="21"/>
      <c r="AA467" s="21"/>
      <c r="AB467" s="21"/>
      <c r="AC467" s="21"/>
      <c r="AD467" s="21"/>
      <c r="AE467" s="21"/>
      <c r="AF467" s="21"/>
      <c r="AG467" s="21"/>
      <c r="AH467" s="21"/>
      <c r="AI467" s="21"/>
      <c r="AJ467" s="21"/>
      <c r="AK467" s="21"/>
      <c r="AL467" s="21"/>
      <c r="AM467" s="21"/>
      <c r="AN467" s="21"/>
    </row>
    <row r="468" spans="1:40" s="223" customFormat="1" ht="14.5">
      <c r="A468" s="40" t="s">
        <v>1132</v>
      </c>
      <c r="B468" s="128" t="s">
        <v>1133</v>
      </c>
      <c r="C468" s="173">
        <v>1</v>
      </c>
      <c r="D468" s="173">
        <v>1</v>
      </c>
      <c r="E468" s="439"/>
      <c r="F468" s="18"/>
      <c r="G468" s="440"/>
      <c r="H468" s="439"/>
      <c r="I468" s="439"/>
      <c r="J468" s="123">
        <v>1</v>
      </c>
      <c r="K468" s="435"/>
      <c r="L468" s="435"/>
      <c r="M468" s="435"/>
      <c r="N468" s="435"/>
      <c r="O468" s="435"/>
      <c r="P468" s="435"/>
      <c r="Q468" s="439"/>
      <c r="R468" s="435"/>
      <c r="S468" s="439"/>
      <c r="T468" s="435"/>
      <c r="U468" s="126"/>
      <c r="V468" s="126"/>
      <c r="W468" s="126"/>
      <c r="X468" s="21"/>
      <c r="Y468" s="21"/>
      <c r="Z468" s="21"/>
      <c r="AA468" s="21"/>
      <c r="AB468" s="21"/>
      <c r="AC468" s="21"/>
      <c r="AD468" s="21"/>
      <c r="AE468" s="21"/>
      <c r="AF468" s="21"/>
      <c r="AG468" s="21"/>
      <c r="AH468" s="21"/>
      <c r="AI468" s="21"/>
      <c r="AJ468" s="21"/>
      <c r="AK468" s="21"/>
      <c r="AL468" s="21"/>
      <c r="AM468" s="21"/>
      <c r="AN468" s="21"/>
    </row>
    <row r="469" spans="1:40" s="223" customFormat="1" ht="14.5">
      <c r="A469" s="40" t="s">
        <v>1136</v>
      </c>
      <c r="B469" s="128" t="s">
        <v>1137</v>
      </c>
      <c r="C469" s="173">
        <v>13</v>
      </c>
      <c r="D469" s="173">
        <v>13</v>
      </c>
      <c r="E469" s="439">
        <v>7</v>
      </c>
      <c r="F469" s="18"/>
      <c r="G469" s="440"/>
      <c r="H469" s="439"/>
      <c r="I469" s="439"/>
      <c r="J469" s="123"/>
      <c r="K469" s="435"/>
      <c r="L469" s="435"/>
      <c r="M469" s="435"/>
      <c r="N469" s="435"/>
      <c r="O469" s="435"/>
      <c r="P469" s="435"/>
      <c r="Q469" s="439"/>
      <c r="R469" s="435"/>
      <c r="S469" s="439"/>
      <c r="T469" s="435"/>
      <c r="U469" s="126"/>
      <c r="V469" s="126"/>
      <c r="W469" s="126"/>
      <c r="X469" s="21"/>
      <c r="Y469" s="21"/>
      <c r="Z469" s="21"/>
      <c r="AA469" s="21"/>
      <c r="AB469" s="21"/>
      <c r="AC469" s="21"/>
      <c r="AD469" s="21"/>
      <c r="AE469" s="21"/>
      <c r="AF469" s="21"/>
      <c r="AG469" s="21"/>
      <c r="AH469" s="21"/>
      <c r="AI469" s="21"/>
      <c r="AJ469" s="21"/>
      <c r="AK469" s="21"/>
      <c r="AL469" s="21"/>
      <c r="AM469" s="21"/>
      <c r="AN469" s="21"/>
    </row>
    <row r="470" spans="1:40" s="223" customFormat="1" ht="14.5">
      <c r="A470" s="40" t="s">
        <v>1140</v>
      </c>
      <c r="B470" s="128" t="s">
        <v>1141</v>
      </c>
      <c r="C470" s="173">
        <v>1</v>
      </c>
      <c r="D470" s="173">
        <v>1</v>
      </c>
      <c r="E470" s="439"/>
      <c r="F470" s="18" t="s">
        <v>1142</v>
      </c>
      <c r="G470" s="440"/>
      <c r="H470" s="439"/>
      <c r="I470" s="439"/>
      <c r="J470" s="123">
        <v>1</v>
      </c>
      <c r="K470" s="435"/>
      <c r="L470" s="435"/>
      <c r="M470" s="435"/>
      <c r="N470" s="435"/>
      <c r="O470" s="435"/>
      <c r="P470" s="435"/>
      <c r="Q470" s="439"/>
      <c r="R470" s="435"/>
      <c r="S470" s="439"/>
      <c r="T470" s="435"/>
      <c r="U470" s="126"/>
      <c r="V470" s="126"/>
      <c r="W470" s="126"/>
      <c r="X470" s="21"/>
      <c r="Y470" s="21"/>
      <c r="Z470" s="21"/>
      <c r="AA470" s="21"/>
      <c r="AB470" s="21"/>
      <c r="AC470" s="21"/>
      <c r="AD470" s="21"/>
      <c r="AE470" s="21"/>
      <c r="AF470" s="21"/>
      <c r="AG470" s="21"/>
      <c r="AH470" s="21"/>
      <c r="AI470" s="21"/>
      <c r="AJ470" s="21"/>
      <c r="AK470" s="21"/>
      <c r="AL470" s="21"/>
      <c r="AM470" s="21"/>
      <c r="AN470" s="21"/>
    </row>
    <row r="471" spans="1:40" s="223" customFormat="1" ht="14.5">
      <c r="A471" s="109" t="s">
        <v>1143</v>
      </c>
      <c r="B471" s="128" t="s">
        <v>1141</v>
      </c>
      <c r="C471" s="231">
        <f>627+381</f>
        <v>1008</v>
      </c>
      <c r="D471" s="231">
        <f>627+381</f>
        <v>1008</v>
      </c>
      <c r="E471" s="439">
        <v>47</v>
      </c>
      <c r="F471" s="18" t="s">
        <v>2126</v>
      </c>
      <c r="G471" s="440">
        <v>6</v>
      </c>
      <c r="H471" s="439">
        <v>24</v>
      </c>
      <c r="I471" s="439">
        <v>90</v>
      </c>
      <c r="J471" s="196">
        <v>503</v>
      </c>
      <c r="K471" s="435"/>
      <c r="L471" s="435"/>
      <c r="M471" s="435"/>
      <c r="N471" s="435"/>
      <c r="O471" s="435">
        <v>156</v>
      </c>
      <c r="P471" s="435"/>
      <c r="Q471" s="439">
        <v>9</v>
      </c>
      <c r="R471" s="435"/>
      <c r="S471" s="439">
        <v>4</v>
      </c>
      <c r="T471" s="435"/>
      <c r="U471" s="126"/>
      <c r="V471" s="126"/>
      <c r="W471" s="126"/>
      <c r="X471" s="21"/>
      <c r="Y471" s="21"/>
      <c r="Z471" s="21"/>
      <c r="AA471" s="21"/>
      <c r="AB471" s="21"/>
      <c r="AC471" s="21"/>
      <c r="AD471" s="21"/>
      <c r="AE471" s="21"/>
      <c r="AF471" s="21"/>
      <c r="AG471" s="21"/>
      <c r="AH471" s="21"/>
      <c r="AI471" s="21"/>
      <c r="AJ471" s="21"/>
      <c r="AK471" s="21"/>
      <c r="AL471" s="21"/>
      <c r="AM471" s="21"/>
      <c r="AN471" s="21"/>
    </row>
    <row r="472" spans="1:40" ht="15.75" customHeight="1">
      <c r="A472" s="109" t="s">
        <v>1145</v>
      </c>
      <c r="B472" s="436"/>
      <c r="C472" s="173">
        <v>1</v>
      </c>
      <c r="D472" s="173">
        <v>1</v>
      </c>
      <c r="E472" s="436"/>
      <c r="F472" s="91" t="s">
        <v>2133</v>
      </c>
      <c r="G472" s="436"/>
      <c r="H472" s="436"/>
      <c r="I472" s="436"/>
      <c r="J472" s="436"/>
      <c r="K472" s="436"/>
      <c r="L472" s="436"/>
      <c r="M472" s="436"/>
      <c r="N472" s="436">
        <v>3250</v>
      </c>
      <c r="O472" s="436">
        <v>1</v>
      </c>
      <c r="P472" s="436"/>
      <c r="Q472" s="436"/>
      <c r="R472" s="436"/>
      <c r="S472" s="436"/>
      <c r="T472" s="436"/>
      <c r="U472" s="436"/>
      <c r="V472" s="436"/>
      <c r="W472" s="436"/>
      <c r="X472" s="436"/>
      <c r="Y472" s="436"/>
      <c r="Z472" s="436"/>
      <c r="AA472" s="436"/>
      <c r="AB472" s="436"/>
      <c r="AC472" s="436"/>
      <c r="AD472" s="436"/>
      <c r="AE472" s="436"/>
      <c r="AF472" s="436"/>
      <c r="AG472" s="436"/>
      <c r="AH472" s="436"/>
      <c r="AI472" s="436"/>
      <c r="AJ472" s="436"/>
      <c r="AK472" s="436"/>
      <c r="AL472" s="436"/>
      <c r="AM472" s="436"/>
      <c r="AN472" s="436"/>
    </row>
    <row r="473" spans="1:40" s="223" customFormat="1" ht="15.75" customHeight="1">
      <c r="A473" s="109" t="s">
        <v>1147</v>
      </c>
      <c r="B473" s="128" t="s">
        <v>2134</v>
      </c>
      <c r="C473" s="436"/>
      <c r="D473" s="436"/>
      <c r="E473" s="436"/>
      <c r="F473" s="91"/>
      <c r="G473" s="436"/>
      <c r="H473" s="436"/>
      <c r="I473" s="436"/>
      <c r="J473" s="436"/>
      <c r="K473" s="436"/>
      <c r="L473" s="436"/>
      <c r="M473" s="436"/>
      <c r="N473" s="436"/>
      <c r="O473" s="436"/>
      <c r="P473" s="436"/>
      <c r="Q473" s="436"/>
      <c r="R473" s="436"/>
      <c r="S473" s="436"/>
      <c r="T473" s="436"/>
      <c r="U473" s="436"/>
      <c r="V473" s="436"/>
      <c r="W473" s="436"/>
      <c r="X473" s="436"/>
      <c r="Y473" s="436"/>
      <c r="Z473" s="436"/>
      <c r="AA473" s="436"/>
      <c r="AB473" s="436"/>
      <c r="AC473" s="436"/>
      <c r="AD473" s="436"/>
      <c r="AE473" s="436"/>
      <c r="AF473" s="436"/>
      <c r="AG473" s="436"/>
      <c r="AH473" s="436"/>
      <c r="AI473" s="436"/>
      <c r="AJ473" s="436"/>
      <c r="AK473" s="436"/>
      <c r="AL473" s="436"/>
      <c r="AM473" s="436"/>
      <c r="AN473" s="436"/>
    </row>
    <row r="474" spans="1:40" s="223" customFormat="1" ht="15.75" customHeight="1">
      <c r="A474" s="109" t="s">
        <v>1150</v>
      </c>
      <c r="B474" s="128" t="s">
        <v>1151</v>
      </c>
      <c r="C474" s="436">
        <v>33</v>
      </c>
      <c r="D474" s="436">
        <v>32</v>
      </c>
      <c r="E474" s="436">
        <v>38</v>
      </c>
      <c r="F474" s="436">
        <v>38</v>
      </c>
      <c r="G474" s="436"/>
      <c r="H474" s="436"/>
      <c r="I474" s="233">
        <v>15</v>
      </c>
      <c r="J474" s="436"/>
      <c r="K474" s="436"/>
      <c r="L474" s="436"/>
      <c r="M474" s="436"/>
      <c r="N474" s="436"/>
      <c r="O474" s="436">
        <v>4</v>
      </c>
      <c r="P474" s="436"/>
      <c r="Q474" s="436"/>
      <c r="R474" s="436"/>
      <c r="S474" s="436">
        <v>2</v>
      </c>
      <c r="T474" s="436"/>
      <c r="U474" s="436"/>
      <c r="V474" s="436"/>
      <c r="W474" s="436"/>
      <c r="X474" s="436"/>
      <c r="Y474" s="436"/>
      <c r="Z474" s="436"/>
      <c r="AA474" s="436"/>
      <c r="AB474" s="436"/>
      <c r="AC474" s="436"/>
      <c r="AD474" s="436"/>
      <c r="AE474" s="436"/>
      <c r="AF474" s="436"/>
      <c r="AG474" s="436"/>
      <c r="AH474" s="436"/>
      <c r="AI474" s="436"/>
      <c r="AJ474" s="436"/>
      <c r="AK474" s="436"/>
      <c r="AL474" s="436"/>
      <c r="AM474" s="436"/>
      <c r="AN474" s="436"/>
    </row>
    <row r="475" spans="1:40" s="223" customFormat="1" ht="15.75" customHeight="1">
      <c r="A475" s="109" t="s">
        <v>1155</v>
      </c>
      <c r="B475" s="128"/>
      <c r="C475" s="436"/>
      <c r="D475" s="436"/>
      <c r="E475" s="436"/>
      <c r="F475" s="436"/>
      <c r="G475" s="436"/>
      <c r="H475" s="436"/>
      <c r="I475" s="233">
        <v>2</v>
      </c>
      <c r="J475" s="436"/>
      <c r="K475" s="436"/>
      <c r="L475" s="436"/>
      <c r="M475" s="436"/>
      <c r="N475" s="436"/>
      <c r="O475" s="436"/>
      <c r="P475" s="436"/>
      <c r="Q475" s="436"/>
      <c r="R475" s="436"/>
      <c r="S475" s="436"/>
      <c r="T475" s="436"/>
      <c r="U475" s="436"/>
      <c r="V475" s="436"/>
      <c r="W475" s="436"/>
      <c r="X475" s="436"/>
      <c r="Y475" s="436"/>
      <c r="Z475" s="436"/>
      <c r="AA475" s="436"/>
      <c r="AB475" s="436"/>
      <c r="AC475" s="436"/>
      <c r="AD475" s="436"/>
      <c r="AE475" s="436"/>
      <c r="AF475" s="436"/>
      <c r="AG475" s="436"/>
      <c r="AH475" s="436"/>
      <c r="AI475" s="436"/>
      <c r="AJ475" s="436"/>
      <c r="AK475" s="436"/>
      <c r="AL475" s="436"/>
      <c r="AM475" s="436"/>
      <c r="AN475" s="436"/>
    </row>
    <row r="476" spans="1:40" s="235" customFormat="1" ht="15.75" customHeight="1">
      <c r="A476" s="109" t="s">
        <v>1157</v>
      </c>
      <c r="B476" s="128" t="s">
        <v>2135</v>
      </c>
      <c r="C476" s="436">
        <v>7</v>
      </c>
      <c r="D476" s="436">
        <v>7</v>
      </c>
      <c r="E476" s="436">
        <v>1</v>
      </c>
      <c r="F476" s="436"/>
      <c r="G476" s="436"/>
      <c r="H476" s="436"/>
      <c r="I476" s="440"/>
      <c r="J476" s="436"/>
      <c r="K476" s="436"/>
      <c r="L476" s="436"/>
      <c r="M476" s="436"/>
      <c r="N476" s="436"/>
      <c r="O476" s="436"/>
      <c r="P476" s="436"/>
      <c r="Q476" s="436">
        <v>1</v>
      </c>
      <c r="R476" s="436"/>
      <c r="S476" s="436"/>
      <c r="T476" s="436"/>
      <c r="U476" s="436"/>
      <c r="V476" s="436"/>
      <c r="W476" s="436"/>
      <c r="X476" s="436"/>
      <c r="Y476" s="436"/>
      <c r="Z476" s="436"/>
      <c r="AA476" s="436"/>
      <c r="AB476" s="436"/>
      <c r="AC476" s="436"/>
      <c r="AD476" s="436"/>
      <c r="AE476" s="436"/>
      <c r="AF476" s="436"/>
      <c r="AG476" s="436"/>
      <c r="AH476" s="436"/>
      <c r="AI476" s="436"/>
      <c r="AJ476" s="436"/>
      <c r="AK476" s="436"/>
      <c r="AL476" s="436"/>
      <c r="AM476" s="436"/>
      <c r="AN476" s="436"/>
    </row>
    <row r="477" spans="1:40" s="235" customFormat="1" ht="15.75" customHeight="1">
      <c r="A477" s="109" t="s">
        <v>1159</v>
      </c>
      <c r="B477" s="128"/>
      <c r="C477" s="436">
        <v>21</v>
      </c>
      <c r="D477" s="436">
        <v>20</v>
      </c>
      <c r="E477" s="436"/>
      <c r="F477" s="436"/>
      <c r="G477" s="436"/>
      <c r="H477" s="436"/>
      <c r="I477" s="440"/>
      <c r="J477" s="436"/>
      <c r="K477" s="436"/>
      <c r="L477" s="436"/>
      <c r="M477" s="436"/>
      <c r="N477" s="436"/>
      <c r="O477" s="436"/>
      <c r="P477" s="436"/>
      <c r="Q477" s="436"/>
      <c r="R477" s="436"/>
      <c r="S477" s="436"/>
      <c r="T477" s="436"/>
      <c r="U477" s="436"/>
      <c r="V477" s="436"/>
      <c r="W477" s="436"/>
      <c r="X477" s="436"/>
      <c r="Y477" s="436"/>
      <c r="Z477" s="436"/>
      <c r="AA477" s="436"/>
      <c r="AB477" s="436"/>
      <c r="AC477" s="436"/>
      <c r="AD477" s="436"/>
      <c r="AE477" s="436"/>
      <c r="AF477" s="436"/>
      <c r="AG477" s="436"/>
      <c r="AH477" s="436"/>
      <c r="AI477" s="436"/>
      <c r="AJ477" s="436"/>
      <c r="AK477" s="436"/>
      <c r="AL477" s="436"/>
      <c r="AM477" s="436"/>
      <c r="AN477" s="436"/>
    </row>
    <row r="478" spans="1:40" s="236" customFormat="1" ht="15.75" customHeight="1">
      <c r="A478" s="109" t="s">
        <v>1161</v>
      </c>
      <c r="B478" s="128" t="s">
        <v>1162</v>
      </c>
      <c r="C478" s="436">
        <v>25</v>
      </c>
      <c r="D478" s="436">
        <v>24</v>
      </c>
      <c r="E478" s="436"/>
      <c r="F478" s="436"/>
      <c r="G478" s="436"/>
      <c r="H478" s="436"/>
      <c r="I478" s="440"/>
      <c r="J478" s="436"/>
      <c r="K478" s="436"/>
      <c r="L478" s="436"/>
      <c r="M478" s="436">
        <v>4</v>
      </c>
      <c r="N478" s="239" t="s">
        <v>2136</v>
      </c>
      <c r="O478" s="436"/>
      <c r="P478" s="436"/>
      <c r="Q478" s="436"/>
      <c r="R478" s="436"/>
      <c r="S478" s="436"/>
      <c r="T478" s="436"/>
      <c r="U478" s="436"/>
      <c r="V478" s="436"/>
      <c r="W478" s="436"/>
      <c r="X478" s="436"/>
      <c r="Y478" s="436"/>
      <c r="Z478" s="436"/>
      <c r="AA478" s="436"/>
      <c r="AB478" s="436"/>
      <c r="AC478" s="436"/>
      <c r="AD478" s="436"/>
      <c r="AE478" s="436"/>
      <c r="AF478" s="436"/>
      <c r="AG478" s="436"/>
      <c r="AH478" s="436"/>
      <c r="AI478" s="436"/>
      <c r="AJ478" s="436"/>
      <c r="AK478" s="436"/>
      <c r="AL478" s="436"/>
      <c r="AM478" s="436"/>
      <c r="AN478" s="436"/>
    </row>
    <row r="479" spans="1:40" s="236" customFormat="1" ht="15.75" customHeight="1">
      <c r="A479" s="109" t="s">
        <v>1166</v>
      </c>
      <c r="B479" s="128" t="s">
        <v>1167</v>
      </c>
      <c r="C479" s="436">
        <v>35</v>
      </c>
      <c r="D479" s="436">
        <v>41</v>
      </c>
      <c r="E479" s="436"/>
      <c r="F479" s="436"/>
      <c r="G479" s="436"/>
      <c r="H479" s="436"/>
      <c r="I479" s="233">
        <v>7</v>
      </c>
      <c r="J479" s="244">
        <v>31</v>
      </c>
      <c r="K479" s="436"/>
      <c r="L479" s="436"/>
      <c r="M479" s="436"/>
      <c r="N479" s="436"/>
      <c r="O479" s="436"/>
      <c r="P479" s="436"/>
      <c r="Q479" s="436"/>
      <c r="R479" s="436"/>
      <c r="S479" s="436"/>
      <c r="T479" s="436"/>
      <c r="U479" s="436"/>
      <c r="V479" s="436"/>
      <c r="W479" s="436"/>
      <c r="X479" s="436"/>
      <c r="Y479" s="436"/>
      <c r="Z479" s="436"/>
      <c r="AA479" s="436"/>
      <c r="AB479" s="436"/>
      <c r="AC479" s="436"/>
      <c r="AD479" s="436"/>
      <c r="AE479" s="436"/>
      <c r="AF479" s="436"/>
      <c r="AG479" s="436"/>
      <c r="AH479" s="436"/>
      <c r="AI479" s="436"/>
      <c r="AJ479" s="436"/>
      <c r="AK479" s="436"/>
      <c r="AL479" s="436"/>
      <c r="AM479" s="436"/>
      <c r="AN479" s="436"/>
    </row>
    <row r="480" spans="1:40" s="236" customFormat="1" ht="15.75" customHeight="1">
      <c r="A480" s="109" t="s">
        <v>1169</v>
      </c>
      <c r="B480" s="128"/>
      <c r="C480" s="436"/>
      <c r="D480" s="436"/>
      <c r="E480" s="436"/>
      <c r="F480" s="436"/>
      <c r="G480" s="436"/>
      <c r="H480" s="436"/>
      <c r="I480" s="440"/>
      <c r="J480" s="436"/>
      <c r="K480" s="436"/>
      <c r="L480" s="436"/>
      <c r="M480" s="436"/>
      <c r="N480" s="436">
        <v>3200</v>
      </c>
      <c r="O480" s="436"/>
      <c r="P480" s="436"/>
      <c r="Q480" s="436"/>
      <c r="R480" s="436"/>
      <c r="S480" s="436"/>
      <c r="T480" s="436"/>
      <c r="U480" s="436"/>
      <c r="V480" s="436"/>
      <c r="W480" s="436"/>
      <c r="X480" s="436"/>
      <c r="Y480" s="436"/>
      <c r="Z480" s="436"/>
      <c r="AA480" s="436"/>
      <c r="AB480" s="436"/>
      <c r="AC480" s="436"/>
      <c r="AD480" s="436"/>
      <c r="AE480" s="436"/>
      <c r="AF480" s="436"/>
      <c r="AG480" s="436"/>
      <c r="AH480" s="436"/>
      <c r="AI480" s="436"/>
      <c r="AJ480" s="436"/>
      <c r="AK480" s="436"/>
      <c r="AL480" s="436"/>
      <c r="AM480" s="436"/>
      <c r="AN480" s="436"/>
    </row>
    <row r="481" spans="1:19" s="236" customFormat="1" ht="15.75" customHeight="1">
      <c r="A481" s="109" t="s">
        <v>1170</v>
      </c>
      <c r="B481" s="128" t="s">
        <v>1171</v>
      </c>
      <c r="C481" s="436">
        <v>5</v>
      </c>
      <c r="D481" s="436">
        <v>5</v>
      </c>
      <c r="E481" s="436">
        <v>1</v>
      </c>
      <c r="F481" s="436"/>
      <c r="G481" s="436"/>
      <c r="H481" s="436"/>
      <c r="I481" s="440"/>
      <c r="J481" s="436">
        <v>5</v>
      </c>
      <c r="K481" s="436"/>
      <c r="L481" s="436"/>
      <c r="M481" s="436"/>
      <c r="N481" s="436"/>
      <c r="O481" s="436"/>
      <c r="P481" s="436"/>
      <c r="Q481" s="436"/>
      <c r="R481" s="436"/>
      <c r="S481" s="436">
        <v>0</v>
      </c>
    </row>
    <row r="482" spans="1:19" s="236" customFormat="1" ht="15.75" customHeight="1">
      <c r="A482" s="109" t="s">
        <v>1174</v>
      </c>
      <c r="B482" s="128" t="s">
        <v>1175</v>
      </c>
      <c r="C482" s="436">
        <v>709</v>
      </c>
      <c r="D482" s="436">
        <v>736</v>
      </c>
      <c r="E482" s="436">
        <v>3193</v>
      </c>
      <c r="F482" s="436"/>
      <c r="G482" s="436"/>
      <c r="H482" s="436"/>
      <c r="I482" s="440"/>
      <c r="J482" s="436"/>
      <c r="K482" s="436"/>
      <c r="L482" s="436"/>
      <c r="M482" s="436"/>
      <c r="N482" s="436"/>
      <c r="O482" s="436"/>
      <c r="P482" s="436"/>
      <c r="Q482" s="244">
        <v>3</v>
      </c>
      <c r="R482" s="436"/>
      <c r="S482" s="436">
        <v>3</v>
      </c>
    </row>
    <row r="483" spans="1:19" s="237" customFormat="1" ht="15.75" customHeight="1">
      <c r="A483" s="109" t="s">
        <v>1177</v>
      </c>
      <c r="B483" s="128" t="s">
        <v>1178</v>
      </c>
      <c r="C483" s="436">
        <v>9</v>
      </c>
      <c r="D483" s="436">
        <v>9</v>
      </c>
      <c r="E483" s="436"/>
      <c r="F483" s="436">
        <v>37</v>
      </c>
      <c r="G483" s="436"/>
      <c r="H483" s="436">
        <v>1</v>
      </c>
      <c r="I483" s="440"/>
      <c r="J483" s="436">
        <v>8</v>
      </c>
      <c r="K483" s="436"/>
      <c r="L483" s="436"/>
      <c r="M483" s="436"/>
      <c r="N483" s="91" t="s">
        <v>2137</v>
      </c>
      <c r="O483" s="436">
        <v>4</v>
      </c>
      <c r="P483" s="436"/>
      <c r="Q483" s="436"/>
      <c r="R483" s="436">
        <v>1</v>
      </c>
      <c r="S483" s="436"/>
    </row>
    <row r="484" spans="1:19" s="237" customFormat="1" ht="15.75" customHeight="1">
      <c r="A484" s="109" t="s">
        <v>1180</v>
      </c>
      <c r="B484" s="128" t="s">
        <v>1181</v>
      </c>
      <c r="C484" s="436">
        <v>0</v>
      </c>
      <c r="D484" s="436"/>
      <c r="E484" s="436">
        <v>1</v>
      </c>
      <c r="F484" s="436"/>
      <c r="G484" s="436"/>
      <c r="H484" s="436"/>
      <c r="I484" s="440"/>
      <c r="J484" s="436"/>
      <c r="K484" s="436"/>
      <c r="L484" s="436"/>
      <c r="M484" s="436"/>
      <c r="N484" s="91"/>
      <c r="O484" s="436"/>
      <c r="P484" s="436"/>
      <c r="Q484" s="436"/>
      <c r="R484" s="436"/>
      <c r="S484" s="436"/>
    </row>
    <row r="485" spans="1:19" s="237" customFormat="1" ht="15.75" customHeight="1">
      <c r="A485" s="109" t="s">
        <v>1184</v>
      </c>
      <c r="B485" s="128" t="s">
        <v>1185</v>
      </c>
      <c r="C485" s="436"/>
      <c r="D485" s="436">
        <v>1</v>
      </c>
      <c r="E485" s="436"/>
      <c r="F485" s="436">
        <v>35</v>
      </c>
      <c r="G485" s="436"/>
      <c r="H485" s="436"/>
      <c r="I485" s="440"/>
      <c r="J485" s="436"/>
      <c r="K485" s="436"/>
      <c r="L485" s="436"/>
      <c r="M485" s="436"/>
      <c r="N485" s="91"/>
      <c r="O485" s="436"/>
      <c r="P485" s="436"/>
      <c r="Q485" s="436">
        <v>1</v>
      </c>
      <c r="R485" s="436"/>
      <c r="S485" s="436"/>
    </row>
    <row r="486" spans="1:19" s="237" customFormat="1" ht="15.75" customHeight="1">
      <c r="A486" s="109" t="s">
        <v>1188</v>
      </c>
      <c r="B486" s="128"/>
      <c r="C486" s="436">
        <v>40</v>
      </c>
      <c r="D486" s="436">
        <v>40</v>
      </c>
      <c r="E486" s="436">
        <v>50</v>
      </c>
      <c r="F486" s="436"/>
      <c r="G486" s="436"/>
      <c r="H486" s="436"/>
      <c r="I486" s="233">
        <v>40</v>
      </c>
      <c r="J486" s="436"/>
      <c r="K486" s="436"/>
      <c r="L486" s="436"/>
      <c r="M486" s="436"/>
      <c r="N486" s="91"/>
      <c r="O486" s="436"/>
      <c r="P486" s="436"/>
      <c r="Q486" s="436"/>
      <c r="R486" s="436"/>
      <c r="S486" s="436"/>
    </row>
    <row r="487" spans="1:19" s="237" customFormat="1" ht="15.75" customHeight="1">
      <c r="A487" s="109" t="s">
        <v>1190</v>
      </c>
      <c r="B487" s="128" t="s">
        <v>1191</v>
      </c>
      <c r="C487" s="436">
        <v>21</v>
      </c>
      <c r="D487" s="436">
        <v>21</v>
      </c>
      <c r="E487" s="436"/>
      <c r="F487" s="436">
        <v>36</v>
      </c>
      <c r="G487" s="436"/>
      <c r="H487" s="436"/>
      <c r="I487" s="233">
        <v>2</v>
      </c>
      <c r="J487" s="436"/>
      <c r="K487" s="436"/>
      <c r="L487" s="436"/>
      <c r="M487" s="436"/>
      <c r="N487" s="91">
        <v>2800</v>
      </c>
      <c r="O487" s="436"/>
      <c r="P487" s="436"/>
      <c r="Q487" s="436"/>
      <c r="R487" s="436"/>
      <c r="S487" s="436"/>
    </row>
    <row r="488" spans="1:19" s="237" customFormat="1" ht="15.75" customHeight="1">
      <c r="A488" s="109" t="s">
        <v>85</v>
      </c>
      <c r="B488" s="128" t="s">
        <v>1191</v>
      </c>
      <c r="C488" s="436">
        <v>7</v>
      </c>
      <c r="D488" s="436">
        <v>7</v>
      </c>
      <c r="E488" s="436"/>
      <c r="F488" s="207" t="s">
        <v>2138</v>
      </c>
      <c r="G488" s="436"/>
      <c r="H488" s="436"/>
      <c r="I488" s="440"/>
      <c r="J488" s="436">
        <v>7</v>
      </c>
      <c r="K488" s="436"/>
      <c r="L488" s="436"/>
      <c r="M488" s="436"/>
      <c r="N488" s="91"/>
      <c r="O488" s="436"/>
      <c r="P488" s="436"/>
      <c r="Q488" s="436"/>
      <c r="R488" s="436"/>
      <c r="S488" s="436"/>
    </row>
    <row r="489" spans="1:19" s="252" customFormat="1" ht="15.75" customHeight="1">
      <c r="A489" s="109" t="s">
        <v>1195</v>
      </c>
      <c r="B489" s="128" t="s">
        <v>1196</v>
      </c>
      <c r="C489" s="436">
        <v>1</v>
      </c>
      <c r="D489" s="436">
        <v>1</v>
      </c>
      <c r="E489" s="436"/>
      <c r="F489" s="207" t="s">
        <v>1364</v>
      </c>
      <c r="G489" s="436"/>
      <c r="H489" s="436"/>
      <c r="I489" s="440">
        <v>1</v>
      </c>
      <c r="J489" s="436"/>
      <c r="K489" s="436"/>
      <c r="L489" s="436"/>
      <c r="M489" s="436"/>
      <c r="N489" s="91">
        <v>1900</v>
      </c>
      <c r="O489" s="436">
        <v>1</v>
      </c>
      <c r="P489" s="436"/>
      <c r="Q489" s="436"/>
      <c r="R489" s="436"/>
      <c r="S489" s="436"/>
    </row>
    <row r="490" spans="1:19" s="252" customFormat="1" ht="15.75" customHeight="1">
      <c r="A490" s="109" t="s">
        <v>1197</v>
      </c>
      <c r="B490" s="128" t="s">
        <v>1198</v>
      </c>
      <c r="C490" s="436">
        <v>4</v>
      </c>
      <c r="D490" s="436">
        <v>4</v>
      </c>
      <c r="E490" s="436">
        <v>1</v>
      </c>
      <c r="F490" s="207" t="s">
        <v>1200</v>
      </c>
      <c r="G490" s="436"/>
      <c r="H490" s="436"/>
      <c r="I490" s="440"/>
      <c r="J490" s="436">
        <v>4</v>
      </c>
      <c r="K490" s="436"/>
      <c r="L490" s="436"/>
      <c r="M490" s="436"/>
      <c r="N490" s="91" t="s">
        <v>2139</v>
      </c>
      <c r="O490" s="436">
        <v>2</v>
      </c>
      <c r="P490" s="436"/>
      <c r="Q490" s="436"/>
      <c r="R490" s="436"/>
      <c r="S490" s="436">
        <v>1</v>
      </c>
    </row>
    <row r="491" spans="1:19" s="252" customFormat="1" ht="15.75" customHeight="1">
      <c r="A491" s="109" t="s">
        <v>1202</v>
      </c>
      <c r="B491" s="128" t="s">
        <v>1203</v>
      </c>
      <c r="C491" s="436">
        <v>1</v>
      </c>
      <c r="D491" s="436">
        <v>1</v>
      </c>
      <c r="E491" s="436"/>
      <c r="F491" s="207"/>
      <c r="G491" s="436"/>
      <c r="H491" s="436"/>
      <c r="I491" s="440"/>
      <c r="J491" s="436">
        <v>1</v>
      </c>
      <c r="K491" s="436"/>
      <c r="L491" s="436"/>
      <c r="M491" s="436"/>
      <c r="N491" s="91"/>
      <c r="O491" s="436"/>
      <c r="P491" s="436"/>
      <c r="Q491" s="436"/>
      <c r="R491" s="436"/>
      <c r="S491" s="436"/>
    </row>
    <row r="492" spans="1:19" s="252" customFormat="1" ht="15.75" customHeight="1">
      <c r="A492" s="109" t="s">
        <v>1204</v>
      </c>
      <c r="B492" s="128" t="s">
        <v>1205</v>
      </c>
      <c r="C492" s="436">
        <v>170</v>
      </c>
      <c r="D492" s="436">
        <f>36+122+16</f>
        <v>174</v>
      </c>
      <c r="E492" s="436"/>
      <c r="F492" s="207" t="s">
        <v>2126</v>
      </c>
      <c r="G492" s="436"/>
      <c r="H492" s="436"/>
      <c r="I492" s="233">
        <v>13</v>
      </c>
      <c r="J492" s="436"/>
      <c r="K492" s="436"/>
      <c r="L492" s="436"/>
      <c r="M492" s="436"/>
      <c r="N492" s="91">
        <v>3187</v>
      </c>
      <c r="O492" s="436">
        <v>12</v>
      </c>
      <c r="P492" s="436"/>
      <c r="Q492" s="436">
        <v>2</v>
      </c>
      <c r="R492" s="436"/>
      <c r="S492" s="436"/>
    </row>
    <row r="493" spans="1:19" s="252" customFormat="1" ht="15.75" customHeight="1">
      <c r="A493" s="109" t="s">
        <v>1207</v>
      </c>
      <c r="B493" s="128" t="s">
        <v>1208</v>
      </c>
      <c r="C493" s="436">
        <v>17</v>
      </c>
      <c r="D493" s="436">
        <v>17</v>
      </c>
      <c r="E493" s="436"/>
      <c r="F493" s="207" t="s">
        <v>2140</v>
      </c>
      <c r="G493" s="436"/>
      <c r="H493" s="436"/>
      <c r="I493" s="440">
        <v>3</v>
      </c>
      <c r="J493" s="436">
        <v>14</v>
      </c>
      <c r="K493" s="436"/>
      <c r="L493" s="436"/>
      <c r="M493" s="436">
        <v>2</v>
      </c>
      <c r="N493" s="91" t="s">
        <v>2141</v>
      </c>
      <c r="O493" s="436"/>
      <c r="P493" s="436"/>
      <c r="Q493" s="436"/>
      <c r="R493" s="436"/>
      <c r="S493" s="436"/>
    </row>
    <row r="494" spans="1:19" s="255" customFormat="1" ht="15.75" customHeight="1">
      <c r="A494" s="109" t="s">
        <v>1212</v>
      </c>
      <c r="B494" s="128" t="s">
        <v>1213</v>
      </c>
      <c r="C494" s="436">
        <v>1</v>
      </c>
      <c r="D494" s="436">
        <v>1</v>
      </c>
      <c r="E494" s="436"/>
      <c r="F494" s="207" t="s">
        <v>715</v>
      </c>
      <c r="G494" s="436"/>
      <c r="H494" s="436"/>
      <c r="I494" s="440"/>
      <c r="J494" s="436">
        <v>1</v>
      </c>
      <c r="K494" s="436"/>
      <c r="L494" s="436"/>
      <c r="M494" s="436"/>
      <c r="N494" s="91">
        <v>2800</v>
      </c>
      <c r="O494" s="436"/>
      <c r="P494" s="436"/>
      <c r="Q494" s="436"/>
      <c r="R494" s="436"/>
      <c r="S494" s="436"/>
    </row>
    <row r="495" spans="1:19" s="255" customFormat="1" ht="16" customHeight="1">
      <c r="A495" s="109" t="s">
        <v>1214</v>
      </c>
      <c r="B495" s="128" t="s">
        <v>1215</v>
      </c>
      <c r="C495" s="436"/>
      <c r="D495" s="436"/>
      <c r="E495" s="436"/>
      <c r="F495" s="207"/>
      <c r="G495" s="436"/>
      <c r="H495" s="436"/>
      <c r="I495" s="440"/>
      <c r="J495" s="436"/>
      <c r="K495" s="436"/>
      <c r="L495" s="436"/>
      <c r="M495" s="436"/>
      <c r="N495" s="91"/>
      <c r="O495" s="436"/>
      <c r="P495" s="436"/>
      <c r="Q495" s="436"/>
      <c r="R495" s="436"/>
      <c r="S495" s="436"/>
    </row>
    <row r="496" spans="1:19" s="255" customFormat="1" ht="15.75" customHeight="1">
      <c r="A496" s="109" t="s">
        <v>1217</v>
      </c>
      <c r="B496" s="128" t="s">
        <v>1218</v>
      </c>
      <c r="C496" s="436"/>
      <c r="D496" s="436"/>
      <c r="E496" s="436"/>
      <c r="F496" s="207"/>
      <c r="G496" s="436"/>
      <c r="H496" s="436"/>
      <c r="I496" s="440"/>
      <c r="J496" s="436"/>
      <c r="K496" s="436"/>
      <c r="L496" s="436"/>
      <c r="M496" s="436"/>
      <c r="N496" s="91"/>
      <c r="O496" s="436"/>
      <c r="P496" s="436"/>
      <c r="Q496" s="436"/>
      <c r="R496" s="436"/>
      <c r="S496" s="436"/>
    </row>
    <row r="497" spans="1:19" s="255" customFormat="1" ht="15.75" customHeight="1">
      <c r="A497" s="109" t="s">
        <v>1221</v>
      </c>
      <c r="B497" s="128" t="s">
        <v>1222</v>
      </c>
      <c r="C497" s="436">
        <v>75</v>
      </c>
      <c r="D497" s="436">
        <v>73</v>
      </c>
      <c r="E497" s="436"/>
      <c r="F497" s="207" t="s">
        <v>1146</v>
      </c>
      <c r="G497" s="436"/>
      <c r="H497" s="436"/>
      <c r="I497" s="233">
        <v>15</v>
      </c>
      <c r="J497" s="436"/>
      <c r="K497" s="436"/>
      <c r="L497" s="436"/>
      <c r="M497" s="436"/>
      <c r="N497" s="91">
        <v>3050</v>
      </c>
      <c r="O497" s="436"/>
      <c r="P497" s="436"/>
      <c r="Q497" s="436"/>
      <c r="R497" s="436"/>
      <c r="S497" s="436">
        <v>2</v>
      </c>
    </row>
    <row r="498" spans="1:19" s="255" customFormat="1" ht="15.75" customHeight="1">
      <c r="A498" s="109" t="s">
        <v>1224</v>
      </c>
      <c r="B498" s="128"/>
      <c r="C498" s="436"/>
      <c r="D498" s="436"/>
      <c r="E498" s="436">
        <v>1</v>
      </c>
      <c r="F498" s="207"/>
      <c r="G498" s="436"/>
      <c r="H498" s="436"/>
      <c r="I498" s="440"/>
      <c r="J498" s="436"/>
      <c r="K498" s="436"/>
      <c r="L498" s="436"/>
      <c r="M498" s="436"/>
      <c r="N498" s="91"/>
      <c r="O498" s="436"/>
      <c r="P498" s="436"/>
      <c r="Q498" s="436"/>
      <c r="R498" s="436"/>
      <c r="S498" s="436"/>
    </row>
    <row r="499" spans="1:19" s="255" customFormat="1" ht="15.75" customHeight="1">
      <c r="A499" s="40" t="s">
        <v>574</v>
      </c>
      <c r="B499" s="128" t="s">
        <v>1205</v>
      </c>
      <c r="C499" s="436"/>
      <c r="D499" s="436"/>
      <c r="E499" s="436"/>
      <c r="F499" s="207"/>
      <c r="G499" s="436"/>
      <c r="H499" s="436"/>
      <c r="I499" s="233">
        <v>3</v>
      </c>
      <c r="J499" s="436"/>
      <c r="K499" s="436"/>
      <c r="L499" s="436"/>
      <c r="M499" s="436"/>
      <c r="N499" s="91"/>
      <c r="O499" s="436"/>
      <c r="P499" s="436"/>
      <c r="Q499" s="436"/>
      <c r="R499" s="436"/>
      <c r="S499" s="436"/>
    </row>
    <row r="500" spans="1:19" s="255" customFormat="1" ht="15.75" customHeight="1">
      <c r="A500" s="40" t="s">
        <v>1226</v>
      </c>
      <c r="B500" s="128"/>
      <c r="C500" s="436">
        <v>10</v>
      </c>
      <c r="D500" s="436">
        <v>10</v>
      </c>
      <c r="E500" s="436">
        <v>14</v>
      </c>
      <c r="F500" s="207" t="s">
        <v>2142</v>
      </c>
      <c r="G500" s="436"/>
      <c r="H500" s="436"/>
      <c r="I500" s="440"/>
      <c r="J500" s="436"/>
      <c r="K500" s="436"/>
      <c r="L500" s="436"/>
      <c r="M500" s="436"/>
      <c r="N500" s="91" t="s">
        <v>2143</v>
      </c>
      <c r="O500" s="436">
        <v>1</v>
      </c>
      <c r="P500" s="436"/>
      <c r="Q500" s="436"/>
      <c r="R500" s="436"/>
      <c r="S500" s="436">
        <v>1</v>
      </c>
    </row>
    <row r="501" spans="1:19" s="255" customFormat="1" ht="15.75" customHeight="1">
      <c r="A501" s="92" t="s">
        <v>1231</v>
      </c>
      <c r="B501" s="128" t="s">
        <v>1232</v>
      </c>
      <c r="C501" s="436">
        <v>7</v>
      </c>
      <c r="D501" s="436">
        <v>7</v>
      </c>
      <c r="E501" s="436"/>
      <c r="F501" s="207" t="s">
        <v>2126</v>
      </c>
      <c r="G501" s="436"/>
      <c r="H501" s="436"/>
      <c r="I501" s="440">
        <v>1</v>
      </c>
      <c r="J501" s="436">
        <v>6</v>
      </c>
      <c r="K501" s="436"/>
      <c r="L501" s="436"/>
      <c r="M501" s="436"/>
      <c r="N501" s="91" t="s">
        <v>2144</v>
      </c>
      <c r="O501" s="436"/>
      <c r="P501" s="436"/>
      <c r="Q501" s="436"/>
      <c r="R501" s="436"/>
      <c r="S501" s="436"/>
    </row>
    <row r="502" spans="1:19" s="255" customFormat="1" ht="15.75" customHeight="1">
      <c r="A502" s="40" t="s">
        <v>1233</v>
      </c>
      <c r="B502" s="128" t="s">
        <v>1234</v>
      </c>
      <c r="C502" s="436">
        <v>93</v>
      </c>
      <c r="D502" s="436">
        <v>93</v>
      </c>
      <c r="E502" s="436"/>
      <c r="F502" s="207" t="s">
        <v>2145</v>
      </c>
      <c r="G502" s="436"/>
      <c r="H502" s="436"/>
      <c r="I502" s="436"/>
      <c r="J502" s="436"/>
      <c r="K502" s="436"/>
      <c r="L502" s="436"/>
      <c r="M502" s="436"/>
      <c r="N502" s="436"/>
      <c r="O502" s="436"/>
      <c r="P502" s="436"/>
      <c r="Q502" s="436"/>
      <c r="R502" s="436"/>
      <c r="S502" s="436"/>
    </row>
    <row r="503" spans="1:19" s="255" customFormat="1" ht="15.75" customHeight="1">
      <c r="A503" s="40" t="s">
        <v>1237</v>
      </c>
      <c r="B503" s="128" t="s">
        <v>1234</v>
      </c>
      <c r="C503" s="436">
        <v>21</v>
      </c>
      <c r="D503" s="436">
        <v>21</v>
      </c>
      <c r="E503" s="436"/>
      <c r="F503" s="207" t="s">
        <v>2040</v>
      </c>
      <c r="G503" s="436"/>
      <c r="H503" s="436"/>
      <c r="I503" s="233">
        <v>6</v>
      </c>
      <c r="J503" s="436"/>
      <c r="K503" s="436"/>
      <c r="L503" s="436"/>
      <c r="M503" s="436"/>
      <c r="N503" s="91">
        <v>3020</v>
      </c>
      <c r="O503" s="436"/>
      <c r="P503" s="436"/>
      <c r="Q503" s="436"/>
      <c r="R503" s="436"/>
      <c r="S503" s="436"/>
    </row>
    <row r="504" spans="1:19" s="255" customFormat="1" ht="15.75" customHeight="1">
      <c r="A504" s="40" t="s">
        <v>1239</v>
      </c>
      <c r="B504" s="128" t="s">
        <v>1240</v>
      </c>
      <c r="C504" s="436"/>
      <c r="D504" s="436"/>
      <c r="E504" s="436">
        <v>1</v>
      </c>
      <c r="F504" s="207"/>
      <c r="G504" s="436"/>
      <c r="H504" s="436"/>
      <c r="I504" s="440"/>
      <c r="J504" s="436"/>
      <c r="K504" s="436"/>
      <c r="L504" s="436"/>
      <c r="M504" s="436"/>
      <c r="N504" s="91"/>
      <c r="O504" s="436"/>
      <c r="P504" s="436"/>
      <c r="Q504" s="436"/>
      <c r="R504" s="436"/>
      <c r="S504" s="436"/>
    </row>
    <row r="505" spans="1:19" s="255" customFormat="1" ht="15.75" customHeight="1">
      <c r="A505" s="40" t="s">
        <v>1241</v>
      </c>
      <c r="B505" s="128" t="s">
        <v>1205</v>
      </c>
      <c r="C505" s="436">
        <v>1</v>
      </c>
      <c r="D505" s="436">
        <v>1</v>
      </c>
      <c r="E505" s="436"/>
      <c r="F505" s="207" t="s">
        <v>1503</v>
      </c>
      <c r="G505" s="436"/>
      <c r="H505" s="436"/>
      <c r="I505" s="440"/>
      <c r="J505" s="436">
        <v>1</v>
      </c>
      <c r="K505" s="436"/>
      <c r="L505" s="436"/>
      <c r="M505" s="436"/>
      <c r="N505" s="91"/>
      <c r="O505" s="436"/>
      <c r="P505" s="436"/>
      <c r="Q505" s="436"/>
      <c r="R505" s="436"/>
      <c r="S505" s="436"/>
    </row>
    <row r="506" spans="1:19" s="255" customFormat="1" ht="15.75" customHeight="1">
      <c r="A506" s="40" t="s">
        <v>1244</v>
      </c>
      <c r="B506" s="128" t="s">
        <v>1245</v>
      </c>
      <c r="C506" s="436">
        <v>156</v>
      </c>
      <c r="D506" s="436">
        <v>155</v>
      </c>
      <c r="E506" s="436">
        <f>240-158</f>
        <v>82</v>
      </c>
      <c r="F506" s="207" t="s">
        <v>2146</v>
      </c>
      <c r="G506" s="436"/>
      <c r="H506" s="436"/>
      <c r="I506" s="233">
        <v>15</v>
      </c>
      <c r="J506" s="436"/>
      <c r="K506" s="436"/>
      <c r="L506" s="436"/>
      <c r="M506" s="436"/>
      <c r="N506" s="91">
        <v>3249</v>
      </c>
      <c r="O506" s="436">
        <v>11</v>
      </c>
      <c r="P506" s="436"/>
      <c r="Q506" s="436">
        <v>2</v>
      </c>
      <c r="R506" s="436">
        <v>8</v>
      </c>
      <c r="S506" s="436"/>
    </row>
    <row r="507" spans="1:19" s="255" customFormat="1" ht="15.75" customHeight="1">
      <c r="A507" s="40" t="s">
        <v>1145</v>
      </c>
      <c r="B507" s="128" t="s">
        <v>1098</v>
      </c>
      <c r="C507" s="436">
        <v>1</v>
      </c>
      <c r="D507" s="436">
        <v>1</v>
      </c>
      <c r="E507" s="436"/>
      <c r="F507" s="207" t="s">
        <v>2147</v>
      </c>
      <c r="G507" s="436"/>
      <c r="H507" s="436"/>
      <c r="I507" s="440"/>
      <c r="J507" s="436">
        <v>1</v>
      </c>
      <c r="K507" s="436"/>
      <c r="L507" s="436"/>
      <c r="M507" s="436"/>
      <c r="N507" s="91">
        <v>3900</v>
      </c>
      <c r="O507" s="436">
        <v>1</v>
      </c>
      <c r="P507" s="436"/>
      <c r="Q507" s="436"/>
      <c r="R507" s="436"/>
      <c r="S507" s="436"/>
    </row>
    <row r="508" spans="1:19" s="270" customFormat="1" ht="15.75" customHeight="1">
      <c r="A508" s="40" t="s">
        <v>1249</v>
      </c>
      <c r="B508" s="128"/>
      <c r="C508" s="436">
        <v>1</v>
      </c>
      <c r="D508" s="436">
        <v>1</v>
      </c>
      <c r="E508" s="436"/>
      <c r="F508" s="207" t="s">
        <v>2041</v>
      </c>
      <c r="G508" s="436"/>
      <c r="H508" s="436"/>
      <c r="I508" s="440"/>
      <c r="J508" s="436">
        <v>1</v>
      </c>
      <c r="K508" s="436"/>
      <c r="L508" s="436"/>
      <c r="M508" s="436"/>
      <c r="N508" s="91"/>
      <c r="O508" s="436"/>
      <c r="P508" s="436"/>
      <c r="Q508" s="436"/>
      <c r="R508" s="436"/>
      <c r="S508" s="436"/>
    </row>
    <row r="509" spans="1:19" s="270" customFormat="1" ht="15.75" customHeight="1">
      <c r="A509" s="40" t="s">
        <v>1250</v>
      </c>
      <c r="B509" s="128" t="s">
        <v>1251</v>
      </c>
      <c r="C509" s="436">
        <v>1</v>
      </c>
      <c r="D509" s="436">
        <v>1</v>
      </c>
      <c r="E509" s="436"/>
      <c r="F509" s="207" t="s">
        <v>941</v>
      </c>
      <c r="G509" s="436"/>
      <c r="H509" s="436">
        <v>1</v>
      </c>
      <c r="I509" s="440"/>
      <c r="J509" s="436"/>
      <c r="K509" s="436"/>
      <c r="L509" s="436"/>
      <c r="M509" s="436"/>
      <c r="N509" s="91">
        <v>2000</v>
      </c>
      <c r="O509" s="436">
        <v>1</v>
      </c>
      <c r="P509" s="436"/>
      <c r="Q509" s="436"/>
      <c r="R509" s="436"/>
      <c r="S509" s="436"/>
    </row>
    <row r="510" spans="1:19" s="270" customFormat="1" ht="15.75" customHeight="1">
      <c r="A510" s="40" t="s">
        <v>1252</v>
      </c>
      <c r="B510" s="128" t="s">
        <v>1251</v>
      </c>
      <c r="C510" s="436">
        <v>16</v>
      </c>
      <c r="D510" s="436">
        <v>16</v>
      </c>
      <c r="E510" s="436"/>
      <c r="F510" s="207"/>
      <c r="G510" s="436"/>
      <c r="H510" s="436"/>
      <c r="I510" s="440"/>
      <c r="J510" s="436"/>
      <c r="K510" s="436"/>
      <c r="L510" s="436"/>
      <c r="M510" s="436"/>
      <c r="N510" s="91"/>
      <c r="O510" s="436"/>
      <c r="P510" s="436"/>
      <c r="Q510" s="436"/>
      <c r="R510" s="436">
        <v>8</v>
      </c>
      <c r="S510" s="436"/>
    </row>
    <row r="511" spans="1:19" s="270" customFormat="1" ht="15.75" customHeight="1">
      <c r="A511" s="40" t="s">
        <v>1253</v>
      </c>
      <c r="B511" s="128" t="s">
        <v>1254</v>
      </c>
      <c r="C511" s="436">
        <v>2</v>
      </c>
      <c r="D511" s="436">
        <v>2</v>
      </c>
      <c r="E511" s="436">
        <v>2</v>
      </c>
      <c r="F511" s="207" t="s">
        <v>2148</v>
      </c>
      <c r="G511" s="436"/>
      <c r="H511" s="436"/>
      <c r="I511" s="440"/>
      <c r="J511" s="436">
        <v>2</v>
      </c>
      <c r="K511" s="436"/>
      <c r="L511" s="436"/>
      <c r="M511" s="436"/>
      <c r="N511" s="91"/>
      <c r="O511" s="436"/>
      <c r="P511" s="436"/>
      <c r="Q511" s="436"/>
      <c r="R511" s="436"/>
      <c r="S511" s="436"/>
    </row>
    <row r="513" spans="1:18" s="270" customFormat="1" ht="15.75" customHeight="1">
      <c r="A513" s="40" t="s">
        <v>1257</v>
      </c>
      <c r="B513" s="128" t="s">
        <v>1258</v>
      </c>
      <c r="C513" s="436">
        <v>2</v>
      </c>
      <c r="D513" s="436">
        <v>2</v>
      </c>
      <c r="E513" s="436">
        <v>19</v>
      </c>
      <c r="F513" s="207" t="s">
        <v>2149</v>
      </c>
      <c r="G513" s="436"/>
      <c r="H513" s="436"/>
      <c r="I513" s="440"/>
      <c r="J513" s="436"/>
      <c r="K513" s="436"/>
      <c r="L513" s="436"/>
      <c r="M513" s="436"/>
      <c r="N513" s="91"/>
      <c r="O513" s="436"/>
      <c r="P513" s="436"/>
      <c r="Q513" s="436"/>
      <c r="R513" s="436"/>
    </row>
    <row r="514" spans="1:18" s="270" customFormat="1" ht="15.75" customHeight="1">
      <c r="A514" s="40" t="s">
        <v>1259</v>
      </c>
      <c r="B514" s="128" t="s">
        <v>1260</v>
      </c>
      <c r="C514" s="436"/>
      <c r="D514" s="436"/>
      <c r="E514" s="436"/>
      <c r="F514" s="207"/>
      <c r="G514" s="436"/>
      <c r="H514" s="436"/>
      <c r="I514" s="440"/>
      <c r="J514" s="436"/>
      <c r="K514" s="436"/>
      <c r="L514" s="436"/>
      <c r="M514" s="436"/>
      <c r="N514" s="91"/>
      <c r="O514" s="436"/>
      <c r="P514" s="436"/>
      <c r="Q514" s="436"/>
      <c r="R514" s="436"/>
    </row>
    <row r="515" spans="1:18" s="270" customFormat="1" ht="15.75" customHeight="1">
      <c r="A515" s="40" t="s">
        <v>1264</v>
      </c>
      <c r="B515" s="128" t="s">
        <v>1265</v>
      </c>
      <c r="C515" s="436"/>
      <c r="D515" s="436"/>
      <c r="E515" s="436"/>
      <c r="F515" s="207"/>
      <c r="G515" s="436"/>
      <c r="H515" s="436"/>
      <c r="I515" s="440"/>
      <c r="J515" s="436"/>
      <c r="K515" s="436"/>
      <c r="L515" s="436"/>
      <c r="M515" s="436"/>
      <c r="N515" s="91"/>
      <c r="O515" s="436"/>
      <c r="P515" s="436"/>
      <c r="Q515" s="436"/>
      <c r="R515" s="436"/>
    </row>
    <row r="516" spans="1:18" s="270" customFormat="1" ht="15.75" customHeight="1">
      <c r="A516" s="40" t="s">
        <v>1266</v>
      </c>
      <c r="B516" s="128"/>
      <c r="C516" s="436">
        <v>17</v>
      </c>
      <c r="D516" s="436">
        <v>17</v>
      </c>
      <c r="E516" s="436">
        <v>11</v>
      </c>
      <c r="F516" s="207"/>
      <c r="G516" s="436"/>
      <c r="H516" s="436"/>
      <c r="I516" s="440"/>
      <c r="J516" s="436"/>
      <c r="K516" s="436"/>
      <c r="L516" s="436"/>
      <c r="M516" s="436"/>
      <c r="N516" s="91"/>
      <c r="O516" s="436"/>
      <c r="P516" s="436"/>
      <c r="Q516" s="436"/>
      <c r="R516" s="436"/>
    </row>
    <row r="517" spans="1:18" s="270" customFormat="1" ht="15.75" customHeight="1">
      <c r="A517" s="40" t="s">
        <v>1267</v>
      </c>
      <c r="B517" s="128" t="s">
        <v>1268</v>
      </c>
      <c r="C517" s="436"/>
      <c r="D517" s="436"/>
      <c r="E517" s="436"/>
      <c r="F517" s="207"/>
      <c r="G517" s="436"/>
      <c r="H517" s="436"/>
      <c r="I517" s="440"/>
      <c r="J517" s="436"/>
      <c r="K517" s="436"/>
      <c r="L517" s="436"/>
      <c r="M517" s="436"/>
      <c r="N517" s="91"/>
      <c r="O517" s="436"/>
      <c r="P517" s="436"/>
      <c r="Q517" s="436"/>
      <c r="R517" s="436"/>
    </row>
    <row r="518" spans="1:18" s="270" customFormat="1" ht="15.75" customHeight="1">
      <c r="A518" s="40" t="s">
        <v>1269</v>
      </c>
      <c r="B518" s="128" t="s">
        <v>1270</v>
      </c>
      <c r="C518" s="436">
        <v>11</v>
      </c>
      <c r="D518" s="436">
        <v>11</v>
      </c>
      <c r="E518" s="436"/>
      <c r="F518" s="207"/>
      <c r="G518" s="436"/>
      <c r="H518" s="436"/>
      <c r="I518" s="440"/>
      <c r="J518" s="436">
        <v>11</v>
      </c>
      <c r="K518" s="436"/>
      <c r="L518" s="436"/>
      <c r="M518" s="436"/>
      <c r="N518" s="91"/>
      <c r="O518" s="436"/>
      <c r="P518" s="436"/>
      <c r="Q518" s="436"/>
      <c r="R518" s="436"/>
    </row>
    <row r="519" spans="1:18" s="270" customFormat="1" ht="15.75" customHeight="1">
      <c r="A519" s="40" t="s">
        <v>2150</v>
      </c>
      <c r="B519" s="128"/>
      <c r="C519" s="436">
        <v>147</v>
      </c>
      <c r="D519" s="436">
        <v>146</v>
      </c>
      <c r="E519" s="436"/>
      <c r="F519" s="207" t="s">
        <v>1146</v>
      </c>
      <c r="G519" s="436"/>
      <c r="H519" s="436">
        <v>6</v>
      </c>
      <c r="I519" s="440">
        <v>22</v>
      </c>
      <c r="J519" s="244">
        <v>118</v>
      </c>
      <c r="K519" s="436"/>
      <c r="L519" s="436">
        <v>1</v>
      </c>
      <c r="M519" s="436"/>
      <c r="N519" s="91"/>
      <c r="O519" s="436">
        <v>23</v>
      </c>
      <c r="P519" s="436"/>
      <c r="Q519" s="436">
        <v>2</v>
      </c>
      <c r="R519" s="436"/>
    </row>
    <row r="520" spans="1:18" s="270" customFormat="1" ht="15.75" customHeight="1">
      <c r="A520" s="40" t="s">
        <v>1276</v>
      </c>
      <c r="B520" s="128" t="s">
        <v>1258</v>
      </c>
      <c r="C520" s="436">
        <v>129</v>
      </c>
      <c r="D520" s="436">
        <v>127</v>
      </c>
      <c r="E520" s="436">
        <v>133</v>
      </c>
      <c r="F520" s="207"/>
      <c r="G520" s="436"/>
      <c r="H520" s="436"/>
      <c r="I520" s="440"/>
      <c r="J520" s="440"/>
      <c r="K520" s="436"/>
      <c r="L520" s="436"/>
      <c r="M520" s="436"/>
      <c r="N520" s="91"/>
      <c r="O520" s="436"/>
      <c r="P520" s="436"/>
      <c r="Q520" s="436"/>
      <c r="R520" s="436"/>
    </row>
    <row r="521" spans="1:18" s="270" customFormat="1" ht="15.75" customHeight="1">
      <c r="A521" s="40" t="s">
        <v>772</v>
      </c>
      <c r="B521" s="128" t="s">
        <v>1277</v>
      </c>
      <c r="C521" s="436">
        <v>17</v>
      </c>
      <c r="D521" s="436">
        <v>17</v>
      </c>
      <c r="E521" s="436"/>
      <c r="F521" s="207" t="s">
        <v>2151</v>
      </c>
      <c r="G521" s="436"/>
      <c r="H521" s="436"/>
      <c r="I521" s="440"/>
      <c r="J521" s="440"/>
      <c r="K521" s="436"/>
      <c r="L521" s="436"/>
      <c r="M521" s="436"/>
      <c r="N521" s="91"/>
      <c r="O521" s="436"/>
      <c r="P521" s="436"/>
      <c r="Q521" s="436"/>
      <c r="R521" s="436"/>
    </row>
    <row r="522" spans="1:18" s="270" customFormat="1" ht="15.75" customHeight="1">
      <c r="A522" s="40" t="s">
        <v>1279</v>
      </c>
      <c r="B522" s="128" t="s">
        <v>1277</v>
      </c>
      <c r="C522" s="436">
        <v>1</v>
      </c>
      <c r="D522" s="436">
        <v>1</v>
      </c>
      <c r="E522" s="436"/>
      <c r="F522" s="207" t="s">
        <v>2152</v>
      </c>
      <c r="G522" s="436"/>
      <c r="H522" s="436"/>
      <c r="I522" s="436"/>
      <c r="J522" s="440">
        <v>1</v>
      </c>
      <c r="K522" s="436"/>
      <c r="L522" s="436"/>
      <c r="M522" s="436">
        <v>1</v>
      </c>
      <c r="N522" s="91">
        <v>2920</v>
      </c>
      <c r="O522" s="436">
        <v>1</v>
      </c>
      <c r="P522" s="436"/>
      <c r="Q522" s="436"/>
      <c r="R522" s="436"/>
    </row>
    <row r="523" spans="1:18" s="270" customFormat="1" ht="15.75" customHeight="1">
      <c r="A523" s="40" t="s">
        <v>526</v>
      </c>
      <c r="B523" s="128" t="s">
        <v>1282</v>
      </c>
      <c r="C523" s="436">
        <v>273</v>
      </c>
      <c r="D523" s="436">
        <v>273</v>
      </c>
      <c r="E523" s="436"/>
      <c r="F523" s="207" t="s">
        <v>2153</v>
      </c>
      <c r="G523" s="436"/>
      <c r="H523" s="272">
        <v>18</v>
      </c>
      <c r="I523" s="233">
        <v>37</v>
      </c>
      <c r="J523" s="440"/>
      <c r="K523" s="436"/>
      <c r="L523" s="436"/>
      <c r="M523" s="436"/>
      <c r="N523" s="91" t="s">
        <v>2154</v>
      </c>
      <c r="O523" s="436"/>
      <c r="P523" s="436"/>
      <c r="Q523" s="436"/>
      <c r="R523" s="436"/>
    </row>
    <row r="525" spans="1:18" s="270" customFormat="1" ht="15.75" customHeight="1">
      <c r="A525" s="40" t="s">
        <v>1284</v>
      </c>
      <c r="B525" s="128" t="s">
        <v>1282</v>
      </c>
      <c r="C525" s="215">
        <v>4</v>
      </c>
      <c r="D525" s="215">
        <v>2</v>
      </c>
      <c r="E525" s="436">
        <v>6</v>
      </c>
      <c r="F525" s="207"/>
      <c r="G525" s="436"/>
      <c r="H525" s="440"/>
      <c r="I525" s="233">
        <v>2</v>
      </c>
      <c r="J525" s="440"/>
      <c r="K525" s="436"/>
      <c r="L525" s="436"/>
      <c r="M525" s="436"/>
      <c r="N525" s="91"/>
      <c r="O525" s="436"/>
      <c r="P525" s="436"/>
      <c r="Q525" s="436"/>
      <c r="R525" s="436"/>
    </row>
    <row r="526" spans="1:18" s="270" customFormat="1" ht="15.75" customHeight="1">
      <c r="A526" s="40" t="s">
        <v>1287</v>
      </c>
      <c r="B526" s="128" t="s">
        <v>1282</v>
      </c>
      <c r="C526" s="215">
        <v>25</v>
      </c>
      <c r="D526" s="215">
        <v>25</v>
      </c>
      <c r="E526" s="436"/>
      <c r="F526" s="207" t="s">
        <v>2155</v>
      </c>
      <c r="G526" s="436"/>
      <c r="H526" s="440"/>
      <c r="I526" s="440"/>
      <c r="J526" s="440"/>
      <c r="K526" s="436"/>
      <c r="L526" s="436"/>
      <c r="M526" s="436"/>
      <c r="N526" s="91">
        <v>3291.2</v>
      </c>
      <c r="O526" s="436"/>
      <c r="P526" s="436"/>
      <c r="Q526" s="436"/>
      <c r="R526" s="436"/>
    </row>
    <row r="527" spans="1:18" s="270" customFormat="1" ht="15.75" customHeight="1">
      <c r="A527" s="40" t="s">
        <v>1289</v>
      </c>
      <c r="B527" s="128" t="s">
        <v>1282</v>
      </c>
      <c r="C527" s="215">
        <v>90</v>
      </c>
      <c r="D527" s="215">
        <v>90</v>
      </c>
      <c r="E527" s="436"/>
      <c r="F527" s="207" t="s">
        <v>2146</v>
      </c>
      <c r="G527" s="436"/>
      <c r="H527" s="440"/>
      <c r="I527" s="440"/>
      <c r="J527" s="440"/>
      <c r="K527" s="436"/>
      <c r="L527" s="436"/>
      <c r="M527" s="436"/>
      <c r="N527" s="91">
        <f>(63*3082+27*3190)/90</f>
        <v>3114.4</v>
      </c>
      <c r="O527" s="436"/>
      <c r="P527" s="436"/>
      <c r="Q527" s="436"/>
      <c r="R527" s="436">
        <v>13</v>
      </c>
    </row>
    <row r="528" spans="1:18" s="270" customFormat="1" ht="15.75" customHeight="1">
      <c r="A528" s="40" t="s">
        <v>1291</v>
      </c>
      <c r="B528" s="128" t="s">
        <v>1282</v>
      </c>
      <c r="C528" s="215">
        <v>10</v>
      </c>
      <c r="D528" s="215">
        <v>10</v>
      </c>
      <c r="E528" s="436"/>
      <c r="F528" s="207" t="s">
        <v>2156</v>
      </c>
      <c r="G528" s="436"/>
      <c r="H528" s="440"/>
      <c r="I528" s="440"/>
      <c r="J528" s="440"/>
      <c r="K528" s="436"/>
      <c r="L528" s="436"/>
      <c r="M528" s="436"/>
      <c r="N528" s="91" t="s">
        <v>2157</v>
      </c>
      <c r="O528" s="436"/>
      <c r="P528" s="436"/>
      <c r="Q528" s="436"/>
      <c r="R528" s="436"/>
    </row>
    <row r="529" spans="1:19" s="270" customFormat="1" ht="15.75" customHeight="1">
      <c r="A529" s="40" t="s">
        <v>1292</v>
      </c>
      <c r="B529" s="128" t="s">
        <v>1293</v>
      </c>
      <c r="C529" s="215">
        <v>83</v>
      </c>
      <c r="D529" s="215">
        <v>83</v>
      </c>
      <c r="E529" s="436"/>
      <c r="F529" s="207" t="s">
        <v>2158</v>
      </c>
      <c r="G529" s="436"/>
      <c r="H529" s="440"/>
      <c r="I529" s="233">
        <v>9</v>
      </c>
      <c r="J529" s="440"/>
      <c r="K529" s="436"/>
      <c r="L529" s="436"/>
      <c r="M529" s="436"/>
      <c r="N529" s="91" t="s">
        <v>2159</v>
      </c>
      <c r="O529" s="436"/>
      <c r="P529" s="436"/>
      <c r="Q529" s="436"/>
      <c r="R529" s="436"/>
      <c r="S529" s="436"/>
    </row>
    <row r="530" spans="1:19" s="270" customFormat="1" ht="15.75" customHeight="1">
      <c r="A530" s="40" t="s">
        <v>1297</v>
      </c>
      <c r="B530" s="128" t="s">
        <v>1298</v>
      </c>
      <c r="C530" s="215"/>
      <c r="D530" s="215"/>
      <c r="E530" s="436"/>
      <c r="F530" s="207"/>
      <c r="G530" s="436"/>
      <c r="H530" s="440"/>
      <c r="I530" s="440"/>
      <c r="J530" s="440"/>
      <c r="K530" s="436"/>
      <c r="L530" s="436"/>
      <c r="M530" s="436"/>
      <c r="N530" s="91"/>
      <c r="O530" s="436"/>
      <c r="P530" s="436"/>
      <c r="Q530" s="436"/>
      <c r="R530" s="436"/>
      <c r="S530" s="436"/>
    </row>
    <row r="531" spans="1:19" s="270" customFormat="1" ht="15.75" customHeight="1">
      <c r="A531" s="40" t="s">
        <v>1299</v>
      </c>
      <c r="B531" s="128" t="s">
        <v>1277</v>
      </c>
      <c r="C531" s="215">
        <v>2387</v>
      </c>
      <c r="D531" s="215">
        <v>2373</v>
      </c>
      <c r="E531" s="436">
        <v>6070</v>
      </c>
      <c r="F531" s="207"/>
      <c r="G531" s="436"/>
      <c r="H531" s="440"/>
      <c r="I531" s="233">
        <v>434</v>
      </c>
      <c r="J531" s="440"/>
      <c r="K531" s="436"/>
      <c r="L531" s="436"/>
      <c r="M531" s="436"/>
      <c r="N531" s="91"/>
      <c r="O531" s="436"/>
      <c r="P531" s="436"/>
      <c r="Q531" s="436">
        <v>1</v>
      </c>
      <c r="R531" s="436"/>
      <c r="S531" s="436">
        <v>6</v>
      </c>
    </row>
    <row r="532" spans="1:19" s="270" customFormat="1" ht="15.75" customHeight="1">
      <c r="A532" s="40" t="s">
        <v>1300</v>
      </c>
      <c r="B532" s="128" t="s">
        <v>1301</v>
      </c>
      <c r="C532" s="215">
        <v>31</v>
      </c>
      <c r="D532" s="215">
        <v>31</v>
      </c>
      <c r="E532" s="436">
        <v>42</v>
      </c>
      <c r="F532" s="207"/>
      <c r="G532" s="436"/>
      <c r="H532" s="440"/>
      <c r="I532" s="440"/>
      <c r="J532" s="440"/>
      <c r="K532" s="436"/>
      <c r="L532" s="436"/>
      <c r="M532" s="436"/>
      <c r="N532" s="91" t="s">
        <v>2160</v>
      </c>
      <c r="O532" s="436">
        <v>12</v>
      </c>
      <c r="P532" s="436"/>
      <c r="Q532" s="436">
        <v>1</v>
      </c>
      <c r="R532" s="436"/>
      <c r="S532" s="436"/>
    </row>
    <row r="533" spans="1:19" s="270" customFormat="1" ht="15.75" customHeight="1">
      <c r="A533" s="40" t="s">
        <v>1305</v>
      </c>
      <c r="B533" s="128" t="s">
        <v>1306</v>
      </c>
      <c r="C533" s="215">
        <v>2</v>
      </c>
      <c r="D533" s="215">
        <v>2</v>
      </c>
      <c r="E533" s="436"/>
      <c r="F533" s="207" t="s">
        <v>1134</v>
      </c>
      <c r="G533" s="436"/>
      <c r="H533" s="440"/>
      <c r="I533" s="440"/>
      <c r="J533" s="440">
        <v>2</v>
      </c>
      <c r="K533" s="436"/>
      <c r="L533" s="436"/>
      <c r="M533" s="436"/>
      <c r="N533" s="91"/>
      <c r="O533" s="436"/>
      <c r="P533" s="436"/>
      <c r="Q533" s="436"/>
      <c r="R533" s="436"/>
      <c r="S533" s="436"/>
    </row>
    <row r="534" spans="1:19" s="270" customFormat="1" ht="15.75" customHeight="1">
      <c r="A534" s="40" t="s">
        <v>1310</v>
      </c>
      <c r="B534" s="128"/>
      <c r="C534" s="215">
        <v>6</v>
      </c>
      <c r="D534" s="215">
        <v>6</v>
      </c>
      <c r="E534" s="436">
        <v>7</v>
      </c>
      <c r="F534" s="207"/>
      <c r="G534" s="436"/>
      <c r="H534" s="440"/>
      <c r="I534" s="440"/>
      <c r="J534" s="440"/>
      <c r="K534" s="436"/>
      <c r="L534" s="436"/>
      <c r="M534" s="436"/>
      <c r="N534" s="91"/>
      <c r="O534" s="436"/>
      <c r="P534" s="436"/>
      <c r="Q534" s="436"/>
      <c r="R534" s="436"/>
      <c r="S534" s="436"/>
    </row>
    <row r="535" spans="1:19" s="270" customFormat="1" ht="15.75" customHeight="1">
      <c r="A535" s="40" t="s">
        <v>1312</v>
      </c>
      <c r="B535" s="128" t="s">
        <v>1313</v>
      </c>
      <c r="C535" s="215">
        <v>106</v>
      </c>
      <c r="D535" s="215">
        <v>106</v>
      </c>
      <c r="E535" s="436"/>
      <c r="F535" s="207" t="s">
        <v>2161</v>
      </c>
      <c r="G535" s="436"/>
      <c r="H535" s="440"/>
      <c r="I535" s="440"/>
      <c r="J535" s="440"/>
      <c r="K535" s="436"/>
      <c r="L535" s="436"/>
      <c r="M535" s="436"/>
      <c r="N535" s="91" t="s">
        <v>2162</v>
      </c>
      <c r="O535" s="436"/>
      <c r="P535" s="436"/>
      <c r="Q535" s="436"/>
      <c r="R535" s="436"/>
      <c r="S535" s="436"/>
    </row>
    <row r="536" spans="1:19" s="270" customFormat="1" ht="15.75" customHeight="1">
      <c r="A536" s="40" t="s">
        <v>1315</v>
      </c>
      <c r="B536" s="128" t="s">
        <v>1313</v>
      </c>
      <c r="C536" s="215">
        <v>35</v>
      </c>
      <c r="D536" s="215">
        <v>35</v>
      </c>
      <c r="E536" s="436">
        <v>1</v>
      </c>
      <c r="F536" s="207"/>
      <c r="G536" s="436"/>
      <c r="H536" s="440"/>
      <c r="I536" s="440"/>
      <c r="J536" s="440"/>
      <c r="K536" s="436"/>
      <c r="L536" s="436"/>
      <c r="M536" s="436"/>
      <c r="N536" s="91"/>
      <c r="O536" s="436"/>
      <c r="P536" s="436"/>
      <c r="Q536" s="436"/>
      <c r="R536" s="436">
        <v>3</v>
      </c>
      <c r="S536" s="436"/>
    </row>
    <row r="537" spans="1:19" s="270" customFormat="1" ht="15.75" customHeight="1">
      <c r="A537" s="40" t="s">
        <v>1316</v>
      </c>
      <c r="B537" s="128"/>
      <c r="C537" s="215">
        <v>1</v>
      </c>
      <c r="D537" s="215">
        <v>1</v>
      </c>
      <c r="E537" s="436"/>
      <c r="F537" s="207"/>
      <c r="G537" s="436"/>
      <c r="H537" s="440"/>
      <c r="I537" s="440">
        <v>1</v>
      </c>
      <c r="J537" s="440"/>
      <c r="K537" s="436"/>
      <c r="L537" s="436"/>
      <c r="M537" s="436"/>
      <c r="N537" s="91">
        <v>2230</v>
      </c>
      <c r="O537" s="436">
        <v>1</v>
      </c>
      <c r="P537" s="436"/>
      <c r="Q537" s="436"/>
      <c r="R537" s="436"/>
      <c r="S537" s="436"/>
    </row>
    <row r="538" spans="1:19" s="270" customFormat="1" ht="15.75" customHeight="1">
      <c r="A538" s="40" t="s">
        <v>1317</v>
      </c>
      <c r="B538" s="128" t="s">
        <v>1318</v>
      </c>
      <c r="C538" s="215">
        <v>30</v>
      </c>
      <c r="D538" s="215">
        <v>30</v>
      </c>
      <c r="E538" s="436">
        <v>1</v>
      </c>
      <c r="F538" s="207" t="s">
        <v>659</v>
      </c>
      <c r="G538" s="436"/>
      <c r="H538" s="272">
        <v>4</v>
      </c>
      <c r="I538" s="233">
        <v>6</v>
      </c>
      <c r="J538" s="440"/>
      <c r="K538" s="436"/>
      <c r="L538" s="436"/>
      <c r="M538" s="436"/>
      <c r="N538" s="91" t="s">
        <v>2163</v>
      </c>
      <c r="O538" s="436"/>
      <c r="P538" s="436"/>
      <c r="Q538" s="436"/>
      <c r="R538" s="436">
        <v>5</v>
      </c>
      <c r="S538" s="436"/>
    </row>
    <row r="539" spans="1:19" s="270" customFormat="1" ht="15.75" customHeight="1">
      <c r="A539" s="109" t="s">
        <v>1322</v>
      </c>
      <c r="B539" s="128" t="s">
        <v>1208</v>
      </c>
      <c r="C539" s="215">
        <v>130</v>
      </c>
      <c r="D539" s="215">
        <v>130</v>
      </c>
      <c r="E539" s="436"/>
      <c r="F539" s="207"/>
      <c r="G539" s="436"/>
      <c r="H539" s="440"/>
      <c r="I539" s="440"/>
      <c r="J539" s="440"/>
      <c r="K539" s="436"/>
      <c r="L539" s="436"/>
      <c r="M539" s="436"/>
      <c r="N539" s="91">
        <v>3150</v>
      </c>
      <c r="O539" s="436"/>
      <c r="P539" s="436"/>
      <c r="Q539" s="436"/>
      <c r="R539" s="436"/>
      <c r="S539" s="436"/>
    </row>
    <row r="540" spans="1:19" s="270" customFormat="1" ht="15.75" customHeight="1">
      <c r="A540" s="109" t="s">
        <v>1324</v>
      </c>
      <c r="B540" s="128" t="s">
        <v>1325</v>
      </c>
      <c r="C540" s="215">
        <v>21</v>
      </c>
      <c r="D540" s="215">
        <v>21</v>
      </c>
      <c r="E540" s="436"/>
      <c r="F540" s="207" t="s">
        <v>2126</v>
      </c>
      <c r="G540" s="436"/>
      <c r="H540" s="440">
        <v>2</v>
      </c>
      <c r="I540" s="273">
        <v>1</v>
      </c>
      <c r="J540" s="233">
        <v>4</v>
      </c>
      <c r="K540" s="436"/>
      <c r="L540" s="436">
        <v>1</v>
      </c>
      <c r="M540" s="436"/>
      <c r="N540" s="91">
        <v>2662</v>
      </c>
      <c r="O540" s="436">
        <v>9</v>
      </c>
      <c r="P540" s="436"/>
      <c r="Q540" s="436"/>
      <c r="R540" s="436">
        <v>9</v>
      </c>
      <c r="S540" s="436"/>
    </row>
    <row r="541" spans="1:19" s="270" customFormat="1" ht="15.75" customHeight="1">
      <c r="A541" s="109" t="s">
        <v>1326</v>
      </c>
      <c r="B541" s="128" t="s">
        <v>1327</v>
      </c>
      <c r="C541" s="215">
        <v>2</v>
      </c>
      <c r="D541" s="215">
        <v>1</v>
      </c>
      <c r="E541" s="436"/>
      <c r="F541" s="207" t="s">
        <v>941</v>
      </c>
      <c r="G541" s="436"/>
      <c r="H541" s="440"/>
      <c r="I541" s="440">
        <v>2</v>
      </c>
      <c r="J541" s="440"/>
      <c r="K541" s="436"/>
      <c r="L541" s="436"/>
      <c r="M541" s="436"/>
      <c r="N541" s="91" t="s">
        <v>2164</v>
      </c>
      <c r="O541" s="436">
        <v>1</v>
      </c>
      <c r="P541" s="436"/>
      <c r="Q541" s="436"/>
      <c r="R541" s="436"/>
      <c r="S541" s="436"/>
    </row>
    <row r="542" spans="1:19" s="275" customFormat="1" ht="15.75" customHeight="1">
      <c r="A542" s="40" t="s">
        <v>1328</v>
      </c>
      <c r="B542" s="128" t="s">
        <v>1329</v>
      </c>
      <c r="C542" s="215">
        <v>65</v>
      </c>
      <c r="D542" s="215">
        <v>65</v>
      </c>
      <c r="E542" s="436"/>
      <c r="F542" s="207" t="s">
        <v>2165</v>
      </c>
      <c r="G542" s="436"/>
      <c r="H542" s="440"/>
      <c r="I542" s="440"/>
      <c r="J542" s="440"/>
      <c r="K542" s="436"/>
      <c r="L542" s="436"/>
      <c r="M542" s="436"/>
      <c r="N542" s="91" t="s">
        <v>2166</v>
      </c>
      <c r="O542" s="436">
        <v>2</v>
      </c>
      <c r="P542" s="436"/>
      <c r="Q542" s="436"/>
      <c r="R542" s="436"/>
      <c r="S542" s="436"/>
    </row>
    <row r="543" spans="1:19" s="275" customFormat="1" ht="15.75" customHeight="1">
      <c r="A543" s="40" t="s">
        <v>1333</v>
      </c>
      <c r="B543" s="128" t="s">
        <v>1185</v>
      </c>
      <c r="C543" s="215">
        <v>51</v>
      </c>
      <c r="D543" s="215">
        <v>49</v>
      </c>
      <c r="E543" s="436"/>
      <c r="F543" s="207" t="s">
        <v>2167</v>
      </c>
      <c r="G543" s="436">
        <v>1</v>
      </c>
      <c r="H543" s="440"/>
      <c r="I543" s="440"/>
      <c r="J543" s="440">
        <v>48</v>
      </c>
      <c r="K543" s="436"/>
      <c r="L543" s="436"/>
      <c r="M543" s="436"/>
      <c r="N543" s="91"/>
      <c r="O543" s="436"/>
      <c r="P543" s="436"/>
      <c r="Q543" s="436"/>
      <c r="R543" s="436"/>
      <c r="S543" s="436"/>
    </row>
    <row r="544" spans="1:19" s="275" customFormat="1" ht="15.75" customHeight="1">
      <c r="A544" s="40" t="s">
        <v>1334</v>
      </c>
      <c r="B544" s="128" t="s">
        <v>1327</v>
      </c>
      <c r="C544" s="215">
        <v>221</v>
      </c>
      <c r="D544" s="215">
        <v>223</v>
      </c>
      <c r="E544" s="436">
        <v>118</v>
      </c>
      <c r="F544" s="207"/>
      <c r="G544" s="436"/>
      <c r="H544" s="440"/>
      <c r="I544" s="233">
        <v>18</v>
      </c>
      <c r="J544" s="440"/>
      <c r="K544" s="436"/>
      <c r="L544" s="436"/>
      <c r="M544" s="436"/>
      <c r="N544" s="91"/>
      <c r="O544" s="436"/>
      <c r="P544" s="436"/>
      <c r="Q544" s="436">
        <v>2</v>
      </c>
      <c r="R544" s="436"/>
      <c r="S544" s="436"/>
    </row>
    <row r="545" spans="1:40" ht="14.5">
      <c r="A545" s="40" t="s">
        <v>1335</v>
      </c>
      <c r="B545" s="280">
        <v>44222</v>
      </c>
      <c r="C545" s="435"/>
      <c r="D545" s="435"/>
      <c r="E545" s="435">
        <v>1</v>
      </c>
      <c r="F545" s="435"/>
      <c r="G545" s="435"/>
      <c r="H545" s="435"/>
      <c r="I545" s="435"/>
      <c r="J545" s="435"/>
      <c r="K545" s="435"/>
      <c r="L545" s="435"/>
      <c r="M545" s="435"/>
      <c r="N545" s="435"/>
      <c r="O545" s="435"/>
      <c r="P545" s="435"/>
      <c r="Q545" s="435"/>
      <c r="R545" s="435"/>
      <c r="S545" s="435"/>
      <c r="T545" s="435"/>
      <c r="U545" s="435"/>
      <c r="V545" s="21"/>
      <c r="W545" s="21"/>
      <c r="X545" s="21"/>
      <c r="Y545" s="21"/>
      <c r="Z545" s="21"/>
      <c r="AA545" s="21"/>
      <c r="AB545" s="21"/>
      <c r="AC545" s="21"/>
      <c r="AD545" s="21"/>
      <c r="AE545" s="21"/>
      <c r="AF545" s="21"/>
      <c r="AG545" s="21"/>
      <c r="AH545" s="21"/>
      <c r="AI545" s="21"/>
      <c r="AJ545" s="21"/>
      <c r="AK545" s="21"/>
      <c r="AL545" s="21"/>
      <c r="AM545" s="21"/>
      <c r="AN545" s="21"/>
    </row>
    <row r="546" spans="1:40" s="275" customFormat="1" ht="14.5">
      <c r="A546" s="40" t="s">
        <v>1338</v>
      </c>
      <c r="B546" s="280">
        <v>44182</v>
      </c>
      <c r="C546" s="435"/>
      <c r="D546" s="435">
        <v>6</v>
      </c>
      <c r="E546" s="435">
        <v>5</v>
      </c>
      <c r="F546" s="435"/>
      <c r="G546" s="435"/>
      <c r="H546" s="435"/>
      <c r="I546" s="111">
        <v>4</v>
      </c>
      <c r="J546" s="435"/>
      <c r="K546" s="435"/>
      <c r="L546" s="435"/>
      <c r="M546" s="435"/>
      <c r="N546" s="435"/>
      <c r="O546" s="435">
        <v>2</v>
      </c>
      <c r="P546" s="435"/>
      <c r="Q546" s="435"/>
      <c r="R546" s="435"/>
      <c r="S546" s="435"/>
      <c r="T546" s="435"/>
      <c r="U546" s="435"/>
      <c r="V546" s="21"/>
      <c r="W546" s="21"/>
      <c r="X546" s="21"/>
      <c r="Y546" s="21"/>
      <c r="Z546" s="21"/>
      <c r="AA546" s="21"/>
      <c r="AB546" s="21"/>
      <c r="AC546" s="21"/>
      <c r="AD546" s="21"/>
      <c r="AE546" s="21"/>
      <c r="AF546" s="21"/>
      <c r="AG546" s="21"/>
      <c r="AH546" s="21"/>
      <c r="AI546" s="21"/>
      <c r="AJ546" s="21"/>
      <c r="AK546" s="21"/>
      <c r="AL546" s="21"/>
      <c r="AM546" s="21"/>
      <c r="AN546" s="21"/>
    </row>
    <row r="547" spans="1:40" s="275" customFormat="1" ht="14.5">
      <c r="A547" s="40" t="s">
        <v>1340</v>
      </c>
      <c r="B547" s="280">
        <v>44233</v>
      </c>
      <c r="C547" s="435">
        <v>60</v>
      </c>
      <c r="D547" s="435">
        <v>61</v>
      </c>
      <c r="E547" s="435">
        <v>31</v>
      </c>
      <c r="F547" s="435" t="s">
        <v>475</v>
      </c>
      <c r="G547" s="435"/>
      <c r="H547" s="435"/>
      <c r="I547" s="111">
        <v>9</v>
      </c>
      <c r="J547" s="435"/>
      <c r="K547" s="435"/>
      <c r="L547" s="435"/>
      <c r="M547" s="435"/>
      <c r="N547" s="435" t="s">
        <v>2168</v>
      </c>
      <c r="O547" s="435">
        <v>27</v>
      </c>
      <c r="P547" s="435"/>
      <c r="Q547" s="435">
        <v>1</v>
      </c>
      <c r="R547" s="435"/>
      <c r="S547" s="435"/>
      <c r="T547" s="435"/>
      <c r="U547" s="435"/>
      <c r="V547" s="21"/>
      <c r="W547" s="21"/>
      <c r="X547" s="21"/>
      <c r="Y547" s="21"/>
      <c r="Z547" s="21"/>
      <c r="AA547" s="21"/>
      <c r="AB547" s="21"/>
      <c r="AC547" s="21"/>
      <c r="AD547" s="21"/>
      <c r="AE547" s="21"/>
      <c r="AF547" s="21"/>
      <c r="AG547" s="21"/>
      <c r="AH547" s="21"/>
      <c r="AI547" s="21"/>
      <c r="AJ547" s="21"/>
      <c r="AK547" s="21"/>
      <c r="AL547" s="21"/>
      <c r="AM547" s="21"/>
      <c r="AN547" s="21"/>
    </row>
    <row r="548" spans="1:40" s="275" customFormat="1" ht="14.5">
      <c r="A548" s="40" t="s">
        <v>1344</v>
      </c>
      <c r="B548" s="93">
        <v>44162</v>
      </c>
      <c r="C548" s="436"/>
      <c r="D548" s="435">
        <v>28</v>
      </c>
      <c r="E548" s="435">
        <v>7</v>
      </c>
      <c r="F548" s="435"/>
      <c r="G548" s="435"/>
      <c r="H548" s="435"/>
      <c r="I548" s="439"/>
      <c r="J548" s="435"/>
      <c r="K548" s="435"/>
      <c r="L548" s="435"/>
      <c r="M548" s="435"/>
      <c r="N548" s="435"/>
      <c r="O548" s="435"/>
      <c r="P548" s="435"/>
      <c r="Q548" s="435"/>
      <c r="R548" s="435"/>
      <c r="S548" s="435"/>
      <c r="T548" s="435"/>
      <c r="U548" s="435"/>
      <c r="V548" s="21"/>
      <c r="W548" s="21"/>
      <c r="X548" s="21"/>
      <c r="Y548" s="21"/>
      <c r="Z548" s="21"/>
      <c r="AA548" s="21"/>
      <c r="AB548" s="21"/>
      <c r="AC548" s="21"/>
      <c r="AD548" s="21"/>
      <c r="AE548" s="21"/>
      <c r="AF548" s="21"/>
      <c r="AG548" s="21"/>
      <c r="AH548" s="21"/>
      <c r="AI548" s="21"/>
      <c r="AJ548" s="21"/>
      <c r="AK548" s="21"/>
      <c r="AL548" s="21"/>
      <c r="AM548" s="21"/>
      <c r="AN548" s="21"/>
    </row>
    <row r="549" spans="1:40" s="275" customFormat="1" ht="14.5">
      <c r="A549" s="40" t="s">
        <v>1345</v>
      </c>
      <c r="B549" s="93">
        <v>44228</v>
      </c>
      <c r="C549" s="435">
        <v>34</v>
      </c>
      <c r="D549" s="435">
        <v>34</v>
      </c>
      <c r="E549" s="435"/>
      <c r="F549" s="435">
        <v>38</v>
      </c>
      <c r="G549" s="435"/>
      <c r="H549" s="435"/>
      <c r="I549" s="111">
        <v>4</v>
      </c>
      <c r="J549" s="435"/>
      <c r="K549" s="435"/>
      <c r="L549" s="435"/>
      <c r="M549" s="435"/>
      <c r="N549" s="435" t="s">
        <v>2169</v>
      </c>
      <c r="O549" s="435"/>
      <c r="P549" s="435"/>
      <c r="Q549" s="435"/>
      <c r="R549" s="435"/>
      <c r="S549" s="435"/>
      <c r="T549" s="435"/>
      <c r="U549" s="435"/>
      <c r="V549" s="21"/>
      <c r="W549" s="21"/>
      <c r="X549" s="21"/>
      <c r="Y549" s="21"/>
      <c r="Z549" s="21"/>
      <c r="AA549" s="21"/>
      <c r="AB549" s="21"/>
      <c r="AC549" s="21"/>
      <c r="AD549" s="21"/>
      <c r="AE549" s="21"/>
      <c r="AF549" s="21"/>
      <c r="AG549" s="21"/>
      <c r="AH549" s="21"/>
      <c r="AI549" s="21"/>
      <c r="AJ549" s="21"/>
      <c r="AK549" s="21"/>
      <c r="AL549" s="21"/>
      <c r="AM549" s="21"/>
      <c r="AN549" s="21"/>
    </row>
    <row r="550" spans="1:40" s="275" customFormat="1" ht="14.5">
      <c r="A550" s="40" t="s">
        <v>1348</v>
      </c>
      <c r="B550" s="93">
        <v>44231</v>
      </c>
      <c r="C550" s="435"/>
      <c r="D550" s="435"/>
      <c r="E550" s="435">
        <v>1</v>
      </c>
      <c r="F550" s="435"/>
      <c r="G550" s="435"/>
      <c r="H550" s="435"/>
      <c r="I550" s="439"/>
      <c r="J550" s="435"/>
      <c r="K550" s="435"/>
      <c r="L550" s="435"/>
      <c r="M550" s="435"/>
      <c r="N550" s="435"/>
      <c r="O550" s="435"/>
      <c r="P550" s="435"/>
      <c r="Q550" s="435"/>
      <c r="R550" s="435"/>
      <c r="S550" s="435"/>
      <c r="T550" s="435"/>
      <c r="U550" s="435"/>
      <c r="V550" s="21"/>
      <c r="W550" s="21"/>
      <c r="X550" s="21"/>
      <c r="Y550" s="21"/>
      <c r="Z550" s="21"/>
      <c r="AA550" s="21"/>
      <c r="AB550" s="21"/>
      <c r="AC550" s="21"/>
      <c r="AD550" s="21"/>
      <c r="AE550" s="21"/>
      <c r="AF550" s="21"/>
      <c r="AG550" s="21"/>
      <c r="AH550" s="21"/>
      <c r="AI550" s="21"/>
      <c r="AJ550" s="21"/>
      <c r="AK550" s="21"/>
      <c r="AL550" s="21"/>
      <c r="AM550" s="21"/>
      <c r="AN550" s="21"/>
    </row>
    <row r="551" spans="1:40" s="275" customFormat="1" ht="14.5">
      <c r="A551" s="40" t="s">
        <v>1350</v>
      </c>
      <c r="B551" s="93">
        <v>44222</v>
      </c>
      <c r="C551" s="435">
        <v>39</v>
      </c>
      <c r="D551" s="435">
        <v>38</v>
      </c>
      <c r="E551" s="435"/>
      <c r="F551" s="435"/>
      <c r="G551" s="435"/>
      <c r="H551" s="435"/>
      <c r="I551" s="439"/>
      <c r="J551" s="435"/>
      <c r="K551" s="435"/>
      <c r="L551" s="435"/>
      <c r="M551" s="435"/>
      <c r="N551" s="435"/>
      <c r="O551" s="435"/>
      <c r="P551" s="435"/>
      <c r="Q551" s="435"/>
      <c r="R551" s="435"/>
      <c r="S551" s="435"/>
      <c r="T551" s="435"/>
      <c r="U551" s="435"/>
      <c r="V551" s="21"/>
      <c r="W551" s="21"/>
      <c r="X551" s="21"/>
      <c r="Y551" s="21"/>
      <c r="Z551" s="21"/>
      <c r="AA551" s="21"/>
      <c r="AB551" s="21"/>
      <c r="AC551" s="21"/>
      <c r="AD551" s="21"/>
      <c r="AE551" s="21"/>
      <c r="AF551" s="21"/>
      <c r="AG551" s="21"/>
      <c r="AH551" s="21"/>
      <c r="AI551" s="21"/>
      <c r="AJ551" s="21"/>
      <c r="AK551" s="21"/>
      <c r="AL551" s="21"/>
      <c r="AM551" s="21"/>
      <c r="AN551" s="21"/>
    </row>
    <row r="552" spans="1:40" s="275" customFormat="1" ht="14.5">
      <c r="A552" s="40" t="s">
        <v>1353</v>
      </c>
      <c r="B552" s="93">
        <v>44242</v>
      </c>
      <c r="C552" s="435">
        <v>1</v>
      </c>
      <c r="D552" s="435">
        <v>1</v>
      </c>
      <c r="E552" s="435"/>
      <c r="F552" s="435" t="s">
        <v>1359</v>
      </c>
      <c r="G552" s="435"/>
      <c r="H552" s="435"/>
      <c r="I552" s="439">
        <v>1</v>
      </c>
      <c r="J552" s="435"/>
      <c r="K552" s="435"/>
      <c r="L552" s="435"/>
      <c r="M552" s="435"/>
      <c r="N552" s="435"/>
      <c r="O552" s="435"/>
      <c r="P552" s="435"/>
      <c r="Q552" s="435"/>
      <c r="R552" s="435"/>
      <c r="S552" s="435"/>
      <c r="T552" s="435"/>
      <c r="U552" s="435"/>
      <c r="V552" s="21"/>
      <c r="W552" s="21"/>
      <c r="X552" s="21"/>
      <c r="Y552" s="21"/>
      <c r="Z552" s="21"/>
      <c r="AA552" s="21"/>
      <c r="AB552" s="21"/>
      <c r="AC552" s="21"/>
      <c r="AD552" s="21"/>
      <c r="AE552" s="21"/>
      <c r="AF552" s="21"/>
      <c r="AG552" s="21"/>
      <c r="AH552" s="21"/>
      <c r="AI552" s="21"/>
      <c r="AJ552" s="21"/>
      <c r="AK552" s="21"/>
      <c r="AL552" s="21"/>
      <c r="AM552" s="21"/>
      <c r="AN552" s="21"/>
    </row>
    <row r="553" spans="1:40" s="275" customFormat="1" ht="14.5">
      <c r="A553" s="40" t="s">
        <v>1355</v>
      </c>
      <c r="B553" s="93">
        <v>44215</v>
      </c>
      <c r="C553" s="435">
        <v>1</v>
      </c>
      <c r="D553" s="435">
        <v>1</v>
      </c>
      <c r="E553" s="435"/>
      <c r="F553" s="435">
        <v>39</v>
      </c>
      <c r="G553" s="435"/>
      <c r="H553" s="435"/>
      <c r="I553" s="439"/>
      <c r="J553" s="435">
        <v>1</v>
      </c>
      <c r="K553" s="435"/>
      <c r="L553" s="435"/>
      <c r="M553" s="435"/>
      <c r="N553" s="435">
        <v>3490</v>
      </c>
      <c r="O553" s="435"/>
      <c r="P553" s="435"/>
      <c r="Q553" s="435"/>
      <c r="R553" s="435"/>
      <c r="S553" s="435"/>
      <c r="T553" s="435"/>
      <c r="U553" s="435"/>
      <c r="V553" s="21"/>
      <c r="W553" s="21"/>
      <c r="X553" s="21"/>
      <c r="Y553" s="21"/>
      <c r="Z553" s="21"/>
      <c r="AA553" s="21"/>
      <c r="AB553" s="21"/>
      <c r="AC553" s="21"/>
      <c r="AD553" s="21"/>
      <c r="AE553" s="21"/>
      <c r="AF553" s="21"/>
      <c r="AG553" s="21"/>
      <c r="AH553" s="21"/>
      <c r="AI553" s="21"/>
      <c r="AJ553" s="21"/>
      <c r="AK553" s="21"/>
      <c r="AL553" s="21"/>
      <c r="AM553" s="21"/>
      <c r="AN553" s="21"/>
    </row>
    <row r="554" spans="1:40" s="275" customFormat="1" ht="14.5">
      <c r="A554" s="40" t="s">
        <v>394</v>
      </c>
      <c r="B554" s="93">
        <v>44245</v>
      </c>
      <c r="C554" s="435">
        <v>3</v>
      </c>
      <c r="D554" s="435">
        <v>1</v>
      </c>
      <c r="E554" s="435"/>
      <c r="F554" s="435" t="s">
        <v>1099</v>
      </c>
      <c r="G554" s="435"/>
      <c r="H554" s="435">
        <v>3</v>
      </c>
      <c r="I554" s="439"/>
      <c r="J554" s="435"/>
      <c r="K554" s="435"/>
      <c r="L554" s="435"/>
      <c r="M554" s="435"/>
      <c r="N554" s="435">
        <f>(1320+1600+1250)/3</f>
        <v>1390</v>
      </c>
      <c r="O554" s="435">
        <v>3</v>
      </c>
      <c r="P554" s="435"/>
      <c r="Q554" s="435"/>
      <c r="R554" s="435"/>
      <c r="S554" s="435">
        <v>2</v>
      </c>
      <c r="T554" s="435"/>
      <c r="U554" s="435"/>
      <c r="V554" s="21"/>
      <c r="W554" s="21"/>
      <c r="X554" s="21"/>
      <c r="Y554" s="21"/>
      <c r="Z554" s="21"/>
      <c r="AA554" s="21"/>
      <c r="AB554" s="21"/>
      <c r="AC554" s="21"/>
      <c r="AD554" s="21"/>
      <c r="AE554" s="21"/>
      <c r="AF554" s="21"/>
      <c r="AG554" s="21"/>
      <c r="AH554" s="21"/>
      <c r="AI554" s="21"/>
      <c r="AJ554" s="21"/>
      <c r="AK554" s="21"/>
      <c r="AL554" s="21"/>
      <c r="AM554" s="21"/>
      <c r="AN554" s="21"/>
    </row>
    <row r="555" spans="1:40" s="275" customFormat="1" ht="14.5">
      <c r="A555" s="40" t="s">
        <v>1358</v>
      </c>
      <c r="B555" s="93"/>
      <c r="C555" s="435">
        <v>1</v>
      </c>
      <c r="D555" s="435">
        <v>1</v>
      </c>
      <c r="E555" s="435"/>
      <c r="F555" s="435" t="s">
        <v>2170</v>
      </c>
      <c r="G555" s="435"/>
      <c r="H555" s="435"/>
      <c r="I555" s="439"/>
      <c r="J555" s="435">
        <v>1</v>
      </c>
      <c r="K555" s="435"/>
      <c r="L555" s="435"/>
      <c r="M555" s="435"/>
      <c r="N555" s="435">
        <v>3010</v>
      </c>
      <c r="O555" s="435"/>
      <c r="P555" s="435"/>
      <c r="Q555" s="435"/>
      <c r="R555" s="435"/>
      <c r="S555" s="435"/>
      <c r="T555" s="435"/>
      <c r="U555" s="435"/>
      <c r="V555" s="21"/>
      <c r="W555" s="21"/>
      <c r="X555" s="21"/>
      <c r="Y555" s="21"/>
      <c r="Z555" s="21"/>
      <c r="AA555" s="21"/>
      <c r="AB555" s="21"/>
      <c r="AC555" s="21"/>
      <c r="AD555" s="21"/>
      <c r="AE555" s="21"/>
      <c r="AF555" s="21"/>
      <c r="AG555" s="21"/>
      <c r="AH555" s="21"/>
      <c r="AI555" s="21"/>
      <c r="AJ555" s="21"/>
      <c r="AK555" s="21"/>
      <c r="AL555" s="21"/>
      <c r="AM555" s="21"/>
      <c r="AN555" s="21"/>
    </row>
    <row r="556" spans="1:40" s="275" customFormat="1" ht="14.5">
      <c r="A556" s="40" t="s">
        <v>1360</v>
      </c>
      <c r="B556" s="93">
        <v>44242</v>
      </c>
      <c r="C556" s="435">
        <v>3</v>
      </c>
      <c r="D556" s="435">
        <v>3</v>
      </c>
      <c r="E556" s="435"/>
      <c r="F556" s="435"/>
      <c r="G556" s="435"/>
      <c r="H556" s="435"/>
      <c r="I556" s="439"/>
      <c r="J556" s="435"/>
      <c r="K556" s="435"/>
      <c r="L556" s="435"/>
      <c r="M556" s="435"/>
      <c r="N556" s="435"/>
      <c r="O556" s="435"/>
      <c r="P556" s="435"/>
      <c r="Q556" s="435"/>
      <c r="R556" s="435"/>
      <c r="S556" s="435"/>
      <c r="T556" s="435"/>
      <c r="U556" s="435"/>
      <c r="V556" s="21"/>
      <c r="W556" s="21"/>
      <c r="X556" s="21"/>
      <c r="Y556" s="21"/>
      <c r="Z556" s="21"/>
      <c r="AA556" s="21"/>
      <c r="AB556" s="21"/>
      <c r="AC556" s="21"/>
      <c r="AD556" s="21"/>
      <c r="AE556" s="21"/>
      <c r="AF556" s="21"/>
      <c r="AG556" s="21"/>
      <c r="AH556" s="21"/>
      <c r="AI556" s="21"/>
      <c r="AJ556" s="21"/>
      <c r="AK556" s="21"/>
      <c r="AL556" s="21"/>
      <c r="AM556" s="21"/>
      <c r="AN556" s="21"/>
    </row>
    <row r="557" spans="1:40" s="275" customFormat="1" ht="14.5">
      <c r="A557" s="40" t="s">
        <v>1361</v>
      </c>
      <c r="B557" s="93">
        <v>44242</v>
      </c>
      <c r="C557" s="435">
        <v>1</v>
      </c>
      <c r="D557" s="435">
        <v>1</v>
      </c>
      <c r="E557" s="435"/>
      <c r="F557" s="435" t="s">
        <v>861</v>
      </c>
      <c r="G557" s="435"/>
      <c r="H557" s="435"/>
      <c r="I557" s="439"/>
      <c r="J557" s="435"/>
      <c r="K557" s="435"/>
      <c r="L557" s="435"/>
      <c r="M557" s="435"/>
      <c r="N557" s="435">
        <v>998</v>
      </c>
      <c r="O557" s="435">
        <v>1</v>
      </c>
      <c r="P557" s="435"/>
      <c r="Q557" s="435"/>
      <c r="R557" s="435"/>
      <c r="S557" s="435"/>
      <c r="T557" s="435"/>
      <c r="U557" s="435"/>
      <c r="V557" s="21"/>
      <c r="W557" s="21"/>
      <c r="X557" s="21"/>
      <c r="Y557" s="21"/>
      <c r="Z557" s="21"/>
      <c r="AA557" s="21"/>
      <c r="AB557" s="21"/>
      <c r="AC557" s="21"/>
      <c r="AD557" s="21"/>
      <c r="AE557" s="21"/>
      <c r="AF557" s="21"/>
      <c r="AG557" s="21"/>
      <c r="AH557" s="21"/>
      <c r="AI557" s="21"/>
      <c r="AJ557" s="21"/>
      <c r="AK557" s="21"/>
      <c r="AL557" s="21"/>
      <c r="AM557" s="21"/>
      <c r="AN557" s="21"/>
    </row>
    <row r="558" spans="1:40" s="275" customFormat="1" ht="14.5">
      <c r="A558" s="40" t="s">
        <v>1363</v>
      </c>
      <c r="B558" s="93">
        <v>44228</v>
      </c>
      <c r="C558" s="435">
        <v>1</v>
      </c>
      <c r="D558" s="435">
        <v>1</v>
      </c>
      <c r="E558" s="435"/>
      <c r="F558" s="435" t="s">
        <v>677</v>
      </c>
      <c r="G558" s="435"/>
      <c r="H558" s="435"/>
      <c r="I558" s="439">
        <v>1</v>
      </c>
      <c r="J558" s="435"/>
      <c r="K558" s="435"/>
      <c r="L558" s="435"/>
      <c r="M558" s="435"/>
      <c r="N558" s="435"/>
      <c r="O558" s="435"/>
      <c r="P558" s="435"/>
      <c r="Q558" s="435"/>
      <c r="R558" s="435"/>
      <c r="S558" s="435"/>
      <c r="T558" s="435"/>
      <c r="U558" s="435"/>
      <c r="V558" s="21"/>
      <c r="W558" s="21"/>
      <c r="X558" s="21"/>
      <c r="Y558" s="21"/>
      <c r="Z558" s="21"/>
      <c r="AA558" s="21"/>
      <c r="AB558" s="21"/>
      <c r="AC558" s="21"/>
      <c r="AD558" s="21"/>
      <c r="AE558" s="21"/>
      <c r="AF558" s="21"/>
      <c r="AG558" s="21"/>
      <c r="AH558" s="21"/>
      <c r="AI558" s="21"/>
      <c r="AJ558" s="21"/>
      <c r="AK558" s="21"/>
      <c r="AL558" s="21"/>
      <c r="AM558" s="21"/>
      <c r="AN558" s="21"/>
    </row>
    <row r="559" spans="1:40" s="275" customFormat="1" ht="14.5">
      <c r="A559" s="109" t="s">
        <v>1365</v>
      </c>
      <c r="B559" s="93"/>
      <c r="C559" s="435">
        <f>137+489+570</f>
        <v>1196</v>
      </c>
      <c r="D559" s="435">
        <v>1196</v>
      </c>
      <c r="E559" s="435"/>
      <c r="F559" s="435"/>
      <c r="G559" s="435"/>
      <c r="H559" s="435"/>
      <c r="I559" s="439"/>
      <c r="J559" s="111">
        <f>59+76+69</f>
        <v>204</v>
      </c>
      <c r="K559" s="435"/>
      <c r="L559" s="435"/>
      <c r="M559" s="435"/>
      <c r="N559" s="435" t="s">
        <v>2171</v>
      </c>
      <c r="O559" s="435">
        <f>69+94+91</f>
        <v>254</v>
      </c>
      <c r="P559" s="435"/>
      <c r="Q559" s="435"/>
      <c r="R559" s="435"/>
      <c r="S559" s="435">
        <v>5</v>
      </c>
      <c r="T559" s="435"/>
      <c r="U559" s="435"/>
      <c r="V559" s="21"/>
      <c r="W559" s="21"/>
      <c r="X559" s="21"/>
      <c r="Y559" s="21"/>
      <c r="Z559" s="21"/>
      <c r="AA559" s="21"/>
      <c r="AB559" s="21"/>
      <c r="AC559" s="21"/>
      <c r="AD559" s="21"/>
      <c r="AE559" s="21"/>
      <c r="AF559" s="21"/>
      <c r="AG559" s="21"/>
      <c r="AH559" s="21"/>
      <c r="AI559" s="21"/>
      <c r="AJ559" s="21"/>
      <c r="AK559" s="21"/>
      <c r="AL559" s="21"/>
      <c r="AM559" s="21"/>
      <c r="AN559" s="21"/>
    </row>
    <row r="560" spans="1:40" s="275" customFormat="1" ht="14.5">
      <c r="A560" s="109" t="s">
        <v>1267</v>
      </c>
      <c r="B560" s="93">
        <v>44235</v>
      </c>
      <c r="C560" s="435">
        <v>178</v>
      </c>
      <c r="D560" s="435">
        <v>176</v>
      </c>
      <c r="E560" s="435">
        <v>139</v>
      </c>
      <c r="F560" s="435">
        <v>39.1</v>
      </c>
      <c r="G560" s="435"/>
      <c r="H560" s="435"/>
      <c r="I560" s="439"/>
      <c r="J560" s="111">
        <v>20</v>
      </c>
      <c r="K560" s="435"/>
      <c r="L560" s="435"/>
      <c r="M560" s="435"/>
      <c r="N560" s="435">
        <v>3245</v>
      </c>
      <c r="O560" s="435">
        <v>11</v>
      </c>
      <c r="P560" s="435"/>
      <c r="Q560" s="435"/>
      <c r="R560" s="435"/>
      <c r="S560" s="435">
        <v>1</v>
      </c>
      <c r="T560" s="435"/>
      <c r="U560" s="435"/>
      <c r="V560" s="21"/>
      <c r="W560" s="21"/>
      <c r="X560" s="21"/>
      <c r="Y560" s="21"/>
      <c r="Z560" s="21"/>
      <c r="AA560" s="21"/>
      <c r="AB560" s="21"/>
      <c r="AC560" s="21"/>
      <c r="AD560" s="21"/>
      <c r="AE560" s="21"/>
      <c r="AF560" s="21"/>
      <c r="AG560" s="21"/>
      <c r="AH560" s="21"/>
      <c r="AI560" s="21"/>
      <c r="AJ560" s="21"/>
      <c r="AK560" s="21"/>
      <c r="AL560" s="21"/>
      <c r="AM560" s="21"/>
      <c r="AN560" s="21"/>
    </row>
    <row r="561" spans="1:40" s="275" customFormat="1" ht="14.5">
      <c r="A561" s="109" t="s">
        <v>1372</v>
      </c>
      <c r="B561" s="93">
        <v>44230</v>
      </c>
      <c r="C561" s="435">
        <v>9</v>
      </c>
      <c r="D561" s="435">
        <v>9</v>
      </c>
      <c r="E561" s="435">
        <v>105</v>
      </c>
      <c r="F561" s="435"/>
      <c r="G561" s="435"/>
      <c r="H561" s="435"/>
      <c r="I561" s="439"/>
      <c r="J561" s="439"/>
      <c r="K561" s="435"/>
      <c r="L561" s="435"/>
      <c r="M561" s="435"/>
      <c r="N561" s="435"/>
      <c r="O561" s="435"/>
      <c r="P561" s="435"/>
      <c r="Q561" s="435"/>
      <c r="R561" s="435"/>
      <c r="S561" s="435"/>
      <c r="T561" s="435"/>
      <c r="U561" s="435"/>
      <c r="V561" s="21"/>
      <c r="W561" s="21"/>
      <c r="X561" s="21"/>
      <c r="Y561" s="21"/>
      <c r="Z561" s="21"/>
      <c r="AA561" s="21"/>
      <c r="AB561" s="21"/>
      <c r="AC561" s="21"/>
      <c r="AD561" s="21"/>
      <c r="AE561" s="21"/>
      <c r="AF561" s="21"/>
      <c r="AG561" s="21"/>
      <c r="AH561" s="21"/>
      <c r="AI561" s="21"/>
      <c r="AJ561" s="21"/>
      <c r="AK561" s="21"/>
      <c r="AL561" s="21"/>
      <c r="AM561" s="21"/>
      <c r="AN561" s="21"/>
    </row>
    <row r="562" spans="1:40" s="275" customFormat="1" ht="14.5">
      <c r="A562" s="109" t="s">
        <v>1376</v>
      </c>
      <c r="B562" s="93">
        <v>44225</v>
      </c>
      <c r="C562" s="435">
        <v>1</v>
      </c>
      <c r="D562" s="435">
        <v>1</v>
      </c>
      <c r="E562" s="435"/>
      <c r="F562" s="435">
        <v>38</v>
      </c>
      <c r="G562" s="435"/>
      <c r="H562" s="435"/>
      <c r="I562" s="439"/>
      <c r="J562" s="439">
        <v>1</v>
      </c>
      <c r="K562" s="435"/>
      <c r="L562" s="435"/>
      <c r="M562" s="435"/>
      <c r="N562" s="435"/>
      <c r="O562" s="435"/>
      <c r="P562" s="435"/>
      <c r="Q562" s="435"/>
      <c r="R562" s="435"/>
      <c r="S562" s="435"/>
      <c r="T562" s="435"/>
      <c r="U562" s="435"/>
      <c r="V562" s="21"/>
      <c r="W562" s="21"/>
      <c r="X562" s="21"/>
      <c r="Y562" s="21"/>
      <c r="Z562" s="21"/>
      <c r="AA562" s="21"/>
      <c r="AB562" s="21"/>
      <c r="AC562" s="21"/>
      <c r="AD562" s="21"/>
      <c r="AE562" s="21"/>
      <c r="AF562" s="21"/>
      <c r="AG562" s="21"/>
      <c r="AH562" s="21"/>
      <c r="AI562" s="21"/>
      <c r="AJ562" s="21"/>
      <c r="AK562" s="21"/>
      <c r="AL562" s="21"/>
      <c r="AM562" s="21"/>
      <c r="AN562" s="21"/>
    </row>
    <row r="563" spans="1:40" s="275" customFormat="1" ht="14.5">
      <c r="A563" s="109" t="s">
        <v>772</v>
      </c>
      <c r="B563" s="93">
        <v>44253</v>
      </c>
      <c r="C563" s="435"/>
      <c r="D563" s="435"/>
      <c r="E563" s="435"/>
      <c r="F563" s="435"/>
      <c r="G563" s="435"/>
      <c r="H563" s="435"/>
      <c r="I563" s="439"/>
      <c r="J563" s="439"/>
      <c r="K563" s="435"/>
      <c r="L563" s="435"/>
      <c r="M563" s="435"/>
      <c r="N563" s="435"/>
      <c r="O563" s="435"/>
      <c r="P563" s="435"/>
      <c r="Q563" s="435"/>
      <c r="R563" s="435"/>
      <c r="S563" s="435"/>
      <c r="T563" s="435"/>
      <c r="U563" s="435"/>
      <c r="V563" s="21"/>
      <c r="W563" s="21"/>
      <c r="X563" s="21"/>
      <c r="Y563" s="21"/>
      <c r="Z563" s="21"/>
      <c r="AA563" s="21"/>
      <c r="AB563" s="21"/>
      <c r="AC563" s="21"/>
      <c r="AD563" s="21"/>
      <c r="AE563" s="21"/>
      <c r="AF563" s="21"/>
      <c r="AG563" s="21"/>
      <c r="AH563" s="21"/>
      <c r="AI563" s="21"/>
      <c r="AJ563" s="21"/>
      <c r="AK563" s="21"/>
      <c r="AL563" s="21"/>
      <c r="AM563" s="21"/>
      <c r="AN563" s="21"/>
    </row>
    <row r="564" spans="1:40" s="275" customFormat="1" ht="14.5">
      <c r="A564" s="109" t="s">
        <v>1382</v>
      </c>
      <c r="B564" s="93">
        <v>44256</v>
      </c>
      <c r="C564" s="435">
        <v>30</v>
      </c>
      <c r="D564" s="435">
        <v>30</v>
      </c>
      <c r="E564" s="435"/>
      <c r="F564" s="435" t="s">
        <v>2172</v>
      </c>
      <c r="G564" s="435"/>
      <c r="H564" s="435"/>
      <c r="I564" s="111">
        <v>6</v>
      </c>
      <c r="J564" s="439"/>
      <c r="K564" s="435"/>
      <c r="L564" s="435"/>
      <c r="M564" s="435"/>
      <c r="N564" s="435" t="s">
        <v>2173</v>
      </c>
      <c r="O564" s="435"/>
      <c r="P564" s="435"/>
      <c r="Q564" s="435"/>
      <c r="R564" s="435"/>
      <c r="S564" s="435"/>
      <c r="T564" s="435"/>
      <c r="U564" s="435"/>
      <c r="V564" s="21"/>
      <c r="W564" s="21"/>
      <c r="X564" s="21"/>
      <c r="Y564" s="21"/>
      <c r="Z564" s="21"/>
      <c r="AA564" s="21"/>
      <c r="AB564" s="21"/>
      <c r="AC564" s="21"/>
      <c r="AD564" s="21"/>
      <c r="AE564" s="21"/>
      <c r="AF564" s="21"/>
      <c r="AG564" s="21"/>
      <c r="AH564" s="21"/>
      <c r="AI564" s="21"/>
      <c r="AJ564" s="21"/>
      <c r="AK564" s="21"/>
      <c r="AL564" s="21"/>
      <c r="AM564" s="21"/>
      <c r="AN564" s="21"/>
    </row>
    <row r="565" spans="1:40" s="275" customFormat="1" ht="14.5">
      <c r="A565" s="109" t="s">
        <v>1385</v>
      </c>
      <c r="B565" s="93">
        <v>44256</v>
      </c>
      <c r="C565" s="435"/>
      <c r="D565" s="435"/>
      <c r="E565" s="435"/>
      <c r="F565" s="435"/>
      <c r="G565" s="435"/>
      <c r="H565" s="435"/>
      <c r="I565" s="439"/>
      <c r="J565" s="439"/>
      <c r="K565" s="435"/>
      <c r="L565" s="435"/>
      <c r="M565" s="435"/>
      <c r="N565" s="435"/>
      <c r="O565" s="435"/>
      <c r="P565" s="435"/>
      <c r="Q565" s="435"/>
      <c r="R565" s="435"/>
      <c r="S565" s="435"/>
      <c r="T565" s="435"/>
      <c r="U565" s="435"/>
      <c r="V565" s="21"/>
      <c r="W565" s="21"/>
      <c r="X565" s="21"/>
      <c r="Y565" s="21"/>
      <c r="Z565" s="21"/>
      <c r="AA565" s="21"/>
      <c r="AB565" s="21"/>
      <c r="AC565" s="21"/>
      <c r="AD565" s="21"/>
      <c r="AE565" s="21"/>
      <c r="AF565" s="21"/>
      <c r="AG565" s="21"/>
      <c r="AH565" s="21"/>
      <c r="AI565" s="21"/>
      <c r="AJ565" s="21"/>
      <c r="AK565" s="21"/>
      <c r="AL565" s="21"/>
      <c r="AM565" s="21"/>
      <c r="AN565" s="21"/>
    </row>
    <row r="566" spans="1:40" s="275" customFormat="1" ht="14.5">
      <c r="A566" s="109" t="s">
        <v>1387</v>
      </c>
      <c r="B566" s="93">
        <v>44253</v>
      </c>
      <c r="C566" s="435">
        <v>17</v>
      </c>
      <c r="D566" s="435">
        <v>17</v>
      </c>
      <c r="E566" s="435">
        <v>37</v>
      </c>
      <c r="F566" s="435"/>
      <c r="G566" s="435"/>
      <c r="H566" s="435"/>
      <c r="I566" s="111">
        <v>7</v>
      </c>
      <c r="J566" s="174">
        <v>10</v>
      </c>
      <c r="K566" s="435"/>
      <c r="L566" s="435"/>
      <c r="M566" s="435"/>
      <c r="N566" s="435"/>
      <c r="O566" s="435"/>
      <c r="P566" s="435"/>
      <c r="Q566" s="435"/>
      <c r="R566" s="435"/>
      <c r="S566" s="435"/>
      <c r="T566" s="435"/>
      <c r="U566" s="435"/>
      <c r="V566" s="21"/>
      <c r="W566" s="21"/>
      <c r="X566" s="21"/>
      <c r="Y566" s="21"/>
      <c r="Z566" s="21"/>
      <c r="AA566" s="21"/>
      <c r="AB566" s="21"/>
      <c r="AC566" s="21"/>
      <c r="AD566" s="21"/>
      <c r="AE566" s="21"/>
      <c r="AF566" s="21"/>
      <c r="AG566" s="21"/>
      <c r="AH566" s="21"/>
      <c r="AI566" s="21"/>
      <c r="AJ566" s="21"/>
      <c r="AK566" s="21"/>
      <c r="AL566" s="21"/>
      <c r="AM566" s="21"/>
      <c r="AN566" s="21"/>
    </row>
    <row r="567" spans="1:40" s="275" customFormat="1" ht="14.5">
      <c r="A567" s="109" t="s">
        <v>1390</v>
      </c>
      <c r="B567" s="93">
        <v>44253</v>
      </c>
      <c r="C567" s="435">
        <v>12</v>
      </c>
      <c r="D567" s="435">
        <v>12</v>
      </c>
      <c r="E567" s="435"/>
      <c r="F567" s="435"/>
      <c r="G567" s="435"/>
      <c r="H567" s="435"/>
      <c r="I567" s="111">
        <v>2</v>
      </c>
      <c r="J567" s="439"/>
      <c r="K567" s="435"/>
      <c r="L567" s="435"/>
      <c r="M567" s="435"/>
      <c r="N567" s="435"/>
      <c r="O567" s="435"/>
      <c r="P567" s="435"/>
      <c r="Q567" s="435"/>
      <c r="R567" s="435"/>
      <c r="S567" s="435"/>
      <c r="T567" s="435"/>
      <c r="U567" s="435"/>
      <c r="V567" s="21"/>
      <c r="W567" s="21"/>
      <c r="X567" s="21"/>
      <c r="Y567" s="21"/>
      <c r="Z567" s="21"/>
      <c r="AA567" s="21"/>
      <c r="AB567" s="21"/>
      <c r="AC567" s="21"/>
      <c r="AD567" s="21"/>
      <c r="AE567" s="21"/>
      <c r="AF567" s="21"/>
      <c r="AG567" s="21"/>
      <c r="AH567" s="21"/>
      <c r="AI567" s="21"/>
      <c r="AJ567" s="21"/>
      <c r="AK567" s="21"/>
      <c r="AL567" s="21"/>
      <c r="AM567" s="21"/>
      <c r="AN567" s="21"/>
    </row>
    <row r="568" spans="1:40" s="278" customFormat="1" ht="14.5">
      <c r="A568" s="40" t="s">
        <v>1394</v>
      </c>
      <c r="B568" s="93">
        <v>44207</v>
      </c>
      <c r="C568" s="435">
        <v>16</v>
      </c>
      <c r="D568" s="435">
        <v>16</v>
      </c>
      <c r="E568" s="435"/>
      <c r="F568" s="435"/>
      <c r="G568" s="435"/>
      <c r="H568" s="435"/>
      <c r="I568" s="439"/>
      <c r="J568" s="439"/>
      <c r="K568" s="435"/>
      <c r="L568" s="435"/>
      <c r="M568" s="435"/>
      <c r="N568" s="435" t="s">
        <v>2174</v>
      </c>
      <c r="O568" s="435">
        <v>9</v>
      </c>
      <c r="P568" s="435"/>
      <c r="Q568" s="435"/>
      <c r="R568" s="435"/>
      <c r="S568" s="435">
        <v>2</v>
      </c>
      <c r="T568" s="435"/>
      <c r="U568" s="435"/>
      <c r="V568" s="21"/>
      <c r="W568" s="21"/>
      <c r="X568" s="21"/>
      <c r="Y568" s="21"/>
      <c r="Z568" s="21"/>
      <c r="AA568" s="21"/>
      <c r="AB568" s="21"/>
      <c r="AC568" s="21"/>
      <c r="AD568" s="21"/>
      <c r="AE568" s="21"/>
      <c r="AF568" s="21"/>
      <c r="AG568" s="21"/>
      <c r="AH568" s="21"/>
      <c r="AI568" s="21"/>
      <c r="AJ568" s="21"/>
      <c r="AK568" s="21"/>
      <c r="AL568" s="21"/>
      <c r="AM568" s="21"/>
      <c r="AN568" s="21"/>
    </row>
    <row r="569" spans="1:40" s="278" customFormat="1" ht="14.5">
      <c r="A569" s="40" t="s">
        <v>1116</v>
      </c>
      <c r="B569" s="93">
        <v>44255</v>
      </c>
      <c r="C569" s="435">
        <v>142</v>
      </c>
      <c r="D569" s="435">
        <v>142</v>
      </c>
      <c r="E569" s="435"/>
      <c r="F569" s="435" t="s">
        <v>2175</v>
      </c>
      <c r="G569" s="435"/>
      <c r="H569" s="435"/>
      <c r="I569" s="439"/>
      <c r="J569" s="439"/>
      <c r="K569" s="435"/>
      <c r="L569" s="435"/>
      <c r="M569" s="435"/>
      <c r="N569" s="435" t="s">
        <v>2176</v>
      </c>
      <c r="O569" s="435">
        <v>11</v>
      </c>
      <c r="P569" s="435"/>
      <c r="Q569" s="435"/>
      <c r="R569" s="435"/>
      <c r="S569" s="435"/>
      <c r="T569" s="435"/>
      <c r="U569" s="435"/>
      <c r="V569" s="21"/>
      <c r="W569" s="21"/>
      <c r="X569" s="21"/>
      <c r="Y569" s="21"/>
      <c r="Z569" s="21"/>
      <c r="AA569" s="21"/>
      <c r="AB569" s="21"/>
      <c r="AC569" s="21"/>
      <c r="AD569" s="21"/>
      <c r="AE569" s="21"/>
      <c r="AF569" s="21"/>
      <c r="AG569" s="21"/>
      <c r="AH569" s="21"/>
      <c r="AI569" s="21"/>
      <c r="AJ569" s="21"/>
      <c r="AK569" s="21"/>
      <c r="AL569" s="21"/>
      <c r="AM569" s="21"/>
      <c r="AN569" s="21"/>
    </row>
    <row r="570" spans="1:40" s="278" customFormat="1" ht="14.5">
      <c r="A570" s="40" t="s">
        <v>1398</v>
      </c>
      <c r="B570" s="93">
        <v>44239</v>
      </c>
      <c r="C570" s="435">
        <v>14</v>
      </c>
      <c r="D570" s="435">
        <v>14</v>
      </c>
      <c r="E570" s="435"/>
      <c r="F570" s="435"/>
      <c r="G570" s="435"/>
      <c r="H570" s="435"/>
      <c r="I570" s="439"/>
      <c r="J570" s="174">
        <v>14</v>
      </c>
      <c r="K570" s="435"/>
      <c r="L570" s="435"/>
      <c r="M570" s="435"/>
      <c r="N570" s="435" t="s">
        <v>2177</v>
      </c>
      <c r="O570" s="435">
        <v>3</v>
      </c>
      <c r="P570" s="435"/>
      <c r="Q570" s="435"/>
      <c r="R570" s="435"/>
      <c r="S570" s="435"/>
      <c r="T570" s="435"/>
      <c r="U570" s="435"/>
      <c r="V570" s="21"/>
      <c r="W570" s="21"/>
      <c r="X570" s="21"/>
      <c r="Y570" s="21"/>
      <c r="Z570" s="21"/>
      <c r="AA570" s="21"/>
      <c r="AB570" s="21"/>
      <c r="AC570" s="21"/>
      <c r="AD570" s="21"/>
      <c r="AE570" s="21"/>
      <c r="AF570" s="21"/>
      <c r="AG570" s="21"/>
      <c r="AH570" s="21"/>
      <c r="AI570" s="21"/>
      <c r="AJ570" s="21"/>
      <c r="AK570" s="21"/>
      <c r="AL570" s="21"/>
      <c r="AM570" s="21"/>
      <c r="AN570" s="21"/>
    </row>
    <row r="571" spans="1:40" s="278" customFormat="1" ht="14.5">
      <c r="A571" s="40" t="s">
        <v>1400</v>
      </c>
      <c r="B571" s="93">
        <v>44254</v>
      </c>
      <c r="C571" s="435">
        <v>1</v>
      </c>
      <c r="D571" s="435">
        <v>1</v>
      </c>
      <c r="E571" s="435"/>
      <c r="F571" s="435" t="s">
        <v>1506</v>
      </c>
      <c r="G571" s="435"/>
      <c r="H571" s="435"/>
      <c r="I571" s="439">
        <v>1</v>
      </c>
      <c r="J571" s="439"/>
      <c r="K571" s="435"/>
      <c r="L571" s="435"/>
      <c r="M571" s="435"/>
      <c r="N571" s="435"/>
      <c r="O571" s="435"/>
      <c r="P571" s="435"/>
      <c r="Q571" s="435"/>
      <c r="R571" s="435"/>
      <c r="S571" s="435"/>
      <c r="T571" s="435"/>
      <c r="U571" s="435"/>
      <c r="V571" s="21"/>
      <c r="W571" s="21"/>
      <c r="X571" s="21"/>
      <c r="Y571" s="21"/>
      <c r="Z571" s="21"/>
      <c r="AA571" s="21"/>
      <c r="AB571" s="21"/>
      <c r="AC571" s="21"/>
      <c r="AD571" s="21"/>
      <c r="AE571" s="21"/>
      <c r="AF571" s="21"/>
      <c r="AG571" s="21"/>
      <c r="AH571" s="21"/>
      <c r="AI571" s="21"/>
      <c r="AJ571" s="21"/>
      <c r="AK571" s="21"/>
      <c r="AL571" s="21"/>
      <c r="AM571" s="21"/>
      <c r="AN571" s="21"/>
    </row>
    <row r="572" spans="1:40" s="278" customFormat="1" ht="14.5">
      <c r="A572" s="40" t="s">
        <v>1403</v>
      </c>
      <c r="B572" s="93">
        <v>44258</v>
      </c>
      <c r="C572" s="435">
        <v>83</v>
      </c>
      <c r="D572" s="435">
        <v>83</v>
      </c>
      <c r="E572" s="435"/>
      <c r="F572" s="435"/>
      <c r="G572" s="435"/>
      <c r="H572" s="435"/>
      <c r="I572" s="439"/>
      <c r="J572" s="174">
        <v>83</v>
      </c>
      <c r="K572" s="435"/>
      <c r="L572" s="435"/>
      <c r="M572" s="435"/>
      <c r="N572" s="435" t="s">
        <v>2178</v>
      </c>
      <c r="O572" s="435"/>
      <c r="P572" s="435"/>
      <c r="Q572" s="435"/>
      <c r="R572" s="435"/>
      <c r="S572" s="435"/>
      <c r="T572" s="435"/>
      <c r="U572" s="435"/>
      <c r="V572" s="21"/>
      <c r="W572" s="21"/>
      <c r="X572" s="21"/>
      <c r="Y572" s="21"/>
      <c r="Z572" s="21"/>
      <c r="AA572" s="21"/>
      <c r="AB572" s="21"/>
      <c r="AC572" s="21"/>
      <c r="AD572" s="21"/>
      <c r="AE572" s="21"/>
      <c r="AF572" s="21"/>
      <c r="AG572" s="21"/>
      <c r="AH572" s="21"/>
      <c r="AI572" s="21"/>
      <c r="AJ572" s="21"/>
      <c r="AK572" s="21"/>
      <c r="AL572" s="21"/>
      <c r="AM572" s="21"/>
      <c r="AN572" s="21"/>
    </row>
    <row r="573" spans="1:40" s="285" customFormat="1" ht="14.5">
      <c r="A573" s="40" t="s">
        <v>1408</v>
      </c>
      <c r="B573" s="93">
        <v>44239</v>
      </c>
      <c r="C573" s="435">
        <v>5</v>
      </c>
      <c r="D573" s="435">
        <v>4</v>
      </c>
      <c r="E573" s="435">
        <v>1</v>
      </c>
      <c r="F573" s="435"/>
      <c r="G573" s="435">
        <v>1</v>
      </c>
      <c r="H573" s="435"/>
      <c r="I573" s="439"/>
      <c r="J573" s="439">
        <v>4</v>
      </c>
      <c r="K573" s="435"/>
      <c r="L573" s="435"/>
      <c r="M573" s="435"/>
      <c r="N573" s="435"/>
      <c r="O573" s="435">
        <v>1</v>
      </c>
      <c r="P573" s="435"/>
      <c r="Q573" s="435"/>
      <c r="R573" s="435"/>
      <c r="S573" s="435"/>
      <c r="T573" s="435"/>
      <c r="U573" s="435"/>
      <c r="V573" s="21"/>
      <c r="W573" s="21"/>
      <c r="X573" s="21"/>
      <c r="Y573" s="21"/>
      <c r="Z573" s="21"/>
      <c r="AA573" s="21"/>
      <c r="AB573" s="21"/>
      <c r="AC573" s="21"/>
      <c r="AD573" s="21"/>
      <c r="AE573" s="21"/>
      <c r="AF573" s="21"/>
      <c r="AG573" s="21"/>
      <c r="AH573" s="21"/>
      <c r="AI573" s="21"/>
      <c r="AJ573" s="21"/>
      <c r="AK573" s="21"/>
      <c r="AL573" s="21"/>
      <c r="AM573" s="21"/>
      <c r="AN573" s="21"/>
    </row>
    <row r="574" spans="1:40" s="285" customFormat="1" ht="14.5">
      <c r="A574" s="40" t="s">
        <v>1409</v>
      </c>
      <c r="B574" s="93">
        <v>44250</v>
      </c>
      <c r="C574" s="435">
        <v>1601</v>
      </c>
      <c r="D574" s="435">
        <v>1578</v>
      </c>
      <c r="E574" s="435"/>
      <c r="F574" s="435"/>
      <c r="G574" s="435">
        <v>10</v>
      </c>
      <c r="H574" s="289">
        <v>25</v>
      </c>
      <c r="I574" s="439">
        <v>158</v>
      </c>
      <c r="J574" s="174">
        <v>1369</v>
      </c>
      <c r="K574" s="435"/>
      <c r="L574" s="435"/>
      <c r="M574" s="435"/>
      <c r="N574" s="435"/>
      <c r="O574" s="435"/>
      <c r="P574" s="435"/>
      <c r="Q574" s="287">
        <v>8</v>
      </c>
      <c r="R574" s="435"/>
      <c r="S574" s="435">
        <v>3</v>
      </c>
      <c r="T574" s="435"/>
      <c r="U574" s="435"/>
      <c r="V574" s="21"/>
      <c r="W574" s="21"/>
      <c r="X574" s="21"/>
      <c r="Y574" s="21"/>
      <c r="Z574" s="21"/>
      <c r="AA574" s="21"/>
      <c r="AB574" s="21"/>
      <c r="AC574" s="21"/>
      <c r="AD574" s="21"/>
      <c r="AE574" s="21"/>
      <c r="AF574" s="21"/>
      <c r="AG574" s="21"/>
      <c r="AH574" s="21"/>
      <c r="AI574" s="21"/>
      <c r="AJ574" s="21"/>
      <c r="AK574" s="21"/>
      <c r="AL574" s="21"/>
      <c r="AM574" s="21"/>
      <c r="AN574" s="21"/>
    </row>
    <row r="575" spans="1:40" s="285" customFormat="1" ht="14.5">
      <c r="A575" s="40" t="s">
        <v>1412</v>
      </c>
      <c r="B575" s="93">
        <v>44250</v>
      </c>
      <c r="C575" s="435">
        <v>2446</v>
      </c>
      <c r="D575" s="435">
        <v>2441</v>
      </c>
      <c r="E575" s="435"/>
      <c r="F575" s="435"/>
      <c r="G575" s="435">
        <v>12</v>
      </c>
      <c r="H575" s="289">
        <v>49</v>
      </c>
      <c r="I575" s="439">
        <v>330</v>
      </c>
      <c r="J575" s="174">
        <v>2050</v>
      </c>
      <c r="K575" s="435"/>
      <c r="L575" s="435"/>
      <c r="M575" s="435"/>
      <c r="N575" s="435"/>
      <c r="O575" s="435"/>
      <c r="P575" s="435"/>
      <c r="Q575" s="288">
        <v>10</v>
      </c>
      <c r="R575" s="435"/>
      <c r="S575" s="435">
        <v>8</v>
      </c>
      <c r="T575" s="435"/>
      <c r="U575" s="435"/>
      <c r="V575" s="21"/>
      <c r="W575" s="21"/>
      <c r="X575" s="21"/>
      <c r="Y575" s="21"/>
      <c r="Z575" s="21"/>
      <c r="AA575" s="21"/>
      <c r="AB575" s="21"/>
      <c r="AC575" s="21"/>
      <c r="AD575" s="21"/>
      <c r="AE575" s="21"/>
      <c r="AF575" s="21"/>
      <c r="AG575" s="21"/>
      <c r="AH575" s="21"/>
      <c r="AI575" s="21"/>
      <c r="AJ575" s="21"/>
      <c r="AK575" s="21"/>
      <c r="AL575" s="21"/>
      <c r="AM575" s="21"/>
      <c r="AN575" s="21"/>
    </row>
    <row r="576" spans="1:40" s="285" customFormat="1" ht="14.5">
      <c r="A576" s="40" t="s">
        <v>1415</v>
      </c>
      <c r="B576" s="93">
        <v>44245</v>
      </c>
      <c r="C576" s="435">
        <v>37</v>
      </c>
      <c r="D576" s="435">
        <v>37</v>
      </c>
      <c r="E576" s="435"/>
      <c r="F576" s="435"/>
      <c r="G576" s="435"/>
      <c r="H576" s="435"/>
      <c r="I576" s="439"/>
      <c r="J576" s="439"/>
      <c r="K576" s="435"/>
      <c r="L576" s="435"/>
      <c r="M576" s="435"/>
      <c r="N576" s="435" t="s">
        <v>2179</v>
      </c>
      <c r="O576" s="435"/>
      <c r="P576" s="435"/>
      <c r="Q576" s="435"/>
      <c r="R576" s="435"/>
      <c r="S576" s="435"/>
      <c r="T576" s="435"/>
      <c r="U576" s="435"/>
      <c r="V576" s="21"/>
      <c r="W576" s="21"/>
      <c r="X576" s="21"/>
      <c r="Y576" s="21"/>
      <c r="Z576" s="21"/>
      <c r="AA576" s="21"/>
      <c r="AB576" s="21"/>
      <c r="AC576" s="21"/>
      <c r="AD576" s="21"/>
      <c r="AE576" s="21"/>
      <c r="AF576" s="21"/>
      <c r="AG576" s="21"/>
      <c r="AH576" s="21"/>
      <c r="AI576" s="21"/>
      <c r="AJ576" s="21"/>
      <c r="AK576" s="21"/>
      <c r="AL576" s="21"/>
      <c r="AM576" s="21"/>
      <c r="AN576" s="21"/>
    </row>
    <row r="577" spans="1:40" s="285" customFormat="1" ht="14.5">
      <c r="A577" s="40" t="s">
        <v>1417</v>
      </c>
      <c r="B577" s="93">
        <v>44241</v>
      </c>
      <c r="C577" s="435"/>
      <c r="D577" s="435"/>
      <c r="E577" s="435">
        <v>24</v>
      </c>
      <c r="F577" s="435"/>
      <c r="G577" s="435"/>
      <c r="H577" s="435"/>
      <c r="I577" s="439"/>
      <c r="J577" s="439"/>
      <c r="K577" s="435"/>
      <c r="L577" s="435"/>
      <c r="M577" s="435"/>
      <c r="N577" s="435"/>
      <c r="O577" s="435"/>
      <c r="P577" s="435"/>
      <c r="Q577" s="435"/>
      <c r="R577" s="435"/>
      <c r="S577" s="435"/>
      <c r="T577" s="435"/>
      <c r="U577" s="435"/>
      <c r="V577" s="21"/>
      <c r="W577" s="21"/>
      <c r="X577" s="21"/>
      <c r="Y577" s="21"/>
      <c r="Z577" s="21"/>
      <c r="AA577" s="21"/>
      <c r="AB577" s="21"/>
      <c r="AC577" s="21"/>
      <c r="AD577" s="21"/>
      <c r="AE577" s="21"/>
      <c r="AF577" s="21"/>
      <c r="AG577" s="21"/>
      <c r="AH577" s="21"/>
      <c r="AI577" s="21"/>
      <c r="AJ577" s="21"/>
      <c r="AK577" s="21"/>
      <c r="AL577" s="21"/>
      <c r="AM577" s="21"/>
      <c r="AN577" s="21"/>
    </row>
    <row r="578" spans="1:40" s="286" customFormat="1" ht="14.5">
      <c r="A578" s="40" t="s">
        <v>1420</v>
      </c>
      <c r="B578" s="93">
        <v>44244</v>
      </c>
      <c r="C578" s="435">
        <v>1</v>
      </c>
      <c r="D578" s="435">
        <v>1</v>
      </c>
      <c r="E578" s="435"/>
      <c r="F578" s="435">
        <v>39</v>
      </c>
      <c r="G578" s="435"/>
      <c r="H578" s="435"/>
      <c r="I578" s="439"/>
      <c r="J578" s="439">
        <v>1</v>
      </c>
      <c r="K578" s="435"/>
      <c r="L578" s="435"/>
      <c r="M578" s="435"/>
      <c r="N578" s="435">
        <v>2600</v>
      </c>
      <c r="O578" s="435">
        <v>1</v>
      </c>
      <c r="P578" s="435"/>
      <c r="Q578" s="435"/>
      <c r="R578" s="435"/>
      <c r="S578" s="435">
        <v>1</v>
      </c>
      <c r="T578" s="435"/>
      <c r="U578" s="435"/>
      <c r="V578" s="21"/>
      <c r="W578" s="21"/>
      <c r="X578" s="21"/>
      <c r="Y578" s="21"/>
      <c r="Z578" s="21"/>
      <c r="AA578" s="21"/>
      <c r="AB578" s="21"/>
      <c r="AC578" s="21"/>
      <c r="AD578" s="21"/>
      <c r="AE578" s="21"/>
      <c r="AF578" s="21"/>
      <c r="AG578" s="21"/>
      <c r="AH578" s="21"/>
      <c r="AI578" s="21"/>
      <c r="AJ578" s="21"/>
      <c r="AK578" s="21"/>
      <c r="AL578" s="21"/>
      <c r="AM578" s="21"/>
      <c r="AN578" s="21"/>
    </row>
    <row r="579" spans="1:40" s="286" customFormat="1" ht="14.5">
      <c r="A579" s="40" t="s">
        <v>1424</v>
      </c>
      <c r="B579" s="93">
        <v>44246</v>
      </c>
      <c r="C579" s="435">
        <v>45</v>
      </c>
      <c r="D579" s="435">
        <v>45</v>
      </c>
      <c r="E579" s="435"/>
      <c r="F579" s="435"/>
      <c r="G579" s="435"/>
      <c r="H579" s="435"/>
      <c r="I579" s="439"/>
      <c r="J579" s="439"/>
      <c r="K579" s="435"/>
      <c r="L579" s="435"/>
      <c r="M579" s="435"/>
      <c r="N579" s="435"/>
      <c r="O579" s="435"/>
      <c r="P579" s="435"/>
      <c r="Q579" s="435"/>
      <c r="R579" s="435"/>
      <c r="S579" s="435"/>
      <c r="T579" s="435"/>
      <c r="U579" s="435"/>
      <c r="V579" s="21"/>
      <c r="W579" s="21"/>
      <c r="X579" s="21"/>
      <c r="Y579" s="21"/>
      <c r="Z579" s="21"/>
      <c r="AA579" s="21"/>
      <c r="AB579" s="21"/>
      <c r="AC579" s="21"/>
      <c r="AD579" s="21"/>
      <c r="AE579" s="21"/>
      <c r="AF579" s="21"/>
      <c r="AG579" s="21"/>
      <c r="AH579" s="21"/>
      <c r="AI579" s="21"/>
      <c r="AJ579" s="21"/>
      <c r="AK579" s="21"/>
      <c r="AL579" s="21"/>
      <c r="AM579" s="21"/>
      <c r="AN579" s="21"/>
    </row>
    <row r="580" spans="1:40" s="286" customFormat="1" ht="14.5">
      <c r="A580" s="40" t="s">
        <v>1425</v>
      </c>
      <c r="B580" s="93">
        <v>44230</v>
      </c>
      <c r="C580" s="435">
        <v>6</v>
      </c>
      <c r="D580" s="435">
        <v>5</v>
      </c>
      <c r="E580" s="435"/>
      <c r="F580" s="435" t="s">
        <v>2180</v>
      </c>
      <c r="G580" s="435"/>
      <c r="H580" s="435">
        <v>1</v>
      </c>
      <c r="I580" s="439">
        <v>1</v>
      </c>
      <c r="J580" s="439">
        <v>3</v>
      </c>
      <c r="K580" s="435"/>
      <c r="L580" s="435"/>
      <c r="M580" s="435"/>
      <c r="N580" s="435" t="s">
        <v>2181</v>
      </c>
      <c r="O580" s="435"/>
      <c r="P580" s="435"/>
      <c r="Q580" s="435"/>
      <c r="R580" s="435"/>
      <c r="S580" s="435"/>
      <c r="T580" s="435"/>
      <c r="U580" s="435"/>
      <c r="V580" s="21"/>
      <c r="W580" s="21"/>
      <c r="X580" s="21"/>
      <c r="Y580" s="21"/>
      <c r="Z580" s="21"/>
      <c r="AA580" s="21"/>
      <c r="AB580" s="21"/>
      <c r="AC580" s="21"/>
      <c r="AD580" s="21"/>
      <c r="AE580" s="21"/>
      <c r="AF580" s="21"/>
      <c r="AG580" s="21"/>
      <c r="AH580" s="21"/>
      <c r="AI580" s="21"/>
      <c r="AJ580" s="21"/>
      <c r="AK580" s="21"/>
      <c r="AL580" s="21"/>
      <c r="AM580" s="21"/>
      <c r="AN580" s="21"/>
    </row>
    <row r="581" spans="1:40" s="286" customFormat="1" ht="14.5">
      <c r="A581" s="40" t="s">
        <v>1428</v>
      </c>
      <c r="B581" s="93">
        <v>44248</v>
      </c>
      <c r="C581" s="435">
        <v>62</v>
      </c>
      <c r="D581" s="435">
        <v>58</v>
      </c>
      <c r="E581" s="435"/>
      <c r="F581" s="435">
        <v>39</v>
      </c>
      <c r="G581" s="435"/>
      <c r="H581" s="435"/>
      <c r="I581" s="111">
        <v>3</v>
      </c>
      <c r="J581" s="439"/>
      <c r="K581" s="435"/>
      <c r="L581" s="435"/>
      <c r="M581" s="435"/>
      <c r="N581" s="435"/>
      <c r="O581" s="435"/>
      <c r="P581" s="435"/>
      <c r="Q581" s="435">
        <v>3</v>
      </c>
      <c r="R581" s="435"/>
      <c r="S581" s="435"/>
      <c r="T581" s="435"/>
      <c r="U581" s="435"/>
      <c r="V581" s="21"/>
      <c r="W581" s="21"/>
      <c r="X581" s="21"/>
      <c r="Y581" s="21"/>
      <c r="Z581" s="21"/>
      <c r="AA581" s="21"/>
      <c r="AB581" s="21"/>
      <c r="AC581" s="21"/>
      <c r="AD581" s="21"/>
      <c r="AE581" s="21"/>
      <c r="AF581" s="21"/>
      <c r="AG581" s="21"/>
      <c r="AH581" s="21"/>
      <c r="AI581" s="21"/>
      <c r="AJ581" s="21"/>
      <c r="AK581" s="21"/>
      <c r="AL581" s="21"/>
      <c r="AM581" s="21"/>
      <c r="AN581" s="21"/>
    </row>
    <row r="582" spans="1:40" s="286" customFormat="1" ht="14.5">
      <c r="A582" s="40" t="s">
        <v>1431</v>
      </c>
      <c r="B582" s="93">
        <v>44224</v>
      </c>
      <c r="C582" s="435">
        <v>13</v>
      </c>
      <c r="D582" s="435">
        <v>13</v>
      </c>
      <c r="E582" s="435"/>
      <c r="F582" s="435" t="s">
        <v>2182</v>
      </c>
      <c r="G582" s="435"/>
      <c r="H582" s="435"/>
      <c r="I582" s="111">
        <v>1</v>
      </c>
      <c r="J582" s="174">
        <v>12</v>
      </c>
      <c r="K582" s="435"/>
      <c r="L582" s="435"/>
      <c r="M582" s="435"/>
      <c r="N582" s="435"/>
      <c r="O582" s="435"/>
      <c r="P582" s="435"/>
      <c r="Q582" s="435"/>
      <c r="R582" s="435"/>
      <c r="S582" s="435"/>
      <c r="T582" s="435"/>
      <c r="U582" s="435"/>
      <c r="V582" s="21"/>
      <c r="W582" s="21"/>
      <c r="X582" s="21"/>
      <c r="Y582" s="21"/>
      <c r="Z582" s="21"/>
      <c r="AA582" s="21"/>
      <c r="AB582" s="21"/>
      <c r="AC582" s="21"/>
      <c r="AD582" s="21"/>
      <c r="AE582" s="21"/>
      <c r="AF582" s="21"/>
      <c r="AG582" s="21"/>
      <c r="AH582" s="21"/>
      <c r="AI582" s="21"/>
      <c r="AJ582" s="21"/>
      <c r="AK582" s="21"/>
      <c r="AL582" s="21"/>
      <c r="AM582" s="21"/>
      <c r="AN582" s="21"/>
    </row>
    <row r="583" spans="1:40" s="286" customFormat="1" ht="14.5">
      <c r="A583" s="40" t="s">
        <v>1433</v>
      </c>
      <c r="B583" s="93">
        <v>44245</v>
      </c>
      <c r="C583" s="435">
        <v>49</v>
      </c>
      <c r="D583" s="435">
        <v>49</v>
      </c>
      <c r="E583" s="435"/>
      <c r="F583" s="435" t="s">
        <v>2183</v>
      </c>
      <c r="G583" s="435"/>
      <c r="H583" s="435"/>
      <c r="I583" s="439"/>
      <c r="J583" s="439"/>
      <c r="K583" s="435"/>
      <c r="L583" s="435"/>
      <c r="M583" s="435"/>
      <c r="N583" s="435" t="s">
        <v>2184</v>
      </c>
      <c r="O583" s="435"/>
      <c r="P583" s="435"/>
      <c r="Q583" s="435"/>
      <c r="R583" s="435"/>
      <c r="S583" s="435"/>
      <c r="T583" s="435"/>
      <c r="U583" s="435"/>
      <c r="V583" s="21"/>
      <c r="W583" s="21"/>
      <c r="X583" s="21"/>
      <c r="Y583" s="21"/>
      <c r="Z583" s="21"/>
      <c r="AA583" s="21"/>
      <c r="AB583" s="21"/>
      <c r="AC583" s="21"/>
      <c r="AD583" s="21"/>
      <c r="AE583" s="21"/>
      <c r="AF583" s="21"/>
      <c r="AG583" s="21"/>
      <c r="AH583" s="21"/>
      <c r="AI583" s="21"/>
      <c r="AJ583" s="21"/>
      <c r="AK583" s="21"/>
      <c r="AL583" s="21"/>
      <c r="AM583" s="21"/>
      <c r="AN583" s="21"/>
    </row>
    <row r="584" spans="1:40" s="286" customFormat="1" ht="14.5">
      <c r="A584" s="40" t="s">
        <v>1436</v>
      </c>
      <c r="B584" s="93">
        <v>44248</v>
      </c>
      <c r="C584" s="435">
        <v>10</v>
      </c>
      <c r="D584" s="435">
        <v>10</v>
      </c>
      <c r="E584" s="435">
        <v>4</v>
      </c>
      <c r="F584" s="435"/>
      <c r="G584" s="435"/>
      <c r="H584" s="435"/>
      <c r="I584" s="122">
        <v>6</v>
      </c>
      <c r="J584" s="439"/>
      <c r="K584" s="435"/>
      <c r="L584" s="435"/>
      <c r="M584" s="435"/>
      <c r="N584" s="435"/>
      <c r="O584" s="435">
        <v>8</v>
      </c>
      <c r="P584" s="435"/>
      <c r="Q584" s="435"/>
      <c r="R584" s="435"/>
      <c r="S584" s="435"/>
      <c r="T584" s="435"/>
      <c r="U584" s="435"/>
      <c r="V584" s="21"/>
      <c r="W584" s="21"/>
      <c r="X584" s="21"/>
      <c r="Y584" s="21"/>
      <c r="Z584" s="21"/>
      <c r="AA584" s="21"/>
      <c r="AB584" s="21"/>
      <c r="AC584" s="21"/>
      <c r="AD584" s="21"/>
      <c r="AE584" s="21"/>
      <c r="AF584" s="21"/>
      <c r="AG584" s="21"/>
      <c r="AH584" s="21"/>
      <c r="AI584" s="21"/>
      <c r="AJ584" s="21"/>
      <c r="AK584" s="21"/>
      <c r="AL584" s="21"/>
      <c r="AM584" s="21"/>
      <c r="AN584" s="21"/>
    </row>
    <row r="585" spans="1:40" s="286" customFormat="1" ht="14.5">
      <c r="A585" s="40" t="s">
        <v>1441</v>
      </c>
      <c r="B585" s="93">
        <v>44233</v>
      </c>
      <c r="C585" s="435">
        <v>121</v>
      </c>
      <c r="D585" s="435">
        <v>122</v>
      </c>
      <c r="E585" s="435">
        <v>6</v>
      </c>
      <c r="F585" s="435"/>
      <c r="G585" s="435"/>
      <c r="H585" s="435"/>
      <c r="I585" s="122">
        <v>35</v>
      </c>
      <c r="J585" s="439"/>
      <c r="K585" s="435"/>
      <c r="L585" s="435"/>
      <c r="M585" s="435"/>
      <c r="N585" s="435">
        <v>2590</v>
      </c>
      <c r="O585" s="435">
        <v>40</v>
      </c>
      <c r="P585" s="435"/>
      <c r="Q585" s="435">
        <v>4</v>
      </c>
      <c r="R585" s="435"/>
      <c r="S585" s="435">
        <v>3</v>
      </c>
      <c r="T585" s="435"/>
      <c r="U585" s="435"/>
      <c r="V585" s="21"/>
      <c r="W585" s="21"/>
      <c r="X585" s="21"/>
      <c r="Y585" s="21"/>
      <c r="Z585" s="21"/>
      <c r="AA585" s="21"/>
      <c r="AB585" s="21"/>
      <c r="AC585" s="21"/>
      <c r="AD585" s="21"/>
      <c r="AE585" s="21"/>
      <c r="AF585" s="21"/>
      <c r="AG585" s="21"/>
      <c r="AH585" s="21"/>
      <c r="AI585" s="21"/>
      <c r="AJ585" s="21"/>
      <c r="AK585" s="21"/>
      <c r="AL585" s="21"/>
      <c r="AM585" s="21"/>
      <c r="AN585" s="21"/>
    </row>
    <row r="586" spans="1:40" s="286" customFormat="1" ht="14.5">
      <c r="A586" s="40" t="s">
        <v>1443</v>
      </c>
      <c r="B586" s="93">
        <v>44269</v>
      </c>
      <c r="C586" s="435">
        <v>2</v>
      </c>
      <c r="D586" s="435">
        <v>2</v>
      </c>
      <c r="E586" s="435"/>
      <c r="F586" s="435" t="s">
        <v>2185</v>
      </c>
      <c r="G586" s="435"/>
      <c r="H586" s="435"/>
      <c r="I586" s="123"/>
      <c r="J586" s="439"/>
      <c r="K586" s="435"/>
      <c r="L586" s="435"/>
      <c r="M586" s="435"/>
      <c r="N586" s="435" t="s">
        <v>2186</v>
      </c>
      <c r="O586" s="435"/>
      <c r="P586" s="435"/>
      <c r="Q586" s="435"/>
      <c r="R586" s="435"/>
      <c r="S586" s="435"/>
      <c r="T586" s="435"/>
      <c r="U586" s="435"/>
      <c r="V586" s="21"/>
      <c r="W586" s="21"/>
      <c r="X586" s="21"/>
      <c r="Y586" s="21"/>
      <c r="Z586" s="21"/>
      <c r="AA586" s="21"/>
      <c r="AB586" s="21"/>
      <c r="AC586" s="21"/>
      <c r="AD586" s="21"/>
      <c r="AE586" s="21"/>
      <c r="AF586" s="21"/>
      <c r="AG586" s="21"/>
      <c r="AH586" s="21"/>
      <c r="AI586" s="21"/>
      <c r="AJ586" s="21"/>
      <c r="AK586" s="21"/>
      <c r="AL586" s="21"/>
      <c r="AM586" s="21"/>
      <c r="AN586" s="21"/>
    </row>
    <row r="587" spans="1:40" s="286" customFormat="1" ht="14.5">
      <c r="A587" s="40" t="s">
        <v>1447</v>
      </c>
      <c r="B587" s="93">
        <v>44267</v>
      </c>
      <c r="C587" s="435">
        <v>5</v>
      </c>
      <c r="D587" s="435">
        <v>3</v>
      </c>
      <c r="E587" s="435"/>
      <c r="F587" s="435" t="s">
        <v>2187</v>
      </c>
      <c r="G587" s="435"/>
      <c r="H587" s="435"/>
      <c r="I587" s="123">
        <v>3</v>
      </c>
      <c r="J587" s="439">
        <v>2</v>
      </c>
      <c r="K587" s="435"/>
      <c r="L587" s="435"/>
      <c r="M587" s="435"/>
      <c r="N587" s="435"/>
      <c r="O587" s="435"/>
      <c r="P587" s="435"/>
      <c r="Q587" s="435"/>
      <c r="R587" s="435"/>
      <c r="S587" s="435"/>
      <c r="T587" s="435"/>
      <c r="U587" s="435"/>
      <c r="V587" s="21"/>
      <c r="W587" s="21"/>
      <c r="X587" s="21"/>
      <c r="Y587" s="21"/>
      <c r="Z587" s="21"/>
      <c r="AA587" s="21"/>
      <c r="AB587" s="21"/>
      <c r="AC587" s="21"/>
      <c r="AD587" s="21"/>
      <c r="AE587" s="21"/>
      <c r="AF587" s="21"/>
      <c r="AG587" s="21"/>
      <c r="AH587" s="21"/>
      <c r="AI587" s="21"/>
      <c r="AJ587" s="21"/>
      <c r="AK587" s="21"/>
      <c r="AL587" s="21"/>
      <c r="AM587" s="21"/>
      <c r="AN587" s="21"/>
    </row>
    <row r="588" spans="1:40" s="286" customFormat="1" ht="14.5">
      <c r="A588" s="40" t="s">
        <v>1451</v>
      </c>
      <c r="B588" s="93">
        <v>44263</v>
      </c>
      <c r="C588" s="435">
        <v>1</v>
      </c>
      <c r="D588" s="435">
        <v>1</v>
      </c>
      <c r="E588" s="435"/>
      <c r="F588" s="435" t="s">
        <v>2188</v>
      </c>
      <c r="G588" s="435"/>
      <c r="H588" s="435"/>
      <c r="I588" s="123"/>
      <c r="J588" s="439">
        <v>1</v>
      </c>
      <c r="K588" s="435"/>
      <c r="L588" s="435"/>
      <c r="M588" s="435"/>
      <c r="N588" s="435"/>
      <c r="O588" s="435"/>
      <c r="P588" s="435"/>
      <c r="Q588" s="435"/>
      <c r="R588" s="435"/>
      <c r="S588" s="435"/>
      <c r="T588" s="435"/>
      <c r="U588" s="435"/>
      <c r="V588" s="21"/>
      <c r="W588" s="21"/>
      <c r="X588" s="21"/>
      <c r="Y588" s="21"/>
      <c r="Z588" s="21"/>
      <c r="AA588" s="21"/>
      <c r="AB588" s="21"/>
      <c r="AC588" s="21"/>
      <c r="AD588" s="21"/>
      <c r="AE588" s="21"/>
      <c r="AF588" s="21"/>
      <c r="AG588" s="21"/>
      <c r="AH588" s="21"/>
      <c r="AI588" s="21"/>
      <c r="AJ588" s="21"/>
      <c r="AK588" s="21"/>
      <c r="AL588" s="21"/>
      <c r="AM588" s="21"/>
      <c r="AN588" s="21"/>
    </row>
    <row r="589" spans="1:40" s="295" customFormat="1" ht="14.5">
      <c r="A589" s="40" t="s">
        <v>1453</v>
      </c>
      <c r="B589" s="93">
        <v>44258</v>
      </c>
      <c r="C589" s="435">
        <v>1</v>
      </c>
      <c r="D589" s="435">
        <v>1</v>
      </c>
      <c r="E589" s="435"/>
      <c r="F589" s="435" t="s">
        <v>2189</v>
      </c>
      <c r="G589" s="435"/>
      <c r="H589" s="435"/>
      <c r="I589" s="123">
        <v>1</v>
      </c>
      <c r="J589" s="439"/>
      <c r="K589" s="435"/>
      <c r="L589" s="435"/>
      <c r="M589" s="435"/>
      <c r="N589" s="435">
        <v>2250</v>
      </c>
      <c r="O589" s="435"/>
      <c r="P589" s="435"/>
      <c r="Q589" s="435"/>
      <c r="R589" s="435"/>
      <c r="S589" s="435"/>
      <c r="T589" s="435"/>
      <c r="U589" s="435"/>
      <c r="V589" s="21"/>
      <c r="W589" s="21"/>
      <c r="X589" s="21"/>
      <c r="Y589" s="21"/>
      <c r="Z589" s="21"/>
      <c r="AA589" s="21"/>
      <c r="AB589" s="21"/>
      <c r="AC589" s="21"/>
      <c r="AD589" s="21"/>
      <c r="AE589" s="21"/>
      <c r="AF589" s="21"/>
      <c r="AG589" s="21"/>
      <c r="AH589" s="21"/>
      <c r="AI589" s="21"/>
      <c r="AJ589" s="21"/>
      <c r="AK589" s="21"/>
      <c r="AL589" s="21"/>
      <c r="AM589" s="21"/>
      <c r="AN589" s="21"/>
    </row>
    <row r="590" spans="1:40" s="295" customFormat="1" ht="14.5">
      <c r="A590" s="109" t="s">
        <v>574</v>
      </c>
      <c r="B590" s="93">
        <v>44266</v>
      </c>
      <c r="C590" s="435">
        <v>30</v>
      </c>
      <c r="D590" s="435">
        <v>30</v>
      </c>
      <c r="E590" s="435">
        <v>73</v>
      </c>
      <c r="F590" s="435" t="s">
        <v>2190</v>
      </c>
      <c r="G590" s="435"/>
      <c r="H590" s="435"/>
      <c r="I590" s="123"/>
      <c r="J590" s="439"/>
      <c r="K590" s="435"/>
      <c r="L590" s="435"/>
      <c r="M590" s="435"/>
      <c r="N590" s="435" t="s">
        <v>2191</v>
      </c>
      <c r="O590" s="435">
        <v>8</v>
      </c>
      <c r="P590" s="435"/>
      <c r="Q590" s="435"/>
      <c r="R590" s="435"/>
      <c r="S590" s="435"/>
      <c r="T590" s="435"/>
      <c r="U590" s="435"/>
      <c r="V590" s="21"/>
      <c r="W590" s="21"/>
      <c r="X590" s="21"/>
      <c r="Y590" s="21"/>
      <c r="Z590" s="21"/>
      <c r="AA590" s="21"/>
      <c r="AB590" s="21"/>
      <c r="AC590" s="21"/>
      <c r="AD590" s="21"/>
      <c r="AE590" s="21"/>
      <c r="AF590" s="21"/>
      <c r="AG590" s="21"/>
      <c r="AH590" s="21"/>
      <c r="AI590" s="21"/>
      <c r="AJ590" s="21"/>
      <c r="AK590" s="21"/>
      <c r="AL590" s="21"/>
      <c r="AM590" s="21"/>
      <c r="AN590" s="21"/>
    </row>
    <row r="591" spans="1:40" s="295" customFormat="1" ht="14.5">
      <c r="A591" s="40" t="s">
        <v>1456</v>
      </c>
      <c r="B591" s="93">
        <v>44266</v>
      </c>
      <c r="C591" s="435">
        <v>1</v>
      </c>
      <c r="D591" s="435">
        <v>1</v>
      </c>
      <c r="E591" s="435"/>
      <c r="F591" s="435" t="s">
        <v>993</v>
      </c>
      <c r="G591" s="435"/>
      <c r="H591" s="435"/>
      <c r="I591" s="123"/>
      <c r="J591" s="439">
        <v>1</v>
      </c>
      <c r="K591" s="435"/>
      <c r="L591" s="435"/>
      <c r="M591" s="435"/>
      <c r="N591" s="435"/>
      <c r="O591" s="435"/>
      <c r="P591" s="435"/>
      <c r="Q591" s="435"/>
      <c r="R591" s="435"/>
      <c r="S591" s="435"/>
      <c r="T591" s="435"/>
      <c r="U591" s="435"/>
      <c r="V591" s="21"/>
      <c r="W591" s="21"/>
      <c r="X591" s="21"/>
      <c r="Y591" s="21"/>
      <c r="Z591" s="21"/>
      <c r="AA591" s="21"/>
      <c r="AB591" s="21"/>
      <c r="AC591" s="21"/>
      <c r="AD591" s="21"/>
      <c r="AE591" s="21"/>
      <c r="AF591" s="21"/>
      <c r="AG591" s="21"/>
      <c r="AH591" s="21"/>
      <c r="AI591" s="21"/>
      <c r="AJ591" s="21"/>
      <c r="AK591" s="21"/>
      <c r="AL591" s="21"/>
      <c r="AM591" s="21"/>
      <c r="AN591" s="21"/>
    </row>
    <row r="592" spans="1:40" s="295" customFormat="1" ht="14.5">
      <c r="A592" s="40" t="s">
        <v>1458</v>
      </c>
      <c r="B592" s="93">
        <v>44263</v>
      </c>
      <c r="C592" s="435">
        <v>1</v>
      </c>
      <c r="D592" s="435">
        <v>1</v>
      </c>
      <c r="E592" s="435"/>
      <c r="F592" s="435" t="s">
        <v>2192</v>
      </c>
      <c r="G592" s="435"/>
      <c r="H592" s="435"/>
      <c r="I592" s="123"/>
      <c r="J592" s="439">
        <v>1</v>
      </c>
      <c r="K592" s="435"/>
      <c r="L592" s="435"/>
      <c r="M592" s="435"/>
      <c r="N592" s="435"/>
      <c r="O592" s="435"/>
      <c r="P592" s="435"/>
      <c r="Q592" s="435"/>
      <c r="R592" s="435"/>
      <c r="S592" s="435"/>
      <c r="T592" s="435"/>
      <c r="U592" s="435"/>
      <c r="V592" s="21"/>
      <c r="W592" s="21"/>
      <c r="X592" s="21"/>
      <c r="Y592" s="21"/>
      <c r="Z592" s="21"/>
      <c r="AA592" s="21"/>
      <c r="AB592" s="21"/>
      <c r="AC592" s="21"/>
      <c r="AD592" s="21"/>
      <c r="AE592" s="21"/>
      <c r="AF592" s="21"/>
      <c r="AG592" s="21"/>
      <c r="AH592" s="21"/>
      <c r="AI592" s="21"/>
      <c r="AJ592" s="21"/>
      <c r="AK592" s="21"/>
      <c r="AL592" s="21"/>
      <c r="AM592" s="21"/>
      <c r="AN592" s="21"/>
    </row>
    <row r="593" spans="1:40" s="295" customFormat="1" ht="14.5">
      <c r="A593" s="40" t="s">
        <v>1461</v>
      </c>
      <c r="B593" s="10">
        <v>44258</v>
      </c>
      <c r="C593" s="435">
        <v>1</v>
      </c>
      <c r="D593" s="435">
        <v>1</v>
      </c>
      <c r="E593" s="435"/>
      <c r="F593" s="435"/>
      <c r="G593" s="435"/>
      <c r="H593" s="435"/>
      <c r="I593" s="123"/>
      <c r="J593" s="439"/>
      <c r="K593" s="435"/>
      <c r="L593" s="435"/>
      <c r="M593" s="435"/>
      <c r="N593" s="435">
        <v>3750</v>
      </c>
      <c r="O593" s="435">
        <v>1</v>
      </c>
      <c r="P593" s="435"/>
      <c r="Q593" s="435"/>
      <c r="R593" s="435"/>
      <c r="S593" s="435"/>
      <c r="T593" s="435"/>
      <c r="U593" s="435"/>
      <c r="V593" s="21"/>
      <c r="W593" s="21"/>
      <c r="X593" s="21"/>
      <c r="Y593" s="21"/>
      <c r="Z593" s="21"/>
      <c r="AA593" s="21"/>
      <c r="AB593" s="21"/>
      <c r="AC593" s="21"/>
      <c r="AD593" s="21"/>
      <c r="AE593" s="21"/>
      <c r="AF593" s="21"/>
      <c r="AG593" s="21"/>
      <c r="AH593" s="21"/>
      <c r="AI593" s="21"/>
      <c r="AJ593" s="21"/>
      <c r="AK593" s="21"/>
      <c r="AL593" s="21"/>
      <c r="AM593" s="21"/>
      <c r="AN593" s="21"/>
    </row>
    <row r="594" spans="1:40" s="295" customFormat="1" ht="14.5">
      <c r="A594" s="40" t="s">
        <v>1464</v>
      </c>
      <c r="B594" s="10">
        <v>44270</v>
      </c>
      <c r="C594" s="435"/>
      <c r="D594" s="435"/>
      <c r="E594" s="435"/>
      <c r="F594" s="435"/>
      <c r="G594" s="435"/>
      <c r="H594" s="435"/>
      <c r="I594" s="123"/>
      <c r="J594" s="439"/>
      <c r="K594" s="435"/>
      <c r="L594" s="435"/>
      <c r="M594" s="435"/>
      <c r="N594" s="435"/>
      <c r="O594" s="435"/>
      <c r="P594" s="435"/>
      <c r="Q594" s="435"/>
      <c r="R594" s="435"/>
      <c r="S594" s="435"/>
      <c r="T594" s="435"/>
      <c r="U594" s="435"/>
      <c r="V594" s="21"/>
      <c r="W594" s="21"/>
      <c r="X594" s="21"/>
      <c r="Y594" s="21"/>
      <c r="Z594" s="21"/>
      <c r="AA594" s="21"/>
      <c r="AB594" s="21"/>
      <c r="AC594" s="21"/>
      <c r="AD594" s="21"/>
      <c r="AE594" s="21"/>
      <c r="AF594" s="21"/>
      <c r="AG594" s="21"/>
      <c r="AH594" s="21"/>
      <c r="AI594" s="21"/>
      <c r="AJ594" s="21"/>
      <c r="AK594" s="21"/>
      <c r="AL594" s="21"/>
      <c r="AM594" s="21"/>
      <c r="AN594" s="21"/>
    </row>
    <row r="595" spans="1:40" s="295" customFormat="1" ht="14.5">
      <c r="A595" s="40" t="s">
        <v>1465</v>
      </c>
      <c r="B595" s="10">
        <v>44253</v>
      </c>
      <c r="C595" s="435">
        <v>55</v>
      </c>
      <c r="D595" s="435">
        <v>55</v>
      </c>
      <c r="E595" s="435"/>
      <c r="F595" s="435" t="s">
        <v>2193</v>
      </c>
      <c r="G595" s="435"/>
      <c r="H595" s="435"/>
      <c r="I595" s="122">
        <v>19</v>
      </c>
      <c r="J595" s="174">
        <v>36</v>
      </c>
      <c r="K595" s="435"/>
      <c r="L595" s="435"/>
      <c r="M595" s="435"/>
      <c r="N595" s="435" t="s">
        <v>2194</v>
      </c>
      <c r="O595" s="435">
        <v>9</v>
      </c>
      <c r="P595" s="435"/>
      <c r="Q595" s="435"/>
      <c r="R595" s="435">
        <v>11</v>
      </c>
      <c r="S595" s="435">
        <v>2</v>
      </c>
      <c r="T595" s="435"/>
      <c r="U595" s="435"/>
      <c r="V595" s="21"/>
      <c r="W595" s="21"/>
      <c r="X595" s="21"/>
      <c r="Y595" s="21"/>
      <c r="Z595" s="21"/>
      <c r="AA595" s="21"/>
      <c r="AB595" s="21"/>
      <c r="AC595" s="21"/>
      <c r="AD595" s="21"/>
      <c r="AE595" s="21"/>
      <c r="AF595" s="21"/>
      <c r="AG595" s="21"/>
      <c r="AH595" s="21"/>
      <c r="AI595" s="21"/>
      <c r="AJ595" s="21"/>
      <c r="AK595" s="21"/>
      <c r="AL595" s="21"/>
      <c r="AM595" s="21"/>
      <c r="AN595" s="21"/>
    </row>
    <row r="596" spans="1:40" s="295" customFormat="1" ht="14.5">
      <c r="A596" s="40" t="s">
        <v>1469</v>
      </c>
      <c r="B596" s="10">
        <v>44246</v>
      </c>
      <c r="C596" s="435">
        <v>887</v>
      </c>
      <c r="D596" s="435">
        <v>887</v>
      </c>
      <c r="E596" s="435"/>
      <c r="F596" s="435"/>
      <c r="G596" s="435"/>
      <c r="H596" s="158">
        <v>41</v>
      </c>
      <c r="I596" s="122">
        <v>94</v>
      </c>
      <c r="J596" s="439"/>
      <c r="K596" s="435"/>
      <c r="L596" s="435"/>
      <c r="M596" s="435"/>
      <c r="N596" s="435"/>
      <c r="O596" s="435">
        <v>72</v>
      </c>
      <c r="P596" s="435"/>
      <c r="Q596" s="435"/>
      <c r="R596" s="435"/>
      <c r="S596" s="435">
        <v>8</v>
      </c>
      <c r="T596" s="435"/>
      <c r="U596" s="435"/>
      <c r="V596" s="21"/>
      <c r="W596" s="21"/>
      <c r="X596" s="21"/>
      <c r="Y596" s="21"/>
      <c r="Z596" s="21"/>
      <c r="AA596" s="21"/>
      <c r="AB596" s="21"/>
      <c r="AC596" s="21"/>
      <c r="AD596" s="21"/>
      <c r="AE596" s="21"/>
      <c r="AF596" s="21"/>
      <c r="AG596" s="21"/>
      <c r="AH596" s="21"/>
      <c r="AI596" s="21"/>
      <c r="AJ596" s="21"/>
      <c r="AK596" s="21"/>
      <c r="AL596" s="21"/>
      <c r="AM596" s="21"/>
      <c r="AN596" s="21"/>
    </row>
    <row r="597" spans="1:40" s="295" customFormat="1" ht="14.5">
      <c r="A597" s="40" t="s">
        <v>1472</v>
      </c>
      <c r="B597" s="10">
        <v>44243</v>
      </c>
      <c r="C597" s="435">
        <v>44</v>
      </c>
      <c r="D597" s="435">
        <v>41</v>
      </c>
      <c r="E597" s="435"/>
      <c r="F597" s="435"/>
      <c r="G597" s="435"/>
      <c r="H597" s="435">
        <v>1</v>
      </c>
      <c r="I597" s="123">
        <v>5</v>
      </c>
      <c r="J597" s="174">
        <v>35</v>
      </c>
      <c r="K597" s="435"/>
      <c r="L597" s="435"/>
      <c r="M597" s="435">
        <v>8</v>
      </c>
      <c r="N597" s="435" t="s">
        <v>2195</v>
      </c>
      <c r="O597" s="435">
        <v>6</v>
      </c>
      <c r="P597" s="435"/>
      <c r="Q597" s="435"/>
      <c r="R597" s="435">
        <v>13</v>
      </c>
      <c r="S597" s="435"/>
      <c r="T597" s="435"/>
      <c r="U597" s="435"/>
      <c r="V597" s="21"/>
      <c r="W597" s="21"/>
      <c r="X597" s="21"/>
      <c r="Y597" s="21"/>
      <c r="Z597" s="21"/>
      <c r="AA597" s="21"/>
      <c r="AB597" s="21"/>
      <c r="AC597" s="21"/>
      <c r="AD597" s="21"/>
      <c r="AE597" s="21"/>
      <c r="AF597" s="21"/>
      <c r="AG597" s="21"/>
      <c r="AH597" s="21"/>
      <c r="AI597" s="21"/>
      <c r="AJ597" s="21"/>
      <c r="AK597" s="21"/>
      <c r="AL597" s="21"/>
      <c r="AM597" s="21"/>
      <c r="AN597" s="21"/>
    </row>
    <row r="598" spans="1:40" s="295" customFormat="1" ht="14.5">
      <c r="A598" s="40" t="s">
        <v>1474</v>
      </c>
      <c r="B598" s="155" t="s">
        <v>1475</v>
      </c>
      <c r="C598" s="435">
        <v>1</v>
      </c>
      <c r="D598" s="435">
        <v>1</v>
      </c>
      <c r="E598" s="435"/>
      <c r="F598" s="435" t="s">
        <v>1247</v>
      </c>
      <c r="G598" s="435"/>
      <c r="H598" s="435"/>
      <c r="I598" s="123"/>
      <c r="J598" s="439">
        <v>1</v>
      </c>
      <c r="K598" s="435"/>
      <c r="L598" s="435"/>
      <c r="M598" s="435"/>
      <c r="N598" s="435"/>
      <c r="O598" s="435"/>
      <c r="P598" s="435"/>
      <c r="Q598" s="435"/>
      <c r="R598" s="435"/>
      <c r="S598" s="435"/>
      <c r="T598" s="435"/>
      <c r="U598" s="435"/>
      <c r="V598" s="21"/>
      <c r="W598" s="21"/>
      <c r="X598" s="21"/>
      <c r="Y598" s="21"/>
      <c r="Z598" s="21"/>
      <c r="AA598" s="21"/>
      <c r="AB598" s="21"/>
      <c r="AC598" s="21"/>
      <c r="AD598" s="21"/>
      <c r="AE598" s="21"/>
      <c r="AF598" s="21"/>
      <c r="AG598" s="21"/>
      <c r="AH598" s="21"/>
      <c r="AI598" s="21"/>
      <c r="AJ598" s="21"/>
      <c r="AK598" s="21"/>
      <c r="AL598" s="21"/>
      <c r="AM598" s="21"/>
      <c r="AN598" s="21"/>
    </row>
    <row r="599" spans="1:40" s="295" customFormat="1" ht="14.5">
      <c r="A599" s="40" t="s">
        <v>1363</v>
      </c>
      <c r="B599" s="10">
        <v>44228</v>
      </c>
      <c r="C599" s="435">
        <v>1</v>
      </c>
      <c r="D599" s="435">
        <v>1</v>
      </c>
      <c r="E599" s="435"/>
      <c r="F599" s="435">
        <v>33</v>
      </c>
      <c r="G599" s="435"/>
      <c r="H599" s="435"/>
      <c r="I599" s="123">
        <v>1</v>
      </c>
      <c r="J599" s="439"/>
      <c r="K599" s="435"/>
      <c r="L599" s="435"/>
      <c r="M599" s="435"/>
      <c r="N599" s="435"/>
      <c r="O599" s="435"/>
      <c r="P599" s="435"/>
      <c r="Q599" s="435"/>
      <c r="R599" s="435"/>
      <c r="S599" s="435"/>
      <c r="T599" s="435"/>
      <c r="U599" s="435"/>
      <c r="V599" s="21"/>
      <c r="W599" s="21"/>
      <c r="X599" s="21"/>
      <c r="Y599" s="21"/>
      <c r="Z599" s="21"/>
      <c r="AA599" s="21"/>
      <c r="AB599" s="21"/>
      <c r="AC599" s="21"/>
      <c r="AD599" s="21"/>
      <c r="AE599" s="21"/>
      <c r="AF599" s="21"/>
      <c r="AG599" s="21"/>
      <c r="AH599" s="21"/>
      <c r="AI599" s="21"/>
      <c r="AJ599" s="21"/>
      <c r="AK599" s="21"/>
      <c r="AL599" s="21"/>
      <c r="AM599" s="21"/>
      <c r="AN599" s="21"/>
    </row>
    <row r="600" spans="1:40" s="295" customFormat="1" ht="14.5">
      <c r="A600" s="40" t="s">
        <v>584</v>
      </c>
      <c r="B600" s="93">
        <v>44202</v>
      </c>
      <c r="C600" s="435">
        <v>5</v>
      </c>
      <c r="D600" s="435">
        <v>5</v>
      </c>
      <c r="E600" s="435"/>
      <c r="F600" s="435"/>
      <c r="G600" s="435"/>
      <c r="H600" s="435"/>
      <c r="I600" s="123"/>
      <c r="J600" s="439"/>
      <c r="K600" s="435"/>
      <c r="L600" s="435"/>
      <c r="M600" s="435"/>
      <c r="N600" s="435">
        <v>3095</v>
      </c>
      <c r="O600" s="435">
        <v>4</v>
      </c>
      <c r="P600" s="435"/>
      <c r="Q600" s="435"/>
      <c r="R600" s="435"/>
      <c r="S600" s="435"/>
      <c r="T600" s="435"/>
      <c r="U600" s="435"/>
      <c r="V600" s="21"/>
      <c r="W600" s="21"/>
      <c r="X600" s="21"/>
      <c r="Y600" s="21"/>
      <c r="Z600" s="21"/>
      <c r="AA600" s="21"/>
      <c r="AB600" s="21"/>
      <c r="AC600" s="21"/>
      <c r="AD600" s="21"/>
      <c r="AE600" s="21"/>
      <c r="AF600" s="21"/>
      <c r="AG600" s="21"/>
      <c r="AH600" s="21"/>
      <c r="AI600" s="21"/>
      <c r="AJ600" s="21"/>
      <c r="AK600" s="21"/>
      <c r="AL600" s="21"/>
      <c r="AM600" s="21"/>
      <c r="AN600" s="21"/>
    </row>
    <row r="601" spans="1:40" s="295" customFormat="1" ht="14.5">
      <c r="A601" s="40" t="s">
        <v>1477</v>
      </c>
      <c r="B601" s="93">
        <v>44275</v>
      </c>
      <c r="C601" s="435">
        <v>2</v>
      </c>
      <c r="D601" s="435">
        <v>1</v>
      </c>
      <c r="E601" s="435"/>
      <c r="F601" s="435">
        <v>36.4</v>
      </c>
      <c r="G601" s="435"/>
      <c r="H601" s="435"/>
      <c r="I601" s="123"/>
      <c r="J601" s="439"/>
      <c r="K601" s="435"/>
      <c r="L601" s="435"/>
      <c r="M601" s="435"/>
      <c r="N601" s="435" t="s">
        <v>2196</v>
      </c>
      <c r="O601" s="435"/>
      <c r="P601" s="435"/>
      <c r="Q601" s="435"/>
      <c r="R601" s="435"/>
      <c r="S601" s="435"/>
      <c r="T601" s="435"/>
      <c r="U601" s="435"/>
      <c r="V601" s="21"/>
      <c r="W601" s="21"/>
      <c r="X601" s="21"/>
      <c r="Y601" s="21"/>
      <c r="Z601" s="21"/>
      <c r="AA601" s="21"/>
      <c r="AB601" s="21"/>
      <c r="AC601" s="21"/>
      <c r="AD601" s="21"/>
      <c r="AE601" s="21"/>
      <c r="AF601" s="21"/>
      <c r="AG601" s="21"/>
      <c r="AH601" s="21"/>
      <c r="AI601" s="21"/>
      <c r="AJ601" s="21"/>
      <c r="AK601" s="21"/>
      <c r="AL601" s="21"/>
      <c r="AM601" s="21"/>
      <c r="AN601" s="21"/>
    </row>
    <row r="602" spans="1:40" s="296" customFormat="1" ht="14.5">
      <c r="A602" s="40" t="s">
        <v>1480</v>
      </c>
      <c r="B602" s="93">
        <v>44271</v>
      </c>
      <c r="C602" s="435">
        <v>1</v>
      </c>
      <c r="D602" s="435">
        <v>1</v>
      </c>
      <c r="E602" s="435"/>
      <c r="F602" s="435"/>
      <c r="G602" s="435"/>
      <c r="H602" s="435"/>
      <c r="I602" s="123"/>
      <c r="J602" s="439">
        <v>1</v>
      </c>
      <c r="K602" s="435"/>
      <c r="L602" s="435"/>
      <c r="M602" s="435"/>
      <c r="N602" s="435"/>
      <c r="O602" s="435"/>
      <c r="P602" s="435"/>
      <c r="Q602" s="435"/>
      <c r="R602" s="435"/>
      <c r="S602" s="435"/>
      <c r="T602" s="435"/>
      <c r="U602" s="435"/>
      <c r="V602" s="21"/>
      <c r="W602" s="21"/>
      <c r="X602" s="21"/>
      <c r="Y602" s="21"/>
      <c r="Z602" s="21"/>
      <c r="AA602" s="21"/>
      <c r="AB602" s="21"/>
      <c r="AC602" s="21"/>
      <c r="AD602" s="21"/>
      <c r="AE602" s="21"/>
      <c r="AF602" s="21"/>
      <c r="AG602" s="21"/>
      <c r="AH602" s="21"/>
      <c r="AI602" s="21"/>
      <c r="AJ602" s="21"/>
      <c r="AK602" s="21"/>
      <c r="AL602" s="21"/>
      <c r="AM602" s="21"/>
      <c r="AN602" s="21"/>
    </row>
    <row r="603" spans="1:40" s="296" customFormat="1" ht="14.5">
      <c r="A603" s="40" t="s">
        <v>1481</v>
      </c>
      <c r="B603" s="93">
        <v>44271</v>
      </c>
      <c r="C603" s="435">
        <v>1</v>
      </c>
      <c r="D603" s="435">
        <v>1</v>
      </c>
      <c r="E603" s="435"/>
      <c r="F603" s="435" t="s">
        <v>2197</v>
      </c>
      <c r="G603" s="435"/>
      <c r="H603" s="435"/>
      <c r="I603" s="123"/>
      <c r="J603" s="439">
        <v>1</v>
      </c>
      <c r="K603" s="435"/>
      <c r="L603" s="435"/>
      <c r="M603" s="435"/>
      <c r="N603" s="435">
        <v>3700</v>
      </c>
      <c r="O603" s="435"/>
      <c r="P603" s="435"/>
      <c r="Q603" s="435"/>
      <c r="R603" s="435"/>
      <c r="S603" s="435"/>
      <c r="T603" s="435"/>
      <c r="U603" s="435"/>
      <c r="V603" s="21"/>
      <c r="W603" s="21"/>
      <c r="X603" s="21"/>
      <c r="Y603" s="21"/>
      <c r="Z603" s="21"/>
      <c r="AA603" s="21"/>
      <c r="AB603" s="21"/>
      <c r="AC603" s="21"/>
      <c r="AD603" s="21"/>
      <c r="AE603" s="21"/>
      <c r="AF603" s="21"/>
      <c r="AG603" s="21"/>
      <c r="AH603" s="21"/>
      <c r="AI603" s="21"/>
      <c r="AJ603" s="21"/>
      <c r="AK603" s="21"/>
      <c r="AL603" s="21"/>
      <c r="AM603" s="21"/>
      <c r="AN603" s="21"/>
    </row>
    <row r="604" spans="1:40" s="296" customFormat="1" ht="14.5">
      <c r="A604" s="40" t="s">
        <v>1482</v>
      </c>
      <c r="B604" s="93">
        <v>44265</v>
      </c>
      <c r="C604" s="435">
        <v>1</v>
      </c>
      <c r="D604" s="435">
        <v>1</v>
      </c>
      <c r="E604" s="435"/>
      <c r="F604" s="435"/>
      <c r="G604" s="435"/>
      <c r="H604" s="435"/>
      <c r="I604" s="123"/>
      <c r="J604" s="439"/>
      <c r="K604" s="435"/>
      <c r="L604" s="435"/>
      <c r="M604" s="435"/>
      <c r="N604" s="435"/>
      <c r="O604" s="435"/>
      <c r="P604" s="435"/>
      <c r="Q604" s="435"/>
      <c r="R604" s="435"/>
      <c r="S604" s="435"/>
      <c r="T604" s="435"/>
      <c r="U604" s="435"/>
      <c r="V604" s="21"/>
      <c r="W604" s="21"/>
      <c r="X604" s="21"/>
      <c r="Y604" s="21"/>
      <c r="Z604" s="21"/>
      <c r="AA604" s="21"/>
      <c r="AB604" s="21"/>
      <c r="AC604" s="21"/>
      <c r="AD604" s="21"/>
      <c r="AE604" s="21"/>
      <c r="AF604" s="21"/>
      <c r="AG604" s="21"/>
      <c r="AH604" s="21"/>
      <c r="AI604" s="21"/>
      <c r="AJ604" s="21"/>
      <c r="AK604" s="21"/>
      <c r="AL604" s="21"/>
      <c r="AM604" s="21"/>
      <c r="AN604" s="21"/>
    </row>
    <row r="605" spans="1:40" s="296" customFormat="1" ht="14.5">
      <c r="A605" s="40" t="s">
        <v>1483</v>
      </c>
      <c r="B605" s="93">
        <v>44265</v>
      </c>
      <c r="C605" s="435">
        <v>1</v>
      </c>
      <c r="D605" s="435">
        <v>1</v>
      </c>
      <c r="E605" s="435"/>
      <c r="F605" s="435">
        <v>26</v>
      </c>
      <c r="G605" s="435">
        <v>1</v>
      </c>
      <c r="H605" s="435"/>
      <c r="I605" s="123"/>
      <c r="J605" s="439"/>
      <c r="K605" s="435"/>
      <c r="L605" s="435">
        <v>1</v>
      </c>
      <c r="M605" s="435"/>
      <c r="N605" s="435">
        <v>397</v>
      </c>
      <c r="O605" s="435">
        <v>1</v>
      </c>
      <c r="P605" s="435"/>
      <c r="Q605" s="435"/>
      <c r="R605" s="435">
        <v>1</v>
      </c>
      <c r="S605" s="435">
        <v>1</v>
      </c>
      <c r="T605" s="435"/>
      <c r="U605" s="435"/>
      <c r="V605" s="21"/>
      <c r="W605" s="21"/>
      <c r="X605" s="21"/>
      <c r="Y605" s="21"/>
      <c r="Z605" s="21"/>
      <c r="AA605" s="21"/>
      <c r="AB605" s="21"/>
      <c r="AC605" s="21"/>
      <c r="AD605" s="21"/>
      <c r="AE605" s="21"/>
      <c r="AF605" s="21"/>
      <c r="AG605" s="21"/>
      <c r="AH605" s="21"/>
      <c r="AI605" s="21"/>
      <c r="AJ605" s="21"/>
      <c r="AK605" s="21"/>
      <c r="AL605" s="21"/>
      <c r="AM605" s="21"/>
      <c r="AN605" s="21"/>
    </row>
    <row r="606" spans="1:40" s="296" customFormat="1" ht="14.5">
      <c r="A606" s="40" t="s">
        <v>1284</v>
      </c>
      <c r="B606" s="93">
        <v>44264</v>
      </c>
      <c r="C606" s="435">
        <v>7</v>
      </c>
      <c r="D606" s="435">
        <v>5</v>
      </c>
      <c r="E606" s="435">
        <v>1</v>
      </c>
      <c r="F606" s="435" t="s">
        <v>1444</v>
      </c>
      <c r="G606" s="435"/>
      <c r="H606" s="435">
        <v>2</v>
      </c>
      <c r="I606" s="123">
        <v>2</v>
      </c>
      <c r="J606" s="439">
        <v>3</v>
      </c>
      <c r="K606" s="435"/>
      <c r="L606" s="435"/>
      <c r="M606" s="435"/>
      <c r="N606" s="435" t="s">
        <v>2198</v>
      </c>
      <c r="O606" s="435"/>
      <c r="P606" s="435"/>
      <c r="Q606" s="435"/>
      <c r="R606" s="435"/>
      <c r="S606" s="435"/>
      <c r="T606" s="435"/>
      <c r="U606" s="435"/>
      <c r="V606" s="21"/>
      <c r="W606" s="21"/>
      <c r="X606" s="21"/>
      <c r="Y606" s="21"/>
      <c r="Z606" s="21"/>
      <c r="AA606" s="21"/>
      <c r="AB606" s="21"/>
      <c r="AC606" s="21"/>
      <c r="AD606" s="21"/>
      <c r="AE606" s="21"/>
      <c r="AF606" s="21"/>
      <c r="AG606" s="21"/>
      <c r="AH606" s="21"/>
      <c r="AI606" s="21"/>
      <c r="AJ606" s="21"/>
      <c r="AK606" s="21"/>
      <c r="AL606" s="21"/>
      <c r="AM606" s="21"/>
      <c r="AN606" s="21"/>
    </row>
    <row r="607" spans="1:40" s="303" customFormat="1" ht="14.5">
      <c r="A607" s="40" t="s">
        <v>1485</v>
      </c>
      <c r="B607" s="93">
        <v>44274</v>
      </c>
      <c r="C607" s="435">
        <v>1</v>
      </c>
      <c r="D607" s="435">
        <v>1</v>
      </c>
      <c r="E607" s="435"/>
      <c r="F607" s="435"/>
      <c r="G607" s="435"/>
      <c r="H607" s="435"/>
      <c r="I607" s="123"/>
      <c r="J607" s="439"/>
      <c r="K607" s="435"/>
      <c r="L607" s="435"/>
      <c r="M607" s="435"/>
      <c r="N607" s="435"/>
      <c r="O607" s="435"/>
      <c r="P607" s="435"/>
      <c r="Q607" s="435"/>
      <c r="R607" s="435"/>
      <c r="S607" s="435"/>
      <c r="T607" s="435"/>
      <c r="U607" s="435"/>
      <c r="V607" s="21"/>
      <c r="W607" s="21"/>
      <c r="X607" s="21"/>
      <c r="Y607" s="21"/>
      <c r="Z607" s="21"/>
      <c r="AA607" s="21"/>
      <c r="AB607" s="21"/>
      <c r="AC607" s="21"/>
      <c r="AD607" s="21"/>
      <c r="AE607" s="21"/>
      <c r="AF607" s="21"/>
      <c r="AG607" s="21"/>
      <c r="AH607" s="21"/>
      <c r="AI607" s="21"/>
      <c r="AJ607" s="21"/>
      <c r="AK607" s="21"/>
      <c r="AL607" s="21"/>
      <c r="AM607" s="21"/>
      <c r="AN607" s="21"/>
    </row>
    <row r="608" spans="1:40" s="303" customFormat="1" ht="14.5">
      <c r="A608" s="40" t="s">
        <v>1487</v>
      </c>
      <c r="B608" s="93">
        <v>44277</v>
      </c>
      <c r="C608" s="435">
        <v>1</v>
      </c>
      <c r="D608" s="435">
        <v>1</v>
      </c>
      <c r="E608" s="435"/>
      <c r="F608" s="435"/>
      <c r="G608" s="435"/>
      <c r="H608" s="435"/>
      <c r="I608" s="123"/>
      <c r="J608" s="439">
        <v>1</v>
      </c>
      <c r="K608" s="435"/>
      <c r="L608" s="435"/>
      <c r="M608" s="435"/>
      <c r="N608" s="435"/>
      <c r="O608" s="435"/>
      <c r="P608" s="435"/>
      <c r="Q608" s="435"/>
      <c r="R608" s="435"/>
      <c r="S608" s="435"/>
      <c r="T608" s="435"/>
      <c r="U608" s="435"/>
      <c r="V608" s="21"/>
      <c r="W608" s="21"/>
      <c r="X608" s="21"/>
      <c r="Y608" s="21"/>
      <c r="Z608" s="21"/>
      <c r="AA608" s="21"/>
      <c r="AB608" s="21"/>
      <c r="AC608" s="21"/>
      <c r="AD608" s="21"/>
      <c r="AE608" s="21"/>
      <c r="AF608" s="21"/>
      <c r="AG608" s="21"/>
      <c r="AH608" s="21"/>
      <c r="AI608" s="21"/>
      <c r="AJ608" s="21"/>
      <c r="AK608" s="21"/>
      <c r="AL608" s="21"/>
      <c r="AM608" s="21"/>
      <c r="AN608" s="21"/>
    </row>
    <row r="609" spans="1:40" s="303" customFormat="1" ht="14.5">
      <c r="A609" s="40" t="s">
        <v>1490</v>
      </c>
      <c r="B609" s="93">
        <v>44271</v>
      </c>
      <c r="C609" s="435">
        <v>1</v>
      </c>
      <c r="D609" s="435">
        <v>1</v>
      </c>
      <c r="E609" s="435"/>
      <c r="F609" s="435">
        <v>35</v>
      </c>
      <c r="G609" s="435"/>
      <c r="H609" s="435"/>
      <c r="I609" s="123">
        <v>1</v>
      </c>
      <c r="J609" s="439"/>
      <c r="K609" s="435"/>
      <c r="L609" s="435"/>
      <c r="M609" s="435"/>
      <c r="N609" s="435">
        <v>2700</v>
      </c>
      <c r="O609" s="435"/>
      <c r="P609" s="435"/>
      <c r="Q609" s="435"/>
      <c r="R609" s="435"/>
      <c r="S609" s="435">
        <v>1</v>
      </c>
      <c r="T609" s="435"/>
      <c r="U609" s="435"/>
      <c r="V609" s="21"/>
      <c r="W609" s="21"/>
      <c r="X609" s="21"/>
      <c r="Y609" s="21"/>
      <c r="Z609" s="21"/>
      <c r="AA609" s="21"/>
      <c r="AB609" s="21"/>
      <c r="AC609" s="21"/>
      <c r="AD609" s="21"/>
      <c r="AE609" s="21"/>
      <c r="AF609" s="21"/>
      <c r="AG609" s="21"/>
      <c r="AH609" s="21"/>
      <c r="AI609" s="21"/>
      <c r="AJ609" s="21"/>
      <c r="AK609" s="21"/>
      <c r="AL609" s="21"/>
      <c r="AM609" s="21"/>
      <c r="AN609" s="21"/>
    </row>
    <row r="610" spans="1:40" s="303" customFormat="1" ht="14.5">
      <c r="A610" s="40" t="s">
        <v>1491</v>
      </c>
      <c r="B610" s="93">
        <v>44256</v>
      </c>
      <c r="C610" s="435">
        <v>62</v>
      </c>
      <c r="D610" s="435">
        <v>60</v>
      </c>
      <c r="E610" s="435"/>
      <c r="F610" s="435" t="s">
        <v>2199</v>
      </c>
      <c r="G610" s="435"/>
      <c r="H610" s="435"/>
      <c r="I610" s="123"/>
      <c r="J610" s="439"/>
      <c r="K610" s="435"/>
      <c r="L610" s="435"/>
      <c r="M610" s="435"/>
      <c r="N610" s="435" t="s">
        <v>2200</v>
      </c>
      <c r="O610" s="435">
        <v>21</v>
      </c>
      <c r="P610" s="435"/>
      <c r="Q610" s="435"/>
      <c r="R610" s="435">
        <v>12</v>
      </c>
      <c r="S610" s="435"/>
      <c r="T610" s="435"/>
      <c r="U610" s="435"/>
      <c r="V610" s="21"/>
      <c r="W610" s="21"/>
      <c r="X610" s="21"/>
      <c r="Y610" s="21"/>
      <c r="Z610" s="21"/>
      <c r="AA610" s="21"/>
      <c r="AB610" s="21"/>
      <c r="AC610" s="21"/>
      <c r="AD610" s="21"/>
      <c r="AE610" s="21"/>
      <c r="AF610" s="21"/>
      <c r="AG610" s="21"/>
      <c r="AH610" s="21"/>
      <c r="AI610" s="21"/>
      <c r="AJ610" s="21"/>
      <c r="AK610" s="21"/>
      <c r="AL610" s="21"/>
      <c r="AM610" s="21"/>
      <c r="AN610" s="21"/>
    </row>
    <row r="611" spans="1:40" s="303" customFormat="1" ht="14.5">
      <c r="A611" s="40" t="s">
        <v>1494</v>
      </c>
      <c r="B611" s="93">
        <v>44245</v>
      </c>
      <c r="C611" s="435">
        <v>1</v>
      </c>
      <c r="D611" s="435">
        <v>1</v>
      </c>
      <c r="E611" s="435"/>
      <c r="F611" s="435" t="s">
        <v>1495</v>
      </c>
      <c r="G611" s="435"/>
      <c r="H611" s="435"/>
      <c r="I611" s="123">
        <v>1</v>
      </c>
      <c r="J611" s="439"/>
      <c r="K611" s="435"/>
      <c r="L611" s="435"/>
      <c r="M611" s="435"/>
      <c r="N611" s="435">
        <v>1930</v>
      </c>
      <c r="O611" s="435">
        <v>1</v>
      </c>
      <c r="P611" s="435"/>
      <c r="Q611" s="435"/>
      <c r="R611" s="435"/>
      <c r="S611" s="435"/>
      <c r="T611" s="435"/>
      <c r="U611" s="435"/>
      <c r="V611" s="21"/>
      <c r="W611" s="21"/>
      <c r="X611" s="21"/>
      <c r="Y611" s="21"/>
      <c r="Z611" s="21"/>
      <c r="AA611" s="21"/>
      <c r="AB611" s="21"/>
      <c r="AC611" s="21"/>
      <c r="AD611" s="21"/>
      <c r="AE611" s="21"/>
      <c r="AF611" s="21"/>
      <c r="AG611" s="21"/>
      <c r="AH611" s="21"/>
      <c r="AI611" s="21"/>
      <c r="AJ611" s="21"/>
      <c r="AK611" s="21"/>
      <c r="AL611" s="21"/>
      <c r="AM611" s="21"/>
      <c r="AN611" s="21"/>
    </row>
    <row r="612" spans="1:40" s="304" customFormat="1" ht="14.5">
      <c r="A612" s="40" t="s">
        <v>1496</v>
      </c>
      <c r="B612" s="93">
        <v>44280</v>
      </c>
      <c r="C612" s="435"/>
      <c r="D612" s="435"/>
      <c r="E612" s="435"/>
      <c r="F612" s="435"/>
      <c r="G612" s="435"/>
      <c r="H612" s="435"/>
      <c r="I612" s="123"/>
      <c r="J612" s="439"/>
      <c r="K612" s="435"/>
      <c r="L612" s="435"/>
      <c r="M612" s="435"/>
      <c r="N612" s="435"/>
      <c r="O612" s="435"/>
      <c r="P612" s="435">
        <v>1</v>
      </c>
      <c r="Q612" s="435"/>
      <c r="R612" s="435"/>
      <c r="S612" s="435"/>
      <c r="T612" s="435"/>
      <c r="U612" s="435"/>
      <c r="V612" s="21"/>
      <c r="W612" s="21"/>
      <c r="X612" s="21"/>
      <c r="Y612" s="21"/>
      <c r="Z612" s="21"/>
      <c r="AA612" s="21"/>
      <c r="AB612" s="21"/>
      <c r="AC612" s="21"/>
      <c r="AD612" s="21"/>
      <c r="AE612" s="21"/>
      <c r="AF612" s="21"/>
      <c r="AG612" s="21"/>
      <c r="AH612" s="21"/>
      <c r="AI612" s="21"/>
      <c r="AJ612" s="21"/>
      <c r="AK612" s="21"/>
      <c r="AL612" s="21"/>
      <c r="AM612" s="21"/>
      <c r="AN612" s="21"/>
    </row>
    <row r="613" spans="1:40" s="304" customFormat="1" ht="14.5">
      <c r="A613" s="40" t="s">
        <v>1500</v>
      </c>
      <c r="B613" s="93">
        <v>44237</v>
      </c>
      <c r="C613" s="435">
        <v>30</v>
      </c>
      <c r="D613" s="435">
        <v>30</v>
      </c>
      <c r="E613" s="435"/>
      <c r="F613" s="435">
        <v>38.200000000000003</v>
      </c>
      <c r="G613" s="435"/>
      <c r="H613" s="435"/>
      <c r="I613" s="123"/>
      <c r="J613" s="439">
        <v>30</v>
      </c>
      <c r="K613" s="435"/>
      <c r="L613" s="435"/>
      <c r="M613" s="435"/>
      <c r="N613" s="435">
        <v>2890</v>
      </c>
      <c r="O613" s="435"/>
      <c r="P613" s="435"/>
      <c r="Q613" s="435"/>
      <c r="R613" s="435"/>
      <c r="S613" s="435"/>
      <c r="T613" s="435"/>
      <c r="U613" s="435"/>
      <c r="V613" s="21"/>
      <c r="W613" s="21"/>
      <c r="X613" s="21"/>
      <c r="Y613" s="21"/>
      <c r="Z613" s="21"/>
      <c r="AA613" s="21"/>
      <c r="AB613" s="21"/>
      <c r="AC613" s="21"/>
      <c r="AD613" s="21"/>
      <c r="AE613" s="21"/>
      <c r="AF613" s="21"/>
      <c r="AG613" s="21"/>
      <c r="AH613" s="21"/>
      <c r="AI613" s="21"/>
      <c r="AJ613" s="21"/>
      <c r="AK613" s="21"/>
      <c r="AL613" s="21"/>
      <c r="AM613" s="21"/>
      <c r="AN613" s="21"/>
    </row>
    <row r="614" spans="1:40" s="304" customFormat="1" ht="14.5">
      <c r="A614" s="40" t="s">
        <v>1502</v>
      </c>
      <c r="B614" s="93">
        <v>44256</v>
      </c>
      <c r="C614" s="435">
        <v>1</v>
      </c>
      <c r="D614" s="435">
        <v>1</v>
      </c>
      <c r="E614" s="435"/>
      <c r="F614" s="435">
        <v>36</v>
      </c>
      <c r="G614" s="435"/>
      <c r="H614" s="435"/>
      <c r="I614" s="123"/>
      <c r="J614" s="439">
        <v>1</v>
      </c>
      <c r="K614" s="435"/>
      <c r="L614" s="435"/>
      <c r="M614" s="435"/>
      <c r="N614" s="435"/>
      <c r="O614" s="435"/>
      <c r="P614" s="435"/>
      <c r="Q614" s="435"/>
      <c r="R614" s="435"/>
      <c r="S614" s="435"/>
      <c r="T614" s="435"/>
      <c r="U614" s="435"/>
      <c r="V614" s="21"/>
      <c r="W614" s="21"/>
      <c r="X614" s="21"/>
      <c r="Y614" s="21"/>
      <c r="Z614" s="21"/>
      <c r="AA614" s="21"/>
      <c r="AB614" s="21"/>
      <c r="AC614" s="21"/>
      <c r="AD614" s="21"/>
      <c r="AE614" s="21"/>
      <c r="AF614" s="21"/>
      <c r="AG614" s="21"/>
      <c r="AH614" s="21"/>
      <c r="AI614" s="21"/>
      <c r="AJ614" s="21"/>
      <c r="AK614" s="21"/>
      <c r="AL614" s="21"/>
      <c r="AM614" s="21"/>
      <c r="AN614" s="21"/>
    </row>
    <row r="615" spans="1:40" s="304" customFormat="1" ht="14.5">
      <c r="A615" s="40" t="s">
        <v>1505</v>
      </c>
      <c r="B615" s="93">
        <v>44278</v>
      </c>
      <c r="C615" s="435">
        <v>1</v>
      </c>
      <c r="D615" s="435">
        <v>1</v>
      </c>
      <c r="E615" s="435"/>
      <c r="F615" s="435">
        <v>36</v>
      </c>
      <c r="G615" s="435"/>
      <c r="H615" s="435"/>
      <c r="I615" s="123"/>
      <c r="J615" s="439">
        <v>1</v>
      </c>
      <c r="K615" s="435"/>
      <c r="L615" s="435"/>
      <c r="M615" s="435"/>
      <c r="N615" s="435">
        <v>2400</v>
      </c>
      <c r="O615" s="435"/>
      <c r="P615" s="435"/>
      <c r="Q615" s="435"/>
      <c r="R615" s="435"/>
      <c r="S615" s="435"/>
      <c r="T615" s="435"/>
      <c r="U615" s="435"/>
      <c r="V615" s="21"/>
      <c r="W615" s="21"/>
      <c r="X615" s="21"/>
      <c r="Y615" s="21"/>
      <c r="Z615" s="21"/>
      <c r="AA615" s="21"/>
      <c r="AB615" s="21"/>
      <c r="AC615" s="21"/>
      <c r="AD615" s="21"/>
      <c r="AE615" s="21"/>
      <c r="AF615" s="21"/>
      <c r="AG615" s="21"/>
      <c r="AH615" s="21"/>
      <c r="AI615" s="21"/>
      <c r="AJ615" s="21"/>
      <c r="AK615" s="21"/>
      <c r="AL615" s="21"/>
      <c r="AM615" s="21"/>
      <c r="AN615" s="21"/>
    </row>
    <row r="616" spans="1:40" s="304" customFormat="1" ht="14.5">
      <c r="A616" s="40" t="s">
        <v>1508</v>
      </c>
      <c r="B616" s="93">
        <v>44278</v>
      </c>
      <c r="C616" s="435">
        <v>1</v>
      </c>
      <c r="D616" s="435">
        <v>1</v>
      </c>
      <c r="E616" s="435"/>
      <c r="F616" s="435" t="s">
        <v>916</v>
      </c>
      <c r="G616" s="435"/>
      <c r="H616" s="435"/>
      <c r="I616" s="123"/>
      <c r="J616" s="439"/>
      <c r="K616" s="435"/>
      <c r="L616" s="435"/>
      <c r="M616" s="435"/>
      <c r="N616" s="435">
        <v>2565</v>
      </c>
      <c r="O616" s="435">
        <v>1</v>
      </c>
      <c r="P616" s="435"/>
      <c r="Q616" s="435"/>
      <c r="R616" s="435"/>
      <c r="S616" s="435"/>
      <c r="T616" s="435"/>
      <c r="U616" s="435"/>
      <c r="V616" s="21"/>
      <c r="W616" s="21"/>
      <c r="X616" s="21"/>
      <c r="Y616" s="21"/>
      <c r="Z616" s="21"/>
      <c r="AA616" s="21"/>
      <c r="AB616" s="21"/>
      <c r="AC616" s="21"/>
      <c r="AD616" s="21"/>
      <c r="AE616" s="21"/>
      <c r="AF616" s="21"/>
      <c r="AG616" s="21"/>
      <c r="AH616" s="21"/>
      <c r="AI616" s="21"/>
      <c r="AJ616" s="21"/>
      <c r="AK616" s="21"/>
      <c r="AL616" s="21"/>
      <c r="AM616" s="21"/>
      <c r="AN616" s="21"/>
    </row>
    <row r="617" spans="1:40" s="304" customFormat="1" ht="14.5">
      <c r="A617" s="40" t="s">
        <v>1509</v>
      </c>
      <c r="B617" s="93">
        <v>44278</v>
      </c>
      <c r="C617" s="435">
        <v>26</v>
      </c>
      <c r="D617" s="435">
        <v>26</v>
      </c>
      <c r="E617" s="435"/>
      <c r="F617" s="435" t="s">
        <v>2201</v>
      </c>
      <c r="G617" s="435"/>
      <c r="H617" s="435"/>
      <c r="I617" s="122">
        <v>10</v>
      </c>
      <c r="J617" s="439"/>
      <c r="K617" s="435"/>
      <c r="L617" s="435"/>
      <c r="M617" s="435"/>
      <c r="N617" s="435" t="s">
        <v>2202</v>
      </c>
      <c r="O617" s="435">
        <v>6</v>
      </c>
      <c r="P617" s="435"/>
      <c r="Q617" s="435"/>
      <c r="R617" s="435">
        <v>9</v>
      </c>
      <c r="S617" s="435">
        <v>2</v>
      </c>
      <c r="T617" s="435"/>
      <c r="U617" s="435"/>
      <c r="V617" s="21"/>
      <c r="W617" s="21"/>
      <c r="X617" s="21"/>
      <c r="Y617" s="21"/>
      <c r="Z617" s="21"/>
      <c r="AA617" s="21"/>
      <c r="AB617" s="21"/>
      <c r="AC617" s="21"/>
      <c r="AD617" s="21"/>
      <c r="AE617" s="21"/>
      <c r="AF617" s="21"/>
      <c r="AG617" s="21"/>
      <c r="AH617" s="21"/>
      <c r="AI617" s="21"/>
      <c r="AJ617" s="21"/>
      <c r="AK617" s="21"/>
      <c r="AL617" s="21"/>
      <c r="AM617" s="21"/>
      <c r="AN617" s="21"/>
    </row>
    <row r="618" spans="1:40" s="304" customFormat="1" ht="14.5">
      <c r="A618" s="40" t="s">
        <v>932</v>
      </c>
      <c r="B618" s="93"/>
      <c r="C618" s="435">
        <f>2373-31</f>
        <v>2342</v>
      </c>
      <c r="D618" s="435">
        <v>2373</v>
      </c>
      <c r="E618" s="440">
        <v>6112</v>
      </c>
      <c r="F618" s="435"/>
      <c r="G618" s="435"/>
      <c r="H618" s="435"/>
      <c r="I618" s="123"/>
      <c r="J618" s="439"/>
      <c r="K618" s="435"/>
      <c r="L618" s="435"/>
      <c r="M618" s="435"/>
      <c r="N618" s="435"/>
      <c r="O618" s="435"/>
      <c r="P618" s="435"/>
      <c r="Q618" s="435">
        <v>31</v>
      </c>
      <c r="R618" s="435"/>
      <c r="S618" s="435">
        <v>6</v>
      </c>
      <c r="T618" s="435"/>
      <c r="U618" s="435"/>
      <c r="V618" s="21"/>
      <c r="W618" s="21"/>
      <c r="X618" s="21"/>
      <c r="Y618" s="21"/>
      <c r="Z618" s="21"/>
      <c r="AA618" s="21"/>
      <c r="AB618" s="21"/>
      <c r="AC618" s="21"/>
      <c r="AD618" s="21"/>
      <c r="AE618" s="21"/>
      <c r="AF618" s="21"/>
      <c r="AG618" s="21"/>
      <c r="AH618" s="21"/>
      <c r="AI618" s="21"/>
      <c r="AJ618" s="21"/>
      <c r="AK618" s="21"/>
      <c r="AL618" s="21"/>
      <c r="AM618" s="21"/>
      <c r="AN618" s="21"/>
    </row>
    <row r="619" spans="1:40" s="304" customFormat="1" ht="14.5">
      <c r="A619" s="40" t="s">
        <v>1514</v>
      </c>
      <c r="B619" s="93">
        <v>44270</v>
      </c>
      <c r="C619" s="435">
        <v>35</v>
      </c>
      <c r="D619" s="435">
        <v>35</v>
      </c>
      <c r="E619" s="440"/>
      <c r="F619" s="435"/>
      <c r="G619" s="435"/>
      <c r="H619" s="435"/>
      <c r="I619" s="122">
        <v>9</v>
      </c>
      <c r="J619" s="439"/>
      <c r="K619" s="435"/>
      <c r="L619" s="435"/>
      <c r="M619" s="435"/>
      <c r="N619" s="435"/>
      <c r="O619" s="435"/>
      <c r="P619" s="435"/>
      <c r="Q619" s="435"/>
      <c r="R619" s="435">
        <v>8</v>
      </c>
      <c r="S619" s="435"/>
      <c r="T619" s="435"/>
      <c r="U619" s="435"/>
      <c r="V619" s="21"/>
      <c r="W619" s="21"/>
      <c r="X619" s="21"/>
      <c r="Y619" s="21"/>
      <c r="Z619" s="21"/>
      <c r="AA619" s="21"/>
      <c r="AB619" s="21"/>
      <c r="AC619" s="21"/>
      <c r="AD619" s="21"/>
      <c r="AE619" s="21"/>
      <c r="AF619" s="21"/>
      <c r="AG619" s="21"/>
      <c r="AH619" s="21"/>
      <c r="AI619" s="21"/>
      <c r="AJ619" s="21"/>
      <c r="AK619" s="21"/>
      <c r="AL619" s="21"/>
      <c r="AM619" s="21"/>
      <c r="AN619" s="21"/>
    </row>
    <row r="620" spans="1:40" s="304" customFormat="1" ht="14.5">
      <c r="A620" s="40" t="s">
        <v>1515</v>
      </c>
      <c r="B620" s="93">
        <v>44273</v>
      </c>
      <c r="C620" s="435">
        <v>8</v>
      </c>
      <c r="D620" s="435">
        <v>8</v>
      </c>
      <c r="E620" s="440"/>
      <c r="F620" s="435" t="s">
        <v>2203</v>
      </c>
      <c r="G620" s="435"/>
      <c r="H620" s="435"/>
      <c r="I620" s="123">
        <v>2</v>
      </c>
      <c r="J620" s="439">
        <v>6</v>
      </c>
      <c r="K620" s="435"/>
      <c r="L620" s="435"/>
      <c r="M620" s="435"/>
      <c r="N620" s="435" t="s">
        <v>2204</v>
      </c>
      <c r="O620" s="435"/>
      <c r="P620" s="435"/>
      <c r="Q620" s="435"/>
      <c r="R620" s="435"/>
      <c r="S620" s="435"/>
      <c r="T620" s="435"/>
      <c r="U620" s="435"/>
      <c r="V620" s="21"/>
      <c r="W620" s="21"/>
      <c r="X620" s="21"/>
      <c r="Y620" s="21"/>
      <c r="Z620" s="21"/>
      <c r="AA620" s="21"/>
      <c r="AB620" s="21"/>
      <c r="AC620" s="21"/>
      <c r="AD620" s="21"/>
      <c r="AE620" s="21"/>
      <c r="AF620" s="21"/>
      <c r="AG620" s="21"/>
      <c r="AH620" s="21"/>
      <c r="AI620" s="21"/>
      <c r="AJ620" s="21"/>
      <c r="AK620" s="21"/>
      <c r="AL620" s="21"/>
      <c r="AM620" s="21"/>
      <c r="AN620" s="21"/>
    </row>
    <row r="621" spans="1:40" s="304" customFormat="1" ht="14.5">
      <c r="A621" s="40" t="s">
        <v>1516</v>
      </c>
      <c r="B621" s="93">
        <v>44272</v>
      </c>
      <c r="C621" s="435">
        <v>30</v>
      </c>
      <c r="D621" s="435">
        <v>30</v>
      </c>
      <c r="E621" s="440"/>
      <c r="F621" s="435" t="s">
        <v>2041</v>
      </c>
      <c r="G621" s="435"/>
      <c r="H621" s="435"/>
      <c r="I621" s="123"/>
      <c r="J621" s="439"/>
      <c r="K621" s="435"/>
      <c r="L621" s="435"/>
      <c r="M621" s="435"/>
      <c r="N621" s="435"/>
      <c r="O621" s="435"/>
      <c r="P621" s="435"/>
      <c r="Q621" s="435"/>
      <c r="R621" s="435"/>
      <c r="S621" s="435">
        <v>2</v>
      </c>
      <c r="T621" s="435"/>
      <c r="U621" s="435"/>
      <c r="V621" s="21"/>
      <c r="W621" s="21"/>
      <c r="X621" s="21"/>
      <c r="Y621" s="21"/>
      <c r="Z621" s="21"/>
      <c r="AA621" s="21"/>
      <c r="AB621" s="21"/>
      <c r="AC621" s="21"/>
      <c r="AD621" s="21"/>
      <c r="AE621" s="21"/>
      <c r="AF621" s="21"/>
      <c r="AG621" s="21"/>
      <c r="AH621" s="21"/>
      <c r="AI621" s="21"/>
      <c r="AJ621" s="21"/>
      <c r="AK621" s="21"/>
      <c r="AL621" s="21"/>
      <c r="AM621" s="21"/>
      <c r="AN621" s="21"/>
    </row>
    <row r="622" spans="1:40" s="304" customFormat="1" ht="14.5">
      <c r="A622" s="40" t="s">
        <v>1517</v>
      </c>
      <c r="B622" s="93"/>
      <c r="C622" s="435">
        <v>28</v>
      </c>
      <c r="D622" s="435">
        <v>28</v>
      </c>
      <c r="E622" s="440"/>
      <c r="F622" s="435" t="s">
        <v>2205</v>
      </c>
      <c r="G622" s="435"/>
      <c r="H622" s="435"/>
      <c r="I622" s="122">
        <v>6</v>
      </c>
      <c r="J622" s="439"/>
      <c r="K622" s="435"/>
      <c r="L622" s="435"/>
      <c r="M622" s="435"/>
      <c r="N622" s="435" t="s">
        <v>2206</v>
      </c>
      <c r="O622" s="435"/>
      <c r="P622" s="435"/>
      <c r="Q622" s="435">
        <v>1</v>
      </c>
      <c r="R622" s="435">
        <v>2</v>
      </c>
      <c r="S622" s="435">
        <v>2</v>
      </c>
      <c r="T622" s="435"/>
      <c r="U622" s="435"/>
      <c r="V622" s="21"/>
      <c r="W622" s="21"/>
      <c r="X622" s="21"/>
      <c r="Y622" s="21"/>
      <c r="Z622" s="21"/>
      <c r="AA622" s="21"/>
      <c r="AB622" s="21"/>
      <c r="AC622" s="21"/>
      <c r="AD622" s="21"/>
      <c r="AE622" s="21"/>
      <c r="AF622" s="21"/>
      <c r="AG622" s="21"/>
      <c r="AH622" s="21"/>
      <c r="AI622" s="21"/>
      <c r="AJ622" s="21"/>
      <c r="AK622" s="21"/>
      <c r="AL622" s="21"/>
      <c r="AM622" s="21"/>
      <c r="AN622" s="21"/>
    </row>
    <row r="623" spans="1:40" s="306" customFormat="1" ht="14.5">
      <c r="A623" s="109" t="s">
        <v>1519</v>
      </c>
      <c r="B623" s="93">
        <v>44281</v>
      </c>
      <c r="C623" s="435">
        <v>23</v>
      </c>
      <c r="D623" s="435">
        <v>23</v>
      </c>
      <c r="E623" s="440">
        <v>15</v>
      </c>
      <c r="F623" s="435"/>
      <c r="G623" s="435"/>
      <c r="H623" s="435"/>
      <c r="I623" s="123"/>
      <c r="J623" s="439"/>
      <c r="K623" s="435"/>
      <c r="L623" s="435"/>
      <c r="M623" s="435"/>
      <c r="N623" s="435"/>
      <c r="O623" s="435"/>
      <c r="P623" s="435"/>
      <c r="Q623" s="435"/>
      <c r="R623" s="435"/>
      <c r="S623" s="435"/>
      <c r="T623" s="435"/>
      <c r="U623" s="435"/>
      <c r="V623" s="21"/>
      <c r="W623" s="21"/>
      <c r="X623" s="21"/>
      <c r="Y623" s="21"/>
      <c r="Z623" s="21"/>
      <c r="AA623" s="21"/>
      <c r="AB623" s="21"/>
      <c r="AC623" s="21"/>
      <c r="AD623" s="21"/>
      <c r="AE623" s="21"/>
      <c r="AF623" s="21"/>
      <c r="AG623" s="21"/>
      <c r="AH623" s="21"/>
      <c r="AI623" s="21"/>
      <c r="AJ623" s="21"/>
      <c r="AK623" s="21"/>
      <c r="AL623" s="21"/>
      <c r="AM623" s="21"/>
      <c r="AN623" s="21"/>
    </row>
    <row r="624" spans="1:40" s="306" customFormat="1" ht="14.5">
      <c r="A624" s="40" t="s">
        <v>1505</v>
      </c>
      <c r="B624" s="93">
        <v>44278</v>
      </c>
      <c r="C624" s="435">
        <v>1</v>
      </c>
      <c r="D624" s="435">
        <v>1</v>
      </c>
      <c r="E624" s="440"/>
      <c r="F624" s="435">
        <v>36</v>
      </c>
      <c r="G624" s="435"/>
      <c r="H624" s="435"/>
      <c r="I624" s="123">
        <v>1</v>
      </c>
      <c r="J624" s="439"/>
      <c r="K624" s="435"/>
      <c r="L624" s="435"/>
      <c r="M624" s="435"/>
      <c r="N624" s="435">
        <v>2400</v>
      </c>
      <c r="O624" s="435"/>
      <c r="P624" s="435"/>
      <c r="Q624" s="435"/>
      <c r="R624" s="435"/>
      <c r="S624" s="435"/>
      <c r="T624" s="435"/>
      <c r="U624" s="435"/>
      <c r="V624" s="21"/>
      <c r="W624" s="21"/>
      <c r="X624" s="21"/>
      <c r="Y624" s="21"/>
      <c r="Z624" s="21"/>
      <c r="AA624" s="21"/>
      <c r="AB624" s="21"/>
      <c r="AC624" s="21"/>
      <c r="AD624" s="21"/>
      <c r="AE624" s="21"/>
      <c r="AF624" s="21"/>
      <c r="AG624" s="21"/>
      <c r="AH624" s="21"/>
      <c r="AI624" s="21"/>
      <c r="AJ624" s="21"/>
      <c r="AK624" s="21"/>
      <c r="AL624" s="21"/>
      <c r="AM624" s="21"/>
      <c r="AN624" s="21"/>
    </row>
    <row r="625" spans="1:40" s="306" customFormat="1" ht="14.5">
      <c r="A625" s="40" t="s">
        <v>1521</v>
      </c>
      <c r="B625" s="93">
        <v>44231</v>
      </c>
      <c r="C625" s="435">
        <v>1</v>
      </c>
      <c r="D625" s="435">
        <v>1</v>
      </c>
      <c r="E625" s="440"/>
      <c r="F625" s="435" t="s">
        <v>861</v>
      </c>
      <c r="G625" s="435">
        <v>1</v>
      </c>
      <c r="H625" s="435"/>
      <c r="I625" s="123"/>
      <c r="J625" s="439"/>
      <c r="K625" s="435"/>
      <c r="L625" s="435"/>
      <c r="M625" s="435"/>
      <c r="N625" s="435"/>
      <c r="O625" s="435">
        <v>1</v>
      </c>
      <c r="P625" s="435"/>
      <c r="Q625" s="435"/>
      <c r="R625" s="435"/>
      <c r="S625" s="435"/>
      <c r="T625" s="435"/>
      <c r="U625" s="435"/>
      <c r="V625" s="21"/>
      <c r="W625" s="21"/>
      <c r="X625" s="21"/>
      <c r="Y625" s="21"/>
      <c r="Z625" s="21"/>
      <c r="AA625" s="21"/>
      <c r="AB625" s="21"/>
      <c r="AC625" s="21"/>
      <c r="AD625" s="21"/>
      <c r="AE625" s="21"/>
      <c r="AF625" s="21"/>
      <c r="AG625" s="21"/>
      <c r="AH625" s="21"/>
      <c r="AI625" s="21"/>
      <c r="AJ625" s="21"/>
      <c r="AK625" s="21"/>
      <c r="AL625" s="21"/>
      <c r="AM625" s="21"/>
      <c r="AN625" s="21"/>
    </row>
    <row r="626" spans="1:40" s="306" customFormat="1" ht="14.5">
      <c r="A626" s="40"/>
      <c r="B626" s="93"/>
      <c r="C626" s="435"/>
      <c r="D626" s="435"/>
      <c r="E626" s="440"/>
      <c r="F626" s="435"/>
      <c r="G626" s="435"/>
      <c r="H626" s="435"/>
      <c r="I626" s="123"/>
      <c r="J626" s="439"/>
      <c r="K626" s="435"/>
      <c r="L626" s="435"/>
      <c r="M626" s="435"/>
      <c r="N626" s="435"/>
      <c r="O626" s="435"/>
      <c r="P626" s="435"/>
      <c r="Q626" s="435"/>
      <c r="R626" s="435"/>
      <c r="S626" s="435"/>
      <c r="T626" s="435"/>
      <c r="U626" s="435"/>
      <c r="V626" s="21"/>
      <c r="W626" s="21"/>
      <c r="X626" s="21"/>
      <c r="Y626" s="21"/>
      <c r="Z626" s="21"/>
      <c r="AA626" s="21"/>
      <c r="AB626" s="21"/>
      <c r="AC626" s="21"/>
      <c r="AD626" s="21"/>
      <c r="AE626" s="21"/>
      <c r="AF626" s="21"/>
      <c r="AG626" s="21"/>
      <c r="AH626" s="21"/>
      <c r="AI626" s="21"/>
      <c r="AJ626" s="21"/>
      <c r="AK626" s="21"/>
      <c r="AL626" s="21"/>
      <c r="AM626" s="21"/>
      <c r="AN626" s="21"/>
    </row>
    <row r="627" spans="1:40" s="306" customFormat="1" ht="14.5">
      <c r="A627" s="40" t="s">
        <v>1522</v>
      </c>
      <c r="B627" s="93">
        <v>44281</v>
      </c>
      <c r="C627" s="435"/>
      <c r="D627" s="435"/>
      <c r="E627" s="440"/>
      <c r="F627" s="435"/>
      <c r="G627" s="435"/>
      <c r="H627" s="435"/>
      <c r="I627" s="123"/>
      <c r="J627" s="439"/>
      <c r="K627" s="435"/>
      <c r="L627" s="435"/>
      <c r="M627" s="435"/>
      <c r="N627" s="435"/>
      <c r="O627" s="435"/>
      <c r="P627" s="435"/>
      <c r="Q627" s="435"/>
      <c r="R627" s="435"/>
      <c r="S627" s="435"/>
      <c r="T627" s="435"/>
      <c r="U627" s="435"/>
      <c r="V627" s="21"/>
      <c r="W627" s="21"/>
      <c r="X627" s="21"/>
      <c r="Y627" s="21"/>
      <c r="Z627" s="21"/>
      <c r="AA627" s="21"/>
      <c r="AB627" s="21"/>
      <c r="AC627" s="21"/>
      <c r="AD627" s="21"/>
      <c r="AE627" s="21"/>
      <c r="AF627" s="21"/>
      <c r="AG627" s="21"/>
      <c r="AH627" s="21"/>
      <c r="AI627" s="21"/>
      <c r="AJ627" s="21"/>
      <c r="AK627" s="21"/>
      <c r="AL627" s="21"/>
      <c r="AM627" s="21"/>
      <c r="AN627" s="21"/>
    </row>
    <row r="628" spans="1:40" s="306" customFormat="1" ht="14.5">
      <c r="A628" s="40" t="s">
        <v>2207</v>
      </c>
      <c r="B628" s="93">
        <v>44275</v>
      </c>
      <c r="C628" s="435">
        <v>1711</v>
      </c>
      <c r="D628" s="435">
        <v>1711</v>
      </c>
      <c r="E628" s="440"/>
      <c r="F628" s="91" t="s">
        <v>2208</v>
      </c>
      <c r="G628" s="435"/>
      <c r="H628" s="435"/>
      <c r="I628" s="123"/>
      <c r="J628" s="439"/>
      <c r="K628" s="435"/>
      <c r="L628" s="435"/>
      <c r="M628" s="435"/>
      <c r="N628" s="435" t="s">
        <v>2208</v>
      </c>
      <c r="O628" s="435"/>
      <c r="P628" s="435"/>
      <c r="Q628" s="435"/>
      <c r="R628" s="435"/>
      <c r="S628" s="435"/>
      <c r="T628" s="435"/>
      <c r="U628" s="435"/>
      <c r="V628" s="21"/>
      <c r="W628" s="21"/>
      <c r="X628" s="21"/>
      <c r="Y628" s="21"/>
      <c r="Z628" s="21"/>
      <c r="AA628" s="21"/>
      <c r="AB628" s="21"/>
      <c r="AC628" s="21"/>
      <c r="AD628" s="21"/>
      <c r="AE628" s="21"/>
      <c r="AF628" s="21"/>
      <c r="AG628" s="21"/>
      <c r="AH628" s="21"/>
      <c r="AI628" s="21"/>
      <c r="AJ628" s="21"/>
      <c r="AK628" s="21"/>
      <c r="AL628" s="21"/>
      <c r="AM628" s="21"/>
      <c r="AN628" s="21"/>
    </row>
    <row r="629" spans="1:40" s="306" customFormat="1" ht="14.5">
      <c r="A629" s="40" t="s">
        <v>1527</v>
      </c>
      <c r="B629" s="436"/>
      <c r="C629" s="435">
        <v>183</v>
      </c>
      <c r="D629" s="435">
        <v>185</v>
      </c>
      <c r="E629" s="436">
        <v>58</v>
      </c>
      <c r="F629" s="436"/>
      <c r="G629" s="436"/>
      <c r="H629" s="436">
        <v>2</v>
      </c>
      <c r="I629" s="436">
        <v>23</v>
      </c>
      <c r="J629" s="436">
        <v>158</v>
      </c>
      <c r="K629" s="436"/>
      <c r="L629" s="436"/>
      <c r="M629" s="436"/>
      <c r="N629" s="436"/>
      <c r="O629" s="436"/>
      <c r="P629" s="436"/>
      <c r="Q629" s="436">
        <v>2</v>
      </c>
      <c r="R629" s="436"/>
      <c r="S629" s="436"/>
      <c r="T629" s="435"/>
      <c r="U629" s="435"/>
      <c r="V629" s="21"/>
      <c r="W629" s="21"/>
      <c r="X629" s="21"/>
      <c r="Y629" s="21"/>
      <c r="Z629" s="21"/>
      <c r="AA629" s="21"/>
      <c r="AB629" s="21"/>
      <c r="AC629" s="21"/>
      <c r="AD629" s="21"/>
      <c r="AE629" s="21"/>
      <c r="AF629" s="21"/>
      <c r="AG629" s="21"/>
      <c r="AH629" s="21"/>
      <c r="AI629" s="21"/>
      <c r="AJ629" s="21"/>
      <c r="AK629" s="21"/>
      <c r="AL629" s="21"/>
      <c r="AM629" s="21"/>
      <c r="AN629" s="21"/>
    </row>
    <row r="630" spans="1:40" s="306" customFormat="1" ht="14.5">
      <c r="A630" s="40" t="s">
        <v>1528</v>
      </c>
      <c r="B630" s="93">
        <v>44254</v>
      </c>
      <c r="C630" s="435"/>
      <c r="D630" s="435"/>
      <c r="E630" s="440"/>
      <c r="F630" s="91"/>
      <c r="G630" s="435"/>
      <c r="H630" s="435"/>
      <c r="I630" s="123"/>
      <c r="J630" s="439"/>
      <c r="K630" s="435"/>
      <c r="L630" s="435"/>
      <c r="M630" s="435"/>
      <c r="N630" s="435"/>
      <c r="O630" s="435"/>
      <c r="P630" s="435"/>
      <c r="Q630" s="435"/>
      <c r="R630" s="435"/>
      <c r="S630" s="435"/>
      <c r="T630" s="435"/>
      <c r="U630" s="435"/>
      <c r="V630" s="21"/>
      <c r="W630" s="21"/>
      <c r="X630" s="21"/>
      <c r="Y630" s="21"/>
      <c r="Z630" s="21"/>
      <c r="AA630" s="21"/>
      <c r="AB630" s="21"/>
      <c r="AC630" s="21"/>
      <c r="AD630" s="21"/>
      <c r="AE630" s="21"/>
      <c r="AF630" s="21"/>
      <c r="AG630" s="21"/>
      <c r="AH630" s="21"/>
      <c r="AI630" s="21"/>
      <c r="AJ630" s="21"/>
      <c r="AK630" s="21"/>
      <c r="AL630" s="21"/>
      <c r="AM630" s="21"/>
      <c r="AN630" s="21"/>
    </row>
    <row r="631" spans="1:40" s="312" customFormat="1" ht="14.5">
      <c r="A631" s="40" t="s">
        <v>1531</v>
      </c>
      <c r="B631" s="93">
        <v>44264</v>
      </c>
      <c r="C631" s="435"/>
      <c r="D631" s="435">
        <v>30</v>
      </c>
      <c r="E631" s="440"/>
      <c r="F631" s="91">
        <v>38</v>
      </c>
      <c r="G631" s="435"/>
      <c r="H631" s="435"/>
      <c r="I631" s="122">
        <v>6</v>
      </c>
      <c r="J631" s="439"/>
      <c r="K631" s="435"/>
      <c r="L631" s="435"/>
      <c r="M631" s="435"/>
      <c r="N631" s="435" t="s">
        <v>2209</v>
      </c>
      <c r="O631" s="435"/>
      <c r="P631" s="435"/>
      <c r="Q631" s="435"/>
      <c r="R631" s="435"/>
      <c r="S631" s="435"/>
      <c r="T631" s="435"/>
      <c r="U631" s="435"/>
      <c r="V631" s="21"/>
      <c r="W631" s="21"/>
      <c r="X631" s="21"/>
      <c r="Y631" s="21"/>
      <c r="Z631" s="21"/>
      <c r="AA631" s="21"/>
      <c r="AB631" s="21"/>
      <c r="AC631" s="21"/>
      <c r="AD631" s="21"/>
      <c r="AE631" s="21"/>
      <c r="AF631" s="21"/>
      <c r="AG631" s="21"/>
      <c r="AH631" s="21"/>
      <c r="AI631" s="21"/>
      <c r="AJ631" s="21"/>
      <c r="AK631" s="21"/>
      <c r="AL631" s="21"/>
      <c r="AM631" s="21"/>
      <c r="AN631" s="21"/>
    </row>
    <row r="632" spans="1:40" s="312" customFormat="1" ht="14.5">
      <c r="A632" s="40" t="s">
        <v>1532</v>
      </c>
      <c r="B632" s="93">
        <v>44272</v>
      </c>
      <c r="C632" s="435">
        <v>2</v>
      </c>
      <c r="D632" s="435">
        <v>1</v>
      </c>
      <c r="E632" s="440"/>
      <c r="F632" s="91" t="s">
        <v>669</v>
      </c>
      <c r="G632" s="435"/>
      <c r="H632" s="435"/>
      <c r="I632" s="123"/>
      <c r="J632" s="439">
        <v>2</v>
      </c>
      <c r="K632" s="435"/>
      <c r="L632" s="435"/>
      <c r="M632" s="435"/>
      <c r="N632" s="435"/>
      <c r="O632" s="435"/>
      <c r="P632" s="435"/>
      <c r="Q632" s="435"/>
      <c r="R632" s="435"/>
      <c r="S632" s="435"/>
      <c r="T632" s="435"/>
      <c r="U632" s="435"/>
      <c r="V632" s="21"/>
      <c r="W632" s="21"/>
      <c r="X632" s="21"/>
      <c r="Y632" s="21"/>
      <c r="Z632" s="21"/>
      <c r="AA632" s="21"/>
      <c r="AB632" s="21"/>
      <c r="AC632" s="21"/>
      <c r="AD632" s="21"/>
      <c r="AE632" s="21"/>
      <c r="AF632" s="21"/>
      <c r="AG632" s="21"/>
      <c r="AH632" s="21"/>
      <c r="AI632" s="21"/>
      <c r="AJ632" s="21"/>
      <c r="AK632" s="21"/>
      <c r="AL632" s="21"/>
      <c r="AM632" s="21"/>
      <c r="AN632" s="21"/>
    </row>
    <row r="633" spans="1:40" s="317" customFormat="1" ht="14.5">
      <c r="A633" s="40" t="s">
        <v>1536</v>
      </c>
      <c r="B633" s="319">
        <v>44280</v>
      </c>
      <c r="C633" s="435">
        <v>13</v>
      </c>
      <c r="D633" s="435">
        <v>13</v>
      </c>
      <c r="E633" s="440">
        <v>71</v>
      </c>
      <c r="F633" s="91" t="s">
        <v>2210</v>
      </c>
      <c r="G633" s="435"/>
      <c r="H633" s="435"/>
      <c r="I633" s="123"/>
      <c r="J633" s="439">
        <v>13</v>
      </c>
      <c r="K633" s="435"/>
      <c r="L633" s="435"/>
      <c r="M633" s="435"/>
      <c r="N633" s="435"/>
      <c r="O633" s="435">
        <v>2</v>
      </c>
      <c r="P633" s="435"/>
      <c r="Q633" s="435"/>
      <c r="R633" s="435"/>
      <c r="S633" s="435"/>
      <c r="T633" s="435"/>
      <c r="U633" s="435"/>
      <c r="V633" s="21"/>
      <c r="W633" s="21"/>
      <c r="X633" s="21"/>
      <c r="Y633" s="21"/>
      <c r="Z633" s="21"/>
      <c r="AA633" s="21"/>
      <c r="AB633" s="21"/>
      <c r="AC633" s="21"/>
      <c r="AD633" s="21"/>
      <c r="AE633" s="21"/>
      <c r="AF633" s="21"/>
      <c r="AG633" s="21"/>
      <c r="AH633" s="21"/>
      <c r="AI633" s="21"/>
      <c r="AJ633" s="21"/>
      <c r="AK633" s="21"/>
      <c r="AL633" s="21"/>
      <c r="AM633" s="21"/>
      <c r="AN633" s="21"/>
    </row>
    <row r="634" spans="1:40" s="317" customFormat="1" ht="14.5">
      <c r="A634" s="40" t="s">
        <v>1541</v>
      </c>
      <c r="B634" s="319">
        <v>44287</v>
      </c>
      <c r="C634" s="435">
        <v>112</v>
      </c>
      <c r="D634" s="435">
        <v>106</v>
      </c>
      <c r="E634" s="440"/>
      <c r="F634" s="91" t="s">
        <v>2211</v>
      </c>
      <c r="G634" s="435"/>
      <c r="H634" s="435"/>
      <c r="I634" s="123"/>
      <c r="J634" s="439"/>
      <c r="K634" s="435"/>
      <c r="L634" s="435"/>
      <c r="M634" s="435"/>
      <c r="N634" s="435" t="s">
        <v>2212</v>
      </c>
      <c r="O634" s="435">
        <v>39</v>
      </c>
      <c r="P634" s="435"/>
      <c r="Q634" s="435"/>
      <c r="R634" s="435">
        <v>12</v>
      </c>
      <c r="S634" s="435"/>
      <c r="T634" s="435"/>
      <c r="U634" s="435"/>
      <c r="V634" s="21"/>
      <c r="W634" s="21"/>
      <c r="X634" s="21"/>
      <c r="Y634" s="21"/>
      <c r="Z634" s="21"/>
      <c r="AA634" s="21"/>
      <c r="AB634" s="21"/>
      <c r="AC634" s="21"/>
      <c r="AD634" s="21"/>
      <c r="AE634" s="21"/>
      <c r="AF634" s="21"/>
      <c r="AG634" s="21"/>
      <c r="AH634" s="21"/>
      <c r="AI634" s="21"/>
      <c r="AJ634" s="21"/>
      <c r="AK634" s="21"/>
      <c r="AL634" s="21"/>
      <c r="AM634" s="21"/>
      <c r="AN634" s="21"/>
    </row>
    <row r="635" spans="1:40" s="317" customFormat="1" ht="14.5">
      <c r="A635" s="40" t="s">
        <v>1546</v>
      </c>
      <c r="B635" s="319">
        <v>44288</v>
      </c>
      <c r="C635" s="435"/>
      <c r="D635" s="435"/>
      <c r="E635" s="440"/>
      <c r="F635" s="91"/>
      <c r="G635" s="435"/>
      <c r="H635" s="435"/>
      <c r="I635" s="123"/>
      <c r="J635" s="439"/>
      <c r="K635" s="435"/>
      <c r="L635" s="435"/>
      <c r="M635" s="435"/>
      <c r="N635" s="435"/>
      <c r="O635" s="435"/>
      <c r="P635" s="435"/>
      <c r="Q635" s="435"/>
      <c r="R635" s="435"/>
      <c r="S635" s="435"/>
      <c r="T635" s="435"/>
      <c r="U635" s="435"/>
      <c r="V635" s="21"/>
      <c r="W635" s="21"/>
      <c r="X635" s="21"/>
      <c r="Y635" s="21"/>
      <c r="Z635" s="21"/>
      <c r="AA635" s="21"/>
      <c r="AB635" s="21"/>
      <c r="AC635" s="21"/>
      <c r="AD635" s="21"/>
      <c r="AE635" s="21"/>
      <c r="AF635" s="21"/>
      <c r="AG635" s="21"/>
      <c r="AH635" s="21"/>
      <c r="AI635" s="21"/>
      <c r="AJ635" s="21"/>
      <c r="AK635" s="21"/>
      <c r="AL635" s="21"/>
      <c r="AM635" s="21"/>
      <c r="AN635" s="21"/>
    </row>
    <row r="636" spans="1:40" s="317" customFormat="1" ht="14.5">
      <c r="A636" s="109" t="s">
        <v>1284</v>
      </c>
      <c r="B636" s="319">
        <v>44282</v>
      </c>
      <c r="C636" s="435">
        <v>47</v>
      </c>
      <c r="D636" s="435">
        <v>45</v>
      </c>
      <c r="E636" s="440"/>
      <c r="F636" s="91" t="s">
        <v>2213</v>
      </c>
      <c r="G636" s="435"/>
      <c r="H636" s="435"/>
      <c r="I636" s="123"/>
      <c r="J636" s="439"/>
      <c r="K636" s="435"/>
      <c r="L636" s="435"/>
      <c r="M636" s="435"/>
      <c r="N636" s="435" t="s">
        <v>2214</v>
      </c>
      <c r="O636" s="435"/>
      <c r="P636" s="435"/>
      <c r="Q636" s="435"/>
      <c r="R636" s="435">
        <v>5</v>
      </c>
      <c r="S636" s="435"/>
      <c r="T636" s="435"/>
      <c r="U636" s="435"/>
      <c r="V636" s="21"/>
      <c r="W636" s="21"/>
      <c r="X636" s="21"/>
      <c r="Y636" s="21"/>
      <c r="Z636" s="21"/>
      <c r="AA636" s="21"/>
      <c r="AB636" s="21"/>
      <c r="AC636" s="21"/>
      <c r="AD636" s="21"/>
      <c r="AE636" s="21"/>
      <c r="AF636" s="21"/>
      <c r="AG636" s="21"/>
      <c r="AH636" s="21"/>
      <c r="AI636" s="21"/>
      <c r="AJ636" s="21"/>
      <c r="AK636" s="21"/>
      <c r="AL636" s="21"/>
      <c r="AM636" s="21"/>
      <c r="AN636" s="21"/>
    </row>
    <row r="637" spans="1:40" s="317" customFormat="1" ht="14.5">
      <c r="A637" s="40" t="s">
        <v>1548</v>
      </c>
      <c r="B637" s="319">
        <v>44209</v>
      </c>
      <c r="C637" s="435">
        <v>1</v>
      </c>
      <c r="D637" s="435">
        <v>1</v>
      </c>
      <c r="E637" s="440"/>
      <c r="F637" s="91">
        <v>40</v>
      </c>
      <c r="G637" s="435"/>
      <c r="H637" s="435"/>
      <c r="I637" s="123"/>
      <c r="J637" s="439">
        <v>1</v>
      </c>
      <c r="K637" s="435"/>
      <c r="L637" s="435"/>
      <c r="M637" s="435"/>
      <c r="N637" s="435"/>
      <c r="O637" s="435">
        <v>6</v>
      </c>
      <c r="P637" s="435"/>
      <c r="Q637" s="435"/>
      <c r="R637" s="435"/>
      <c r="S637" s="435"/>
      <c r="T637" s="435"/>
      <c r="U637" s="435"/>
      <c r="V637" s="21"/>
      <c r="W637" s="21"/>
      <c r="X637" s="21"/>
      <c r="Y637" s="21"/>
      <c r="Z637" s="21"/>
      <c r="AA637" s="21"/>
      <c r="AB637" s="21"/>
      <c r="AC637" s="21"/>
      <c r="AD637" s="21"/>
      <c r="AE637" s="21"/>
      <c r="AF637" s="21"/>
      <c r="AG637" s="21"/>
      <c r="AH637" s="21"/>
      <c r="AI637" s="21"/>
      <c r="AJ637" s="21"/>
      <c r="AK637" s="21"/>
      <c r="AL637" s="21"/>
      <c r="AM637" s="21"/>
      <c r="AN637" s="21"/>
    </row>
    <row r="638" spans="1:40" s="318" customFormat="1" ht="14.5">
      <c r="A638" s="40" t="s">
        <v>1551</v>
      </c>
      <c r="B638" s="319">
        <v>44260</v>
      </c>
      <c r="C638" s="435">
        <v>11</v>
      </c>
      <c r="D638" s="435">
        <v>12</v>
      </c>
      <c r="E638" s="440"/>
      <c r="F638" s="91"/>
      <c r="G638" s="435"/>
      <c r="H638" s="435"/>
      <c r="I638" s="122">
        <v>2</v>
      </c>
      <c r="J638" s="439"/>
      <c r="K638" s="435"/>
      <c r="L638" s="435"/>
      <c r="M638" s="435"/>
      <c r="N638" s="435">
        <v>3121</v>
      </c>
      <c r="O638" s="435"/>
      <c r="P638" s="435"/>
      <c r="Q638" s="435">
        <v>1</v>
      </c>
      <c r="R638" s="435"/>
      <c r="S638" s="435"/>
      <c r="T638" s="435"/>
      <c r="U638" s="435"/>
      <c r="V638" s="21"/>
      <c r="W638" s="21"/>
      <c r="X638" s="21"/>
      <c r="Y638" s="21"/>
      <c r="Z638" s="21"/>
      <c r="AA638" s="21"/>
      <c r="AB638" s="21"/>
      <c r="AC638" s="21"/>
      <c r="AD638" s="21"/>
      <c r="AE638" s="21"/>
      <c r="AF638" s="21"/>
      <c r="AG638" s="21"/>
      <c r="AH638" s="21"/>
      <c r="AI638" s="21"/>
      <c r="AJ638" s="21"/>
      <c r="AK638" s="21"/>
      <c r="AL638" s="21"/>
      <c r="AM638" s="21"/>
      <c r="AN638" s="21"/>
    </row>
    <row r="639" spans="1:40" s="318" customFormat="1" ht="14.5">
      <c r="A639" s="40" t="s">
        <v>1554</v>
      </c>
      <c r="B639" s="319">
        <v>44291</v>
      </c>
      <c r="C639" s="435">
        <v>32</v>
      </c>
      <c r="D639" s="435">
        <v>29</v>
      </c>
      <c r="E639" s="440"/>
      <c r="F639" s="91" t="s">
        <v>2215</v>
      </c>
      <c r="G639" s="435"/>
      <c r="H639" s="435"/>
      <c r="I639" s="122">
        <v>4</v>
      </c>
      <c r="J639" s="439"/>
      <c r="K639" s="435"/>
      <c r="L639" s="435"/>
      <c r="M639" s="435"/>
      <c r="N639" s="435">
        <v>3145</v>
      </c>
      <c r="O639" s="435"/>
      <c r="P639" s="435"/>
      <c r="Q639" s="435"/>
      <c r="R639" s="435">
        <v>4</v>
      </c>
      <c r="S639" s="435"/>
      <c r="T639" s="435"/>
      <c r="U639" s="435"/>
      <c r="V639" s="21"/>
      <c r="W639" s="21"/>
      <c r="X639" s="21"/>
      <c r="Y639" s="21"/>
      <c r="Z639" s="21"/>
      <c r="AA639" s="21"/>
      <c r="AB639" s="21"/>
      <c r="AC639" s="21"/>
      <c r="AD639" s="21"/>
      <c r="AE639" s="21"/>
      <c r="AF639" s="21"/>
      <c r="AG639" s="21"/>
      <c r="AH639" s="21"/>
      <c r="AI639" s="21"/>
      <c r="AJ639" s="21"/>
      <c r="AK639" s="21"/>
      <c r="AL639" s="21"/>
      <c r="AM639" s="21"/>
      <c r="AN639" s="21"/>
    </row>
    <row r="640" spans="1:40" s="318" customFormat="1" ht="14.5">
      <c r="A640" s="40" t="s">
        <v>1557</v>
      </c>
      <c r="B640" s="319">
        <v>44284</v>
      </c>
      <c r="C640" s="435">
        <v>38</v>
      </c>
      <c r="D640" s="435">
        <v>38</v>
      </c>
      <c r="E640" s="440"/>
      <c r="F640" s="91" t="s">
        <v>2216</v>
      </c>
      <c r="G640" s="435"/>
      <c r="H640" s="435"/>
      <c r="I640" s="123"/>
      <c r="J640" s="439"/>
      <c r="K640" s="435"/>
      <c r="L640" s="435"/>
      <c r="M640" s="435"/>
      <c r="N640" s="435" t="s">
        <v>2217</v>
      </c>
      <c r="O640" s="435"/>
      <c r="P640" s="435"/>
      <c r="Q640" s="435"/>
      <c r="R640" s="435"/>
      <c r="S640" s="435"/>
      <c r="T640" s="435"/>
      <c r="U640" s="435"/>
      <c r="V640" s="21"/>
      <c r="W640" s="21"/>
      <c r="X640" s="21"/>
      <c r="Y640" s="21"/>
      <c r="Z640" s="21"/>
      <c r="AA640" s="21"/>
      <c r="AB640" s="21"/>
      <c r="AC640" s="21"/>
      <c r="AD640" s="21"/>
      <c r="AE640" s="21"/>
      <c r="AF640" s="21"/>
      <c r="AG640" s="21"/>
      <c r="AH640" s="21"/>
      <c r="AI640" s="21"/>
      <c r="AJ640" s="21"/>
      <c r="AK640" s="21"/>
      <c r="AL640" s="21"/>
      <c r="AM640" s="21"/>
      <c r="AN640" s="21"/>
    </row>
    <row r="641" spans="1:40" s="318" customFormat="1" ht="14.5">
      <c r="A641" s="40" t="s">
        <v>1560</v>
      </c>
      <c r="B641" s="319">
        <v>44286</v>
      </c>
      <c r="C641" s="435">
        <v>7</v>
      </c>
      <c r="D641" s="435">
        <v>7</v>
      </c>
      <c r="E641" s="440"/>
      <c r="F641" s="91"/>
      <c r="G641" s="435"/>
      <c r="H641" s="435"/>
      <c r="I641" s="123"/>
      <c r="J641" s="174">
        <v>7</v>
      </c>
      <c r="K641" s="435"/>
      <c r="L641" s="435"/>
      <c r="M641" s="435"/>
      <c r="N641" s="435"/>
      <c r="O641" s="435"/>
      <c r="P641" s="435"/>
      <c r="Q641" s="435"/>
      <c r="R641" s="435"/>
      <c r="S641" s="435"/>
      <c r="T641" s="435"/>
      <c r="U641" s="435"/>
      <c r="V641" s="21"/>
      <c r="W641" s="21"/>
      <c r="X641" s="21"/>
      <c r="Y641" s="21"/>
      <c r="Z641" s="21"/>
      <c r="AA641" s="21"/>
      <c r="AB641" s="21"/>
      <c r="AC641" s="21"/>
      <c r="AD641" s="21"/>
      <c r="AE641" s="21"/>
      <c r="AF641" s="21"/>
      <c r="AG641" s="21"/>
      <c r="AH641" s="21"/>
      <c r="AI641" s="21"/>
      <c r="AJ641" s="21"/>
      <c r="AK641" s="21"/>
      <c r="AL641" s="21"/>
      <c r="AM641" s="21"/>
      <c r="AN641" s="21"/>
    </row>
    <row r="642" spans="1:40" s="318" customFormat="1" ht="14.5">
      <c r="A642" s="40" t="s">
        <v>1563</v>
      </c>
      <c r="B642" s="319">
        <v>44288</v>
      </c>
      <c r="C642" s="435">
        <v>20</v>
      </c>
      <c r="D642" s="435">
        <v>20</v>
      </c>
      <c r="E642" s="440">
        <v>1</v>
      </c>
      <c r="F642" s="91">
        <v>39.1</v>
      </c>
      <c r="G642" s="435"/>
      <c r="H642" s="436"/>
      <c r="I642" s="123"/>
      <c r="J642" s="439"/>
      <c r="K642" s="435"/>
      <c r="L642" s="435"/>
      <c r="M642" s="435"/>
      <c r="N642" s="435"/>
      <c r="O642" s="435"/>
      <c r="P642" s="435"/>
      <c r="Q642" s="435"/>
      <c r="R642" s="435"/>
      <c r="S642" s="435"/>
      <c r="T642" s="435"/>
      <c r="U642" s="435"/>
      <c r="V642" s="21"/>
      <c r="W642" s="21"/>
      <c r="X642" s="21"/>
      <c r="Y642" s="21"/>
      <c r="Z642" s="21"/>
      <c r="AA642" s="21"/>
      <c r="AB642" s="21"/>
      <c r="AC642" s="21"/>
      <c r="AD642" s="21"/>
      <c r="AE642" s="21"/>
      <c r="AF642" s="21"/>
      <c r="AG642" s="21"/>
      <c r="AH642" s="21"/>
      <c r="AI642" s="21"/>
      <c r="AJ642" s="21"/>
      <c r="AK642" s="21"/>
      <c r="AL642" s="21"/>
      <c r="AM642" s="21"/>
      <c r="AN642" s="21"/>
    </row>
    <row r="643" spans="1:40" s="318" customFormat="1" ht="14.5">
      <c r="A643" s="40" t="s">
        <v>1284</v>
      </c>
      <c r="B643" s="319">
        <v>44282</v>
      </c>
      <c r="C643" s="435">
        <v>45</v>
      </c>
      <c r="D643" s="435">
        <v>45</v>
      </c>
      <c r="E643" s="440"/>
      <c r="F643" s="91">
        <v>39.299999999999997</v>
      </c>
      <c r="G643" s="435"/>
      <c r="H643" s="158">
        <v>2</v>
      </c>
      <c r="I643" s="122">
        <v>7</v>
      </c>
      <c r="J643" s="439"/>
      <c r="K643" s="435"/>
      <c r="L643" s="435"/>
      <c r="M643" s="435"/>
      <c r="N643" s="435">
        <v>3250</v>
      </c>
      <c r="O643" s="435">
        <v>6</v>
      </c>
      <c r="P643" s="435"/>
      <c r="Q643" s="435"/>
      <c r="R643" s="435">
        <v>5</v>
      </c>
      <c r="S643" s="435"/>
      <c r="T643" s="435"/>
      <c r="U643" s="435"/>
      <c r="V643" s="21"/>
      <c r="W643" s="21"/>
      <c r="X643" s="21"/>
      <c r="Y643" s="21"/>
      <c r="Z643" s="21"/>
      <c r="AA643" s="21"/>
      <c r="AB643" s="21"/>
      <c r="AC643" s="21"/>
      <c r="AD643" s="21"/>
      <c r="AE643" s="21"/>
      <c r="AF643" s="21"/>
      <c r="AG643" s="21"/>
      <c r="AH643" s="21"/>
      <c r="AI643" s="21"/>
      <c r="AJ643" s="21"/>
      <c r="AK643" s="21"/>
      <c r="AL643" s="21"/>
      <c r="AM643" s="21"/>
      <c r="AN643" s="21"/>
    </row>
    <row r="644" spans="1:40" s="318" customFormat="1" ht="14.5">
      <c r="A644" s="40" t="s">
        <v>1567</v>
      </c>
      <c r="B644" s="319">
        <v>44295</v>
      </c>
      <c r="C644" s="435">
        <f>D644+252</f>
        <v>510</v>
      </c>
      <c r="D644" s="435">
        <v>258</v>
      </c>
      <c r="E644" s="440"/>
      <c r="F644" s="91"/>
      <c r="G644" s="435"/>
      <c r="H644" s="439"/>
      <c r="I644" s="123"/>
      <c r="J644" s="439"/>
      <c r="K644" s="435"/>
      <c r="L644" s="435"/>
      <c r="M644" s="435"/>
      <c r="N644" s="435"/>
      <c r="O644" s="435"/>
      <c r="P644" s="435"/>
      <c r="Q644" s="435"/>
      <c r="R644" s="435"/>
      <c r="S644" s="435"/>
      <c r="T644" s="435"/>
      <c r="U644" s="435"/>
      <c r="V644" s="21"/>
      <c r="W644" s="21"/>
      <c r="X644" s="21"/>
      <c r="Y644" s="21"/>
      <c r="Z644" s="21"/>
      <c r="AA644" s="21"/>
      <c r="AB644" s="21"/>
      <c r="AC644" s="21"/>
      <c r="AD644" s="21"/>
      <c r="AE644" s="21"/>
      <c r="AF644" s="21"/>
      <c r="AG644" s="21"/>
      <c r="AH644" s="21"/>
      <c r="AI644" s="21"/>
      <c r="AJ644" s="21"/>
      <c r="AK644" s="21"/>
      <c r="AL644" s="21"/>
      <c r="AM644" s="21"/>
      <c r="AN644" s="21"/>
    </row>
    <row r="645" spans="1:40" s="318" customFormat="1" ht="14.5">
      <c r="A645" s="40" t="s">
        <v>47</v>
      </c>
      <c r="B645" s="319">
        <v>44292</v>
      </c>
      <c r="C645" s="435">
        <v>8</v>
      </c>
      <c r="D645" s="435">
        <v>9</v>
      </c>
      <c r="E645" s="440">
        <v>4</v>
      </c>
      <c r="F645" s="91"/>
      <c r="G645" s="435"/>
      <c r="H645" s="439"/>
      <c r="I645" s="122">
        <v>7</v>
      </c>
      <c r="J645" s="439"/>
      <c r="K645" s="435"/>
      <c r="L645" s="435"/>
      <c r="M645" s="435"/>
      <c r="N645" s="435"/>
      <c r="O645" s="435"/>
      <c r="P645" s="435"/>
      <c r="Q645" s="435">
        <v>1</v>
      </c>
      <c r="R645" s="435"/>
      <c r="S645" s="435"/>
      <c r="T645" s="435"/>
      <c r="U645" s="435"/>
      <c r="V645" s="21"/>
      <c r="W645" s="21"/>
      <c r="X645" s="21"/>
      <c r="Y645" s="21"/>
      <c r="Z645" s="21"/>
      <c r="AA645" s="21"/>
      <c r="AB645" s="21"/>
      <c r="AC645" s="21"/>
      <c r="AD645" s="21"/>
      <c r="AE645" s="21"/>
      <c r="AF645" s="21"/>
      <c r="AG645" s="21"/>
      <c r="AH645" s="21"/>
      <c r="AI645" s="21"/>
      <c r="AJ645" s="21"/>
      <c r="AK645" s="21"/>
      <c r="AL645" s="21"/>
      <c r="AM645" s="21"/>
      <c r="AN645" s="21"/>
    </row>
    <row r="646" spans="1:40" s="318" customFormat="1" ht="14.5">
      <c r="A646" s="40" t="s">
        <v>1574</v>
      </c>
      <c r="B646" s="319">
        <v>44294</v>
      </c>
      <c r="C646" s="435">
        <v>51</v>
      </c>
      <c r="D646" s="435">
        <v>48</v>
      </c>
      <c r="E646" s="440">
        <v>49</v>
      </c>
      <c r="F646" s="91"/>
      <c r="G646" s="435"/>
      <c r="H646" s="439"/>
      <c r="I646" s="122">
        <v>13</v>
      </c>
      <c r="J646" s="439"/>
      <c r="K646" s="435"/>
      <c r="L646" s="435"/>
      <c r="M646" s="435"/>
      <c r="N646" s="435" t="s">
        <v>2218</v>
      </c>
      <c r="O646" s="435">
        <v>15</v>
      </c>
      <c r="P646" s="435"/>
      <c r="Q646" s="435"/>
      <c r="R646" s="435">
        <v>12</v>
      </c>
      <c r="S646" s="435">
        <v>2</v>
      </c>
      <c r="T646" s="435"/>
      <c r="U646" s="435"/>
      <c r="V646" s="21"/>
      <c r="W646" s="21"/>
      <c r="X646" s="21"/>
      <c r="Y646" s="21"/>
      <c r="Z646" s="21"/>
      <c r="AA646" s="21"/>
      <c r="AB646" s="21"/>
      <c r="AC646" s="21"/>
      <c r="AD646" s="21"/>
      <c r="AE646" s="21"/>
      <c r="AF646" s="21"/>
      <c r="AG646" s="21"/>
      <c r="AH646" s="21"/>
      <c r="AI646" s="21"/>
      <c r="AJ646" s="21"/>
      <c r="AK646" s="21"/>
      <c r="AL646" s="21"/>
      <c r="AM646" s="21"/>
      <c r="AN646" s="21"/>
    </row>
    <row r="647" spans="1:40" s="318" customFormat="1" ht="14.5">
      <c r="A647" s="40" t="s">
        <v>1578</v>
      </c>
      <c r="B647" s="319">
        <v>44302</v>
      </c>
      <c r="C647" s="435"/>
      <c r="D647" s="435"/>
      <c r="E647" s="440"/>
      <c r="F647" s="91"/>
      <c r="G647" s="435"/>
      <c r="H647" s="439"/>
      <c r="I647" s="123"/>
      <c r="J647" s="439"/>
      <c r="K647" s="435"/>
      <c r="L647" s="435"/>
      <c r="M647" s="435"/>
      <c r="N647" s="435"/>
      <c r="O647" s="435"/>
      <c r="P647" s="435"/>
      <c r="Q647" s="435"/>
      <c r="R647" s="435"/>
      <c r="S647" s="435"/>
      <c r="T647" s="435"/>
      <c r="U647" s="435"/>
      <c r="V647" s="21"/>
      <c r="W647" s="21"/>
      <c r="X647" s="21"/>
      <c r="Y647" s="21"/>
      <c r="Z647" s="21"/>
      <c r="AA647" s="21"/>
      <c r="AB647" s="21"/>
      <c r="AC647" s="21"/>
      <c r="AD647" s="21"/>
      <c r="AE647" s="21"/>
      <c r="AF647" s="21"/>
      <c r="AG647" s="21"/>
      <c r="AH647" s="21"/>
      <c r="AI647" s="21"/>
      <c r="AJ647" s="21"/>
      <c r="AK647" s="21"/>
      <c r="AL647" s="21"/>
      <c r="AM647" s="21"/>
      <c r="AN647" s="21"/>
    </row>
    <row r="648" spans="1:40" s="318" customFormat="1" ht="14.5">
      <c r="A648" s="40" t="s">
        <v>1580</v>
      </c>
      <c r="B648" s="319">
        <v>44301</v>
      </c>
      <c r="C648" s="435">
        <v>56</v>
      </c>
      <c r="D648" s="435">
        <v>56</v>
      </c>
      <c r="E648" s="440"/>
      <c r="F648" s="91">
        <v>39</v>
      </c>
      <c r="G648" s="435"/>
      <c r="H648" s="158">
        <v>3</v>
      </c>
      <c r="I648" s="125">
        <v>5</v>
      </c>
      <c r="J648" s="174">
        <v>48</v>
      </c>
      <c r="K648" s="435"/>
      <c r="L648" s="435"/>
      <c r="M648" s="435"/>
      <c r="N648" s="435" t="s">
        <v>2219</v>
      </c>
      <c r="O648" s="435"/>
      <c r="P648" s="435"/>
      <c r="Q648" s="435"/>
      <c r="R648" s="435"/>
      <c r="S648" s="435"/>
      <c r="T648" s="435"/>
      <c r="U648" s="435"/>
      <c r="V648" s="21"/>
      <c r="W648" s="21"/>
      <c r="X648" s="21"/>
      <c r="Y648" s="21"/>
      <c r="Z648" s="21"/>
      <c r="AA648" s="21"/>
      <c r="AB648" s="21"/>
      <c r="AC648" s="21"/>
      <c r="AD648" s="21"/>
      <c r="AE648" s="21"/>
      <c r="AF648" s="21"/>
      <c r="AG648" s="21"/>
      <c r="AH648" s="21"/>
      <c r="AI648" s="21"/>
      <c r="AJ648" s="21"/>
      <c r="AK648" s="21"/>
      <c r="AL648" s="21"/>
      <c r="AM648" s="21"/>
      <c r="AN648" s="21"/>
    </row>
    <row r="649" spans="1:40" s="318" customFormat="1" ht="14.5">
      <c r="A649" s="40" t="s">
        <v>40</v>
      </c>
      <c r="B649" s="319">
        <v>44299</v>
      </c>
      <c r="C649" s="435">
        <v>27</v>
      </c>
      <c r="D649" s="435">
        <v>26</v>
      </c>
      <c r="E649" s="440"/>
      <c r="F649" s="91"/>
      <c r="G649" s="435"/>
      <c r="H649" s="439"/>
      <c r="I649" s="122">
        <v>6</v>
      </c>
      <c r="J649" s="174">
        <v>21</v>
      </c>
      <c r="K649" s="435"/>
      <c r="L649" s="435"/>
      <c r="M649" s="435"/>
      <c r="N649" s="435" t="s">
        <v>2131</v>
      </c>
      <c r="O649" s="435"/>
      <c r="P649" s="435"/>
      <c r="Q649" s="435"/>
      <c r="R649" s="435"/>
      <c r="S649" s="435"/>
      <c r="T649" s="435"/>
      <c r="U649" s="435"/>
      <c r="V649" s="21"/>
      <c r="W649" s="21"/>
      <c r="X649" s="21"/>
      <c r="Y649" s="21"/>
      <c r="Z649" s="21"/>
      <c r="AA649" s="21"/>
      <c r="AB649" s="21"/>
      <c r="AC649" s="21"/>
      <c r="AD649" s="21"/>
      <c r="AE649" s="21"/>
      <c r="AF649" s="21"/>
      <c r="AG649" s="21"/>
      <c r="AH649" s="21"/>
      <c r="AI649" s="21"/>
      <c r="AJ649" s="21"/>
      <c r="AK649" s="21"/>
      <c r="AL649" s="21"/>
      <c r="AM649" s="21"/>
      <c r="AN649" s="21"/>
    </row>
    <row r="650" spans="1:40" s="318" customFormat="1" ht="14.5">
      <c r="A650" s="40" t="s">
        <v>1585</v>
      </c>
      <c r="B650" s="319"/>
      <c r="C650" s="435">
        <v>1</v>
      </c>
      <c r="D650" s="435">
        <v>1</v>
      </c>
      <c r="E650" s="440">
        <v>1</v>
      </c>
      <c r="F650" s="91">
        <v>28</v>
      </c>
      <c r="G650" s="435"/>
      <c r="H650" s="439">
        <v>1</v>
      </c>
      <c r="I650" s="123"/>
      <c r="J650" s="439"/>
      <c r="K650" s="435"/>
      <c r="L650" s="435"/>
      <c r="M650" s="435"/>
      <c r="N650" s="435">
        <v>1540</v>
      </c>
      <c r="O650" s="435"/>
      <c r="P650" s="435"/>
      <c r="Q650" s="435"/>
      <c r="R650" s="435"/>
      <c r="S650" s="435"/>
      <c r="T650" s="435"/>
      <c r="U650" s="435"/>
      <c r="V650" s="21"/>
      <c r="W650" s="21"/>
      <c r="X650" s="21"/>
      <c r="Y650" s="21"/>
      <c r="Z650" s="21"/>
      <c r="AA650" s="21"/>
      <c r="AB650" s="21"/>
      <c r="AC650" s="21"/>
      <c r="AD650" s="21"/>
      <c r="AE650" s="21"/>
      <c r="AF650" s="21"/>
      <c r="AG650" s="21"/>
      <c r="AH650" s="21"/>
      <c r="AI650" s="21"/>
      <c r="AJ650" s="21"/>
      <c r="AK650" s="21"/>
      <c r="AL650" s="21"/>
      <c r="AM650" s="21"/>
      <c r="AN650" s="21"/>
    </row>
    <row r="651" spans="1:40" s="318" customFormat="1" ht="14.5">
      <c r="A651" s="40" t="s">
        <v>1586</v>
      </c>
      <c r="B651" s="319">
        <v>44298</v>
      </c>
      <c r="C651" s="435">
        <v>72</v>
      </c>
      <c r="D651" s="435">
        <v>72</v>
      </c>
      <c r="E651" s="440"/>
      <c r="F651" s="91" t="s">
        <v>2220</v>
      </c>
      <c r="G651" s="435"/>
      <c r="H651" s="439"/>
      <c r="I651" s="123"/>
      <c r="J651" s="439"/>
      <c r="K651" s="435"/>
      <c r="L651" s="435"/>
      <c r="M651" s="435"/>
      <c r="N651" s="435"/>
      <c r="O651" s="435">
        <v>8</v>
      </c>
      <c r="P651" s="435"/>
      <c r="Q651" s="435"/>
      <c r="R651" s="435"/>
      <c r="S651" s="435"/>
      <c r="T651" s="435"/>
      <c r="U651" s="435"/>
      <c r="V651" s="21"/>
      <c r="W651" s="21"/>
      <c r="X651" s="21"/>
      <c r="Y651" s="21"/>
      <c r="Z651" s="21"/>
      <c r="AA651" s="21"/>
      <c r="AB651" s="21"/>
      <c r="AC651" s="21"/>
      <c r="AD651" s="21"/>
      <c r="AE651" s="21"/>
      <c r="AF651" s="21"/>
      <c r="AG651" s="21"/>
      <c r="AH651" s="21"/>
      <c r="AI651" s="21"/>
      <c r="AJ651" s="21"/>
      <c r="AK651" s="21"/>
      <c r="AL651" s="21"/>
      <c r="AM651" s="21"/>
      <c r="AN651" s="21"/>
    </row>
    <row r="652" spans="1:40" s="318" customFormat="1" ht="14.5">
      <c r="A652" s="40" t="s">
        <v>1587</v>
      </c>
      <c r="B652" s="319">
        <v>44280</v>
      </c>
      <c r="C652" s="435">
        <v>6</v>
      </c>
      <c r="D652" s="435">
        <v>6</v>
      </c>
      <c r="E652" s="440"/>
      <c r="F652" s="91" t="s">
        <v>2221</v>
      </c>
      <c r="G652" s="435"/>
      <c r="H652" s="439"/>
      <c r="I652" s="123"/>
      <c r="J652" s="439">
        <v>6</v>
      </c>
      <c r="K652" s="435"/>
      <c r="L652" s="435"/>
      <c r="M652" s="435"/>
      <c r="N652" s="435"/>
      <c r="O652" s="435"/>
      <c r="P652" s="435"/>
      <c r="Q652" s="435"/>
      <c r="R652" s="435"/>
      <c r="S652" s="435"/>
      <c r="T652" s="435"/>
      <c r="U652" s="435"/>
      <c r="V652" s="21"/>
      <c r="W652" s="21"/>
      <c r="X652" s="21"/>
      <c r="Y652" s="21"/>
      <c r="Z652" s="21"/>
      <c r="AA652" s="21"/>
      <c r="AB652" s="21"/>
      <c r="AC652" s="21"/>
      <c r="AD652" s="21"/>
      <c r="AE652" s="21"/>
      <c r="AF652" s="21"/>
      <c r="AG652" s="21"/>
      <c r="AH652" s="21"/>
      <c r="AI652" s="21"/>
      <c r="AJ652" s="21"/>
      <c r="AK652" s="21"/>
      <c r="AL652" s="21"/>
      <c r="AM652" s="21"/>
      <c r="AN652" s="21"/>
    </row>
    <row r="653" spans="1:40" s="318" customFormat="1" ht="14.5">
      <c r="A653" s="40" t="s">
        <v>1589</v>
      </c>
      <c r="B653" s="319">
        <v>44293</v>
      </c>
      <c r="C653" s="435">
        <v>165</v>
      </c>
      <c r="D653" s="435">
        <v>165</v>
      </c>
      <c r="E653" s="440"/>
      <c r="F653" s="91"/>
      <c r="G653" s="435"/>
      <c r="H653" s="439"/>
      <c r="I653" s="122">
        <v>42</v>
      </c>
      <c r="J653" s="174">
        <v>123</v>
      </c>
      <c r="K653" s="435"/>
      <c r="L653" s="435"/>
      <c r="M653" s="435"/>
      <c r="N653" s="435" t="s">
        <v>2222</v>
      </c>
      <c r="O653" s="435"/>
      <c r="P653" s="435"/>
      <c r="Q653" s="435"/>
      <c r="R653" s="435">
        <v>29</v>
      </c>
      <c r="S653" s="435"/>
      <c r="T653" s="435"/>
      <c r="U653" s="435"/>
      <c r="V653" s="21"/>
      <c r="W653" s="21"/>
      <c r="X653" s="21"/>
      <c r="Y653" s="21"/>
      <c r="Z653" s="21"/>
      <c r="AA653" s="21"/>
      <c r="AB653" s="21"/>
      <c r="AC653" s="21"/>
      <c r="AD653" s="21"/>
      <c r="AE653" s="21"/>
      <c r="AF653" s="21"/>
      <c r="AG653" s="21"/>
      <c r="AH653" s="21"/>
      <c r="AI653" s="21"/>
      <c r="AJ653" s="21"/>
      <c r="AK653" s="21"/>
      <c r="AL653" s="21"/>
      <c r="AM653" s="21"/>
      <c r="AN653" s="21"/>
    </row>
    <row r="654" spans="1:40" s="318" customFormat="1" ht="14.5">
      <c r="A654" s="40" t="s">
        <v>1590</v>
      </c>
      <c r="B654" s="319">
        <v>44281</v>
      </c>
      <c r="C654" s="435">
        <v>27</v>
      </c>
      <c r="D654" s="435">
        <v>27</v>
      </c>
      <c r="E654" s="440">
        <v>8</v>
      </c>
      <c r="F654" s="91" t="s">
        <v>2223</v>
      </c>
      <c r="G654" s="435"/>
      <c r="H654" s="439"/>
      <c r="I654" s="122">
        <v>6</v>
      </c>
      <c r="J654" s="439"/>
      <c r="K654" s="435"/>
      <c r="L654" s="435"/>
      <c r="M654" s="435"/>
      <c r="N654" s="435"/>
      <c r="O654" s="435"/>
      <c r="P654" s="435"/>
      <c r="Q654" s="435"/>
      <c r="R654" s="435"/>
      <c r="S654" s="435"/>
      <c r="T654" s="435"/>
      <c r="U654" s="435"/>
      <c r="V654" s="21"/>
      <c r="W654" s="21"/>
      <c r="X654" s="21"/>
      <c r="Y654" s="21"/>
      <c r="Z654" s="21"/>
      <c r="AA654" s="21"/>
      <c r="AB654" s="21"/>
      <c r="AC654" s="21"/>
      <c r="AD654" s="21"/>
      <c r="AE654" s="21"/>
      <c r="AF654" s="21"/>
      <c r="AG654" s="21"/>
      <c r="AH654" s="21"/>
      <c r="AI654" s="21"/>
      <c r="AJ654" s="21"/>
      <c r="AK654" s="21"/>
      <c r="AL654" s="21"/>
      <c r="AM654" s="21"/>
      <c r="AN654" s="21"/>
    </row>
    <row r="655" spans="1:40" s="318" customFormat="1" ht="14.5">
      <c r="A655" s="40" t="s">
        <v>1594</v>
      </c>
      <c r="B655" s="319">
        <v>44287</v>
      </c>
      <c r="C655" s="435">
        <v>216</v>
      </c>
      <c r="D655" s="435">
        <v>221</v>
      </c>
      <c r="E655" s="440">
        <v>223</v>
      </c>
      <c r="F655" s="91"/>
      <c r="G655" s="435"/>
      <c r="H655" s="158">
        <v>14</v>
      </c>
      <c r="I655" s="122">
        <v>54</v>
      </c>
      <c r="J655" s="439"/>
      <c r="K655" s="435"/>
      <c r="L655" s="435"/>
      <c r="M655" s="435"/>
      <c r="N655" s="435" t="s">
        <v>2224</v>
      </c>
      <c r="O655" s="435">
        <v>21</v>
      </c>
      <c r="P655" s="435"/>
      <c r="Q655" s="435">
        <v>5</v>
      </c>
      <c r="R655" s="435"/>
      <c r="S655" s="435">
        <v>1</v>
      </c>
      <c r="T655" s="435"/>
      <c r="U655" s="435"/>
      <c r="V655" s="21"/>
      <c r="W655" s="21"/>
      <c r="X655" s="21"/>
      <c r="Y655" s="21"/>
      <c r="Z655" s="21"/>
      <c r="AA655" s="21"/>
      <c r="AB655" s="21"/>
      <c r="AC655" s="21"/>
      <c r="AD655" s="21"/>
      <c r="AE655" s="21"/>
      <c r="AF655" s="21"/>
      <c r="AG655" s="21"/>
      <c r="AH655" s="21"/>
      <c r="AI655" s="21"/>
      <c r="AJ655" s="21"/>
      <c r="AK655" s="21"/>
      <c r="AL655" s="21"/>
      <c r="AM655" s="21"/>
      <c r="AN655" s="21"/>
    </row>
    <row r="656" spans="1:40" s="318" customFormat="1" ht="14.5">
      <c r="A656" s="40" t="s">
        <v>1598</v>
      </c>
      <c r="B656" s="319">
        <v>44166</v>
      </c>
      <c r="C656" s="435">
        <v>39</v>
      </c>
      <c r="D656" s="435">
        <v>39</v>
      </c>
      <c r="E656" s="440"/>
      <c r="F656" s="91" t="s">
        <v>2225</v>
      </c>
      <c r="G656" s="435"/>
      <c r="H656" s="439"/>
      <c r="I656" s="123"/>
      <c r="J656" s="439"/>
      <c r="K656" s="435"/>
      <c r="L656" s="435"/>
      <c r="M656" s="435"/>
      <c r="N656" s="435" t="s">
        <v>2226</v>
      </c>
      <c r="O656" s="435">
        <v>17</v>
      </c>
      <c r="P656" s="435"/>
      <c r="Q656" s="435"/>
      <c r="R656" s="435"/>
      <c r="S656" s="435"/>
      <c r="T656" s="435"/>
      <c r="U656" s="435"/>
      <c r="V656" s="21"/>
      <c r="W656" s="21"/>
      <c r="X656" s="21"/>
      <c r="Y656" s="21"/>
      <c r="Z656" s="21"/>
      <c r="AA656" s="21"/>
      <c r="AB656" s="21"/>
      <c r="AC656" s="21"/>
      <c r="AD656" s="21"/>
      <c r="AE656" s="21"/>
      <c r="AF656" s="21"/>
      <c r="AG656" s="21"/>
      <c r="AH656" s="21"/>
      <c r="AI656" s="21"/>
      <c r="AJ656" s="21"/>
      <c r="AK656" s="21"/>
      <c r="AL656" s="21"/>
      <c r="AM656" s="21"/>
      <c r="AN656" s="21"/>
    </row>
    <row r="657" spans="1:40" s="318" customFormat="1" ht="14.5">
      <c r="A657" s="40" t="s">
        <v>1601</v>
      </c>
      <c r="B657" s="319">
        <v>44238</v>
      </c>
      <c r="C657" s="435"/>
      <c r="D657" s="435"/>
      <c r="E657" s="440"/>
      <c r="F657" s="91"/>
      <c r="G657" s="435"/>
      <c r="H657" s="439"/>
      <c r="I657" s="123"/>
      <c r="J657" s="439"/>
      <c r="K657" s="435"/>
      <c r="L657" s="435"/>
      <c r="M657" s="435"/>
      <c r="N657" s="435"/>
      <c r="O657" s="435"/>
      <c r="P657" s="435"/>
      <c r="Q657" s="435"/>
      <c r="R657" s="435"/>
      <c r="S657" s="435"/>
      <c r="T657" s="435"/>
      <c r="U657" s="435"/>
      <c r="V657" s="21"/>
      <c r="W657" s="21"/>
      <c r="X657" s="21"/>
      <c r="Y657" s="21"/>
      <c r="Z657" s="21"/>
      <c r="AA657" s="21"/>
      <c r="AB657" s="21"/>
      <c r="AC657" s="21"/>
      <c r="AD657" s="21"/>
      <c r="AE657" s="21"/>
      <c r="AF657" s="21"/>
      <c r="AG657" s="21"/>
      <c r="AH657" s="21"/>
      <c r="AI657" s="21"/>
      <c r="AJ657" s="21"/>
      <c r="AK657" s="21"/>
      <c r="AL657" s="21"/>
      <c r="AM657" s="21"/>
      <c r="AN657" s="21"/>
    </row>
    <row r="658" spans="1:40" s="318" customFormat="1" ht="14.5">
      <c r="A658" s="40" t="s">
        <v>1602</v>
      </c>
      <c r="B658" s="319">
        <v>44242</v>
      </c>
      <c r="C658" s="435">
        <v>18</v>
      </c>
      <c r="D658" s="435">
        <v>17</v>
      </c>
      <c r="E658" s="440"/>
      <c r="F658" s="91"/>
      <c r="G658" s="435"/>
      <c r="H658" s="439"/>
      <c r="I658" s="122">
        <v>4</v>
      </c>
      <c r="J658" s="439"/>
      <c r="K658" s="435"/>
      <c r="L658" s="435"/>
      <c r="M658" s="435"/>
      <c r="N658" s="435"/>
      <c r="O658" s="435">
        <v>18</v>
      </c>
      <c r="P658" s="435"/>
      <c r="Q658" s="435"/>
      <c r="R658" s="435"/>
      <c r="S658" s="435">
        <v>3</v>
      </c>
      <c r="T658" s="435"/>
      <c r="U658" s="435"/>
      <c r="V658" s="21"/>
      <c r="W658" s="21"/>
      <c r="X658" s="21"/>
      <c r="Y658" s="21"/>
      <c r="Z658" s="21"/>
      <c r="AA658" s="21"/>
      <c r="AB658" s="21"/>
      <c r="AC658" s="21"/>
      <c r="AD658" s="21"/>
      <c r="AE658" s="21"/>
      <c r="AF658" s="21"/>
      <c r="AG658" s="21"/>
      <c r="AH658" s="21"/>
      <c r="AI658" s="21"/>
      <c r="AJ658" s="21"/>
      <c r="AK658" s="21"/>
      <c r="AL658" s="21"/>
      <c r="AM658" s="21"/>
      <c r="AN658" s="21"/>
    </row>
    <row r="659" spans="1:40" s="318" customFormat="1" ht="14.5">
      <c r="A659" s="40" t="s">
        <v>1604</v>
      </c>
      <c r="B659" s="319">
        <v>44228</v>
      </c>
      <c r="C659" s="435">
        <v>503</v>
      </c>
      <c r="D659" s="435">
        <v>497</v>
      </c>
      <c r="E659" s="440"/>
      <c r="F659" s="91">
        <v>38.200000000000003</v>
      </c>
      <c r="G659" s="435"/>
      <c r="H659" s="325">
        <v>26</v>
      </c>
      <c r="I659" s="122">
        <v>79</v>
      </c>
      <c r="J659" s="439"/>
      <c r="K659" s="435"/>
      <c r="L659" s="435"/>
      <c r="M659" s="435"/>
      <c r="N659" s="435">
        <v>3097</v>
      </c>
      <c r="O659" s="435">
        <v>197</v>
      </c>
      <c r="P659" s="435"/>
      <c r="Q659" s="435"/>
      <c r="R659" s="435"/>
      <c r="S659" s="435">
        <v>1</v>
      </c>
      <c r="T659" s="435"/>
      <c r="U659" s="435"/>
      <c r="V659" s="21"/>
      <c r="W659" s="21"/>
      <c r="X659" s="21"/>
      <c r="Y659" s="21"/>
      <c r="Z659" s="21"/>
      <c r="AA659" s="21"/>
      <c r="AB659" s="21"/>
      <c r="AC659" s="21"/>
      <c r="AD659" s="21"/>
      <c r="AE659" s="21"/>
      <c r="AF659" s="21"/>
      <c r="AG659" s="21"/>
      <c r="AH659" s="21"/>
      <c r="AI659" s="21"/>
      <c r="AJ659" s="21"/>
      <c r="AK659" s="21"/>
      <c r="AL659" s="21"/>
      <c r="AM659" s="21"/>
      <c r="AN659" s="21"/>
    </row>
    <row r="660" spans="1:40" s="318" customFormat="1" ht="14.5">
      <c r="A660" s="40" t="s">
        <v>1611</v>
      </c>
      <c r="B660" s="319">
        <v>44299</v>
      </c>
      <c r="C660" s="435">
        <v>55</v>
      </c>
      <c r="D660" s="435">
        <v>53</v>
      </c>
      <c r="E660" s="440"/>
      <c r="F660" s="91" t="s">
        <v>2227</v>
      </c>
      <c r="G660" s="435"/>
      <c r="H660" s="439"/>
      <c r="I660" s="122">
        <v>5</v>
      </c>
      <c r="J660" s="439"/>
      <c r="K660" s="435"/>
      <c r="L660" s="435"/>
      <c r="M660" s="435"/>
      <c r="N660" s="435" t="s">
        <v>2228</v>
      </c>
      <c r="O660" s="435">
        <v>4</v>
      </c>
      <c r="P660" s="435"/>
      <c r="Q660" s="435"/>
      <c r="R660" s="435">
        <v>5</v>
      </c>
      <c r="S660" s="435">
        <v>1</v>
      </c>
      <c r="T660" s="435"/>
      <c r="U660" s="435"/>
      <c r="V660" s="21"/>
      <c r="W660" s="21"/>
      <c r="X660" s="21"/>
      <c r="Y660" s="21"/>
      <c r="Z660" s="21"/>
      <c r="AA660" s="21"/>
      <c r="AB660" s="21"/>
      <c r="AC660" s="21"/>
      <c r="AD660" s="21"/>
      <c r="AE660" s="21"/>
      <c r="AF660" s="21"/>
      <c r="AG660" s="21"/>
      <c r="AH660" s="21"/>
      <c r="AI660" s="21"/>
      <c r="AJ660" s="21"/>
      <c r="AK660" s="21"/>
      <c r="AL660" s="21"/>
      <c r="AM660" s="21"/>
      <c r="AN660" s="21"/>
    </row>
    <row r="661" spans="1:40" s="318" customFormat="1" ht="14.5">
      <c r="A661" s="40" t="s">
        <v>1613</v>
      </c>
      <c r="B661" s="319">
        <v>44304</v>
      </c>
      <c r="C661" s="435">
        <v>2</v>
      </c>
      <c r="D661" s="435">
        <v>2</v>
      </c>
      <c r="E661" s="440"/>
      <c r="F661" s="91" t="s">
        <v>351</v>
      </c>
      <c r="G661" s="435"/>
      <c r="H661" s="439"/>
      <c r="I661" s="123">
        <v>2</v>
      </c>
      <c r="J661" s="439"/>
      <c r="K661" s="435"/>
      <c r="L661" s="435"/>
      <c r="M661" s="435"/>
      <c r="N661" s="435" t="s">
        <v>2229</v>
      </c>
      <c r="O661" s="435">
        <v>2</v>
      </c>
      <c r="P661" s="435"/>
      <c r="Q661" s="435"/>
      <c r="R661" s="435"/>
      <c r="S661" s="435"/>
      <c r="T661" s="435"/>
      <c r="U661" s="435"/>
      <c r="V661" s="21"/>
      <c r="W661" s="21"/>
      <c r="X661" s="21"/>
      <c r="Y661" s="21"/>
      <c r="Z661" s="21"/>
      <c r="AA661" s="21"/>
      <c r="AB661" s="21"/>
      <c r="AC661" s="21"/>
      <c r="AD661" s="21"/>
      <c r="AE661" s="21"/>
      <c r="AF661" s="21"/>
      <c r="AG661" s="21"/>
      <c r="AH661" s="21"/>
      <c r="AI661" s="21"/>
      <c r="AJ661" s="21"/>
      <c r="AK661" s="21"/>
      <c r="AL661" s="21"/>
      <c r="AM661" s="21"/>
      <c r="AN661" s="21"/>
    </row>
    <row r="662" spans="1:40" s="318" customFormat="1" ht="14.5">
      <c r="A662" s="40" t="s">
        <v>1615</v>
      </c>
      <c r="B662" s="319">
        <v>44287</v>
      </c>
      <c r="C662" s="435">
        <v>7</v>
      </c>
      <c r="D662" s="435">
        <v>7</v>
      </c>
      <c r="E662" s="440"/>
      <c r="F662" s="91" t="s">
        <v>2230</v>
      </c>
      <c r="G662" s="435"/>
      <c r="H662" s="439"/>
      <c r="I662" s="123">
        <v>4</v>
      </c>
      <c r="J662" s="439">
        <v>3</v>
      </c>
      <c r="K662" s="435"/>
      <c r="L662" s="435"/>
      <c r="M662" s="435"/>
      <c r="N662" s="435"/>
      <c r="O662" s="435"/>
      <c r="P662" s="435"/>
      <c r="Q662" s="435"/>
      <c r="R662" s="435"/>
      <c r="S662" s="435"/>
      <c r="T662" s="435"/>
      <c r="U662" s="435"/>
      <c r="V662" s="21"/>
      <c r="W662" s="21"/>
      <c r="X662" s="21"/>
      <c r="Y662" s="21"/>
      <c r="Z662" s="21"/>
      <c r="AA662" s="21"/>
      <c r="AB662" s="21"/>
      <c r="AC662" s="21"/>
      <c r="AD662" s="21"/>
      <c r="AE662" s="21"/>
      <c r="AF662" s="21"/>
      <c r="AG662" s="21"/>
      <c r="AH662" s="21"/>
      <c r="AI662" s="21"/>
      <c r="AJ662" s="21"/>
      <c r="AK662" s="21"/>
      <c r="AL662" s="21"/>
      <c r="AM662" s="21"/>
      <c r="AN662" s="21"/>
    </row>
    <row r="663" spans="1:40" s="318" customFormat="1" ht="14.5">
      <c r="A663" s="40" t="s">
        <v>1618</v>
      </c>
      <c r="B663" s="319"/>
      <c r="C663" s="435">
        <v>1</v>
      </c>
      <c r="D663" s="435">
        <v>1</v>
      </c>
      <c r="E663" s="440"/>
      <c r="F663" s="91"/>
      <c r="G663" s="435"/>
      <c r="H663" s="439">
        <v>1</v>
      </c>
      <c r="I663" s="123"/>
      <c r="J663" s="439"/>
      <c r="K663" s="435"/>
      <c r="L663" s="435"/>
      <c r="M663" s="435"/>
      <c r="N663" s="435">
        <v>1460</v>
      </c>
      <c r="O663" s="435"/>
      <c r="P663" s="435"/>
      <c r="Q663" s="435"/>
      <c r="R663" s="435"/>
      <c r="S663" s="435"/>
      <c r="T663" s="435"/>
      <c r="U663" s="435"/>
      <c r="V663" s="21"/>
      <c r="W663" s="21"/>
      <c r="X663" s="21"/>
      <c r="Y663" s="21"/>
      <c r="Z663" s="21"/>
      <c r="AA663" s="21"/>
      <c r="AB663" s="21"/>
      <c r="AC663" s="21"/>
      <c r="AD663" s="21"/>
      <c r="AE663" s="21"/>
      <c r="AF663" s="21"/>
      <c r="AG663" s="21"/>
      <c r="AH663" s="21"/>
      <c r="AI663" s="21"/>
      <c r="AJ663" s="21"/>
      <c r="AK663" s="21"/>
      <c r="AL663" s="21"/>
      <c r="AM663" s="21"/>
      <c r="AN663" s="21"/>
    </row>
    <row r="664" spans="1:40" s="318" customFormat="1" ht="14.5">
      <c r="A664" s="40" t="s">
        <v>1621</v>
      </c>
      <c r="B664" s="319">
        <v>44287</v>
      </c>
      <c r="C664" s="435">
        <v>28</v>
      </c>
      <c r="D664" s="435">
        <v>27</v>
      </c>
      <c r="E664" s="440"/>
      <c r="F664" s="91"/>
      <c r="G664" s="435"/>
      <c r="H664" s="439"/>
      <c r="I664" s="123"/>
      <c r="J664" s="439"/>
      <c r="K664" s="435"/>
      <c r="L664" s="435"/>
      <c r="M664" s="435"/>
      <c r="N664" s="435"/>
      <c r="O664" s="435"/>
      <c r="P664" s="435"/>
      <c r="Q664" s="435"/>
      <c r="R664" s="435"/>
      <c r="S664" s="435"/>
      <c r="T664" s="435"/>
      <c r="U664" s="435"/>
      <c r="V664" s="21"/>
      <c r="W664" s="21"/>
      <c r="X664" s="21"/>
      <c r="Y664" s="21"/>
      <c r="Z664" s="21"/>
      <c r="AA664" s="21"/>
      <c r="AB664" s="21"/>
      <c r="AC664" s="21"/>
      <c r="AD664" s="21"/>
      <c r="AE664" s="21"/>
      <c r="AF664" s="21"/>
      <c r="AG664" s="21"/>
      <c r="AH664" s="21"/>
      <c r="AI664" s="21"/>
      <c r="AJ664" s="21"/>
      <c r="AK664" s="21"/>
      <c r="AL664" s="21"/>
      <c r="AM664" s="21"/>
      <c r="AN664" s="21"/>
    </row>
    <row r="665" spans="1:40" s="318" customFormat="1" ht="14.5">
      <c r="A665" s="40" t="s">
        <v>1625</v>
      </c>
      <c r="B665" s="319">
        <v>44278</v>
      </c>
      <c r="C665" s="435">
        <v>2</v>
      </c>
      <c r="D665" s="435">
        <v>2</v>
      </c>
      <c r="E665" s="440"/>
      <c r="F665" s="91" t="s">
        <v>2060</v>
      </c>
      <c r="G665" s="435"/>
      <c r="H665" s="439"/>
      <c r="I665" s="123"/>
      <c r="J665" s="439">
        <v>2</v>
      </c>
      <c r="K665" s="435"/>
      <c r="L665" s="435"/>
      <c r="M665" s="435"/>
      <c r="N665" s="435" t="s">
        <v>2231</v>
      </c>
      <c r="O665" s="435">
        <v>2</v>
      </c>
      <c r="P665" s="435"/>
      <c r="Q665" s="435"/>
      <c r="R665" s="435"/>
      <c r="S665" s="435"/>
      <c r="T665" s="435"/>
      <c r="U665" s="435"/>
      <c r="V665" s="21"/>
      <c r="W665" s="21"/>
      <c r="X665" s="21"/>
      <c r="Y665" s="21"/>
      <c r="Z665" s="21"/>
      <c r="AA665" s="21"/>
      <c r="AB665" s="21"/>
      <c r="AC665" s="21"/>
      <c r="AD665" s="21"/>
      <c r="AE665" s="21"/>
      <c r="AF665" s="21"/>
      <c r="AG665" s="21"/>
      <c r="AH665" s="21"/>
      <c r="AI665" s="21"/>
      <c r="AJ665" s="21"/>
      <c r="AK665" s="21"/>
      <c r="AL665" s="21"/>
      <c r="AM665" s="21"/>
      <c r="AN665" s="21"/>
    </row>
    <row r="666" spans="1:40" s="318" customFormat="1" ht="14.5">
      <c r="A666" s="40" t="s">
        <v>1626</v>
      </c>
      <c r="B666" s="319">
        <v>44256</v>
      </c>
      <c r="C666" s="435"/>
      <c r="D666" s="435">
        <v>1</v>
      </c>
      <c r="E666" s="440"/>
      <c r="F666" s="91"/>
      <c r="G666" s="435"/>
      <c r="H666" s="439"/>
      <c r="I666" s="123"/>
      <c r="J666" s="439"/>
      <c r="K666" s="435"/>
      <c r="L666" s="435"/>
      <c r="M666" s="435"/>
      <c r="N666" s="435"/>
      <c r="O666" s="435"/>
      <c r="P666" s="435"/>
      <c r="Q666" s="435">
        <v>1</v>
      </c>
      <c r="R666" s="435"/>
      <c r="S666" s="435"/>
      <c r="T666" s="435"/>
      <c r="U666" s="435"/>
      <c r="V666" s="21"/>
      <c r="W666" s="21"/>
      <c r="X666" s="21"/>
      <c r="Y666" s="21"/>
      <c r="Z666" s="21"/>
      <c r="AA666" s="21"/>
      <c r="AB666" s="21"/>
      <c r="AC666" s="21"/>
      <c r="AD666" s="21"/>
      <c r="AE666" s="21"/>
      <c r="AF666" s="21"/>
      <c r="AG666" s="21"/>
      <c r="AH666" s="21"/>
      <c r="AI666" s="21"/>
      <c r="AJ666" s="21"/>
      <c r="AK666" s="21"/>
      <c r="AL666" s="21"/>
      <c r="AM666" s="21"/>
      <c r="AN666" s="21"/>
    </row>
    <row r="667" spans="1:40" s="318" customFormat="1" ht="14.5">
      <c r="A667" s="40" t="s">
        <v>1628</v>
      </c>
      <c r="B667" s="319"/>
      <c r="C667" s="435">
        <v>51</v>
      </c>
      <c r="D667" s="435">
        <v>53</v>
      </c>
      <c r="E667" s="440"/>
      <c r="F667" s="91"/>
      <c r="G667" s="435"/>
      <c r="H667" s="439"/>
      <c r="I667" s="122">
        <v>21</v>
      </c>
      <c r="J667" s="174">
        <v>32</v>
      </c>
      <c r="K667" s="435"/>
      <c r="L667" s="435"/>
      <c r="M667" s="435"/>
      <c r="N667" s="435"/>
      <c r="O667" s="435">
        <v>22</v>
      </c>
      <c r="P667" s="435"/>
      <c r="Q667" s="435"/>
      <c r="R667" s="435">
        <v>23</v>
      </c>
      <c r="S667" s="435">
        <v>8</v>
      </c>
      <c r="T667" s="435"/>
      <c r="U667" s="435"/>
      <c r="V667" s="21"/>
      <c r="W667" s="21"/>
      <c r="X667" s="21"/>
      <c r="Y667" s="21"/>
      <c r="Z667" s="21"/>
      <c r="AA667" s="21"/>
      <c r="AB667" s="21"/>
      <c r="AC667" s="21"/>
      <c r="AD667" s="21"/>
      <c r="AE667" s="21"/>
      <c r="AF667" s="21"/>
      <c r="AG667" s="21"/>
      <c r="AH667" s="21"/>
      <c r="AI667" s="21"/>
      <c r="AJ667" s="21"/>
      <c r="AK667" s="21"/>
      <c r="AL667" s="21"/>
      <c r="AM667" s="21"/>
      <c r="AN667" s="21"/>
    </row>
    <row r="668" spans="1:40" s="318" customFormat="1" ht="14.5">
      <c r="A668" s="40" t="s">
        <v>1632</v>
      </c>
      <c r="B668" s="319">
        <v>44287</v>
      </c>
      <c r="C668" s="435"/>
      <c r="D668" s="435"/>
      <c r="E668" s="440"/>
      <c r="F668" s="91"/>
      <c r="G668" s="435"/>
      <c r="H668" s="439"/>
      <c r="I668" s="123"/>
      <c r="J668" s="439"/>
      <c r="K668" s="435"/>
      <c r="L668" s="435"/>
      <c r="M668" s="435"/>
      <c r="N668" s="435"/>
      <c r="O668" s="435"/>
      <c r="P668" s="435"/>
      <c r="Q668" s="435"/>
      <c r="R668" s="435"/>
      <c r="S668" s="435"/>
      <c r="T668" s="435"/>
      <c r="U668" s="435"/>
      <c r="V668" s="21"/>
      <c r="W668" s="21"/>
      <c r="X668" s="21"/>
      <c r="Y668" s="21"/>
      <c r="Z668" s="21"/>
      <c r="AA668" s="21"/>
      <c r="AB668" s="21"/>
      <c r="AC668" s="21"/>
      <c r="AD668" s="21"/>
      <c r="AE668" s="21"/>
      <c r="AF668" s="21"/>
      <c r="AG668" s="21"/>
      <c r="AH668" s="21"/>
      <c r="AI668" s="21"/>
      <c r="AJ668" s="21"/>
      <c r="AK668" s="21"/>
      <c r="AL668" s="21"/>
      <c r="AM668" s="21"/>
      <c r="AN668" s="21"/>
    </row>
    <row r="669" spans="1:40" s="318" customFormat="1" ht="14.5">
      <c r="A669" s="40" t="s">
        <v>1634</v>
      </c>
      <c r="B669" s="319">
        <v>44306</v>
      </c>
      <c r="C669" s="435">
        <v>200</v>
      </c>
      <c r="D669" s="435">
        <v>204</v>
      </c>
      <c r="E669" s="440">
        <v>84</v>
      </c>
      <c r="F669" s="91" t="s">
        <v>2232</v>
      </c>
      <c r="G669" s="435"/>
      <c r="H669" s="439"/>
      <c r="I669" s="122">
        <v>31</v>
      </c>
      <c r="J669" s="174">
        <f>D669-I669</f>
        <v>173</v>
      </c>
      <c r="K669" s="435"/>
      <c r="L669" s="435"/>
      <c r="M669" s="435"/>
      <c r="N669" s="435"/>
      <c r="O669" s="435">
        <v>86</v>
      </c>
      <c r="P669" s="435"/>
      <c r="Q669" s="435">
        <v>4</v>
      </c>
      <c r="R669" s="435">
        <v>29</v>
      </c>
      <c r="S669" s="435"/>
      <c r="T669" s="435"/>
      <c r="U669" s="435"/>
      <c r="V669" s="21"/>
      <c r="W669" s="21"/>
      <c r="X669" s="21"/>
      <c r="Y669" s="21"/>
      <c r="Z669" s="21"/>
      <c r="AA669" s="21"/>
      <c r="AB669" s="21"/>
      <c r="AC669" s="21"/>
      <c r="AD669" s="21"/>
      <c r="AE669" s="21"/>
      <c r="AF669" s="21"/>
      <c r="AG669" s="21"/>
      <c r="AH669" s="21"/>
      <c r="AI669" s="21"/>
      <c r="AJ669" s="21"/>
      <c r="AK669" s="21"/>
      <c r="AL669" s="21"/>
      <c r="AM669" s="21"/>
      <c r="AN669" s="21"/>
    </row>
    <row r="670" spans="1:40" s="318" customFormat="1" ht="14.5">
      <c r="A670" s="40" t="s">
        <v>1638</v>
      </c>
      <c r="B670" s="319">
        <v>44304</v>
      </c>
      <c r="C670" s="435">
        <v>1</v>
      </c>
      <c r="D670" s="435">
        <v>1</v>
      </c>
      <c r="E670" s="440"/>
      <c r="F670" s="91" t="s">
        <v>814</v>
      </c>
      <c r="G670" s="435"/>
      <c r="H670" s="439"/>
      <c r="I670" s="123">
        <v>1</v>
      </c>
      <c r="J670" s="439"/>
      <c r="K670" s="435"/>
      <c r="L670" s="435"/>
      <c r="M670" s="435"/>
      <c r="N670" s="435">
        <v>2375</v>
      </c>
      <c r="O670" s="435">
        <v>1</v>
      </c>
      <c r="P670" s="435"/>
      <c r="Q670" s="435"/>
      <c r="R670" s="435"/>
      <c r="S670" s="435"/>
      <c r="T670" s="435"/>
      <c r="U670" s="435"/>
      <c r="V670" s="21"/>
      <c r="W670" s="21"/>
      <c r="X670" s="21"/>
      <c r="Y670" s="21"/>
      <c r="Z670" s="21"/>
      <c r="AA670" s="21"/>
      <c r="AB670" s="21"/>
      <c r="AC670" s="21"/>
      <c r="AD670" s="21"/>
      <c r="AE670" s="21"/>
      <c r="AF670" s="21"/>
      <c r="AG670" s="21"/>
      <c r="AH670" s="21"/>
      <c r="AI670" s="21"/>
      <c r="AJ670" s="21"/>
      <c r="AK670" s="21"/>
      <c r="AL670" s="21"/>
      <c r="AM670" s="21"/>
      <c r="AN670" s="21"/>
    </row>
    <row r="671" spans="1:40" s="318" customFormat="1" ht="14.5">
      <c r="A671" s="40" t="s">
        <v>1639</v>
      </c>
      <c r="B671" s="319">
        <v>44309</v>
      </c>
      <c r="C671" s="435">
        <v>1</v>
      </c>
      <c r="D671" s="435">
        <v>1</v>
      </c>
      <c r="E671" s="440"/>
      <c r="F671" s="91">
        <v>32</v>
      </c>
      <c r="G671" s="435"/>
      <c r="H671" s="439"/>
      <c r="I671" s="123"/>
      <c r="J671" s="439"/>
      <c r="K671" s="435"/>
      <c r="L671" s="435"/>
      <c r="M671" s="435"/>
      <c r="N671" s="435">
        <v>2350</v>
      </c>
      <c r="O671" s="435">
        <v>1</v>
      </c>
      <c r="P671" s="435"/>
      <c r="Q671" s="435"/>
      <c r="R671" s="435"/>
      <c r="S671" s="435"/>
      <c r="T671" s="435"/>
      <c r="U671" s="435"/>
      <c r="V671" s="21"/>
      <c r="W671" s="21"/>
      <c r="X671" s="21"/>
      <c r="Y671" s="21"/>
      <c r="Z671" s="21"/>
      <c r="AA671" s="21"/>
      <c r="AB671" s="21"/>
      <c r="AC671" s="21"/>
      <c r="AD671" s="21"/>
      <c r="AE671" s="21"/>
      <c r="AF671" s="21"/>
      <c r="AG671" s="21"/>
      <c r="AH671" s="21"/>
      <c r="AI671" s="21"/>
      <c r="AJ671" s="21"/>
      <c r="AK671" s="21"/>
      <c r="AL671" s="21"/>
      <c r="AM671" s="21"/>
      <c r="AN671" s="21"/>
    </row>
    <row r="672" spans="1:40" s="318" customFormat="1" ht="14.5">
      <c r="A672" s="40" t="s">
        <v>1640</v>
      </c>
      <c r="B672" s="319">
        <v>44308</v>
      </c>
      <c r="C672" s="435">
        <v>63</v>
      </c>
      <c r="D672" s="435">
        <v>62</v>
      </c>
      <c r="E672" s="440">
        <v>2</v>
      </c>
      <c r="F672" s="91" t="s">
        <v>2233</v>
      </c>
      <c r="G672" s="435">
        <v>5</v>
      </c>
      <c r="H672" s="439">
        <v>7</v>
      </c>
      <c r="I672" s="123">
        <v>6</v>
      </c>
      <c r="J672" s="174">
        <v>48</v>
      </c>
      <c r="K672" s="435"/>
      <c r="L672" s="435"/>
      <c r="M672" s="435"/>
      <c r="N672" s="435" t="s">
        <v>2234</v>
      </c>
      <c r="O672" s="435">
        <v>6</v>
      </c>
      <c r="P672" s="435"/>
      <c r="Q672" s="435">
        <v>2</v>
      </c>
      <c r="R672" s="435">
        <v>8</v>
      </c>
      <c r="S672" s="435">
        <v>2</v>
      </c>
      <c r="T672" s="435"/>
      <c r="U672" s="435"/>
      <c r="V672" s="21"/>
      <c r="W672" s="21"/>
      <c r="X672" s="21"/>
      <c r="Y672" s="21"/>
      <c r="Z672" s="21"/>
      <c r="AA672" s="21"/>
      <c r="AB672" s="21"/>
      <c r="AC672" s="21"/>
      <c r="AD672" s="21"/>
      <c r="AE672" s="21"/>
      <c r="AF672" s="21"/>
      <c r="AG672" s="21"/>
      <c r="AH672" s="21"/>
      <c r="AI672" s="21"/>
      <c r="AJ672" s="21"/>
      <c r="AK672" s="21"/>
      <c r="AL672" s="21"/>
      <c r="AM672" s="21"/>
      <c r="AN672" s="21"/>
    </row>
    <row r="673" spans="1:40" s="318" customFormat="1" ht="14.5">
      <c r="A673" s="40" t="s">
        <v>117</v>
      </c>
      <c r="B673" s="319">
        <v>44306</v>
      </c>
      <c r="C673" s="435">
        <v>9</v>
      </c>
      <c r="D673" s="435">
        <v>8</v>
      </c>
      <c r="E673" s="436"/>
      <c r="F673" s="167" t="s">
        <v>2235</v>
      </c>
      <c r="G673" s="435"/>
      <c r="H673" s="439">
        <v>1</v>
      </c>
      <c r="I673" s="123"/>
      <c r="J673" s="439">
        <v>7</v>
      </c>
      <c r="K673" s="435"/>
      <c r="L673" s="435"/>
      <c r="M673" s="435"/>
      <c r="N673" s="435"/>
      <c r="O673" s="435"/>
      <c r="P673" s="435"/>
      <c r="Q673" s="435"/>
      <c r="R673" s="435"/>
      <c r="S673" s="435"/>
      <c r="T673" s="435"/>
      <c r="U673" s="435"/>
      <c r="V673" s="21"/>
      <c r="W673" s="21"/>
      <c r="X673" s="21"/>
      <c r="Y673" s="21"/>
      <c r="Z673" s="21"/>
      <c r="AA673" s="21"/>
      <c r="AB673" s="21"/>
      <c r="AC673" s="21"/>
      <c r="AD673" s="21"/>
      <c r="AE673" s="21"/>
      <c r="AF673" s="21"/>
      <c r="AG673" s="21"/>
      <c r="AH673" s="21"/>
      <c r="AI673" s="21"/>
      <c r="AJ673" s="21"/>
      <c r="AK673" s="21"/>
      <c r="AL673" s="21"/>
      <c r="AM673" s="21"/>
      <c r="AN673" s="21"/>
    </row>
    <row r="674" spans="1:40" s="318" customFormat="1" ht="14.5">
      <c r="A674" s="40" t="s">
        <v>1648</v>
      </c>
      <c r="B674" s="319">
        <v>44308</v>
      </c>
      <c r="C674" s="435">
        <v>729</v>
      </c>
      <c r="D674" s="435">
        <v>706</v>
      </c>
      <c r="E674" s="436"/>
      <c r="F674" s="167" t="s">
        <v>2236</v>
      </c>
      <c r="G674" s="435"/>
      <c r="H674" s="439"/>
      <c r="I674" s="122">
        <v>159</v>
      </c>
      <c r="J674" s="439"/>
      <c r="K674" s="435"/>
      <c r="L674" s="435"/>
      <c r="M674" s="435"/>
      <c r="N674" s="435" t="s">
        <v>2237</v>
      </c>
      <c r="O674" s="435"/>
      <c r="P674" s="435"/>
      <c r="Q674" s="435"/>
      <c r="R674" s="435">
        <v>145</v>
      </c>
      <c r="S674" s="435"/>
      <c r="T674" s="435"/>
      <c r="U674" s="435"/>
      <c r="V674" s="21"/>
      <c r="W674" s="21"/>
      <c r="X674" s="21"/>
      <c r="Y674" s="21"/>
      <c r="Z674" s="21"/>
      <c r="AA674" s="21"/>
      <c r="AB674" s="21"/>
      <c r="AC674" s="21"/>
      <c r="AD674" s="21"/>
      <c r="AE674" s="21"/>
      <c r="AF674" s="21"/>
      <c r="AG674" s="21"/>
      <c r="AH674" s="21"/>
      <c r="AI674" s="21"/>
      <c r="AJ674" s="21"/>
      <c r="AK674" s="21"/>
      <c r="AL674" s="21"/>
      <c r="AM674" s="21"/>
      <c r="AN674" s="21"/>
    </row>
    <row r="675" spans="1:40" s="318" customFormat="1" ht="14.5">
      <c r="A675" s="40" t="s">
        <v>1654</v>
      </c>
      <c r="B675" s="319">
        <v>44308</v>
      </c>
      <c r="C675" s="435">
        <v>51</v>
      </c>
      <c r="D675" s="435">
        <v>48</v>
      </c>
      <c r="E675" s="436">
        <v>8</v>
      </c>
      <c r="F675" s="167" t="s">
        <v>2238</v>
      </c>
      <c r="G675" s="435"/>
      <c r="H675" s="439"/>
      <c r="I675" s="122">
        <v>12</v>
      </c>
      <c r="J675" s="439"/>
      <c r="K675" s="435"/>
      <c r="L675" s="435"/>
      <c r="M675" s="435"/>
      <c r="N675" s="435"/>
      <c r="O675" s="435">
        <v>7</v>
      </c>
      <c r="P675" s="435"/>
      <c r="Q675" s="435"/>
      <c r="R675" s="435"/>
      <c r="S675" s="435"/>
      <c r="T675" s="435"/>
      <c r="U675" s="435"/>
      <c r="V675" s="21"/>
      <c r="W675" s="21"/>
      <c r="X675" s="21"/>
      <c r="Y675" s="21"/>
      <c r="Z675" s="21"/>
      <c r="AA675" s="21"/>
      <c r="AB675" s="21"/>
      <c r="AC675" s="21"/>
      <c r="AD675" s="21"/>
      <c r="AE675" s="21"/>
      <c r="AF675" s="21"/>
      <c r="AG675" s="21"/>
      <c r="AH675" s="21"/>
      <c r="AI675" s="21"/>
      <c r="AJ675" s="21"/>
      <c r="AK675" s="21"/>
      <c r="AL675" s="21"/>
      <c r="AM675" s="21"/>
      <c r="AN675" s="21"/>
    </row>
    <row r="676" spans="1:40" s="318" customFormat="1" ht="14.5">
      <c r="A676" s="40" t="s">
        <v>1659</v>
      </c>
      <c r="B676" s="319">
        <v>44307</v>
      </c>
      <c r="C676" s="435">
        <v>724</v>
      </c>
      <c r="D676" s="435">
        <v>713</v>
      </c>
      <c r="E676" s="436">
        <v>3131</v>
      </c>
      <c r="F676" s="167"/>
      <c r="G676" s="435"/>
      <c r="H676" s="439"/>
      <c r="I676" s="122">
        <v>60</v>
      </c>
      <c r="J676" s="439"/>
      <c r="K676" s="435"/>
      <c r="L676" s="435"/>
      <c r="M676" s="435"/>
      <c r="N676" s="435"/>
      <c r="O676" s="435"/>
      <c r="P676" s="435"/>
      <c r="Q676" s="435">
        <v>1</v>
      </c>
      <c r="R676" s="435">
        <v>23</v>
      </c>
      <c r="S676" s="435"/>
      <c r="T676" s="435"/>
      <c r="U676" s="435"/>
      <c r="V676" s="21"/>
      <c r="W676" s="21"/>
      <c r="X676" s="21"/>
      <c r="Y676" s="21"/>
      <c r="Z676" s="21"/>
      <c r="AA676" s="21"/>
      <c r="AB676" s="21"/>
      <c r="AC676" s="21"/>
      <c r="AD676" s="21"/>
      <c r="AE676" s="21"/>
      <c r="AF676" s="21"/>
      <c r="AG676" s="21"/>
      <c r="AH676" s="21"/>
      <c r="AI676" s="21"/>
      <c r="AJ676" s="21"/>
      <c r="AK676" s="21"/>
      <c r="AL676" s="21"/>
      <c r="AM676" s="21"/>
      <c r="AN676" s="21"/>
    </row>
    <row r="677" spans="1:40" s="318" customFormat="1" ht="14.5">
      <c r="A677" s="109" t="s">
        <v>1661</v>
      </c>
      <c r="B677" s="319">
        <v>44305</v>
      </c>
      <c r="C677" s="435">
        <v>1</v>
      </c>
      <c r="D677" s="435">
        <v>1</v>
      </c>
      <c r="E677" s="436"/>
      <c r="F677" s="167" t="s">
        <v>2040</v>
      </c>
      <c r="G677" s="435"/>
      <c r="H677" s="439"/>
      <c r="I677" s="123"/>
      <c r="J677" s="439">
        <v>1</v>
      </c>
      <c r="K677" s="435"/>
      <c r="L677" s="435"/>
      <c r="M677" s="435"/>
      <c r="N677" s="435">
        <v>2930</v>
      </c>
      <c r="O677" s="435"/>
      <c r="P677" s="435"/>
      <c r="Q677" s="435"/>
      <c r="R677" s="435"/>
      <c r="S677" s="435"/>
      <c r="T677" s="435"/>
      <c r="U677" s="435"/>
      <c r="V677" s="21"/>
      <c r="W677" s="21"/>
      <c r="X677" s="21"/>
      <c r="Y677" s="21"/>
      <c r="Z677" s="21"/>
      <c r="AA677" s="21"/>
      <c r="AB677" s="21"/>
      <c r="AC677" s="21"/>
      <c r="AD677" s="21"/>
      <c r="AE677" s="21"/>
      <c r="AF677" s="21"/>
      <c r="AG677" s="21"/>
      <c r="AH677" s="21"/>
      <c r="AI677" s="21"/>
      <c r="AJ677" s="21"/>
      <c r="AK677" s="21"/>
      <c r="AL677" s="21"/>
      <c r="AM677" s="21"/>
      <c r="AN677" s="21"/>
    </row>
    <row r="678" spans="1:40" s="318" customFormat="1" ht="14.5">
      <c r="A678" s="109" t="s">
        <v>1663</v>
      </c>
      <c r="B678" s="319">
        <v>44273</v>
      </c>
      <c r="C678" s="435">
        <v>18</v>
      </c>
      <c r="D678" s="435">
        <v>18</v>
      </c>
      <c r="E678" s="436">
        <v>5</v>
      </c>
      <c r="F678" s="167"/>
      <c r="G678" s="435"/>
      <c r="H678" s="439"/>
      <c r="I678" s="123"/>
      <c r="J678" s="439"/>
      <c r="K678" s="435"/>
      <c r="L678" s="435"/>
      <c r="M678" s="435"/>
      <c r="N678" s="435"/>
      <c r="O678" s="435"/>
      <c r="P678" s="435"/>
      <c r="Q678" s="435"/>
      <c r="R678" s="435"/>
      <c r="S678" s="435"/>
      <c r="T678" s="435"/>
      <c r="U678" s="435"/>
      <c r="V678" s="21"/>
      <c r="W678" s="21"/>
      <c r="X678" s="21"/>
      <c r="Y678" s="21"/>
      <c r="Z678" s="21"/>
      <c r="AA678" s="21"/>
      <c r="AB678" s="21"/>
      <c r="AC678" s="21"/>
      <c r="AD678" s="21"/>
      <c r="AE678" s="21"/>
      <c r="AF678" s="21"/>
      <c r="AG678" s="21"/>
      <c r="AH678" s="21"/>
      <c r="AI678" s="21"/>
      <c r="AJ678" s="21"/>
      <c r="AK678" s="21"/>
      <c r="AL678" s="21"/>
      <c r="AM678" s="21"/>
      <c r="AN678" s="21"/>
    </row>
    <row r="679" spans="1:40" s="318" customFormat="1" ht="14.5">
      <c r="A679" s="109" t="s">
        <v>1667</v>
      </c>
      <c r="B679" s="319"/>
      <c r="C679" s="435"/>
      <c r="D679" s="435"/>
      <c r="E679" s="436"/>
      <c r="F679" s="167"/>
      <c r="G679" s="435"/>
      <c r="H679" s="439"/>
      <c r="I679" s="123"/>
      <c r="J679" s="439"/>
      <c r="K679" s="435"/>
      <c r="L679" s="435"/>
      <c r="M679" s="435"/>
      <c r="N679" s="435"/>
      <c r="O679" s="435"/>
      <c r="P679" s="435"/>
      <c r="Q679" s="435"/>
      <c r="R679" s="435"/>
      <c r="S679" s="435"/>
      <c r="T679" s="435"/>
      <c r="U679" s="435"/>
      <c r="V679" s="21"/>
      <c r="W679" s="21"/>
      <c r="X679" s="21"/>
      <c r="Y679" s="21"/>
      <c r="Z679" s="21"/>
      <c r="AA679" s="21"/>
      <c r="AB679" s="21"/>
      <c r="AC679" s="21"/>
      <c r="AD679" s="21"/>
      <c r="AE679" s="21"/>
      <c r="AF679" s="21"/>
      <c r="AG679" s="21"/>
      <c r="AH679" s="21"/>
      <c r="AI679" s="21"/>
      <c r="AJ679" s="21"/>
      <c r="AK679" s="21"/>
      <c r="AL679" s="21"/>
      <c r="AM679" s="21"/>
      <c r="AN679" s="21"/>
    </row>
    <row r="680" spans="1:40" s="318" customFormat="1" ht="14.5">
      <c r="A680" s="109" t="s">
        <v>1670</v>
      </c>
      <c r="B680" s="319">
        <v>44301</v>
      </c>
      <c r="C680" s="435">
        <v>63</v>
      </c>
      <c r="D680" s="435">
        <v>62</v>
      </c>
      <c r="E680" s="436"/>
      <c r="F680" s="128" t="s">
        <v>1672</v>
      </c>
      <c r="G680" s="435"/>
      <c r="H680" s="439"/>
      <c r="I680" s="122">
        <v>11</v>
      </c>
      <c r="J680" s="439"/>
      <c r="K680" s="435"/>
      <c r="L680" s="435"/>
      <c r="M680" s="435"/>
      <c r="N680" s="435"/>
      <c r="O680" s="435"/>
      <c r="P680" s="435"/>
      <c r="Q680" s="435"/>
      <c r="R680" s="435">
        <v>7</v>
      </c>
      <c r="S680" s="435"/>
      <c r="T680" s="435"/>
      <c r="U680" s="435"/>
      <c r="V680" s="21"/>
      <c r="W680" s="21"/>
      <c r="X680" s="21"/>
      <c r="Y680" s="21"/>
      <c r="Z680" s="21"/>
      <c r="AA680" s="21"/>
      <c r="AB680" s="21"/>
      <c r="AC680" s="21"/>
      <c r="AD680" s="21"/>
      <c r="AE680" s="21"/>
      <c r="AF680" s="21"/>
      <c r="AG680" s="21"/>
      <c r="AH680" s="21"/>
      <c r="AI680" s="21"/>
      <c r="AJ680" s="21"/>
      <c r="AK680" s="21"/>
      <c r="AL680" s="21"/>
      <c r="AM680" s="21"/>
      <c r="AN680" s="21"/>
    </row>
    <row r="681" spans="1:40" s="318" customFormat="1" ht="14.5">
      <c r="A681" s="109" t="s">
        <v>1674</v>
      </c>
      <c r="B681" s="319">
        <v>44300</v>
      </c>
      <c r="C681" s="435">
        <v>90</v>
      </c>
      <c r="D681" s="435">
        <v>90</v>
      </c>
      <c r="E681" s="436"/>
      <c r="F681" s="128"/>
      <c r="G681" s="435"/>
      <c r="H681" s="158">
        <v>17</v>
      </c>
      <c r="I681" s="122">
        <v>25</v>
      </c>
      <c r="J681" s="174">
        <v>67</v>
      </c>
      <c r="K681" s="435"/>
      <c r="L681" s="435"/>
      <c r="M681" s="435"/>
      <c r="N681" s="435"/>
      <c r="O681" s="435">
        <v>25</v>
      </c>
      <c r="P681" s="435"/>
      <c r="Q681" s="435"/>
      <c r="R681" s="435"/>
      <c r="S681" s="435"/>
      <c r="T681" s="435"/>
      <c r="U681" s="435"/>
      <c r="V681" s="21"/>
      <c r="W681" s="21"/>
      <c r="X681" s="21"/>
      <c r="Y681" s="21"/>
      <c r="Z681" s="21"/>
      <c r="AA681" s="21"/>
      <c r="AB681" s="21"/>
      <c r="AC681" s="21"/>
      <c r="AD681" s="21"/>
      <c r="AE681" s="21"/>
      <c r="AF681" s="21"/>
      <c r="AG681" s="21"/>
      <c r="AH681" s="21"/>
      <c r="AI681" s="21"/>
      <c r="AJ681" s="21"/>
      <c r="AK681" s="21"/>
      <c r="AL681" s="21"/>
      <c r="AM681" s="21"/>
      <c r="AN681" s="21"/>
    </row>
    <row r="682" spans="1:40" s="318" customFormat="1" ht="14.5">
      <c r="A682" s="109" t="s">
        <v>1679</v>
      </c>
      <c r="B682" s="319">
        <v>44302</v>
      </c>
      <c r="C682" s="435">
        <v>538</v>
      </c>
      <c r="D682" s="435">
        <v>525</v>
      </c>
      <c r="E682" s="436"/>
      <c r="F682" s="128"/>
      <c r="G682" s="435"/>
      <c r="H682" s="439"/>
      <c r="I682" s="123"/>
      <c r="J682" s="439"/>
      <c r="K682" s="435"/>
      <c r="L682" s="435">
        <v>1</v>
      </c>
      <c r="M682" s="435"/>
      <c r="N682" s="435"/>
      <c r="O682" s="435"/>
      <c r="P682" s="435"/>
      <c r="Q682" s="435"/>
      <c r="R682" s="435">
        <v>75</v>
      </c>
      <c r="S682" s="435"/>
      <c r="T682" s="435"/>
      <c r="U682" s="435"/>
      <c r="V682" s="21"/>
      <c r="W682" s="21"/>
      <c r="X682" s="21"/>
      <c r="Y682" s="21"/>
      <c r="Z682" s="21"/>
      <c r="AA682" s="21"/>
      <c r="AB682" s="21"/>
      <c r="AC682" s="21"/>
      <c r="AD682" s="21"/>
      <c r="AE682" s="21"/>
      <c r="AF682" s="21"/>
      <c r="AG682" s="21"/>
      <c r="AH682" s="21"/>
      <c r="AI682" s="21"/>
      <c r="AJ682" s="21"/>
      <c r="AK682" s="21"/>
      <c r="AL682" s="21"/>
      <c r="AM682" s="21"/>
      <c r="AN682" s="21"/>
    </row>
    <row r="683" spans="1:40" s="318" customFormat="1" ht="14.5">
      <c r="A683" s="109" t="s">
        <v>1682</v>
      </c>
      <c r="B683" s="319">
        <v>44315</v>
      </c>
      <c r="C683" s="435">
        <v>2323</v>
      </c>
      <c r="D683" s="435">
        <v>2286</v>
      </c>
      <c r="E683" s="436"/>
      <c r="F683" s="128" t="s">
        <v>2239</v>
      </c>
      <c r="G683" s="325">
        <v>38</v>
      </c>
      <c r="H683" s="333">
        <v>90</v>
      </c>
      <c r="I683" s="233">
        <v>205</v>
      </c>
      <c r="J683" s="284">
        <f>2194+39</f>
        <v>2233</v>
      </c>
      <c r="K683" s="435"/>
      <c r="L683" s="435">
        <v>3</v>
      </c>
      <c r="M683" s="435"/>
      <c r="N683" s="435" t="s">
        <v>2240</v>
      </c>
      <c r="O683" s="435">
        <v>271</v>
      </c>
      <c r="P683" s="435"/>
      <c r="Q683" s="435"/>
      <c r="R683" s="435">
        <v>54</v>
      </c>
      <c r="S683" s="435">
        <v>7</v>
      </c>
      <c r="T683" s="435"/>
      <c r="U683" s="435"/>
      <c r="V683" s="21"/>
      <c r="W683" s="21"/>
      <c r="X683" s="21"/>
      <c r="Y683" s="21"/>
      <c r="Z683" s="21"/>
      <c r="AA683" s="21"/>
      <c r="AB683" s="21"/>
      <c r="AC683" s="21"/>
      <c r="AD683" s="21"/>
      <c r="AE683" s="21"/>
      <c r="AF683" s="21"/>
      <c r="AG683" s="21"/>
      <c r="AH683" s="21"/>
      <c r="AI683" s="21"/>
      <c r="AJ683" s="21"/>
      <c r="AK683" s="21"/>
      <c r="AL683" s="21"/>
      <c r="AM683" s="21"/>
      <c r="AN683" s="21"/>
    </row>
    <row r="684" spans="1:40" s="318" customFormat="1" ht="14.5">
      <c r="A684" s="109" t="s">
        <v>1686</v>
      </c>
      <c r="B684" s="319">
        <v>44312</v>
      </c>
      <c r="C684" s="435">
        <v>107</v>
      </c>
      <c r="D684" s="435">
        <v>105</v>
      </c>
      <c r="E684" s="436"/>
      <c r="F684" s="128" t="s">
        <v>2241</v>
      </c>
      <c r="G684" s="439"/>
      <c r="H684" s="123"/>
      <c r="I684" s="233">
        <v>21</v>
      </c>
      <c r="J684" s="439"/>
      <c r="K684" s="435"/>
      <c r="L684" s="435"/>
      <c r="M684" s="435"/>
      <c r="N684" s="435" t="s">
        <v>2242</v>
      </c>
      <c r="O684" s="435">
        <v>18</v>
      </c>
      <c r="P684" s="435"/>
      <c r="Q684" s="435"/>
      <c r="R684" s="435">
        <v>6</v>
      </c>
      <c r="S684" s="435">
        <v>2</v>
      </c>
      <c r="T684" s="435"/>
      <c r="U684" s="435"/>
      <c r="V684" s="21"/>
      <c r="W684" s="21"/>
      <c r="X684" s="21"/>
      <c r="Y684" s="21"/>
      <c r="Z684" s="21"/>
      <c r="AA684" s="21"/>
      <c r="AB684" s="21"/>
      <c r="AC684" s="21"/>
      <c r="AD684" s="21"/>
      <c r="AE684" s="21"/>
      <c r="AF684" s="21"/>
      <c r="AG684" s="21"/>
      <c r="AH684" s="21"/>
      <c r="AI684" s="21"/>
      <c r="AJ684" s="21"/>
      <c r="AK684" s="21"/>
      <c r="AL684" s="21"/>
      <c r="AM684" s="21"/>
      <c r="AN684" s="21"/>
    </row>
    <row r="685" spans="1:40" s="335" customFormat="1" ht="14.5">
      <c r="A685" s="109" t="s">
        <v>1689</v>
      </c>
      <c r="B685" s="319">
        <v>44336</v>
      </c>
      <c r="C685" s="435">
        <v>92</v>
      </c>
      <c r="D685" s="84">
        <v>92</v>
      </c>
      <c r="E685" s="436"/>
      <c r="F685" s="128"/>
      <c r="G685" s="439"/>
      <c r="H685" s="123"/>
      <c r="I685" s="233">
        <v>8</v>
      </c>
      <c r="J685" s="439"/>
      <c r="K685" s="435"/>
      <c r="L685" s="435"/>
      <c r="M685" s="435"/>
      <c r="N685" s="435" t="s">
        <v>2243</v>
      </c>
      <c r="O685" s="435">
        <v>2</v>
      </c>
      <c r="P685" s="435"/>
      <c r="Q685" s="435"/>
      <c r="R685" s="435"/>
      <c r="S685" s="435"/>
      <c r="T685" s="435"/>
      <c r="U685" s="435"/>
      <c r="V685" s="21"/>
      <c r="W685" s="21"/>
      <c r="X685" s="21"/>
      <c r="Y685" s="21"/>
      <c r="Z685" s="21"/>
      <c r="AA685" s="21"/>
      <c r="AB685" s="21"/>
      <c r="AC685" s="21"/>
      <c r="AD685" s="21"/>
      <c r="AE685" s="21"/>
      <c r="AF685" s="21"/>
      <c r="AG685" s="21"/>
      <c r="AH685" s="21"/>
      <c r="AI685" s="21"/>
      <c r="AJ685" s="21"/>
      <c r="AK685" s="21"/>
      <c r="AL685" s="21"/>
      <c r="AM685" s="21"/>
      <c r="AN685" s="21"/>
    </row>
    <row r="686" spans="1:40" s="335" customFormat="1" ht="14.5">
      <c r="A686" s="109" t="s">
        <v>1689</v>
      </c>
      <c r="B686" s="319">
        <v>44336</v>
      </c>
      <c r="C686" s="435">
        <v>74</v>
      </c>
      <c r="D686" s="435">
        <v>74</v>
      </c>
      <c r="E686" s="436"/>
      <c r="F686" s="128"/>
      <c r="G686" s="439"/>
      <c r="H686" s="123"/>
      <c r="I686" s="233">
        <v>4</v>
      </c>
      <c r="J686" s="439"/>
      <c r="K686" s="435"/>
      <c r="L686" s="435"/>
      <c r="M686" s="435"/>
      <c r="N686" s="435" t="s">
        <v>2244</v>
      </c>
      <c r="O686" s="435">
        <v>4</v>
      </c>
      <c r="P686" s="435"/>
      <c r="Q686" s="435"/>
      <c r="R686" s="435"/>
      <c r="S686" s="435"/>
      <c r="T686" s="435"/>
      <c r="U686" s="435"/>
      <c r="V686" s="21"/>
      <c r="W686" s="21"/>
      <c r="X686" s="21"/>
      <c r="Y686" s="21"/>
      <c r="Z686" s="21"/>
      <c r="AA686" s="21"/>
      <c r="AB686" s="21"/>
      <c r="AC686" s="21"/>
      <c r="AD686" s="21"/>
      <c r="AE686" s="21"/>
      <c r="AF686" s="21"/>
      <c r="AG686" s="21"/>
      <c r="AH686" s="21"/>
      <c r="AI686" s="21"/>
      <c r="AJ686" s="21"/>
      <c r="AK686" s="21"/>
      <c r="AL686" s="21"/>
      <c r="AM686" s="21"/>
      <c r="AN686" s="21"/>
    </row>
    <row r="687" spans="1:40" s="335" customFormat="1" ht="14.5">
      <c r="A687" s="40" t="s">
        <v>1698</v>
      </c>
      <c r="B687" s="347">
        <v>44298</v>
      </c>
      <c r="C687" s="435">
        <v>1273</v>
      </c>
      <c r="D687" s="232">
        <v>1273</v>
      </c>
      <c r="E687" s="436"/>
      <c r="F687" s="91" t="s">
        <v>2245</v>
      </c>
      <c r="G687" s="439"/>
      <c r="H687" s="123"/>
      <c r="I687" s="233">
        <v>137</v>
      </c>
      <c r="J687" s="439"/>
      <c r="K687" s="435"/>
      <c r="L687" s="435"/>
      <c r="M687" s="435"/>
      <c r="N687" s="435"/>
      <c r="O687" s="435">
        <v>127</v>
      </c>
      <c r="P687" s="435"/>
      <c r="Q687" s="435">
        <v>10</v>
      </c>
      <c r="R687" s="435"/>
      <c r="S687" s="435">
        <v>5</v>
      </c>
      <c r="T687" s="435"/>
      <c r="U687" s="435"/>
      <c r="V687" s="21"/>
      <c r="W687" s="21"/>
      <c r="X687" s="21"/>
      <c r="Y687" s="21"/>
      <c r="Z687" s="21"/>
      <c r="AA687" s="21"/>
      <c r="AB687" s="21"/>
      <c r="AC687" s="21"/>
      <c r="AD687" s="21"/>
      <c r="AE687" s="21"/>
      <c r="AF687" s="21"/>
      <c r="AG687" s="21"/>
      <c r="AH687" s="21"/>
      <c r="AI687" s="21"/>
      <c r="AJ687" s="21"/>
      <c r="AK687" s="21"/>
      <c r="AL687" s="21"/>
      <c r="AM687" s="21"/>
      <c r="AN687" s="21"/>
    </row>
    <row r="688" spans="1:40" s="335" customFormat="1" ht="14.5">
      <c r="A688" s="40" t="s">
        <v>1701</v>
      </c>
      <c r="B688" s="347">
        <v>44299</v>
      </c>
      <c r="C688" s="435"/>
      <c r="D688" s="232">
        <v>74</v>
      </c>
      <c r="E688" s="436"/>
      <c r="F688" s="91" t="s">
        <v>2246</v>
      </c>
      <c r="G688" s="439"/>
      <c r="H688" s="123"/>
      <c r="I688" s="233">
        <v>12</v>
      </c>
      <c r="J688" s="439"/>
      <c r="K688" s="435"/>
      <c r="L688" s="435"/>
      <c r="M688" s="435"/>
      <c r="N688" s="435"/>
      <c r="O688" s="435">
        <v>10</v>
      </c>
      <c r="P688" s="435"/>
      <c r="Q688" s="435">
        <v>0</v>
      </c>
      <c r="R688" s="435"/>
      <c r="S688" s="435">
        <v>1</v>
      </c>
      <c r="T688" s="435"/>
      <c r="U688" s="435"/>
      <c r="V688" s="21"/>
      <c r="W688" s="21"/>
      <c r="X688" s="21"/>
      <c r="Y688" s="21"/>
      <c r="Z688" s="21"/>
      <c r="AA688" s="21"/>
      <c r="AB688" s="21"/>
      <c r="AC688" s="21"/>
      <c r="AD688" s="21"/>
      <c r="AE688" s="21"/>
      <c r="AF688" s="21"/>
      <c r="AG688" s="21"/>
      <c r="AH688" s="21"/>
      <c r="AI688" s="21"/>
      <c r="AJ688" s="21"/>
      <c r="AK688" s="21"/>
      <c r="AL688" s="21"/>
      <c r="AM688" s="21"/>
      <c r="AN688" s="21"/>
    </row>
    <row r="689" spans="1:40" s="335" customFormat="1" ht="14.5">
      <c r="A689" s="40" t="s">
        <v>1704</v>
      </c>
      <c r="B689" s="319">
        <v>44328</v>
      </c>
      <c r="C689" s="435"/>
      <c r="D689" s="435">
        <v>6550</v>
      </c>
      <c r="E689" s="436"/>
      <c r="F689" s="128"/>
      <c r="G689" s="439"/>
      <c r="H689" s="123"/>
      <c r="I689" s="440"/>
      <c r="J689" s="439"/>
      <c r="K689" s="435"/>
      <c r="L689" s="435"/>
      <c r="M689" s="435"/>
      <c r="N689" s="435"/>
      <c r="O689" s="435"/>
      <c r="P689" s="435"/>
      <c r="Q689" s="435">
        <v>63</v>
      </c>
      <c r="R689" s="435"/>
      <c r="S689" s="435"/>
      <c r="T689" s="435"/>
      <c r="U689" s="435"/>
      <c r="V689" s="21"/>
      <c r="W689" s="21"/>
      <c r="X689" s="21"/>
      <c r="Y689" s="21"/>
      <c r="Z689" s="21"/>
      <c r="AA689" s="21"/>
      <c r="AB689" s="21"/>
      <c r="AC689" s="21"/>
      <c r="AD689" s="21"/>
      <c r="AE689" s="21"/>
      <c r="AF689" s="21"/>
      <c r="AG689" s="21"/>
      <c r="AH689" s="21"/>
      <c r="AI689" s="21"/>
      <c r="AJ689" s="21"/>
      <c r="AK689" s="21"/>
      <c r="AL689" s="21"/>
      <c r="AM689" s="21"/>
      <c r="AN689" s="21"/>
    </row>
    <row r="690" spans="1:40" s="335" customFormat="1" ht="14.5">
      <c r="A690" s="40" t="s">
        <v>1707</v>
      </c>
      <c r="B690" s="319">
        <v>44338</v>
      </c>
      <c r="C690" s="435"/>
      <c r="D690" s="435"/>
      <c r="E690" s="436"/>
      <c r="F690" s="128"/>
      <c r="G690" s="439"/>
      <c r="H690" s="123"/>
      <c r="I690" s="440"/>
      <c r="J690" s="439"/>
      <c r="K690" s="435"/>
      <c r="L690" s="435"/>
      <c r="M690" s="435"/>
      <c r="N690" s="435"/>
      <c r="O690" s="435"/>
      <c r="P690" s="435"/>
      <c r="Q690" s="435"/>
      <c r="R690" s="435"/>
      <c r="S690" s="435"/>
      <c r="T690" s="435"/>
      <c r="U690" s="435"/>
      <c r="V690" s="21"/>
      <c r="W690" s="21"/>
      <c r="X690" s="21"/>
      <c r="Y690" s="21"/>
      <c r="Z690" s="21"/>
      <c r="AA690" s="21"/>
      <c r="AB690" s="21"/>
      <c r="AC690" s="21"/>
      <c r="AD690" s="21"/>
      <c r="AE690" s="21"/>
      <c r="AF690" s="21"/>
      <c r="AG690" s="21"/>
      <c r="AH690" s="21"/>
      <c r="AI690" s="21"/>
      <c r="AJ690" s="21"/>
      <c r="AK690" s="21"/>
      <c r="AL690" s="21"/>
      <c r="AM690" s="21"/>
      <c r="AN690" s="21"/>
    </row>
    <row r="691" spans="1:40" s="350" customFormat="1" ht="14.5">
      <c r="A691" s="40" t="s">
        <v>1709</v>
      </c>
      <c r="B691" s="10">
        <v>44340</v>
      </c>
      <c r="C691" s="435"/>
      <c r="D691" s="435"/>
      <c r="E691" s="436"/>
      <c r="F691" s="128"/>
      <c r="G691" s="439"/>
      <c r="H691" s="123"/>
      <c r="I691" s="440"/>
      <c r="J691" s="439"/>
      <c r="K691" s="435"/>
      <c r="L691" s="435"/>
      <c r="M691" s="435"/>
      <c r="N691" s="435"/>
      <c r="O691" s="435"/>
      <c r="P691" s="435">
        <v>2</v>
      </c>
      <c r="Q691" s="435"/>
      <c r="R691" s="435"/>
      <c r="S691" s="435"/>
      <c r="T691" s="435"/>
      <c r="U691" s="435"/>
      <c r="V691" s="21"/>
      <c r="W691" s="21"/>
      <c r="X691" s="21"/>
      <c r="Y691" s="21"/>
      <c r="Z691" s="21"/>
      <c r="AA691" s="21"/>
      <c r="AB691" s="21"/>
      <c r="AC691" s="21"/>
      <c r="AD691" s="21"/>
      <c r="AE691" s="21"/>
      <c r="AF691" s="21"/>
      <c r="AG691" s="21"/>
      <c r="AH691" s="21"/>
      <c r="AI691" s="21"/>
      <c r="AJ691" s="21"/>
      <c r="AK691" s="21"/>
      <c r="AL691" s="21"/>
      <c r="AM691" s="21"/>
      <c r="AN691" s="21"/>
    </row>
    <row r="692" spans="1:40" s="350" customFormat="1" ht="14.5">
      <c r="A692" s="40" t="s">
        <v>1711</v>
      </c>
      <c r="B692" s="10">
        <v>44333</v>
      </c>
      <c r="C692" s="439">
        <v>23</v>
      </c>
      <c r="D692" s="439">
        <v>22</v>
      </c>
      <c r="E692" s="436"/>
      <c r="F692" s="128"/>
      <c r="G692" s="439"/>
      <c r="H692" s="123"/>
      <c r="I692" s="440"/>
      <c r="J692" s="439"/>
      <c r="K692" s="435"/>
      <c r="L692" s="435"/>
      <c r="M692" s="435"/>
      <c r="N692" s="435"/>
      <c r="O692" s="435">
        <v>5</v>
      </c>
      <c r="P692" s="435"/>
      <c r="Q692" s="435">
        <v>2</v>
      </c>
      <c r="R692" s="435">
        <v>2</v>
      </c>
      <c r="S692" s="435"/>
      <c r="T692" s="435"/>
      <c r="U692" s="435"/>
      <c r="V692" s="21"/>
      <c r="W692" s="21"/>
      <c r="X692" s="21"/>
      <c r="Y692" s="21"/>
      <c r="Z692" s="21"/>
      <c r="AA692" s="21"/>
      <c r="AB692" s="21"/>
      <c r="AC692" s="21"/>
      <c r="AD692" s="21"/>
      <c r="AE692" s="21"/>
      <c r="AF692" s="21"/>
      <c r="AG692" s="21"/>
      <c r="AH692" s="21"/>
      <c r="AI692" s="21"/>
      <c r="AJ692" s="21"/>
      <c r="AK692" s="21"/>
      <c r="AL692" s="21"/>
      <c r="AM692" s="21"/>
      <c r="AN692" s="21"/>
    </row>
    <row r="693" spans="1:40" s="350" customFormat="1" ht="14.5">
      <c r="A693" s="40" t="s">
        <v>1714</v>
      </c>
      <c r="B693" s="10">
        <v>44334</v>
      </c>
      <c r="C693" s="435">
        <v>165</v>
      </c>
      <c r="D693" s="435">
        <v>162</v>
      </c>
      <c r="E693" s="436"/>
      <c r="F693" s="128" t="s">
        <v>2247</v>
      </c>
      <c r="G693" s="439">
        <v>1</v>
      </c>
      <c r="H693" s="357">
        <v>9</v>
      </c>
      <c r="I693" s="355">
        <v>17</v>
      </c>
      <c r="J693" s="233">
        <v>27</v>
      </c>
      <c r="K693" s="435"/>
      <c r="L693" s="435"/>
      <c r="M693" s="435"/>
      <c r="N693" s="435"/>
      <c r="O693" s="435">
        <v>38</v>
      </c>
      <c r="P693" s="435"/>
      <c r="Q693" s="435">
        <v>2</v>
      </c>
      <c r="R693" s="435">
        <v>49</v>
      </c>
      <c r="S693" s="435">
        <v>4</v>
      </c>
      <c r="T693" s="435"/>
      <c r="U693" s="435"/>
      <c r="V693" s="21"/>
      <c r="W693" s="21"/>
      <c r="X693" s="21"/>
      <c r="Y693" s="21"/>
      <c r="Z693" s="21"/>
      <c r="AA693" s="21"/>
      <c r="AB693" s="21"/>
      <c r="AC693" s="21"/>
      <c r="AD693" s="21"/>
      <c r="AE693" s="21"/>
      <c r="AF693" s="21"/>
      <c r="AG693" s="21"/>
      <c r="AH693" s="21"/>
      <c r="AI693" s="21"/>
      <c r="AJ693" s="21"/>
      <c r="AK693" s="21"/>
      <c r="AL693" s="21"/>
      <c r="AM693" s="21"/>
      <c r="AN693" s="21"/>
    </row>
    <row r="694" spans="1:40" s="352" customFormat="1" ht="14.5">
      <c r="A694" s="40" t="s">
        <v>1716</v>
      </c>
      <c r="B694" s="10">
        <v>44314</v>
      </c>
      <c r="C694" s="435">
        <v>192</v>
      </c>
      <c r="D694" s="435">
        <v>191</v>
      </c>
      <c r="E694" s="436">
        <v>11</v>
      </c>
      <c r="F694" s="128" t="s">
        <v>2248</v>
      </c>
      <c r="G694" s="439"/>
      <c r="H694" s="123"/>
      <c r="I694" s="440"/>
      <c r="J694" s="440"/>
      <c r="K694" s="435"/>
      <c r="L694" s="435">
        <v>5</v>
      </c>
      <c r="M694" s="435">
        <v>3</v>
      </c>
      <c r="N694" s="435" t="s">
        <v>2249</v>
      </c>
      <c r="O694" s="435">
        <v>192</v>
      </c>
      <c r="P694" s="435"/>
      <c r="Q694" s="435"/>
      <c r="R694" s="435"/>
      <c r="S694" s="435">
        <v>2</v>
      </c>
      <c r="T694" s="435" t="s">
        <v>2250</v>
      </c>
      <c r="U694" s="435"/>
      <c r="V694" s="21"/>
      <c r="W694" s="21"/>
      <c r="X694" s="21"/>
      <c r="Y694" s="21"/>
      <c r="Z694" s="21"/>
      <c r="AA694" s="21"/>
      <c r="AB694" s="21"/>
      <c r="AC694" s="21"/>
      <c r="AD694" s="21"/>
      <c r="AE694" s="21"/>
      <c r="AF694" s="21"/>
      <c r="AG694" s="21"/>
      <c r="AH694" s="21"/>
      <c r="AI694" s="21"/>
      <c r="AJ694" s="21"/>
      <c r="AK694" s="21"/>
      <c r="AL694" s="21"/>
      <c r="AM694" s="21"/>
      <c r="AN694" s="21"/>
    </row>
    <row r="695" spans="1:40" s="359" customFormat="1" ht="14.5">
      <c r="A695" s="40" t="s">
        <v>1721</v>
      </c>
      <c r="B695" s="10">
        <v>44316</v>
      </c>
      <c r="C695" s="435">
        <v>17</v>
      </c>
      <c r="D695" s="435">
        <v>16</v>
      </c>
      <c r="E695" s="436"/>
      <c r="F695" s="128"/>
      <c r="G695" s="439"/>
      <c r="H695" s="123"/>
      <c r="I695" s="440"/>
      <c r="J695" s="440"/>
      <c r="K695" s="435"/>
      <c r="L695" s="435"/>
      <c r="M695" s="435"/>
      <c r="N695" s="435" t="s">
        <v>2251</v>
      </c>
      <c r="O695" s="435">
        <v>12</v>
      </c>
      <c r="P695" s="435"/>
      <c r="Q695" s="435"/>
      <c r="R695" s="435"/>
      <c r="S695" s="435"/>
      <c r="T695" s="435"/>
      <c r="U695" s="435"/>
      <c r="V695" s="21"/>
      <c r="W695" s="21"/>
      <c r="X695" s="21"/>
      <c r="Y695" s="21"/>
      <c r="Z695" s="21"/>
      <c r="AA695" s="21"/>
      <c r="AB695" s="21"/>
      <c r="AC695" s="21"/>
      <c r="AD695" s="21"/>
      <c r="AE695" s="21"/>
      <c r="AF695" s="21"/>
      <c r="AG695" s="21"/>
      <c r="AH695" s="21"/>
      <c r="AI695" s="21"/>
      <c r="AJ695" s="21"/>
      <c r="AK695" s="21"/>
      <c r="AL695" s="21"/>
      <c r="AM695" s="21"/>
      <c r="AN695" s="21"/>
    </row>
    <row r="696" spans="1:40" s="359" customFormat="1" ht="14.5">
      <c r="A696" s="40" t="s">
        <v>1726</v>
      </c>
      <c r="B696" s="10">
        <v>44316</v>
      </c>
      <c r="C696" s="435">
        <v>25</v>
      </c>
      <c r="D696" s="435">
        <v>25</v>
      </c>
      <c r="E696" s="436"/>
      <c r="F696" s="128"/>
      <c r="G696" s="439"/>
      <c r="H696" s="123"/>
      <c r="I696" s="440"/>
      <c r="J696" s="440"/>
      <c r="K696" s="435"/>
      <c r="L696" s="435"/>
      <c r="M696" s="435"/>
      <c r="N696" s="435" t="s">
        <v>2252</v>
      </c>
      <c r="O696" s="435">
        <v>22</v>
      </c>
      <c r="P696" s="435"/>
      <c r="Q696" s="435"/>
      <c r="R696" s="435"/>
      <c r="S696" s="435"/>
      <c r="T696" s="435"/>
      <c r="U696" s="435"/>
      <c r="V696" s="21"/>
      <c r="W696" s="21"/>
      <c r="X696" s="21"/>
      <c r="Y696" s="21"/>
      <c r="Z696" s="21"/>
      <c r="AA696" s="21"/>
      <c r="AB696" s="21"/>
      <c r="AC696" s="21"/>
      <c r="AD696" s="21"/>
      <c r="AE696" s="21"/>
      <c r="AF696" s="21"/>
      <c r="AG696" s="21"/>
      <c r="AH696" s="21"/>
      <c r="AI696" s="21"/>
      <c r="AJ696" s="21"/>
      <c r="AK696" s="21"/>
      <c r="AL696" s="21"/>
      <c r="AM696" s="21"/>
      <c r="AN696" s="21"/>
    </row>
    <row r="697" spans="1:40" s="361" customFormat="1" ht="14.5">
      <c r="A697" s="40" t="s">
        <v>1731</v>
      </c>
      <c r="B697" s="10">
        <v>44309</v>
      </c>
      <c r="C697" s="435">
        <v>255</v>
      </c>
      <c r="D697" s="435">
        <v>250</v>
      </c>
      <c r="E697" s="436"/>
      <c r="F697" s="128" t="s">
        <v>2253</v>
      </c>
      <c r="G697" s="439"/>
      <c r="H697" s="123"/>
      <c r="I697" s="440"/>
      <c r="J697" s="440"/>
      <c r="K697" s="435" t="s">
        <v>2254</v>
      </c>
      <c r="L697" s="435"/>
      <c r="M697" s="435"/>
      <c r="N697" s="435" t="s">
        <v>2255</v>
      </c>
      <c r="O697" s="435">
        <v>72</v>
      </c>
      <c r="P697" s="435"/>
      <c r="Q697" s="435"/>
      <c r="R697" s="435">
        <v>62</v>
      </c>
      <c r="S697" s="435">
        <v>1</v>
      </c>
      <c r="T697" s="435"/>
      <c r="U697" s="435"/>
      <c r="V697" s="21"/>
      <c r="W697" s="21"/>
      <c r="X697" s="21"/>
      <c r="Y697" s="21"/>
      <c r="Z697" s="21"/>
      <c r="AA697" s="21"/>
      <c r="AB697" s="21"/>
      <c r="AC697" s="21"/>
      <c r="AD697" s="21"/>
      <c r="AE697" s="21"/>
      <c r="AF697" s="21"/>
      <c r="AG697" s="21"/>
      <c r="AH697" s="21"/>
      <c r="AI697" s="21"/>
      <c r="AJ697" s="21"/>
      <c r="AK697" s="21"/>
      <c r="AL697" s="21"/>
      <c r="AM697" s="21"/>
      <c r="AN697" s="21"/>
    </row>
    <row r="698" spans="1:40" s="361" customFormat="1" ht="14.5">
      <c r="A698" s="40" t="s">
        <v>1735</v>
      </c>
      <c r="B698" s="10">
        <v>44322</v>
      </c>
      <c r="C698" s="435">
        <v>1</v>
      </c>
      <c r="D698" s="435">
        <v>1</v>
      </c>
      <c r="E698" s="436"/>
      <c r="F698" s="128" t="s">
        <v>1146</v>
      </c>
      <c r="G698" s="439"/>
      <c r="H698" s="123"/>
      <c r="I698" s="440"/>
      <c r="J698" s="440"/>
      <c r="K698" s="435"/>
      <c r="L698" s="435"/>
      <c r="M698" s="435"/>
      <c r="N698" s="435">
        <v>3110</v>
      </c>
      <c r="O698" s="435">
        <v>1</v>
      </c>
      <c r="P698" s="435">
        <v>1</v>
      </c>
      <c r="Q698" s="435"/>
      <c r="R698" s="435"/>
      <c r="S698" s="435"/>
      <c r="T698" s="435"/>
      <c r="U698" s="435"/>
      <c r="V698" s="21"/>
      <c r="W698" s="21"/>
      <c r="X698" s="21"/>
      <c r="Y698" s="21"/>
      <c r="Z698" s="21"/>
      <c r="AA698" s="21"/>
      <c r="AB698" s="21"/>
      <c r="AC698" s="21"/>
      <c r="AD698" s="21"/>
      <c r="AE698" s="21"/>
      <c r="AF698" s="21"/>
      <c r="AG698" s="21"/>
      <c r="AH698" s="21"/>
      <c r="AI698" s="21"/>
      <c r="AJ698" s="21"/>
      <c r="AK698" s="21"/>
      <c r="AL698" s="21"/>
      <c r="AM698" s="21"/>
      <c r="AN698" s="21"/>
    </row>
    <row r="699" spans="1:40" s="361" customFormat="1" ht="14.5">
      <c r="A699" s="40" t="s">
        <v>1737</v>
      </c>
      <c r="B699" s="10">
        <v>44329</v>
      </c>
      <c r="C699" s="435">
        <v>2</v>
      </c>
      <c r="D699" s="435">
        <v>2</v>
      </c>
      <c r="E699" s="436"/>
      <c r="F699" s="128"/>
      <c r="G699" s="439"/>
      <c r="H699" s="123"/>
      <c r="I699" s="440">
        <v>2</v>
      </c>
      <c r="J699" s="440"/>
      <c r="K699" s="435" t="s">
        <v>2256</v>
      </c>
      <c r="L699" s="435"/>
      <c r="M699" s="435"/>
      <c r="N699" s="435"/>
      <c r="O699" s="435">
        <v>1</v>
      </c>
      <c r="P699" s="435">
        <v>1</v>
      </c>
      <c r="Q699" s="435"/>
      <c r="R699" s="435">
        <v>1</v>
      </c>
      <c r="S699" s="435"/>
      <c r="T699" s="435"/>
      <c r="U699" s="435"/>
      <c r="V699" s="21"/>
      <c r="W699" s="21"/>
      <c r="X699" s="21"/>
      <c r="Y699" s="21"/>
      <c r="Z699" s="21"/>
      <c r="AA699" s="21"/>
      <c r="AB699" s="21"/>
      <c r="AC699" s="21"/>
      <c r="AD699" s="21"/>
      <c r="AE699" s="21"/>
      <c r="AF699" s="21"/>
      <c r="AG699" s="21"/>
      <c r="AH699" s="21"/>
      <c r="AI699" s="21"/>
      <c r="AJ699" s="21"/>
      <c r="AK699" s="21"/>
      <c r="AL699" s="21"/>
      <c r="AM699" s="21"/>
      <c r="AN699" s="21"/>
    </row>
    <row r="700" spans="1:40" s="363" customFormat="1" ht="14.5">
      <c r="A700" s="40" t="s">
        <v>1740</v>
      </c>
      <c r="B700" s="10">
        <v>44329</v>
      </c>
      <c r="C700" s="435">
        <v>1</v>
      </c>
      <c r="D700" s="435">
        <v>1</v>
      </c>
      <c r="E700" s="436"/>
      <c r="F700" s="128" t="s">
        <v>2152</v>
      </c>
      <c r="G700" s="439"/>
      <c r="H700" s="123"/>
      <c r="I700" s="440"/>
      <c r="J700" s="440">
        <v>1</v>
      </c>
      <c r="K700" s="435"/>
      <c r="L700" s="435"/>
      <c r="M700" s="435"/>
      <c r="N700" s="435">
        <v>3860</v>
      </c>
      <c r="O700" s="435"/>
      <c r="P700" s="435"/>
      <c r="Q700" s="435"/>
      <c r="R700" s="435"/>
      <c r="S700" s="435"/>
      <c r="T700" s="435"/>
      <c r="U700" s="435"/>
      <c r="V700" s="21"/>
      <c r="W700" s="21"/>
      <c r="X700" s="21"/>
      <c r="Y700" s="21"/>
      <c r="Z700" s="21"/>
      <c r="AA700" s="21"/>
      <c r="AB700" s="21"/>
      <c r="AC700" s="21"/>
      <c r="AD700" s="21"/>
      <c r="AE700" s="21"/>
      <c r="AF700" s="21"/>
      <c r="AG700" s="21"/>
      <c r="AH700" s="21"/>
      <c r="AI700" s="21"/>
      <c r="AJ700" s="21"/>
      <c r="AK700" s="21"/>
      <c r="AL700" s="21"/>
      <c r="AM700" s="21"/>
      <c r="AN700" s="21"/>
    </row>
    <row r="701" spans="1:40" s="363" customFormat="1" ht="14.5">
      <c r="A701" s="40" t="s">
        <v>1742</v>
      </c>
      <c r="B701" s="10"/>
      <c r="C701" s="435">
        <v>1</v>
      </c>
      <c r="D701" s="435">
        <v>1</v>
      </c>
      <c r="E701" s="436"/>
      <c r="F701" s="128" t="s">
        <v>1242</v>
      </c>
      <c r="G701" s="439"/>
      <c r="H701" s="123"/>
      <c r="I701" s="440">
        <v>1</v>
      </c>
      <c r="J701" s="440"/>
      <c r="K701" s="435"/>
      <c r="L701" s="435"/>
      <c r="M701" s="435"/>
      <c r="N701" s="435">
        <v>2015</v>
      </c>
      <c r="O701" s="435">
        <v>1</v>
      </c>
      <c r="P701" s="435"/>
      <c r="Q701" s="435"/>
      <c r="R701" s="435"/>
      <c r="S701" s="435"/>
      <c r="T701" s="435"/>
      <c r="U701" s="435"/>
      <c r="V701" s="21"/>
      <c r="W701" s="21"/>
      <c r="X701" s="21"/>
      <c r="Y701" s="21"/>
      <c r="Z701" s="21"/>
      <c r="AA701" s="21"/>
      <c r="AB701" s="21"/>
      <c r="AC701" s="21"/>
      <c r="AD701" s="21"/>
      <c r="AE701" s="21"/>
      <c r="AF701" s="21"/>
      <c r="AG701" s="21"/>
      <c r="AH701" s="21"/>
      <c r="AI701" s="21"/>
      <c r="AJ701" s="21"/>
      <c r="AK701" s="21"/>
      <c r="AL701" s="21"/>
      <c r="AM701" s="21"/>
      <c r="AN701" s="21"/>
    </row>
    <row r="702" spans="1:40" s="363" customFormat="1" ht="14.5">
      <c r="A702" s="40" t="s">
        <v>1744</v>
      </c>
      <c r="B702" s="10"/>
      <c r="C702" s="435">
        <v>108</v>
      </c>
      <c r="D702" s="435">
        <v>108</v>
      </c>
      <c r="E702" s="436"/>
      <c r="F702" s="128" t="s">
        <v>2257</v>
      </c>
      <c r="G702" s="439"/>
      <c r="H702" s="123"/>
      <c r="I702" s="440"/>
      <c r="J702" s="440"/>
      <c r="K702" s="435"/>
      <c r="L702" s="435"/>
      <c r="M702" s="435">
        <v>24</v>
      </c>
      <c r="N702" s="435" t="s">
        <v>2258</v>
      </c>
      <c r="O702" s="435">
        <v>14</v>
      </c>
      <c r="P702" s="435"/>
      <c r="Q702" s="435"/>
      <c r="R702" s="435"/>
      <c r="S702" s="435">
        <v>2</v>
      </c>
      <c r="T702" s="435"/>
      <c r="U702" s="435"/>
      <c r="V702" s="21"/>
      <c r="W702" s="21"/>
      <c r="X702" s="21"/>
      <c r="Y702" s="21"/>
      <c r="Z702" s="21"/>
      <c r="AA702" s="21"/>
      <c r="AB702" s="21"/>
      <c r="AC702" s="21"/>
      <c r="AD702" s="21"/>
      <c r="AE702" s="21"/>
      <c r="AF702" s="21"/>
      <c r="AG702" s="21"/>
      <c r="AH702" s="21"/>
      <c r="AI702" s="21"/>
      <c r="AJ702" s="21"/>
      <c r="AK702" s="21"/>
      <c r="AL702" s="21"/>
      <c r="AM702" s="21"/>
      <c r="AN702" s="21"/>
    </row>
    <row r="703" spans="1:40" s="363" customFormat="1" ht="14.5">
      <c r="A703" s="40" t="s">
        <v>1746</v>
      </c>
      <c r="B703" s="10"/>
      <c r="C703" s="435">
        <v>3057</v>
      </c>
      <c r="D703" s="435">
        <v>3057</v>
      </c>
      <c r="E703" s="436"/>
      <c r="F703" s="128" t="s">
        <v>2259</v>
      </c>
      <c r="G703" s="439"/>
      <c r="H703" s="123"/>
      <c r="I703" s="440"/>
      <c r="J703" s="440"/>
      <c r="K703" s="435"/>
      <c r="L703" s="435"/>
      <c r="M703" s="435">
        <v>334</v>
      </c>
      <c r="N703" s="435" t="s">
        <v>2260</v>
      </c>
      <c r="O703" s="435">
        <v>254</v>
      </c>
      <c r="P703" s="435"/>
      <c r="Q703" s="435"/>
      <c r="R703" s="435"/>
      <c r="S703" s="435">
        <v>42</v>
      </c>
      <c r="T703" s="435"/>
      <c r="U703" s="435"/>
      <c r="V703" s="21"/>
      <c r="W703" s="21"/>
      <c r="X703" s="21"/>
      <c r="Y703" s="21"/>
      <c r="Z703" s="21"/>
      <c r="AA703" s="21"/>
      <c r="AB703" s="21"/>
      <c r="AC703" s="21"/>
      <c r="AD703" s="21"/>
      <c r="AE703" s="21"/>
      <c r="AF703" s="21"/>
      <c r="AG703" s="21"/>
      <c r="AH703" s="21"/>
      <c r="AI703" s="21"/>
      <c r="AJ703" s="21"/>
      <c r="AK703" s="21"/>
      <c r="AL703" s="21"/>
      <c r="AM703" s="21"/>
      <c r="AN703" s="21"/>
    </row>
    <row r="704" spans="1:40" s="363" customFormat="1" ht="14.5">
      <c r="A704" s="40" t="s">
        <v>1748</v>
      </c>
      <c r="B704" s="10">
        <v>44350</v>
      </c>
      <c r="C704" s="435">
        <v>49</v>
      </c>
      <c r="D704" s="435">
        <v>48</v>
      </c>
      <c r="E704" s="436"/>
      <c r="F704" s="128" t="s">
        <v>2261</v>
      </c>
      <c r="G704" s="439"/>
      <c r="H704" s="123"/>
      <c r="I704" s="440"/>
      <c r="J704" s="233">
        <v>17</v>
      </c>
      <c r="K704" s="435"/>
      <c r="L704" s="435"/>
      <c r="M704" s="435"/>
      <c r="N704" s="435" t="s">
        <v>2262</v>
      </c>
      <c r="O704" s="435">
        <v>2</v>
      </c>
      <c r="P704" s="435"/>
      <c r="Q704" s="435"/>
      <c r="R704" s="435">
        <v>9</v>
      </c>
      <c r="S704" s="435">
        <v>1</v>
      </c>
      <c r="T704" s="435"/>
      <c r="U704" s="435"/>
      <c r="V704" s="21"/>
      <c r="W704" s="21"/>
      <c r="X704" s="21"/>
      <c r="Y704" s="21"/>
      <c r="Z704" s="21"/>
      <c r="AA704" s="21"/>
      <c r="AB704" s="21"/>
      <c r="AC704" s="21"/>
      <c r="AD704" s="21"/>
      <c r="AE704" s="21"/>
      <c r="AF704" s="21"/>
      <c r="AG704" s="21"/>
      <c r="AH704" s="21"/>
      <c r="AI704" s="21"/>
      <c r="AJ704" s="21"/>
      <c r="AK704" s="21"/>
      <c r="AL704" s="21"/>
      <c r="AM704" s="21"/>
      <c r="AN704" s="21"/>
    </row>
    <row r="705" spans="1:16384" s="436" customFormat="1" ht="14.5">
      <c r="A705" s="40" t="s">
        <v>1753</v>
      </c>
      <c r="B705" s="10">
        <v>44351</v>
      </c>
      <c r="C705" s="435"/>
      <c r="D705" s="435"/>
      <c r="F705" s="128"/>
      <c r="G705" s="439"/>
      <c r="H705" s="123"/>
      <c r="I705" s="440"/>
      <c r="J705" s="440"/>
      <c r="K705" s="435"/>
      <c r="L705" s="435"/>
      <c r="M705" s="435"/>
      <c r="N705" s="435" t="s">
        <v>2263</v>
      </c>
      <c r="O705" s="435"/>
      <c r="P705" s="435"/>
      <c r="Q705" s="435"/>
      <c r="R705" s="435"/>
      <c r="S705" s="435"/>
      <c r="T705" s="435"/>
      <c r="U705" s="435"/>
      <c r="V705" s="21"/>
      <c r="W705" s="21"/>
      <c r="X705" s="21"/>
      <c r="Y705" s="21"/>
      <c r="Z705" s="21"/>
      <c r="AA705" s="21"/>
      <c r="AB705" s="21"/>
      <c r="AC705" s="21"/>
      <c r="AD705" s="21"/>
      <c r="AE705" s="21"/>
      <c r="AF705" s="21"/>
      <c r="AG705" s="21"/>
      <c r="AH705" s="21"/>
      <c r="AI705" s="21"/>
      <c r="AJ705" s="21"/>
      <c r="AK705" s="21"/>
      <c r="AL705" s="21"/>
      <c r="AM705" s="21"/>
      <c r="AN705" s="21"/>
    </row>
    <row r="706" spans="1:16384" s="436" customFormat="1" ht="14.5">
      <c r="A706" s="40" t="s">
        <v>1758</v>
      </c>
      <c r="B706" s="10">
        <v>44351</v>
      </c>
      <c r="C706" s="435"/>
      <c r="D706" s="435"/>
      <c r="F706" s="128"/>
      <c r="G706" s="439"/>
      <c r="H706" s="123"/>
      <c r="I706" s="440"/>
      <c r="J706" s="440"/>
      <c r="K706" s="435"/>
      <c r="L706" s="435"/>
      <c r="M706" s="435"/>
      <c r="N706" s="435" t="s">
        <v>2264</v>
      </c>
      <c r="O706" s="435"/>
      <c r="P706" s="435"/>
      <c r="Q706" s="435"/>
      <c r="R706" s="435"/>
      <c r="S706" s="435"/>
      <c r="T706" s="435"/>
      <c r="U706" s="435"/>
      <c r="V706" s="21"/>
      <c r="W706" s="21"/>
      <c r="X706" s="21"/>
      <c r="Y706" s="21"/>
      <c r="Z706" s="21"/>
      <c r="AA706" s="21"/>
      <c r="AB706" s="21"/>
      <c r="AC706" s="21"/>
      <c r="AD706" s="21"/>
      <c r="AE706" s="21"/>
      <c r="AF706" s="21"/>
      <c r="AG706" s="21"/>
      <c r="AH706" s="21"/>
      <c r="AI706" s="21"/>
      <c r="AJ706" s="21"/>
      <c r="AK706" s="21"/>
      <c r="AL706" s="21"/>
      <c r="AM706" s="21"/>
      <c r="AN706" s="21"/>
    </row>
    <row r="707" spans="1:16384" s="436" customFormat="1" ht="14.5">
      <c r="A707" s="40" t="s">
        <v>1762</v>
      </c>
      <c r="B707" s="10"/>
      <c r="C707" s="435">
        <v>1</v>
      </c>
      <c r="D707" s="435">
        <v>1</v>
      </c>
      <c r="F707" s="128" t="s">
        <v>1454</v>
      </c>
      <c r="G707" s="439"/>
      <c r="H707" s="123"/>
      <c r="I707" s="440">
        <v>1</v>
      </c>
      <c r="J707" s="440"/>
      <c r="K707" s="435" t="s">
        <v>2265</v>
      </c>
      <c r="L707" s="435"/>
      <c r="M707" s="435"/>
      <c r="N707" s="435"/>
      <c r="O707" s="435">
        <v>1</v>
      </c>
      <c r="P707" s="435"/>
      <c r="Q707" s="435"/>
      <c r="R707" s="435"/>
      <c r="S707" s="435"/>
      <c r="T707" s="435" t="s">
        <v>2266</v>
      </c>
      <c r="U707" s="435"/>
      <c r="V707" s="21"/>
      <c r="W707" s="21"/>
      <c r="X707" s="21"/>
      <c r="Y707" s="21"/>
      <c r="Z707" s="21"/>
      <c r="AA707" s="21"/>
      <c r="AB707" s="21"/>
      <c r="AC707" s="21"/>
      <c r="AD707" s="21"/>
      <c r="AE707" s="21"/>
      <c r="AF707" s="21"/>
      <c r="AG707" s="21"/>
      <c r="AH707" s="21"/>
      <c r="AI707" s="21"/>
      <c r="AJ707" s="21"/>
      <c r="AK707" s="21"/>
      <c r="AL707" s="21"/>
      <c r="AM707" s="21"/>
      <c r="AN707" s="21"/>
    </row>
    <row r="708" spans="1:16384" s="436" customFormat="1" ht="14.5">
      <c r="A708" s="40" t="s">
        <v>1763</v>
      </c>
      <c r="B708" s="10">
        <v>44366</v>
      </c>
      <c r="C708" s="435">
        <v>45</v>
      </c>
      <c r="D708" s="435">
        <v>44</v>
      </c>
      <c r="F708" s="128" t="s">
        <v>2267</v>
      </c>
      <c r="G708" s="439"/>
      <c r="H708" s="123"/>
      <c r="I708" s="440"/>
      <c r="J708" s="233">
        <v>2</v>
      </c>
      <c r="K708" s="435"/>
      <c r="L708" s="435"/>
      <c r="M708" s="435"/>
      <c r="N708" s="435" t="s">
        <v>2268</v>
      </c>
      <c r="O708" s="435"/>
      <c r="P708" s="435"/>
      <c r="Q708" s="435"/>
      <c r="R708" s="435"/>
      <c r="S708" s="435"/>
      <c r="T708" s="435"/>
      <c r="U708" s="435"/>
      <c r="V708" s="21"/>
      <c r="W708" s="21"/>
      <c r="X708" s="21"/>
      <c r="Y708" s="21"/>
      <c r="Z708" s="21"/>
      <c r="AA708" s="21"/>
      <c r="AB708" s="21"/>
      <c r="AC708" s="21"/>
      <c r="AD708" s="21"/>
      <c r="AE708" s="21"/>
      <c r="AF708" s="21"/>
      <c r="AG708" s="21"/>
      <c r="AH708" s="21"/>
      <c r="AI708" s="21"/>
      <c r="AJ708" s="21"/>
      <c r="AK708" s="21"/>
      <c r="AL708" s="21"/>
      <c r="AM708" s="21"/>
      <c r="AN708" s="21"/>
    </row>
    <row r="709" spans="1:16384" s="436" customFormat="1" ht="15.5">
      <c r="A709" s="28" t="s">
        <v>1770</v>
      </c>
      <c r="B709" s="360">
        <v>44342</v>
      </c>
      <c r="C709" s="435">
        <v>7</v>
      </c>
      <c r="D709" s="435">
        <v>7</v>
      </c>
      <c r="E709" s="436">
        <v>0</v>
      </c>
      <c r="F709" s="128" t="s">
        <v>2269</v>
      </c>
      <c r="G709" s="439"/>
      <c r="H709" s="123"/>
      <c r="I709" s="440"/>
      <c r="J709" s="440">
        <v>7</v>
      </c>
      <c r="K709" s="368" t="s">
        <v>2270</v>
      </c>
      <c r="L709" s="435"/>
      <c r="M709" s="435"/>
      <c r="N709" s="435" t="s">
        <v>2271</v>
      </c>
      <c r="O709" s="435">
        <v>1</v>
      </c>
      <c r="P709" s="435">
        <v>0</v>
      </c>
      <c r="Q709" s="435">
        <v>0</v>
      </c>
      <c r="R709" s="435"/>
      <c r="S709" s="435">
        <v>0</v>
      </c>
      <c r="T709" s="435" t="s">
        <v>2272</v>
      </c>
      <c r="U709" s="435"/>
      <c r="V709" s="21"/>
      <c r="W709" s="21"/>
      <c r="X709" s="21"/>
      <c r="Y709" s="21"/>
      <c r="Z709" s="21"/>
      <c r="AA709" s="21"/>
      <c r="AB709" s="21"/>
      <c r="AC709" s="21"/>
      <c r="AD709" s="21"/>
      <c r="AE709" s="21"/>
      <c r="AF709" s="21"/>
      <c r="AG709" s="21"/>
      <c r="AH709" s="21"/>
      <c r="AI709" s="21"/>
      <c r="AJ709" s="21"/>
      <c r="AK709" s="21"/>
      <c r="AL709" s="21"/>
      <c r="AM709" s="21"/>
      <c r="AN709" s="21"/>
    </row>
    <row r="710" spans="1:16384" s="436" customFormat="1" ht="14.5">
      <c r="A710" s="28" t="s">
        <v>1773</v>
      </c>
      <c r="B710" s="360">
        <v>44347</v>
      </c>
      <c r="C710" s="435">
        <v>37</v>
      </c>
      <c r="D710" s="435">
        <v>37</v>
      </c>
      <c r="E710" s="436">
        <v>0</v>
      </c>
      <c r="F710" s="436" t="s">
        <v>1775</v>
      </c>
      <c r="G710" s="439"/>
      <c r="H710" s="123"/>
      <c r="I710" s="440"/>
      <c r="J710" s="440"/>
      <c r="K710" s="435" t="s">
        <v>2273</v>
      </c>
      <c r="L710" s="435">
        <v>0</v>
      </c>
      <c r="M710" s="435"/>
      <c r="N710" s="435" t="s">
        <v>2274</v>
      </c>
      <c r="O710" s="435"/>
      <c r="P710" s="435" t="s">
        <v>2275</v>
      </c>
      <c r="Q710" s="435"/>
      <c r="R710" s="435" t="s">
        <v>2276</v>
      </c>
      <c r="S710" s="435">
        <v>0</v>
      </c>
      <c r="T710" s="435"/>
      <c r="U710" s="435"/>
      <c r="V710" s="21"/>
      <c r="W710" s="21"/>
      <c r="X710" s="21"/>
      <c r="Y710" s="21"/>
      <c r="Z710" s="21"/>
      <c r="AA710" s="21"/>
      <c r="AB710" s="21"/>
      <c r="AC710" s="21"/>
      <c r="AD710" s="21"/>
      <c r="AE710" s="21"/>
      <c r="AF710" s="21"/>
      <c r="AG710" s="21"/>
      <c r="AH710" s="21"/>
      <c r="AI710" s="21"/>
      <c r="AJ710" s="21"/>
      <c r="AK710" s="21"/>
      <c r="AL710" s="21"/>
      <c r="AM710" s="21"/>
      <c r="AN710" s="21"/>
    </row>
    <row r="711" spans="1:16384" s="365" customFormat="1" ht="13">
      <c r="A711" s="28" t="s">
        <v>1777</v>
      </c>
      <c r="B711" s="360">
        <v>44323</v>
      </c>
      <c r="C711" s="91">
        <v>1337</v>
      </c>
      <c r="D711" s="232">
        <v>1347</v>
      </c>
      <c r="E711" s="91">
        <v>0</v>
      </c>
      <c r="F711" s="380" t="s">
        <v>2277</v>
      </c>
      <c r="G711" s="91">
        <v>10</v>
      </c>
      <c r="H711" s="131">
        <v>21</v>
      </c>
      <c r="I711" s="91">
        <v>118</v>
      </c>
      <c r="J711" s="131">
        <v>1198</v>
      </c>
      <c r="K711" s="131"/>
      <c r="L711" s="131"/>
      <c r="M711" s="131"/>
      <c r="N711" s="131" t="s">
        <v>2278</v>
      </c>
      <c r="O711" s="131">
        <v>137</v>
      </c>
      <c r="P711" s="132"/>
      <c r="Q711" s="131">
        <v>10</v>
      </c>
      <c r="R711" s="132"/>
      <c r="S711" s="131">
        <v>6</v>
      </c>
      <c r="T711" s="132"/>
      <c r="U711" s="381"/>
      <c r="V711" s="132"/>
      <c r="W711" s="28"/>
      <c r="X711" s="360"/>
      <c r="Y711" s="28"/>
      <c r="Z711" s="360"/>
      <c r="AA711" s="28"/>
      <c r="AB711" s="360"/>
      <c r="AC711" s="28"/>
      <c r="AD711" s="360"/>
      <c r="AE711" s="28"/>
      <c r="AF711" s="360"/>
      <c r="AG711" s="28"/>
      <c r="AH711" s="360"/>
      <c r="AI711" s="28"/>
      <c r="AJ711" s="360"/>
      <c r="AK711" s="28"/>
      <c r="AL711" s="360"/>
      <c r="AM711" s="28"/>
      <c r="AN711" s="360"/>
      <c r="AO711" s="28"/>
      <c r="AP711" s="360"/>
      <c r="AQ711" s="28"/>
      <c r="AR711" s="360"/>
      <c r="AS711" s="28"/>
      <c r="AT711" s="360"/>
      <c r="AU711" s="28"/>
      <c r="AV711" s="360"/>
      <c r="AW711" s="28"/>
      <c r="AX711" s="360"/>
      <c r="AY711" s="28"/>
      <c r="AZ711" s="360"/>
      <c r="BA711" s="28"/>
      <c r="BB711" s="360"/>
      <c r="BC711" s="28"/>
      <c r="BD711" s="360"/>
      <c r="BE711" s="28"/>
      <c r="BF711" s="360"/>
      <c r="BG711" s="28"/>
      <c r="BH711" s="360"/>
      <c r="BI711" s="28"/>
      <c r="BJ711" s="360"/>
      <c r="BK711" s="28"/>
      <c r="BL711" s="360"/>
      <c r="BM711" s="28"/>
      <c r="BN711" s="360"/>
      <c r="BO711" s="28"/>
      <c r="BP711" s="360"/>
      <c r="BQ711" s="28"/>
      <c r="BR711" s="360"/>
      <c r="BS711" s="28"/>
      <c r="BT711" s="360"/>
      <c r="BU711" s="28"/>
      <c r="BV711" s="360"/>
      <c r="BW711" s="28"/>
      <c r="BX711" s="360"/>
      <c r="BY711" s="28"/>
      <c r="BZ711" s="360"/>
      <c r="CA711" s="28"/>
      <c r="CB711" s="360"/>
      <c r="CC711" s="28"/>
      <c r="CD711" s="360"/>
      <c r="CE711" s="28"/>
      <c r="CF711" s="360"/>
      <c r="CG711" s="28"/>
      <c r="CH711" s="360"/>
      <c r="CI711" s="28"/>
      <c r="CJ711" s="360"/>
      <c r="CK711" s="28"/>
      <c r="CL711" s="360"/>
      <c r="CM711" s="28"/>
      <c r="CN711" s="360"/>
      <c r="CO711" s="28"/>
      <c r="CP711" s="360"/>
      <c r="CQ711" s="28"/>
      <c r="CR711" s="360"/>
      <c r="CS711" s="28"/>
      <c r="CT711" s="360"/>
      <c r="CU711" s="28"/>
      <c r="CV711" s="360"/>
      <c r="CW711" s="28"/>
      <c r="CX711" s="360"/>
      <c r="CY711" s="28"/>
      <c r="CZ711" s="360"/>
      <c r="DA711" s="28"/>
      <c r="DB711" s="360"/>
      <c r="DC711" s="28"/>
      <c r="DD711" s="360"/>
      <c r="DE711" s="28"/>
      <c r="DF711" s="360"/>
      <c r="DG711" s="28"/>
      <c r="DH711" s="360"/>
      <c r="DI711" s="28"/>
      <c r="DJ711" s="360"/>
      <c r="DK711" s="28"/>
      <c r="DL711" s="360"/>
      <c r="DM711" s="28"/>
      <c r="DN711" s="360"/>
      <c r="DO711" s="28"/>
      <c r="DP711" s="360"/>
      <c r="DQ711" s="28"/>
      <c r="DR711" s="360"/>
      <c r="DS711" s="28"/>
      <c r="DT711" s="360"/>
      <c r="DU711" s="28"/>
      <c r="DV711" s="360"/>
      <c r="DW711" s="28"/>
      <c r="DX711" s="360"/>
      <c r="DY711" s="28"/>
      <c r="DZ711" s="360"/>
      <c r="EA711" s="28"/>
      <c r="EB711" s="360"/>
      <c r="EC711" s="28"/>
      <c r="ED711" s="360"/>
      <c r="EE711" s="28"/>
      <c r="EF711" s="360"/>
      <c r="EG711" s="28"/>
      <c r="EH711" s="360"/>
      <c r="EI711" s="28"/>
      <c r="EJ711" s="360"/>
      <c r="EK711" s="28"/>
      <c r="EL711" s="360"/>
      <c r="EM711" s="28"/>
      <c r="EN711" s="360"/>
      <c r="EO711" s="28"/>
      <c r="EP711" s="360"/>
      <c r="EQ711" s="28"/>
      <c r="ER711" s="360"/>
      <c r="ES711" s="28"/>
      <c r="ET711" s="360"/>
      <c r="EU711" s="28"/>
      <c r="EV711" s="360"/>
      <c r="EW711" s="28"/>
      <c r="EX711" s="360"/>
      <c r="EY711" s="28"/>
      <c r="EZ711" s="360"/>
      <c r="FA711" s="28"/>
      <c r="FB711" s="360"/>
      <c r="FC711" s="28"/>
      <c r="FD711" s="360"/>
      <c r="FE711" s="28"/>
      <c r="FF711" s="360"/>
      <c r="FG711" s="28"/>
      <c r="FH711" s="360"/>
      <c r="FI711" s="28"/>
      <c r="FJ711" s="360"/>
      <c r="FK711" s="28"/>
      <c r="FL711" s="360"/>
      <c r="FM711" s="28"/>
      <c r="FN711" s="360"/>
      <c r="FO711" s="28"/>
      <c r="FP711" s="360"/>
      <c r="FQ711" s="28"/>
      <c r="FR711" s="360"/>
      <c r="FS711" s="28"/>
      <c r="FT711" s="360"/>
      <c r="FU711" s="28"/>
      <c r="FV711" s="360"/>
      <c r="FW711" s="28"/>
      <c r="FX711" s="360"/>
      <c r="FY711" s="28"/>
      <c r="FZ711" s="360"/>
      <c r="GA711" s="28"/>
      <c r="GB711" s="360"/>
      <c r="GC711" s="28"/>
      <c r="GD711" s="360"/>
      <c r="GE711" s="28"/>
      <c r="GF711" s="360"/>
      <c r="GG711" s="28"/>
      <c r="GH711" s="360"/>
      <c r="GI711" s="28"/>
      <c r="GJ711" s="360"/>
      <c r="GK711" s="28"/>
      <c r="GL711" s="360"/>
      <c r="GM711" s="28"/>
      <c r="GN711" s="360"/>
      <c r="GO711" s="28"/>
      <c r="GP711" s="360"/>
      <c r="GQ711" s="28"/>
      <c r="GR711" s="360"/>
      <c r="GS711" s="28"/>
      <c r="GT711" s="360"/>
      <c r="GU711" s="28"/>
      <c r="GV711" s="360"/>
      <c r="GW711" s="28"/>
      <c r="GX711" s="360"/>
      <c r="GY711" s="28"/>
      <c r="GZ711" s="360"/>
      <c r="HA711" s="28"/>
      <c r="HB711" s="360"/>
      <c r="HC711" s="28"/>
      <c r="HD711" s="360"/>
      <c r="HE711" s="28"/>
      <c r="HF711" s="360"/>
      <c r="HG711" s="28"/>
      <c r="HH711" s="360"/>
      <c r="HI711" s="28"/>
      <c r="HJ711" s="360"/>
      <c r="HK711" s="28"/>
      <c r="HL711" s="360"/>
      <c r="HM711" s="28"/>
      <c r="HN711" s="360"/>
      <c r="HO711" s="28"/>
      <c r="HP711" s="360"/>
      <c r="HQ711" s="28"/>
      <c r="HR711" s="360"/>
      <c r="HS711" s="28"/>
      <c r="HT711" s="360"/>
      <c r="HU711" s="28"/>
      <c r="HV711" s="360"/>
      <c r="HW711" s="28"/>
      <c r="HX711" s="360"/>
      <c r="HY711" s="28"/>
      <c r="HZ711" s="360"/>
      <c r="IA711" s="28"/>
      <c r="IB711" s="360"/>
      <c r="IC711" s="28"/>
      <c r="ID711" s="360"/>
      <c r="IE711" s="28"/>
      <c r="IF711" s="360"/>
      <c r="IG711" s="28"/>
      <c r="IH711" s="360"/>
      <c r="II711" s="28"/>
      <c r="IJ711" s="360"/>
      <c r="IK711" s="28"/>
      <c r="IL711" s="360"/>
      <c r="IM711" s="28"/>
      <c r="IN711" s="360"/>
      <c r="IO711" s="28"/>
      <c r="IP711" s="360"/>
      <c r="IQ711" s="28"/>
      <c r="IR711" s="360"/>
      <c r="IS711" s="28"/>
      <c r="IT711" s="360"/>
      <c r="IU711" s="28"/>
      <c r="IV711" s="360"/>
      <c r="IW711" s="28"/>
      <c r="IX711" s="360"/>
      <c r="IY711" s="28"/>
      <c r="IZ711" s="360"/>
      <c r="JA711" s="28"/>
      <c r="JB711" s="360"/>
      <c r="JC711" s="28"/>
      <c r="JD711" s="360"/>
      <c r="JE711" s="28"/>
      <c r="JF711" s="360"/>
      <c r="JG711" s="28"/>
      <c r="JH711" s="360"/>
      <c r="JI711" s="28"/>
      <c r="JJ711" s="360"/>
      <c r="JK711" s="28"/>
      <c r="JL711" s="360"/>
      <c r="JM711" s="28"/>
      <c r="JN711" s="360"/>
      <c r="JO711" s="28"/>
      <c r="JP711" s="360"/>
      <c r="JQ711" s="28"/>
      <c r="JR711" s="360"/>
      <c r="JS711" s="28"/>
      <c r="JT711" s="360"/>
      <c r="JU711" s="28"/>
      <c r="JV711" s="360"/>
      <c r="JW711" s="28"/>
      <c r="JX711" s="360"/>
      <c r="JY711" s="28"/>
      <c r="JZ711" s="360"/>
      <c r="KA711" s="28"/>
      <c r="KB711" s="360"/>
      <c r="KC711" s="28"/>
      <c r="KD711" s="360"/>
      <c r="KE711" s="28"/>
      <c r="KF711" s="360"/>
      <c r="KG711" s="28"/>
      <c r="KH711" s="360"/>
      <c r="KI711" s="28"/>
      <c r="KJ711" s="360"/>
      <c r="KK711" s="28"/>
      <c r="KL711" s="360"/>
      <c r="KM711" s="28"/>
      <c r="KN711" s="360"/>
      <c r="KO711" s="28"/>
      <c r="KP711" s="360"/>
      <c r="KQ711" s="28"/>
      <c r="KR711" s="360"/>
      <c r="KS711" s="28"/>
      <c r="KT711" s="360"/>
      <c r="KU711" s="28"/>
      <c r="KV711" s="360"/>
      <c r="KW711" s="28"/>
      <c r="KX711" s="360"/>
      <c r="KY711" s="28"/>
      <c r="KZ711" s="360"/>
      <c r="LA711" s="28"/>
      <c r="LB711" s="360"/>
      <c r="LC711" s="28"/>
      <c r="LD711" s="360"/>
      <c r="LE711" s="28"/>
      <c r="LF711" s="360"/>
      <c r="LG711" s="28"/>
      <c r="LH711" s="360"/>
      <c r="LI711" s="28"/>
      <c r="LJ711" s="360"/>
      <c r="LK711" s="28"/>
      <c r="LL711" s="360"/>
      <c r="LM711" s="28"/>
      <c r="LN711" s="360"/>
      <c r="LO711" s="28"/>
      <c r="LP711" s="360"/>
      <c r="LQ711" s="28"/>
      <c r="LR711" s="360"/>
      <c r="LS711" s="28"/>
      <c r="LT711" s="360"/>
      <c r="LU711" s="28"/>
      <c r="LV711" s="360"/>
      <c r="LW711" s="28"/>
      <c r="LX711" s="360"/>
      <c r="LY711" s="28"/>
      <c r="LZ711" s="360"/>
      <c r="MA711" s="28"/>
      <c r="MB711" s="360"/>
      <c r="MC711" s="28"/>
      <c r="MD711" s="360"/>
      <c r="ME711" s="28"/>
      <c r="MF711" s="360"/>
      <c r="MG711" s="28"/>
      <c r="MH711" s="360"/>
      <c r="MI711" s="28"/>
      <c r="MJ711" s="360"/>
      <c r="MK711" s="28"/>
      <c r="ML711" s="360"/>
      <c r="MM711" s="28"/>
      <c r="MN711" s="360"/>
      <c r="MO711" s="28"/>
      <c r="MP711" s="360"/>
      <c r="MQ711" s="28"/>
      <c r="MR711" s="360"/>
      <c r="MS711" s="28"/>
      <c r="MT711" s="360"/>
      <c r="MU711" s="28"/>
      <c r="MV711" s="360"/>
      <c r="MW711" s="28"/>
      <c r="MX711" s="360"/>
      <c r="MY711" s="28"/>
      <c r="MZ711" s="360"/>
      <c r="NA711" s="28"/>
      <c r="NB711" s="360"/>
      <c r="NC711" s="28"/>
      <c r="ND711" s="360"/>
      <c r="NE711" s="28"/>
      <c r="NF711" s="360"/>
      <c r="NG711" s="28"/>
      <c r="NH711" s="360"/>
      <c r="NI711" s="28"/>
      <c r="NJ711" s="360"/>
      <c r="NK711" s="28"/>
      <c r="NL711" s="360"/>
      <c r="NM711" s="28"/>
      <c r="NN711" s="360"/>
      <c r="NO711" s="28"/>
      <c r="NP711" s="360"/>
      <c r="NQ711" s="28"/>
      <c r="NR711" s="360"/>
      <c r="NS711" s="28"/>
      <c r="NT711" s="360"/>
      <c r="NU711" s="28"/>
      <c r="NV711" s="360"/>
      <c r="NW711" s="28"/>
      <c r="NX711" s="360"/>
      <c r="NY711" s="28"/>
      <c r="NZ711" s="360"/>
      <c r="OA711" s="28"/>
      <c r="OB711" s="360"/>
      <c r="OC711" s="28"/>
      <c r="OD711" s="360"/>
      <c r="OE711" s="28"/>
      <c r="OF711" s="360"/>
      <c r="OG711" s="28"/>
      <c r="OH711" s="360"/>
      <c r="OI711" s="28"/>
      <c r="OJ711" s="360"/>
      <c r="OK711" s="28"/>
      <c r="OL711" s="360"/>
      <c r="OM711" s="28"/>
      <c r="ON711" s="360"/>
      <c r="OO711" s="28"/>
      <c r="OP711" s="360"/>
      <c r="OQ711" s="28"/>
      <c r="OR711" s="360"/>
      <c r="OS711" s="28"/>
      <c r="OT711" s="360"/>
      <c r="OU711" s="28"/>
      <c r="OV711" s="360"/>
      <c r="OW711" s="28"/>
      <c r="OX711" s="360"/>
      <c r="OY711" s="28"/>
      <c r="OZ711" s="360"/>
      <c r="PA711" s="28"/>
      <c r="PB711" s="360"/>
      <c r="PC711" s="28"/>
      <c r="PD711" s="360"/>
      <c r="PE711" s="28"/>
      <c r="PF711" s="360"/>
      <c r="PG711" s="28"/>
      <c r="PH711" s="360"/>
      <c r="PI711" s="28"/>
      <c r="PJ711" s="360"/>
      <c r="PK711" s="28"/>
      <c r="PL711" s="360"/>
      <c r="PM711" s="28"/>
      <c r="PN711" s="360"/>
      <c r="PO711" s="28"/>
      <c r="PP711" s="360"/>
      <c r="PQ711" s="28"/>
      <c r="PR711" s="360"/>
      <c r="PS711" s="28"/>
      <c r="PT711" s="360"/>
      <c r="PU711" s="28"/>
      <c r="PV711" s="360"/>
      <c r="PW711" s="28"/>
      <c r="PX711" s="360"/>
      <c r="PY711" s="28"/>
      <c r="PZ711" s="360"/>
      <c r="QA711" s="28"/>
      <c r="QB711" s="360"/>
      <c r="QC711" s="28"/>
      <c r="QD711" s="360"/>
      <c r="QE711" s="28"/>
      <c r="QF711" s="360"/>
      <c r="QG711" s="28"/>
      <c r="QH711" s="360"/>
      <c r="QI711" s="28"/>
      <c r="QJ711" s="360"/>
      <c r="QK711" s="28"/>
      <c r="QL711" s="360"/>
      <c r="QM711" s="28"/>
      <c r="QN711" s="360"/>
      <c r="QO711" s="28"/>
      <c r="QP711" s="360"/>
      <c r="QQ711" s="28"/>
      <c r="QR711" s="360"/>
      <c r="QS711" s="28"/>
      <c r="QT711" s="360"/>
      <c r="QU711" s="28"/>
      <c r="QV711" s="360"/>
      <c r="QW711" s="28"/>
      <c r="QX711" s="360"/>
      <c r="QY711" s="28"/>
      <c r="QZ711" s="360"/>
      <c r="RA711" s="28"/>
      <c r="RB711" s="360"/>
      <c r="RC711" s="28"/>
      <c r="RD711" s="360"/>
      <c r="RE711" s="28"/>
      <c r="RF711" s="360"/>
      <c r="RG711" s="28"/>
      <c r="RH711" s="360"/>
      <c r="RI711" s="28"/>
      <c r="RJ711" s="360"/>
      <c r="RK711" s="28"/>
      <c r="RL711" s="360"/>
      <c r="RM711" s="28"/>
      <c r="RN711" s="360"/>
      <c r="RO711" s="28"/>
      <c r="RP711" s="360"/>
      <c r="RQ711" s="28"/>
      <c r="RR711" s="360"/>
      <c r="RS711" s="28"/>
      <c r="RT711" s="360"/>
      <c r="RU711" s="28"/>
      <c r="RV711" s="360"/>
      <c r="RW711" s="28"/>
      <c r="RX711" s="360"/>
      <c r="RY711" s="28"/>
      <c r="RZ711" s="360"/>
      <c r="SA711" s="28"/>
      <c r="SB711" s="360"/>
      <c r="SC711" s="28"/>
      <c r="SD711" s="360"/>
      <c r="SE711" s="28"/>
      <c r="SF711" s="360"/>
      <c r="SG711" s="28"/>
      <c r="SH711" s="360"/>
      <c r="SI711" s="28"/>
      <c r="SJ711" s="360"/>
      <c r="SK711" s="28"/>
      <c r="SL711" s="360"/>
      <c r="SM711" s="28"/>
      <c r="SN711" s="360"/>
      <c r="SO711" s="28"/>
      <c r="SP711" s="360"/>
      <c r="SQ711" s="28"/>
      <c r="SR711" s="360"/>
      <c r="SS711" s="28"/>
      <c r="ST711" s="360"/>
      <c r="SU711" s="28"/>
      <c r="SV711" s="360"/>
      <c r="SW711" s="28"/>
      <c r="SX711" s="360"/>
      <c r="SY711" s="28"/>
      <c r="SZ711" s="360"/>
      <c r="TA711" s="28"/>
      <c r="TB711" s="360"/>
      <c r="TC711" s="28"/>
      <c r="TD711" s="360"/>
      <c r="TE711" s="28"/>
      <c r="TF711" s="360"/>
      <c r="TG711" s="28"/>
      <c r="TH711" s="360"/>
      <c r="TI711" s="28"/>
      <c r="TJ711" s="360"/>
      <c r="TK711" s="28"/>
      <c r="TL711" s="360"/>
      <c r="TM711" s="28"/>
      <c r="TN711" s="360"/>
      <c r="TO711" s="28"/>
      <c r="TP711" s="360"/>
      <c r="TQ711" s="28"/>
      <c r="TR711" s="360"/>
      <c r="TS711" s="28"/>
      <c r="TT711" s="360"/>
      <c r="TU711" s="28"/>
      <c r="TV711" s="360"/>
      <c r="TW711" s="28"/>
      <c r="TX711" s="360"/>
      <c r="TY711" s="28"/>
      <c r="TZ711" s="360"/>
      <c r="UA711" s="28"/>
      <c r="UB711" s="360"/>
      <c r="UC711" s="28"/>
      <c r="UD711" s="360"/>
      <c r="UE711" s="28"/>
      <c r="UF711" s="360"/>
      <c r="UG711" s="28"/>
      <c r="UH711" s="360"/>
      <c r="UI711" s="28"/>
      <c r="UJ711" s="360"/>
      <c r="UK711" s="28"/>
      <c r="UL711" s="360"/>
      <c r="UM711" s="28"/>
      <c r="UN711" s="360"/>
      <c r="UO711" s="28"/>
      <c r="UP711" s="360"/>
      <c r="UQ711" s="28"/>
      <c r="UR711" s="360"/>
      <c r="US711" s="28"/>
      <c r="UT711" s="360"/>
      <c r="UU711" s="28"/>
      <c r="UV711" s="360"/>
      <c r="UW711" s="28"/>
      <c r="UX711" s="360"/>
      <c r="UY711" s="28"/>
      <c r="UZ711" s="360"/>
      <c r="VA711" s="28"/>
      <c r="VB711" s="360"/>
      <c r="VC711" s="28"/>
      <c r="VD711" s="360"/>
      <c r="VE711" s="28"/>
      <c r="VF711" s="360"/>
      <c r="VG711" s="28"/>
      <c r="VH711" s="360"/>
      <c r="VI711" s="28"/>
      <c r="VJ711" s="360"/>
      <c r="VK711" s="28"/>
      <c r="VL711" s="360"/>
      <c r="VM711" s="28"/>
      <c r="VN711" s="360"/>
      <c r="VO711" s="28"/>
      <c r="VP711" s="360"/>
      <c r="VQ711" s="28"/>
      <c r="VR711" s="360"/>
      <c r="VS711" s="28"/>
      <c r="VT711" s="360"/>
      <c r="VU711" s="28"/>
      <c r="VV711" s="360"/>
      <c r="VW711" s="28"/>
      <c r="VX711" s="360"/>
      <c r="VY711" s="28"/>
      <c r="VZ711" s="360"/>
      <c r="WA711" s="28"/>
      <c r="WB711" s="360"/>
      <c r="WC711" s="28"/>
      <c r="WD711" s="360"/>
      <c r="WE711" s="28"/>
      <c r="WF711" s="360"/>
      <c r="WG711" s="28"/>
      <c r="WH711" s="360"/>
      <c r="WI711" s="28"/>
      <c r="WJ711" s="360"/>
      <c r="WK711" s="28"/>
      <c r="WL711" s="360"/>
      <c r="WM711" s="28"/>
      <c r="WN711" s="360"/>
      <c r="WO711" s="28"/>
      <c r="WP711" s="360"/>
      <c r="WQ711" s="28"/>
      <c r="WR711" s="360"/>
      <c r="WS711" s="28"/>
      <c r="WT711" s="360"/>
      <c r="WU711" s="28"/>
      <c r="WV711" s="360"/>
      <c r="WW711" s="28"/>
      <c r="WX711" s="360"/>
      <c r="WY711" s="28"/>
      <c r="WZ711" s="360"/>
      <c r="XA711" s="28"/>
      <c r="XB711" s="360"/>
      <c r="XC711" s="28"/>
      <c r="XD711" s="360"/>
      <c r="XE711" s="28"/>
      <c r="XF711" s="360"/>
      <c r="XG711" s="28"/>
      <c r="XH711" s="360"/>
      <c r="XI711" s="28"/>
      <c r="XJ711" s="360"/>
      <c r="XK711" s="28"/>
      <c r="XL711" s="360"/>
      <c r="XM711" s="28"/>
      <c r="XN711" s="360"/>
      <c r="XO711" s="28"/>
      <c r="XP711" s="360"/>
      <c r="XQ711" s="28"/>
      <c r="XR711" s="360"/>
      <c r="XS711" s="28"/>
      <c r="XT711" s="360"/>
      <c r="XU711" s="28"/>
      <c r="XV711" s="360"/>
      <c r="XW711" s="28"/>
      <c r="XX711" s="360"/>
      <c r="XY711" s="28"/>
      <c r="XZ711" s="360"/>
      <c r="YA711" s="28"/>
      <c r="YB711" s="360"/>
      <c r="YC711" s="28"/>
      <c r="YD711" s="360"/>
      <c r="YE711" s="28"/>
      <c r="YF711" s="360"/>
      <c r="YG711" s="28"/>
      <c r="YH711" s="360"/>
      <c r="YI711" s="28"/>
      <c r="YJ711" s="360"/>
      <c r="YK711" s="28"/>
      <c r="YL711" s="360"/>
      <c r="YM711" s="28"/>
      <c r="YN711" s="360"/>
      <c r="YO711" s="28"/>
      <c r="YP711" s="360"/>
      <c r="YQ711" s="28"/>
      <c r="YR711" s="360"/>
      <c r="YS711" s="28"/>
      <c r="YT711" s="360"/>
      <c r="YU711" s="28"/>
      <c r="YV711" s="360"/>
      <c r="YW711" s="28"/>
      <c r="YX711" s="360"/>
      <c r="YY711" s="28"/>
      <c r="YZ711" s="360"/>
      <c r="ZA711" s="28"/>
      <c r="ZB711" s="360"/>
      <c r="ZC711" s="28"/>
      <c r="ZD711" s="360"/>
      <c r="ZE711" s="28"/>
      <c r="ZF711" s="360"/>
      <c r="ZG711" s="28"/>
      <c r="ZH711" s="360"/>
      <c r="ZI711" s="28"/>
      <c r="ZJ711" s="360"/>
      <c r="ZK711" s="28"/>
      <c r="ZL711" s="360"/>
      <c r="ZM711" s="28"/>
      <c r="ZN711" s="360"/>
      <c r="ZO711" s="28"/>
      <c r="ZP711" s="360"/>
      <c r="ZQ711" s="28"/>
      <c r="ZR711" s="360"/>
      <c r="ZS711" s="28"/>
      <c r="ZT711" s="360"/>
      <c r="ZU711" s="28"/>
      <c r="ZV711" s="360"/>
      <c r="ZW711" s="28"/>
      <c r="ZX711" s="360"/>
      <c r="ZY711" s="28"/>
      <c r="ZZ711" s="360"/>
      <c r="AAA711" s="28"/>
      <c r="AAB711" s="360"/>
      <c r="AAC711" s="28"/>
      <c r="AAD711" s="360"/>
      <c r="AAE711" s="28"/>
      <c r="AAF711" s="360"/>
      <c r="AAG711" s="28"/>
      <c r="AAH711" s="360"/>
      <c r="AAI711" s="28"/>
      <c r="AAJ711" s="360"/>
      <c r="AAK711" s="28"/>
      <c r="AAL711" s="360"/>
      <c r="AAM711" s="28"/>
      <c r="AAN711" s="360"/>
      <c r="AAO711" s="28"/>
      <c r="AAP711" s="360"/>
      <c r="AAQ711" s="28"/>
      <c r="AAR711" s="360"/>
      <c r="AAS711" s="28"/>
      <c r="AAT711" s="360"/>
      <c r="AAU711" s="28"/>
      <c r="AAV711" s="360"/>
      <c r="AAW711" s="28"/>
      <c r="AAX711" s="360"/>
      <c r="AAY711" s="28"/>
      <c r="AAZ711" s="360"/>
      <c r="ABA711" s="28"/>
      <c r="ABB711" s="360"/>
      <c r="ABC711" s="28"/>
      <c r="ABD711" s="360"/>
      <c r="ABE711" s="28"/>
      <c r="ABF711" s="360"/>
      <c r="ABG711" s="28"/>
      <c r="ABH711" s="360"/>
      <c r="ABI711" s="28"/>
      <c r="ABJ711" s="360"/>
      <c r="ABK711" s="28"/>
      <c r="ABL711" s="360"/>
      <c r="ABM711" s="28"/>
      <c r="ABN711" s="360"/>
      <c r="ABO711" s="28"/>
      <c r="ABP711" s="360"/>
      <c r="ABQ711" s="28"/>
      <c r="ABR711" s="360"/>
      <c r="ABS711" s="28"/>
      <c r="ABT711" s="360"/>
      <c r="ABU711" s="28"/>
      <c r="ABV711" s="360"/>
      <c r="ABW711" s="28"/>
      <c r="ABX711" s="360"/>
      <c r="ABY711" s="28"/>
      <c r="ABZ711" s="360"/>
      <c r="ACA711" s="28"/>
      <c r="ACB711" s="360"/>
      <c r="ACC711" s="28"/>
      <c r="ACD711" s="360"/>
      <c r="ACE711" s="28"/>
      <c r="ACF711" s="360"/>
      <c r="ACG711" s="28"/>
      <c r="ACH711" s="360"/>
      <c r="ACI711" s="28"/>
      <c r="ACJ711" s="360"/>
      <c r="ACK711" s="28"/>
      <c r="ACL711" s="360"/>
      <c r="ACM711" s="28"/>
      <c r="ACN711" s="360"/>
      <c r="ACO711" s="28"/>
      <c r="ACP711" s="360"/>
      <c r="ACQ711" s="28"/>
      <c r="ACR711" s="360"/>
      <c r="ACS711" s="28"/>
      <c r="ACT711" s="360"/>
      <c r="ACU711" s="28"/>
      <c r="ACV711" s="360"/>
      <c r="ACW711" s="28"/>
      <c r="ACX711" s="360"/>
      <c r="ACY711" s="28"/>
      <c r="ACZ711" s="360"/>
      <c r="ADA711" s="28"/>
      <c r="ADB711" s="360"/>
      <c r="ADC711" s="28"/>
      <c r="ADD711" s="360"/>
      <c r="ADE711" s="28"/>
      <c r="ADF711" s="360"/>
      <c r="ADG711" s="28"/>
      <c r="ADH711" s="360"/>
      <c r="ADI711" s="28"/>
      <c r="ADJ711" s="360"/>
      <c r="ADK711" s="28"/>
      <c r="ADL711" s="360"/>
      <c r="ADM711" s="28"/>
      <c r="ADN711" s="360"/>
      <c r="ADO711" s="28"/>
      <c r="ADP711" s="360"/>
      <c r="ADQ711" s="28"/>
      <c r="ADR711" s="360"/>
      <c r="ADS711" s="28"/>
      <c r="ADT711" s="360"/>
      <c r="ADU711" s="28"/>
      <c r="ADV711" s="360"/>
      <c r="ADW711" s="28"/>
      <c r="ADX711" s="360"/>
      <c r="ADY711" s="28"/>
      <c r="ADZ711" s="360"/>
      <c r="AEA711" s="28"/>
      <c r="AEB711" s="360"/>
      <c r="AEC711" s="28"/>
      <c r="AED711" s="360"/>
      <c r="AEE711" s="28"/>
      <c r="AEF711" s="360"/>
      <c r="AEG711" s="28"/>
      <c r="AEH711" s="360"/>
      <c r="AEI711" s="28"/>
      <c r="AEJ711" s="360"/>
      <c r="AEK711" s="28"/>
      <c r="AEL711" s="360"/>
      <c r="AEM711" s="28"/>
      <c r="AEN711" s="360"/>
      <c r="AEO711" s="28"/>
      <c r="AEP711" s="360"/>
      <c r="AEQ711" s="28"/>
      <c r="AER711" s="360"/>
      <c r="AES711" s="28"/>
      <c r="AET711" s="360"/>
      <c r="AEU711" s="28"/>
      <c r="AEV711" s="360"/>
      <c r="AEW711" s="28"/>
      <c r="AEX711" s="360"/>
      <c r="AEY711" s="28"/>
      <c r="AEZ711" s="360"/>
      <c r="AFA711" s="28"/>
      <c r="AFB711" s="360"/>
      <c r="AFC711" s="28"/>
      <c r="AFD711" s="360"/>
      <c r="AFE711" s="28"/>
      <c r="AFF711" s="360"/>
      <c r="AFG711" s="28"/>
      <c r="AFH711" s="360"/>
      <c r="AFI711" s="28"/>
      <c r="AFJ711" s="360"/>
      <c r="AFK711" s="28"/>
      <c r="AFL711" s="360"/>
      <c r="AFM711" s="28"/>
      <c r="AFN711" s="360"/>
      <c r="AFO711" s="28"/>
      <c r="AFP711" s="360"/>
      <c r="AFQ711" s="28"/>
      <c r="AFR711" s="360"/>
      <c r="AFS711" s="28"/>
      <c r="AFT711" s="360"/>
      <c r="AFU711" s="28"/>
      <c r="AFV711" s="360"/>
      <c r="AFW711" s="28"/>
      <c r="AFX711" s="360"/>
      <c r="AFY711" s="28"/>
      <c r="AFZ711" s="360"/>
      <c r="AGA711" s="28"/>
      <c r="AGB711" s="360"/>
      <c r="AGC711" s="28"/>
      <c r="AGD711" s="360"/>
      <c r="AGE711" s="28"/>
      <c r="AGF711" s="360"/>
      <c r="AGG711" s="28"/>
      <c r="AGH711" s="360"/>
      <c r="AGI711" s="28"/>
      <c r="AGJ711" s="360"/>
      <c r="AGK711" s="28"/>
      <c r="AGL711" s="360"/>
      <c r="AGM711" s="28"/>
      <c r="AGN711" s="360"/>
      <c r="AGO711" s="28"/>
      <c r="AGP711" s="360"/>
      <c r="AGQ711" s="28"/>
      <c r="AGR711" s="360"/>
      <c r="AGS711" s="28"/>
      <c r="AGT711" s="360"/>
      <c r="AGU711" s="28"/>
      <c r="AGV711" s="360"/>
      <c r="AGW711" s="28"/>
      <c r="AGX711" s="360"/>
      <c r="AGY711" s="28"/>
      <c r="AGZ711" s="360"/>
      <c r="AHA711" s="28"/>
      <c r="AHB711" s="360"/>
      <c r="AHC711" s="28"/>
      <c r="AHD711" s="360"/>
      <c r="AHE711" s="28"/>
      <c r="AHF711" s="360"/>
      <c r="AHG711" s="28"/>
      <c r="AHH711" s="360"/>
      <c r="AHI711" s="28"/>
      <c r="AHJ711" s="360"/>
      <c r="AHK711" s="28"/>
      <c r="AHL711" s="360"/>
      <c r="AHM711" s="28"/>
      <c r="AHN711" s="360"/>
      <c r="AHO711" s="28"/>
      <c r="AHP711" s="360"/>
      <c r="AHQ711" s="28"/>
      <c r="AHR711" s="360"/>
      <c r="AHS711" s="28"/>
      <c r="AHT711" s="360"/>
      <c r="AHU711" s="28"/>
      <c r="AHV711" s="360"/>
      <c r="AHW711" s="28"/>
      <c r="AHX711" s="360"/>
      <c r="AHY711" s="28"/>
      <c r="AHZ711" s="360"/>
      <c r="AIA711" s="28"/>
      <c r="AIB711" s="360"/>
      <c r="AIC711" s="28"/>
      <c r="AID711" s="360"/>
      <c r="AIE711" s="28"/>
      <c r="AIF711" s="360"/>
      <c r="AIG711" s="28"/>
      <c r="AIH711" s="360"/>
      <c r="AII711" s="28"/>
      <c r="AIJ711" s="360"/>
      <c r="AIK711" s="28"/>
      <c r="AIL711" s="360"/>
      <c r="AIM711" s="28"/>
      <c r="AIN711" s="360"/>
      <c r="AIO711" s="28"/>
      <c r="AIP711" s="360"/>
      <c r="AIQ711" s="28"/>
      <c r="AIR711" s="360"/>
      <c r="AIS711" s="28"/>
      <c r="AIT711" s="360"/>
      <c r="AIU711" s="28"/>
      <c r="AIV711" s="360"/>
      <c r="AIW711" s="28"/>
      <c r="AIX711" s="360"/>
      <c r="AIY711" s="28"/>
      <c r="AIZ711" s="360"/>
      <c r="AJA711" s="28"/>
      <c r="AJB711" s="360"/>
      <c r="AJC711" s="28"/>
      <c r="AJD711" s="360"/>
      <c r="AJE711" s="28"/>
      <c r="AJF711" s="360"/>
      <c r="AJG711" s="28"/>
      <c r="AJH711" s="360"/>
      <c r="AJI711" s="28"/>
      <c r="AJJ711" s="360"/>
      <c r="AJK711" s="28"/>
      <c r="AJL711" s="360"/>
      <c r="AJM711" s="28"/>
      <c r="AJN711" s="360"/>
      <c r="AJO711" s="28"/>
      <c r="AJP711" s="360"/>
      <c r="AJQ711" s="28"/>
      <c r="AJR711" s="360"/>
      <c r="AJS711" s="28"/>
      <c r="AJT711" s="360"/>
      <c r="AJU711" s="28"/>
      <c r="AJV711" s="360"/>
      <c r="AJW711" s="28"/>
      <c r="AJX711" s="360"/>
      <c r="AJY711" s="28"/>
      <c r="AJZ711" s="360"/>
      <c r="AKA711" s="28"/>
      <c r="AKB711" s="360"/>
      <c r="AKC711" s="28"/>
      <c r="AKD711" s="360"/>
      <c r="AKE711" s="28"/>
      <c r="AKF711" s="360"/>
      <c r="AKG711" s="28"/>
      <c r="AKH711" s="360"/>
      <c r="AKI711" s="28"/>
      <c r="AKJ711" s="360"/>
      <c r="AKK711" s="28"/>
      <c r="AKL711" s="360"/>
      <c r="AKM711" s="28"/>
      <c r="AKN711" s="360"/>
      <c r="AKO711" s="28"/>
      <c r="AKP711" s="360"/>
      <c r="AKQ711" s="28"/>
      <c r="AKR711" s="360"/>
      <c r="AKS711" s="28"/>
      <c r="AKT711" s="360"/>
      <c r="AKU711" s="28"/>
      <c r="AKV711" s="360"/>
      <c r="AKW711" s="28"/>
      <c r="AKX711" s="360"/>
      <c r="AKY711" s="28"/>
      <c r="AKZ711" s="360"/>
      <c r="ALA711" s="28"/>
      <c r="ALB711" s="360"/>
      <c r="ALC711" s="28"/>
      <c r="ALD711" s="360"/>
      <c r="ALE711" s="28"/>
      <c r="ALF711" s="360"/>
      <c r="ALG711" s="28"/>
      <c r="ALH711" s="360"/>
      <c r="ALI711" s="28"/>
      <c r="ALJ711" s="360"/>
      <c r="ALK711" s="28"/>
      <c r="ALL711" s="360"/>
      <c r="ALM711" s="28"/>
      <c r="ALN711" s="360"/>
      <c r="ALO711" s="28"/>
      <c r="ALP711" s="360"/>
      <c r="ALQ711" s="28"/>
      <c r="ALR711" s="360"/>
      <c r="ALS711" s="28"/>
      <c r="ALT711" s="360"/>
      <c r="ALU711" s="28"/>
      <c r="ALV711" s="360"/>
      <c r="ALW711" s="28"/>
      <c r="ALX711" s="360"/>
      <c r="ALY711" s="28"/>
      <c r="ALZ711" s="360"/>
      <c r="AMA711" s="28"/>
      <c r="AMB711" s="360"/>
      <c r="AMC711" s="28"/>
      <c r="AMD711" s="360"/>
      <c r="AME711" s="28"/>
      <c r="AMF711" s="360"/>
      <c r="AMG711" s="28"/>
      <c r="AMH711" s="360"/>
      <c r="AMI711" s="28"/>
      <c r="AMJ711" s="360"/>
      <c r="AMK711" s="28"/>
      <c r="AML711" s="360"/>
      <c r="AMM711" s="28"/>
      <c r="AMN711" s="360"/>
      <c r="AMO711" s="28"/>
      <c r="AMP711" s="360"/>
      <c r="AMQ711" s="28"/>
      <c r="AMR711" s="360"/>
      <c r="AMS711" s="28"/>
      <c r="AMT711" s="360"/>
      <c r="AMU711" s="28"/>
      <c r="AMV711" s="360"/>
      <c r="AMW711" s="28"/>
      <c r="AMX711" s="360"/>
      <c r="AMY711" s="28"/>
      <c r="AMZ711" s="360"/>
      <c r="ANA711" s="28"/>
      <c r="ANB711" s="360"/>
      <c r="ANC711" s="28"/>
      <c r="AND711" s="360"/>
      <c r="ANE711" s="28"/>
      <c r="ANF711" s="360"/>
      <c r="ANG711" s="28"/>
      <c r="ANH711" s="360"/>
      <c r="ANI711" s="28"/>
      <c r="ANJ711" s="360"/>
      <c r="ANK711" s="28"/>
      <c r="ANL711" s="360"/>
      <c r="ANM711" s="28"/>
      <c r="ANN711" s="360"/>
      <c r="ANO711" s="28"/>
      <c r="ANP711" s="360"/>
      <c r="ANQ711" s="28"/>
      <c r="ANR711" s="360"/>
      <c r="ANS711" s="28"/>
      <c r="ANT711" s="360"/>
      <c r="ANU711" s="28"/>
      <c r="ANV711" s="360"/>
      <c r="ANW711" s="28"/>
      <c r="ANX711" s="360"/>
      <c r="ANY711" s="28"/>
      <c r="ANZ711" s="360"/>
      <c r="AOA711" s="28"/>
      <c r="AOB711" s="360"/>
      <c r="AOC711" s="28"/>
      <c r="AOD711" s="360"/>
      <c r="AOE711" s="28"/>
      <c r="AOF711" s="360"/>
      <c r="AOG711" s="28"/>
      <c r="AOH711" s="360"/>
      <c r="AOI711" s="28"/>
      <c r="AOJ711" s="360"/>
      <c r="AOK711" s="28"/>
      <c r="AOL711" s="360"/>
      <c r="AOM711" s="28"/>
      <c r="AON711" s="360"/>
      <c r="AOO711" s="28"/>
      <c r="AOP711" s="360"/>
      <c r="AOQ711" s="28"/>
      <c r="AOR711" s="360"/>
      <c r="AOS711" s="28"/>
      <c r="AOT711" s="360"/>
      <c r="AOU711" s="28"/>
      <c r="AOV711" s="360"/>
      <c r="AOW711" s="28"/>
      <c r="AOX711" s="360"/>
      <c r="AOY711" s="28"/>
      <c r="AOZ711" s="360"/>
      <c r="APA711" s="28"/>
      <c r="APB711" s="360"/>
      <c r="APC711" s="28"/>
      <c r="APD711" s="360"/>
      <c r="APE711" s="28"/>
      <c r="APF711" s="360"/>
      <c r="APG711" s="28"/>
      <c r="APH711" s="360"/>
      <c r="API711" s="28"/>
      <c r="APJ711" s="360"/>
      <c r="APK711" s="28"/>
      <c r="APL711" s="360"/>
      <c r="APM711" s="28"/>
      <c r="APN711" s="360"/>
      <c r="APO711" s="28"/>
      <c r="APP711" s="360"/>
      <c r="APQ711" s="28"/>
      <c r="APR711" s="360"/>
      <c r="APS711" s="28"/>
      <c r="APT711" s="360"/>
      <c r="APU711" s="28"/>
      <c r="APV711" s="360"/>
      <c r="APW711" s="28"/>
      <c r="APX711" s="360"/>
      <c r="APY711" s="28"/>
      <c r="APZ711" s="360"/>
      <c r="AQA711" s="28"/>
      <c r="AQB711" s="360"/>
      <c r="AQC711" s="28"/>
      <c r="AQD711" s="360"/>
      <c r="AQE711" s="28"/>
      <c r="AQF711" s="360"/>
      <c r="AQG711" s="28"/>
      <c r="AQH711" s="360"/>
      <c r="AQI711" s="28"/>
      <c r="AQJ711" s="360"/>
      <c r="AQK711" s="28"/>
      <c r="AQL711" s="360"/>
      <c r="AQM711" s="28"/>
      <c r="AQN711" s="360"/>
      <c r="AQO711" s="28"/>
      <c r="AQP711" s="360"/>
      <c r="AQQ711" s="28"/>
      <c r="AQR711" s="360"/>
      <c r="AQS711" s="28"/>
      <c r="AQT711" s="360"/>
      <c r="AQU711" s="28"/>
      <c r="AQV711" s="360"/>
      <c r="AQW711" s="28"/>
      <c r="AQX711" s="360"/>
      <c r="AQY711" s="28"/>
      <c r="AQZ711" s="360"/>
      <c r="ARA711" s="28"/>
      <c r="ARB711" s="360"/>
      <c r="ARC711" s="28"/>
      <c r="ARD711" s="360"/>
      <c r="ARE711" s="28"/>
      <c r="ARF711" s="360"/>
      <c r="ARG711" s="28"/>
      <c r="ARH711" s="360"/>
      <c r="ARI711" s="28"/>
      <c r="ARJ711" s="360"/>
      <c r="ARK711" s="28"/>
      <c r="ARL711" s="360"/>
      <c r="ARM711" s="28"/>
      <c r="ARN711" s="360"/>
      <c r="ARO711" s="28"/>
      <c r="ARP711" s="360"/>
      <c r="ARQ711" s="28"/>
      <c r="ARR711" s="360"/>
      <c r="ARS711" s="28"/>
      <c r="ART711" s="360"/>
      <c r="ARU711" s="28"/>
      <c r="ARV711" s="360"/>
      <c r="ARW711" s="28"/>
      <c r="ARX711" s="360"/>
      <c r="ARY711" s="28"/>
      <c r="ARZ711" s="360"/>
      <c r="ASA711" s="28"/>
      <c r="ASB711" s="360"/>
      <c r="ASC711" s="28"/>
      <c r="ASD711" s="360"/>
      <c r="ASE711" s="28"/>
      <c r="ASF711" s="360"/>
      <c r="ASG711" s="28"/>
      <c r="ASH711" s="360"/>
      <c r="ASI711" s="28"/>
      <c r="ASJ711" s="360"/>
      <c r="ASK711" s="28"/>
      <c r="ASL711" s="360"/>
      <c r="ASM711" s="28"/>
      <c r="ASN711" s="360"/>
      <c r="ASO711" s="28"/>
      <c r="ASP711" s="360"/>
      <c r="ASQ711" s="28"/>
      <c r="ASR711" s="360"/>
      <c r="ASS711" s="28"/>
      <c r="AST711" s="360"/>
      <c r="ASU711" s="28"/>
      <c r="ASV711" s="360"/>
      <c r="ASW711" s="28"/>
      <c r="ASX711" s="360"/>
      <c r="ASY711" s="28"/>
      <c r="ASZ711" s="360"/>
      <c r="ATA711" s="28"/>
      <c r="ATB711" s="360"/>
      <c r="ATC711" s="28"/>
      <c r="ATD711" s="360"/>
      <c r="ATE711" s="28"/>
      <c r="ATF711" s="360"/>
      <c r="ATG711" s="28"/>
      <c r="ATH711" s="360"/>
      <c r="ATI711" s="28"/>
      <c r="ATJ711" s="360"/>
      <c r="ATK711" s="28"/>
      <c r="ATL711" s="360"/>
      <c r="ATM711" s="28"/>
      <c r="ATN711" s="360"/>
      <c r="ATO711" s="28"/>
      <c r="ATP711" s="360"/>
      <c r="ATQ711" s="28"/>
      <c r="ATR711" s="360"/>
      <c r="ATS711" s="28"/>
      <c r="ATT711" s="360"/>
      <c r="ATU711" s="28"/>
      <c r="ATV711" s="360"/>
      <c r="ATW711" s="28"/>
      <c r="ATX711" s="360"/>
      <c r="ATY711" s="28"/>
      <c r="ATZ711" s="360"/>
      <c r="AUA711" s="28"/>
      <c r="AUB711" s="360"/>
      <c r="AUC711" s="28"/>
      <c r="AUD711" s="360"/>
      <c r="AUE711" s="28"/>
      <c r="AUF711" s="360"/>
      <c r="AUG711" s="28"/>
      <c r="AUH711" s="360"/>
      <c r="AUI711" s="28"/>
      <c r="AUJ711" s="360"/>
      <c r="AUK711" s="28"/>
      <c r="AUL711" s="360"/>
      <c r="AUM711" s="28"/>
      <c r="AUN711" s="360"/>
      <c r="AUO711" s="28"/>
      <c r="AUP711" s="360"/>
      <c r="AUQ711" s="28"/>
      <c r="AUR711" s="360"/>
      <c r="AUS711" s="28"/>
      <c r="AUT711" s="360"/>
      <c r="AUU711" s="28"/>
      <c r="AUV711" s="360"/>
      <c r="AUW711" s="28"/>
      <c r="AUX711" s="360"/>
      <c r="AUY711" s="28"/>
      <c r="AUZ711" s="360"/>
      <c r="AVA711" s="28"/>
      <c r="AVB711" s="360"/>
      <c r="AVC711" s="28"/>
      <c r="AVD711" s="360"/>
      <c r="AVE711" s="28"/>
      <c r="AVF711" s="360"/>
      <c r="AVG711" s="28"/>
      <c r="AVH711" s="360"/>
      <c r="AVI711" s="28"/>
      <c r="AVJ711" s="360"/>
      <c r="AVK711" s="28"/>
      <c r="AVL711" s="360"/>
      <c r="AVM711" s="28"/>
      <c r="AVN711" s="360"/>
      <c r="AVO711" s="28"/>
      <c r="AVP711" s="360"/>
      <c r="AVQ711" s="28"/>
      <c r="AVR711" s="360"/>
      <c r="AVS711" s="28"/>
      <c r="AVT711" s="360"/>
      <c r="AVU711" s="28"/>
      <c r="AVV711" s="360"/>
      <c r="AVW711" s="28"/>
      <c r="AVX711" s="360"/>
      <c r="AVY711" s="28"/>
      <c r="AVZ711" s="360"/>
      <c r="AWA711" s="28"/>
      <c r="AWB711" s="360"/>
      <c r="AWC711" s="28"/>
      <c r="AWD711" s="360"/>
      <c r="AWE711" s="28"/>
      <c r="AWF711" s="360"/>
      <c r="AWG711" s="28"/>
      <c r="AWH711" s="360"/>
      <c r="AWI711" s="28"/>
      <c r="AWJ711" s="360"/>
      <c r="AWK711" s="28"/>
      <c r="AWL711" s="360"/>
      <c r="AWM711" s="28"/>
      <c r="AWN711" s="360"/>
      <c r="AWO711" s="28"/>
      <c r="AWP711" s="360"/>
      <c r="AWQ711" s="28"/>
      <c r="AWR711" s="360"/>
      <c r="AWS711" s="28"/>
      <c r="AWT711" s="360"/>
      <c r="AWU711" s="28"/>
      <c r="AWV711" s="360"/>
      <c r="AWW711" s="28"/>
      <c r="AWX711" s="360"/>
      <c r="AWY711" s="28"/>
      <c r="AWZ711" s="360"/>
      <c r="AXA711" s="28"/>
      <c r="AXB711" s="360"/>
      <c r="AXC711" s="28"/>
      <c r="AXD711" s="360"/>
      <c r="AXE711" s="28"/>
      <c r="AXF711" s="360"/>
      <c r="AXG711" s="28"/>
      <c r="AXH711" s="360"/>
      <c r="AXI711" s="28"/>
      <c r="AXJ711" s="360"/>
      <c r="AXK711" s="28"/>
      <c r="AXL711" s="360"/>
      <c r="AXM711" s="28"/>
      <c r="AXN711" s="360"/>
      <c r="AXO711" s="28"/>
      <c r="AXP711" s="360"/>
      <c r="AXQ711" s="28"/>
      <c r="AXR711" s="360"/>
      <c r="AXS711" s="28"/>
      <c r="AXT711" s="360"/>
      <c r="AXU711" s="28"/>
      <c r="AXV711" s="360"/>
      <c r="AXW711" s="28"/>
      <c r="AXX711" s="360"/>
      <c r="AXY711" s="28"/>
      <c r="AXZ711" s="360"/>
      <c r="AYA711" s="28"/>
      <c r="AYB711" s="360"/>
      <c r="AYC711" s="28"/>
      <c r="AYD711" s="360"/>
      <c r="AYE711" s="28"/>
      <c r="AYF711" s="360"/>
      <c r="AYG711" s="28"/>
      <c r="AYH711" s="360"/>
      <c r="AYI711" s="28"/>
      <c r="AYJ711" s="360"/>
      <c r="AYK711" s="28"/>
      <c r="AYL711" s="360"/>
      <c r="AYM711" s="28"/>
      <c r="AYN711" s="360"/>
      <c r="AYO711" s="28"/>
      <c r="AYP711" s="360"/>
      <c r="AYQ711" s="28"/>
      <c r="AYR711" s="360"/>
      <c r="AYS711" s="28"/>
      <c r="AYT711" s="360"/>
      <c r="AYU711" s="28"/>
      <c r="AYV711" s="360"/>
      <c r="AYW711" s="28"/>
      <c r="AYX711" s="360"/>
      <c r="AYY711" s="28"/>
      <c r="AYZ711" s="360"/>
      <c r="AZA711" s="28"/>
      <c r="AZB711" s="360"/>
      <c r="AZC711" s="28"/>
      <c r="AZD711" s="360"/>
      <c r="AZE711" s="28"/>
      <c r="AZF711" s="360"/>
      <c r="AZG711" s="28"/>
      <c r="AZH711" s="360"/>
      <c r="AZI711" s="28"/>
      <c r="AZJ711" s="360"/>
      <c r="AZK711" s="28"/>
      <c r="AZL711" s="360"/>
      <c r="AZM711" s="28"/>
      <c r="AZN711" s="360"/>
      <c r="AZO711" s="28"/>
      <c r="AZP711" s="360"/>
      <c r="AZQ711" s="28"/>
      <c r="AZR711" s="360"/>
      <c r="AZS711" s="28"/>
      <c r="AZT711" s="360"/>
      <c r="AZU711" s="28"/>
      <c r="AZV711" s="360"/>
      <c r="AZW711" s="28"/>
      <c r="AZX711" s="360"/>
      <c r="AZY711" s="28"/>
      <c r="AZZ711" s="360"/>
      <c r="BAA711" s="28"/>
      <c r="BAB711" s="360"/>
      <c r="BAC711" s="28"/>
      <c r="BAD711" s="360"/>
      <c r="BAE711" s="28"/>
      <c r="BAF711" s="360"/>
      <c r="BAG711" s="28"/>
      <c r="BAH711" s="360"/>
      <c r="BAI711" s="28"/>
      <c r="BAJ711" s="360"/>
      <c r="BAK711" s="28"/>
      <c r="BAL711" s="360"/>
      <c r="BAM711" s="28"/>
      <c r="BAN711" s="360"/>
      <c r="BAO711" s="28"/>
      <c r="BAP711" s="360"/>
      <c r="BAQ711" s="28"/>
      <c r="BAR711" s="360"/>
      <c r="BAS711" s="28"/>
      <c r="BAT711" s="360"/>
      <c r="BAU711" s="28"/>
      <c r="BAV711" s="360"/>
      <c r="BAW711" s="28"/>
      <c r="BAX711" s="360"/>
      <c r="BAY711" s="28"/>
      <c r="BAZ711" s="360"/>
      <c r="BBA711" s="28"/>
      <c r="BBB711" s="360"/>
      <c r="BBC711" s="28"/>
      <c r="BBD711" s="360"/>
      <c r="BBE711" s="28"/>
      <c r="BBF711" s="360"/>
      <c r="BBG711" s="28"/>
      <c r="BBH711" s="360"/>
      <c r="BBI711" s="28"/>
      <c r="BBJ711" s="360"/>
      <c r="BBK711" s="28"/>
      <c r="BBL711" s="360"/>
      <c r="BBM711" s="28"/>
      <c r="BBN711" s="360"/>
      <c r="BBO711" s="28"/>
      <c r="BBP711" s="360"/>
      <c r="BBQ711" s="28"/>
      <c r="BBR711" s="360"/>
      <c r="BBS711" s="28"/>
      <c r="BBT711" s="360"/>
      <c r="BBU711" s="28"/>
      <c r="BBV711" s="360"/>
      <c r="BBW711" s="28"/>
      <c r="BBX711" s="360"/>
      <c r="BBY711" s="28"/>
      <c r="BBZ711" s="360"/>
      <c r="BCA711" s="28"/>
      <c r="BCB711" s="360"/>
      <c r="BCC711" s="28"/>
      <c r="BCD711" s="360"/>
      <c r="BCE711" s="28"/>
      <c r="BCF711" s="360"/>
      <c r="BCG711" s="28"/>
      <c r="BCH711" s="360"/>
      <c r="BCI711" s="28"/>
      <c r="BCJ711" s="360"/>
      <c r="BCK711" s="28"/>
      <c r="BCL711" s="360"/>
      <c r="BCM711" s="28"/>
      <c r="BCN711" s="360"/>
      <c r="BCO711" s="28"/>
      <c r="BCP711" s="360"/>
      <c r="BCQ711" s="28"/>
      <c r="BCR711" s="360"/>
      <c r="BCS711" s="28"/>
      <c r="BCT711" s="360"/>
      <c r="BCU711" s="28"/>
      <c r="BCV711" s="360"/>
      <c r="BCW711" s="28"/>
      <c r="BCX711" s="360"/>
      <c r="BCY711" s="28"/>
      <c r="BCZ711" s="360"/>
      <c r="BDA711" s="28"/>
      <c r="BDB711" s="360"/>
      <c r="BDC711" s="28"/>
      <c r="BDD711" s="360"/>
      <c r="BDE711" s="28"/>
      <c r="BDF711" s="360"/>
      <c r="BDG711" s="28"/>
      <c r="BDH711" s="360"/>
      <c r="BDI711" s="28"/>
      <c r="BDJ711" s="360"/>
      <c r="BDK711" s="28"/>
      <c r="BDL711" s="360"/>
      <c r="BDM711" s="28"/>
      <c r="BDN711" s="360"/>
      <c r="BDO711" s="28"/>
      <c r="BDP711" s="360"/>
      <c r="BDQ711" s="28"/>
      <c r="BDR711" s="360"/>
      <c r="BDS711" s="28"/>
      <c r="BDT711" s="360"/>
      <c r="BDU711" s="28"/>
      <c r="BDV711" s="360"/>
      <c r="BDW711" s="28"/>
      <c r="BDX711" s="360"/>
      <c r="BDY711" s="28"/>
      <c r="BDZ711" s="360"/>
      <c r="BEA711" s="28"/>
      <c r="BEB711" s="360"/>
      <c r="BEC711" s="28"/>
      <c r="BED711" s="360"/>
      <c r="BEE711" s="28"/>
      <c r="BEF711" s="360"/>
      <c r="BEG711" s="28"/>
      <c r="BEH711" s="360"/>
      <c r="BEI711" s="28"/>
      <c r="BEJ711" s="360"/>
      <c r="BEK711" s="28"/>
      <c r="BEL711" s="360"/>
      <c r="BEM711" s="28"/>
      <c r="BEN711" s="360"/>
      <c r="BEO711" s="28"/>
      <c r="BEP711" s="360"/>
      <c r="BEQ711" s="28"/>
      <c r="BER711" s="360"/>
      <c r="BES711" s="28"/>
      <c r="BET711" s="360"/>
      <c r="BEU711" s="28"/>
      <c r="BEV711" s="360"/>
      <c r="BEW711" s="28"/>
      <c r="BEX711" s="360"/>
      <c r="BEY711" s="28"/>
      <c r="BEZ711" s="360"/>
      <c r="BFA711" s="28"/>
      <c r="BFB711" s="360"/>
      <c r="BFC711" s="28"/>
      <c r="BFD711" s="360"/>
      <c r="BFE711" s="28"/>
      <c r="BFF711" s="360"/>
      <c r="BFG711" s="28"/>
      <c r="BFH711" s="360"/>
      <c r="BFI711" s="28"/>
      <c r="BFJ711" s="360"/>
      <c r="BFK711" s="28"/>
      <c r="BFL711" s="360"/>
      <c r="BFM711" s="28"/>
      <c r="BFN711" s="360"/>
      <c r="BFO711" s="28"/>
      <c r="BFP711" s="360"/>
      <c r="BFQ711" s="28"/>
      <c r="BFR711" s="360"/>
      <c r="BFS711" s="28"/>
      <c r="BFT711" s="360"/>
      <c r="BFU711" s="28"/>
      <c r="BFV711" s="360"/>
      <c r="BFW711" s="28"/>
      <c r="BFX711" s="360"/>
      <c r="BFY711" s="28"/>
      <c r="BFZ711" s="360"/>
      <c r="BGA711" s="28"/>
      <c r="BGB711" s="360"/>
      <c r="BGC711" s="28"/>
      <c r="BGD711" s="360"/>
      <c r="BGE711" s="28"/>
      <c r="BGF711" s="360"/>
      <c r="BGG711" s="28"/>
      <c r="BGH711" s="360"/>
      <c r="BGI711" s="28"/>
      <c r="BGJ711" s="360"/>
      <c r="BGK711" s="28"/>
      <c r="BGL711" s="360"/>
      <c r="BGM711" s="28"/>
      <c r="BGN711" s="360"/>
      <c r="BGO711" s="28"/>
      <c r="BGP711" s="360"/>
      <c r="BGQ711" s="28"/>
      <c r="BGR711" s="360"/>
      <c r="BGS711" s="28"/>
      <c r="BGT711" s="360"/>
      <c r="BGU711" s="28"/>
      <c r="BGV711" s="360"/>
      <c r="BGW711" s="28"/>
      <c r="BGX711" s="360"/>
      <c r="BGY711" s="28"/>
      <c r="BGZ711" s="360"/>
      <c r="BHA711" s="28"/>
      <c r="BHB711" s="360"/>
      <c r="BHC711" s="28"/>
      <c r="BHD711" s="360"/>
      <c r="BHE711" s="28"/>
      <c r="BHF711" s="360"/>
      <c r="BHG711" s="28"/>
      <c r="BHH711" s="360"/>
      <c r="BHI711" s="28"/>
      <c r="BHJ711" s="360"/>
      <c r="BHK711" s="28"/>
      <c r="BHL711" s="360"/>
      <c r="BHM711" s="28"/>
      <c r="BHN711" s="360"/>
      <c r="BHO711" s="28"/>
      <c r="BHP711" s="360"/>
      <c r="BHQ711" s="28"/>
      <c r="BHR711" s="360"/>
      <c r="BHS711" s="28"/>
      <c r="BHT711" s="360"/>
      <c r="BHU711" s="28"/>
      <c r="BHV711" s="360"/>
      <c r="BHW711" s="28"/>
      <c r="BHX711" s="360"/>
      <c r="BHY711" s="28"/>
      <c r="BHZ711" s="360"/>
      <c r="BIA711" s="28"/>
      <c r="BIB711" s="360"/>
      <c r="BIC711" s="28"/>
      <c r="BID711" s="360"/>
      <c r="BIE711" s="28"/>
      <c r="BIF711" s="360"/>
      <c r="BIG711" s="28"/>
      <c r="BIH711" s="360"/>
      <c r="BII711" s="28"/>
      <c r="BIJ711" s="360"/>
      <c r="BIK711" s="28"/>
      <c r="BIL711" s="360"/>
      <c r="BIM711" s="28"/>
      <c r="BIN711" s="360"/>
      <c r="BIO711" s="28"/>
      <c r="BIP711" s="360"/>
      <c r="BIQ711" s="28"/>
      <c r="BIR711" s="360"/>
      <c r="BIS711" s="28"/>
      <c r="BIT711" s="360"/>
      <c r="BIU711" s="28"/>
      <c r="BIV711" s="360"/>
      <c r="BIW711" s="28"/>
      <c r="BIX711" s="360"/>
      <c r="BIY711" s="28"/>
      <c r="BIZ711" s="360"/>
      <c r="BJA711" s="28"/>
      <c r="BJB711" s="360"/>
      <c r="BJC711" s="28"/>
      <c r="BJD711" s="360"/>
      <c r="BJE711" s="28"/>
      <c r="BJF711" s="360"/>
      <c r="BJG711" s="28"/>
      <c r="BJH711" s="360"/>
      <c r="BJI711" s="28"/>
      <c r="BJJ711" s="360"/>
      <c r="BJK711" s="28"/>
      <c r="BJL711" s="360"/>
      <c r="BJM711" s="28"/>
      <c r="BJN711" s="360"/>
      <c r="BJO711" s="28"/>
      <c r="BJP711" s="360"/>
      <c r="BJQ711" s="28"/>
      <c r="BJR711" s="360"/>
      <c r="BJS711" s="28"/>
      <c r="BJT711" s="360"/>
      <c r="BJU711" s="28"/>
      <c r="BJV711" s="360"/>
      <c r="BJW711" s="28"/>
      <c r="BJX711" s="360"/>
      <c r="BJY711" s="28"/>
      <c r="BJZ711" s="360"/>
      <c r="BKA711" s="28"/>
      <c r="BKB711" s="360"/>
      <c r="BKC711" s="28"/>
      <c r="BKD711" s="360"/>
      <c r="BKE711" s="28"/>
      <c r="BKF711" s="360"/>
      <c r="BKG711" s="28"/>
      <c r="BKH711" s="360"/>
      <c r="BKI711" s="28"/>
      <c r="BKJ711" s="360"/>
      <c r="BKK711" s="28"/>
      <c r="BKL711" s="360"/>
      <c r="BKM711" s="28"/>
      <c r="BKN711" s="360"/>
      <c r="BKO711" s="28"/>
      <c r="BKP711" s="360"/>
      <c r="BKQ711" s="28"/>
      <c r="BKR711" s="360"/>
      <c r="BKS711" s="28"/>
      <c r="BKT711" s="360"/>
      <c r="BKU711" s="28"/>
      <c r="BKV711" s="360"/>
      <c r="BKW711" s="28"/>
      <c r="BKX711" s="360"/>
      <c r="BKY711" s="28"/>
      <c r="BKZ711" s="360"/>
      <c r="BLA711" s="28"/>
      <c r="BLB711" s="360"/>
      <c r="BLC711" s="28"/>
      <c r="BLD711" s="360"/>
      <c r="BLE711" s="28"/>
      <c r="BLF711" s="360"/>
      <c r="BLG711" s="28"/>
      <c r="BLH711" s="360"/>
      <c r="BLI711" s="28"/>
      <c r="BLJ711" s="360"/>
      <c r="BLK711" s="28"/>
      <c r="BLL711" s="360"/>
      <c r="BLM711" s="28"/>
      <c r="BLN711" s="360"/>
      <c r="BLO711" s="28"/>
      <c r="BLP711" s="360"/>
      <c r="BLQ711" s="28"/>
      <c r="BLR711" s="360"/>
      <c r="BLS711" s="28"/>
      <c r="BLT711" s="360"/>
      <c r="BLU711" s="28"/>
      <c r="BLV711" s="360"/>
      <c r="BLW711" s="28"/>
      <c r="BLX711" s="360"/>
      <c r="BLY711" s="28"/>
      <c r="BLZ711" s="360"/>
      <c r="BMA711" s="28"/>
      <c r="BMB711" s="360"/>
      <c r="BMC711" s="28"/>
      <c r="BMD711" s="360"/>
      <c r="BME711" s="28"/>
      <c r="BMF711" s="360"/>
      <c r="BMG711" s="28"/>
      <c r="BMH711" s="360"/>
      <c r="BMI711" s="28"/>
      <c r="BMJ711" s="360"/>
      <c r="BMK711" s="28"/>
      <c r="BML711" s="360"/>
      <c r="BMM711" s="28"/>
      <c r="BMN711" s="360"/>
      <c r="BMO711" s="28"/>
      <c r="BMP711" s="360"/>
      <c r="BMQ711" s="28"/>
      <c r="BMR711" s="360"/>
      <c r="BMS711" s="28"/>
      <c r="BMT711" s="360"/>
      <c r="BMU711" s="28"/>
      <c r="BMV711" s="360"/>
      <c r="BMW711" s="28"/>
      <c r="BMX711" s="360"/>
      <c r="BMY711" s="28"/>
      <c r="BMZ711" s="360"/>
      <c r="BNA711" s="28"/>
      <c r="BNB711" s="360"/>
      <c r="BNC711" s="28"/>
      <c r="BND711" s="360"/>
      <c r="BNE711" s="28"/>
      <c r="BNF711" s="360"/>
      <c r="BNG711" s="28"/>
      <c r="BNH711" s="360"/>
      <c r="BNI711" s="28"/>
      <c r="BNJ711" s="360"/>
      <c r="BNK711" s="28"/>
      <c r="BNL711" s="360"/>
      <c r="BNM711" s="28"/>
      <c r="BNN711" s="360"/>
      <c r="BNO711" s="28"/>
      <c r="BNP711" s="360"/>
      <c r="BNQ711" s="28"/>
      <c r="BNR711" s="360"/>
      <c r="BNS711" s="28"/>
      <c r="BNT711" s="360"/>
      <c r="BNU711" s="28"/>
      <c r="BNV711" s="360"/>
      <c r="BNW711" s="28"/>
      <c r="BNX711" s="360"/>
      <c r="BNY711" s="28"/>
      <c r="BNZ711" s="360"/>
      <c r="BOA711" s="28"/>
      <c r="BOB711" s="360"/>
      <c r="BOC711" s="28"/>
      <c r="BOD711" s="360"/>
      <c r="BOE711" s="28"/>
      <c r="BOF711" s="360"/>
      <c r="BOG711" s="28"/>
      <c r="BOH711" s="360"/>
      <c r="BOI711" s="28"/>
      <c r="BOJ711" s="360"/>
      <c r="BOK711" s="28"/>
      <c r="BOL711" s="360"/>
      <c r="BOM711" s="28"/>
      <c r="BON711" s="360"/>
      <c r="BOO711" s="28"/>
      <c r="BOP711" s="360"/>
      <c r="BOQ711" s="28"/>
      <c r="BOR711" s="360"/>
      <c r="BOS711" s="28"/>
      <c r="BOT711" s="360"/>
      <c r="BOU711" s="28"/>
      <c r="BOV711" s="360"/>
      <c r="BOW711" s="28"/>
      <c r="BOX711" s="360"/>
      <c r="BOY711" s="28"/>
      <c r="BOZ711" s="360"/>
      <c r="BPA711" s="28"/>
      <c r="BPB711" s="360"/>
      <c r="BPC711" s="28"/>
      <c r="BPD711" s="360"/>
      <c r="BPE711" s="28"/>
      <c r="BPF711" s="360"/>
      <c r="BPG711" s="28"/>
      <c r="BPH711" s="360"/>
      <c r="BPI711" s="28"/>
      <c r="BPJ711" s="360"/>
      <c r="BPK711" s="28"/>
      <c r="BPL711" s="360"/>
      <c r="BPM711" s="28"/>
      <c r="BPN711" s="360"/>
      <c r="BPO711" s="28"/>
      <c r="BPP711" s="360"/>
      <c r="BPQ711" s="28"/>
      <c r="BPR711" s="360"/>
      <c r="BPS711" s="28"/>
      <c r="BPT711" s="360"/>
      <c r="BPU711" s="28"/>
      <c r="BPV711" s="360"/>
      <c r="BPW711" s="28"/>
      <c r="BPX711" s="360"/>
      <c r="BPY711" s="28"/>
      <c r="BPZ711" s="360"/>
      <c r="BQA711" s="28"/>
      <c r="BQB711" s="360"/>
      <c r="BQC711" s="28"/>
      <c r="BQD711" s="360"/>
      <c r="BQE711" s="28"/>
      <c r="BQF711" s="360"/>
      <c r="BQG711" s="28"/>
      <c r="BQH711" s="360"/>
      <c r="BQI711" s="28"/>
      <c r="BQJ711" s="360"/>
      <c r="BQK711" s="28"/>
      <c r="BQL711" s="360"/>
      <c r="BQM711" s="28"/>
      <c r="BQN711" s="360"/>
      <c r="BQO711" s="28"/>
      <c r="BQP711" s="360"/>
      <c r="BQQ711" s="28"/>
      <c r="BQR711" s="360"/>
      <c r="BQS711" s="28"/>
      <c r="BQT711" s="360"/>
      <c r="BQU711" s="28"/>
      <c r="BQV711" s="360"/>
      <c r="BQW711" s="28"/>
      <c r="BQX711" s="360"/>
      <c r="BQY711" s="28"/>
      <c r="BQZ711" s="360"/>
      <c r="BRA711" s="28"/>
      <c r="BRB711" s="360"/>
      <c r="BRC711" s="28"/>
      <c r="BRD711" s="360"/>
      <c r="BRE711" s="28"/>
      <c r="BRF711" s="360"/>
      <c r="BRG711" s="28"/>
      <c r="BRH711" s="360"/>
      <c r="BRI711" s="28"/>
      <c r="BRJ711" s="360"/>
      <c r="BRK711" s="28"/>
      <c r="BRL711" s="360"/>
      <c r="BRM711" s="28"/>
      <c r="BRN711" s="360"/>
      <c r="BRO711" s="28"/>
      <c r="BRP711" s="360"/>
      <c r="BRQ711" s="28"/>
      <c r="BRR711" s="360"/>
      <c r="BRS711" s="28"/>
      <c r="BRT711" s="360"/>
      <c r="BRU711" s="28"/>
      <c r="BRV711" s="360"/>
      <c r="BRW711" s="28"/>
      <c r="BRX711" s="360"/>
      <c r="BRY711" s="28"/>
      <c r="BRZ711" s="360"/>
      <c r="BSA711" s="28"/>
      <c r="BSB711" s="360"/>
      <c r="BSC711" s="28"/>
      <c r="BSD711" s="360"/>
      <c r="BSE711" s="28"/>
      <c r="BSF711" s="360"/>
      <c r="BSG711" s="28"/>
      <c r="BSH711" s="360"/>
      <c r="BSI711" s="28"/>
      <c r="BSJ711" s="360"/>
      <c r="BSK711" s="28"/>
      <c r="BSL711" s="360"/>
      <c r="BSM711" s="28"/>
      <c r="BSN711" s="360"/>
      <c r="BSO711" s="28"/>
      <c r="BSP711" s="360"/>
      <c r="BSQ711" s="28"/>
      <c r="BSR711" s="360"/>
      <c r="BSS711" s="28"/>
      <c r="BST711" s="360"/>
      <c r="BSU711" s="28"/>
      <c r="BSV711" s="360"/>
      <c r="BSW711" s="28"/>
      <c r="BSX711" s="360"/>
      <c r="BSY711" s="28"/>
      <c r="BSZ711" s="360"/>
      <c r="BTA711" s="28"/>
      <c r="BTB711" s="360"/>
      <c r="BTC711" s="28"/>
      <c r="BTD711" s="360"/>
      <c r="BTE711" s="28"/>
      <c r="BTF711" s="360"/>
      <c r="BTG711" s="28"/>
      <c r="BTH711" s="360"/>
      <c r="BTI711" s="28"/>
      <c r="BTJ711" s="360"/>
      <c r="BTK711" s="28"/>
      <c r="BTL711" s="360"/>
      <c r="BTM711" s="28"/>
      <c r="BTN711" s="360"/>
      <c r="BTO711" s="28"/>
      <c r="BTP711" s="360"/>
      <c r="BTQ711" s="28"/>
      <c r="BTR711" s="360"/>
      <c r="BTS711" s="28"/>
      <c r="BTT711" s="360"/>
      <c r="BTU711" s="28"/>
      <c r="BTV711" s="360"/>
      <c r="BTW711" s="28"/>
      <c r="BTX711" s="360"/>
      <c r="BTY711" s="28"/>
      <c r="BTZ711" s="360"/>
      <c r="BUA711" s="28"/>
      <c r="BUB711" s="360"/>
      <c r="BUC711" s="28"/>
      <c r="BUD711" s="360"/>
      <c r="BUE711" s="28"/>
      <c r="BUF711" s="360"/>
      <c r="BUG711" s="28"/>
      <c r="BUH711" s="360"/>
      <c r="BUI711" s="28"/>
      <c r="BUJ711" s="360"/>
      <c r="BUK711" s="28"/>
      <c r="BUL711" s="360"/>
      <c r="BUM711" s="28"/>
      <c r="BUN711" s="360"/>
      <c r="BUO711" s="28"/>
      <c r="BUP711" s="360"/>
      <c r="BUQ711" s="28"/>
      <c r="BUR711" s="360"/>
      <c r="BUS711" s="28"/>
      <c r="BUT711" s="360"/>
      <c r="BUU711" s="28"/>
      <c r="BUV711" s="360"/>
      <c r="BUW711" s="28"/>
      <c r="BUX711" s="360"/>
      <c r="BUY711" s="28"/>
      <c r="BUZ711" s="360"/>
      <c r="BVA711" s="28"/>
      <c r="BVB711" s="360"/>
      <c r="BVC711" s="28"/>
      <c r="BVD711" s="360"/>
      <c r="BVE711" s="28"/>
      <c r="BVF711" s="360"/>
      <c r="BVG711" s="28"/>
      <c r="BVH711" s="360"/>
      <c r="BVI711" s="28"/>
      <c r="BVJ711" s="360"/>
      <c r="BVK711" s="28"/>
      <c r="BVL711" s="360"/>
      <c r="BVM711" s="28"/>
      <c r="BVN711" s="360"/>
      <c r="BVO711" s="28"/>
      <c r="BVP711" s="360"/>
      <c r="BVQ711" s="28"/>
      <c r="BVR711" s="360"/>
      <c r="BVS711" s="28"/>
      <c r="BVT711" s="360"/>
      <c r="BVU711" s="28"/>
      <c r="BVV711" s="360"/>
      <c r="BVW711" s="28"/>
      <c r="BVX711" s="360"/>
      <c r="BVY711" s="28"/>
      <c r="BVZ711" s="360"/>
      <c r="BWA711" s="28"/>
      <c r="BWB711" s="360"/>
      <c r="BWC711" s="28"/>
      <c r="BWD711" s="360"/>
      <c r="BWE711" s="28"/>
      <c r="BWF711" s="360"/>
      <c r="BWG711" s="28"/>
      <c r="BWH711" s="360"/>
      <c r="BWI711" s="28"/>
      <c r="BWJ711" s="360"/>
      <c r="BWK711" s="28"/>
      <c r="BWL711" s="360"/>
      <c r="BWM711" s="28"/>
      <c r="BWN711" s="360"/>
      <c r="BWO711" s="28"/>
      <c r="BWP711" s="360"/>
      <c r="BWQ711" s="28"/>
      <c r="BWR711" s="360"/>
      <c r="BWS711" s="28"/>
      <c r="BWT711" s="360"/>
      <c r="BWU711" s="28"/>
      <c r="BWV711" s="360"/>
      <c r="BWW711" s="28"/>
      <c r="BWX711" s="360"/>
      <c r="BWY711" s="28"/>
      <c r="BWZ711" s="360"/>
      <c r="BXA711" s="28"/>
      <c r="BXB711" s="360"/>
      <c r="BXC711" s="28"/>
      <c r="BXD711" s="360"/>
      <c r="BXE711" s="28"/>
      <c r="BXF711" s="360"/>
      <c r="BXG711" s="28"/>
      <c r="BXH711" s="360"/>
      <c r="BXI711" s="28"/>
      <c r="BXJ711" s="360"/>
      <c r="BXK711" s="28"/>
      <c r="BXL711" s="360"/>
      <c r="BXM711" s="28"/>
      <c r="BXN711" s="360"/>
      <c r="BXO711" s="28"/>
      <c r="BXP711" s="360"/>
      <c r="BXQ711" s="28"/>
      <c r="BXR711" s="360"/>
      <c r="BXS711" s="28"/>
      <c r="BXT711" s="360"/>
      <c r="BXU711" s="28"/>
      <c r="BXV711" s="360"/>
      <c r="BXW711" s="28"/>
      <c r="BXX711" s="360"/>
      <c r="BXY711" s="28"/>
      <c r="BXZ711" s="360"/>
      <c r="BYA711" s="28"/>
      <c r="BYB711" s="360"/>
      <c r="BYC711" s="28"/>
      <c r="BYD711" s="360"/>
      <c r="BYE711" s="28"/>
      <c r="BYF711" s="360"/>
      <c r="BYG711" s="28"/>
      <c r="BYH711" s="360"/>
      <c r="BYI711" s="28"/>
      <c r="BYJ711" s="360"/>
      <c r="BYK711" s="28"/>
      <c r="BYL711" s="360"/>
      <c r="BYM711" s="28"/>
      <c r="BYN711" s="360"/>
      <c r="BYO711" s="28"/>
      <c r="BYP711" s="360"/>
      <c r="BYQ711" s="28"/>
      <c r="BYR711" s="360"/>
      <c r="BYS711" s="28"/>
      <c r="BYT711" s="360"/>
      <c r="BYU711" s="28"/>
      <c r="BYV711" s="360"/>
      <c r="BYW711" s="28"/>
      <c r="BYX711" s="360"/>
      <c r="BYY711" s="28"/>
      <c r="BYZ711" s="360"/>
      <c r="BZA711" s="28"/>
      <c r="BZB711" s="360"/>
      <c r="BZC711" s="28"/>
      <c r="BZD711" s="360"/>
      <c r="BZE711" s="28"/>
      <c r="BZF711" s="360"/>
      <c r="BZG711" s="28"/>
      <c r="BZH711" s="360"/>
      <c r="BZI711" s="28"/>
      <c r="BZJ711" s="360"/>
      <c r="BZK711" s="28"/>
      <c r="BZL711" s="360"/>
      <c r="BZM711" s="28"/>
      <c r="BZN711" s="360"/>
      <c r="BZO711" s="28"/>
      <c r="BZP711" s="360"/>
      <c r="BZQ711" s="28"/>
      <c r="BZR711" s="360"/>
      <c r="BZS711" s="28"/>
      <c r="BZT711" s="360"/>
      <c r="BZU711" s="28"/>
      <c r="BZV711" s="360"/>
      <c r="BZW711" s="28"/>
      <c r="BZX711" s="360"/>
      <c r="BZY711" s="28"/>
      <c r="BZZ711" s="360"/>
      <c r="CAA711" s="28"/>
      <c r="CAB711" s="360"/>
      <c r="CAC711" s="28"/>
      <c r="CAD711" s="360"/>
      <c r="CAE711" s="28"/>
      <c r="CAF711" s="360"/>
      <c r="CAG711" s="28"/>
      <c r="CAH711" s="360"/>
      <c r="CAI711" s="28"/>
      <c r="CAJ711" s="360"/>
      <c r="CAK711" s="28"/>
      <c r="CAL711" s="360"/>
      <c r="CAM711" s="28"/>
      <c r="CAN711" s="360"/>
      <c r="CAO711" s="28"/>
      <c r="CAP711" s="360"/>
      <c r="CAQ711" s="28"/>
      <c r="CAR711" s="360"/>
      <c r="CAS711" s="28"/>
      <c r="CAT711" s="360"/>
      <c r="CAU711" s="28"/>
      <c r="CAV711" s="360"/>
      <c r="CAW711" s="28"/>
      <c r="CAX711" s="360"/>
      <c r="CAY711" s="28"/>
      <c r="CAZ711" s="360"/>
      <c r="CBA711" s="28"/>
      <c r="CBB711" s="360"/>
      <c r="CBC711" s="28"/>
      <c r="CBD711" s="360"/>
      <c r="CBE711" s="28"/>
      <c r="CBF711" s="360"/>
      <c r="CBG711" s="28"/>
      <c r="CBH711" s="360"/>
      <c r="CBI711" s="28"/>
      <c r="CBJ711" s="360"/>
      <c r="CBK711" s="28"/>
      <c r="CBL711" s="360"/>
      <c r="CBM711" s="28"/>
      <c r="CBN711" s="360"/>
      <c r="CBO711" s="28"/>
      <c r="CBP711" s="360"/>
      <c r="CBQ711" s="28"/>
      <c r="CBR711" s="360"/>
      <c r="CBS711" s="28"/>
      <c r="CBT711" s="360"/>
      <c r="CBU711" s="28"/>
      <c r="CBV711" s="360"/>
      <c r="CBW711" s="28"/>
      <c r="CBX711" s="360"/>
      <c r="CBY711" s="28"/>
      <c r="CBZ711" s="360"/>
      <c r="CCA711" s="28"/>
      <c r="CCB711" s="360"/>
      <c r="CCC711" s="28"/>
      <c r="CCD711" s="360"/>
      <c r="CCE711" s="28"/>
      <c r="CCF711" s="360"/>
      <c r="CCG711" s="28"/>
      <c r="CCH711" s="360"/>
      <c r="CCI711" s="28"/>
      <c r="CCJ711" s="360"/>
      <c r="CCK711" s="28"/>
      <c r="CCL711" s="360"/>
      <c r="CCM711" s="28"/>
      <c r="CCN711" s="360"/>
      <c r="CCO711" s="28"/>
      <c r="CCP711" s="360"/>
      <c r="CCQ711" s="28"/>
      <c r="CCR711" s="360"/>
      <c r="CCS711" s="28"/>
      <c r="CCT711" s="360"/>
      <c r="CCU711" s="28"/>
      <c r="CCV711" s="360"/>
      <c r="CCW711" s="28"/>
      <c r="CCX711" s="360"/>
      <c r="CCY711" s="28"/>
      <c r="CCZ711" s="360"/>
      <c r="CDA711" s="28"/>
      <c r="CDB711" s="360"/>
      <c r="CDC711" s="28"/>
      <c r="CDD711" s="360"/>
      <c r="CDE711" s="28"/>
      <c r="CDF711" s="360"/>
      <c r="CDG711" s="28"/>
      <c r="CDH711" s="360"/>
      <c r="CDI711" s="28"/>
      <c r="CDJ711" s="360"/>
      <c r="CDK711" s="28"/>
      <c r="CDL711" s="360"/>
      <c r="CDM711" s="28"/>
      <c r="CDN711" s="360"/>
      <c r="CDO711" s="28"/>
      <c r="CDP711" s="360"/>
      <c r="CDQ711" s="28"/>
      <c r="CDR711" s="360"/>
      <c r="CDS711" s="28"/>
      <c r="CDT711" s="360"/>
      <c r="CDU711" s="28"/>
      <c r="CDV711" s="360"/>
      <c r="CDW711" s="28"/>
      <c r="CDX711" s="360"/>
      <c r="CDY711" s="28"/>
      <c r="CDZ711" s="360"/>
      <c r="CEA711" s="28"/>
      <c r="CEB711" s="360"/>
      <c r="CEC711" s="28"/>
      <c r="CED711" s="360"/>
      <c r="CEE711" s="28"/>
      <c r="CEF711" s="360"/>
      <c r="CEG711" s="28"/>
      <c r="CEH711" s="360"/>
      <c r="CEI711" s="28"/>
      <c r="CEJ711" s="360"/>
      <c r="CEK711" s="28"/>
      <c r="CEL711" s="360"/>
      <c r="CEM711" s="28"/>
      <c r="CEN711" s="360"/>
      <c r="CEO711" s="28"/>
      <c r="CEP711" s="360"/>
      <c r="CEQ711" s="28"/>
      <c r="CER711" s="360"/>
      <c r="CES711" s="28"/>
      <c r="CET711" s="360"/>
      <c r="CEU711" s="28"/>
      <c r="CEV711" s="360"/>
      <c r="CEW711" s="28"/>
      <c r="CEX711" s="360"/>
      <c r="CEY711" s="28"/>
      <c r="CEZ711" s="360"/>
      <c r="CFA711" s="28"/>
      <c r="CFB711" s="360"/>
      <c r="CFC711" s="28"/>
      <c r="CFD711" s="360"/>
      <c r="CFE711" s="28"/>
      <c r="CFF711" s="360"/>
      <c r="CFG711" s="28"/>
      <c r="CFH711" s="360"/>
      <c r="CFI711" s="28"/>
      <c r="CFJ711" s="360"/>
      <c r="CFK711" s="28"/>
      <c r="CFL711" s="360"/>
      <c r="CFM711" s="28"/>
      <c r="CFN711" s="360"/>
      <c r="CFO711" s="28"/>
      <c r="CFP711" s="360"/>
      <c r="CFQ711" s="28"/>
      <c r="CFR711" s="360"/>
      <c r="CFS711" s="28"/>
      <c r="CFT711" s="360"/>
      <c r="CFU711" s="28"/>
      <c r="CFV711" s="360"/>
      <c r="CFW711" s="28"/>
      <c r="CFX711" s="360"/>
      <c r="CFY711" s="28"/>
      <c r="CFZ711" s="360"/>
      <c r="CGA711" s="28"/>
      <c r="CGB711" s="360"/>
      <c r="CGC711" s="28"/>
      <c r="CGD711" s="360"/>
      <c r="CGE711" s="28"/>
      <c r="CGF711" s="360"/>
      <c r="CGG711" s="28"/>
      <c r="CGH711" s="360"/>
      <c r="CGI711" s="28"/>
      <c r="CGJ711" s="360"/>
      <c r="CGK711" s="28"/>
      <c r="CGL711" s="360"/>
      <c r="CGM711" s="28"/>
      <c r="CGN711" s="360"/>
      <c r="CGO711" s="28"/>
      <c r="CGP711" s="360"/>
      <c r="CGQ711" s="28"/>
      <c r="CGR711" s="360"/>
      <c r="CGS711" s="28"/>
      <c r="CGT711" s="360"/>
      <c r="CGU711" s="28"/>
      <c r="CGV711" s="360"/>
      <c r="CGW711" s="28"/>
      <c r="CGX711" s="360"/>
      <c r="CGY711" s="28"/>
      <c r="CGZ711" s="360"/>
      <c r="CHA711" s="28"/>
      <c r="CHB711" s="360"/>
      <c r="CHC711" s="28"/>
      <c r="CHD711" s="360"/>
      <c r="CHE711" s="28"/>
      <c r="CHF711" s="360"/>
      <c r="CHG711" s="28"/>
      <c r="CHH711" s="360"/>
      <c r="CHI711" s="28"/>
      <c r="CHJ711" s="360"/>
      <c r="CHK711" s="28"/>
      <c r="CHL711" s="360"/>
      <c r="CHM711" s="28"/>
      <c r="CHN711" s="360"/>
      <c r="CHO711" s="28"/>
      <c r="CHP711" s="360"/>
      <c r="CHQ711" s="28"/>
      <c r="CHR711" s="360"/>
      <c r="CHS711" s="28"/>
      <c r="CHT711" s="360"/>
      <c r="CHU711" s="28"/>
      <c r="CHV711" s="360"/>
      <c r="CHW711" s="28"/>
      <c r="CHX711" s="360"/>
      <c r="CHY711" s="28"/>
      <c r="CHZ711" s="360"/>
      <c r="CIA711" s="28"/>
      <c r="CIB711" s="360"/>
      <c r="CIC711" s="28"/>
      <c r="CID711" s="360"/>
      <c r="CIE711" s="28"/>
      <c r="CIF711" s="360"/>
      <c r="CIG711" s="28"/>
      <c r="CIH711" s="360"/>
      <c r="CII711" s="28"/>
      <c r="CIJ711" s="360"/>
      <c r="CIK711" s="28"/>
      <c r="CIL711" s="360"/>
      <c r="CIM711" s="28"/>
      <c r="CIN711" s="360"/>
      <c r="CIO711" s="28"/>
      <c r="CIP711" s="360"/>
      <c r="CIQ711" s="28"/>
      <c r="CIR711" s="360"/>
      <c r="CIS711" s="28"/>
      <c r="CIT711" s="360"/>
      <c r="CIU711" s="28"/>
      <c r="CIV711" s="360"/>
      <c r="CIW711" s="28"/>
      <c r="CIX711" s="360"/>
      <c r="CIY711" s="28"/>
      <c r="CIZ711" s="360"/>
      <c r="CJA711" s="28"/>
      <c r="CJB711" s="360"/>
      <c r="CJC711" s="28"/>
      <c r="CJD711" s="360"/>
      <c r="CJE711" s="28"/>
      <c r="CJF711" s="360"/>
      <c r="CJG711" s="28"/>
      <c r="CJH711" s="360"/>
      <c r="CJI711" s="28"/>
      <c r="CJJ711" s="360"/>
      <c r="CJK711" s="28"/>
      <c r="CJL711" s="360"/>
      <c r="CJM711" s="28"/>
      <c r="CJN711" s="360"/>
      <c r="CJO711" s="28"/>
      <c r="CJP711" s="360"/>
      <c r="CJQ711" s="28"/>
      <c r="CJR711" s="360"/>
      <c r="CJS711" s="28"/>
      <c r="CJT711" s="360"/>
      <c r="CJU711" s="28"/>
      <c r="CJV711" s="360"/>
      <c r="CJW711" s="28"/>
      <c r="CJX711" s="360"/>
      <c r="CJY711" s="28"/>
      <c r="CJZ711" s="360"/>
      <c r="CKA711" s="28"/>
      <c r="CKB711" s="360"/>
      <c r="CKC711" s="28"/>
      <c r="CKD711" s="360"/>
      <c r="CKE711" s="28"/>
      <c r="CKF711" s="360"/>
      <c r="CKG711" s="28"/>
      <c r="CKH711" s="360"/>
      <c r="CKI711" s="28"/>
      <c r="CKJ711" s="360"/>
      <c r="CKK711" s="28"/>
      <c r="CKL711" s="360"/>
      <c r="CKM711" s="28"/>
      <c r="CKN711" s="360"/>
      <c r="CKO711" s="28"/>
      <c r="CKP711" s="360"/>
      <c r="CKQ711" s="28"/>
      <c r="CKR711" s="360"/>
      <c r="CKS711" s="28"/>
      <c r="CKT711" s="360"/>
      <c r="CKU711" s="28"/>
      <c r="CKV711" s="360"/>
      <c r="CKW711" s="28"/>
      <c r="CKX711" s="360"/>
      <c r="CKY711" s="28"/>
      <c r="CKZ711" s="360"/>
      <c r="CLA711" s="28"/>
      <c r="CLB711" s="360"/>
      <c r="CLC711" s="28"/>
      <c r="CLD711" s="360"/>
      <c r="CLE711" s="28"/>
      <c r="CLF711" s="360"/>
      <c r="CLG711" s="28"/>
      <c r="CLH711" s="360"/>
      <c r="CLI711" s="28"/>
      <c r="CLJ711" s="360"/>
      <c r="CLK711" s="28"/>
      <c r="CLL711" s="360"/>
      <c r="CLM711" s="28"/>
      <c r="CLN711" s="360"/>
      <c r="CLO711" s="28"/>
      <c r="CLP711" s="360"/>
      <c r="CLQ711" s="28"/>
      <c r="CLR711" s="360"/>
      <c r="CLS711" s="28"/>
      <c r="CLT711" s="360"/>
      <c r="CLU711" s="28"/>
      <c r="CLV711" s="360"/>
      <c r="CLW711" s="28"/>
      <c r="CLX711" s="360"/>
      <c r="CLY711" s="28"/>
      <c r="CLZ711" s="360"/>
      <c r="CMA711" s="28"/>
      <c r="CMB711" s="360"/>
      <c r="CMC711" s="28"/>
      <c r="CMD711" s="360"/>
      <c r="CME711" s="28"/>
      <c r="CMF711" s="360"/>
      <c r="CMG711" s="28"/>
      <c r="CMH711" s="360"/>
      <c r="CMI711" s="28"/>
      <c r="CMJ711" s="360"/>
      <c r="CMK711" s="28"/>
      <c r="CML711" s="360"/>
      <c r="CMM711" s="28"/>
      <c r="CMN711" s="360"/>
      <c r="CMO711" s="28"/>
      <c r="CMP711" s="360"/>
      <c r="CMQ711" s="28"/>
      <c r="CMR711" s="360"/>
      <c r="CMS711" s="28"/>
      <c r="CMT711" s="360"/>
      <c r="CMU711" s="28"/>
      <c r="CMV711" s="360"/>
      <c r="CMW711" s="28"/>
      <c r="CMX711" s="360"/>
      <c r="CMY711" s="28"/>
      <c r="CMZ711" s="360"/>
      <c r="CNA711" s="28"/>
      <c r="CNB711" s="360"/>
      <c r="CNC711" s="28"/>
      <c r="CND711" s="360"/>
      <c r="CNE711" s="28"/>
      <c r="CNF711" s="360"/>
      <c r="CNG711" s="28"/>
      <c r="CNH711" s="360"/>
      <c r="CNI711" s="28"/>
      <c r="CNJ711" s="360"/>
      <c r="CNK711" s="28"/>
      <c r="CNL711" s="360"/>
      <c r="CNM711" s="28"/>
      <c r="CNN711" s="360"/>
      <c r="CNO711" s="28"/>
      <c r="CNP711" s="360"/>
      <c r="CNQ711" s="28"/>
      <c r="CNR711" s="360"/>
      <c r="CNS711" s="28"/>
      <c r="CNT711" s="360"/>
      <c r="CNU711" s="28"/>
      <c r="CNV711" s="360"/>
      <c r="CNW711" s="28"/>
      <c r="CNX711" s="360"/>
      <c r="CNY711" s="28"/>
      <c r="CNZ711" s="360"/>
      <c r="COA711" s="28"/>
      <c r="COB711" s="360"/>
      <c r="COC711" s="28"/>
      <c r="COD711" s="360"/>
      <c r="COE711" s="28"/>
      <c r="COF711" s="360"/>
      <c r="COG711" s="28"/>
      <c r="COH711" s="360"/>
      <c r="COI711" s="28"/>
      <c r="COJ711" s="360"/>
      <c r="COK711" s="28"/>
      <c r="COL711" s="360"/>
      <c r="COM711" s="28"/>
      <c r="CON711" s="360"/>
      <c r="COO711" s="28"/>
      <c r="COP711" s="360"/>
      <c r="COQ711" s="28"/>
      <c r="COR711" s="360"/>
      <c r="COS711" s="28"/>
      <c r="COT711" s="360"/>
      <c r="COU711" s="28"/>
      <c r="COV711" s="360"/>
      <c r="COW711" s="28"/>
      <c r="COX711" s="360"/>
      <c r="COY711" s="28"/>
      <c r="COZ711" s="360"/>
      <c r="CPA711" s="28"/>
      <c r="CPB711" s="360"/>
      <c r="CPC711" s="28"/>
      <c r="CPD711" s="360"/>
      <c r="CPE711" s="28"/>
      <c r="CPF711" s="360"/>
      <c r="CPG711" s="28"/>
      <c r="CPH711" s="360"/>
      <c r="CPI711" s="28"/>
      <c r="CPJ711" s="360"/>
      <c r="CPK711" s="28"/>
      <c r="CPL711" s="360"/>
      <c r="CPM711" s="28"/>
      <c r="CPN711" s="360"/>
      <c r="CPO711" s="28"/>
      <c r="CPP711" s="360"/>
      <c r="CPQ711" s="28"/>
      <c r="CPR711" s="360"/>
      <c r="CPS711" s="28"/>
      <c r="CPT711" s="360"/>
      <c r="CPU711" s="28"/>
      <c r="CPV711" s="360"/>
      <c r="CPW711" s="28"/>
      <c r="CPX711" s="360"/>
      <c r="CPY711" s="28"/>
      <c r="CPZ711" s="360"/>
      <c r="CQA711" s="28"/>
      <c r="CQB711" s="360"/>
      <c r="CQC711" s="28"/>
      <c r="CQD711" s="360"/>
      <c r="CQE711" s="28"/>
      <c r="CQF711" s="360"/>
      <c r="CQG711" s="28"/>
      <c r="CQH711" s="360"/>
      <c r="CQI711" s="28"/>
      <c r="CQJ711" s="360"/>
      <c r="CQK711" s="28"/>
      <c r="CQL711" s="360"/>
      <c r="CQM711" s="28"/>
      <c r="CQN711" s="360"/>
      <c r="CQO711" s="28"/>
      <c r="CQP711" s="360"/>
      <c r="CQQ711" s="28"/>
      <c r="CQR711" s="360"/>
      <c r="CQS711" s="28"/>
      <c r="CQT711" s="360"/>
      <c r="CQU711" s="28"/>
      <c r="CQV711" s="360"/>
      <c r="CQW711" s="28"/>
      <c r="CQX711" s="360"/>
      <c r="CQY711" s="28"/>
      <c r="CQZ711" s="360"/>
      <c r="CRA711" s="28"/>
      <c r="CRB711" s="360"/>
      <c r="CRC711" s="28"/>
      <c r="CRD711" s="360"/>
      <c r="CRE711" s="28"/>
      <c r="CRF711" s="360"/>
      <c r="CRG711" s="28"/>
      <c r="CRH711" s="360"/>
      <c r="CRI711" s="28"/>
      <c r="CRJ711" s="360"/>
      <c r="CRK711" s="28"/>
      <c r="CRL711" s="360"/>
      <c r="CRM711" s="28"/>
      <c r="CRN711" s="360"/>
      <c r="CRO711" s="28"/>
      <c r="CRP711" s="360"/>
      <c r="CRQ711" s="28"/>
      <c r="CRR711" s="360"/>
      <c r="CRS711" s="28"/>
      <c r="CRT711" s="360"/>
      <c r="CRU711" s="28"/>
      <c r="CRV711" s="360"/>
      <c r="CRW711" s="28"/>
      <c r="CRX711" s="360"/>
      <c r="CRY711" s="28"/>
      <c r="CRZ711" s="360"/>
      <c r="CSA711" s="28"/>
      <c r="CSB711" s="360"/>
      <c r="CSC711" s="28"/>
      <c r="CSD711" s="360"/>
      <c r="CSE711" s="28"/>
      <c r="CSF711" s="360"/>
      <c r="CSG711" s="28"/>
      <c r="CSH711" s="360"/>
      <c r="CSI711" s="28"/>
      <c r="CSJ711" s="360"/>
      <c r="CSK711" s="28"/>
      <c r="CSL711" s="360"/>
      <c r="CSM711" s="28"/>
      <c r="CSN711" s="360"/>
      <c r="CSO711" s="28"/>
      <c r="CSP711" s="360"/>
      <c r="CSQ711" s="28"/>
      <c r="CSR711" s="360"/>
      <c r="CSS711" s="28"/>
      <c r="CST711" s="360"/>
      <c r="CSU711" s="28"/>
      <c r="CSV711" s="360"/>
      <c r="CSW711" s="28"/>
      <c r="CSX711" s="360"/>
      <c r="CSY711" s="28"/>
      <c r="CSZ711" s="360"/>
      <c r="CTA711" s="28"/>
      <c r="CTB711" s="360"/>
      <c r="CTC711" s="28"/>
      <c r="CTD711" s="360"/>
      <c r="CTE711" s="28"/>
      <c r="CTF711" s="360"/>
      <c r="CTG711" s="28"/>
      <c r="CTH711" s="360"/>
      <c r="CTI711" s="28"/>
      <c r="CTJ711" s="360"/>
      <c r="CTK711" s="28"/>
      <c r="CTL711" s="360"/>
      <c r="CTM711" s="28"/>
      <c r="CTN711" s="360"/>
      <c r="CTO711" s="28"/>
      <c r="CTP711" s="360"/>
      <c r="CTQ711" s="28"/>
      <c r="CTR711" s="360"/>
      <c r="CTS711" s="28"/>
      <c r="CTT711" s="360"/>
      <c r="CTU711" s="28"/>
      <c r="CTV711" s="360"/>
      <c r="CTW711" s="28"/>
      <c r="CTX711" s="360"/>
      <c r="CTY711" s="28"/>
      <c r="CTZ711" s="360"/>
      <c r="CUA711" s="28"/>
      <c r="CUB711" s="360"/>
      <c r="CUC711" s="28"/>
      <c r="CUD711" s="360"/>
      <c r="CUE711" s="28"/>
      <c r="CUF711" s="360"/>
      <c r="CUG711" s="28"/>
      <c r="CUH711" s="360"/>
      <c r="CUI711" s="28"/>
      <c r="CUJ711" s="360"/>
      <c r="CUK711" s="28"/>
      <c r="CUL711" s="360"/>
      <c r="CUM711" s="28"/>
      <c r="CUN711" s="360"/>
      <c r="CUO711" s="28"/>
      <c r="CUP711" s="360"/>
      <c r="CUQ711" s="28"/>
      <c r="CUR711" s="360"/>
      <c r="CUS711" s="28"/>
      <c r="CUT711" s="360"/>
      <c r="CUU711" s="28"/>
      <c r="CUV711" s="360"/>
      <c r="CUW711" s="28"/>
      <c r="CUX711" s="360"/>
      <c r="CUY711" s="28"/>
      <c r="CUZ711" s="360"/>
      <c r="CVA711" s="28"/>
      <c r="CVB711" s="360"/>
      <c r="CVC711" s="28"/>
      <c r="CVD711" s="360"/>
      <c r="CVE711" s="28"/>
      <c r="CVF711" s="360"/>
      <c r="CVG711" s="28"/>
      <c r="CVH711" s="360"/>
      <c r="CVI711" s="28"/>
      <c r="CVJ711" s="360"/>
      <c r="CVK711" s="28"/>
      <c r="CVL711" s="360"/>
      <c r="CVM711" s="28"/>
      <c r="CVN711" s="360"/>
      <c r="CVO711" s="28"/>
      <c r="CVP711" s="360"/>
      <c r="CVQ711" s="28"/>
      <c r="CVR711" s="360"/>
      <c r="CVS711" s="28"/>
      <c r="CVT711" s="360"/>
      <c r="CVU711" s="28"/>
      <c r="CVV711" s="360"/>
      <c r="CVW711" s="28"/>
      <c r="CVX711" s="360"/>
      <c r="CVY711" s="28"/>
      <c r="CVZ711" s="360"/>
      <c r="CWA711" s="28"/>
      <c r="CWB711" s="360"/>
      <c r="CWC711" s="28"/>
      <c r="CWD711" s="360"/>
      <c r="CWE711" s="28"/>
      <c r="CWF711" s="360"/>
      <c r="CWG711" s="28"/>
      <c r="CWH711" s="360"/>
      <c r="CWI711" s="28"/>
      <c r="CWJ711" s="360"/>
      <c r="CWK711" s="28"/>
      <c r="CWL711" s="360"/>
      <c r="CWM711" s="28"/>
      <c r="CWN711" s="360"/>
      <c r="CWO711" s="28"/>
      <c r="CWP711" s="360"/>
      <c r="CWQ711" s="28"/>
      <c r="CWR711" s="360"/>
      <c r="CWS711" s="28"/>
      <c r="CWT711" s="360"/>
      <c r="CWU711" s="28"/>
      <c r="CWV711" s="360"/>
      <c r="CWW711" s="28"/>
      <c r="CWX711" s="360"/>
      <c r="CWY711" s="28"/>
      <c r="CWZ711" s="360"/>
      <c r="CXA711" s="28"/>
      <c r="CXB711" s="360"/>
      <c r="CXC711" s="28"/>
      <c r="CXD711" s="360"/>
      <c r="CXE711" s="28"/>
      <c r="CXF711" s="360"/>
      <c r="CXG711" s="28"/>
      <c r="CXH711" s="360"/>
      <c r="CXI711" s="28"/>
      <c r="CXJ711" s="360"/>
      <c r="CXK711" s="28"/>
      <c r="CXL711" s="360"/>
      <c r="CXM711" s="28"/>
      <c r="CXN711" s="360"/>
      <c r="CXO711" s="28"/>
      <c r="CXP711" s="360"/>
      <c r="CXQ711" s="28"/>
      <c r="CXR711" s="360"/>
      <c r="CXS711" s="28"/>
      <c r="CXT711" s="360"/>
      <c r="CXU711" s="28"/>
      <c r="CXV711" s="360"/>
      <c r="CXW711" s="28"/>
      <c r="CXX711" s="360"/>
      <c r="CXY711" s="28"/>
      <c r="CXZ711" s="360"/>
      <c r="CYA711" s="28"/>
      <c r="CYB711" s="360"/>
      <c r="CYC711" s="28"/>
      <c r="CYD711" s="360"/>
      <c r="CYE711" s="28"/>
      <c r="CYF711" s="360"/>
      <c r="CYG711" s="28"/>
      <c r="CYH711" s="360"/>
      <c r="CYI711" s="28"/>
      <c r="CYJ711" s="360"/>
      <c r="CYK711" s="28"/>
      <c r="CYL711" s="360"/>
      <c r="CYM711" s="28"/>
      <c r="CYN711" s="360"/>
      <c r="CYO711" s="28"/>
      <c r="CYP711" s="360"/>
      <c r="CYQ711" s="28"/>
      <c r="CYR711" s="360"/>
      <c r="CYS711" s="28"/>
      <c r="CYT711" s="360"/>
      <c r="CYU711" s="28"/>
      <c r="CYV711" s="360"/>
      <c r="CYW711" s="28"/>
      <c r="CYX711" s="360"/>
      <c r="CYY711" s="28"/>
      <c r="CYZ711" s="360"/>
      <c r="CZA711" s="28"/>
      <c r="CZB711" s="360"/>
      <c r="CZC711" s="28"/>
      <c r="CZD711" s="360"/>
      <c r="CZE711" s="28"/>
      <c r="CZF711" s="360"/>
      <c r="CZG711" s="28"/>
      <c r="CZH711" s="360"/>
      <c r="CZI711" s="28"/>
      <c r="CZJ711" s="360"/>
      <c r="CZK711" s="28"/>
      <c r="CZL711" s="360"/>
      <c r="CZM711" s="28"/>
      <c r="CZN711" s="360"/>
      <c r="CZO711" s="28"/>
      <c r="CZP711" s="360"/>
      <c r="CZQ711" s="28"/>
      <c r="CZR711" s="360"/>
      <c r="CZS711" s="28"/>
      <c r="CZT711" s="360"/>
      <c r="CZU711" s="28"/>
      <c r="CZV711" s="360"/>
      <c r="CZW711" s="28"/>
      <c r="CZX711" s="360"/>
      <c r="CZY711" s="28"/>
      <c r="CZZ711" s="360"/>
      <c r="DAA711" s="28"/>
      <c r="DAB711" s="360"/>
      <c r="DAC711" s="28"/>
      <c r="DAD711" s="360"/>
      <c r="DAE711" s="28"/>
      <c r="DAF711" s="360"/>
      <c r="DAG711" s="28"/>
      <c r="DAH711" s="360"/>
      <c r="DAI711" s="28"/>
      <c r="DAJ711" s="360"/>
      <c r="DAK711" s="28"/>
      <c r="DAL711" s="360"/>
      <c r="DAM711" s="28"/>
      <c r="DAN711" s="360"/>
      <c r="DAO711" s="28"/>
      <c r="DAP711" s="360"/>
      <c r="DAQ711" s="28"/>
      <c r="DAR711" s="360"/>
      <c r="DAS711" s="28"/>
      <c r="DAT711" s="360"/>
      <c r="DAU711" s="28"/>
      <c r="DAV711" s="360"/>
      <c r="DAW711" s="28"/>
      <c r="DAX711" s="360"/>
      <c r="DAY711" s="28"/>
      <c r="DAZ711" s="360"/>
      <c r="DBA711" s="28"/>
      <c r="DBB711" s="360"/>
      <c r="DBC711" s="28"/>
      <c r="DBD711" s="360"/>
      <c r="DBE711" s="28"/>
      <c r="DBF711" s="360"/>
      <c r="DBG711" s="28"/>
      <c r="DBH711" s="360"/>
      <c r="DBI711" s="28"/>
      <c r="DBJ711" s="360"/>
      <c r="DBK711" s="28"/>
      <c r="DBL711" s="360"/>
      <c r="DBM711" s="28"/>
      <c r="DBN711" s="360"/>
      <c r="DBO711" s="28"/>
      <c r="DBP711" s="360"/>
      <c r="DBQ711" s="28"/>
      <c r="DBR711" s="360"/>
      <c r="DBS711" s="28"/>
      <c r="DBT711" s="360"/>
      <c r="DBU711" s="28"/>
      <c r="DBV711" s="360"/>
      <c r="DBW711" s="28"/>
      <c r="DBX711" s="360"/>
      <c r="DBY711" s="28"/>
      <c r="DBZ711" s="360"/>
      <c r="DCA711" s="28"/>
      <c r="DCB711" s="360"/>
      <c r="DCC711" s="28"/>
      <c r="DCD711" s="360"/>
      <c r="DCE711" s="28"/>
      <c r="DCF711" s="360"/>
      <c r="DCG711" s="28"/>
      <c r="DCH711" s="360"/>
      <c r="DCI711" s="28"/>
      <c r="DCJ711" s="360"/>
      <c r="DCK711" s="28"/>
      <c r="DCL711" s="360"/>
      <c r="DCM711" s="28"/>
      <c r="DCN711" s="360"/>
      <c r="DCO711" s="28"/>
      <c r="DCP711" s="360"/>
      <c r="DCQ711" s="28"/>
      <c r="DCR711" s="360"/>
      <c r="DCS711" s="28"/>
      <c r="DCT711" s="360"/>
      <c r="DCU711" s="28"/>
      <c r="DCV711" s="360"/>
      <c r="DCW711" s="28"/>
      <c r="DCX711" s="360"/>
      <c r="DCY711" s="28"/>
      <c r="DCZ711" s="360"/>
      <c r="DDA711" s="28"/>
      <c r="DDB711" s="360"/>
      <c r="DDC711" s="28"/>
      <c r="DDD711" s="360"/>
      <c r="DDE711" s="28"/>
      <c r="DDF711" s="360"/>
      <c r="DDG711" s="28"/>
      <c r="DDH711" s="360"/>
      <c r="DDI711" s="28"/>
      <c r="DDJ711" s="360"/>
      <c r="DDK711" s="28"/>
      <c r="DDL711" s="360"/>
      <c r="DDM711" s="28"/>
      <c r="DDN711" s="360"/>
      <c r="DDO711" s="28"/>
      <c r="DDP711" s="360"/>
      <c r="DDQ711" s="28"/>
      <c r="DDR711" s="360"/>
      <c r="DDS711" s="28"/>
      <c r="DDT711" s="360"/>
      <c r="DDU711" s="28"/>
      <c r="DDV711" s="360"/>
      <c r="DDW711" s="28"/>
      <c r="DDX711" s="360"/>
      <c r="DDY711" s="28"/>
      <c r="DDZ711" s="360"/>
      <c r="DEA711" s="28"/>
      <c r="DEB711" s="360"/>
      <c r="DEC711" s="28"/>
      <c r="DED711" s="360"/>
      <c r="DEE711" s="28"/>
      <c r="DEF711" s="360"/>
      <c r="DEG711" s="28"/>
      <c r="DEH711" s="360"/>
      <c r="DEI711" s="28"/>
      <c r="DEJ711" s="360"/>
      <c r="DEK711" s="28"/>
      <c r="DEL711" s="360"/>
      <c r="DEM711" s="28"/>
      <c r="DEN711" s="360"/>
      <c r="DEO711" s="28"/>
      <c r="DEP711" s="360"/>
      <c r="DEQ711" s="28"/>
      <c r="DER711" s="360"/>
      <c r="DES711" s="28"/>
      <c r="DET711" s="360"/>
      <c r="DEU711" s="28"/>
      <c r="DEV711" s="360"/>
      <c r="DEW711" s="28"/>
      <c r="DEX711" s="360"/>
      <c r="DEY711" s="28"/>
      <c r="DEZ711" s="360"/>
      <c r="DFA711" s="28"/>
      <c r="DFB711" s="360"/>
      <c r="DFC711" s="28"/>
      <c r="DFD711" s="360"/>
      <c r="DFE711" s="28"/>
      <c r="DFF711" s="360"/>
      <c r="DFG711" s="28"/>
      <c r="DFH711" s="360"/>
      <c r="DFI711" s="28"/>
      <c r="DFJ711" s="360"/>
      <c r="DFK711" s="28"/>
      <c r="DFL711" s="360"/>
      <c r="DFM711" s="28"/>
      <c r="DFN711" s="360"/>
      <c r="DFO711" s="28"/>
      <c r="DFP711" s="360"/>
      <c r="DFQ711" s="28"/>
      <c r="DFR711" s="360"/>
      <c r="DFS711" s="28"/>
      <c r="DFT711" s="360"/>
      <c r="DFU711" s="28"/>
      <c r="DFV711" s="360"/>
      <c r="DFW711" s="28"/>
      <c r="DFX711" s="360"/>
      <c r="DFY711" s="28"/>
      <c r="DFZ711" s="360"/>
      <c r="DGA711" s="28"/>
      <c r="DGB711" s="360"/>
      <c r="DGC711" s="28"/>
      <c r="DGD711" s="360"/>
      <c r="DGE711" s="28"/>
      <c r="DGF711" s="360"/>
      <c r="DGG711" s="28"/>
      <c r="DGH711" s="360"/>
      <c r="DGI711" s="28"/>
      <c r="DGJ711" s="360"/>
      <c r="DGK711" s="28"/>
      <c r="DGL711" s="360"/>
      <c r="DGM711" s="28"/>
      <c r="DGN711" s="360"/>
      <c r="DGO711" s="28"/>
      <c r="DGP711" s="360"/>
      <c r="DGQ711" s="28"/>
      <c r="DGR711" s="360"/>
      <c r="DGS711" s="28"/>
      <c r="DGT711" s="360"/>
      <c r="DGU711" s="28"/>
      <c r="DGV711" s="360"/>
      <c r="DGW711" s="28"/>
      <c r="DGX711" s="360"/>
      <c r="DGY711" s="28"/>
      <c r="DGZ711" s="360"/>
      <c r="DHA711" s="28"/>
      <c r="DHB711" s="360"/>
      <c r="DHC711" s="28"/>
      <c r="DHD711" s="360"/>
      <c r="DHE711" s="28"/>
      <c r="DHF711" s="360"/>
      <c r="DHG711" s="28"/>
      <c r="DHH711" s="360"/>
      <c r="DHI711" s="28"/>
      <c r="DHJ711" s="360"/>
      <c r="DHK711" s="28"/>
      <c r="DHL711" s="360"/>
      <c r="DHM711" s="28"/>
      <c r="DHN711" s="360"/>
      <c r="DHO711" s="28"/>
      <c r="DHP711" s="360"/>
      <c r="DHQ711" s="28"/>
      <c r="DHR711" s="360"/>
      <c r="DHS711" s="28"/>
      <c r="DHT711" s="360"/>
      <c r="DHU711" s="28"/>
      <c r="DHV711" s="360"/>
      <c r="DHW711" s="28"/>
      <c r="DHX711" s="360"/>
      <c r="DHY711" s="28"/>
      <c r="DHZ711" s="360"/>
      <c r="DIA711" s="28"/>
      <c r="DIB711" s="360"/>
      <c r="DIC711" s="28"/>
      <c r="DID711" s="360"/>
      <c r="DIE711" s="28"/>
      <c r="DIF711" s="360"/>
      <c r="DIG711" s="28"/>
      <c r="DIH711" s="360"/>
      <c r="DII711" s="28"/>
      <c r="DIJ711" s="360"/>
      <c r="DIK711" s="28"/>
      <c r="DIL711" s="360"/>
      <c r="DIM711" s="28"/>
      <c r="DIN711" s="360"/>
      <c r="DIO711" s="28"/>
      <c r="DIP711" s="360"/>
      <c r="DIQ711" s="28"/>
      <c r="DIR711" s="360"/>
      <c r="DIS711" s="28"/>
      <c r="DIT711" s="360"/>
      <c r="DIU711" s="28"/>
      <c r="DIV711" s="360"/>
      <c r="DIW711" s="28"/>
      <c r="DIX711" s="360"/>
      <c r="DIY711" s="28"/>
      <c r="DIZ711" s="360"/>
      <c r="DJA711" s="28"/>
      <c r="DJB711" s="360"/>
      <c r="DJC711" s="28"/>
      <c r="DJD711" s="360"/>
      <c r="DJE711" s="28"/>
      <c r="DJF711" s="360"/>
      <c r="DJG711" s="28"/>
      <c r="DJH711" s="360"/>
      <c r="DJI711" s="28"/>
      <c r="DJJ711" s="360"/>
      <c r="DJK711" s="28"/>
      <c r="DJL711" s="360"/>
      <c r="DJM711" s="28"/>
      <c r="DJN711" s="360"/>
      <c r="DJO711" s="28"/>
      <c r="DJP711" s="360"/>
      <c r="DJQ711" s="28"/>
      <c r="DJR711" s="360"/>
      <c r="DJS711" s="28"/>
      <c r="DJT711" s="360"/>
      <c r="DJU711" s="28"/>
      <c r="DJV711" s="360"/>
      <c r="DJW711" s="28"/>
      <c r="DJX711" s="360"/>
      <c r="DJY711" s="28"/>
      <c r="DJZ711" s="360"/>
      <c r="DKA711" s="28"/>
      <c r="DKB711" s="360"/>
      <c r="DKC711" s="28"/>
      <c r="DKD711" s="360"/>
      <c r="DKE711" s="28"/>
      <c r="DKF711" s="360"/>
      <c r="DKG711" s="28"/>
      <c r="DKH711" s="360"/>
      <c r="DKI711" s="28"/>
      <c r="DKJ711" s="360"/>
      <c r="DKK711" s="28"/>
      <c r="DKL711" s="360"/>
      <c r="DKM711" s="28"/>
      <c r="DKN711" s="360"/>
      <c r="DKO711" s="28"/>
      <c r="DKP711" s="360"/>
      <c r="DKQ711" s="28"/>
      <c r="DKR711" s="360"/>
      <c r="DKS711" s="28"/>
      <c r="DKT711" s="360"/>
      <c r="DKU711" s="28"/>
      <c r="DKV711" s="360"/>
      <c r="DKW711" s="28"/>
      <c r="DKX711" s="360"/>
      <c r="DKY711" s="28"/>
      <c r="DKZ711" s="360"/>
      <c r="DLA711" s="28"/>
      <c r="DLB711" s="360"/>
      <c r="DLC711" s="28"/>
      <c r="DLD711" s="360"/>
      <c r="DLE711" s="28"/>
      <c r="DLF711" s="360"/>
      <c r="DLG711" s="28"/>
      <c r="DLH711" s="360"/>
      <c r="DLI711" s="28"/>
      <c r="DLJ711" s="360"/>
      <c r="DLK711" s="28"/>
      <c r="DLL711" s="360"/>
      <c r="DLM711" s="28"/>
      <c r="DLN711" s="360"/>
      <c r="DLO711" s="28"/>
      <c r="DLP711" s="360"/>
      <c r="DLQ711" s="28"/>
      <c r="DLR711" s="360"/>
      <c r="DLS711" s="28"/>
      <c r="DLT711" s="360"/>
      <c r="DLU711" s="28"/>
      <c r="DLV711" s="360"/>
      <c r="DLW711" s="28"/>
      <c r="DLX711" s="360"/>
      <c r="DLY711" s="28"/>
      <c r="DLZ711" s="360"/>
      <c r="DMA711" s="28"/>
      <c r="DMB711" s="360"/>
      <c r="DMC711" s="28"/>
      <c r="DMD711" s="360"/>
      <c r="DME711" s="28"/>
      <c r="DMF711" s="360"/>
      <c r="DMG711" s="28"/>
      <c r="DMH711" s="360"/>
      <c r="DMI711" s="28"/>
      <c r="DMJ711" s="360"/>
      <c r="DMK711" s="28"/>
      <c r="DML711" s="360"/>
      <c r="DMM711" s="28"/>
      <c r="DMN711" s="360"/>
      <c r="DMO711" s="28"/>
      <c r="DMP711" s="360"/>
      <c r="DMQ711" s="28"/>
      <c r="DMR711" s="360"/>
      <c r="DMS711" s="28"/>
      <c r="DMT711" s="360"/>
      <c r="DMU711" s="28"/>
      <c r="DMV711" s="360"/>
      <c r="DMW711" s="28"/>
      <c r="DMX711" s="360"/>
      <c r="DMY711" s="28"/>
      <c r="DMZ711" s="360"/>
      <c r="DNA711" s="28"/>
      <c r="DNB711" s="360"/>
      <c r="DNC711" s="28"/>
      <c r="DND711" s="360"/>
      <c r="DNE711" s="28"/>
      <c r="DNF711" s="360"/>
      <c r="DNG711" s="28"/>
      <c r="DNH711" s="360"/>
      <c r="DNI711" s="28"/>
      <c r="DNJ711" s="360"/>
      <c r="DNK711" s="28"/>
      <c r="DNL711" s="360"/>
      <c r="DNM711" s="28"/>
      <c r="DNN711" s="360"/>
      <c r="DNO711" s="28"/>
      <c r="DNP711" s="360"/>
      <c r="DNQ711" s="28"/>
      <c r="DNR711" s="360"/>
      <c r="DNS711" s="28"/>
      <c r="DNT711" s="360"/>
      <c r="DNU711" s="28"/>
      <c r="DNV711" s="360"/>
      <c r="DNW711" s="28"/>
      <c r="DNX711" s="360"/>
      <c r="DNY711" s="28"/>
      <c r="DNZ711" s="360"/>
      <c r="DOA711" s="28"/>
      <c r="DOB711" s="360"/>
      <c r="DOC711" s="28"/>
      <c r="DOD711" s="360"/>
      <c r="DOE711" s="28"/>
      <c r="DOF711" s="360"/>
      <c r="DOG711" s="28"/>
      <c r="DOH711" s="360"/>
      <c r="DOI711" s="28"/>
      <c r="DOJ711" s="360"/>
      <c r="DOK711" s="28"/>
      <c r="DOL711" s="360"/>
      <c r="DOM711" s="28"/>
      <c r="DON711" s="360"/>
      <c r="DOO711" s="28"/>
      <c r="DOP711" s="360"/>
      <c r="DOQ711" s="28"/>
      <c r="DOR711" s="360"/>
      <c r="DOS711" s="28"/>
      <c r="DOT711" s="360"/>
      <c r="DOU711" s="28"/>
      <c r="DOV711" s="360"/>
      <c r="DOW711" s="28"/>
      <c r="DOX711" s="360"/>
      <c r="DOY711" s="28"/>
      <c r="DOZ711" s="360"/>
      <c r="DPA711" s="28"/>
      <c r="DPB711" s="360"/>
      <c r="DPC711" s="28"/>
      <c r="DPD711" s="360"/>
      <c r="DPE711" s="28"/>
      <c r="DPF711" s="360"/>
      <c r="DPG711" s="28"/>
      <c r="DPH711" s="360"/>
      <c r="DPI711" s="28"/>
      <c r="DPJ711" s="360"/>
      <c r="DPK711" s="28"/>
      <c r="DPL711" s="360"/>
      <c r="DPM711" s="28"/>
      <c r="DPN711" s="360"/>
      <c r="DPO711" s="28"/>
      <c r="DPP711" s="360"/>
      <c r="DPQ711" s="28"/>
      <c r="DPR711" s="360"/>
      <c r="DPS711" s="28"/>
      <c r="DPT711" s="360"/>
      <c r="DPU711" s="28"/>
      <c r="DPV711" s="360"/>
      <c r="DPW711" s="28"/>
      <c r="DPX711" s="360"/>
      <c r="DPY711" s="28"/>
      <c r="DPZ711" s="360"/>
      <c r="DQA711" s="28"/>
      <c r="DQB711" s="360"/>
      <c r="DQC711" s="28"/>
      <c r="DQD711" s="360"/>
      <c r="DQE711" s="28"/>
      <c r="DQF711" s="360"/>
      <c r="DQG711" s="28"/>
      <c r="DQH711" s="360"/>
      <c r="DQI711" s="28"/>
      <c r="DQJ711" s="360"/>
      <c r="DQK711" s="28"/>
      <c r="DQL711" s="360"/>
      <c r="DQM711" s="28"/>
      <c r="DQN711" s="360"/>
      <c r="DQO711" s="28"/>
      <c r="DQP711" s="360"/>
      <c r="DQQ711" s="28"/>
      <c r="DQR711" s="360"/>
      <c r="DQS711" s="28"/>
      <c r="DQT711" s="360"/>
      <c r="DQU711" s="28"/>
      <c r="DQV711" s="360"/>
      <c r="DQW711" s="28"/>
      <c r="DQX711" s="360"/>
      <c r="DQY711" s="28"/>
      <c r="DQZ711" s="360"/>
      <c r="DRA711" s="28"/>
      <c r="DRB711" s="360"/>
      <c r="DRC711" s="28"/>
      <c r="DRD711" s="360"/>
      <c r="DRE711" s="28"/>
      <c r="DRF711" s="360"/>
      <c r="DRG711" s="28"/>
      <c r="DRH711" s="360"/>
      <c r="DRI711" s="28"/>
      <c r="DRJ711" s="360"/>
      <c r="DRK711" s="28"/>
      <c r="DRL711" s="360"/>
      <c r="DRM711" s="28"/>
      <c r="DRN711" s="360"/>
      <c r="DRO711" s="28"/>
      <c r="DRP711" s="360"/>
      <c r="DRQ711" s="28"/>
      <c r="DRR711" s="360"/>
      <c r="DRS711" s="28"/>
      <c r="DRT711" s="360"/>
      <c r="DRU711" s="28"/>
      <c r="DRV711" s="360"/>
      <c r="DRW711" s="28"/>
      <c r="DRX711" s="360"/>
      <c r="DRY711" s="28"/>
      <c r="DRZ711" s="360"/>
      <c r="DSA711" s="28"/>
      <c r="DSB711" s="360"/>
      <c r="DSC711" s="28"/>
      <c r="DSD711" s="360"/>
      <c r="DSE711" s="28"/>
      <c r="DSF711" s="360"/>
      <c r="DSG711" s="28"/>
      <c r="DSH711" s="360"/>
      <c r="DSI711" s="28"/>
      <c r="DSJ711" s="360"/>
      <c r="DSK711" s="28"/>
      <c r="DSL711" s="360"/>
      <c r="DSM711" s="28"/>
      <c r="DSN711" s="360"/>
      <c r="DSO711" s="28"/>
      <c r="DSP711" s="360"/>
      <c r="DSQ711" s="28"/>
      <c r="DSR711" s="360"/>
      <c r="DSS711" s="28"/>
      <c r="DST711" s="360"/>
      <c r="DSU711" s="28"/>
      <c r="DSV711" s="360"/>
      <c r="DSW711" s="28"/>
      <c r="DSX711" s="360"/>
      <c r="DSY711" s="28"/>
      <c r="DSZ711" s="360"/>
      <c r="DTA711" s="28"/>
      <c r="DTB711" s="360"/>
      <c r="DTC711" s="28"/>
      <c r="DTD711" s="360"/>
      <c r="DTE711" s="28"/>
      <c r="DTF711" s="360"/>
      <c r="DTG711" s="28"/>
      <c r="DTH711" s="360"/>
      <c r="DTI711" s="28"/>
      <c r="DTJ711" s="360"/>
      <c r="DTK711" s="28"/>
      <c r="DTL711" s="360"/>
      <c r="DTM711" s="28"/>
      <c r="DTN711" s="360"/>
      <c r="DTO711" s="28"/>
      <c r="DTP711" s="360"/>
      <c r="DTQ711" s="28"/>
      <c r="DTR711" s="360"/>
      <c r="DTS711" s="28"/>
      <c r="DTT711" s="360"/>
      <c r="DTU711" s="28"/>
      <c r="DTV711" s="360"/>
      <c r="DTW711" s="28"/>
      <c r="DTX711" s="360"/>
      <c r="DTY711" s="28"/>
      <c r="DTZ711" s="360"/>
      <c r="DUA711" s="28"/>
      <c r="DUB711" s="360"/>
      <c r="DUC711" s="28"/>
      <c r="DUD711" s="360"/>
      <c r="DUE711" s="28"/>
      <c r="DUF711" s="360"/>
      <c r="DUG711" s="28"/>
      <c r="DUH711" s="360"/>
      <c r="DUI711" s="28"/>
      <c r="DUJ711" s="360"/>
      <c r="DUK711" s="28"/>
      <c r="DUL711" s="360"/>
      <c r="DUM711" s="28"/>
      <c r="DUN711" s="360"/>
      <c r="DUO711" s="28"/>
      <c r="DUP711" s="360"/>
      <c r="DUQ711" s="28"/>
      <c r="DUR711" s="360"/>
      <c r="DUS711" s="28"/>
      <c r="DUT711" s="360"/>
      <c r="DUU711" s="28"/>
      <c r="DUV711" s="360"/>
      <c r="DUW711" s="28"/>
      <c r="DUX711" s="360"/>
      <c r="DUY711" s="28"/>
      <c r="DUZ711" s="360"/>
      <c r="DVA711" s="28"/>
      <c r="DVB711" s="360"/>
      <c r="DVC711" s="28"/>
      <c r="DVD711" s="360"/>
      <c r="DVE711" s="28"/>
      <c r="DVF711" s="360"/>
      <c r="DVG711" s="28"/>
      <c r="DVH711" s="360"/>
      <c r="DVI711" s="28"/>
      <c r="DVJ711" s="360"/>
      <c r="DVK711" s="28"/>
      <c r="DVL711" s="360"/>
      <c r="DVM711" s="28"/>
      <c r="DVN711" s="360"/>
      <c r="DVO711" s="28"/>
      <c r="DVP711" s="360"/>
      <c r="DVQ711" s="28"/>
      <c r="DVR711" s="360"/>
      <c r="DVS711" s="28"/>
      <c r="DVT711" s="360"/>
      <c r="DVU711" s="28"/>
      <c r="DVV711" s="360"/>
      <c r="DVW711" s="28"/>
      <c r="DVX711" s="360"/>
      <c r="DVY711" s="28"/>
      <c r="DVZ711" s="360"/>
      <c r="DWA711" s="28"/>
      <c r="DWB711" s="360"/>
      <c r="DWC711" s="28"/>
      <c r="DWD711" s="360"/>
      <c r="DWE711" s="28"/>
      <c r="DWF711" s="360"/>
      <c r="DWG711" s="28"/>
      <c r="DWH711" s="360"/>
      <c r="DWI711" s="28"/>
      <c r="DWJ711" s="360"/>
      <c r="DWK711" s="28"/>
      <c r="DWL711" s="360"/>
      <c r="DWM711" s="28"/>
      <c r="DWN711" s="360"/>
      <c r="DWO711" s="28"/>
      <c r="DWP711" s="360"/>
      <c r="DWQ711" s="28"/>
      <c r="DWR711" s="360"/>
      <c r="DWS711" s="28"/>
      <c r="DWT711" s="360"/>
      <c r="DWU711" s="28"/>
      <c r="DWV711" s="360"/>
      <c r="DWW711" s="28"/>
      <c r="DWX711" s="360"/>
      <c r="DWY711" s="28"/>
      <c r="DWZ711" s="360"/>
      <c r="DXA711" s="28"/>
      <c r="DXB711" s="360"/>
      <c r="DXC711" s="28"/>
      <c r="DXD711" s="360"/>
      <c r="DXE711" s="28"/>
      <c r="DXF711" s="360"/>
      <c r="DXG711" s="28"/>
      <c r="DXH711" s="360"/>
      <c r="DXI711" s="28"/>
      <c r="DXJ711" s="360"/>
      <c r="DXK711" s="28"/>
      <c r="DXL711" s="360"/>
      <c r="DXM711" s="28"/>
      <c r="DXN711" s="360"/>
      <c r="DXO711" s="28"/>
      <c r="DXP711" s="360"/>
      <c r="DXQ711" s="28"/>
      <c r="DXR711" s="360"/>
      <c r="DXS711" s="28"/>
      <c r="DXT711" s="360"/>
      <c r="DXU711" s="28"/>
      <c r="DXV711" s="360"/>
      <c r="DXW711" s="28"/>
      <c r="DXX711" s="360"/>
      <c r="DXY711" s="28"/>
      <c r="DXZ711" s="360"/>
      <c r="DYA711" s="28"/>
      <c r="DYB711" s="360"/>
      <c r="DYC711" s="28"/>
      <c r="DYD711" s="360"/>
      <c r="DYE711" s="28"/>
      <c r="DYF711" s="360"/>
      <c r="DYG711" s="28"/>
      <c r="DYH711" s="360"/>
      <c r="DYI711" s="28"/>
      <c r="DYJ711" s="360"/>
      <c r="DYK711" s="28"/>
      <c r="DYL711" s="360"/>
      <c r="DYM711" s="28"/>
      <c r="DYN711" s="360"/>
      <c r="DYO711" s="28"/>
      <c r="DYP711" s="360"/>
      <c r="DYQ711" s="28"/>
      <c r="DYR711" s="360"/>
      <c r="DYS711" s="28"/>
      <c r="DYT711" s="360"/>
      <c r="DYU711" s="28"/>
      <c r="DYV711" s="360"/>
      <c r="DYW711" s="28"/>
      <c r="DYX711" s="360"/>
      <c r="DYY711" s="28"/>
      <c r="DYZ711" s="360"/>
      <c r="DZA711" s="28"/>
      <c r="DZB711" s="360"/>
      <c r="DZC711" s="28"/>
      <c r="DZD711" s="360"/>
      <c r="DZE711" s="28"/>
      <c r="DZF711" s="360"/>
      <c r="DZG711" s="28"/>
      <c r="DZH711" s="360"/>
      <c r="DZI711" s="28"/>
      <c r="DZJ711" s="360"/>
      <c r="DZK711" s="28"/>
      <c r="DZL711" s="360"/>
      <c r="DZM711" s="28"/>
      <c r="DZN711" s="360"/>
      <c r="DZO711" s="28"/>
      <c r="DZP711" s="360"/>
      <c r="DZQ711" s="28"/>
      <c r="DZR711" s="360"/>
      <c r="DZS711" s="28"/>
      <c r="DZT711" s="360"/>
      <c r="DZU711" s="28"/>
      <c r="DZV711" s="360"/>
      <c r="DZW711" s="28"/>
      <c r="DZX711" s="360"/>
      <c r="DZY711" s="28"/>
      <c r="DZZ711" s="360"/>
      <c r="EAA711" s="28"/>
      <c r="EAB711" s="360"/>
      <c r="EAC711" s="28"/>
      <c r="EAD711" s="360"/>
      <c r="EAE711" s="28"/>
      <c r="EAF711" s="360"/>
      <c r="EAG711" s="28"/>
      <c r="EAH711" s="360"/>
      <c r="EAI711" s="28"/>
      <c r="EAJ711" s="360"/>
      <c r="EAK711" s="28"/>
      <c r="EAL711" s="360"/>
      <c r="EAM711" s="28"/>
      <c r="EAN711" s="360"/>
      <c r="EAO711" s="28"/>
      <c r="EAP711" s="360"/>
      <c r="EAQ711" s="28"/>
      <c r="EAR711" s="360"/>
      <c r="EAS711" s="28"/>
      <c r="EAT711" s="360"/>
      <c r="EAU711" s="28"/>
      <c r="EAV711" s="360"/>
      <c r="EAW711" s="28"/>
      <c r="EAX711" s="360"/>
      <c r="EAY711" s="28"/>
      <c r="EAZ711" s="360"/>
      <c r="EBA711" s="28"/>
      <c r="EBB711" s="360"/>
      <c r="EBC711" s="28"/>
      <c r="EBD711" s="360"/>
      <c r="EBE711" s="28"/>
      <c r="EBF711" s="360"/>
      <c r="EBG711" s="28"/>
      <c r="EBH711" s="360"/>
      <c r="EBI711" s="28"/>
      <c r="EBJ711" s="360"/>
      <c r="EBK711" s="28"/>
      <c r="EBL711" s="360"/>
      <c r="EBM711" s="28"/>
      <c r="EBN711" s="360"/>
      <c r="EBO711" s="28"/>
      <c r="EBP711" s="360"/>
      <c r="EBQ711" s="28"/>
      <c r="EBR711" s="360"/>
      <c r="EBS711" s="28"/>
      <c r="EBT711" s="360"/>
      <c r="EBU711" s="28"/>
      <c r="EBV711" s="360"/>
      <c r="EBW711" s="28"/>
      <c r="EBX711" s="360"/>
      <c r="EBY711" s="28"/>
      <c r="EBZ711" s="360"/>
      <c r="ECA711" s="28"/>
      <c r="ECB711" s="360"/>
      <c r="ECC711" s="28"/>
      <c r="ECD711" s="360"/>
      <c r="ECE711" s="28"/>
      <c r="ECF711" s="360"/>
      <c r="ECG711" s="28"/>
      <c r="ECH711" s="360"/>
      <c r="ECI711" s="28"/>
      <c r="ECJ711" s="360"/>
      <c r="ECK711" s="28"/>
      <c r="ECL711" s="360"/>
      <c r="ECM711" s="28"/>
      <c r="ECN711" s="360"/>
      <c r="ECO711" s="28"/>
      <c r="ECP711" s="360"/>
      <c r="ECQ711" s="28"/>
      <c r="ECR711" s="360"/>
      <c r="ECS711" s="28"/>
      <c r="ECT711" s="360"/>
      <c r="ECU711" s="28"/>
      <c r="ECV711" s="360"/>
      <c r="ECW711" s="28"/>
      <c r="ECX711" s="360"/>
      <c r="ECY711" s="28"/>
      <c r="ECZ711" s="360"/>
      <c r="EDA711" s="28"/>
      <c r="EDB711" s="360"/>
      <c r="EDC711" s="28"/>
      <c r="EDD711" s="360"/>
      <c r="EDE711" s="28"/>
      <c r="EDF711" s="360"/>
      <c r="EDG711" s="28"/>
      <c r="EDH711" s="360"/>
      <c r="EDI711" s="28"/>
      <c r="EDJ711" s="360"/>
      <c r="EDK711" s="28"/>
      <c r="EDL711" s="360"/>
      <c r="EDM711" s="28"/>
      <c r="EDN711" s="360"/>
      <c r="EDO711" s="28"/>
      <c r="EDP711" s="360"/>
      <c r="EDQ711" s="28"/>
      <c r="EDR711" s="360"/>
      <c r="EDS711" s="28"/>
      <c r="EDT711" s="360"/>
      <c r="EDU711" s="28"/>
      <c r="EDV711" s="360"/>
      <c r="EDW711" s="28"/>
      <c r="EDX711" s="360"/>
      <c r="EDY711" s="28"/>
      <c r="EDZ711" s="360"/>
      <c r="EEA711" s="28"/>
      <c r="EEB711" s="360"/>
      <c r="EEC711" s="28"/>
      <c r="EED711" s="360"/>
      <c r="EEE711" s="28"/>
      <c r="EEF711" s="360"/>
      <c r="EEG711" s="28"/>
      <c r="EEH711" s="360"/>
      <c r="EEI711" s="28"/>
      <c r="EEJ711" s="360"/>
      <c r="EEK711" s="28"/>
      <c r="EEL711" s="360"/>
      <c r="EEM711" s="28"/>
      <c r="EEN711" s="360"/>
      <c r="EEO711" s="28"/>
      <c r="EEP711" s="360"/>
      <c r="EEQ711" s="28"/>
      <c r="EER711" s="360"/>
      <c r="EES711" s="28"/>
      <c r="EET711" s="360"/>
      <c r="EEU711" s="28"/>
      <c r="EEV711" s="360"/>
      <c r="EEW711" s="28"/>
      <c r="EEX711" s="360"/>
      <c r="EEY711" s="28"/>
      <c r="EEZ711" s="360"/>
      <c r="EFA711" s="28"/>
      <c r="EFB711" s="360"/>
      <c r="EFC711" s="28"/>
      <c r="EFD711" s="360"/>
      <c r="EFE711" s="28"/>
      <c r="EFF711" s="360"/>
      <c r="EFG711" s="28"/>
      <c r="EFH711" s="360"/>
      <c r="EFI711" s="28"/>
      <c r="EFJ711" s="360"/>
      <c r="EFK711" s="28"/>
      <c r="EFL711" s="360"/>
      <c r="EFM711" s="28"/>
      <c r="EFN711" s="360"/>
      <c r="EFO711" s="28"/>
      <c r="EFP711" s="360"/>
      <c r="EFQ711" s="28"/>
      <c r="EFR711" s="360"/>
      <c r="EFS711" s="28"/>
      <c r="EFT711" s="360"/>
      <c r="EFU711" s="28"/>
      <c r="EFV711" s="360"/>
      <c r="EFW711" s="28"/>
      <c r="EFX711" s="360"/>
      <c r="EFY711" s="28"/>
      <c r="EFZ711" s="360"/>
      <c r="EGA711" s="28"/>
      <c r="EGB711" s="360"/>
      <c r="EGC711" s="28"/>
      <c r="EGD711" s="360"/>
      <c r="EGE711" s="28"/>
      <c r="EGF711" s="360"/>
      <c r="EGG711" s="28"/>
      <c r="EGH711" s="360"/>
      <c r="EGI711" s="28"/>
      <c r="EGJ711" s="360"/>
      <c r="EGK711" s="28"/>
      <c r="EGL711" s="360"/>
      <c r="EGM711" s="28"/>
      <c r="EGN711" s="360"/>
      <c r="EGO711" s="28"/>
      <c r="EGP711" s="360"/>
      <c r="EGQ711" s="28"/>
      <c r="EGR711" s="360"/>
      <c r="EGS711" s="28"/>
      <c r="EGT711" s="360"/>
      <c r="EGU711" s="28"/>
      <c r="EGV711" s="360"/>
      <c r="EGW711" s="28"/>
      <c r="EGX711" s="360"/>
      <c r="EGY711" s="28"/>
      <c r="EGZ711" s="360"/>
      <c r="EHA711" s="28"/>
      <c r="EHB711" s="360"/>
      <c r="EHC711" s="28"/>
      <c r="EHD711" s="360"/>
      <c r="EHE711" s="28"/>
      <c r="EHF711" s="360"/>
      <c r="EHG711" s="28"/>
      <c r="EHH711" s="360"/>
      <c r="EHI711" s="28"/>
      <c r="EHJ711" s="360"/>
      <c r="EHK711" s="28"/>
      <c r="EHL711" s="360"/>
      <c r="EHM711" s="28"/>
      <c r="EHN711" s="360"/>
      <c r="EHO711" s="28"/>
      <c r="EHP711" s="360"/>
      <c r="EHQ711" s="28"/>
      <c r="EHR711" s="360"/>
      <c r="EHS711" s="28"/>
      <c r="EHT711" s="360"/>
      <c r="EHU711" s="28"/>
      <c r="EHV711" s="360"/>
      <c r="EHW711" s="28"/>
      <c r="EHX711" s="360"/>
      <c r="EHY711" s="28"/>
      <c r="EHZ711" s="360"/>
      <c r="EIA711" s="28"/>
      <c r="EIB711" s="360"/>
      <c r="EIC711" s="28"/>
      <c r="EID711" s="360"/>
      <c r="EIE711" s="28"/>
      <c r="EIF711" s="360"/>
      <c r="EIG711" s="28"/>
      <c r="EIH711" s="360"/>
      <c r="EII711" s="28"/>
      <c r="EIJ711" s="360"/>
      <c r="EIK711" s="28"/>
      <c r="EIL711" s="360"/>
      <c r="EIM711" s="28"/>
      <c r="EIN711" s="360"/>
      <c r="EIO711" s="28"/>
      <c r="EIP711" s="360"/>
      <c r="EIQ711" s="28"/>
      <c r="EIR711" s="360"/>
      <c r="EIS711" s="28"/>
      <c r="EIT711" s="360"/>
      <c r="EIU711" s="28"/>
      <c r="EIV711" s="360"/>
      <c r="EIW711" s="28"/>
      <c r="EIX711" s="360"/>
      <c r="EIY711" s="28"/>
      <c r="EIZ711" s="360"/>
      <c r="EJA711" s="28"/>
      <c r="EJB711" s="360"/>
      <c r="EJC711" s="28"/>
      <c r="EJD711" s="360"/>
      <c r="EJE711" s="28"/>
      <c r="EJF711" s="360"/>
      <c r="EJG711" s="28"/>
      <c r="EJH711" s="360"/>
      <c r="EJI711" s="28"/>
      <c r="EJJ711" s="360"/>
      <c r="EJK711" s="28"/>
      <c r="EJL711" s="360"/>
      <c r="EJM711" s="28"/>
      <c r="EJN711" s="360"/>
      <c r="EJO711" s="28"/>
      <c r="EJP711" s="360"/>
      <c r="EJQ711" s="28"/>
      <c r="EJR711" s="360"/>
      <c r="EJS711" s="28"/>
      <c r="EJT711" s="360"/>
      <c r="EJU711" s="28"/>
      <c r="EJV711" s="360"/>
      <c r="EJW711" s="28"/>
      <c r="EJX711" s="360"/>
      <c r="EJY711" s="28"/>
      <c r="EJZ711" s="360"/>
      <c r="EKA711" s="28"/>
      <c r="EKB711" s="360"/>
      <c r="EKC711" s="28"/>
      <c r="EKD711" s="360"/>
      <c r="EKE711" s="28"/>
      <c r="EKF711" s="360"/>
      <c r="EKG711" s="28"/>
      <c r="EKH711" s="360"/>
      <c r="EKI711" s="28"/>
      <c r="EKJ711" s="360"/>
      <c r="EKK711" s="28"/>
      <c r="EKL711" s="360"/>
      <c r="EKM711" s="28"/>
      <c r="EKN711" s="360"/>
      <c r="EKO711" s="28"/>
      <c r="EKP711" s="360"/>
      <c r="EKQ711" s="28"/>
      <c r="EKR711" s="360"/>
      <c r="EKS711" s="28"/>
      <c r="EKT711" s="360"/>
      <c r="EKU711" s="28"/>
      <c r="EKV711" s="360"/>
      <c r="EKW711" s="28"/>
      <c r="EKX711" s="360"/>
      <c r="EKY711" s="28"/>
      <c r="EKZ711" s="360"/>
      <c r="ELA711" s="28"/>
      <c r="ELB711" s="360"/>
      <c r="ELC711" s="28"/>
      <c r="ELD711" s="360"/>
      <c r="ELE711" s="28"/>
      <c r="ELF711" s="360"/>
      <c r="ELG711" s="28"/>
      <c r="ELH711" s="360"/>
      <c r="ELI711" s="28"/>
      <c r="ELJ711" s="360"/>
      <c r="ELK711" s="28"/>
      <c r="ELL711" s="360"/>
      <c r="ELM711" s="28"/>
      <c r="ELN711" s="360"/>
      <c r="ELO711" s="28"/>
      <c r="ELP711" s="360"/>
      <c r="ELQ711" s="28"/>
      <c r="ELR711" s="360"/>
      <c r="ELS711" s="28"/>
      <c r="ELT711" s="360"/>
      <c r="ELU711" s="28"/>
      <c r="ELV711" s="360"/>
      <c r="ELW711" s="28"/>
      <c r="ELX711" s="360"/>
      <c r="ELY711" s="28"/>
      <c r="ELZ711" s="360"/>
      <c r="EMA711" s="28"/>
      <c r="EMB711" s="360"/>
      <c r="EMC711" s="28"/>
      <c r="EMD711" s="360"/>
      <c r="EME711" s="28"/>
      <c r="EMF711" s="360"/>
      <c r="EMG711" s="28"/>
      <c r="EMH711" s="360"/>
      <c r="EMI711" s="28"/>
      <c r="EMJ711" s="360"/>
      <c r="EMK711" s="28"/>
      <c r="EML711" s="360"/>
      <c r="EMM711" s="28"/>
      <c r="EMN711" s="360"/>
      <c r="EMO711" s="28"/>
      <c r="EMP711" s="360"/>
      <c r="EMQ711" s="28"/>
      <c r="EMR711" s="360"/>
      <c r="EMS711" s="28"/>
      <c r="EMT711" s="360"/>
      <c r="EMU711" s="28"/>
      <c r="EMV711" s="360"/>
      <c r="EMW711" s="28"/>
      <c r="EMX711" s="360"/>
      <c r="EMY711" s="28"/>
      <c r="EMZ711" s="360"/>
      <c r="ENA711" s="28"/>
      <c r="ENB711" s="360"/>
      <c r="ENC711" s="28"/>
      <c r="END711" s="360"/>
      <c r="ENE711" s="28"/>
      <c r="ENF711" s="360"/>
      <c r="ENG711" s="28"/>
      <c r="ENH711" s="360"/>
      <c r="ENI711" s="28"/>
      <c r="ENJ711" s="360"/>
      <c r="ENK711" s="28"/>
      <c r="ENL711" s="360"/>
      <c r="ENM711" s="28"/>
      <c r="ENN711" s="360"/>
      <c r="ENO711" s="28"/>
      <c r="ENP711" s="360"/>
      <c r="ENQ711" s="28"/>
      <c r="ENR711" s="360"/>
      <c r="ENS711" s="28"/>
      <c r="ENT711" s="360"/>
      <c r="ENU711" s="28"/>
      <c r="ENV711" s="360"/>
      <c r="ENW711" s="28"/>
      <c r="ENX711" s="360"/>
      <c r="ENY711" s="28"/>
      <c r="ENZ711" s="360"/>
      <c r="EOA711" s="28"/>
      <c r="EOB711" s="360"/>
      <c r="EOC711" s="28"/>
      <c r="EOD711" s="360"/>
      <c r="EOE711" s="28"/>
      <c r="EOF711" s="360"/>
      <c r="EOG711" s="28"/>
      <c r="EOH711" s="360"/>
      <c r="EOI711" s="28"/>
      <c r="EOJ711" s="360"/>
      <c r="EOK711" s="28"/>
      <c r="EOL711" s="360"/>
      <c r="EOM711" s="28"/>
      <c r="EON711" s="360"/>
      <c r="EOO711" s="28"/>
      <c r="EOP711" s="360"/>
      <c r="EOQ711" s="28"/>
      <c r="EOR711" s="360"/>
      <c r="EOS711" s="28"/>
      <c r="EOT711" s="360"/>
      <c r="EOU711" s="28"/>
      <c r="EOV711" s="360"/>
      <c r="EOW711" s="28"/>
      <c r="EOX711" s="360"/>
      <c r="EOY711" s="28"/>
      <c r="EOZ711" s="360"/>
      <c r="EPA711" s="28"/>
      <c r="EPB711" s="360"/>
      <c r="EPC711" s="28"/>
      <c r="EPD711" s="360"/>
      <c r="EPE711" s="28"/>
      <c r="EPF711" s="360"/>
      <c r="EPG711" s="28"/>
      <c r="EPH711" s="360"/>
      <c r="EPI711" s="28"/>
      <c r="EPJ711" s="360"/>
      <c r="EPK711" s="28"/>
      <c r="EPL711" s="360"/>
      <c r="EPM711" s="28"/>
      <c r="EPN711" s="360"/>
      <c r="EPO711" s="28"/>
      <c r="EPP711" s="360"/>
      <c r="EPQ711" s="28"/>
      <c r="EPR711" s="360"/>
      <c r="EPS711" s="28"/>
      <c r="EPT711" s="360"/>
      <c r="EPU711" s="28"/>
      <c r="EPV711" s="360"/>
      <c r="EPW711" s="28"/>
      <c r="EPX711" s="360"/>
      <c r="EPY711" s="28"/>
      <c r="EPZ711" s="360"/>
      <c r="EQA711" s="28"/>
      <c r="EQB711" s="360"/>
      <c r="EQC711" s="28"/>
      <c r="EQD711" s="360"/>
      <c r="EQE711" s="28"/>
      <c r="EQF711" s="360"/>
      <c r="EQG711" s="28"/>
      <c r="EQH711" s="360"/>
      <c r="EQI711" s="28"/>
      <c r="EQJ711" s="360"/>
      <c r="EQK711" s="28"/>
      <c r="EQL711" s="360"/>
      <c r="EQM711" s="28"/>
      <c r="EQN711" s="360"/>
      <c r="EQO711" s="28"/>
      <c r="EQP711" s="360"/>
      <c r="EQQ711" s="28"/>
      <c r="EQR711" s="360"/>
      <c r="EQS711" s="28"/>
      <c r="EQT711" s="360"/>
      <c r="EQU711" s="28"/>
      <c r="EQV711" s="360"/>
      <c r="EQW711" s="28"/>
      <c r="EQX711" s="360"/>
      <c r="EQY711" s="28"/>
      <c r="EQZ711" s="360"/>
      <c r="ERA711" s="28"/>
      <c r="ERB711" s="360"/>
      <c r="ERC711" s="28"/>
      <c r="ERD711" s="360"/>
      <c r="ERE711" s="28"/>
      <c r="ERF711" s="360"/>
      <c r="ERG711" s="28"/>
      <c r="ERH711" s="360"/>
      <c r="ERI711" s="28"/>
      <c r="ERJ711" s="360"/>
      <c r="ERK711" s="28"/>
      <c r="ERL711" s="360"/>
      <c r="ERM711" s="28"/>
      <c r="ERN711" s="360"/>
      <c r="ERO711" s="28"/>
      <c r="ERP711" s="360"/>
      <c r="ERQ711" s="28"/>
      <c r="ERR711" s="360"/>
      <c r="ERS711" s="28"/>
      <c r="ERT711" s="360"/>
      <c r="ERU711" s="28"/>
      <c r="ERV711" s="360"/>
      <c r="ERW711" s="28"/>
      <c r="ERX711" s="360"/>
      <c r="ERY711" s="28"/>
      <c r="ERZ711" s="360"/>
      <c r="ESA711" s="28"/>
      <c r="ESB711" s="360"/>
      <c r="ESC711" s="28"/>
      <c r="ESD711" s="360"/>
      <c r="ESE711" s="28"/>
      <c r="ESF711" s="360"/>
      <c r="ESG711" s="28"/>
      <c r="ESH711" s="360"/>
      <c r="ESI711" s="28"/>
      <c r="ESJ711" s="360"/>
      <c r="ESK711" s="28"/>
      <c r="ESL711" s="360"/>
      <c r="ESM711" s="28"/>
      <c r="ESN711" s="360"/>
      <c r="ESO711" s="28"/>
      <c r="ESP711" s="360"/>
      <c r="ESQ711" s="28"/>
      <c r="ESR711" s="360"/>
      <c r="ESS711" s="28"/>
      <c r="EST711" s="360"/>
      <c r="ESU711" s="28"/>
      <c r="ESV711" s="360"/>
      <c r="ESW711" s="28"/>
      <c r="ESX711" s="360"/>
      <c r="ESY711" s="28"/>
      <c r="ESZ711" s="360"/>
      <c r="ETA711" s="28"/>
      <c r="ETB711" s="360"/>
      <c r="ETC711" s="28"/>
      <c r="ETD711" s="360"/>
      <c r="ETE711" s="28"/>
      <c r="ETF711" s="360"/>
      <c r="ETG711" s="28"/>
      <c r="ETH711" s="360"/>
      <c r="ETI711" s="28"/>
      <c r="ETJ711" s="360"/>
      <c r="ETK711" s="28"/>
      <c r="ETL711" s="360"/>
      <c r="ETM711" s="28"/>
      <c r="ETN711" s="360"/>
      <c r="ETO711" s="28"/>
      <c r="ETP711" s="360"/>
      <c r="ETQ711" s="28"/>
      <c r="ETR711" s="360"/>
      <c r="ETS711" s="28"/>
      <c r="ETT711" s="360"/>
      <c r="ETU711" s="28"/>
      <c r="ETV711" s="360"/>
      <c r="ETW711" s="28"/>
      <c r="ETX711" s="360"/>
      <c r="ETY711" s="28"/>
      <c r="ETZ711" s="360"/>
      <c r="EUA711" s="28"/>
      <c r="EUB711" s="360"/>
      <c r="EUC711" s="28"/>
      <c r="EUD711" s="360"/>
      <c r="EUE711" s="28"/>
      <c r="EUF711" s="360"/>
      <c r="EUG711" s="28"/>
      <c r="EUH711" s="360"/>
      <c r="EUI711" s="28"/>
      <c r="EUJ711" s="360"/>
      <c r="EUK711" s="28"/>
      <c r="EUL711" s="360"/>
      <c r="EUM711" s="28"/>
      <c r="EUN711" s="360"/>
      <c r="EUO711" s="28"/>
      <c r="EUP711" s="360"/>
      <c r="EUQ711" s="28"/>
      <c r="EUR711" s="360"/>
      <c r="EUS711" s="28"/>
      <c r="EUT711" s="360"/>
      <c r="EUU711" s="28"/>
      <c r="EUV711" s="360"/>
      <c r="EUW711" s="28"/>
      <c r="EUX711" s="360"/>
      <c r="EUY711" s="28"/>
      <c r="EUZ711" s="360"/>
      <c r="EVA711" s="28"/>
      <c r="EVB711" s="360"/>
      <c r="EVC711" s="28"/>
      <c r="EVD711" s="360"/>
      <c r="EVE711" s="28"/>
      <c r="EVF711" s="360"/>
      <c r="EVG711" s="28"/>
      <c r="EVH711" s="360"/>
      <c r="EVI711" s="28"/>
      <c r="EVJ711" s="360"/>
      <c r="EVK711" s="28"/>
      <c r="EVL711" s="360"/>
      <c r="EVM711" s="28"/>
      <c r="EVN711" s="360"/>
      <c r="EVO711" s="28"/>
      <c r="EVP711" s="360"/>
      <c r="EVQ711" s="28"/>
      <c r="EVR711" s="360"/>
      <c r="EVS711" s="28"/>
      <c r="EVT711" s="360"/>
      <c r="EVU711" s="28"/>
      <c r="EVV711" s="360"/>
      <c r="EVW711" s="28"/>
      <c r="EVX711" s="360"/>
      <c r="EVY711" s="28"/>
      <c r="EVZ711" s="360"/>
      <c r="EWA711" s="28"/>
      <c r="EWB711" s="360"/>
      <c r="EWC711" s="28"/>
      <c r="EWD711" s="360"/>
      <c r="EWE711" s="28"/>
      <c r="EWF711" s="360"/>
      <c r="EWG711" s="28"/>
      <c r="EWH711" s="360"/>
      <c r="EWI711" s="28"/>
      <c r="EWJ711" s="360"/>
      <c r="EWK711" s="28"/>
      <c r="EWL711" s="360"/>
      <c r="EWM711" s="28"/>
      <c r="EWN711" s="360"/>
      <c r="EWO711" s="28"/>
      <c r="EWP711" s="360"/>
      <c r="EWQ711" s="28"/>
      <c r="EWR711" s="360"/>
      <c r="EWS711" s="28"/>
      <c r="EWT711" s="360"/>
      <c r="EWU711" s="28"/>
      <c r="EWV711" s="360"/>
      <c r="EWW711" s="28"/>
      <c r="EWX711" s="360"/>
      <c r="EWY711" s="28"/>
      <c r="EWZ711" s="360"/>
      <c r="EXA711" s="28"/>
      <c r="EXB711" s="360"/>
      <c r="EXC711" s="28"/>
      <c r="EXD711" s="360"/>
      <c r="EXE711" s="28"/>
      <c r="EXF711" s="360"/>
      <c r="EXG711" s="28"/>
      <c r="EXH711" s="360"/>
      <c r="EXI711" s="28"/>
      <c r="EXJ711" s="360"/>
      <c r="EXK711" s="28"/>
      <c r="EXL711" s="360"/>
      <c r="EXM711" s="28"/>
      <c r="EXN711" s="360"/>
      <c r="EXO711" s="28"/>
      <c r="EXP711" s="360"/>
      <c r="EXQ711" s="28"/>
      <c r="EXR711" s="360"/>
      <c r="EXS711" s="28"/>
      <c r="EXT711" s="360"/>
      <c r="EXU711" s="28"/>
      <c r="EXV711" s="360"/>
      <c r="EXW711" s="28"/>
      <c r="EXX711" s="360"/>
      <c r="EXY711" s="28"/>
      <c r="EXZ711" s="360"/>
      <c r="EYA711" s="28"/>
      <c r="EYB711" s="360"/>
      <c r="EYC711" s="28"/>
      <c r="EYD711" s="360"/>
      <c r="EYE711" s="28"/>
      <c r="EYF711" s="360"/>
      <c r="EYG711" s="28"/>
      <c r="EYH711" s="360"/>
      <c r="EYI711" s="28"/>
      <c r="EYJ711" s="360"/>
      <c r="EYK711" s="28"/>
      <c r="EYL711" s="360"/>
      <c r="EYM711" s="28"/>
      <c r="EYN711" s="360"/>
      <c r="EYO711" s="28"/>
      <c r="EYP711" s="360"/>
      <c r="EYQ711" s="28"/>
      <c r="EYR711" s="360"/>
      <c r="EYS711" s="28"/>
      <c r="EYT711" s="360"/>
      <c r="EYU711" s="28"/>
      <c r="EYV711" s="360"/>
      <c r="EYW711" s="28"/>
      <c r="EYX711" s="360"/>
      <c r="EYY711" s="28"/>
      <c r="EYZ711" s="360"/>
      <c r="EZA711" s="28"/>
      <c r="EZB711" s="360"/>
      <c r="EZC711" s="28"/>
      <c r="EZD711" s="360"/>
      <c r="EZE711" s="28"/>
      <c r="EZF711" s="360"/>
      <c r="EZG711" s="28"/>
      <c r="EZH711" s="360"/>
      <c r="EZI711" s="28"/>
      <c r="EZJ711" s="360"/>
      <c r="EZK711" s="28"/>
      <c r="EZL711" s="360"/>
      <c r="EZM711" s="28"/>
      <c r="EZN711" s="360"/>
      <c r="EZO711" s="28"/>
      <c r="EZP711" s="360"/>
      <c r="EZQ711" s="28"/>
      <c r="EZR711" s="360"/>
      <c r="EZS711" s="28"/>
      <c r="EZT711" s="360"/>
      <c r="EZU711" s="28"/>
      <c r="EZV711" s="360"/>
      <c r="EZW711" s="28"/>
      <c r="EZX711" s="360"/>
      <c r="EZY711" s="28"/>
      <c r="EZZ711" s="360"/>
      <c r="FAA711" s="28"/>
      <c r="FAB711" s="360"/>
      <c r="FAC711" s="28"/>
      <c r="FAD711" s="360"/>
      <c r="FAE711" s="28"/>
      <c r="FAF711" s="360"/>
      <c r="FAG711" s="28"/>
      <c r="FAH711" s="360"/>
      <c r="FAI711" s="28"/>
      <c r="FAJ711" s="360"/>
      <c r="FAK711" s="28"/>
      <c r="FAL711" s="360"/>
      <c r="FAM711" s="28"/>
      <c r="FAN711" s="360"/>
      <c r="FAO711" s="28"/>
      <c r="FAP711" s="360"/>
      <c r="FAQ711" s="28"/>
      <c r="FAR711" s="360"/>
      <c r="FAS711" s="28"/>
      <c r="FAT711" s="360"/>
      <c r="FAU711" s="28"/>
      <c r="FAV711" s="360"/>
      <c r="FAW711" s="28"/>
      <c r="FAX711" s="360"/>
      <c r="FAY711" s="28"/>
      <c r="FAZ711" s="360"/>
      <c r="FBA711" s="28"/>
      <c r="FBB711" s="360"/>
      <c r="FBC711" s="28"/>
      <c r="FBD711" s="360"/>
      <c r="FBE711" s="28"/>
      <c r="FBF711" s="360"/>
      <c r="FBG711" s="28"/>
      <c r="FBH711" s="360"/>
      <c r="FBI711" s="28"/>
      <c r="FBJ711" s="360"/>
      <c r="FBK711" s="28"/>
      <c r="FBL711" s="360"/>
      <c r="FBM711" s="28"/>
      <c r="FBN711" s="360"/>
      <c r="FBO711" s="28"/>
      <c r="FBP711" s="360"/>
      <c r="FBQ711" s="28"/>
      <c r="FBR711" s="360"/>
      <c r="FBS711" s="28"/>
      <c r="FBT711" s="360"/>
      <c r="FBU711" s="28"/>
      <c r="FBV711" s="360"/>
      <c r="FBW711" s="28"/>
      <c r="FBX711" s="360"/>
      <c r="FBY711" s="28"/>
      <c r="FBZ711" s="360"/>
      <c r="FCA711" s="28"/>
      <c r="FCB711" s="360"/>
      <c r="FCC711" s="28"/>
      <c r="FCD711" s="360"/>
      <c r="FCE711" s="28"/>
      <c r="FCF711" s="360"/>
      <c r="FCG711" s="28"/>
      <c r="FCH711" s="360"/>
      <c r="FCI711" s="28"/>
      <c r="FCJ711" s="360"/>
      <c r="FCK711" s="28"/>
      <c r="FCL711" s="360"/>
      <c r="FCM711" s="28"/>
      <c r="FCN711" s="360"/>
      <c r="FCO711" s="28"/>
      <c r="FCP711" s="360"/>
      <c r="FCQ711" s="28"/>
      <c r="FCR711" s="360"/>
      <c r="FCS711" s="28"/>
      <c r="FCT711" s="360"/>
      <c r="FCU711" s="28"/>
      <c r="FCV711" s="360"/>
      <c r="FCW711" s="28"/>
      <c r="FCX711" s="360"/>
      <c r="FCY711" s="28"/>
      <c r="FCZ711" s="360"/>
      <c r="FDA711" s="28"/>
      <c r="FDB711" s="360"/>
      <c r="FDC711" s="28"/>
      <c r="FDD711" s="360"/>
      <c r="FDE711" s="28"/>
      <c r="FDF711" s="360"/>
      <c r="FDG711" s="28"/>
      <c r="FDH711" s="360"/>
      <c r="FDI711" s="28"/>
      <c r="FDJ711" s="360"/>
      <c r="FDK711" s="28"/>
      <c r="FDL711" s="360"/>
      <c r="FDM711" s="28"/>
      <c r="FDN711" s="360"/>
      <c r="FDO711" s="28"/>
      <c r="FDP711" s="360"/>
      <c r="FDQ711" s="28"/>
      <c r="FDR711" s="360"/>
      <c r="FDS711" s="28"/>
      <c r="FDT711" s="360"/>
      <c r="FDU711" s="28"/>
      <c r="FDV711" s="360"/>
      <c r="FDW711" s="28"/>
      <c r="FDX711" s="360"/>
      <c r="FDY711" s="28"/>
      <c r="FDZ711" s="360"/>
      <c r="FEA711" s="28"/>
      <c r="FEB711" s="360"/>
      <c r="FEC711" s="28"/>
      <c r="FED711" s="360"/>
      <c r="FEE711" s="28"/>
      <c r="FEF711" s="360"/>
      <c r="FEG711" s="28"/>
      <c r="FEH711" s="360"/>
      <c r="FEI711" s="28"/>
      <c r="FEJ711" s="360"/>
      <c r="FEK711" s="28"/>
      <c r="FEL711" s="360"/>
      <c r="FEM711" s="28"/>
      <c r="FEN711" s="360"/>
      <c r="FEO711" s="28"/>
      <c r="FEP711" s="360"/>
      <c r="FEQ711" s="28"/>
      <c r="FER711" s="360"/>
      <c r="FES711" s="28"/>
      <c r="FET711" s="360"/>
      <c r="FEU711" s="28"/>
      <c r="FEV711" s="360"/>
      <c r="FEW711" s="28"/>
      <c r="FEX711" s="360"/>
      <c r="FEY711" s="28"/>
      <c r="FEZ711" s="360"/>
      <c r="FFA711" s="28"/>
      <c r="FFB711" s="360"/>
      <c r="FFC711" s="28"/>
      <c r="FFD711" s="360"/>
      <c r="FFE711" s="28"/>
      <c r="FFF711" s="360"/>
      <c r="FFG711" s="28"/>
      <c r="FFH711" s="360"/>
      <c r="FFI711" s="28"/>
      <c r="FFJ711" s="360"/>
      <c r="FFK711" s="28"/>
      <c r="FFL711" s="360"/>
      <c r="FFM711" s="28"/>
      <c r="FFN711" s="360"/>
      <c r="FFO711" s="28"/>
      <c r="FFP711" s="360"/>
      <c r="FFQ711" s="28"/>
      <c r="FFR711" s="360"/>
      <c r="FFS711" s="28"/>
      <c r="FFT711" s="360"/>
      <c r="FFU711" s="28"/>
      <c r="FFV711" s="360"/>
      <c r="FFW711" s="28"/>
      <c r="FFX711" s="360"/>
      <c r="FFY711" s="28"/>
      <c r="FFZ711" s="360"/>
      <c r="FGA711" s="28"/>
      <c r="FGB711" s="360"/>
      <c r="FGC711" s="28"/>
      <c r="FGD711" s="360"/>
      <c r="FGE711" s="28"/>
      <c r="FGF711" s="360"/>
      <c r="FGG711" s="28"/>
      <c r="FGH711" s="360"/>
      <c r="FGI711" s="28"/>
      <c r="FGJ711" s="360"/>
      <c r="FGK711" s="28"/>
      <c r="FGL711" s="360"/>
      <c r="FGM711" s="28"/>
      <c r="FGN711" s="360"/>
      <c r="FGO711" s="28"/>
      <c r="FGP711" s="360"/>
      <c r="FGQ711" s="28"/>
      <c r="FGR711" s="360"/>
      <c r="FGS711" s="28"/>
      <c r="FGT711" s="360"/>
      <c r="FGU711" s="28"/>
      <c r="FGV711" s="360"/>
      <c r="FGW711" s="28"/>
      <c r="FGX711" s="360"/>
      <c r="FGY711" s="28"/>
      <c r="FGZ711" s="360"/>
      <c r="FHA711" s="28"/>
      <c r="FHB711" s="360"/>
      <c r="FHC711" s="28"/>
      <c r="FHD711" s="360"/>
      <c r="FHE711" s="28"/>
      <c r="FHF711" s="360"/>
      <c r="FHG711" s="28"/>
      <c r="FHH711" s="360"/>
      <c r="FHI711" s="28"/>
      <c r="FHJ711" s="360"/>
      <c r="FHK711" s="28"/>
      <c r="FHL711" s="360"/>
      <c r="FHM711" s="28"/>
      <c r="FHN711" s="360"/>
      <c r="FHO711" s="28"/>
      <c r="FHP711" s="360"/>
      <c r="FHQ711" s="28"/>
      <c r="FHR711" s="360"/>
      <c r="FHS711" s="28"/>
      <c r="FHT711" s="360"/>
      <c r="FHU711" s="28"/>
      <c r="FHV711" s="360"/>
      <c r="FHW711" s="28"/>
      <c r="FHX711" s="360"/>
      <c r="FHY711" s="28"/>
      <c r="FHZ711" s="360"/>
      <c r="FIA711" s="28"/>
      <c r="FIB711" s="360"/>
      <c r="FIC711" s="28"/>
      <c r="FID711" s="360"/>
      <c r="FIE711" s="28"/>
      <c r="FIF711" s="360"/>
      <c r="FIG711" s="28"/>
      <c r="FIH711" s="360"/>
      <c r="FII711" s="28"/>
      <c r="FIJ711" s="360"/>
      <c r="FIK711" s="28"/>
      <c r="FIL711" s="360"/>
      <c r="FIM711" s="28"/>
      <c r="FIN711" s="360"/>
      <c r="FIO711" s="28"/>
      <c r="FIP711" s="360"/>
      <c r="FIQ711" s="28"/>
      <c r="FIR711" s="360"/>
      <c r="FIS711" s="28"/>
      <c r="FIT711" s="360"/>
      <c r="FIU711" s="28"/>
      <c r="FIV711" s="360"/>
      <c r="FIW711" s="28"/>
      <c r="FIX711" s="360"/>
      <c r="FIY711" s="28"/>
      <c r="FIZ711" s="360"/>
      <c r="FJA711" s="28"/>
      <c r="FJB711" s="360"/>
      <c r="FJC711" s="28"/>
      <c r="FJD711" s="360"/>
      <c r="FJE711" s="28"/>
      <c r="FJF711" s="360"/>
      <c r="FJG711" s="28"/>
      <c r="FJH711" s="360"/>
      <c r="FJI711" s="28"/>
      <c r="FJJ711" s="360"/>
      <c r="FJK711" s="28"/>
      <c r="FJL711" s="360"/>
      <c r="FJM711" s="28"/>
      <c r="FJN711" s="360"/>
      <c r="FJO711" s="28"/>
      <c r="FJP711" s="360"/>
      <c r="FJQ711" s="28"/>
      <c r="FJR711" s="360"/>
      <c r="FJS711" s="28"/>
      <c r="FJT711" s="360"/>
      <c r="FJU711" s="28"/>
      <c r="FJV711" s="360"/>
      <c r="FJW711" s="28"/>
      <c r="FJX711" s="360"/>
      <c r="FJY711" s="28"/>
      <c r="FJZ711" s="360"/>
      <c r="FKA711" s="28"/>
      <c r="FKB711" s="360"/>
      <c r="FKC711" s="28"/>
      <c r="FKD711" s="360"/>
      <c r="FKE711" s="28"/>
      <c r="FKF711" s="360"/>
      <c r="FKG711" s="28"/>
      <c r="FKH711" s="360"/>
      <c r="FKI711" s="28"/>
      <c r="FKJ711" s="360"/>
      <c r="FKK711" s="28"/>
      <c r="FKL711" s="360"/>
      <c r="FKM711" s="28"/>
      <c r="FKN711" s="360"/>
      <c r="FKO711" s="28"/>
      <c r="FKP711" s="360"/>
      <c r="FKQ711" s="28"/>
      <c r="FKR711" s="360"/>
      <c r="FKS711" s="28"/>
      <c r="FKT711" s="360"/>
      <c r="FKU711" s="28"/>
      <c r="FKV711" s="360"/>
      <c r="FKW711" s="28"/>
      <c r="FKX711" s="360"/>
      <c r="FKY711" s="28"/>
      <c r="FKZ711" s="360"/>
      <c r="FLA711" s="28"/>
      <c r="FLB711" s="360"/>
      <c r="FLC711" s="28"/>
      <c r="FLD711" s="360"/>
      <c r="FLE711" s="28"/>
      <c r="FLF711" s="360"/>
      <c r="FLG711" s="28"/>
      <c r="FLH711" s="360"/>
      <c r="FLI711" s="28"/>
      <c r="FLJ711" s="360"/>
      <c r="FLK711" s="28"/>
      <c r="FLL711" s="360"/>
      <c r="FLM711" s="28"/>
      <c r="FLN711" s="360"/>
      <c r="FLO711" s="28"/>
      <c r="FLP711" s="360"/>
      <c r="FLQ711" s="28"/>
      <c r="FLR711" s="360"/>
      <c r="FLS711" s="28"/>
      <c r="FLT711" s="360"/>
      <c r="FLU711" s="28"/>
      <c r="FLV711" s="360"/>
      <c r="FLW711" s="28"/>
      <c r="FLX711" s="360"/>
      <c r="FLY711" s="28"/>
      <c r="FLZ711" s="360"/>
      <c r="FMA711" s="28"/>
      <c r="FMB711" s="360"/>
      <c r="FMC711" s="28"/>
      <c r="FMD711" s="360"/>
      <c r="FME711" s="28"/>
      <c r="FMF711" s="360"/>
      <c r="FMG711" s="28"/>
      <c r="FMH711" s="360"/>
      <c r="FMI711" s="28"/>
      <c r="FMJ711" s="360"/>
      <c r="FMK711" s="28"/>
      <c r="FML711" s="360"/>
      <c r="FMM711" s="28"/>
      <c r="FMN711" s="360"/>
      <c r="FMO711" s="28"/>
      <c r="FMP711" s="360"/>
      <c r="FMQ711" s="28"/>
      <c r="FMR711" s="360"/>
      <c r="FMS711" s="28"/>
      <c r="FMT711" s="360"/>
      <c r="FMU711" s="28"/>
      <c r="FMV711" s="360"/>
      <c r="FMW711" s="28"/>
      <c r="FMX711" s="360"/>
      <c r="FMY711" s="28"/>
      <c r="FMZ711" s="360"/>
      <c r="FNA711" s="28"/>
      <c r="FNB711" s="360"/>
      <c r="FNC711" s="28"/>
      <c r="FND711" s="360"/>
      <c r="FNE711" s="28"/>
      <c r="FNF711" s="360"/>
      <c r="FNG711" s="28"/>
      <c r="FNH711" s="360"/>
      <c r="FNI711" s="28"/>
      <c r="FNJ711" s="360"/>
      <c r="FNK711" s="28"/>
      <c r="FNL711" s="360"/>
      <c r="FNM711" s="28"/>
      <c r="FNN711" s="360"/>
      <c r="FNO711" s="28"/>
      <c r="FNP711" s="360"/>
      <c r="FNQ711" s="28"/>
      <c r="FNR711" s="360"/>
      <c r="FNS711" s="28"/>
      <c r="FNT711" s="360"/>
      <c r="FNU711" s="28"/>
      <c r="FNV711" s="360"/>
      <c r="FNW711" s="28"/>
      <c r="FNX711" s="360"/>
      <c r="FNY711" s="28"/>
      <c r="FNZ711" s="360"/>
      <c r="FOA711" s="28"/>
      <c r="FOB711" s="360"/>
      <c r="FOC711" s="28"/>
      <c r="FOD711" s="360"/>
      <c r="FOE711" s="28"/>
      <c r="FOF711" s="360"/>
      <c r="FOG711" s="28"/>
      <c r="FOH711" s="360"/>
      <c r="FOI711" s="28"/>
      <c r="FOJ711" s="360"/>
      <c r="FOK711" s="28"/>
      <c r="FOL711" s="360"/>
      <c r="FOM711" s="28"/>
      <c r="FON711" s="360"/>
      <c r="FOO711" s="28"/>
      <c r="FOP711" s="360"/>
      <c r="FOQ711" s="28"/>
      <c r="FOR711" s="360"/>
      <c r="FOS711" s="28"/>
      <c r="FOT711" s="360"/>
      <c r="FOU711" s="28"/>
      <c r="FOV711" s="360"/>
      <c r="FOW711" s="28"/>
      <c r="FOX711" s="360"/>
      <c r="FOY711" s="28"/>
      <c r="FOZ711" s="360"/>
      <c r="FPA711" s="28"/>
      <c r="FPB711" s="360"/>
      <c r="FPC711" s="28"/>
      <c r="FPD711" s="360"/>
      <c r="FPE711" s="28"/>
      <c r="FPF711" s="360"/>
      <c r="FPG711" s="28"/>
      <c r="FPH711" s="360"/>
      <c r="FPI711" s="28"/>
      <c r="FPJ711" s="360"/>
      <c r="FPK711" s="28"/>
      <c r="FPL711" s="360"/>
      <c r="FPM711" s="28"/>
      <c r="FPN711" s="360"/>
      <c r="FPO711" s="28"/>
      <c r="FPP711" s="360"/>
      <c r="FPQ711" s="28"/>
      <c r="FPR711" s="360"/>
      <c r="FPS711" s="28"/>
      <c r="FPT711" s="360"/>
      <c r="FPU711" s="28"/>
      <c r="FPV711" s="360"/>
      <c r="FPW711" s="28"/>
      <c r="FPX711" s="360"/>
      <c r="FPY711" s="28"/>
      <c r="FPZ711" s="360"/>
      <c r="FQA711" s="28"/>
      <c r="FQB711" s="360"/>
      <c r="FQC711" s="28"/>
      <c r="FQD711" s="360"/>
      <c r="FQE711" s="28"/>
      <c r="FQF711" s="360"/>
      <c r="FQG711" s="28"/>
      <c r="FQH711" s="360"/>
      <c r="FQI711" s="28"/>
      <c r="FQJ711" s="360"/>
      <c r="FQK711" s="28"/>
      <c r="FQL711" s="360"/>
      <c r="FQM711" s="28"/>
      <c r="FQN711" s="360"/>
      <c r="FQO711" s="28"/>
      <c r="FQP711" s="360"/>
      <c r="FQQ711" s="28"/>
      <c r="FQR711" s="360"/>
      <c r="FQS711" s="28"/>
      <c r="FQT711" s="360"/>
      <c r="FQU711" s="28"/>
      <c r="FQV711" s="360"/>
      <c r="FQW711" s="28"/>
      <c r="FQX711" s="360"/>
      <c r="FQY711" s="28"/>
      <c r="FQZ711" s="360"/>
      <c r="FRA711" s="28"/>
      <c r="FRB711" s="360"/>
      <c r="FRC711" s="28"/>
      <c r="FRD711" s="360"/>
      <c r="FRE711" s="28"/>
      <c r="FRF711" s="360"/>
      <c r="FRG711" s="28"/>
      <c r="FRH711" s="360"/>
      <c r="FRI711" s="28"/>
      <c r="FRJ711" s="360"/>
      <c r="FRK711" s="28"/>
      <c r="FRL711" s="360"/>
      <c r="FRM711" s="28"/>
      <c r="FRN711" s="360"/>
      <c r="FRO711" s="28"/>
      <c r="FRP711" s="360"/>
      <c r="FRQ711" s="28"/>
      <c r="FRR711" s="360"/>
      <c r="FRS711" s="28"/>
      <c r="FRT711" s="360"/>
      <c r="FRU711" s="28"/>
      <c r="FRV711" s="360"/>
      <c r="FRW711" s="28"/>
      <c r="FRX711" s="360"/>
      <c r="FRY711" s="28"/>
      <c r="FRZ711" s="360"/>
      <c r="FSA711" s="28"/>
      <c r="FSB711" s="360"/>
      <c r="FSC711" s="28"/>
      <c r="FSD711" s="360"/>
      <c r="FSE711" s="28"/>
      <c r="FSF711" s="360"/>
      <c r="FSG711" s="28"/>
      <c r="FSH711" s="360"/>
      <c r="FSI711" s="28"/>
      <c r="FSJ711" s="360"/>
      <c r="FSK711" s="28"/>
      <c r="FSL711" s="360"/>
      <c r="FSM711" s="28"/>
      <c r="FSN711" s="360"/>
      <c r="FSO711" s="28"/>
      <c r="FSP711" s="360"/>
      <c r="FSQ711" s="28"/>
      <c r="FSR711" s="360"/>
      <c r="FSS711" s="28"/>
      <c r="FST711" s="360"/>
      <c r="FSU711" s="28"/>
      <c r="FSV711" s="360"/>
      <c r="FSW711" s="28"/>
      <c r="FSX711" s="360"/>
      <c r="FSY711" s="28"/>
      <c r="FSZ711" s="360"/>
      <c r="FTA711" s="28"/>
      <c r="FTB711" s="360"/>
      <c r="FTC711" s="28"/>
      <c r="FTD711" s="360"/>
      <c r="FTE711" s="28"/>
      <c r="FTF711" s="360"/>
      <c r="FTG711" s="28"/>
      <c r="FTH711" s="360"/>
      <c r="FTI711" s="28"/>
      <c r="FTJ711" s="360"/>
      <c r="FTK711" s="28"/>
      <c r="FTL711" s="360"/>
      <c r="FTM711" s="28"/>
      <c r="FTN711" s="360"/>
      <c r="FTO711" s="28"/>
      <c r="FTP711" s="360"/>
      <c r="FTQ711" s="28"/>
      <c r="FTR711" s="360"/>
      <c r="FTS711" s="28"/>
      <c r="FTT711" s="360"/>
      <c r="FTU711" s="28"/>
      <c r="FTV711" s="360"/>
      <c r="FTW711" s="28"/>
      <c r="FTX711" s="360"/>
      <c r="FTY711" s="28"/>
      <c r="FTZ711" s="360"/>
      <c r="FUA711" s="28"/>
      <c r="FUB711" s="360"/>
      <c r="FUC711" s="28"/>
      <c r="FUD711" s="360"/>
      <c r="FUE711" s="28"/>
      <c r="FUF711" s="360"/>
      <c r="FUG711" s="28"/>
      <c r="FUH711" s="360"/>
      <c r="FUI711" s="28"/>
      <c r="FUJ711" s="360"/>
      <c r="FUK711" s="28"/>
      <c r="FUL711" s="360"/>
      <c r="FUM711" s="28"/>
      <c r="FUN711" s="360"/>
      <c r="FUO711" s="28"/>
      <c r="FUP711" s="360"/>
      <c r="FUQ711" s="28"/>
      <c r="FUR711" s="360"/>
      <c r="FUS711" s="28"/>
      <c r="FUT711" s="360"/>
      <c r="FUU711" s="28"/>
      <c r="FUV711" s="360"/>
      <c r="FUW711" s="28"/>
      <c r="FUX711" s="360"/>
      <c r="FUY711" s="28"/>
      <c r="FUZ711" s="360"/>
      <c r="FVA711" s="28"/>
      <c r="FVB711" s="360"/>
      <c r="FVC711" s="28"/>
      <c r="FVD711" s="360"/>
      <c r="FVE711" s="28"/>
      <c r="FVF711" s="360"/>
      <c r="FVG711" s="28"/>
      <c r="FVH711" s="360"/>
      <c r="FVI711" s="28"/>
      <c r="FVJ711" s="360"/>
      <c r="FVK711" s="28"/>
      <c r="FVL711" s="360"/>
      <c r="FVM711" s="28"/>
      <c r="FVN711" s="360"/>
      <c r="FVO711" s="28"/>
      <c r="FVP711" s="360"/>
      <c r="FVQ711" s="28"/>
      <c r="FVR711" s="360"/>
      <c r="FVS711" s="28"/>
      <c r="FVT711" s="360"/>
      <c r="FVU711" s="28"/>
      <c r="FVV711" s="360"/>
      <c r="FVW711" s="28"/>
      <c r="FVX711" s="360"/>
      <c r="FVY711" s="28"/>
      <c r="FVZ711" s="360"/>
      <c r="FWA711" s="28"/>
      <c r="FWB711" s="360"/>
      <c r="FWC711" s="28"/>
      <c r="FWD711" s="360"/>
      <c r="FWE711" s="28"/>
      <c r="FWF711" s="360"/>
      <c r="FWG711" s="28"/>
      <c r="FWH711" s="360"/>
      <c r="FWI711" s="28"/>
      <c r="FWJ711" s="360"/>
      <c r="FWK711" s="28"/>
      <c r="FWL711" s="360"/>
      <c r="FWM711" s="28"/>
      <c r="FWN711" s="360"/>
      <c r="FWO711" s="28"/>
      <c r="FWP711" s="360"/>
      <c r="FWQ711" s="28"/>
      <c r="FWR711" s="360"/>
      <c r="FWS711" s="28"/>
      <c r="FWT711" s="360"/>
      <c r="FWU711" s="28"/>
      <c r="FWV711" s="360"/>
      <c r="FWW711" s="28"/>
      <c r="FWX711" s="360"/>
      <c r="FWY711" s="28"/>
      <c r="FWZ711" s="360"/>
      <c r="FXA711" s="28"/>
      <c r="FXB711" s="360"/>
      <c r="FXC711" s="28"/>
      <c r="FXD711" s="360"/>
      <c r="FXE711" s="28"/>
      <c r="FXF711" s="360"/>
      <c r="FXG711" s="28"/>
      <c r="FXH711" s="360"/>
      <c r="FXI711" s="28"/>
      <c r="FXJ711" s="360"/>
      <c r="FXK711" s="28"/>
      <c r="FXL711" s="360"/>
      <c r="FXM711" s="28"/>
      <c r="FXN711" s="360"/>
      <c r="FXO711" s="28"/>
      <c r="FXP711" s="360"/>
      <c r="FXQ711" s="28"/>
      <c r="FXR711" s="360"/>
      <c r="FXS711" s="28"/>
      <c r="FXT711" s="360"/>
      <c r="FXU711" s="28"/>
      <c r="FXV711" s="360"/>
      <c r="FXW711" s="28"/>
      <c r="FXX711" s="360"/>
      <c r="FXY711" s="28"/>
      <c r="FXZ711" s="360"/>
      <c r="FYA711" s="28"/>
      <c r="FYB711" s="360"/>
      <c r="FYC711" s="28"/>
      <c r="FYD711" s="360"/>
      <c r="FYE711" s="28"/>
      <c r="FYF711" s="360"/>
      <c r="FYG711" s="28"/>
      <c r="FYH711" s="360"/>
      <c r="FYI711" s="28"/>
      <c r="FYJ711" s="360"/>
      <c r="FYK711" s="28"/>
      <c r="FYL711" s="360"/>
      <c r="FYM711" s="28"/>
      <c r="FYN711" s="360"/>
      <c r="FYO711" s="28"/>
      <c r="FYP711" s="360"/>
      <c r="FYQ711" s="28"/>
      <c r="FYR711" s="360"/>
      <c r="FYS711" s="28"/>
      <c r="FYT711" s="360"/>
      <c r="FYU711" s="28"/>
      <c r="FYV711" s="360"/>
      <c r="FYW711" s="28"/>
      <c r="FYX711" s="360"/>
      <c r="FYY711" s="28"/>
      <c r="FYZ711" s="360"/>
      <c r="FZA711" s="28"/>
      <c r="FZB711" s="360"/>
      <c r="FZC711" s="28"/>
      <c r="FZD711" s="360"/>
      <c r="FZE711" s="28"/>
      <c r="FZF711" s="360"/>
      <c r="FZG711" s="28"/>
      <c r="FZH711" s="360"/>
      <c r="FZI711" s="28"/>
      <c r="FZJ711" s="360"/>
      <c r="FZK711" s="28"/>
      <c r="FZL711" s="360"/>
      <c r="FZM711" s="28"/>
      <c r="FZN711" s="360"/>
      <c r="FZO711" s="28"/>
      <c r="FZP711" s="360"/>
      <c r="FZQ711" s="28"/>
      <c r="FZR711" s="360"/>
      <c r="FZS711" s="28"/>
      <c r="FZT711" s="360"/>
      <c r="FZU711" s="28"/>
      <c r="FZV711" s="360"/>
      <c r="FZW711" s="28"/>
      <c r="FZX711" s="360"/>
      <c r="FZY711" s="28"/>
      <c r="FZZ711" s="360"/>
      <c r="GAA711" s="28"/>
      <c r="GAB711" s="360"/>
      <c r="GAC711" s="28"/>
      <c r="GAD711" s="360"/>
      <c r="GAE711" s="28"/>
      <c r="GAF711" s="360"/>
      <c r="GAG711" s="28"/>
      <c r="GAH711" s="360"/>
      <c r="GAI711" s="28"/>
      <c r="GAJ711" s="360"/>
      <c r="GAK711" s="28"/>
      <c r="GAL711" s="360"/>
      <c r="GAM711" s="28"/>
      <c r="GAN711" s="360"/>
      <c r="GAO711" s="28"/>
      <c r="GAP711" s="360"/>
      <c r="GAQ711" s="28"/>
      <c r="GAR711" s="360"/>
      <c r="GAS711" s="28"/>
      <c r="GAT711" s="360"/>
      <c r="GAU711" s="28"/>
      <c r="GAV711" s="360"/>
      <c r="GAW711" s="28"/>
      <c r="GAX711" s="360"/>
      <c r="GAY711" s="28"/>
      <c r="GAZ711" s="360"/>
      <c r="GBA711" s="28"/>
      <c r="GBB711" s="360"/>
      <c r="GBC711" s="28"/>
      <c r="GBD711" s="360"/>
      <c r="GBE711" s="28"/>
      <c r="GBF711" s="360"/>
      <c r="GBG711" s="28"/>
      <c r="GBH711" s="360"/>
      <c r="GBI711" s="28"/>
      <c r="GBJ711" s="360"/>
      <c r="GBK711" s="28"/>
      <c r="GBL711" s="360"/>
      <c r="GBM711" s="28"/>
      <c r="GBN711" s="360"/>
      <c r="GBO711" s="28"/>
      <c r="GBP711" s="360"/>
      <c r="GBQ711" s="28"/>
      <c r="GBR711" s="360"/>
      <c r="GBS711" s="28"/>
      <c r="GBT711" s="360"/>
      <c r="GBU711" s="28"/>
      <c r="GBV711" s="360"/>
      <c r="GBW711" s="28"/>
      <c r="GBX711" s="360"/>
      <c r="GBY711" s="28"/>
      <c r="GBZ711" s="360"/>
      <c r="GCA711" s="28"/>
      <c r="GCB711" s="360"/>
      <c r="GCC711" s="28"/>
      <c r="GCD711" s="360"/>
      <c r="GCE711" s="28"/>
      <c r="GCF711" s="360"/>
      <c r="GCG711" s="28"/>
      <c r="GCH711" s="360"/>
      <c r="GCI711" s="28"/>
      <c r="GCJ711" s="360"/>
      <c r="GCK711" s="28"/>
      <c r="GCL711" s="360"/>
      <c r="GCM711" s="28"/>
      <c r="GCN711" s="360"/>
      <c r="GCO711" s="28"/>
      <c r="GCP711" s="360"/>
      <c r="GCQ711" s="28"/>
      <c r="GCR711" s="360"/>
      <c r="GCS711" s="28"/>
      <c r="GCT711" s="360"/>
      <c r="GCU711" s="28"/>
      <c r="GCV711" s="360"/>
      <c r="GCW711" s="28"/>
      <c r="GCX711" s="360"/>
      <c r="GCY711" s="28"/>
      <c r="GCZ711" s="360"/>
      <c r="GDA711" s="28"/>
      <c r="GDB711" s="360"/>
      <c r="GDC711" s="28"/>
      <c r="GDD711" s="360"/>
      <c r="GDE711" s="28"/>
      <c r="GDF711" s="360"/>
      <c r="GDG711" s="28"/>
      <c r="GDH711" s="360"/>
      <c r="GDI711" s="28"/>
      <c r="GDJ711" s="360"/>
      <c r="GDK711" s="28"/>
      <c r="GDL711" s="360"/>
      <c r="GDM711" s="28"/>
      <c r="GDN711" s="360"/>
      <c r="GDO711" s="28"/>
      <c r="GDP711" s="360"/>
      <c r="GDQ711" s="28"/>
      <c r="GDR711" s="360"/>
      <c r="GDS711" s="28"/>
      <c r="GDT711" s="360"/>
      <c r="GDU711" s="28"/>
      <c r="GDV711" s="360"/>
      <c r="GDW711" s="28"/>
      <c r="GDX711" s="360"/>
      <c r="GDY711" s="28"/>
      <c r="GDZ711" s="360"/>
      <c r="GEA711" s="28"/>
      <c r="GEB711" s="360"/>
      <c r="GEC711" s="28"/>
      <c r="GED711" s="360"/>
      <c r="GEE711" s="28"/>
      <c r="GEF711" s="360"/>
      <c r="GEG711" s="28"/>
      <c r="GEH711" s="360"/>
      <c r="GEI711" s="28"/>
      <c r="GEJ711" s="360"/>
      <c r="GEK711" s="28"/>
      <c r="GEL711" s="360"/>
      <c r="GEM711" s="28"/>
      <c r="GEN711" s="360"/>
      <c r="GEO711" s="28"/>
      <c r="GEP711" s="360"/>
      <c r="GEQ711" s="28"/>
      <c r="GER711" s="360"/>
      <c r="GES711" s="28"/>
      <c r="GET711" s="360"/>
      <c r="GEU711" s="28"/>
      <c r="GEV711" s="360"/>
      <c r="GEW711" s="28"/>
      <c r="GEX711" s="360"/>
      <c r="GEY711" s="28"/>
      <c r="GEZ711" s="360"/>
      <c r="GFA711" s="28"/>
      <c r="GFB711" s="360"/>
      <c r="GFC711" s="28"/>
      <c r="GFD711" s="360"/>
      <c r="GFE711" s="28"/>
      <c r="GFF711" s="360"/>
      <c r="GFG711" s="28"/>
      <c r="GFH711" s="360"/>
      <c r="GFI711" s="28"/>
      <c r="GFJ711" s="360"/>
      <c r="GFK711" s="28"/>
      <c r="GFL711" s="360"/>
      <c r="GFM711" s="28"/>
      <c r="GFN711" s="360"/>
      <c r="GFO711" s="28"/>
      <c r="GFP711" s="360"/>
      <c r="GFQ711" s="28"/>
      <c r="GFR711" s="360"/>
      <c r="GFS711" s="28"/>
      <c r="GFT711" s="360"/>
      <c r="GFU711" s="28"/>
      <c r="GFV711" s="360"/>
      <c r="GFW711" s="28"/>
      <c r="GFX711" s="360"/>
      <c r="GFY711" s="28"/>
      <c r="GFZ711" s="360"/>
      <c r="GGA711" s="28"/>
      <c r="GGB711" s="360"/>
      <c r="GGC711" s="28"/>
      <c r="GGD711" s="360"/>
      <c r="GGE711" s="28"/>
      <c r="GGF711" s="360"/>
      <c r="GGG711" s="28"/>
      <c r="GGH711" s="360"/>
      <c r="GGI711" s="28"/>
      <c r="GGJ711" s="360"/>
      <c r="GGK711" s="28"/>
      <c r="GGL711" s="360"/>
      <c r="GGM711" s="28"/>
      <c r="GGN711" s="360"/>
      <c r="GGO711" s="28"/>
      <c r="GGP711" s="360"/>
      <c r="GGQ711" s="28"/>
      <c r="GGR711" s="360"/>
      <c r="GGS711" s="28"/>
      <c r="GGT711" s="360"/>
      <c r="GGU711" s="28"/>
      <c r="GGV711" s="360"/>
      <c r="GGW711" s="28"/>
      <c r="GGX711" s="360"/>
      <c r="GGY711" s="28"/>
      <c r="GGZ711" s="360"/>
      <c r="GHA711" s="28"/>
      <c r="GHB711" s="360"/>
      <c r="GHC711" s="28"/>
      <c r="GHD711" s="360"/>
      <c r="GHE711" s="28"/>
      <c r="GHF711" s="360"/>
      <c r="GHG711" s="28"/>
      <c r="GHH711" s="360"/>
      <c r="GHI711" s="28"/>
      <c r="GHJ711" s="360"/>
      <c r="GHK711" s="28"/>
      <c r="GHL711" s="360"/>
      <c r="GHM711" s="28"/>
      <c r="GHN711" s="360"/>
      <c r="GHO711" s="28"/>
      <c r="GHP711" s="360"/>
      <c r="GHQ711" s="28"/>
      <c r="GHR711" s="360"/>
      <c r="GHS711" s="28"/>
      <c r="GHT711" s="360"/>
      <c r="GHU711" s="28"/>
      <c r="GHV711" s="360"/>
      <c r="GHW711" s="28"/>
      <c r="GHX711" s="360"/>
      <c r="GHY711" s="28"/>
      <c r="GHZ711" s="360"/>
      <c r="GIA711" s="28"/>
      <c r="GIB711" s="360"/>
      <c r="GIC711" s="28"/>
      <c r="GID711" s="360"/>
      <c r="GIE711" s="28"/>
      <c r="GIF711" s="360"/>
      <c r="GIG711" s="28"/>
      <c r="GIH711" s="360"/>
      <c r="GII711" s="28"/>
      <c r="GIJ711" s="360"/>
      <c r="GIK711" s="28"/>
      <c r="GIL711" s="360"/>
      <c r="GIM711" s="28"/>
      <c r="GIN711" s="360"/>
      <c r="GIO711" s="28"/>
      <c r="GIP711" s="360"/>
      <c r="GIQ711" s="28"/>
      <c r="GIR711" s="360"/>
      <c r="GIS711" s="28"/>
      <c r="GIT711" s="360"/>
      <c r="GIU711" s="28"/>
      <c r="GIV711" s="360"/>
      <c r="GIW711" s="28"/>
      <c r="GIX711" s="360"/>
      <c r="GIY711" s="28"/>
      <c r="GIZ711" s="360"/>
      <c r="GJA711" s="28"/>
      <c r="GJB711" s="360"/>
      <c r="GJC711" s="28"/>
      <c r="GJD711" s="360"/>
      <c r="GJE711" s="28"/>
      <c r="GJF711" s="360"/>
      <c r="GJG711" s="28"/>
      <c r="GJH711" s="360"/>
      <c r="GJI711" s="28"/>
      <c r="GJJ711" s="360"/>
      <c r="GJK711" s="28"/>
      <c r="GJL711" s="360"/>
      <c r="GJM711" s="28"/>
      <c r="GJN711" s="360"/>
      <c r="GJO711" s="28"/>
      <c r="GJP711" s="360"/>
      <c r="GJQ711" s="28"/>
      <c r="GJR711" s="360"/>
      <c r="GJS711" s="28"/>
      <c r="GJT711" s="360"/>
      <c r="GJU711" s="28"/>
      <c r="GJV711" s="360"/>
      <c r="GJW711" s="28"/>
      <c r="GJX711" s="360"/>
      <c r="GJY711" s="28"/>
      <c r="GJZ711" s="360"/>
      <c r="GKA711" s="28"/>
      <c r="GKB711" s="360"/>
      <c r="GKC711" s="28"/>
      <c r="GKD711" s="360"/>
      <c r="GKE711" s="28"/>
      <c r="GKF711" s="360"/>
      <c r="GKG711" s="28"/>
      <c r="GKH711" s="360"/>
      <c r="GKI711" s="28"/>
      <c r="GKJ711" s="360"/>
      <c r="GKK711" s="28"/>
      <c r="GKL711" s="360"/>
      <c r="GKM711" s="28"/>
      <c r="GKN711" s="360"/>
      <c r="GKO711" s="28"/>
      <c r="GKP711" s="360"/>
      <c r="GKQ711" s="28"/>
      <c r="GKR711" s="360"/>
      <c r="GKS711" s="28"/>
      <c r="GKT711" s="360"/>
      <c r="GKU711" s="28"/>
      <c r="GKV711" s="360"/>
      <c r="GKW711" s="28"/>
      <c r="GKX711" s="360"/>
      <c r="GKY711" s="28"/>
      <c r="GKZ711" s="360"/>
      <c r="GLA711" s="28"/>
      <c r="GLB711" s="360"/>
      <c r="GLC711" s="28"/>
      <c r="GLD711" s="360"/>
      <c r="GLE711" s="28"/>
      <c r="GLF711" s="360"/>
      <c r="GLG711" s="28"/>
      <c r="GLH711" s="360"/>
      <c r="GLI711" s="28"/>
      <c r="GLJ711" s="360"/>
      <c r="GLK711" s="28"/>
      <c r="GLL711" s="360"/>
      <c r="GLM711" s="28"/>
      <c r="GLN711" s="360"/>
      <c r="GLO711" s="28"/>
      <c r="GLP711" s="360"/>
      <c r="GLQ711" s="28"/>
      <c r="GLR711" s="360"/>
      <c r="GLS711" s="28"/>
      <c r="GLT711" s="360"/>
      <c r="GLU711" s="28"/>
      <c r="GLV711" s="360"/>
      <c r="GLW711" s="28"/>
      <c r="GLX711" s="360"/>
      <c r="GLY711" s="28"/>
      <c r="GLZ711" s="360"/>
      <c r="GMA711" s="28"/>
      <c r="GMB711" s="360"/>
      <c r="GMC711" s="28"/>
      <c r="GMD711" s="360"/>
      <c r="GME711" s="28"/>
      <c r="GMF711" s="360"/>
      <c r="GMG711" s="28"/>
      <c r="GMH711" s="360"/>
      <c r="GMI711" s="28"/>
      <c r="GMJ711" s="360"/>
      <c r="GMK711" s="28"/>
      <c r="GML711" s="360"/>
      <c r="GMM711" s="28"/>
      <c r="GMN711" s="360"/>
      <c r="GMO711" s="28"/>
      <c r="GMP711" s="360"/>
      <c r="GMQ711" s="28"/>
      <c r="GMR711" s="360"/>
      <c r="GMS711" s="28"/>
      <c r="GMT711" s="360"/>
      <c r="GMU711" s="28"/>
      <c r="GMV711" s="360"/>
      <c r="GMW711" s="28"/>
      <c r="GMX711" s="360"/>
      <c r="GMY711" s="28"/>
      <c r="GMZ711" s="360"/>
      <c r="GNA711" s="28"/>
      <c r="GNB711" s="360"/>
      <c r="GNC711" s="28"/>
      <c r="GND711" s="360"/>
      <c r="GNE711" s="28"/>
      <c r="GNF711" s="360"/>
      <c r="GNG711" s="28"/>
      <c r="GNH711" s="360"/>
      <c r="GNI711" s="28"/>
      <c r="GNJ711" s="360"/>
      <c r="GNK711" s="28"/>
      <c r="GNL711" s="360"/>
      <c r="GNM711" s="28"/>
      <c r="GNN711" s="360"/>
      <c r="GNO711" s="28"/>
      <c r="GNP711" s="360"/>
      <c r="GNQ711" s="28"/>
      <c r="GNR711" s="360"/>
      <c r="GNS711" s="28"/>
      <c r="GNT711" s="360"/>
      <c r="GNU711" s="28"/>
      <c r="GNV711" s="360"/>
      <c r="GNW711" s="28"/>
      <c r="GNX711" s="360"/>
      <c r="GNY711" s="28"/>
      <c r="GNZ711" s="360"/>
      <c r="GOA711" s="28"/>
      <c r="GOB711" s="360"/>
      <c r="GOC711" s="28"/>
      <c r="GOD711" s="360"/>
      <c r="GOE711" s="28"/>
      <c r="GOF711" s="360"/>
      <c r="GOG711" s="28"/>
      <c r="GOH711" s="360"/>
      <c r="GOI711" s="28"/>
      <c r="GOJ711" s="360"/>
      <c r="GOK711" s="28"/>
      <c r="GOL711" s="360"/>
      <c r="GOM711" s="28"/>
      <c r="GON711" s="360"/>
      <c r="GOO711" s="28"/>
      <c r="GOP711" s="360"/>
      <c r="GOQ711" s="28"/>
      <c r="GOR711" s="360"/>
      <c r="GOS711" s="28"/>
      <c r="GOT711" s="360"/>
      <c r="GOU711" s="28"/>
      <c r="GOV711" s="360"/>
      <c r="GOW711" s="28"/>
      <c r="GOX711" s="360"/>
      <c r="GOY711" s="28"/>
      <c r="GOZ711" s="360"/>
      <c r="GPA711" s="28"/>
      <c r="GPB711" s="360"/>
      <c r="GPC711" s="28"/>
      <c r="GPD711" s="360"/>
      <c r="GPE711" s="28"/>
      <c r="GPF711" s="360"/>
      <c r="GPG711" s="28"/>
      <c r="GPH711" s="360"/>
      <c r="GPI711" s="28"/>
      <c r="GPJ711" s="360"/>
      <c r="GPK711" s="28"/>
      <c r="GPL711" s="360"/>
      <c r="GPM711" s="28"/>
      <c r="GPN711" s="360"/>
      <c r="GPO711" s="28"/>
      <c r="GPP711" s="360"/>
      <c r="GPQ711" s="28"/>
      <c r="GPR711" s="360"/>
      <c r="GPS711" s="28"/>
      <c r="GPT711" s="360"/>
      <c r="GPU711" s="28"/>
      <c r="GPV711" s="360"/>
      <c r="GPW711" s="28"/>
      <c r="GPX711" s="360"/>
      <c r="GPY711" s="28"/>
      <c r="GPZ711" s="360"/>
      <c r="GQA711" s="28"/>
      <c r="GQB711" s="360"/>
      <c r="GQC711" s="28"/>
      <c r="GQD711" s="360"/>
      <c r="GQE711" s="28"/>
      <c r="GQF711" s="360"/>
      <c r="GQG711" s="28"/>
      <c r="GQH711" s="360"/>
      <c r="GQI711" s="28"/>
      <c r="GQJ711" s="360"/>
      <c r="GQK711" s="28"/>
      <c r="GQL711" s="360"/>
      <c r="GQM711" s="28"/>
      <c r="GQN711" s="360"/>
      <c r="GQO711" s="28"/>
      <c r="GQP711" s="360"/>
      <c r="GQQ711" s="28"/>
      <c r="GQR711" s="360"/>
      <c r="GQS711" s="28"/>
      <c r="GQT711" s="360"/>
      <c r="GQU711" s="28"/>
      <c r="GQV711" s="360"/>
      <c r="GQW711" s="28"/>
      <c r="GQX711" s="360"/>
      <c r="GQY711" s="28"/>
      <c r="GQZ711" s="360"/>
      <c r="GRA711" s="28"/>
      <c r="GRB711" s="360"/>
      <c r="GRC711" s="28"/>
      <c r="GRD711" s="360"/>
      <c r="GRE711" s="28"/>
      <c r="GRF711" s="360"/>
      <c r="GRG711" s="28"/>
      <c r="GRH711" s="360"/>
      <c r="GRI711" s="28"/>
      <c r="GRJ711" s="360"/>
      <c r="GRK711" s="28"/>
      <c r="GRL711" s="360"/>
      <c r="GRM711" s="28"/>
      <c r="GRN711" s="360"/>
      <c r="GRO711" s="28"/>
      <c r="GRP711" s="360"/>
      <c r="GRQ711" s="28"/>
      <c r="GRR711" s="360"/>
      <c r="GRS711" s="28"/>
      <c r="GRT711" s="360"/>
      <c r="GRU711" s="28"/>
      <c r="GRV711" s="360"/>
      <c r="GRW711" s="28"/>
      <c r="GRX711" s="360"/>
      <c r="GRY711" s="28"/>
      <c r="GRZ711" s="360"/>
      <c r="GSA711" s="28"/>
      <c r="GSB711" s="360"/>
      <c r="GSC711" s="28"/>
      <c r="GSD711" s="360"/>
      <c r="GSE711" s="28"/>
      <c r="GSF711" s="360"/>
      <c r="GSG711" s="28"/>
      <c r="GSH711" s="360"/>
      <c r="GSI711" s="28"/>
      <c r="GSJ711" s="360"/>
      <c r="GSK711" s="28"/>
      <c r="GSL711" s="360"/>
      <c r="GSM711" s="28"/>
      <c r="GSN711" s="360"/>
      <c r="GSO711" s="28"/>
      <c r="GSP711" s="360"/>
      <c r="GSQ711" s="28"/>
      <c r="GSR711" s="360"/>
      <c r="GSS711" s="28"/>
      <c r="GST711" s="360"/>
      <c r="GSU711" s="28"/>
      <c r="GSV711" s="360"/>
      <c r="GSW711" s="28"/>
      <c r="GSX711" s="360"/>
      <c r="GSY711" s="28"/>
      <c r="GSZ711" s="360"/>
      <c r="GTA711" s="28"/>
      <c r="GTB711" s="360"/>
      <c r="GTC711" s="28"/>
      <c r="GTD711" s="360"/>
      <c r="GTE711" s="28"/>
      <c r="GTF711" s="360"/>
      <c r="GTG711" s="28"/>
      <c r="GTH711" s="360"/>
      <c r="GTI711" s="28"/>
      <c r="GTJ711" s="360"/>
      <c r="GTK711" s="28"/>
      <c r="GTL711" s="360"/>
      <c r="GTM711" s="28"/>
      <c r="GTN711" s="360"/>
      <c r="GTO711" s="28"/>
      <c r="GTP711" s="360"/>
      <c r="GTQ711" s="28"/>
      <c r="GTR711" s="360"/>
      <c r="GTS711" s="28"/>
      <c r="GTT711" s="360"/>
      <c r="GTU711" s="28"/>
      <c r="GTV711" s="360"/>
      <c r="GTW711" s="28"/>
      <c r="GTX711" s="360"/>
      <c r="GTY711" s="28"/>
      <c r="GTZ711" s="360"/>
      <c r="GUA711" s="28"/>
      <c r="GUB711" s="360"/>
      <c r="GUC711" s="28"/>
      <c r="GUD711" s="360"/>
      <c r="GUE711" s="28"/>
      <c r="GUF711" s="360"/>
      <c r="GUG711" s="28"/>
      <c r="GUH711" s="360"/>
      <c r="GUI711" s="28"/>
      <c r="GUJ711" s="360"/>
      <c r="GUK711" s="28"/>
      <c r="GUL711" s="360"/>
      <c r="GUM711" s="28"/>
      <c r="GUN711" s="360"/>
      <c r="GUO711" s="28"/>
      <c r="GUP711" s="360"/>
      <c r="GUQ711" s="28"/>
      <c r="GUR711" s="360"/>
      <c r="GUS711" s="28"/>
      <c r="GUT711" s="360"/>
      <c r="GUU711" s="28"/>
      <c r="GUV711" s="360"/>
      <c r="GUW711" s="28"/>
      <c r="GUX711" s="360"/>
      <c r="GUY711" s="28"/>
      <c r="GUZ711" s="360"/>
      <c r="GVA711" s="28"/>
      <c r="GVB711" s="360"/>
      <c r="GVC711" s="28"/>
      <c r="GVD711" s="360"/>
      <c r="GVE711" s="28"/>
      <c r="GVF711" s="360"/>
      <c r="GVG711" s="28"/>
      <c r="GVH711" s="360"/>
      <c r="GVI711" s="28"/>
      <c r="GVJ711" s="360"/>
      <c r="GVK711" s="28"/>
      <c r="GVL711" s="360"/>
      <c r="GVM711" s="28"/>
      <c r="GVN711" s="360"/>
      <c r="GVO711" s="28"/>
      <c r="GVP711" s="360"/>
      <c r="GVQ711" s="28"/>
      <c r="GVR711" s="360"/>
      <c r="GVS711" s="28"/>
      <c r="GVT711" s="360"/>
      <c r="GVU711" s="28"/>
      <c r="GVV711" s="360"/>
      <c r="GVW711" s="28"/>
      <c r="GVX711" s="360"/>
      <c r="GVY711" s="28"/>
      <c r="GVZ711" s="360"/>
      <c r="GWA711" s="28"/>
      <c r="GWB711" s="360"/>
      <c r="GWC711" s="28"/>
      <c r="GWD711" s="360"/>
      <c r="GWE711" s="28"/>
      <c r="GWF711" s="360"/>
      <c r="GWG711" s="28"/>
      <c r="GWH711" s="360"/>
      <c r="GWI711" s="28"/>
      <c r="GWJ711" s="360"/>
      <c r="GWK711" s="28"/>
      <c r="GWL711" s="360"/>
      <c r="GWM711" s="28"/>
      <c r="GWN711" s="360"/>
      <c r="GWO711" s="28"/>
      <c r="GWP711" s="360"/>
      <c r="GWQ711" s="28"/>
      <c r="GWR711" s="360"/>
      <c r="GWS711" s="28"/>
      <c r="GWT711" s="360"/>
      <c r="GWU711" s="28"/>
      <c r="GWV711" s="360"/>
      <c r="GWW711" s="28"/>
      <c r="GWX711" s="360"/>
      <c r="GWY711" s="28"/>
      <c r="GWZ711" s="360"/>
      <c r="GXA711" s="28"/>
      <c r="GXB711" s="360"/>
      <c r="GXC711" s="28"/>
      <c r="GXD711" s="360"/>
      <c r="GXE711" s="28"/>
      <c r="GXF711" s="360"/>
      <c r="GXG711" s="28"/>
      <c r="GXH711" s="360"/>
      <c r="GXI711" s="28"/>
      <c r="GXJ711" s="360"/>
      <c r="GXK711" s="28"/>
      <c r="GXL711" s="360"/>
      <c r="GXM711" s="28"/>
      <c r="GXN711" s="360"/>
      <c r="GXO711" s="28"/>
      <c r="GXP711" s="360"/>
      <c r="GXQ711" s="28"/>
      <c r="GXR711" s="360"/>
      <c r="GXS711" s="28"/>
      <c r="GXT711" s="360"/>
      <c r="GXU711" s="28"/>
      <c r="GXV711" s="360"/>
      <c r="GXW711" s="28"/>
      <c r="GXX711" s="360"/>
      <c r="GXY711" s="28"/>
      <c r="GXZ711" s="360"/>
      <c r="GYA711" s="28"/>
      <c r="GYB711" s="360"/>
      <c r="GYC711" s="28"/>
      <c r="GYD711" s="360"/>
      <c r="GYE711" s="28"/>
      <c r="GYF711" s="360"/>
      <c r="GYG711" s="28"/>
      <c r="GYH711" s="360"/>
      <c r="GYI711" s="28"/>
      <c r="GYJ711" s="360"/>
      <c r="GYK711" s="28"/>
      <c r="GYL711" s="360"/>
      <c r="GYM711" s="28"/>
      <c r="GYN711" s="360"/>
      <c r="GYO711" s="28"/>
      <c r="GYP711" s="360"/>
      <c r="GYQ711" s="28"/>
      <c r="GYR711" s="360"/>
      <c r="GYS711" s="28"/>
      <c r="GYT711" s="360"/>
      <c r="GYU711" s="28"/>
      <c r="GYV711" s="360"/>
      <c r="GYW711" s="28"/>
      <c r="GYX711" s="360"/>
      <c r="GYY711" s="28"/>
      <c r="GYZ711" s="360"/>
      <c r="GZA711" s="28"/>
      <c r="GZB711" s="360"/>
      <c r="GZC711" s="28"/>
      <c r="GZD711" s="360"/>
      <c r="GZE711" s="28"/>
      <c r="GZF711" s="360"/>
      <c r="GZG711" s="28"/>
      <c r="GZH711" s="360"/>
      <c r="GZI711" s="28"/>
      <c r="GZJ711" s="360"/>
      <c r="GZK711" s="28"/>
      <c r="GZL711" s="360"/>
      <c r="GZM711" s="28"/>
      <c r="GZN711" s="360"/>
      <c r="GZO711" s="28"/>
      <c r="GZP711" s="360"/>
      <c r="GZQ711" s="28"/>
      <c r="GZR711" s="360"/>
      <c r="GZS711" s="28"/>
      <c r="GZT711" s="360"/>
      <c r="GZU711" s="28"/>
      <c r="GZV711" s="360"/>
      <c r="GZW711" s="28"/>
      <c r="GZX711" s="360"/>
      <c r="GZY711" s="28"/>
      <c r="GZZ711" s="360"/>
      <c r="HAA711" s="28"/>
      <c r="HAB711" s="360"/>
      <c r="HAC711" s="28"/>
      <c r="HAD711" s="360"/>
      <c r="HAE711" s="28"/>
      <c r="HAF711" s="360"/>
      <c r="HAG711" s="28"/>
      <c r="HAH711" s="360"/>
      <c r="HAI711" s="28"/>
      <c r="HAJ711" s="360"/>
      <c r="HAK711" s="28"/>
      <c r="HAL711" s="360"/>
      <c r="HAM711" s="28"/>
      <c r="HAN711" s="360"/>
      <c r="HAO711" s="28"/>
      <c r="HAP711" s="360"/>
      <c r="HAQ711" s="28"/>
      <c r="HAR711" s="360"/>
      <c r="HAS711" s="28"/>
      <c r="HAT711" s="360"/>
      <c r="HAU711" s="28"/>
      <c r="HAV711" s="360"/>
      <c r="HAW711" s="28"/>
      <c r="HAX711" s="360"/>
      <c r="HAY711" s="28"/>
      <c r="HAZ711" s="360"/>
      <c r="HBA711" s="28"/>
      <c r="HBB711" s="360"/>
      <c r="HBC711" s="28"/>
      <c r="HBD711" s="360"/>
      <c r="HBE711" s="28"/>
      <c r="HBF711" s="360"/>
      <c r="HBG711" s="28"/>
      <c r="HBH711" s="360"/>
      <c r="HBI711" s="28"/>
      <c r="HBJ711" s="360"/>
      <c r="HBK711" s="28"/>
      <c r="HBL711" s="360"/>
      <c r="HBM711" s="28"/>
      <c r="HBN711" s="360"/>
      <c r="HBO711" s="28"/>
      <c r="HBP711" s="360"/>
      <c r="HBQ711" s="28"/>
      <c r="HBR711" s="360"/>
      <c r="HBS711" s="28"/>
      <c r="HBT711" s="360"/>
      <c r="HBU711" s="28"/>
      <c r="HBV711" s="360"/>
      <c r="HBW711" s="28"/>
      <c r="HBX711" s="360"/>
      <c r="HBY711" s="28"/>
      <c r="HBZ711" s="360"/>
      <c r="HCA711" s="28"/>
      <c r="HCB711" s="360"/>
      <c r="HCC711" s="28"/>
      <c r="HCD711" s="360"/>
      <c r="HCE711" s="28"/>
      <c r="HCF711" s="360"/>
      <c r="HCG711" s="28"/>
      <c r="HCH711" s="360"/>
      <c r="HCI711" s="28"/>
      <c r="HCJ711" s="360"/>
      <c r="HCK711" s="28"/>
      <c r="HCL711" s="360"/>
      <c r="HCM711" s="28"/>
      <c r="HCN711" s="360"/>
      <c r="HCO711" s="28"/>
      <c r="HCP711" s="360"/>
      <c r="HCQ711" s="28"/>
      <c r="HCR711" s="360"/>
      <c r="HCS711" s="28"/>
      <c r="HCT711" s="360"/>
      <c r="HCU711" s="28"/>
      <c r="HCV711" s="360"/>
      <c r="HCW711" s="28"/>
      <c r="HCX711" s="360"/>
      <c r="HCY711" s="28"/>
      <c r="HCZ711" s="360"/>
      <c r="HDA711" s="28"/>
      <c r="HDB711" s="360"/>
      <c r="HDC711" s="28"/>
      <c r="HDD711" s="360"/>
      <c r="HDE711" s="28"/>
      <c r="HDF711" s="360"/>
      <c r="HDG711" s="28"/>
      <c r="HDH711" s="360"/>
      <c r="HDI711" s="28"/>
      <c r="HDJ711" s="360"/>
      <c r="HDK711" s="28"/>
      <c r="HDL711" s="360"/>
      <c r="HDM711" s="28"/>
      <c r="HDN711" s="360"/>
      <c r="HDO711" s="28"/>
      <c r="HDP711" s="360"/>
      <c r="HDQ711" s="28"/>
      <c r="HDR711" s="360"/>
      <c r="HDS711" s="28"/>
      <c r="HDT711" s="360"/>
      <c r="HDU711" s="28"/>
      <c r="HDV711" s="360"/>
      <c r="HDW711" s="28"/>
      <c r="HDX711" s="360"/>
      <c r="HDY711" s="28"/>
      <c r="HDZ711" s="360"/>
      <c r="HEA711" s="28"/>
      <c r="HEB711" s="360"/>
      <c r="HEC711" s="28"/>
      <c r="HED711" s="360"/>
      <c r="HEE711" s="28"/>
      <c r="HEF711" s="360"/>
      <c r="HEG711" s="28"/>
      <c r="HEH711" s="360"/>
      <c r="HEI711" s="28"/>
      <c r="HEJ711" s="360"/>
      <c r="HEK711" s="28"/>
      <c r="HEL711" s="360"/>
      <c r="HEM711" s="28"/>
      <c r="HEN711" s="360"/>
      <c r="HEO711" s="28"/>
      <c r="HEP711" s="360"/>
      <c r="HEQ711" s="28"/>
      <c r="HER711" s="360"/>
      <c r="HES711" s="28"/>
      <c r="HET711" s="360"/>
      <c r="HEU711" s="28"/>
      <c r="HEV711" s="360"/>
      <c r="HEW711" s="28"/>
      <c r="HEX711" s="360"/>
      <c r="HEY711" s="28"/>
      <c r="HEZ711" s="360"/>
      <c r="HFA711" s="28"/>
      <c r="HFB711" s="360"/>
      <c r="HFC711" s="28"/>
      <c r="HFD711" s="360"/>
      <c r="HFE711" s="28"/>
      <c r="HFF711" s="360"/>
      <c r="HFG711" s="28"/>
      <c r="HFH711" s="360"/>
      <c r="HFI711" s="28"/>
      <c r="HFJ711" s="360"/>
      <c r="HFK711" s="28"/>
      <c r="HFL711" s="360"/>
      <c r="HFM711" s="28"/>
      <c r="HFN711" s="360"/>
      <c r="HFO711" s="28"/>
      <c r="HFP711" s="360"/>
      <c r="HFQ711" s="28"/>
      <c r="HFR711" s="360"/>
      <c r="HFS711" s="28"/>
      <c r="HFT711" s="360"/>
      <c r="HFU711" s="28"/>
      <c r="HFV711" s="360"/>
      <c r="HFW711" s="28"/>
      <c r="HFX711" s="360"/>
      <c r="HFY711" s="28"/>
      <c r="HFZ711" s="360"/>
      <c r="HGA711" s="28"/>
      <c r="HGB711" s="360"/>
      <c r="HGC711" s="28"/>
      <c r="HGD711" s="360"/>
      <c r="HGE711" s="28"/>
      <c r="HGF711" s="360"/>
      <c r="HGG711" s="28"/>
      <c r="HGH711" s="360"/>
      <c r="HGI711" s="28"/>
      <c r="HGJ711" s="360"/>
      <c r="HGK711" s="28"/>
      <c r="HGL711" s="360"/>
      <c r="HGM711" s="28"/>
      <c r="HGN711" s="360"/>
      <c r="HGO711" s="28"/>
      <c r="HGP711" s="360"/>
      <c r="HGQ711" s="28"/>
      <c r="HGR711" s="360"/>
      <c r="HGS711" s="28"/>
      <c r="HGT711" s="360"/>
      <c r="HGU711" s="28"/>
      <c r="HGV711" s="360"/>
      <c r="HGW711" s="28"/>
      <c r="HGX711" s="360"/>
      <c r="HGY711" s="28"/>
      <c r="HGZ711" s="360"/>
      <c r="HHA711" s="28"/>
      <c r="HHB711" s="360"/>
      <c r="HHC711" s="28"/>
      <c r="HHD711" s="360"/>
      <c r="HHE711" s="28"/>
      <c r="HHF711" s="360"/>
      <c r="HHG711" s="28"/>
      <c r="HHH711" s="360"/>
      <c r="HHI711" s="28"/>
      <c r="HHJ711" s="360"/>
      <c r="HHK711" s="28"/>
      <c r="HHL711" s="360"/>
      <c r="HHM711" s="28"/>
      <c r="HHN711" s="360"/>
      <c r="HHO711" s="28"/>
      <c r="HHP711" s="360"/>
      <c r="HHQ711" s="28"/>
      <c r="HHR711" s="360"/>
      <c r="HHS711" s="28"/>
      <c r="HHT711" s="360"/>
      <c r="HHU711" s="28"/>
      <c r="HHV711" s="360"/>
      <c r="HHW711" s="28"/>
      <c r="HHX711" s="360"/>
      <c r="HHY711" s="28"/>
      <c r="HHZ711" s="360"/>
      <c r="HIA711" s="28"/>
      <c r="HIB711" s="360"/>
      <c r="HIC711" s="28"/>
      <c r="HID711" s="360"/>
      <c r="HIE711" s="28"/>
      <c r="HIF711" s="360"/>
      <c r="HIG711" s="28"/>
      <c r="HIH711" s="360"/>
      <c r="HII711" s="28"/>
      <c r="HIJ711" s="360"/>
      <c r="HIK711" s="28"/>
      <c r="HIL711" s="360"/>
      <c r="HIM711" s="28"/>
      <c r="HIN711" s="360"/>
      <c r="HIO711" s="28"/>
      <c r="HIP711" s="360"/>
      <c r="HIQ711" s="28"/>
      <c r="HIR711" s="360"/>
      <c r="HIS711" s="28"/>
      <c r="HIT711" s="360"/>
      <c r="HIU711" s="28"/>
      <c r="HIV711" s="360"/>
      <c r="HIW711" s="28"/>
      <c r="HIX711" s="360"/>
      <c r="HIY711" s="28"/>
      <c r="HIZ711" s="360"/>
      <c r="HJA711" s="28"/>
      <c r="HJB711" s="360"/>
      <c r="HJC711" s="28"/>
      <c r="HJD711" s="360"/>
      <c r="HJE711" s="28"/>
      <c r="HJF711" s="360"/>
      <c r="HJG711" s="28"/>
      <c r="HJH711" s="360"/>
      <c r="HJI711" s="28"/>
      <c r="HJJ711" s="360"/>
      <c r="HJK711" s="28"/>
      <c r="HJL711" s="360"/>
      <c r="HJM711" s="28"/>
      <c r="HJN711" s="360"/>
      <c r="HJO711" s="28"/>
      <c r="HJP711" s="360"/>
      <c r="HJQ711" s="28"/>
      <c r="HJR711" s="360"/>
      <c r="HJS711" s="28"/>
      <c r="HJT711" s="360"/>
      <c r="HJU711" s="28"/>
      <c r="HJV711" s="360"/>
      <c r="HJW711" s="28"/>
      <c r="HJX711" s="360"/>
      <c r="HJY711" s="28"/>
      <c r="HJZ711" s="360"/>
      <c r="HKA711" s="28"/>
      <c r="HKB711" s="360"/>
      <c r="HKC711" s="28"/>
      <c r="HKD711" s="360"/>
      <c r="HKE711" s="28"/>
      <c r="HKF711" s="360"/>
      <c r="HKG711" s="28"/>
      <c r="HKH711" s="360"/>
      <c r="HKI711" s="28"/>
      <c r="HKJ711" s="360"/>
      <c r="HKK711" s="28"/>
      <c r="HKL711" s="360"/>
      <c r="HKM711" s="28"/>
      <c r="HKN711" s="360"/>
      <c r="HKO711" s="28"/>
      <c r="HKP711" s="360"/>
      <c r="HKQ711" s="28"/>
      <c r="HKR711" s="360"/>
      <c r="HKS711" s="28"/>
      <c r="HKT711" s="360"/>
      <c r="HKU711" s="28"/>
      <c r="HKV711" s="360"/>
      <c r="HKW711" s="28"/>
      <c r="HKX711" s="360"/>
      <c r="HKY711" s="28"/>
      <c r="HKZ711" s="360"/>
      <c r="HLA711" s="28"/>
      <c r="HLB711" s="360"/>
      <c r="HLC711" s="28"/>
      <c r="HLD711" s="360"/>
      <c r="HLE711" s="28"/>
      <c r="HLF711" s="360"/>
      <c r="HLG711" s="28"/>
      <c r="HLH711" s="360"/>
      <c r="HLI711" s="28"/>
      <c r="HLJ711" s="360"/>
      <c r="HLK711" s="28"/>
      <c r="HLL711" s="360"/>
      <c r="HLM711" s="28"/>
      <c r="HLN711" s="360"/>
      <c r="HLO711" s="28"/>
      <c r="HLP711" s="360"/>
      <c r="HLQ711" s="28"/>
      <c r="HLR711" s="360"/>
      <c r="HLS711" s="28"/>
      <c r="HLT711" s="360"/>
      <c r="HLU711" s="28"/>
      <c r="HLV711" s="360"/>
      <c r="HLW711" s="28"/>
      <c r="HLX711" s="360"/>
      <c r="HLY711" s="28"/>
      <c r="HLZ711" s="360"/>
      <c r="HMA711" s="28"/>
      <c r="HMB711" s="360"/>
      <c r="HMC711" s="28"/>
      <c r="HMD711" s="360"/>
      <c r="HME711" s="28"/>
      <c r="HMF711" s="360"/>
      <c r="HMG711" s="28"/>
      <c r="HMH711" s="360"/>
      <c r="HMI711" s="28"/>
      <c r="HMJ711" s="360"/>
      <c r="HMK711" s="28"/>
      <c r="HML711" s="360"/>
      <c r="HMM711" s="28"/>
      <c r="HMN711" s="360"/>
      <c r="HMO711" s="28"/>
      <c r="HMP711" s="360"/>
      <c r="HMQ711" s="28"/>
      <c r="HMR711" s="360"/>
      <c r="HMS711" s="28"/>
      <c r="HMT711" s="360"/>
      <c r="HMU711" s="28"/>
      <c r="HMV711" s="360"/>
      <c r="HMW711" s="28"/>
      <c r="HMX711" s="360"/>
      <c r="HMY711" s="28"/>
      <c r="HMZ711" s="360"/>
      <c r="HNA711" s="28"/>
      <c r="HNB711" s="360"/>
      <c r="HNC711" s="28"/>
      <c r="HND711" s="360"/>
      <c r="HNE711" s="28"/>
      <c r="HNF711" s="360"/>
      <c r="HNG711" s="28"/>
      <c r="HNH711" s="360"/>
      <c r="HNI711" s="28"/>
      <c r="HNJ711" s="360"/>
      <c r="HNK711" s="28"/>
      <c r="HNL711" s="360"/>
      <c r="HNM711" s="28"/>
      <c r="HNN711" s="360"/>
      <c r="HNO711" s="28"/>
      <c r="HNP711" s="360"/>
      <c r="HNQ711" s="28"/>
      <c r="HNR711" s="360"/>
      <c r="HNS711" s="28"/>
      <c r="HNT711" s="360"/>
      <c r="HNU711" s="28"/>
      <c r="HNV711" s="360"/>
      <c r="HNW711" s="28"/>
      <c r="HNX711" s="360"/>
      <c r="HNY711" s="28"/>
      <c r="HNZ711" s="360"/>
      <c r="HOA711" s="28"/>
      <c r="HOB711" s="360"/>
      <c r="HOC711" s="28"/>
      <c r="HOD711" s="360"/>
      <c r="HOE711" s="28"/>
      <c r="HOF711" s="360"/>
      <c r="HOG711" s="28"/>
      <c r="HOH711" s="360"/>
      <c r="HOI711" s="28"/>
      <c r="HOJ711" s="360"/>
      <c r="HOK711" s="28"/>
      <c r="HOL711" s="360"/>
      <c r="HOM711" s="28"/>
      <c r="HON711" s="360"/>
      <c r="HOO711" s="28"/>
      <c r="HOP711" s="360"/>
      <c r="HOQ711" s="28"/>
      <c r="HOR711" s="360"/>
      <c r="HOS711" s="28"/>
      <c r="HOT711" s="360"/>
      <c r="HOU711" s="28"/>
      <c r="HOV711" s="360"/>
      <c r="HOW711" s="28"/>
      <c r="HOX711" s="360"/>
      <c r="HOY711" s="28"/>
      <c r="HOZ711" s="360"/>
      <c r="HPA711" s="28"/>
      <c r="HPB711" s="360"/>
      <c r="HPC711" s="28"/>
      <c r="HPD711" s="360"/>
      <c r="HPE711" s="28"/>
      <c r="HPF711" s="360"/>
      <c r="HPG711" s="28"/>
      <c r="HPH711" s="360"/>
      <c r="HPI711" s="28"/>
      <c r="HPJ711" s="360"/>
      <c r="HPK711" s="28"/>
      <c r="HPL711" s="360"/>
      <c r="HPM711" s="28"/>
      <c r="HPN711" s="360"/>
      <c r="HPO711" s="28"/>
      <c r="HPP711" s="360"/>
      <c r="HPQ711" s="28"/>
      <c r="HPR711" s="360"/>
      <c r="HPS711" s="28"/>
      <c r="HPT711" s="360"/>
      <c r="HPU711" s="28"/>
      <c r="HPV711" s="360"/>
      <c r="HPW711" s="28"/>
      <c r="HPX711" s="360"/>
      <c r="HPY711" s="28"/>
      <c r="HPZ711" s="360"/>
      <c r="HQA711" s="28"/>
      <c r="HQB711" s="360"/>
      <c r="HQC711" s="28"/>
      <c r="HQD711" s="360"/>
      <c r="HQE711" s="28"/>
      <c r="HQF711" s="360"/>
      <c r="HQG711" s="28"/>
      <c r="HQH711" s="360"/>
      <c r="HQI711" s="28"/>
      <c r="HQJ711" s="360"/>
      <c r="HQK711" s="28"/>
      <c r="HQL711" s="360"/>
      <c r="HQM711" s="28"/>
      <c r="HQN711" s="360"/>
      <c r="HQO711" s="28"/>
      <c r="HQP711" s="360"/>
      <c r="HQQ711" s="28"/>
      <c r="HQR711" s="360"/>
      <c r="HQS711" s="28"/>
      <c r="HQT711" s="360"/>
      <c r="HQU711" s="28"/>
      <c r="HQV711" s="360"/>
      <c r="HQW711" s="28"/>
      <c r="HQX711" s="360"/>
      <c r="HQY711" s="28"/>
      <c r="HQZ711" s="360"/>
      <c r="HRA711" s="28"/>
      <c r="HRB711" s="360"/>
      <c r="HRC711" s="28"/>
      <c r="HRD711" s="360"/>
      <c r="HRE711" s="28"/>
      <c r="HRF711" s="360"/>
      <c r="HRG711" s="28"/>
      <c r="HRH711" s="360"/>
      <c r="HRI711" s="28"/>
      <c r="HRJ711" s="360"/>
      <c r="HRK711" s="28"/>
      <c r="HRL711" s="360"/>
      <c r="HRM711" s="28"/>
      <c r="HRN711" s="360"/>
      <c r="HRO711" s="28"/>
      <c r="HRP711" s="360"/>
      <c r="HRQ711" s="28"/>
      <c r="HRR711" s="360"/>
      <c r="HRS711" s="28"/>
      <c r="HRT711" s="360"/>
      <c r="HRU711" s="28"/>
      <c r="HRV711" s="360"/>
      <c r="HRW711" s="28"/>
      <c r="HRX711" s="360"/>
      <c r="HRY711" s="28"/>
      <c r="HRZ711" s="360"/>
      <c r="HSA711" s="28"/>
      <c r="HSB711" s="360"/>
      <c r="HSC711" s="28"/>
      <c r="HSD711" s="360"/>
      <c r="HSE711" s="28"/>
      <c r="HSF711" s="360"/>
      <c r="HSG711" s="28"/>
      <c r="HSH711" s="360"/>
      <c r="HSI711" s="28"/>
      <c r="HSJ711" s="360"/>
      <c r="HSK711" s="28"/>
      <c r="HSL711" s="360"/>
      <c r="HSM711" s="28"/>
      <c r="HSN711" s="360"/>
      <c r="HSO711" s="28"/>
      <c r="HSP711" s="360"/>
      <c r="HSQ711" s="28"/>
      <c r="HSR711" s="360"/>
      <c r="HSS711" s="28"/>
      <c r="HST711" s="360"/>
      <c r="HSU711" s="28"/>
      <c r="HSV711" s="360"/>
      <c r="HSW711" s="28"/>
      <c r="HSX711" s="360"/>
      <c r="HSY711" s="28"/>
      <c r="HSZ711" s="360"/>
      <c r="HTA711" s="28"/>
      <c r="HTB711" s="360"/>
      <c r="HTC711" s="28"/>
      <c r="HTD711" s="360"/>
      <c r="HTE711" s="28"/>
      <c r="HTF711" s="360"/>
      <c r="HTG711" s="28"/>
      <c r="HTH711" s="360"/>
      <c r="HTI711" s="28"/>
      <c r="HTJ711" s="360"/>
      <c r="HTK711" s="28"/>
      <c r="HTL711" s="360"/>
      <c r="HTM711" s="28"/>
      <c r="HTN711" s="360"/>
      <c r="HTO711" s="28"/>
      <c r="HTP711" s="360"/>
      <c r="HTQ711" s="28"/>
      <c r="HTR711" s="360"/>
      <c r="HTS711" s="28"/>
      <c r="HTT711" s="360"/>
      <c r="HTU711" s="28"/>
      <c r="HTV711" s="360"/>
      <c r="HTW711" s="28"/>
      <c r="HTX711" s="360"/>
      <c r="HTY711" s="28"/>
      <c r="HTZ711" s="360"/>
      <c r="HUA711" s="28"/>
      <c r="HUB711" s="360"/>
      <c r="HUC711" s="28"/>
      <c r="HUD711" s="360"/>
      <c r="HUE711" s="28"/>
      <c r="HUF711" s="360"/>
      <c r="HUG711" s="28"/>
      <c r="HUH711" s="360"/>
      <c r="HUI711" s="28"/>
      <c r="HUJ711" s="360"/>
      <c r="HUK711" s="28"/>
      <c r="HUL711" s="360"/>
      <c r="HUM711" s="28"/>
      <c r="HUN711" s="360"/>
      <c r="HUO711" s="28"/>
      <c r="HUP711" s="360"/>
      <c r="HUQ711" s="28"/>
      <c r="HUR711" s="360"/>
      <c r="HUS711" s="28"/>
      <c r="HUT711" s="360"/>
      <c r="HUU711" s="28"/>
      <c r="HUV711" s="360"/>
      <c r="HUW711" s="28"/>
      <c r="HUX711" s="360"/>
      <c r="HUY711" s="28"/>
      <c r="HUZ711" s="360"/>
      <c r="HVA711" s="28"/>
      <c r="HVB711" s="360"/>
      <c r="HVC711" s="28"/>
      <c r="HVD711" s="360"/>
      <c r="HVE711" s="28"/>
      <c r="HVF711" s="360"/>
      <c r="HVG711" s="28"/>
      <c r="HVH711" s="360"/>
      <c r="HVI711" s="28"/>
      <c r="HVJ711" s="360"/>
      <c r="HVK711" s="28"/>
      <c r="HVL711" s="360"/>
      <c r="HVM711" s="28"/>
      <c r="HVN711" s="360"/>
      <c r="HVO711" s="28"/>
      <c r="HVP711" s="360"/>
      <c r="HVQ711" s="28"/>
      <c r="HVR711" s="360"/>
      <c r="HVS711" s="28"/>
      <c r="HVT711" s="360"/>
      <c r="HVU711" s="28"/>
      <c r="HVV711" s="360"/>
      <c r="HVW711" s="28"/>
      <c r="HVX711" s="360"/>
      <c r="HVY711" s="28"/>
      <c r="HVZ711" s="360"/>
      <c r="HWA711" s="28"/>
      <c r="HWB711" s="360"/>
      <c r="HWC711" s="28"/>
      <c r="HWD711" s="360"/>
      <c r="HWE711" s="28"/>
      <c r="HWF711" s="360"/>
      <c r="HWG711" s="28"/>
      <c r="HWH711" s="360"/>
      <c r="HWI711" s="28"/>
      <c r="HWJ711" s="360"/>
      <c r="HWK711" s="28"/>
      <c r="HWL711" s="360"/>
      <c r="HWM711" s="28"/>
      <c r="HWN711" s="360"/>
      <c r="HWO711" s="28"/>
      <c r="HWP711" s="360"/>
      <c r="HWQ711" s="28"/>
      <c r="HWR711" s="360"/>
      <c r="HWS711" s="28"/>
      <c r="HWT711" s="360"/>
      <c r="HWU711" s="28"/>
      <c r="HWV711" s="360"/>
      <c r="HWW711" s="28"/>
      <c r="HWX711" s="360"/>
      <c r="HWY711" s="28"/>
      <c r="HWZ711" s="360"/>
      <c r="HXA711" s="28"/>
      <c r="HXB711" s="360"/>
      <c r="HXC711" s="28"/>
      <c r="HXD711" s="360"/>
      <c r="HXE711" s="28"/>
      <c r="HXF711" s="360"/>
      <c r="HXG711" s="28"/>
      <c r="HXH711" s="360"/>
      <c r="HXI711" s="28"/>
      <c r="HXJ711" s="360"/>
      <c r="HXK711" s="28"/>
      <c r="HXL711" s="360"/>
      <c r="HXM711" s="28"/>
      <c r="HXN711" s="360"/>
      <c r="HXO711" s="28"/>
      <c r="HXP711" s="360"/>
      <c r="HXQ711" s="28"/>
      <c r="HXR711" s="360"/>
      <c r="HXS711" s="28"/>
      <c r="HXT711" s="360"/>
      <c r="HXU711" s="28"/>
      <c r="HXV711" s="360"/>
      <c r="HXW711" s="28"/>
      <c r="HXX711" s="360"/>
      <c r="HXY711" s="28"/>
      <c r="HXZ711" s="360"/>
      <c r="HYA711" s="28"/>
      <c r="HYB711" s="360"/>
      <c r="HYC711" s="28"/>
      <c r="HYD711" s="360"/>
      <c r="HYE711" s="28"/>
      <c r="HYF711" s="360"/>
      <c r="HYG711" s="28"/>
      <c r="HYH711" s="360"/>
      <c r="HYI711" s="28"/>
      <c r="HYJ711" s="360"/>
      <c r="HYK711" s="28"/>
      <c r="HYL711" s="360"/>
      <c r="HYM711" s="28"/>
      <c r="HYN711" s="360"/>
      <c r="HYO711" s="28"/>
      <c r="HYP711" s="360"/>
      <c r="HYQ711" s="28"/>
      <c r="HYR711" s="360"/>
      <c r="HYS711" s="28"/>
      <c r="HYT711" s="360"/>
      <c r="HYU711" s="28"/>
      <c r="HYV711" s="360"/>
      <c r="HYW711" s="28"/>
      <c r="HYX711" s="360"/>
      <c r="HYY711" s="28"/>
      <c r="HYZ711" s="360"/>
      <c r="HZA711" s="28"/>
      <c r="HZB711" s="360"/>
      <c r="HZC711" s="28"/>
      <c r="HZD711" s="360"/>
      <c r="HZE711" s="28"/>
      <c r="HZF711" s="360"/>
      <c r="HZG711" s="28"/>
      <c r="HZH711" s="360"/>
      <c r="HZI711" s="28"/>
      <c r="HZJ711" s="360"/>
      <c r="HZK711" s="28"/>
      <c r="HZL711" s="360"/>
      <c r="HZM711" s="28"/>
      <c r="HZN711" s="360"/>
      <c r="HZO711" s="28"/>
      <c r="HZP711" s="360"/>
      <c r="HZQ711" s="28"/>
      <c r="HZR711" s="360"/>
      <c r="HZS711" s="28"/>
      <c r="HZT711" s="360"/>
      <c r="HZU711" s="28"/>
      <c r="HZV711" s="360"/>
      <c r="HZW711" s="28"/>
      <c r="HZX711" s="360"/>
      <c r="HZY711" s="28"/>
      <c r="HZZ711" s="360"/>
      <c r="IAA711" s="28"/>
      <c r="IAB711" s="360"/>
      <c r="IAC711" s="28"/>
      <c r="IAD711" s="360"/>
      <c r="IAE711" s="28"/>
      <c r="IAF711" s="360"/>
      <c r="IAG711" s="28"/>
      <c r="IAH711" s="360"/>
      <c r="IAI711" s="28"/>
      <c r="IAJ711" s="360"/>
      <c r="IAK711" s="28"/>
      <c r="IAL711" s="360"/>
      <c r="IAM711" s="28"/>
      <c r="IAN711" s="360"/>
      <c r="IAO711" s="28"/>
      <c r="IAP711" s="360"/>
      <c r="IAQ711" s="28"/>
      <c r="IAR711" s="360"/>
      <c r="IAS711" s="28"/>
      <c r="IAT711" s="360"/>
      <c r="IAU711" s="28"/>
      <c r="IAV711" s="360"/>
      <c r="IAW711" s="28"/>
      <c r="IAX711" s="360"/>
      <c r="IAY711" s="28"/>
      <c r="IAZ711" s="360"/>
      <c r="IBA711" s="28"/>
      <c r="IBB711" s="360"/>
      <c r="IBC711" s="28"/>
      <c r="IBD711" s="360"/>
      <c r="IBE711" s="28"/>
      <c r="IBF711" s="360"/>
      <c r="IBG711" s="28"/>
      <c r="IBH711" s="360"/>
      <c r="IBI711" s="28"/>
      <c r="IBJ711" s="360"/>
      <c r="IBK711" s="28"/>
      <c r="IBL711" s="360"/>
      <c r="IBM711" s="28"/>
      <c r="IBN711" s="360"/>
      <c r="IBO711" s="28"/>
      <c r="IBP711" s="360"/>
      <c r="IBQ711" s="28"/>
      <c r="IBR711" s="360"/>
      <c r="IBS711" s="28"/>
      <c r="IBT711" s="360"/>
      <c r="IBU711" s="28"/>
      <c r="IBV711" s="360"/>
      <c r="IBW711" s="28"/>
      <c r="IBX711" s="360"/>
      <c r="IBY711" s="28"/>
      <c r="IBZ711" s="360"/>
      <c r="ICA711" s="28"/>
      <c r="ICB711" s="360"/>
      <c r="ICC711" s="28"/>
      <c r="ICD711" s="360"/>
      <c r="ICE711" s="28"/>
      <c r="ICF711" s="360"/>
      <c r="ICG711" s="28"/>
      <c r="ICH711" s="360"/>
      <c r="ICI711" s="28"/>
      <c r="ICJ711" s="360"/>
      <c r="ICK711" s="28"/>
      <c r="ICL711" s="360"/>
      <c r="ICM711" s="28"/>
      <c r="ICN711" s="360"/>
      <c r="ICO711" s="28"/>
      <c r="ICP711" s="360"/>
      <c r="ICQ711" s="28"/>
      <c r="ICR711" s="360"/>
      <c r="ICS711" s="28"/>
      <c r="ICT711" s="360"/>
      <c r="ICU711" s="28"/>
      <c r="ICV711" s="360"/>
      <c r="ICW711" s="28"/>
      <c r="ICX711" s="360"/>
      <c r="ICY711" s="28"/>
      <c r="ICZ711" s="360"/>
      <c r="IDA711" s="28"/>
      <c r="IDB711" s="360"/>
      <c r="IDC711" s="28"/>
      <c r="IDD711" s="360"/>
      <c r="IDE711" s="28"/>
      <c r="IDF711" s="360"/>
      <c r="IDG711" s="28"/>
      <c r="IDH711" s="360"/>
      <c r="IDI711" s="28"/>
      <c r="IDJ711" s="360"/>
      <c r="IDK711" s="28"/>
      <c r="IDL711" s="360"/>
      <c r="IDM711" s="28"/>
      <c r="IDN711" s="360"/>
      <c r="IDO711" s="28"/>
      <c r="IDP711" s="360"/>
      <c r="IDQ711" s="28"/>
      <c r="IDR711" s="360"/>
      <c r="IDS711" s="28"/>
      <c r="IDT711" s="360"/>
      <c r="IDU711" s="28"/>
      <c r="IDV711" s="360"/>
      <c r="IDW711" s="28"/>
      <c r="IDX711" s="360"/>
      <c r="IDY711" s="28"/>
      <c r="IDZ711" s="360"/>
      <c r="IEA711" s="28"/>
      <c r="IEB711" s="360"/>
      <c r="IEC711" s="28"/>
      <c r="IED711" s="360"/>
      <c r="IEE711" s="28"/>
      <c r="IEF711" s="360"/>
      <c r="IEG711" s="28"/>
      <c r="IEH711" s="360"/>
      <c r="IEI711" s="28"/>
      <c r="IEJ711" s="360"/>
      <c r="IEK711" s="28"/>
      <c r="IEL711" s="360"/>
      <c r="IEM711" s="28"/>
      <c r="IEN711" s="360"/>
      <c r="IEO711" s="28"/>
      <c r="IEP711" s="360"/>
      <c r="IEQ711" s="28"/>
      <c r="IER711" s="360"/>
      <c r="IES711" s="28"/>
      <c r="IET711" s="360"/>
      <c r="IEU711" s="28"/>
      <c r="IEV711" s="360"/>
      <c r="IEW711" s="28"/>
      <c r="IEX711" s="360"/>
      <c r="IEY711" s="28"/>
      <c r="IEZ711" s="360"/>
      <c r="IFA711" s="28"/>
      <c r="IFB711" s="360"/>
      <c r="IFC711" s="28"/>
      <c r="IFD711" s="360"/>
      <c r="IFE711" s="28"/>
      <c r="IFF711" s="360"/>
      <c r="IFG711" s="28"/>
      <c r="IFH711" s="360"/>
      <c r="IFI711" s="28"/>
      <c r="IFJ711" s="360"/>
      <c r="IFK711" s="28"/>
      <c r="IFL711" s="360"/>
      <c r="IFM711" s="28"/>
      <c r="IFN711" s="360"/>
      <c r="IFO711" s="28"/>
      <c r="IFP711" s="360"/>
      <c r="IFQ711" s="28"/>
      <c r="IFR711" s="360"/>
      <c r="IFS711" s="28"/>
      <c r="IFT711" s="360"/>
      <c r="IFU711" s="28"/>
      <c r="IFV711" s="360"/>
      <c r="IFW711" s="28"/>
      <c r="IFX711" s="360"/>
      <c r="IFY711" s="28"/>
      <c r="IFZ711" s="360"/>
      <c r="IGA711" s="28"/>
      <c r="IGB711" s="360"/>
      <c r="IGC711" s="28"/>
      <c r="IGD711" s="360"/>
      <c r="IGE711" s="28"/>
      <c r="IGF711" s="360"/>
      <c r="IGG711" s="28"/>
      <c r="IGH711" s="360"/>
      <c r="IGI711" s="28"/>
      <c r="IGJ711" s="360"/>
      <c r="IGK711" s="28"/>
      <c r="IGL711" s="360"/>
      <c r="IGM711" s="28"/>
      <c r="IGN711" s="360"/>
      <c r="IGO711" s="28"/>
      <c r="IGP711" s="360"/>
      <c r="IGQ711" s="28"/>
      <c r="IGR711" s="360"/>
      <c r="IGS711" s="28"/>
      <c r="IGT711" s="360"/>
      <c r="IGU711" s="28"/>
      <c r="IGV711" s="360"/>
      <c r="IGW711" s="28"/>
      <c r="IGX711" s="360"/>
      <c r="IGY711" s="28"/>
      <c r="IGZ711" s="360"/>
      <c r="IHA711" s="28"/>
      <c r="IHB711" s="360"/>
      <c r="IHC711" s="28"/>
      <c r="IHD711" s="360"/>
      <c r="IHE711" s="28"/>
      <c r="IHF711" s="360"/>
      <c r="IHG711" s="28"/>
      <c r="IHH711" s="360"/>
      <c r="IHI711" s="28"/>
      <c r="IHJ711" s="360"/>
      <c r="IHK711" s="28"/>
      <c r="IHL711" s="360"/>
      <c r="IHM711" s="28"/>
      <c r="IHN711" s="360"/>
      <c r="IHO711" s="28"/>
      <c r="IHP711" s="360"/>
      <c r="IHQ711" s="28"/>
      <c r="IHR711" s="360"/>
      <c r="IHS711" s="28"/>
      <c r="IHT711" s="360"/>
      <c r="IHU711" s="28"/>
      <c r="IHV711" s="360"/>
      <c r="IHW711" s="28"/>
      <c r="IHX711" s="360"/>
      <c r="IHY711" s="28"/>
      <c r="IHZ711" s="360"/>
      <c r="IIA711" s="28"/>
      <c r="IIB711" s="360"/>
      <c r="IIC711" s="28"/>
      <c r="IID711" s="360"/>
      <c r="IIE711" s="28"/>
      <c r="IIF711" s="360"/>
      <c r="IIG711" s="28"/>
      <c r="IIH711" s="360"/>
      <c r="III711" s="28"/>
      <c r="IIJ711" s="360"/>
      <c r="IIK711" s="28"/>
      <c r="IIL711" s="360"/>
      <c r="IIM711" s="28"/>
      <c r="IIN711" s="360"/>
      <c r="IIO711" s="28"/>
      <c r="IIP711" s="360"/>
      <c r="IIQ711" s="28"/>
      <c r="IIR711" s="360"/>
      <c r="IIS711" s="28"/>
      <c r="IIT711" s="360"/>
      <c r="IIU711" s="28"/>
      <c r="IIV711" s="360"/>
      <c r="IIW711" s="28"/>
      <c r="IIX711" s="360"/>
      <c r="IIY711" s="28"/>
      <c r="IIZ711" s="360"/>
      <c r="IJA711" s="28"/>
      <c r="IJB711" s="360"/>
      <c r="IJC711" s="28"/>
      <c r="IJD711" s="360"/>
      <c r="IJE711" s="28"/>
      <c r="IJF711" s="360"/>
      <c r="IJG711" s="28"/>
      <c r="IJH711" s="360"/>
      <c r="IJI711" s="28"/>
      <c r="IJJ711" s="360"/>
      <c r="IJK711" s="28"/>
      <c r="IJL711" s="360"/>
      <c r="IJM711" s="28"/>
      <c r="IJN711" s="360"/>
      <c r="IJO711" s="28"/>
      <c r="IJP711" s="360"/>
      <c r="IJQ711" s="28"/>
      <c r="IJR711" s="360"/>
      <c r="IJS711" s="28"/>
      <c r="IJT711" s="360"/>
      <c r="IJU711" s="28"/>
      <c r="IJV711" s="360"/>
      <c r="IJW711" s="28"/>
      <c r="IJX711" s="360"/>
      <c r="IJY711" s="28"/>
      <c r="IJZ711" s="360"/>
      <c r="IKA711" s="28"/>
      <c r="IKB711" s="360"/>
      <c r="IKC711" s="28"/>
      <c r="IKD711" s="360"/>
      <c r="IKE711" s="28"/>
      <c r="IKF711" s="360"/>
      <c r="IKG711" s="28"/>
      <c r="IKH711" s="360"/>
      <c r="IKI711" s="28"/>
      <c r="IKJ711" s="360"/>
      <c r="IKK711" s="28"/>
      <c r="IKL711" s="360"/>
      <c r="IKM711" s="28"/>
      <c r="IKN711" s="360"/>
      <c r="IKO711" s="28"/>
      <c r="IKP711" s="360"/>
      <c r="IKQ711" s="28"/>
      <c r="IKR711" s="360"/>
      <c r="IKS711" s="28"/>
      <c r="IKT711" s="360"/>
      <c r="IKU711" s="28"/>
      <c r="IKV711" s="360"/>
      <c r="IKW711" s="28"/>
      <c r="IKX711" s="360"/>
      <c r="IKY711" s="28"/>
      <c r="IKZ711" s="360"/>
      <c r="ILA711" s="28"/>
      <c r="ILB711" s="360"/>
      <c r="ILC711" s="28"/>
      <c r="ILD711" s="360"/>
      <c r="ILE711" s="28"/>
      <c r="ILF711" s="360"/>
      <c r="ILG711" s="28"/>
      <c r="ILH711" s="360"/>
      <c r="ILI711" s="28"/>
      <c r="ILJ711" s="360"/>
      <c r="ILK711" s="28"/>
      <c r="ILL711" s="360"/>
      <c r="ILM711" s="28"/>
      <c r="ILN711" s="360"/>
      <c r="ILO711" s="28"/>
      <c r="ILP711" s="360"/>
      <c r="ILQ711" s="28"/>
      <c r="ILR711" s="360"/>
      <c r="ILS711" s="28"/>
      <c r="ILT711" s="360"/>
      <c r="ILU711" s="28"/>
      <c r="ILV711" s="360"/>
      <c r="ILW711" s="28"/>
      <c r="ILX711" s="360"/>
      <c r="ILY711" s="28"/>
      <c r="ILZ711" s="360"/>
      <c r="IMA711" s="28"/>
      <c r="IMB711" s="360"/>
      <c r="IMC711" s="28"/>
      <c r="IMD711" s="360"/>
      <c r="IME711" s="28"/>
      <c r="IMF711" s="360"/>
      <c r="IMG711" s="28"/>
      <c r="IMH711" s="360"/>
      <c r="IMI711" s="28"/>
      <c r="IMJ711" s="360"/>
      <c r="IMK711" s="28"/>
      <c r="IML711" s="360"/>
      <c r="IMM711" s="28"/>
      <c r="IMN711" s="360"/>
      <c r="IMO711" s="28"/>
      <c r="IMP711" s="360"/>
      <c r="IMQ711" s="28"/>
      <c r="IMR711" s="360"/>
      <c r="IMS711" s="28"/>
      <c r="IMT711" s="360"/>
      <c r="IMU711" s="28"/>
      <c r="IMV711" s="360"/>
      <c r="IMW711" s="28"/>
      <c r="IMX711" s="360"/>
      <c r="IMY711" s="28"/>
      <c r="IMZ711" s="360"/>
      <c r="INA711" s="28"/>
      <c r="INB711" s="360"/>
      <c r="INC711" s="28"/>
      <c r="IND711" s="360"/>
      <c r="INE711" s="28"/>
      <c r="INF711" s="360"/>
      <c r="ING711" s="28"/>
      <c r="INH711" s="360"/>
      <c r="INI711" s="28"/>
      <c r="INJ711" s="360"/>
      <c r="INK711" s="28"/>
      <c r="INL711" s="360"/>
      <c r="INM711" s="28"/>
      <c r="INN711" s="360"/>
      <c r="INO711" s="28"/>
      <c r="INP711" s="360"/>
      <c r="INQ711" s="28"/>
      <c r="INR711" s="360"/>
      <c r="INS711" s="28"/>
      <c r="INT711" s="360"/>
      <c r="INU711" s="28"/>
      <c r="INV711" s="360"/>
      <c r="INW711" s="28"/>
      <c r="INX711" s="360"/>
      <c r="INY711" s="28"/>
      <c r="INZ711" s="360"/>
      <c r="IOA711" s="28"/>
      <c r="IOB711" s="360"/>
      <c r="IOC711" s="28"/>
      <c r="IOD711" s="360"/>
      <c r="IOE711" s="28"/>
      <c r="IOF711" s="360"/>
      <c r="IOG711" s="28"/>
      <c r="IOH711" s="360"/>
      <c r="IOI711" s="28"/>
      <c r="IOJ711" s="360"/>
      <c r="IOK711" s="28"/>
      <c r="IOL711" s="360"/>
      <c r="IOM711" s="28"/>
      <c r="ION711" s="360"/>
      <c r="IOO711" s="28"/>
      <c r="IOP711" s="360"/>
      <c r="IOQ711" s="28"/>
      <c r="IOR711" s="360"/>
      <c r="IOS711" s="28"/>
      <c r="IOT711" s="360"/>
      <c r="IOU711" s="28"/>
      <c r="IOV711" s="360"/>
      <c r="IOW711" s="28"/>
      <c r="IOX711" s="360"/>
      <c r="IOY711" s="28"/>
      <c r="IOZ711" s="360"/>
      <c r="IPA711" s="28"/>
      <c r="IPB711" s="360"/>
      <c r="IPC711" s="28"/>
      <c r="IPD711" s="360"/>
      <c r="IPE711" s="28"/>
      <c r="IPF711" s="360"/>
      <c r="IPG711" s="28"/>
      <c r="IPH711" s="360"/>
      <c r="IPI711" s="28"/>
      <c r="IPJ711" s="360"/>
      <c r="IPK711" s="28"/>
      <c r="IPL711" s="360"/>
      <c r="IPM711" s="28"/>
      <c r="IPN711" s="360"/>
      <c r="IPO711" s="28"/>
      <c r="IPP711" s="360"/>
      <c r="IPQ711" s="28"/>
      <c r="IPR711" s="360"/>
      <c r="IPS711" s="28"/>
      <c r="IPT711" s="360"/>
      <c r="IPU711" s="28"/>
      <c r="IPV711" s="360"/>
      <c r="IPW711" s="28"/>
      <c r="IPX711" s="360"/>
      <c r="IPY711" s="28"/>
      <c r="IPZ711" s="360"/>
      <c r="IQA711" s="28"/>
      <c r="IQB711" s="360"/>
      <c r="IQC711" s="28"/>
      <c r="IQD711" s="360"/>
      <c r="IQE711" s="28"/>
      <c r="IQF711" s="360"/>
      <c r="IQG711" s="28"/>
      <c r="IQH711" s="360"/>
      <c r="IQI711" s="28"/>
      <c r="IQJ711" s="360"/>
      <c r="IQK711" s="28"/>
      <c r="IQL711" s="360"/>
      <c r="IQM711" s="28"/>
      <c r="IQN711" s="360"/>
      <c r="IQO711" s="28"/>
      <c r="IQP711" s="360"/>
      <c r="IQQ711" s="28"/>
      <c r="IQR711" s="360"/>
      <c r="IQS711" s="28"/>
      <c r="IQT711" s="360"/>
      <c r="IQU711" s="28"/>
      <c r="IQV711" s="360"/>
      <c r="IQW711" s="28"/>
      <c r="IQX711" s="360"/>
      <c r="IQY711" s="28"/>
      <c r="IQZ711" s="360"/>
      <c r="IRA711" s="28"/>
      <c r="IRB711" s="360"/>
      <c r="IRC711" s="28"/>
      <c r="IRD711" s="360"/>
      <c r="IRE711" s="28"/>
      <c r="IRF711" s="360"/>
      <c r="IRG711" s="28"/>
      <c r="IRH711" s="360"/>
      <c r="IRI711" s="28"/>
      <c r="IRJ711" s="360"/>
      <c r="IRK711" s="28"/>
      <c r="IRL711" s="360"/>
      <c r="IRM711" s="28"/>
      <c r="IRN711" s="360"/>
      <c r="IRO711" s="28"/>
      <c r="IRP711" s="360"/>
      <c r="IRQ711" s="28"/>
      <c r="IRR711" s="360"/>
      <c r="IRS711" s="28"/>
      <c r="IRT711" s="360"/>
      <c r="IRU711" s="28"/>
      <c r="IRV711" s="360"/>
      <c r="IRW711" s="28"/>
      <c r="IRX711" s="360"/>
      <c r="IRY711" s="28"/>
      <c r="IRZ711" s="360"/>
      <c r="ISA711" s="28"/>
      <c r="ISB711" s="360"/>
      <c r="ISC711" s="28"/>
      <c r="ISD711" s="360"/>
      <c r="ISE711" s="28"/>
      <c r="ISF711" s="360"/>
      <c r="ISG711" s="28"/>
      <c r="ISH711" s="360"/>
      <c r="ISI711" s="28"/>
      <c r="ISJ711" s="360"/>
      <c r="ISK711" s="28"/>
      <c r="ISL711" s="360"/>
      <c r="ISM711" s="28"/>
      <c r="ISN711" s="360"/>
      <c r="ISO711" s="28"/>
      <c r="ISP711" s="360"/>
      <c r="ISQ711" s="28"/>
      <c r="ISR711" s="360"/>
      <c r="ISS711" s="28"/>
      <c r="IST711" s="360"/>
      <c r="ISU711" s="28"/>
      <c r="ISV711" s="360"/>
      <c r="ISW711" s="28"/>
      <c r="ISX711" s="360"/>
      <c r="ISY711" s="28"/>
      <c r="ISZ711" s="360"/>
      <c r="ITA711" s="28"/>
      <c r="ITB711" s="360"/>
      <c r="ITC711" s="28"/>
      <c r="ITD711" s="360"/>
      <c r="ITE711" s="28"/>
      <c r="ITF711" s="360"/>
      <c r="ITG711" s="28"/>
      <c r="ITH711" s="360"/>
      <c r="ITI711" s="28"/>
      <c r="ITJ711" s="360"/>
      <c r="ITK711" s="28"/>
      <c r="ITL711" s="360"/>
      <c r="ITM711" s="28"/>
      <c r="ITN711" s="360"/>
      <c r="ITO711" s="28"/>
      <c r="ITP711" s="360"/>
      <c r="ITQ711" s="28"/>
      <c r="ITR711" s="360"/>
      <c r="ITS711" s="28"/>
      <c r="ITT711" s="360"/>
      <c r="ITU711" s="28"/>
      <c r="ITV711" s="360"/>
      <c r="ITW711" s="28"/>
      <c r="ITX711" s="360"/>
      <c r="ITY711" s="28"/>
      <c r="ITZ711" s="360"/>
      <c r="IUA711" s="28"/>
      <c r="IUB711" s="360"/>
      <c r="IUC711" s="28"/>
      <c r="IUD711" s="360"/>
      <c r="IUE711" s="28"/>
      <c r="IUF711" s="360"/>
      <c r="IUG711" s="28"/>
      <c r="IUH711" s="360"/>
      <c r="IUI711" s="28"/>
      <c r="IUJ711" s="360"/>
      <c r="IUK711" s="28"/>
      <c r="IUL711" s="360"/>
      <c r="IUM711" s="28"/>
      <c r="IUN711" s="360"/>
      <c r="IUO711" s="28"/>
      <c r="IUP711" s="360"/>
      <c r="IUQ711" s="28"/>
      <c r="IUR711" s="360"/>
      <c r="IUS711" s="28"/>
      <c r="IUT711" s="360"/>
      <c r="IUU711" s="28"/>
      <c r="IUV711" s="360"/>
      <c r="IUW711" s="28"/>
      <c r="IUX711" s="360"/>
      <c r="IUY711" s="28"/>
      <c r="IUZ711" s="360"/>
      <c r="IVA711" s="28"/>
      <c r="IVB711" s="360"/>
      <c r="IVC711" s="28"/>
      <c r="IVD711" s="360"/>
      <c r="IVE711" s="28"/>
      <c r="IVF711" s="360"/>
      <c r="IVG711" s="28"/>
      <c r="IVH711" s="360"/>
      <c r="IVI711" s="28"/>
      <c r="IVJ711" s="360"/>
      <c r="IVK711" s="28"/>
      <c r="IVL711" s="360"/>
      <c r="IVM711" s="28"/>
      <c r="IVN711" s="360"/>
      <c r="IVO711" s="28"/>
      <c r="IVP711" s="360"/>
      <c r="IVQ711" s="28"/>
      <c r="IVR711" s="360"/>
      <c r="IVS711" s="28"/>
      <c r="IVT711" s="360"/>
      <c r="IVU711" s="28"/>
      <c r="IVV711" s="360"/>
      <c r="IVW711" s="28"/>
      <c r="IVX711" s="360"/>
      <c r="IVY711" s="28"/>
      <c r="IVZ711" s="360"/>
      <c r="IWA711" s="28"/>
      <c r="IWB711" s="360"/>
      <c r="IWC711" s="28"/>
      <c r="IWD711" s="360"/>
      <c r="IWE711" s="28"/>
      <c r="IWF711" s="360"/>
      <c r="IWG711" s="28"/>
      <c r="IWH711" s="360"/>
      <c r="IWI711" s="28"/>
      <c r="IWJ711" s="360"/>
      <c r="IWK711" s="28"/>
      <c r="IWL711" s="360"/>
      <c r="IWM711" s="28"/>
      <c r="IWN711" s="360"/>
      <c r="IWO711" s="28"/>
      <c r="IWP711" s="360"/>
      <c r="IWQ711" s="28"/>
      <c r="IWR711" s="360"/>
      <c r="IWS711" s="28"/>
      <c r="IWT711" s="360"/>
      <c r="IWU711" s="28"/>
      <c r="IWV711" s="360"/>
      <c r="IWW711" s="28"/>
      <c r="IWX711" s="360"/>
      <c r="IWY711" s="28"/>
      <c r="IWZ711" s="360"/>
      <c r="IXA711" s="28"/>
      <c r="IXB711" s="360"/>
      <c r="IXC711" s="28"/>
      <c r="IXD711" s="360"/>
      <c r="IXE711" s="28"/>
      <c r="IXF711" s="360"/>
      <c r="IXG711" s="28"/>
      <c r="IXH711" s="360"/>
      <c r="IXI711" s="28"/>
      <c r="IXJ711" s="360"/>
      <c r="IXK711" s="28"/>
      <c r="IXL711" s="360"/>
      <c r="IXM711" s="28"/>
      <c r="IXN711" s="360"/>
      <c r="IXO711" s="28"/>
      <c r="IXP711" s="360"/>
      <c r="IXQ711" s="28"/>
      <c r="IXR711" s="360"/>
      <c r="IXS711" s="28"/>
      <c r="IXT711" s="360"/>
      <c r="IXU711" s="28"/>
      <c r="IXV711" s="360"/>
      <c r="IXW711" s="28"/>
      <c r="IXX711" s="360"/>
      <c r="IXY711" s="28"/>
      <c r="IXZ711" s="360"/>
      <c r="IYA711" s="28"/>
      <c r="IYB711" s="360"/>
      <c r="IYC711" s="28"/>
      <c r="IYD711" s="360"/>
      <c r="IYE711" s="28"/>
      <c r="IYF711" s="360"/>
      <c r="IYG711" s="28"/>
      <c r="IYH711" s="360"/>
      <c r="IYI711" s="28"/>
      <c r="IYJ711" s="360"/>
      <c r="IYK711" s="28"/>
      <c r="IYL711" s="360"/>
      <c r="IYM711" s="28"/>
      <c r="IYN711" s="360"/>
      <c r="IYO711" s="28"/>
      <c r="IYP711" s="360"/>
      <c r="IYQ711" s="28"/>
      <c r="IYR711" s="360"/>
      <c r="IYS711" s="28"/>
      <c r="IYT711" s="360"/>
      <c r="IYU711" s="28"/>
      <c r="IYV711" s="360"/>
      <c r="IYW711" s="28"/>
      <c r="IYX711" s="360"/>
      <c r="IYY711" s="28"/>
      <c r="IYZ711" s="360"/>
      <c r="IZA711" s="28"/>
      <c r="IZB711" s="360"/>
      <c r="IZC711" s="28"/>
      <c r="IZD711" s="360"/>
      <c r="IZE711" s="28"/>
      <c r="IZF711" s="360"/>
      <c r="IZG711" s="28"/>
      <c r="IZH711" s="360"/>
      <c r="IZI711" s="28"/>
      <c r="IZJ711" s="360"/>
      <c r="IZK711" s="28"/>
      <c r="IZL711" s="360"/>
      <c r="IZM711" s="28"/>
      <c r="IZN711" s="360"/>
      <c r="IZO711" s="28"/>
      <c r="IZP711" s="360"/>
      <c r="IZQ711" s="28"/>
      <c r="IZR711" s="360"/>
      <c r="IZS711" s="28"/>
      <c r="IZT711" s="360"/>
      <c r="IZU711" s="28"/>
      <c r="IZV711" s="360"/>
      <c r="IZW711" s="28"/>
      <c r="IZX711" s="360"/>
      <c r="IZY711" s="28"/>
      <c r="IZZ711" s="360"/>
      <c r="JAA711" s="28"/>
      <c r="JAB711" s="360"/>
      <c r="JAC711" s="28"/>
      <c r="JAD711" s="360"/>
      <c r="JAE711" s="28"/>
      <c r="JAF711" s="360"/>
      <c r="JAG711" s="28"/>
      <c r="JAH711" s="360"/>
      <c r="JAI711" s="28"/>
      <c r="JAJ711" s="360"/>
      <c r="JAK711" s="28"/>
      <c r="JAL711" s="360"/>
      <c r="JAM711" s="28"/>
      <c r="JAN711" s="360"/>
      <c r="JAO711" s="28"/>
      <c r="JAP711" s="360"/>
      <c r="JAQ711" s="28"/>
      <c r="JAR711" s="360"/>
      <c r="JAS711" s="28"/>
      <c r="JAT711" s="360"/>
      <c r="JAU711" s="28"/>
      <c r="JAV711" s="360"/>
      <c r="JAW711" s="28"/>
      <c r="JAX711" s="360"/>
      <c r="JAY711" s="28"/>
      <c r="JAZ711" s="360"/>
      <c r="JBA711" s="28"/>
      <c r="JBB711" s="360"/>
      <c r="JBC711" s="28"/>
      <c r="JBD711" s="360"/>
      <c r="JBE711" s="28"/>
      <c r="JBF711" s="360"/>
      <c r="JBG711" s="28"/>
      <c r="JBH711" s="360"/>
      <c r="JBI711" s="28"/>
      <c r="JBJ711" s="360"/>
      <c r="JBK711" s="28"/>
      <c r="JBL711" s="360"/>
      <c r="JBM711" s="28"/>
      <c r="JBN711" s="360"/>
      <c r="JBO711" s="28"/>
      <c r="JBP711" s="360"/>
      <c r="JBQ711" s="28"/>
      <c r="JBR711" s="360"/>
      <c r="JBS711" s="28"/>
      <c r="JBT711" s="360"/>
      <c r="JBU711" s="28"/>
      <c r="JBV711" s="360"/>
      <c r="JBW711" s="28"/>
      <c r="JBX711" s="360"/>
      <c r="JBY711" s="28"/>
      <c r="JBZ711" s="360"/>
      <c r="JCA711" s="28"/>
      <c r="JCB711" s="360"/>
      <c r="JCC711" s="28"/>
      <c r="JCD711" s="360"/>
      <c r="JCE711" s="28"/>
      <c r="JCF711" s="360"/>
      <c r="JCG711" s="28"/>
      <c r="JCH711" s="360"/>
      <c r="JCI711" s="28"/>
      <c r="JCJ711" s="360"/>
      <c r="JCK711" s="28"/>
      <c r="JCL711" s="360"/>
      <c r="JCM711" s="28"/>
      <c r="JCN711" s="360"/>
      <c r="JCO711" s="28"/>
      <c r="JCP711" s="360"/>
      <c r="JCQ711" s="28"/>
      <c r="JCR711" s="360"/>
      <c r="JCS711" s="28"/>
      <c r="JCT711" s="360"/>
      <c r="JCU711" s="28"/>
      <c r="JCV711" s="360"/>
      <c r="JCW711" s="28"/>
      <c r="JCX711" s="360"/>
      <c r="JCY711" s="28"/>
      <c r="JCZ711" s="360"/>
      <c r="JDA711" s="28"/>
      <c r="JDB711" s="360"/>
      <c r="JDC711" s="28"/>
      <c r="JDD711" s="360"/>
      <c r="JDE711" s="28"/>
      <c r="JDF711" s="360"/>
      <c r="JDG711" s="28"/>
      <c r="JDH711" s="360"/>
      <c r="JDI711" s="28"/>
      <c r="JDJ711" s="360"/>
      <c r="JDK711" s="28"/>
      <c r="JDL711" s="360"/>
      <c r="JDM711" s="28"/>
      <c r="JDN711" s="360"/>
      <c r="JDO711" s="28"/>
      <c r="JDP711" s="360"/>
      <c r="JDQ711" s="28"/>
      <c r="JDR711" s="360"/>
      <c r="JDS711" s="28"/>
      <c r="JDT711" s="360"/>
      <c r="JDU711" s="28"/>
      <c r="JDV711" s="360"/>
      <c r="JDW711" s="28"/>
      <c r="JDX711" s="360"/>
      <c r="JDY711" s="28"/>
      <c r="JDZ711" s="360"/>
      <c r="JEA711" s="28"/>
      <c r="JEB711" s="360"/>
      <c r="JEC711" s="28"/>
      <c r="JED711" s="360"/>
      <c r="JEE711" s="28"/>
      <c r="JEF711" s="360"/>
      <c r="JEG711" s="28"/>
      <c r="JEH711" s="360"/>
      <c r="JEI711" s="28"/>
      <c r="JEJ711" s="360"/>
      <c r="JEK711" s="28"/>
      <c r="JEL711" s="360"/>
      <c r="JEM711" s="28"/>
      <c r="JEN711" s="360"/>
      <c r="JEO711" s="28"/>
      <c r="JEP711" s="360"/>
      <c r="JEQ711" s="28"/>
      <c r="JER711" s="360"/>
      <c r="JES711" s="28"/>
      <c r="JET711" s="360"/>
      <c r="JEU711" s="28"/>
      <c r="JEV711" s="360"/>
      <c r="JEW711" s="28"/>
      <c r="JEX711" s="360"/>
      <c r="JEY711" s="28"/>
      <c r="JEZ711" s="360"/>
      <c r="JFA711" s="28"/>
      <c r="JFB711" s="360"/>
      <c r="JFC711" s="28"/>
      <c r="JFD711" s="360"/>
      <c r="JFE711" s="28"/>
      <c r="JFF711" s="360"/>
      <c r="JFG711" s="28"/>
      <c r="JFH711" s="360"/>
      <c r="JFI711" s="28"/>
      <c r="JFJ711" s="360"/>
      <c r="JFK711" s="28"/>
      <c r="JFL711" s="360"/>
      <c r="JFM711" s="28"/>
      <c r="JFN711" s="360"/>
      <c r="JFO711" s="28"/>
      <c r="JFP711" s="360"/>
      <c r="JFQ711" s="28"/>
      <c r="JFR711" s="360"/>
      <c r="JFS711" s="28"/>
      <c r="JFT711" s="360"/>
      <c r="JFU711" s="28"/>
      <c r="JFV711" s="360"/>
      <c r="JFW711" s="28"/>
      <c r="JFX711" s="360"/>
      <c r="JFY711" s="28"/>
      <c r="JFZ711" s="360"/>
      <c r="JGA711" s="28"/>
      <c r="JGB711" s="360"/>
      <c r="JGC711" s="28"/>
      <c r="JGD711" s="360"/>
      <c r="JGE711" s="28"/>
      <c r="JGF711" s="360"/>
      <c r="JGG711" s="28"/>
      <c r="JGH711" s="360"/>
      <c r="JGI711" s="28"/>
      <c r="JGJ711" s="360"/>
      <c r="JGK711" s="28"/>
      <c r="JGL711" s="360"/>
      <c r="JGM711" s="28"/>
      <c r="JGN711" s="360"/>
      <c r="JGO711" s="28"/>
      <c r="JGP711" s="360"/>
      <c r="JGQ711" s="28"/>
      <c r="JGR711" s="360"/>
      <c r="JGS711" s="28"/>
      <c r="JGT711" s="360"/>
      <c r="JGU711" s="28"/>
      <c r="JGV711" s="360"/>
      <c r="JGW711" s="28"/>
      <c r="JGX711" s="360"/>
      <c r="JGY711" s="28"/>
      <c r="JGZ711" s="360"/>
      <c r="JHA711" s="28"/>
      <c r="JHB711" s="360"/>
      <c r="JHC711" s="28"/>
      <c r="JHD711" s="360"/>
      <c r="JHE711" s="28"/>
      <c r="JHF711" s="360"/>
      <c r="JHG711" s="28"/>
      <c r="JHH711" s="360"/>
      <c r="JHI711" s="28"/>
      <c r="JHJ711" s="360"/>
      <c r="JHK711" s="28"/>
      <c r="JHL711" s="360"/>
      <c r="JHM711" s="28"/>
      <c r="JHN711" s="360"/>
      <c r="JHO711" s="28"/>
      <c r="JHP711" s="360"/>
      <c r="JHQ711" s="28"/>
      <c r="JHR711" s="360"/>
      <c r="JHS711" s="28"/>
      <c r="JHT711" s="360"/>
      <c r="JHU711" s="28"/>
      <c r="JHV711" s="360"/>
      <c r="JHW711" s="28"/>
      <c r="JHX711" s="360"/>
      <c r="JHY711" s="28"/>
      <c r="JHZ711" s="360"/>
      <c r="JIA711" s="28"/>
      <c r="JIB711" s="360"/>
      <c r="JIC711" s="28"/>
      <c r="JID711" s="360"/>
      <c r="JIE711" s="28"/>
      <c r="JIF711" s="360"/>
      <c r="JIG711" s="28"/>
      <c r="JIH711" s="360"/>
      <c r="JII711" s="28"/>
      <c r="JIJ711" s="360"/>
      <c r="JIK711" s="28"/>
      <c r="JIL711" s="360"/>
      <c r="JIM711" s="28"/>
      <c r="JIN711" s="360"/>
      <c r="JIO711" s="28"/>
      <c r="JIP711" s="360"/>
      <c r="JIQ711" s="28"/>
      <c r="JIR711" s="360"/>
      <c r="JIS711" s="28"/>
      <c r="JIT711" s="360"/>
      <c r="JIU711" s="28"/>
      <c r="JIV711" s="360"/>
      <c r="JIW711" s="28"/>
      <c r="JIX711" s="360"/>
      <c r="JIY711" s="28"/>
      <c r="JIZ711" s="360"/>
      <c r="JJA711" s="28"/>
      <c r="JJB711" s="360"/>
      <c r="JJC711" s="28"/>
      <c r="JJD711" s="360"/>
      <c r="JJE711" s="28"/>
      <c r="JJF711" s="360"/>
      <c r="JJG711" s="28"/>
      <c r="JJH711" s="360"/>
      <c r="JJI711" s="28"/>
      <c r="JJJ711" s="360"/>
      <c r="JJK711" s="28"/>
      <c r="JJL711" s="360"/>
      <c r="JJM711" s="28"/>
      <c r="JJN711" s="360"/>
      <c r="JJO711" s="28"/>
      <c r="JJP711" s="360"/>
      <c r="JJQ711" s="28"/>
      <c r="JJR711" s="360"/>
      <c r="JJS711" s="28"/>
      <c r="JJT711" s="360"/>
      <c r="JJU711" s="28"/>
      <c r="JJV711" s="360"/>
      <c r="JJW711" s="28"/>
      <c r="JJX711" s="360"/>
      <c r="JJY711" s="28"/>
      <c r="JJZ711" s="360"/>
      <c r="JKA711" s="28"/>
      <c r="JKB711" s="360"/>
      <c r="JKC711" s="28"/>
      <c r="JKD711" s="360"/>
      <c r="JKE711" s="28"/>
      <c r="JKF711" s="360"/>
      <c r="JKG711" s="28"/>
      <c r="JKH711" s="360"/>
      <c r="JKI711" s="28"/>
      <c r="JKJ711" s="360"/>
      <c r="JKK711" s="28"/>
      <c r="JKL711" s="360"/>
      <c r="JKM711" s="28"/>
      <c r="JKN711" s="360"/>
      <c r="JKO711" s="28"/>
      <c r="JKP711" s="360"/>
      <c r="JKQ711" s="28"/>
      <c r="JKR711" s="360"/>
      <c r="JKS711" s="28"/>
      <c r="JKT711" s="360"/>
      <c r="JKU711" s="28"/>
      <c r="JKV711" s="360"/>
      <c r="JKW711" s="28"/>
      <c r="JKX711" s="360"/>
      <c r="JKY711" s="28"/>
      <c r="JKZ711" s="360"/>
      <c r="JLA711" s="28"/>
      <c r="JLB711" s="360"/>
      <c r="JLC711" s="28"/>
      <c r="JLD711" s="360"/>
      <c r="JLE711" s="28"/>
      <c r="JLF711" s="360"/>
      <c r="JLG711" s="28"/>
      <c r="JLH711" s="360"/>
      <c r="JLI711" s="28"/>
      <c r="JLJ711" s="360"/>
      <c r="JLK711" s="28"/>
      <c r="JLL711" s="360"/>
      <c r="JLM711" s="28"/>
      <c r="JLN711" s="360"/>
      <c r="JLO711" s="28"/>
      <c r="JLP711" s="360"/>
      <c r="JLQ711" s="28"/>
      <c r="JLR711" s="360"/>
      <c r="JLS711" s="28"/>
      <c r="JLT711" s="360"/>
      <c r="JLU711" s="28"/>
      <c r="JLV711" s="360"/>
      <c r="JLW711" s="28"/>
      <c r="JLX711" s="360"/>
      <c r="JLY711" s="28"/>
      <c r="JLZ711" s="360"/>
      <c r="JMA711" s="28"/>
      <c r="JMB711" s="360"/>
      <c r="JMC711" s="28"/>
      <c r="JMD711" s="360"/>
      <c r="JME711" s="28"/>
      <c r="JMF711" s="360"/>
      <c r="JMG711" s="28"/>
      <c r="JMH711" s="360"/>
      <c r="JMI711" s="28"/>
      <c r="JMJ711" s="360"/>
      <c r="JMK711" s="28"/>
      <c r="JML711" s="360"/>
      <c r="JMM711" s="28"/>
      <c r="JMN711" s="360"/>
      <c r="JMO711" s="28"/>
      <c r="JMP711" s="360"/>
      <c r="JMQ711" s="28"/>
      <c r="JMR711" s="360"/>
      <c r="JMS711" s="28"/>
      <c r="JMT711" s="360"/>
      <c r="JMU711" s="28"/>
      <c r="JMV711" s="360"/>
      <c r="JMW711" s="28"/>
      <c r="JMX711" s="360"/>
      <c r="JMY711" s="28"/>
      <c r="JMZ711" s="360"/>
      <c r="JNA711" s="28"/>
      <c r="JNB711" s="360"/>
      <c r="JNC711" s="28"/>
      <c r="JND711" s="360"/>
      <c r="JNE711" s="28"/>
      <c r="JNF711" s="360"/>
      <c r="JNG711" s="28"/>
      <c r="JNH711" s="360"/>
      <c r="JNI711" s="28"/>
      <c r="JNJ711" s="360"/>
      <c r="JNK711" s="28"/>
      <c r="JNL711" s="360"/>
      <c r="JNM711" s="28"/>
      <c r="JNN711" s="360"/>
      <c r="JNO711" s="28"/>
      <c r="JNP711" s="360"/>
      <c r="JNQ711" s="28"/>
      <c r="JNR711" s="360"/>
      <c r="JNS711" s="28"/>
      <c r="JNT711" s="360"/>
      <c r="JNU711" s="28"/>
      <c r="JNV711" s="360"/>
      <c r="JNW711" s="28"/>
      <c r="JNX711" s="360"/>
      <c r="JNY711" s="28"/>
      <c r="JNZ711" s="360"/>
      <c r="JOA711" s="28"/>
      <c r="JOB711" s="360"/>
      <c r="JOC711" s="28"/>
      <c r="JOD711" s="360"/>
      <c r="JOE711" s="28"/>
      <c r="JOF711" s="360"/>
      <c r="JOG711" s="28"/>
      <c r="JOH711" s="360"/>
      <c r="JOI711" s="28"/>
      <c r="JOJ711" s="360"/>
      <c r="JOK711" s="28"/>
      <c r="JOL711" s="360"/>
      <c r="JOM711" s="28"/>
      <c r="JON711" s="360"/>
      <c r="JOO711" s="28"/>
      <c r="JOP711" s="360"/>
      <c r="JOQ711" s="28"/>
      <c r="JOR711" s="360"/>
      <c r="JOS711" s="28"/>
      <c r="JOT711" s="360"/>
      <c r="JOU711" s="28"/>
      <c r="JOV711" s="360"/>
      <c r="JOW711" s="28"/>
      <c r="JOX711" s="360"/>
      <c r="JOY711" s="28"/>
      <c r="JOZ711" s="360"/>
      <c r="JPA711" s="28"/>
      <c r="JPB711" s="360"/>
      <c r="JPC711" s="28"/>
      <c r="JPD711" s="360"/>
      <c r="JPE711" s="28"/>
      <c r="JPF711" s="360"/>
      <c r="JPG711" s="28"/>
      <c r="JPH711" s="360"/>
      <c r="JPI711" s="28"/>
      <c r="JPJ711" s="360"/>
      <c r="JPK711" s="28"/>
      <c r="JPL711" s="360"/>
      <c r="JPM711" s="28"/>
      <c r="JPN711" s="360"/>
      <c r="JPO711" s="28"/>
      <c r="JPP711" s="360"/>
      <c r="JPQ711" s="28"/>
      <c r="JPR711" s="360"/>
      <c r="JPS711" s="28"/>
      <c r="JPT711" s="360"/>
      <c r="JPU711" s="28"/>
      <c r="JPV711" s="360"/>
      <c r="JPW711" s="28"/>
      <c r="JPX711" s="360"/>
      <c r="JPY711" s="28"/>
      <c r="JPZ711" s="360"/>
      <c r="JQA711" s="28"/>
      <c r="JQB711" s="360"/>
      <c r="JQC711" s="28"/>
      <c r="JQD711" s="360"/>
      <c r="JQE711" s="28"/>
      <c r="JQF711" s="360"/>
      <c r="JQG711" s="28"/>
      <c r="JQH711" s="360"/>
      <c r="JQI711" s="28"/>
      <c r="JQJ711" s="360"/>
      <c r="JQK711" s="28"/>
      <c r="JQL711" s="360"/>
      <c r="JQM711" s="28"/>
      <c r="JQN711" s="360"/>
      <c r="JQO711" s="28"/>
      <c r="JQP711" s="360"/>
      <c r="JQQ711" s="28"/>
      <c r="JQR711" s="360"/>
      <c r="JQS711" s="28"/>
      <c r="JQT711" s="360"/>
      <c r="JQU711" s="28"/>
      <c r="JQV711" s="360"/>
      <c r="JQW711" s="28"/>
      <c r="JQX711" s="360"/>
      <c r="JQY711" s="28"/>
      <c r="JQZ711" s="360"/>
      <c r="JRA711" s="28"/>
      <c r="JRB711" s="360"/>
      <c r="JRC711" s="28"/>
      <c r="JRD711" s="360"/>
      <c r="JRE711" s="28"/>
      <c r="JRF711" s="360"/>
      <c r="JRG711" s="28"/>
      <c r="JRH711" s="360"/>
      <c r="JRI711" s="28"/>
      <c r="JRJ711" s="360"/>
      <c r="JRK711" s="28"/>
      <c r="JRL711" s="360"/>
      <c r="JRM711" s="28"/>
      <c r="JRN711" s="360"/>
      <c r="JRO711" s="28"/>
      <c r="JRP711" s="360"/>
      <c r="JRQ711" s="28"/>
      <c r="JRR711" s="360"/>
      <c r="JRS711" s="28"/>
      <c r="JRT711" s="360"/>
      <c r="JRU711" s="28"/>
      <c r="JRV711" s="360"/>
      <c r="JRW711" s="28"/>
      <c r="JRX711" s="360"/>
      <c r="JRY711" s="28"/>
      <c r="JRZ711" s="360"/>
      <c r="JSA711" s="28"/>
      <c r="JSB711" s="360"/>
      <c r="JSC711" s="28"/>
      <c r="JSD711" s="360"/>
      <c r="JSE711" s="28"/>
      <c r="JSF711" s="360"/>
      <c r="JSG711" s="28"/>
      <c r="JSH711" s="360"/>
      <c r="JSI711" s="28"/>
      <c r="JSJ711" s="360"/>
      <c r="JSK711" s="28"/>
      <c r="JSL711" s="360"/>
      <c r="JSM711" s="28"/>
      <c r="JSN711" s="360"/>
      <c r="JSO711" s="28"/>
      <c r="JSP711" s="360"/>
      <c r="JSQ711" s="28"/>
      <c r="JSR711" s="360"/>
      <c r="JSS711" s="28"/>
      <c r="JST711" s="360"/>
      <c r="JSU711" s="28"/>
      <c r="JSV711" s="360"/>
      <c r="JSW711" s="28"/>
      <c r="JSX711" s="360"/>
      <c r="JSY711" s="28"/>
      <c r="JSZ711" s="360"/>
      <c r="JTA711" s="28"/>
      <c r="JTB711" s="360"/>
      <c r="JTC711" s="28"/>
      <c r="JTD711" s="360"/>
      <c r="JTE711" s="28"/>
      <c r="JTF711" s="360"/>
      <c r="JTG711" s="28"/>
      <c r="JTH711" s="360"/>
      <c r="JTI711" s="28"/>
      <c r="JTJ711" s="360"/>
      <c r="JTK711" s="28"/>
      <c r="JTL711" s="360"/>
      <c r="JTM711" s="28"/>
      <c r="JTN711" s="360"/>
      <c r="JTO711" s="28"/>
      <c r="JTP711" s="360"/>
      <c r="JTQ711" s="28"/>
      <c r="JTR711" s="360"/>
      <c r="JTS711" s="28"/>
      <c r="JTT711" s="360"/>
      <c r="JTU711" s="28"/>
      <c r="JTV711" s="360"/>
      <c r="JTW711" s="28"/>
      <c r="JTX711" s="360"/>
      <c r="JTY711" s="28"/>
      <c r="JTZ711" s="360"/>
      <c r="JUA711" s="28"/>
      <c r="JUB711" s="360"/>
      <c r="JUC711" s="28"/>
      <c r="JUD711" s="360"/>
      <c r="JUE711" s="28"/>
      <c r="JUF711" s="360"/>
      <c r="JUG711" s="28"/>
      <c r="JUH711" s="360"/>
      <c r="JUI711" s="28"/>
      <c r="JUJ711" s="360"/>
      <c r="JUK711" s="28"/>
      <c r="JUL711" s="360"/>
      <c r="JUM711" s="28"/>
      <c r="JUN711" s="360"/>
      <c r="JUO711" s="28"/>
      <c r="JUP711" s="360"/>
      <c r="JUQ711" s="28"/>
      <c r="JUR711" s="360"/>
      <c r="JUS711" s="28"/>
      <c r="JUT711" s="360"/>
      <c r="JUU711" s="28"/>
      <c r="JUV711" s="360"/>
      <c r="JUW711" s="28"/>
      <c r="JUX711" s="360"/>
      <c r="JUY711" s="28"/>
      <c r="JUZ711" s="360"/>
      <c r="JVA711" s="28"/>
      <c r="JVB711" s="360"/>
      <c r="JVC711" s="28"/>
      <c r="JVD711" s="360"/>
      <c r="JVE711" s="28"/>
      <c r="JVF711" s="360"/>
      <c r="JVG711" s="28"/>
      <c r="JVH711" s="360"/>
      <c r="JVI711" s="28"/>
      <c r="JVJ711" s="360"/>
      <c r="JVK711" s="28"/>
      <c r="JVL711" s="360"/>
      <c r="JVM711" s="28"/>
      <c r="JVN711" s="360"/>
      <c r="JVO711" s="28"/>
      <c r="JVP711" s="360"/>
      <c r="JVQ711" s="28"/>
      <c r="JVR711" s="360"/>
      <c r="JVS711" s="28"/>
      <c r="JVT711" s="360"/>
      <c r="JVU711" s="28"/>
      <c r="JVV711" s="360"/>
      <c r="JVW711" s="28"/>
      <c r="JVX711" s="360"/>
      <c r="JVY711" s="28"/>
      <c r="JVZ711" s="360"/>
      <c r="JWA711" s="28"/>
      <c r="JWB711" s="360"/>
      <c r="JWC711" s="28"/>
      <c r="JWD711" s="360"/>
      <c r="JWE711" s="28"/>
      <c r="JWF711" s="360"/>
      <c r="JWG711" s="28"/>
      <c r="JWH711" s="360"/>
      <c r="JWI711" s="28"/>
      <c r="JWJ711" s="360"/>
      <c r="JWK711" s="28"/>
      <c r="JWL711" s="360"/>
      <c r="JWM711" s="28"/>
      <c r="JWN711" s="360"/>
      <c r="JWO711" s="28"/>
      <c r="JWP711" s="360"/>
      <c r="JWQ711" s="28"/>
      <c r="JWR711" s="360"/>
      <c r="JWS711" s="28"/>
      <c r="JWT711" s="360"/>
      <c r="JWU711" s="28"/>
      <c r="JWV711" s="360"/>
      <c r="JWW711" s="28"/>
      <c r="JWX711" s="360"/>
      <c r="JWY711" s="28"/>
      <c r="JWZ711" s="360"/>
      <c r="JXA711" s="28"/>
      <c r="JXB711" s="360"/>
      <c r="JXC711" s="28"/>
      <c r="JXD711" s="360"/>
      <c r="JXE711" s="28"/>
      <c r="JXF711" s="360"/>
      <c r="JXG711" s="28"/>
      <c r="JXH711" s="360"/>
      <c r="JXI711" s="28"/>
      <c r="JXJ711" s="360"/>
      <c r="JXK711" s="28"/>
      <c r="JXL711" s="360"/>
      <c r="JXM711" s="28"/>
      <c r="JXN711" s="360"/>
      <c r="JXO711" s="28"/>
      <c r="JXP711" s="360"/>
      <c r="JXQ711" s="28"/>
      <c r="JXR711" s="360"/>
      <c r="JXS711" s="28"/>
      <c r="JXT711" s="360"/>
      <c r="JXU711" s="28"/>
      <c r="JXV711" s="360"/>
      <c r="JXW711" s="28"/>
      <c r="JXX711" s="360"/>
      <c r="JXY711" s="28"/>
      <c r="JXZ711" s="360"/>
      <c r="JYA711" s="28"/>
      <c r="JYB711" s="360"/>
      <c r="JYC711" s="28"/>
      <c r="JYD711" s="360"/>
      <c r="JYE711" s="28"/>
      <c r="JYF711" s="360"/>
      <c r="JYG711" s="28"/>
      <c r="JYH711" s="360"/>
      <c r="JYI711" s="28"/>
      <c r="JYJ711" s="360"/>
      <c r="JYK711" s="28"/>
      <c r="JYL711" s="360"/>
      <c r="JYM711" s="28"/>
      <c r="JYN711" s="360"/>
      <c r="JYO711" s="28"/>
      <c r="JYP711" s="360"/>
      <c r="JYQ711" s="28"/>
      <c r="JYR711" s="360"/>
      <c r="JYS711" s="28"/>
      <c r="JYT711" s="360"/>
      <c r="JYU711" s="28"/>
      <c r="JYV711" s="360"/>
      <c r="JYW711" s="28"/>
      <c r="JYX711" s="360"/>
      <c r="JYY711" s="28"/>
      <c r="JYZ711" s="360"/>
      <c r="JZA711" s="28"/>
      <c r="JZB711" s="360"/>
      <c r="JZC711" s="28"/>
      <c r="JZD711" s="360"/>
      <c r="JZE711" s="28"/>
      <c r="JZF711" s="360"/>
      <c r="JZG711" s="28"/>
      <c r="JZH711" s="360"/>
      <c r="JZI711" s="28"/>
      <c r="JZJ711" s="360"/>
      <c r="JZK711" s="28"/>
      <c r="JZL711" s="360"/>
      <c r="JZM711" s="28"/>
      <c r="JZN711" s="360"/>
      <c r="JZO711" s="28"/>
      <c r="JZP711" s="360"/>
      <c r="JZQ711" s="28"/>
      <c r="JZR711" s="360"/>
      <c r="JZS711" s="28"/>
      <c r="JZT711" s="360"/>
      <c r="JZU711" s="28"/>
      <c r="JZV711" s="360"/>
      <c r="JZW711" s="28"/>
      <c r="JZX711" s="360"/>
      <c r="JZY711" s="28"/>
      <c r="JZZ711" s="360"/>
      <c r="KAA711" s="28"/>
      <c r="KAB711" s="360"/>
      <c r="KAC711" s="28"/>
      <c r="KAD711" s="360"/>
      <c r="KAE711" s="28"/>
      <c r="KAF711" s="360"/>
      <c r="KAG711" s="28"/>
      <c r="KAH711" s="360"/>
      <c r="KAI711" s="28"/>
      <c r="KAJ711" s="360"/>
      <c r="KAK711" s="28"/>
      <c r="KAL711" s="360"/>
      <c r="KAM711" s="28"/>
      <c r="KAN711" s="360"/>
      <c r="KAO711" s="28"/>
      <c r="KAP711" s="360"/>
      <c r="KAQ711" s="28"/>
      <c r="KAR711" s="360"/>
      <c r="KAS711" s="28"/>
      <c r="KAT711" s="360"/>
      <c r="KAU711" s="28"/>
      <c r="KAV711" s="360"/>
      <c r="KAW711" s="28"/>
      <c r="KAX711" s="360"/>
      <c r="KAY711" s="28"/>
      <c r="KAZ711" s="360"/>
      <c r="KBA711" s="28"/>
      <c r="KBB711" s="360"/>
      <c r="KBC711" s="28"/>
      <c r="KBD711" s="360"/>
      <c r="KBE711" s="28"/>
      <c r="KBF711" s="360"/>
      <c r="KBG711" s="28"/>
      <c r="KBH711" s="360"/>
      <c r="KBI711" s="28"/>
      <c r="KBJ711" s="360"/>
      <c r="KBK711" s="28"/>
      <c r="KBL711" s="360"/>
      <c r="KBM711" s="28"/>
      <c r="KBN711" s="360"/>
      <c r="KBO711" s="28"/>
      <c r="KBP711" s="360"/>
      <c r="KBQ711" s="28"/>
      <c r="KBR711" s="360"/>
      <c r="KBS711" s="28"/>
      <c r="KBT711" s="360"/>
      <c r="KBU711" s="28"/>
      <c r="KBV711" s="360"/>
      <c r="KBW711" s="28"/>
      <c r="KBX711" s="360"/>
      <c r="KBY711" s="28"/>
      <c r="KBZ711" s="360"/>
      <c r="KCA711" s="28"/>
      <c r="KCB711" s="360"/>
      <c r="KCC711" s="28"/>
      <c r="KCD711" s="360"/>
      <c r="KCE711" s="28"/>
      <c r="KCF711" s="360"/>
      <c r="KCG711" s="28"/>
      <c r="KCH711" s="360"/>
      <c r="KCI711" s="28"/>
      <c r="KCJ711" s="360"/>
      <c r="KCK711" s="28"/>
      <c r="KCL711" s="360"/>
      <c r="KCM711" s="28"/>
      <c r="KCN711" s="360"/>
      <c r="KCO711" s="28"/>
      <c r="KCP711" s="360"/>
      <c r="KCQ711" s="28"/>
      <c r="KCR711" s="360"/>
      <c r="KCS711" s="28"/>
      <c r="KCT711" s="360"/>
      <c r="KCU711" s="28"/>
      <c r="KCV711" s="360"/>
      <c r="KCW711" s="28"/>
      <c r="KCX711" s="360"/>
      <c r="KCY711" s="28"/>
      <c r="KCZ711" s="360"/>
      <c r="KDA711" s="28"/>
      <c r="KDB711" s="360"/>
      <c r="KDC711" s="28"/>
      <c r="KDD711" s="360"/>
      <c r="KDE711" s="28"/>
      <c r="KDF711" s="360"/>
      <c r="KDG711" s="28"/>
      <c r="KDH711" s="360"/>
      <c r="KDI711" s="28"/>
      <c r="KDJ711" s="360"/>
      <c r="KDK711" s="28"/>
      <c r="KDL711" s="360"/>
      <c r="KDM711" s="28"/>
      <c r="KDN711" s="360"/>
      <c r="KDO711" s="28"/>
      <c r="KDP711" s="360"/>
      <c r="KDQ711" s="28"/>
      <c r="KDR711" s="360"/>
      <c r="KDS711" s="28"/>
      <c r="KDT711" s="360"/>
      <c r="KDU711" s="28"/>
      <c r="KDV711" s="360"/>
      <c r="KDW711" s="28"/>
      <c r="KDX711" s="360"/>
      <c r="KDY711" s="28"/>
      <c r="KDZ711" s="360"/>
      <c r="KEA711" s="28"/>
      <c r="KEB711" s="360"/>
      <c r="KEC711" s="28"/>
      <c r="KED711" s="360"/>
      <c r="KEE711" s="28"/>
      <c r="KEF711" s="360"/>
      <c r="KEG711" s="28"/>
      <c r="KEH711" s="360"/>
      <c r="KEI711" s="28"/>
      <c r="KEJ711" s="360"/>
      <c r="KEK711" s="28"/>
      <c r="KEL711" s="360"/>
      <c r="KEM711" s="28"/>
      <c r="KEN711" s="360"/>
      <c r="KEO711" s="28"/>
      <c r="KEP711" s="360"/>
      <c r="KEQ711" s="28"/>
      <c r="KER711" s="360"/>
      <c r="KES711" s="28"/>
      <c r="KET711" s="360"/>
      <c r="KEU711" s="28"/>
      <c r="KEV711" s="360"/>
      <c r="KEW711" s="28"/>
      <c r="KEX711" s="360"/>
      <c r="KEY711" s="28"/>
      <c r="KEZ711" s="360"/>
      <c r="KFA711" s="28"/>
      <c r="KFB711" s="360"/>
      <c r="KFC711" s="28"/>
      <c r="KFD711" s="360"/>
      <c r="KFE711" s="28"/>
      <c r="KFF711" s="360"/>
      <c r="KFG711" s="28"/>
      <c r="KFH711" s="360"/>
      <c r="KFI711" s="28"/>
      <c r="KFJ711" s="360"/>
      <c r="KFK711" s="28"/>
      <c r="KFL711" s="360"/>
      <c r="KFM711" s="28"/>
      <c r="KFN711" s="360"/>
      <c r="KFO711" s="28"/>
      <c r="KFP711" s="360"/>
      <c r="KFQ711" s="28"/>
      <c r="KFR711" s="360"/>
      <c r="KFS711" s="28"/>
      <c r="KFT711" s="360"/>
      <c r="KFU711" s="28"/>
      <c r="KFV711" s="360"/>
      <c r="KFW711" s="28"/>
      <c r="KFX711" s="360"/>
      <c r="KFY711" s="28"/>
      <c r="KFZ711" s="360"/>
      <c r="KGA711" s="28"/>
      <c r="KGB711" s="360"/>
      <c r="KGC711" s="28"/>
      <c r="KGD711" s="360"/>
      <c r="KGE711" s="28"/>
      <c r="KGF711" s="360"/>
      <c r="KGG711" s="28"/>
      <c r="KGH711" s="360"/>
      <c r="KGI711" s="28"/>
      <c r="KGJ711" s="360"/>
      <c r="KGK711" s="28"/>
      <c r="KGL711" s="360"/>
      <c r="KGM711" s="28"/>
      <c r="KGN711" s="360"/>
      <c r="KGO711" s="28"/>
      <c r="KGP711" s="360"/>
      <c r="KGQ711" s="28"/>
      <c r="KGR711" s="360"/>
      <c r="KGS711" s="28"/>
      <c r="KGT711" s="360"/>
      <c r="KGU711" s="28"/>
      <c r="KGV711" s="360"/>
      <c r="KGW711" s="28"/>
      <c r="KGX711" s="360"/>
      <c r="KGY711" s="28"/>
      <c r="KGZ711" s="360"/>
      <c r="KHA711" s="28"/>
      <c r="KHB711" s="360"/>
      <c r="KHC711" s="28"/>
      <c r="KHD711" s="360"/>
      <c r="KHE711" s="28"/>
      <c r="KHF711" s="360"/>
      <c r="KHG711" s="28"/>
      <c r="KHH711" s="360"/>
      <c r="KHI711" s="28"/>
      <c r="KHJ711" s="360"/>
      <c r="KHK711" s="28"/>
      <c r="KHL711" s="360"/>
      <c r="KHM711" s="28"/>
      <c r="KHN711" s="360"/>
      <c r="KHO711" s="28"/>
      <c r="KHP711" s="360"/>
      <c r="KHQ711" s="28"/>
      <c r="KHR711" s="360"/>
      <c r="KHS711" s="28"/>
      <c r="KHT711" s="360"/>
      <c r="KHU711" s="28"/>
      <c r="KHV711" s="360"/>
      <c r="KHW711" s="28"/>
      <c r="KHX711" s="360"/>
      <c r="KHY711" s="28"/>
      <c r="KHZ711" s="360"/>
      <c r="KIA711" s="28"/>
      <c r="KIB711" s="360"/>
      <c r="KIC711" s="28"/>
      <c r="KID711" s="360"/>
      <c r="KIE711" s="28"/>
      <c r="KIF711" s="360"/>
      <c r="KIG711" s="28"/>
      <c r="KIH711" s="360"/>
      <c r="KII711" s="28"/>
      <c r="KIJ711" s="360"/>
      <c r="KIK711" s="28"/>
      <c r="KIL711" s="360"/>
      <c r="KIM711" s="28"/>
      <c r="KIN711" s="360"/>
      <c r="KIO711" s="28"/>
      <c r="KIP711" s="360"/>
      <c r="KIQ711" s="28"/>
      <c r="KIR711" s="360"/>
      <c r="KIS711" s="28"/>
      <c r="KIT711" s="360"/>
      <c r="KIU711" s="28"/>
      <c r="KIV711" s="360"/>
      <c r="KIW711" s="28"/>
      <c r="KIX711" s="360"/>
      <c r="KIY711" s="28"/>
      <c r="KIZ711" s="360"/>
      <c r="KJA711" s="28"/>
      <c r="KJB711" s="360"/>
      <c r="KJC711" s="28"/>
      <c r="KJD711" s="360"/>
      <c r="KJE711" s="28"/>
      <c r="KJF711" s="360"/>
      <c r="KJG711" s="28"/>
      <c r="KJH711" s="360"/>
      <c r="KJI711" s="28"/>
      <c r="KJJ711" s="360"/>
      <c r="KJK711" s="28"/>
      <c r="KJL711" s="360"/>
      <c r="KJM711" s="28"/>
      <c r="KJN711" s="360"/>
      <c r="KJO711" s="28"/>
      <c r="KJP711" s="360"/>
      <c r="KJQ711" s="28"/>
      <c r="KJR711" s="360"/>
      <c r="KJS711" s="28"/>
      <c r="KJT711" s="360"/>
      <c r="KJU711" s="28"/>
      <c r="KJV711" s="360"/>
      <c r="KJW711" s="28"/>
      <c r="KJX711" s="360"/>
      <c r="KJY711" s="28"/>
      <c r="KJZ711" s="360"/>
      <c r="KKA711" s="28"/>
      <c r="KKB711" s="360"/>
      <c r="KKC711" s="28"/>
      <c r="KKD711" s="360"/>
      <c r="KKE711" s="28"/>
      <c r="KKF711" s="360"/>
      <c r="KKG711" s="28"/>
      <c r="KKH711" s="360"/>
      <c r="KKI711" s="28"/>
      <c r="KKJ711" s="360"/>
      <c r="KKK711" s="28"/>
      <c r="KKL711" s="360"/>
      <c r="KKM711" s="28"/>
      <c r="KKN711" s="360"/>
      <c r="KKO711" s="28"/>
      <c r="KKP711" s="360"/>
      <c r="KKQ711" s="28"/>
      <c r="KKR711" s="360"/>
      <c r="KKS711" s="28"/>
      <c r="KKT711" s="360"/>
      <c r="KKU711" s="28"/>
      <c r="KKV711" s="360"/>
      <c r="KKW711" s="28"/>
      <c r="KKX711" s="360"/>
      <c r="KKY711" s="28"/>
      <c r="KKZ711" s="360"/>
      <c r="KLA711" s="28"/>
      <c r="KLB711" s="360"/>
      <c r="KLC711" s="28"/>
      <c r="KLD711" s="360"/>
      <c r="KLE711" s="28"/>
      <c r="KLF711" s="360"/>
      <c r="KLG711" s="28"/>
      <c r="KLH711" s="360"/>
      <c r="KLI711" s="28"/>
      <c r="KLJ711" s="360"/>
      <c r="KLK711" s="28"/>
      <c r="KLL711" s="360"/>
      <c r="KLM711" s="28"/>
      <c r="KLN711" s="360"/>
      <c r="KLO711" s="28"/>
      <c r="KLP711" s="360"/>
      <c r="KLQ711" s="28"/>
      <c r="KLR711" s="360"/>
      <c r="KLS711" s="28"/>
      <c r="KLT711" s="360"/>
      <c r="KLU711" s="28"/>
      <c r="KLV711" s="360"/>
      <c r="KLW711" s="28"/>
      <c r="KLX711" s="360"/>
      <c r="KLY711" s="28"/>
      <c r="KLZ711" s="360"/>
      <c r="KMA711" s="28"/>
      <c r="KMB711" s="360"/>
      <c r="KMC711" s="28"/>
      <c r="KMD711" s="360"/>
      <c r="KME711" s="28"/>
      <c r="KMF711" s="360"/>
      <c r="KMG711" s="28"/>
      <c r="KMH711" s="360"/>
      <c r="KMI711" s="28"/>
      <c r="KMJ711" s="360"/>
      <c r="KMK711" s="28"/>
      <c r="KML711" s="360"/>
      <c r="KMM711" s="28"/>
      <c r="KMN711" s="360"/>
      <c r="KMO711" s="28"/>
      <c r="KMP711" s="360"/>
      <c r="KMQ711" s="28"/>
      <c r="KMR711" s="360"/>
      <c r="KMS711" s="28"/>
      <c r="KMT711" s="360"/>
      <c r="KMU711" s="28"/>
      <c r="KMV711" s="360"/>
      <c r="KMW711" s="28"/>
      <c r="KMX711" s="360"/>
      <c r="KMY711" s="28"/>
      <c r="KMZ711" s="360"/>
      <c r="KNA711" s="28"/>
      <c r="KNB711" s="360"/>
      <c r="KNC711" s="28"/>
      <c r="KND711" s="360"/>
      <c r="KNE711" s="28"/>
      <c r="KNF711" s="360"/>
      <c r="KNG711" s="28"/>
      <c r="KNH711" s="360"/>
      <c r="KNI711" s="28"/>
      <c r="KNJ711" s="360"/>
      <c r="KNK711" s="28"/>
      <c r="KNL711" s="360"/>
      <c r="KNM711" s="28"/>
      <c r="KNN711" s="360"/>
      <c r="KNO711" s="28"/>
      <c r="KNP711" s="360"/>
      <c r="KNQ711" s="28"/>
      <c r="KNR711" s="360"/>
      <c r="KNS711" s="28"/>
      <c r="KNT711" s="360"/>
      <c r="KNU711" s="28"/>
      <c r="KNV711" s="360"/>
      <c r="KNW711" s="28"/>
      <c r="KNX711" s="360"/>
      <c r="KNY711" s="28"/>
      <c r="KNZ711" s="360"/>
      <c r="KOA711" s="28"/>
      <c r="KOB711" s="360"/>
      <c r="KOC711" s="28"/>
      <c r="KOD711" s="360"/>
      <c r="KOE711" s="28"/>
      <c r="KOF711" s="360"/>
      <c r="KOG711" s="28"/>
      <c r="KOH711" s="360"/>
      <c r="KOI711" s="28"/>
      <c r="KOJ711" s="360"/>
      <c r="KOK711" s="28"/>
      <c r="KOL711" s="360"/>
      <c r="KOM711" s="28"/>
      <c r="KON711" s="360"/>
      <c r="KOO711" s="28"/>
      <c r="KOP711" s="360"/>
      <c r="KOQ711" s="28"/>
      <c r="KOR711" s="360"/>
      <c r="KOS711" s="28"/>
      <c r="KOT711" s="360"/>
      <c r="KOU711" s="28"/>
      <c r="KOV711" s="360"/>
      <c r="KOW711" s="28"/>
      <c r="KOX711" s="360"/>
      <c r="KOY711" s="28"/>
      <c r="KOZ711" s="360"/>
      <c r="KPA711" s="28"/>
      <c r="KPB711" s="360"/>
      <c r="KPC711" s="28"/>
      <c r="KPD711" s="360"/>
      <c r="KPE711" s="28"/>
      <c r="KPF711" s="360"/>
      <c r="KPG711" s="28"/>
      <c r="KPH711" s="360"/>
      <c r="KPI711" s="28"/>
      <c r="KPJ711" s="360"/>
      <c r="KPK711" s="28"/>
      <c r="KPL711" s="360"/>
      <c r="KPM711" s="28"/>
      <c r="KPN711" s="360"/>
      <c r="KPO711" s="28"/>
      <c r="KPP711" s="360"/>
      <c r="KPQ711" s="28"/>
      <c r="KPR711" s="360"/>
      <c r="KPS711" s="28"/>
      <c r="KPT711" s="360"/>
      <c r="KPU711" s="28"/>
      <c r="KPV711" s="360"/>
      <c r="KPW711" s="28"/>
      <c r="KPX711" s="360"/>
      <c r="KPY711" s="28"/>
      <c r="KPZ711" s="360"/>
      <c r="KQA711" s="28"/>
      <c r="KQB711" s="360"/>
      <c r="KQC711" s="28"/>
      <c r="KQD711" s="360"/>
      <c r="KQE711" s="28"/>
      <c r="KQF711" s="360"/>
      <c r="KQG711" s="28"/>
      <c r="KQH711" s="360"/>
      <c r="KQI711" s="28"/>
      <c r="KQJ711" s="360"/>
      <c r="KQK711" s="28"/>
      <c r="KQL711" s="360"/>
      <c r="KQM711" s="28"/>
      <c r="KQN711" s="360"/>
      <c r="KQO711" s="28"/>
      <c r="KQP711" s="360"/>
      <c r="KQQ711" s="28"/>
      <c r="KQR711" s="360"/>
      <c r="KQS711" s="28"/>
      <c r="KQT711" s="360"/>
      <c r="KQU711" s="28"/>
      <c r="KQV711" s="360"/>
      <c r="KQW711" s="28"/>
      <c r="KQX711" s="360"/>
      <c r="KQY711" s="28"/>
      <c r="KQZ711" s="360"/>
      <c r="KRA711" s="28"/>
      <c r="KRB711" s="360"/>
      <c r="KRC711" s="28"/>
      <c r="KRD711" s="360"/>
      <c r="KRE711" s="28"/>
      <c r="KRF711" s="360"/>
      <c r="KRG711" s="28"/>
      <c r="KRH711" s="360"/>
      <c r="KRI711" s="28"/>
      <c r="KRJ711" s="360"/>
      <c r="KRK711" s="28"/>
      <c r="KRL711" s="360"/>
      <c r="KRM711" s="28"/>
      <c r="KRN711" s="360"/>
      <c r="KRO711" s="28"/>
      <c r="KRP711" s="360"/>
      <c r="KRQ711" s="28"/>
      <c r="KRR711" s="360"/>
      <c r="KRS711" s="28"/>
      <c r="KRT711" s="360"/>
      <c r="KRU711" s="28"/>
      <c r="KRV711" s="360"/>
      <c r="KRW711" s="28"/>
      <c r="KRX711" s="360"/>
      <c r="KRY711" s="28"/>
      <c r="KRZ711" s="360"/>
      <c r="KSA711" s="28"/>
      <c r="KSB711" s="360"/>
      <c r="KSC711" s="28"/>
      <c r="KSD711" s="360"/>
      <c r="KSE711" s="28"/>
      <c r="KSF711" s="360"/>
      <c r="KSG711" s="28"/>
      <c r="KSH711" s="360"/>
      <c r="KSI711" s="28"/>
      <c r="KSJ711" s="360"/>
      <c r="KSK711" s="28"/>
      <c r="KSL711" s="360"/>
      <c r="KSM711" s="28"/>
      <c r="KSN711" s="360"/>
      <c r="KSO711" s="28"/>
      <c r="KSP711" s="360"/>
      <c r="KSQ711" s="28"/>
      <c r="KSR711" s="360"/>
      <c r="KSS711" s="28"/>
      <c r="KST711" s="360"/>
      <c r="KSU711" s="28"/>
      <c r="KSV711" s="360"/>
      <c r="KSW711" s="28"/>
      <c r="KSX711" s="360"/>
      <c r="KSY711" s="28"/>
      <c r="KSZ711" s="360"/>
      <c r="KTA711" s="28"/>
      <c r="KTB711" s="360"/>
      <c r="KTC711" s="28"/>
      <c r="KTD711" s="360"/>
      <c r="KTE711" s="28"/>
      <c r="KTF711" s="360"/>
      <c r="KTG711" s="28"/>
      <c r="KTH711" s="360"/>
      <c r="KTI711" s="28"/>
      <c r="KTJ711" s="360"/>
      <c r="KTK711" s="28"/>
      <c r="KTL711" s="360"/>
      <c r="KTM711" s="28"/>
      <c r="KTN711" s="360"/>
      <c r="KTO711" s="28"/>
      <c r="KTP711" s="360"/>
      <c r="KTQ711" s="28"/>
      <c r="KTR711" s="360"/>
      <c r="KTS711" s="28"/>
      <c r="KTT711" s="360"/>
      <c r="KTU711" s="28"/>
      <c r="KTV711" s="360"/>
      <c r="KTW711" s="28"/>
      <c r="KTX711" s="360"/>
      <c r="KTY711" s="28"/>
      <c r="KTZ711" s="360"/>
      <c r="KUA711" s="28"/>
      <c r="KUB711" s="360"/>
      <c r="KUC711" s="28"/>
      <c r="KUD711" s="360"/>
      <c r="KUE711" s="28"/>
      <c r="KUF711" s="360"/>
      <c r="KUG711" s="28"/>
      <c r="KUH711" s="360"/>
      <c r="KUI711" s="28"/>
      <c r="KUJ711" s="360"/>
      <c r="KUK711" s="28"/>
      <c r="KUL711" s="360"/>
      <c r="KUM711" s="28"/>
      <c r="KUN711" s="360"/>
      <c r="KUO711" s="28"/>
      <c r="KUP711" s="360"/>
      <c r="KUQ711" s="28"/>
      <c r="KUR711" s="360"/>
      <c r="KUS711" s="28"/>
      <c r="KUT711" s="360"/>
      <c r="KUU711" s="28"/>
      <c r="KUV711" s="360"/>
      <c r="KUW711" s="28"/>
      <c r="KUX711" s="360"/>
      <c r="KUY711" s="28"/>
      <c r="KUZ711" s="360"/>
      <c r="KVA711" s="28"/>
      <c r="KVB711" s="360"/>
      <c r="KVC711" s="28"/>
      <c r="KVD711" s="360"/>
      <c r="KVE711" s="28"/>
      <c r="KVF711" s="360"/>
      <c r="KVG711" s="28"/>
      <c r="KVH711" s="360"/>
      <c r="KVI711" s="28"/>
      <c r="KVJ711" s="360"/>
      <c r="KVK711" s="28"/>
      <c r="KVL711" s="360"/>
      <c r="KVM711" s="28"/>
      <c r="KVN711" s="360"/>
      <c r="KVO711" s="28"/>
      <c r="KVP711" s="360"/>
      <c r="KVQ711" s="28"/>
      <c r="KVR711" s="360"/>
      <c r="KVS711" s="28"/>
      <c r="KVT711" s="360"/>
      <c r="KVU711" s="28"/>
      <c r="KVV711" s="360"/>
      <c r="KVW711" s="28"/>
      <c r="KVX711" s="360"/>
      <c r="KVY711" s="28"/>
      <c r="KVZ711" s="360"/>
      <c r="KWA711" s="28"/>
      <c r="KWB711" s="360"/>
      <c r="KWC711" s="28"/>
      <c r="KWD711" s="360"/>
      <c r="KWE711" s="28"/>
      <c r="KWF711" s="360"/>
      <c r="KWG711" s="28"/>
      <c r="KWH711" s="360"/>
      <c r="KWI711" s="28"/>
      <c r="KWJ711" s="360"/>
      <c r="KWK711" s="28"/>
      <c r="KWL711" s="360"/>
      <c r="KWM711" s="28"/>
      <c r="KWN711" s="360"/>
      <c r="KWO711" s="28"/>
      <c r="KWP711" s="360"/>
      <c r="KWQ711" s="28"/>
      <c r="KWR711" s="360"/>
      <c r="KWS711" s="28"/>
      <c r="KWT711" s="360"/>
      <c r="KWU711" s="28"/>
      <c r="KWV711" s="360"/>
      <c r="KWW711" s="28"/>
      <c r="KWX711" s="360"/>
      <c r="KWY711" s="28"/>
      <c r="KWZ711" s="360"/>
      <c r="KXA711" s="28"/>
      <c r="KXB711" s="360"/>
      <c r="KXC711" s="28"/>
      <c r="KXD711" s="360"/>
      <c r="KXE711" s="28"/>
      <c r="KXF711" s="360"/>
      <c r="KXG711" s="28"/>
      <c r="KXH711" s="360"/>
      <c r="KXI711" s="28"/>
      <c r="KXJ711" s="360"/>
      <c r="KXK711" s="28"/>
      <c r="KXL711" s="360"/>
      <c r="KXM711" s="28"/>
      <c r="KXN711" s="360"/>
      <c r="KXO711" s="28"/>
      <c r="KXP711" s="360"/>
      <c r="KXQ711" s="28"/>
      <c r="KXR711" s="360"/>
      <c r="KXS711" s="28"/>
      <c r="KXT711" s="360"/>
      <c r="KXU711" s="28"/>
      <c r="KXV711" s="360"/>
      <c r="KXW711" s="28"/>
      <c r="KXX711" s="360"/>
      <c r="KXY711" s="28"/>
      <c r="KXZ711" s="360"/>
      <c r="KYA711" s="28"/>
      <c r="KYB711" s="360"/>
      <c r="KYC711" s="28"/>
      <c r="KYD711" s="360"/>
      <c r="KYE711" s="28"/>
      <c r="KYF711" s="360"/>
      <c r="KYG711" s="28"/>
      <c r="KYH711" s="360"/>
      <c r="KYI711" s="28"/>
      <c r="KYJ711" s="360"/>
      <c r="KYK711" s="28"/>
      <c r="KYL711" s="360"/>
      <c r="KYM711" s="28"/>
      <c r="KYN711" s="360"/>
      <c r="KYO711" s="28"/>
      <c r="KYP711" s="360"/>
      <c r="KYQ711" s="28"/>
      <c r="KYR711" s="360"/>
      <c r="KYS711" s="28"/>
      <c r="KYT711" s="360"/>
      <c r="KYU711" s="28"/>
      <c r="KYV711" s="360"/>
      <c r="KYW711" s="28"/>
      <c r="KYX711" s="360"/>
      <c r="KYY711" s="28"/>
      <c r="KYZ711" s="360"/>
      <c r="KZA711" s="28"/>
      <c r="KZB711" s="360"/>
      <c r="KZC711" s="28"/>
      <c r="KZD711" s="360"/>
      <c r="KZE711" s="28"/>
      <c r="KZF711" s="360"/>
      <c r="KZG711" s="28"/>
      <c r="KZH711" s="360"/>
      <c r="KZI711" s="28"/>
      <c r="KZJ711" s="360"/>
      <c r="KZK711" s="28"/>
      <c r="KZL711" s="360"/>
      <c r="KZM711" s="28"/>
      <c r="KZN711" s="360"/>
      <c r="KZO711" s="28"/>
      <c r="KZP711" s="360"/>
      <c r="KZQ711" s="28"/>
      <c r="KZR711" s="360"/>
      <c r="KZS711" s="28"/>
      <c r="KZT711" s="360"/>
      <c r="KZU711" s="28"/>
      <c r="KZV711" s="360"/>
      <c r="KZW711" s="28"/>
      <c r="KZX711" s="360"/>
      <c r="KZY711" s="28"/>
      <c r="KZZ711" s="360"/>
      <c r="LAA711" s="28"/>
      <c r="LAB711" s="360"/>
      <c r="LAC711" s="28"/>
      <c r="LAD711" s="360"/>
      <c r="LAE711" s="28"/>
      <c r="LAF711" s="360"/>
      <c r="LAG711" s="28"/>
      <c r="LAH711" s="360"/>
      <c r="LAI711" s="28"/>
      <c r="LAJ711" s="360"/>
      <c r="LAK711" s="28"/>
      <c r="LAL711" s="360"/>
      <c r="LAM711" s="28"/>
      <c r="LAN711" s="360"/>
      <c r="LAO711" s="28"/>
      <c r="LAP711" s="360"/>
      <c r="LAQ711" s="28"/>
      <c r="LAR711" s="360"/>
      <c r="LAS711" s="28"/>
      <c r="LAT711" s="360"/>
      <c r="LAU711" s="28"/>
      <c r="LAV711" s="360"/>
      <c r="LAW711" s="28"/>
      <c r="LAX711" s="360"/>
      <c r="LAY711" s="28"/>
      <c r="LAZ711" s="360"/>
      <c r="LBA711" s="28"/>
      <c r="LBB711" s="360"/>
      <c r="LBC711" s="28"/>
      <c r="LBD711" s="360"/>
      <c r="LBE711" s="28"/>
      <c r="LBF711" s="360"/>
      <c r="LBG711" s="28"/>
      <c r="LBH711" s="360"/>
      <c r="LBI711" s="28"/>
      <c r="LBJ711" s="360"/>
      <c r="LBK711" s="28"/>
      <c r="LBL711" s="360"/>
      <c r="LBM711" s="28"/>
      <c r="LBN711" s="360"/>
      <c r="LBO711" s="28"/>
      <c r="LBP711" s="360"/>
      <c r="LBQ711" s="28"/>
      <c r="LBR711" s="360"/>
      <c r="LBS711" s="28"/>
      <c r="LBT711" s="360"/>
      <c r="LBU711" s="28"/>
      <c r="LBV711" s="360"/>
      <c r="LBW711" s="28"/>
      <c r="LBX711" s="360"/>
      <c r="LBY711" s="28"/>
      <c r="LBZ711" s="360"/>
      <c r="LCA711" s="28"/>
      <c r="LCB711" s="360"/>
      <c r="LCC711" s="28"/>
      <c r="LCD711" s="360"/>
      <c r="LCE711" s="28"/>
      <c r="LCF711" s="360"/>
      <c r="LCG711" s="28"/>
      <c r="LCH711" s="360"/>
      <c r="LCI711" s="28"/>
      <c r="LCJ711" s="360"/>
      <c r="LCK711" s="28"/>
      <c r="LCL711" s="360"/>
      <c r="LCM711" s="28"/>
      <c r="LCN711" s="360"/>
      <c r="LCO711" s="28"/>
      <c r="LCP711" s="360"/>
      <c r="LCQ711" s="28"/>
      <c r="LCR711" s="360"/>
      <c r="LCS711" s="28"/>
      <c r="LCT711" s="360"/>
      <c r="LCU711" s="28"/>
      <c r="LCV711" s="360"/>
      <c r="LCW711" s="28"/>
      <c r="LCX711" s="360"/>
      <c r="LCY711" s="28"/>
      <c r="LCZ711" s="360"/>
      <c r="LDA711" s="28"/>
      <c r="LDB711" s="360"/>
      <c r="LDC711" s="28"/>
      <c r="LDD711" s="360"/>
      <c r="LDE711" s="28"/>
      <c r="LDF711" s="360"/>
      <c r="LDG711" s="28"/>
      <c r="LDH711" s="360"/>
      <c r="LDI711" s="28"/>
      <c r="LDJ711" s="360"/>
      <c r="LDK711" s="28"/>
      <c r="LDL711" s="360"/>
      <c r="LDM711" s="28"/>
      <c r="LDN711" s="360"/>
      <c r="LDO711" s="28"/>
      <c r="LDP711" s="360"/>
      <c r="LDQ711" s="28"/>
      <c r="LDR711" s="360"/>
      <c r="LDS711" s="28"/>
      <c r="LDT711" s="360"/>
      <c r="LDU711" s="28"/>
      <c r="LDV711" s="360"/>
      <c r="LDW711" s="28"/>
      <c r="LDX711" s="360"/>
      <c r="LDY711" s="28"/>
      <c r="LDZ711" s="360"/>
      <c r="LEA711" s="28"/>
      <c r="LEB711" s="360"/>
      <c r="LEC711" s="28"/>
      <c r="LED711" s="360"/>
      <c r="LEE711" s="28"/>
      <c r="LEF711" s="360"/>
      <c r="LEG711" s="28"/>
      <c r="LEH711" s="360"/>
      <c r="LEI711" s="28"/>
      <c r="LEJ711" s="360"/>
      <c r="LEK711" s="28"/>
      <c r="LEL711" s="360"/>
      <c r="LEM711" s="28"/>
      <c r="LEN711" s="360"/>
      <c r="LEO711" s="28"/>
      <c r="LEP711" s="360"/>
      <c r="LEQ711" s="28"/>
      <c r="LER711" s="360"/>
      <c r="LES711" s="28"/>
      <c r="LET711" s="360"/>
      <c r="LEU711" s="28"/>
      <c r="LEV711" s="360"/>
      <c r="LEW711" s="28"/>
      <c r="LEX711" s="360"/>
      <c r="LEY711" s="28"/>
      <c r="LEZ711" s="360"/>
      <c r="LFA711" s="28"/>
      <c r="LFB711" s="360"/>
      <c r="LFC711" s="28"/>
      <c r="LFD711" s="360"/>
      <c r="LFE711" s="28"/>
      <c r="LFF711" s="360"/>
      <c r="LFG711" s="28"/>
      <c r="LFH711" s="360"/>
      <c r="LFI711" s="28"/>
      <c r="LFJ711" s="360"/>
      <c r="LFK711" s="28"/>
      <c r="LFL711" s="360"/>
      <c r="LFM711" s="28"/>
      <c r="LFN711" s="360"/>
      <c r="LFO711" s="28"/>
      <c r="LFP711" s="360"/>
      <c r="LFQ711" s="28"/>
      <c r="LFR711" s="360"/>
      <c r="LFS711" s="28"/>
      <c r="LFT711" s="360"/>
      <c r="LFU711" s="28"/>
      <c r="LFV711" s="360"/>
      <c r="LFW711" s="28"/>
      <c r="LFX711" s="360"/>
      <c r="LFY711" s="28"/>
      <c r="LFZ711" s="360"/>
      <c r="LGA711" s="28"/>
      <c r="LGB711" s="360"/>
      <c r="LGC711" s="28"/>
      <c r="LGD711" s="360"/>
      <c r="LGE711" s="28"/>
      <c r="LGF711" s="360"/>
      <c r="LGG711" s="28"/>
      <c r="LGH711" s="360"/>
      <c r="LGI711" s="28"/>
      <c r="LGJ711" s="360"/>
      <c r="LGK711" s="28"/>
      <c r="LGL711" s="360"/>
      <c r="LGM711" s="28"/>
      <c r="LGN711" s="360"/>
      <c r="LGO711" s="28"/>
      <c r="LGP711" s="360"/>
      <c r="LGQ711" s="28"/>
      <c r="LGR711" s="360"/>
      <c r="LGS711" s="28"/>
      <c r="LGT711" s="360"/>
      <c r="LGU711" s="28"/>
      <c r="LGV711" s="360"/>
      <c r="LGW711" s="28"/>
      <c r="LGX711" s="360"/>
      <c r="LGY711" s="28"/>
      <c r="LGZ711" s="360"/>
      <c r="LHA711" s="28"/>
      <c r="LHB711" s="360"/>
      <c r="LHC711" s="28"/>
      <c r="LHD711" s="360"/>
      <c r="LHE711" s="28"/>
      <c r="LHF711" s="360"/>
      <c r="LHG711" s="28"/>
      <c r="LHH711" s="360"/>
      <c r="LHI711" s="28"/>
      <c r="LHJ711" s="360"/>
      <c r="LHK711" s="28"/>
      <c r="LHL711" s="360"/>
      <c r="LHM711" s="28"/>
      <c r="LHN711" s="360"/>
      <c r="LHO711" s="28"/>
      <c r="LHP711" s="360"/>
      <c r="LHQ711" s="28"/>
      <c r="LHR711" s="360"/>
      <c r="LHS711" s="28"/>
      <c r="LHT711" s="360"/>
      <c r="LHU711" s="28"/>
      <c r="LHV711" s="360"/>
      <c r="LHW711" s="28"/>
      <c r="LHX711" s="360"/>
      <c r="LHY711" s="28"/>
      <c r="LHZ711" s="360"/>
      <c r="LIA711" s="28"/>
      <c r="LIB711" s="360"/>
      <c r="LIC711" s="28"/>
      <c r="LID711" s="360"/>
      <c r="LIE711" s="28"/>
      <c r="LIF711" s="360"/>
      <c r="LIG711" s="28"/>
      <c r="LIH711" s="360"/>
      <c r="LII711" s="28"/>
      <c r="LIJ711" s="360"/>
      <c r="LIK711" s="28"/>
      <c r="LIL711" s="360"/>
      <c r="LIM711" s="28"/>
      <c r="LIN711" s="360"/>
      <c r="LIO711" s="28"/>
      <c r="LIP711" s="360"/>
      <c r="LIQ711" s="28"/>
      <c r="LIR711" s="360"/>
      <c r="LIS711" s="28"/>
      <c r="LIT711" s="360"/>
      <c r="LIU711" s="28"/>
      <c r="LIV711" s="360"/>
      <c r="LIW711" s="28"/>
      <c r="LIX711" s="360"/>
      <c r="LIY711" s="28"/>
      <c r="LIZ711" s="360"/>
      <c r="LJA711" s="28"/>
      <c r="LJB711" s="360"/>
      <c r="LJC711" s="28"/>
      <c r="LJD711" s="360"/>
      <c r="LJE711" s="28"/>
      <c r="LJF711" s="360"/>
      <c r="LJG711" s="28"/>
      <c r="LJH711" s="360"/>
      <c r="LJI711" s="28"/>
      <c r="LJJ711" s="360"/>
      <c r="LJK711" s="28"/>
      <c r="LJL711" s="360"/>
      <c r="LJM711" s="28"/>
      <c r="LJN711" s="360"/>
      <c r="LJO711" s="28"/>
      <c r="LJP711" s="360"/>
      <c r="LJQ711" s="28"/>
      <c r="LJR711" s="360"/>
      <c r="LJS711" s="28"/>
      <c r="LJT711" s="360"/>
      <c r="LJU711" s="28"/>
      <c r="LJV711" s="360"/>
      <c r="LJW711" s="28"/>
      <c r="LJX711" s="360"/>
      <c r="LJY711" s="28"/>
      <c r="LJZ711" s="360"/>
      <c r="LKA711" s="28"/>
      <c r="LKB711" s="360"/>
      <c r="LKC711" s="28"/>
      <c r="LKD711" s="360"/>
      <c r="LKE711" s="28"/>
      <c r="LKF711" s="360"/>
      <c r="LKG711" s="28"/>
      <c r="LKH711" s="360"/>
      <c r="LKI711" s="28"/>
      <c r="LKJ711" s="360"/>
      <c r="LKK711" s="28"/>
      <c r="LKL711" s="360"/>
      <c r="LKM711" s="28"/>
      <c r="LKN711" s="360"/>
      <c r="LKO711" s="28"/>
      <c r="LKP711" s="360"/>
      <c r="LKQ711" s="28"/>
      <c r="LKR711" s="360"/>
      <c r="LKS711" s="28"/>
      <c r="LKT711" s="360"/>
      <c r="LKU711" s="28"/>
      <c r="LKV711" s="360"/>
      <c r="LKW711" s="28"/>
      <c r="LKX711" s="360"/>
      <c r="LKY711" s="28"/>
      <c r="LKZ711" s="360"/>
      <c r="LLA711" s="28"/>
      <c r="LLB711" s="360"/>
      <c r="LLC711" s="28"/>
      <c r="LLD711" s="360"/>
      <c r="LLE711" s="28"/>
      <c r="LLF711" s="360"/>
      <c r="LLG711" s="28"/>
      <c r="LLH711" s="360"/>
      <c r="LLI711" s="28"/>
      <c r="LLJ711" s="360"/>
      <c r="LLK711" s="28"/>
      <c r="LLL711" s="360"/>
      <c r="LLM711" s="28"/>
      <c r="LLN711" s="360"/>
      <c r="LLO711" s="28"/>
      <c r="LLP711" s="360"/>
      <c r="LLQ711" s="28"/>
      <c r="LLR711" s="360"/>
      <c r="LLS711" s="28"/>
      <c r="LLT711" s="360"/>
      <c r="LLU711" s="28"/>
      <c r="LLV711" s="360"/>
      <c r="LLW711" s="28"/>
      <c r="LLX711" s="360"/>
      <c r="LLY711" s="28"/>
      <c r="LLZ711" s="360"/>
      <c r="LMA711" s="28"/>
      <c r="LMB711" s="360"/>
      <c r="LMC711" s="28"/>
      <c r="LMD711" s="360"/>
      <c r="LME711" s="28"/>
      <c r="LMF711" s="360"/>
      <c r="LMG711" s="28"/>
      <c r="LMH711" s="360"/>
      <c r="LMI711" s="28"/>
      <c r="LMJ711" s="360"/>
      <c r="LMK711" s="28"/>
      <c r="LML711" s="360"/>
      <c r="LMM711" s="28"/>
      <c r="LMN711" s="360"/>
      <c r="LMO711" s="28"/>
      <c r="LMP711" s="360"/>
      <c r="LMQ711" s="28"/>
      <c r="LMR711" s="360"/>
      <c r="LMS711" s="28"/>
      <c r="LMT711" s="360"/>
      <c r="LMU711" s="28"/>
      <c r="LMV711" s="360"/>
      <c r="LMW711" s="28"/>
      <c r="LMX711" s="360"/>
      <c r="LMY711" s="28"/>
      <c r="LMZ711" s="360"/>
      <c r="LNA711" s="28"/>
      <c r="LNB711" s="360"/>
      <c r="LNC711" s="28"/>
      <c r="LND711" s="360"/>
      <c r="LNE711" s="28"/>
      <c r="LNF711" s="360"/>
      <c r="LNG711" s="28"/>
      <c r="LNH711" s="360"/>
      <c r="LNI711" s="28"/>
      <c r="LNJ711" s="360"/>
      <c r="LNK711" s="28"/>
      <c r="LNL711" s="360"/>
      <c r="LNM711" s="28"/>
      <c r="LNN711" s="360"/>
      <c r="LNO711" s="28"/>
      <c r="LNP711" s="360"/>
      <c r="LNQ711" s="28"/>
      <c r="LNR711" s="360"/>
      <c r="LNS711" s="28"/>
      <c r="LNT711" s="360"/>
      <c r="LNU711" s="28"/>
      <c r="LNV711" s="360"/>
      <c r="LNW711" s="28"/>
      <c r="LNX711" s="360"/>
      <c r="LNY711" s="28"/>
      <c r="LNZ711" s="360"/>
      <c r="LOA711" s="28"/>
      <c r="LOB711" s="360"/>
      <c r="LOC711" s="28"/>
      <c r="LOD711" s="360"/>
      <c r="LOE711" s="28"/>
      <c r="LOF711" s="360"/>
      <c r="LOG711" s="28"/>
      <c r="LOH711" s="360"/>
      <c r="LOI711" s="28"/>
      <c r="LOJ711" s="360"/>
      <c r="LOK711" s="28"/>
      <c r="LOL711" s="360"/>
      <c r="LOM711" s="28"/>
      <c r="LON711" s="360"/>
      <c r="LOO711" s="28"/>
      <c r="LOP711" s="360"/>
      <c r="LOQ711" s="28"/>
      <c r="LOR711" s="360"/>
      <c r="LOS711" s="28"/>
      <c r="LOT711" s="360"/>
      <c r="LOU711" s="28"/>
      <c r="LOV711" s="360"/>
      <c r="LOW711" s="28"/>
      <c r="LOX711" s="360"/>
      <c r="LOY711" s="28"/>
      <c r="LOZ711" s="360"/>
      <c r="LPA711" s="28"/>
      <c r="LPB711" s="360"/>
      <c r="LPC711" s="28"/>
      <c r="LPD711" s="360"/>
      <c r="LPE711" s="28"/>
      <c r="LPF711" s="360"/>
      <c r="LPG711" s="28"/>
      <c r="LPH711" s="360"/>
      <c r="LPI711" s="28"/>
      <c r="LPJ711" s="360"/>
      <c r="LPK711" s="28"/>
      <c r="LPL711" s="360"/>
      <c r="LPM711" s="28"/>
      <c r="LPN711" s="360"/>
      <c r="LPO711" s="28"/>
      <c r="LPP711" s="360"/>
      <c r="LPQ711" s="28"/>
      <c r="LPR711" s="360"/>
      <c r="LPS711" s="28"/>
      <c r="LPT711" s="360"/>
      <c r="LPU711" s="28"/>
      <c r="LPV711" s="360"/>
      <c r="LPW711" s="28"/>
      <c r="LPX711" s="360"/>
      <c r="LPY711" s="28"/>
      <c r="LPZ711" s="360"/>
      <c r="LQA711" s="28"/>
      <c r="LQB711" s="360"/>
      <c r="LQC711" s="28"/>
      <c r="LQD711" s="360"/>
      <c r="LQE711" s="28"/>
      <c r="LQF711" s="360"/>
      <c r="LQG711" s="28"/>
      <c r="LQH711" s="360"/>
      <c r="LQI711" s="28"/>
      <c r="LQJ711" s="360"/>
      <c r="LQK711" s="28"/>
      <c r="LQL711" s="360"/>
      <c r="LQM711" s="28"/>
      <c r="LQN711" s="360"/>
      <c r="LQO711" s="28"/>
      <c r="LQP711" s="360"/>
      <c r="LQQ711" s="28"/>
      <c r="LQR711" s="360"/>
      <c r="LQS711" s="28"/>
      <c r="LQT711" s="360"/>
      <c r="LQU711" s="28"/>
      <c r="LQV711" s="360"/>
      <c r="LQW711" s="28"/>
      <c r="LQX711" s="360"/>
      <c r="LQY711" s="28"/>
      <c r="LQZ711" s="360"/>
      <c r="LRA711" s="28"/>
      <c r="LRB711" s="360"/>
      <c r="LRC711" s="28"/>
      <c r="LRD711" s="360"/>
      <c r="LRE711" s="28"/>
      <c r="LRF711" s="360"/>
      <c r="LRG711" s="28"/>
      <c r="LRH711" s="360"/>
      <c r="LRI711" s="28"/>
      <c r="LRJ711" s="360"/>
      <c r="LRK711" s="28"/>
      <c r="LRL711" s="360"/>
      <c r="LRM711" s="28"/>
      <c r="LRN711" s="360"/>
      <c r="LRO711" s="28"/>
      <c r="LRP711" s="360"/>
      <c r="LRQ711" s="28"/>
      <c r="LRR711" s="360"/>
      <c r="LRS711" s="28"/>
      <c r="LRT711" s="360"/>
      <c r="LRU711" s="28"/>
      <c r="LRV711" s="360"/>
      <c r="LRW711" s="28"/>
      <c r="LRX711" s="360"/>
      <c r="LRY711" s="28"/>
      <c r="LRZ711" s="360"/>
      <c r="LSA711" s="28"/>
      <c r="LSB711" s="360"/>
      <c r="LSC711" s="28"/>
      <c r="LSD711" s="360"/>
      <c r="LSE711" s="28"/>
      <c r="LSF711" s="360"/>
      <c r="LSG711" s="28"/>
      <c r="LSH711" s="360"/>
      <c r="LSI711" s="28"/>
      <c r="LSJ711" s="360"/>
      <c r="LSK711" s="28"/>
      <c r="LSL711" s="360"/>
      <c r="LSM711" s="28"/>
      <c r="LSN711" s="360"/>
      <c r="LSO711" s="28"/>
      <c r="LSP711" s="360"/>
      <c r="LSQ711" s="28"/>
      <c r="LSR711" s="360"/>
      <c r="LSS711" s="28"/>
      <c r="LST711" s="360"/>
      <c r="LSU711" s="28"/>
      <c r="LSV711" s="360"/>
      <c r="LSW711" s="28"/>
      <c r="LSX711" s="360"/>
      <c r="LSY711" s="28"/>
      <c r="LSZ711" s="360"/>
      <c r="LTA711" s="28"/>
      <c r="LTB711" s="360"/>
      <c r="LTC711" s="28"/>
      <c r="LTD711" s="360"/>
      <c r="LTE711" s="28"/>
      <c r="LTF711" s="360"/>
      <c r="LTG711" s="28"/>
      <c r="LTH711" s="360"/>
      <c r="LTI711" s="28"/>
      <c r="LTJ711" s="360"/>
      <c r="LTK711" s="28"/>
      <c r="LTL711" s="360"/>
      <c r="LTM711" s="28"/>
      <c r="LTN711" s="360"/>
      <c r="LTO711" s="28"/>
      <c r="LTP711" s="360"/>
      <c r="LTQ711" s="28"/>
      <c r="LTR711" s="360"/>
      <c r="LTS711" s="28"/>
      <c r="LTT711" s="360"/>
      <c r="LTU711" s="28"/>
      <c r="LTV711" s="360"/>
      <c r="LTW711" s="28"/>
      <c r="LTX711" s="360"/>
      <c r="LTY711" s="28"/>
      <c r="LTZ711" s="360"/>
      <c r="LUA711" s="28"/>
      <c r="LUB711" s="360"/>
      <c r="LUC711" s="28"/>
      <c r="LUD711" s="360"/>
      <c r="LUE711" s="28"/>
      <c r="LUF711" s="360"/>
      <c r="LUG711" s="28"/>
      <c r="LUH711" s="360"/>
      <c r="LUI711" s="28"/>
      <c r="LUJ711" s="360"/>
      <c r="LUK711" s="28"/>
      <c r="LUL711" s="360"/>
      <c r="LUM711" s="28"/>
      <c r="LUN711" s="360"/>
      <c r="LUO711" s="28"/>
      <c r="LUP711" s="360"/>
      <c r="LUQ711" s="28"/>
      <c r="LUR711" s="360"/>
      <c r="LUS711" s="28"/>
      <c r="LUT711" s="360"/>
      <c r="LUU711" s="28"/>
      <c r="LUV711" s="360"/>
      <c r="LUW711" s="28"/>
      <c r="LUX711" s="360"/>
      <c r="LUY711" s="28"/>
      <c r="LUZ711" s="360"/>
      <c r="LVA711" s="28"/>
      <c r="LVB711" s="360"/>
      <c r="LVC711" s="28"/>
      <c r="LVD711" s="360"/>
      <c r="LVE711" s="28"/>
      <c r="LVF711" s="360"/>
      <c r="LVG711" s="28"/>
      <c r="LVH711" s="360"/>
      <c r="LVI711" s="28"/>
      <c r="LVJ711" s="360"/>
      <c r="LVK711" s="28"/>
      <c r="LVL711" s="360"/>
      <c r="LVM711" s="28"/>
      <c r="LVN711" s="360"/>
      <c r="LVO711" s="28"/>
      <c r="LVP711" s="360"/>
      <c r="LVQ711" s="28"/>
      <c r="LVR711" s="360"/>
      <c r="LVS711" s="28"/>
      <c r="LVT711" s="360"/>
      <c r="LVU711" s="28"/>
      <c r="LVV711" s="360"/>
      <c r="LVW711" s="28"/>
      <c r="LVX711" s="360"/>
      <c r="LVY711" s="28"/>
      <c r="LVZ711" s="360"/>
      <c r="LWA711" s="28"/>
      <c r="LWB711" s="360"/>
      <c r="LWC711" s="28"/>
      <c r="LWD711" s="360"/>
      <c r="LWE711" s="28"/>
      <c r="LWF711" s="360"/>
      <c r="LWG711" s="28"/>
      <c r="LWH711" s="360"/>
      <c r="LWI711" s="28"/>
      <c r="LWJ711" s="360"/>
      <c r="LWK711" s="28"/>
      <c r="LWL711" s="360"/>
      <c r="LWM711" s="28"/>
      <c r="LWN711" s="360"/>
      <c r="LWO711" s="28"/>
      <c r="LWP711" s="360"/>
      <c r="LWQ711" s="28"/>
      <c r="LWR711" s="360"/>
      <c r="LWS711" s="28"/>
      <c r="LWT711" s="360"/>
      <c r="LWU711" s="28"/>
      <c r="LWV711" s="360"/>
      <c r="LWW711" s="28"/>
      <c r="LWX711" s="360"/>
      <c r="LWY711" s="28"/>
      <c r="LWZ711" s="360"/>
      <c r="LXA711" s="28"/>
      <c r="LXB711" s="360"/>
      <c r="LXC711" s="28"/>
      <c r="LXD711" s="360"/>
      <c r="LXE711" s="28"/>
      <c r="LXF711" s="360"/>
      <c r="LXG711" s="28"/>
      <c r="LXH711" s="360"/>
      <c r="LXI711" s="28"/>
      <c r="LXJ711" s="360"/>
      <c r="LXK711" s="28"/>
      <c r="LXL711" s="360"/>
      <c r="LXM711" s="28"/>
      <c r="LXN711" s="360"/>
      <c r="LXO711" s="28"/>
      <c r="LXP711" s="360"/>
      <c r="LXQ711" s="28"/>
      <c r="LXR711" s="360"/>
      <c r="LXS711" s="28"/>
      <c r="LXT711" s="360"/>
      <c r="LXU711" s="28"/>
      <c r="LXV711" s="360"/>
      <c r="LXW711" s="28"/>
      <c r="LXX711" s="360"/>
      <c r="LXY711" s="28"/>
      <c r="LXZ711" s="360"/>
      <c r="LYA711" s="28"/>
      <c r="LYB711" s="360"/>
      <c r="LYC711" s="28"/>
      <c r="LYD711" s="360"/>
      <c r="LYE711" s="28"/>
      <c r="LYF711" s="360"/>
      <c r="LYG711" s="28"/>
      <c r="LYH711" s="360"/>
      <c r="LYI711" s="28"/>
      <c r="LYJ711" s="360"/>
      <c r="LYK711" s="28"/>
      <c r="LYL711" s="360"/>
      <c r="LYM711" s="28"/>
      <c r="LYN711" s="360"/>
      <c r="LYO711" s="28"/>
      <c r="LYP711" s="360"/>
      <c r="LYQ711" s="28"/>
      <c r="LYR711" s="360"/>
      <c r="LYS711" s="28"/>
      <c r="LYT711" s="360"/>
      <c r="LYU711" s="28"/>
      <c r="LYV711" s="360"/>
      <c r="LYW711" s="28"/>
      <c r="LYX711" s="360"/>
      <c r="LYY711" s="28"/>
      <c r="LYZ711" s="360"/>
      <c r="LZA711" s="28"/>
      <c r="LZB711" s="360"/>
      <c r="LZC711" s="28"/>
      <c r="LZD711" s="360"/>
      <c r="LZE711" s="28"/>
      <c r="LZF711" s="360"/>
      <c r="LZG711" s="28"/>
      <c r="LZH711" s="360"/>
      <c r="LZI711" s="28"/>
      <c r="LZJ711" s="360"/>
      <c r="LZK711" s="28"/>
      <c r="LZL711" s="360"/>
      <c r="LZM711" s="28"/>
      <c r="LZN711" s="360"/>
      <c r="LZO711" s="28"/>
      <c r="LZP711" s="360"/>
      <c r="LZQ711" s="28"/>
      <c r="LZR711" s="360"/>
      <c r="LZS711" s="28"/>
      <c r="LZT711" s="360"/>
      <c r="LZU711" s="28"/>
      <c r="LZV711" s="360"/>
      <c r="LZW711" s="28"/>
      <c r="LZX711" s="360"/>
      <c r="LZY711" s="28"/>
      <c r="LZZ711" s="360"/>
      <c r="MAA711" s="28"/>
      <c r="MAB711" s="360"/>
      <c r="MAC711" s="28"/>
      <c r="MAD711" s="360"/>
      <c r="MAE711" s="28"/>
      <c r="MAF711" s="360"/>
      <c r="MAG711" s="28"/>
      <c r="MAH711" s="360"/>
      <c r="MAI711" s="28"/>
      <c r="MAJ711" s="360"/>
      <c r="MAK711" s="28"/>
      <c r="MAL711" s="360"/>
      <c r="MAM711" s="28"/>
      <c r="MAN711" s="360"/>
      <c r="MAO711" s="28"/>
      <c r="MAP711" s="360"/>
      <c r="MAQ711" s="28"/>
      <c r="MAR711" s="360"/>
      <c r="MAS711" s="28"/>
      <c r="MAT711" s="360"/>
      <c r="MAU711" s="28"/>
      <c r="MAV711" s="360"/>
      <c r="MAW711" s="28"/>
      <c r="MAX711" s="360"/>
      <c r="MAY711" s="28"/>
      <c r="MAZ711" s="360"/>
      <c r="MBA711" s="28"/>
      <c r="MBB711" s="360"/>
      <c r="MBC711" s="28"/>
      <c r="MBD711" s="360"/>
      <c r="MBE711" s="28"/>
      <c r="MBF711" s="360"/>
      <c r="MBG711" s="28"/>
      <c r="MBH711" s="360"/>
      <c r="MBI711" s="28"/>
      <c r="MBJ711" s="360"/>
      <c r="MBK711" s="28"/>
      <c r="MBL711" s="360"/>
      <c r="MBM711" s="28"/>
      <c r="MBN711" s="360"/>
      <c r="MBO711" s="28"/>
      <c r="MBP711" s="360"/>
      <c r="MBQ711" s="28"/>
      <c r="MBR711" s="360"/>
      <c r="MBS711" s="28"/>
      <c r="MBT711" s="360"/>
      <c r="MBU711" s="28"/>
      <c r="MBV711" s="360"/>
      <c r="MBW711" s="28"/>
      <c r="MBX711" s="360"/>
      <c r="MBY711" s="28"/>
      <c r="MBZ711" s="360"/>
      <c r="MCA711" s="28"/>
      <c r="MCB711" s="360"/>
      <c r="MCC711" s="28"/>
      <c r="MCD711" s="360"/>
      <c r="MCE711" s="28"/>
      <c r="MCF711" s="360"/>
      <c r="MCG711" s="28"/>
      <c r="MCH711" s="360"/>
      <c r="MCI711" s="28"/>
      <c r="MCJ711" s="360"/>
      <c r="MCK711" s="28"/>
      <c r="MCL711" s="360"/>
      <c r="MCM711" s="28"/>
      <c r="MCN711" s="360"/>
      <c r="MCO711" s="28"/>
      <c r="MCP711" s="360"/>
      <c r="MCQ711" s="28"/>
      <c r="MCR711" s="360"/>
      <c r="MCS711" s="28"/>
      <c r="MCT711" s="360"/>
      <c r="MCU711" s="28"/>
      <c r="MCV711" s="360"/>
      <c r="MCW711" s="28"/>
      <c r="MCX711" s="360"/>
      <c r="MCY711" s="28"/>
      <c r="MCZ711" s="360"/>
      <c r="MDA711" s="28"/>
      <c r="MDB711" s="360"/>
      <c r="MDC711" s="28"/>
      <c r="MDD711" s="360"/>
      <c r="MDE711" s="28"/>
      <c r="MDF711" s="360"/>
      <c r="MDG711" s="28"/>
      <c r="MDH711" s="360"/>
      <c r="MDI711" s="28"/>
      <c r="MDJ711" s="360"/>
      <c r="MDK711" s="28"/>
      <c r="MDL711" s="360"/>
      <c r="MDM711" s="28"/>
      <c r="MDN711" s="360"/>
      <c r="MDO711" s="28"/>
      <c r="MDP711" s="360"/>
      <c r="MDQ711" s="28"/>
      <c r="MDR711" s="360"/>
      <c r="MDS711" s="28"/>
      <c r="MDT711" s="360"/>
      <c r="MDU711" s="28"/>
      <c r="MDV711" s="360"/>
      <c r="MDW711" s="28"/>
      <c r="MDX711" s="360"/>
      <c r="MDY711" s="28"/>
      <c r="MDZ711" s="360"/>
      <c r="MEA711" s="28"/>
      <c r="MEB711" s="360"/>
      <c r="MEC711" s="28"/>
      <c r="MED711" s="360"/>
      <c r="MEE711" s="28"/>
      <c r="MEF711" s="360"/>
      <c r="MEG711" s="28"/>
      <c r="MEH711" s="360"/>
      <c r="MEI711" s="28"/>
      <c r="MEJ711" s="360"/>
      <c r="MEK711" s="28"/>
      <c r="MEL711" s="360"/>
      <c r="MEM711" s="28"/>
      <c r="MEN711" s="360"/>
      <c r="MEO711" s="28"/>
      <c r="MEP711" s="360"/>
      <c r="MEQ711" s="28"/>
      <c r="MER711" s="360"/>
      <c r="MES711" s="28"/>
      <c r="MET711" s="360"/>
      <c r="MEU711" s="28"/>
      <c r="MEV711" s="360"/>
      <c r="MEW711" s="28"/>
      <c r="MEX711" s="360"/>
      <c r="MEY711" s="28"/>
      <c r="MEZ711" s="360"/>
      <c r="MFA711" s="28"/>
      <c r="MFB711" s="360"/>
      <c r="MFC711" s="28"/>
      <c r="MFD711" s="360"/>
      <c r="MFE711" s="28"/>
      <c r="MFF711" s="360"/>
      <c r="MFG711" s="28"/>
      <c r="MFH711" s="360"/>
      <c r="MFI711" s="28"/>
      <c r="MFJ711" s="360"/>
      <c r="MFK711" s="28"/>
      <c r="MFL711" s="360"/>
      <c r="MFM711" s="28"/>
      <c r="MFN711" s="360"/>
      <c r="MFO711" s="28"/>
      <c r="MFP711" s="360"/>
      <c r="MFQ711" s="28"/>
      <c r="MFR711" s="360"/>
      <c r="MFS711" s="28"/>
      <c r="MFT711" s="360"/>
      <c r="MFU711" s="28"/>
      <c r="MFV711" s="360"/>
      <c r="MFW711" s="28"/>
      <c r="MFX711" s="360"/>
      <c r="MFY711" s="28"/>
      <c r="MFZ711" s="360"/>
      <c r="MGA711" s="28"/>
      <c r="MGB711" s="360"/>
      <c r="MGC711" s="28"/>
      <c r="MGD711" s="360"/>
      <c r="MGE711" s="28"/>
      <c r="MGF711" s="360"/>
      <c r="MGG711" s="28"/>
      <c r="MGH711" s="360"/>
      <c r="MGI711" s="28"/>
      <c r="MGJ711" s="360"/>
      <c r="MGK711" s="28"/>
      <c r="MGL711" s="360"/>
      <c r="MGM711" s="28"/>
      <c r="MGN711" s="360"/>
      <c r="MGO711" s="28"/>
      <c r="MGP711" s="360"/>
      <c r="MGQ711" s="28"/>
      <c r="MGR711" s="360"/>
      <c r="MGS711" s="28"/>
      <c r="MGT711" s="360"/>
      <c r="MGU711" s="28"/>
      <c r="MGV711" s="360"/>
      <c r="MGW711" s="28"/>
      <c r="MGX711" s="360"/>
      <c r="MGY711" s="28"/>
      <c r="MGZ711" s="360"/>
      <c r="MHA711" s="28"/>
      <c r="MHB711" s="360"/>
      <c r="MHC711" s="28"/>
      <c r="MHD711" s="360"/>
      <c r="MHE711" s="28"/>
      <c r="MHF711" s="360"/>
      <c r="MHG711" s="28"/>
      <c r="MHH711" s="360"/>
      <c r="MHI711" s="28"/>
      <c r="MHJ711" s="360"/>
      <c r="MHK711" s="28"/>
      <c r="MHL711" s="360"/>
      <c r="MHM711" s="28"/>
      <c r="MHN711" s="360"/>
      <c r="MHO711" s="28"/>
      <c r="MHP711" s="360"/>
      <c r="MHQ711" s="28"/>
      <c r="MHR711" s="360"/>
      <c r="MHS711" s="28"/>
      <c r="MHT711" s="360"/>
      <c r="MHU711" s="28"/>
      <c r="MHV711" s="360"/>
      <c r="MHW711" s="28"/>
      <c r="MHX711" s="360"/>
      <c r="MHY711" s="28"/>
      <c r="MHZ711" s="360"/>
      <c r="MIA711" s="28"/>
      <c r="MIB711" s="360"/>
      <c r="MIC711" s="28"/>
      <c r="MID711" s="360"/>
      <c r="MIE711" s="28"/>
      <c r="MIF711" s="360"/>
      <c r="MIG711" s="28"/>
      <c r="MIH711" s="360"/>
      <c r="MII711" s="28"/>
      <c r="MIJ711" s="360"/>
      <c r="MIK711" s="28"/>
      <c r="MIL711" s="360"/>
      <c r="MIM711" s="28"/>
      <c r="MIN711" s="360"/>
      <c r="MIO711" s="28"/>
      <c r="MIP711" s="360"/>
      <c r="MIQ711" s="28"/>
      <c r="MIR711" s="360"/>
      <c r="MIS711" s="28"/>
      <c r="MIT711" s="360"/>
      <c r="MIU711" s="28"/>
      <c r="MIV711" s="360"/>
      <c r="MIW711" s="28"/>
      <c r="MIX711" s="360"/>
      <c r="MIY711" s="28"/>
      <c r="MIZ711" s="360"/>
      <c r="MJA711" s="28"/>
      <c r="MJB711" s="360"/>
      <c r="MJC711" s="28"/>
      <c r="MJD711" s="360"/>
      <c r="MJE711" s="28"/>
      <c r="MJF711" s="360"/>
      <c r="MJG711" s="28"/>
      <c r="MJH711" s="360"/>
      <c r="MJI711" s="28"/>
      <c r="MJJ711" s="360"/>
      <c r="MJK711" s="28"/>
      <c r="MJL711" s="360"/>
      <c r="MJM711" s="28"/>
      <c r="MJN711" s="360"/>
      <c r="MJO711" s="28"/>
      <c r="MJP711" s="360"/>
      <c r="MJQ711" s="28"/>
      <c r="MJR711" s="360"/>
      <c r="MJS711" s="28"/>
      <c r="MJT711" s="360"/>
      <c r="MJU711" s="28"/>
      <c r="MJV711" s="360"/>
      <c r="MJW711" s="28"/>
      <c r="MJX711" s="360"/>
      <c r="MJY711" s="28"/>
      <c r="MJZ711" s="360"/>
      <c r="MKA711" s="28"/>
      <c r="MKB711" s="360"/>
      <c r="MKC711" s="28"/>
      <c r="MKD711" s="360"/>
      <c r="MKE711" s="28"/>
      <c r="MKF711" s="360"/>
      <c r="MKG711" s="28"/>
      <c r="MKH711" s="360"/>
      <c r="MKI711" s="28"/>
      <c r="MKJ711" s="360"/>
      <c r="MKK711" s="28"/>
      <c r="MKL711" s="360"/>
      <c r="MKM711" s="28"/>
      <c r="MKN711" s="360"/>
      <c r="MKO711" s="28"/>
      <c r="MKP711" s="360"/>
      <c r="MKQ711" s="28"/>
      <c r="MKR711" s="360"/>
      <c r="MKS711" s="28"/>
      <c r="MKT711" s="360"/>
      <c r="MKU711" s="28"/>
      <c r="MKV711" s="360"/>
      <c r="MKW711" s="28"/>
      <c r="MKX711" s="360"/>
      <c r="MKY711" s="28"/>
      <c r="MKZ711" s="360"/>
      <c r="MLA711" s="28"/>
      <c r="MLB711" s="360"/>
      <c r="MLC711" s="28"/>
      <c r="MLD711" s="360"/>
      <c r="MLE711" s="28"/>
      <c r="MLF711" s="360"/>
      <c r="MLG711" s="28"/>
      <c r="MLH711" s="360"/>
      <c r="MLI711" s="28"/>
      <c r="MLJ711" s="360"/>
      <c r="MLK711" s="28"/>
      <c r="MLL711" s="360"/>
      <c r="MLM711" s="28"/>
      <c r="MLN711" s="360"/>
      <c r="MLO711" s="28"/>
      <c r="MLP711" s="360"/>
      <c r="MLQ711" s="28"/>
      <c r="MLR711" s="360"/>
      <c r="MLS711" s="28"/>
      <c r="MLT711" s="360"/>
      <c r="MLU711" s="28"/>
      <c r="MLV711" s="360"/>
      <c r="MLW711" s="28"/>
      <c r="MLX711" s="360"/>
      <c r="MLY711" s="28"/>
      <c r="MLZ711" s="360"/>
      <c r="MMA711" s="28"/>
      <c r="MMB711" s="360"/>
      <c r="MMC711" s="28"/>
      <c r="MMD711" s="360"/>
      <c r="MME711" s="28"/>
      <c r="MMF711" s="360"/>
      <c r="MMG711" s="28"/>
      <c r="MMH711" s="360"/>
      <c r="MMI711" s="28"/>
      <c r="MMJ711" s="360"/>
      <c r="MMK711" s="28"/>
      <c r="MML711" s="360"/>
      <c r="MMM711" s="28"/>
      <c r="MMN711" s="360"/>
      <c r="MMO711" s="28"/>
      <c r="MMP711" s="360"/>
      <c r="MMQ711" s="28"/>
      <c r="MMR711" s="360"/>
      <c r="MMS711" s="28"/>
      <c r="MMT711" s="360"/>
      <c r="MMU711" s="28"/>
      <c r="MMV711" s="360"/>
      <c r="MMW711" s="28"/>
      <c r="MMX711" s="360"/>
      <c r="MMY711" s="28"/>
      <c r="MMZ711" s="360"/>
      <c r="MNA711" s="28"/>
      <c r="MNB711" s="360"/>
      <c r="MNC711" s="28"/>
      <c r="MND711" s="360"/>
      <c r="MNE711" s="28"/>
      <c r="MNF711" s="360"/>
      <c r="MNG711" s="28"/>
      <c r="MNH711" s="360"/>
      <c r="MNI711" s="28"/>
      <c r="MNJ711" s="360"/>
      <c r="MNK711" s="28"/>
      <c r="MNL711" s="360"/>
      <c r="MNM711" s="28"/>
      <c r="MNN711" s="360"/>
      <c r="MNO711" s="28"/>
      <c r="MNP711" s="360"/>
      <c r="MNQ711" s="28"/>
      <c r="MNR711" s="360"/>
      <c r="MNS711" s="28"/>
      <c r="MNT711" s="360"/>
      <c r="MNU711" s="28"/>
      <c r="MNV711" s="360"/>
      <c r="MNW711" s="28"/>
      <c r="MNX711" s="360"/>
      <c r="MNY711" s="28"/>
      <c r="MNZ711" s="360"/>
      <c r="MOA711" s="28"/>
      <c r="MOB711" s="360"/>
      <c r="MOC711" s="28"/>
      <c r="MOD711" s="360"/>
      <c r="MOE711" s="28"/>
      <c r="MOF711" s="360"/>
      <c r="MOG711" s="28"/>
      <c r="MOH711" s="360"/>
      <c r="MOI711" s="28"/>
      <c r="MOJ711" s="360"/>
      <c r="MOK711" s="28"/>
      <c r="MOL711" s="360"/>
      <c r="MOM711" s="28"/>
      <c r="MON711" s="360"/>
      <c r="MOO711" s="28"/>
      <c r="MOP711" s="360"/>
      <c r="MOQ711" s="28"/>
      <c r="MOR711" s="360"/>
      <c r="MOS711" s="28"/>
      <c r="MOT711" s="360"/>
      <c r="MOU711" s="28"/>
      <c r="MOV711" s="360"/>
      <c r="MOW711" s="28"/>
      <c r="MOX711" s="360"/>
      <c r="MOY711" s="28"/>
      <c r="MOZ711" s="360"/>
      <c r="MPA711" s="28"/>
      <c r="MPB711" s="360"/>
      <c r="MPC711" s="28"/>
      <c r="MPD711" s="360"/>
      <c r="MPE711" s="28"/>
      <c r="MPF711" s="360"/>
      <c r="MPG711" s="28"/>
      <c r="MPH711" s="360"/>
      <c r="MPI711" s="28"/>
      <c r="MPJ711" s="360"/>
      <c r="MPK711" s="28"/>
      <c r="MPL711" s="360"/>
      <c r="MPM711" s="28"/>
      <c r="MPN711" s="360"/>
      <c r="MPO711" s="28"/>
      <c r="MPP711" s="360"/>
      <c r="MPQ711" s="28"/>
      <c r="MPR711" s="360"/>
      <c r="MPS711" s="28"/>
      <c r="MPT711" s="360"/>
      <c r="MPU711" s="28"/>
      <c r="MPV711" s="360"/>
      <c r="MPW711" s="28"/>
      <c r="MPX711" s="360"/>
      <c r="MPY711" s="28"/>
      <c r="MPZ711" s="360"/>
      <c r="MQA711" s="28"/>
      <c r="MQB711" s="360"/>
      <c r="MQC711" s="28"/>
      <c r="MQD711" s="360"/>
      <c r="MQE711" s="28"/>
      <c r="MQF711" s="360"/>
      <c r="MQG711" s="28"/>
      <c r="MQH711" s="360"/>
      <c r="MQI711" s="28"/>
      <c r="MQJ711" s="360"/>
      <c r="MQK711" s="28"/>
      <c r="MQL711" s="360"/>
      <c r="MQM711" s="28"/>
      <c r="MQN711" s="360"/>
      <c r="MQO711" s="28"/>
      <c r="MQP711" s="360"/>
      <c r="MQQ711" s="28"/>
      <c r="MQR711" s="360"/>
      <c r="MQS711" s="28"/>
      <c r="MQT711" s="360"/>
      <c r="MQU711" s="28"/>
      <c r="MQV711" s="360"/>
      <c r="MQW711" s="28"/>
      <c r="MQX711" s="360"/>
      <c r="MQY711" s="28"/>
      <c r="MQZ711" s="360"/>
      <c r="MRA711" s="28"/>
      <c r="MRB711" s="360"/>
      <c r="MRC711" s="28"/>
      <c r="MRD711" s="360"/>
      <c r="MRE711" s="28"/>
      <c r="MRF711" s="360"/>
      <c r="MRG711" s="28"/>
      <c r="MRH711" s="360"/>
      <c r="MRI711" s="28"/>
      <c r="MRJ711" s="360"/>
      <c r="MRK711" s="28"/>
      <c r="MRL711" s="360"/>
      <c r="MRM711" s="28"/>
      <c r="MRN711" s="360"/>
      <c r="MRO711" s="28"/>
      <c r="MRP711" s="360"/>
      <c r="MRQ711" s="28"/>
      <c r="MRR711" s="360"/>
      <c r="MRS711" s="28"/>
      <c r="MRT711" s="360"/>
      <c r="MRU711" s="28"/>
      <c r="MRV711" s="360"/>
      <c r="MRW711" s="28"/>
      <c r="MRX711" s="360"/>
      <c r="MRY711" s="28"/>
      <c r="MRZ711" s="360"/>
      <c r="MSA711" s="28"/>
      <c r="MSB711" s="360"/>
      <c r="MSC711" s="28"/>
      <c r="MSD711" s="360"/>
      <c r="MSE711" s="28"/>
      <c r="MSF711" s="360"/>
      <c r="MSG711" s="28"/>
      <c r="MSH711" s="360"/>
      <c r="MSI711" s="28"/>
      <c r="MSJ711" s="360"/>
      <c r="MSK711" s="28"/>
      <c r="MSL711" s="360"/>
      <c r="MSM711" s="28"/>
      <c r="MSN711" s="360"/>
      <c r="MSO711" s="28"/>
      <c r="MSP711" s="360"/>
      <c r="MSQ711" s="28"/>
      <c r="MSR711" s="360"/>
      <c r="MSS711" s="28"/>
      <c r="MST711" s="360"/>
      <c r="MSU711" s="28"/>
      <c r="MSV711" s="360"/>
      <c r="MSW711" s="28"/>
      <c r="MSX711" s="360"/>
      <c r="MSY711" s="28"/>
      <c r="MSZ711" s="360"/>
      <c r="MTA711" s="28"/>
      <c r="MTB711" s="360"/>
      <c r="MTC711" s="28"/>
      <c r="MTD711" s="360"/>
      <c r="MTE711" s="28"/>
      <c r="MTF711" s="360"/>
      <c r="MTG711" s="28"/>
      <c r="MTH711" s="360"/>
      <c r="MTI711" s="28"/>
      <c r="MTJ711" s="360"/>
      <c r="MTK711" s="28"/>
      <c r="MTL711" s="360"/>
      <c r="MTM711" s="28"/>
      <c r="MTN711" s="360"/>
      <c r="MTO711" s="28"/>
      <c r="MTP711" s="360"/>
      <c r="MTQ711" s="28"/>
      <c r="MTR711" s="360"/>
      <c r="MTS711" s="28"/>
      <c r="MTT711" s="360"/>
      <c r="MTU711" s="28"/>
      <c r="MTV711" s="360"/>
      <c r="MTW711" s="28"/>
      <c r="MTX711" s="360"/>
      <c r="MTY711" s="28"/>
      <c r="MTZ711" s="360"/>
      <c r="MUA711" s="28"/>
      <c r="MUB711" s="360"/>
      <c r="MUC711" s="28"/>
      <c r="MUD711" s="360"/>
      <c r="MUE711" s="28"/>
      <c r="MUF711" s="360"/>
      <c r="MUG711" s="28"/>
      <c r="MUH711" s="360"/>
      <c r="MUI711" s="28"/>
      <c r="MUJ711" s="360"/>
      <c r="MUK711" s="28"/>
      <c r="MUL711" s="360"/>
      <c r="MUM711" s="28"/>
      <c r="MUN711" s="360"/>
      <c r="MUO711" s="28"/>
      <c r="MUP711" s="360"/>
      <c r="MUQ711" s="28"/>
      <c r="MUR711" s="360"/>
      <c r="MUS711" s="28"/>
      <c r="MUT711" s="360"/>
      <c r="MUU711" s="28"/>
      <c r="MUV711" s="360"/>
      <c r="MUW711" s="28"/>
      <c r="MUX711" s="360"/>
      <c r="MUY711" s="28"/>
      <c r="MUZ711" s="360"/>
      <c r="MVA711" s="28"/>
      <c r="MVB711" s="360"/>
      <c r="MVC711" s="28"/>
      <c r="MVD711" s="360"/>
      <c r="MVE711" s="28"/>
      <c r="MVF711" s="360"/>
      <c r="MVG711" s="28"/>
      <c r="MVH711" s="360"/>
      <c r="MVI711" s="28"/>
      <c r="MVJ711" s="360"/>
      <c r="MVK711" s="28"/>
      <c r="MVL711" s="360"/>
      <c r="MVM711" s="28"/>
      <c r="MVN711" s="360"/>
      <c r="MVO711" s="28"/>
      <c r="MVP711" s="360"/>
      <c r="MVQ711" s="28"/>
      <c r="MVR711" s="360"/>
      <c r="MVS711" s="28"/>
      <c r="MVT711" s="360"/>
      <c r="MVU711" s="28"/>
      <c r="MVV711" s="360"/>
      <c r="MVW711" s="28"/>
      <c r="MVX711" s="360"/>
      <c r="MVY711" s="28"/>
      <c r="MVZ711" s="360"/>
      <c r="MWA711" s="28"/>
      <c r="MWB711" s="360"/>
      <c r="MWC711" s="28"/>
      <c r="MWD711" s="360"/>
      <c r="MWE711" s="28"/>
      <c r="MWF711" s="360"/>
      <c r="MWG711" s="28"/>
      <c r="MWH711" s="360"/>
      <c r="MWI711" s="28"/>
      <c r="MWJ711" s="360"/>
      <c r="MWK711" s="28"/>
      <c r="MWL711" s="360"/>
      <c r="MWM711" s="28"/>
      <c r="MWN711" s="360"/>
      <c r="MWO711" s="28"/>
      <c r="MWP711" s="360"/>
      <c r="MWQ711" s="28"/>
      <c r="MWR711" s="360"/>
      <c r="MWS711" s="28"/>
      <c r="MWT711" s="360"/>
      <c r="MWU711" s="28"/>
      <c r="MWV711" s="360"/>
      <c r="MWW711" s="28"/>
      <c r="MWX711" s="360"/>
      <c r="MWY711" s="28"/>
      <c r="MWZ711" s="360"/>
      <c r="MXA711" s="28"/>
      <c r="MXB711" s="360"/>
      <c r="MXC711" s="28"/>
      <c r="MXD711" s="360"/>
      <c r="MXE711" s="28"/>
      <c r="MXF711" s="360"/>
      <c r="MXG711" s="28"/>
      <c r="MXH711" s="360"/>
      <c r="MXI711" s="28"/>
      <c r="MXJ711" s="360"/>
      <c r="MXK711" s="28"/>
      <c r="MXL711" s="360"/>
      <c r="MXM711" s="28"/>
      <c r="MXN711" s="360"/>
      <c r="MXO711" s="28"/>
      <c r="MXP711" s="360"/>
      <c r="MXQ711" s="28"/>
      <c r="MXR711" s="360"/>
      <c r="MXS711" s="28"/>
      <c r="MXT711" s="360"/>
      <c r="MXU711" s="28"/>
      <c r="MXV711" s="360"/>
      <c r="MXW711" s="28"/>
      <c r="MXX711" s="360"/>
      <c r="MXY711" s="28"/>
      <c r="MXZ711" s="360"/>
      <c r="MYA711" s="28"/>
      <c r="MYB711" s="360"/>
      <c r="MYC711" s="28"/>
      <c r="MYD711" s="360"/>
      <c r="MYE711" s="28"/>
      <c r="MYF711" s="360"/>
      <c r="MYG711" s="28"/>
      <c r="MYH711" s="360"/>
      <c r="MYI711" s="28"/>
      <c r="MYJ711" s="360"/>
      <c r="MYK711" s="28"/>
      <c r="MYL711" s="360"/>
      <c r="MYM711" s="28"/>
      <c r="MYN711" s="360"/>
      <c r="MYO711" s="28"/>
      <c r="MYP711" s="360"/>
      <c r="MYQ711" s="28"/>
      <c r="MYR711" s="360"/>
      <c r="MYS711" s="28"/>
      <c r="MYT711" s="360"/>
      <c r="MYU711" s="28"/>
      <c r="MYV711" s="360"/>
      <c r="MYW711" s="28"/>
      <c r="MYX711" s="360"/>
      <c r="MYY711" s="28"/>
      <c r="MYZ711" s="360"/>
      <c r="MZA711" s="28"/>
      <c r="MZB711" s="360"/>
      <c r="MZC711" s="28"/>
      <c r="MZD711" s="360"/>
      <c r="MZE711" s="28"/>
      <c r="MZF711" s="360"/>
      <c r="MZG711" s="28"/>
      <c r="MZH711" s="360"/>
      <c r="MZI711" s="28"/>
      <c r="MZJ711" s="360"/>
      <c r="MZK711" s="28"/>
      <c r="MZL711" s="360"/>
      <c r="MZM711" s="28"/>
      <c r="MZN711" s="360"/>
      <c r="MZO711" s="28"/>
      <c r="MZP711" s="360"/>
      <c r="MZQ711" s="28"/>
      <c r="MZR711" s="360"/>
      <c r="MZS711" s="28"/>
      <c r="MZT711" s="360"/>
      <c r="MZU711" s="28"/>
      <c r="MZV711" s="360"/>
      <c r="MZW711" s="28"/>
      <c r="MZX711" s="360"/>
      <c r="MZY711" s="28"/>
      <c r="MZZ711" s="360"/>
      <c r="NAA711" s="28"/>
      <c r="NAB711" s="360"/>
      <c r="NAC711" s="28"/>
      <c r="NAD711" s="360"/>
      <c r="NAE711" s="28"/>
      <c r="NAF711" s="360"/>
      <c r="NAG711" s="28"/>
      <c r="NAH711" s="360"/>
      <c r="NAI711" s="28"/>
      <c r="NAJ711" s="360"/>
      <c r="NAK711" s="28"/>
      <c r="NAL711" s="360"/>
      <c r="NAM711" s="28"/>
      <c r="NAN711" s="360"/>
      <c r="NAO711" s="28"/>
      <c r="NAP711" s="360"/>
      <c r="NAQ711" s="28"/>
      <c r="NAR711" s="360"/>
      <c r="NAS711" s="28"/>
      <c r="NAT711" s="360"/>
      <c r="NAU711" s="28"/>
      <c r="NAV711" s="360"/>
      <c r="NAW711" s="28"/>
      <c r="NAX711" s="360"/>
      <c r="NAY711" s="28"/>
      <c r="NAZ711" s="360"/>
      <c r="NBA711" s="28"/>
      <c r="NBB711" s="360"/>
      <c r="NBC711" s="28"/>
      <c r="NBD711" s="360"/>
      <c r="NBE711" s="28"/>
      <c r="NBF711" s="360"/>
      <c r="NBG711" s="28"/>
      <c r="NBH711" s="360"/>
      <c r="NBI711" s="28"/>
      <c r="NBJ711" s="360"/>
      <c r="NBK711" s="28"/>
      <c r="NBL711" s="360"/>
      <c r="NBM711" s="28"/>
      <c r="NBN711" s="360"/>
      <c r="NBO711" s="28"/>
      <c r="NBP711" s="360"/>
      <c r="NBQ711" s="28"/>
      <c r="NBR711" s="360"/>
      <c r="NBS711" s="28"/>
      <c r="NBT711" s="360"/>
      <c r="NBU711" s="28"/>
      <c r="NBV711" s="360"/>
      <c r="NBW711" s="28"/>
      <c r="NBX711" s="360"/>
      <c r="NBY711" s="28"/>
      <c r="NBZ711" s="360"/>
      <c r="NCA711" s="28"/>
      <c r="NCB711" s="360"/>
      <c r="NCC711" s="28"/>
      <c r="NCD711" s="360"/>
      <c r="NCE711" s="28"/>
      <c r="NCF711" s="360"/>
      <c r="NCG711" s="28"/>
      <c r="NCH711" s="360"/>
      <c r="NCI711" s="28"/>
      <c r="NCJ711" s="360"/>
      <c r="NCK711" s="28"/>
      <c r="NCL711" s="360"/>
      <c r="NCM711" s="28"/>
      <c r="NCN711" s="360"/>
      <c r="NCO711" s="28"/>
      <c r="NCP711" s="360"/>
      <c r="NCQ711" s="28"/>
      <c r="NCR711" s="360"/>
      <c r="NCS711" s="28"/>
      <c r="NCT711" s="360"/>
      <c r="NCU711" s="28"/>
      <c r="NCV711" s="360"/>
      <c r="NCW711" s="28"/>
      <c r="NCX711" s="360"/>
      <c r="NCY711" s="28"/>
      <c r="NCZ711" s="360"/>
      <c r="NDA711" s="28"/>
      <c r="NDB711" s="360"/>
      <c r="NDC711" s="28"/>
      <c r="NDD711" s="360"/>
      <c r="NDE711" s="28"/>
      <c r="NDF711" s="360"/>
      <c r="NDG711" s="28"/>
      <c r="NDH711" s="360"/>
      <c r="NDI711" s="28"/>
      <c r="NDJ711" s="360"/>
      <c r="NDK711" s="28"/>
      <c r="NDL711" s="360"/>
      <c r="NDM711" s="28"/>
      <c r="NDN711" s="360"/>
      <c r="NDO711" s="28"/>
      <c r="NDP711" s="360"/>
      <c r="NDQ711" s="28"/>
      <c r="NDR711" s="360"/>
      <c r="NDS711" s="28"/>
      <c r="NDT711" s="360"/>
      <c r="NDU711" s="28"/>
      <c r="NDV711" s="360"/>
      <c r="NDW711" s="28"/>
      <c r="NDX711" s="360"/>
      <c r="NDY711" s="28"/>
      <c r="NDZ711" s="360"/>
      <c r="NEA711" s="28"/>
      <c r="NEB711" s="360"/>
      <c r="NEC711" s="28"/>
      <c r="NED711" s="360"/>
      <c r="NEE711" s="28"/>
      <c r="NEF711" s="360"/>
      <c r="NEG711" s="28"/>
      <c r="NEH711" s="360"/>
      <c r="NEI711" s="28"/>
      <c r="NEJ711" s="360"/>
      <c r="NEK711" s="28"/>
      <c r="NEL711" s="360"/>
      <c r="NEM711" s="28"/>
      <c r="NEN711" s="360"/>
      <c r="NEO711" s="28"/>
      <c r="NEP711" s="360"/>
      <c r="NEQ711" s="28"/>
      <c r="NER711" s="360"/>
      <c r="NES711" s="28"/>
      <c r="NET711" s="360"/>
      <c r="NEU711" s="28"/>
      <c r="NEV711" s="360"/>
      <c r="NEW711" s="28"/>
      <c r="NEX711" s="360"/>
      <c r="NEY711" s="28"/>
      <c r="NEZ711" s="360"/>
      <c r="NFA711" s="28"/>
      <c r="NFB711" s="360"/>
      <c r="NFC711" s="28"/>
      <c r="NFD711" s="360"/>
      <c r="NFE711" s="28"/>
      <c r="NFF711" s="360"/>
      <c r="NFG711" s="28"/>
      <c r="NFH711" s="360"/>
      <c r="NFI711" s="28"/>
      <c r="NFJ711" s="360"/>
      <c r="NFK711" s="28"/>
      <c r="NFL711" s="360"/>
      <c r="NFM711" s="28"/>
      <c r="NFN711" s="360"/>
      <c r="NFO711" s="28"/>
      <c r="NFP711" s="360"/>
      <c r="NFQ711" s="28"/>
      <c r="NFR711" s="360"/>
      <c r="NFS711" s="28"/>
      <c r="NFT711" s="360"/>
      <c r="NFU711" s="28"/>
      <c r="NFV711" s="360"/>
      <c r="NFW711" s="28"/>
      <c r="NFX711" s="360"/>
      <c r="NFY711" s="28"/>
      <c r="NFZ711" s="360"/>
      <c r="NGA711" s="28"/>
      <c r="NGB711" s="360"/>
      <c r="NGC711" s="28"/>
      <c r="NGD711" s="360"/>
      <c r="NGE711" s="28"/>
      <c r="NGF711" s="360"/>
      <c r="NGG711" s="28"/>
      <c r="NGH711" s="360"/>
      <c r="NGI711" s="28"/>
      <c r="NGJ711" s="360"/>
      <c r="NGK711" s="28"/>
      <c r="NGL711" s="360"/>
      <c r="NGM711" s="28"/>
      <c r="NGN711" s="360"/>
      <c r="NGO711" s="28"/>
      <c r="NGP711" s="360"/>
      <c r="NGQ711" s="28"/>
      <c r="NGR711" s="360"/>
      <c r="NGS711" s="28"/>
      <c r="NGT711" s="360"/>
      <c r="NGU711" s="28"/>
      <c r="NGV711" s="360"/>
      <c r="NGW711" s="28"/>
      <c r="NGX711" s="360"/>
      <c r="NGY711" s="28"/>
      <c r="NGZ711" s="360"/>
      <c r="NHA711" s="28"/>
      <c r="NHB711" s="360"/>
      <c r="NHC711" s="28"/>
      <c r="NHD711" s="360"/>
      <c r="NHE711" s="28"/>
      <c r="NHF711" s="360"/>
      <c r="NHG711" s="28"/>
      <c r="NHH711" s="360"/>
      <c r="NHI711" s="28"/>
      <c r="NHJ711" s="360"/>
      <c r="NHK711" s="28"/>
      <c r="NHL711" s="360"/>
      <c r="NHM711" s="28"/>
      <c r="NHN711" s="360"/>
      <c r="NHO711" s="28"/>
      <c r="NHP711" s="360"/>
      <c r="NHQ711" s="28"/>
      <c r="NHR711" s="360"/>
      <c r="NHS711" s="28"/>
      <c r="NHT711" s="360"/>
      <c r="NHU711" s="28"/>
      <c r="NHV711" s="360"/>
      <c r="NHW711" s="28"/>
      <c r="NHX711" s="360"/>
      <c r="NHY711" s="28"/>
      <c r="NHZ711" s="360"/>
      <c r="NIA711" s="28"/>
      <c r="NIB711" s="360"/>
      <c r="NIC711" s="28"/>
      <c r="NID711" s="360"/>
      <c r="NIE711" s="28"/>
      <c r="NIF711" s="360"/>
      <c r="NIG711" s="28"/>
      <c r="NIH711" s="360"/>
      <c r="NII711" s="28"/>
      <c r="NIJ711" s="360"/>
      <c r="NIK711" s="28"/>
      <c r="NIL711" s="360"/>
      <c r="NIM711" s="28"/>
      <c r="NIN711" s="360"/>
      <c r="NIO711" s="28"/>
      <c r="NIP711" s="360"/>
      <c r="NIQ711" s="28"/>
      <c r="NIR711" s="360"/>
      <c r="NIS711" s="28"/>
      <c r="NIT711" s="360"/>
      <c r="NIU711" s="28"/>
      <c r="NIV711" s="360"/>
      <c r="NIW711" s="28"/>
      <c r="NIX711" s="360"/>
      <c r="NIY711" s="28"/>
      <c r="NIZ711" s="360"/>
      <c r="NJA711" s="28"/>
      <c r="NJB711" s="360"/>
      <c r="NJC711" s="28"/>
      <c r="NJD711" s="360"/>
      <c r="NJE711" s="28"/>
      <c r="NJF711" s="360"/>
      <c r="NJG711" s="28"/>
      <c r="NJH711" s="360"/>
      <c r="NJI711" s="28"/>
      <c r="NJJ711" s="360"/>
      <c r="NJK711" s="28"/>
      <c r="NJL711" s="360"/>
      <c r="NJM711" s="28"/>
      <c r="NJN711" s="360"/>
      <c r="NJO711" s="28"/>
      <c r="NJP711" s="360"/>
      <c r="NJQ711" s="28"/>
      <c r="NJR711" s="360"/>
      <c r="NJS711" s="28"/>
      <c r="NJT711" s="360"/>
      <c r="NJU711" s="28"/>
      <c r="NJV711" s="360"/>
      <c r="NJW711" s="28"/>
      <c r="NJX711" s="360"/>
      <c r="NJY711" s="28"/>
      <c r="NJZ711" s="360"/>
      <c r="NKA711" s="28"/>
      <c r="NKB711" s="360"/>
      <c r="NKC711" s="28"/>
      <c r="NKD711" s="360"/>
      <c r="NKE711" s="28"/>
      <c r="NKF711" s="360"/>
      <c r="NKG711" s="28"/>
      <c r="NKH711" s="360"/>
      <c r="NKI711" s="28"/>
      <c r="NKJ711" s="360"/>
      <c r="NKK711" s="28"/>
      <c r="NKL711" s="360"/>
      <c r="NKM711" s="28"/>
      <c r="NKN711" s="360"/>
      <c r="NKO711" s="28"/>
      <c r="NKP711" s="360"/>
      <c r="NKQ711" s="28"/>
      <c r="NKR711" s="360"/>
      <c r="NKS711" s="28"/>
      <c r="NKT711" s="360"/>
      <c r="NKU711" s="28"/>
      <c r="NKV711" s="360"/>
      <c r="NKW711" s="28"/>
      <c r="NKX711" s="360"/>
      <c r="NKY711" s="28"/>
      <c r="NKZ711" s="360"/>
      <c r="NLA711" s="28"/>
      <c r="NLB711" s="360"/>
      <c r="NLC711" s="28"/>
      <c r="NLD711" s="360"/>
      <c r="NLE711" s="28"/>
      <c r="NLF711" s="360"/>
      <c r="NLG711" s="28"/>
      <c r="NLH711" s="360"/>
      <c r="NLI711" s="28"/>
      <c r="NLJ711" s="360"/>
      <c r="NLK711" s="28"/>
      <c r="NLL711" s="360"/>
      <c r="NLM711" s="28"/>
      <c r="NLN711" s="360"/>
      <c r="NLO711" s="28"/>
      <c r="NLP711" s="360"/>
      <c r="NLQ711" s="28"/>
      <c r="NLR711" s="360"/>
      <c r="NLS711" s="28"/>
      <c r="NLT711" s="360"/>
      <c r="NLU711" s="28"/>
      <c r="NLV711" s="360"/>
      <c r="NLW711" s="28"/>
      <c r="NLX711" s="360"/>
      <c r="NLY711" s="28"/>
      <c r="NLZ711" s="360"/>
      <c r="NMA711" s="28"/>
      <c r="NMB711" s="360"/>
      <c r="NMC711" s="28"/>
      <c r="NMD711" s="360"/>
      <c r="NME711" s="28"/>
      <c r="NMF711" s="360"/>
      <c r="NMG711" s="28"/>
      <c r="NMH711" s="360"/>
      <c r="NMI711" s="28"/>
      <c r="NMJ711" s="360"/>
      <c r="NMK711" s="28"/>
      <c r="NML711" s="360"/>
      <c r="NMM711" s="28"/>
      <c r="NMN711" s="360"/>
      <c r="NMO711" s="28"/>
      <c r="NMP711" s="360"/>
      <c r="NMQ711" s="28"/>
      <c r="NMR711" s="360"/>
      <c r="NMS711" s="28"/>
      <c r="NMT711" s="360"/>
      <c r="NMU711" s="28"/>
      <c r="NMV711" s="360"/>
      <c r="NMW711" s="28"/>
      <c r="NMX711" s="360"/>
      <c r="NMY711" s="28"/>
      <c r="NMZ711" s="360"/>
      <c r="NNA711" s="28"/>
      <c r="NNB711" s="360"/>
      <c r="NNC711" s="28"/>
      <c r="NND711" s="360"/>
      <c r="NNE711" s="28"/>
      <c r="NNF711" s="360"/>
      <c r="NNG711" s="28"/>
      <c r="NNH711" s="360"/>
      <c r="NNI711" s="28"/>
      <c r="NNJ711" s="360"/>
      <c r="NNK711" s="28"/>
      <c r="NNL711" s="360"/>
      <c r="NNM711" s="28"/>
      <c r="NNN711" s="360"/>
      <c r="NNO711" s="28"/>
      <c r="NNP711" s="360"/>
      <c r="NNQ711" s="28"/>
      <c r="NNR711" s="360"/>
      <c r="NNS711" s="28"/>
      <c r="NNT711" s="360"/>
      <c r="NNU711" s="28"/>
      <c r="NNV711" s="360"/>
      <c r="NNW711" s="28"/>
      <c r="NNX711" s="360"/>
      <c r="NNY711" s="28"/>
      <c r="NNZ711" s="360"/>
      <c r="NOA711" s="28"/>
      <c r="NOB711" s="360"/>
      <c r="NOC711" s="28"/>
      <c r="NOD711" s="360"/>
      <c r="NOE711" s="28"/>
      <c r="NOF711" s="360"/>
      <c r="NOG711" s="28"/>
      <c r="NOH711" s="360"/>
      <c r="NOI711" s="28"/>
      <c r="NOJ711" s="360"/>
      <c r="NOK711" s="28"/>
      <c r="NOL711" s="360"/>
      <c r="NOM711" s="28"/>
      <c r="NON711" s="360"/>
      <c r="NOO711" s="28"/>
      <c r="NOP711" s="360"/>
      <c r="NOQ711" s="28"/>
      <c r="NOR711" s="360"/>
      <c r="NOS711" s="28"/>
      <c r="NOT711" s="360"/>
      <c r="NOU711" s="28"/>
      <c r="NOV711" s="360"/>
      <c r="NOW711" s="28"/>
      <c r="NOX711" s="360"/>
      <c r="NOY711" s="28"/>
      <c r="NOZ711" s="360"/>
      <c r="NPA711" s="28"/>
      <c r="NPB711" s="360"/>
      <c r="NPC711" s="28"/>
      <c r="NPD711" s="360"/>
      <c r="NPE711" s="28"/>
      <c r="NPF711" s="360"/>
      <c r="NPG711" s="28"/>
      <c r="NPH711" s="360"/>
      <c r="NPI711" s="28"/>
      <c r="NPJ711" s="360"/>
      <c r="NPK711" s="28"/>
      <c r="NPL711" s="360"/>
      <c r="NPM711" s="28"/>
      <c r="NPN711" s="360"/>
      <c r="NPO711" s="28"/>
      <c r="NPP711" s="360"/>
      <c r="NPQ711" s="28"/>
      <c r="NPR711" s="360"/>
      <c r="NPS711" s="28"/>
      <c r="NPT711" s="360"/>
      <c r="NPU711" s="28"/>
      <c r="NPV711" s="360"/>
      <c r="NPW711" s="28"/>
      <c r="NPX711" s="360"/>
      <c r="NPY711" s="28"/>
      <c r="NPZ711" s="360"/>
      <c r="NQA711" s="28"/>
      <c r="NQB711" s="360"/>
      <c r="NQC711" s="28"/>
      <c r="NQD711" s="360"/>
      <c r="NQE711" s="28"/>
      <c r="NQF711" s="360"/>
      <c r="NQG711" s="28"/>
      <c r="NQH711" s="360"/>
      <c r="NQI711" s="28"/>
      <c r="NQJ711" s="360"/>
      <c r="NQK711" s="28"/>
      <c r="NQL711" s="360"/>
      <c r="NQM711" s="28"/>
      <c r="NQN711" s="360"/>
      <c r="NQO711" s="28"/>
      <c r="NQP711" s="360"/>
      <c r="NQQ711" s="28"/>
      <c r="NQR711" s="360"/>
      <c r="NQS711" s="28"/>
      <c r="NQT711" s="360"/>
      <c r="NQU711" s="28"/>
      <c r="NQV711" s="360"/>
      <c r="NQW711" s="28"/>
      <c r="NQX711" s="360"/>
      <c r="NQY711" s="28"/>
      <c r="NQZ711" s="360"/>
      <c r="NRA711" s="28"/>
      <c r="NRB711" s="360"/>
      <c r="NRC711" s="28"/>
      <c r="NRD711" s="360"/>
      <c r="NRE711" s="28"/>
      <c r="NRF711" s="360"/>
      <c r="NRG711" s="28"/>
      <c r="NRH711" s="360"/>
      <c r="NRI711" s="28"/>
      <c r="NRJ711" s="360"/>
      <c r="NRK711" s="28"/>
      <c r="NRL711" s="360"/>
      <c r="NRM711" s="28"/>
      <c r="NRN711" s="360"/>
      <c r="NRO711" s="28"/>
      <c r="NRP711" s="360"/>
      <c r="NRQ711" s="28"/>
      <c r="NRR711" s="360"/>
      <c r="NRS711" s="28"/>
      <c r="NRT711" s="360"/>
      <c r="NRU711" s="28"/>
      <c r="NRV711" s="360"/>
      <c r="NRW711" s="28"/>
      <c r="NRX711" s="360"/>
      <c r="NRY711" s="28"/>
      <c r="NRZ711" s="360"/>
      <c r="NSA711" s="28"/>
      <c r="NSB711" s="360"/>
      <c r="NSC711" s="28"/>
      <c r="NSD711" s="360"/>
      <c r="NSE711" s="28"/>
      <c r="NSF711" s="360"/>
      <c r="NSG711" s="28"/>
      <c r="NSH711" s="360"/>
      <c r="NSI711" s="28"/>
      <c r="NSJ711" s="360"/>
      <c r="NSK711" s="28"/>
      <c r="NSL711" s="360"/>
      <c r="NSM711" s="28"/>
      <c r="NSN711" s="360"/>
      <c r="NSO711" s="28"/>
      <c r="NSP711" s="360"/>
      <c r="NSQ711" s="28"/>
      <c r="NSR711" s="360"/>
      <c r="NSS711" s="28"/>
      <c r="NST711" s="360"/>
      <c r="NSU711" s="28"/>
      <c r="NSV711" s="360"/>
      <c r="NSW711" s="28"/>
      <c r="NSX711" s="360"/>
      <c r="NSY711" s="28"/>
      <c r="NSZ711" s="360"/>
      <c r="NTA711" s="28"/>
      <c r="NTB711" s="360"/>
      <c r="NTC711" s="28"/>
      <c r="NTD711" s="360"/>
      <c r="NTE711" s="28"/>
      <c r="NTF711" s="360"/>
      <c r="NTG711" s="28"/>
      <c r="NTH711" s="360"/>
      <c r="NTI711" s="28"/>
      <c r="NTJ711" s="360"/>
      <c r="NTK711" s="28"/>
      <c r="NTL711" s="360"/>
      <c r="NTM711" s="28"/>
      <c r="NTN711" s="360"/>
      <c r="NTO711" s="28"/>
      <c r="NTP711" s="360"/>
      <c r="NTQ711" s="28"/>
      <c r="NTR711" s="360"/>
      <c r="NTS711" s="28"/>
      <c r="NTT711" s="360"/>
      <c r="NTU711" s="28"/>
      <c r="NTV711" s="360"/>
      <c r="NTW711" s="28"/>
      <c r="NTX711" s="360"/>
      <c r="NTY711" s="28"/>
      <c r="NTZ711" s="360"/>
      <c r="NUA711" s="28"/>
      <c r="NUB711" s="360"/>
      <c r="NUC711" s="28"/>
      <c r="NUD711" s="360"/>
      <c r="NUE711" s="28"/>
      <c r="NUF711" s="360"/>
      <c r="NUG711" s="28"/>
      <c r="NUH711" s="360"/>
      <c r="NUI711" s="28"/>
      <c r="NUJ711" s="360"/>
      <c r="NUK711" s="28"/>
      <c r="NUL711" s="360"/>
      <c r="NUM711" s="28"/>
      <c r="NUN711" s="360"/>
      <c r="NUO711" s="28"/>
      <c r="NUP711" s="360"/>
      <c r="NUQ711" s="28"/>
      <c r="NUR711" s="360"/>
      <c r="NUS711" s="28"/>
      <c r="NUT711" s="360"/>
      <c r="NUU711" s="28"/>
      <c r="NUV711" s="360"/>
      <c r="NUW711" s="28"/>
      <c r="NUX711" s="360"/>
      <c r="NUY711" s="28"/>
      <c r="NUZ711" s="360"/>
      <c r="NVA711" s="28"/>
      <c r="NVB711" s="360"/>
      <c r="NVC711" s="28"/>
      <c r="NVD711" s="360"/>
      <c r="NVE711" s="28"/>
      <c r="NVF711" s="360"/>
      <c r="NVG711" s="28"/>
      <c r="NVH711" s="360"/>
      <c r="NVI711" s="28"/>
      <c r="NVJ711" s="360"/>
      <c r="NVK711" s="28"/>
      <c r="NVL711" s="360"/>
      <c r="NVM711" s="28"/>
      <c r="NVN711" s="360"/>
      <c r="NVO711" s="28"/>
      <c r="NVP711" s="360"/>
      <c r="NVQ711" s="28"/>
      <c r="NVR711" s="360"/>
      <c r="NVS711" s="28"/>
      <c r="NVT711" s="360"/>
      <c r="NVU711" s="28"/>
      <c r="NVV711" s="360"/>
      <c r="NVW711" s="28"/>
      <c r="NVX711" s="360"/>
      <c r="NVY711" s="28"/>
      <c r="NVZ711" s="360"/>
      <c r="NWA711" s="28"/>
      <c r="NWB711" s="360"/>
      <c r="NWC711" s="28"/>
      <c r="NWD711" s="360"/>
      <c r="NWE711" s="28"/>
      <c r="NWF711" s="360"/>
      <c r="NWG711" s="28"/>
      <c r="NWH711" s="360"/>
      <c r="NWI711" s="28"/>
      <c r="NWJ711" s="360"/>
      <c r="NWK711" s="28"/>
      <c r="NWL711" s="360"/>
      <c r="NWM711" s="28"/>
      <c r="NWN711" s="360"/>
      <c r="NWO711" s="28"/>
      <c r="NWP711" s="360"/>
      <c r="NWQ711" s="28"/>
      <c r="NWR711" s="360"/>
      <c r="NWS711" s="28"/>
      <c r="NWT711" s="360"/>
      <c r="NWU711" s="28"/>
      <c r="NWV711" s="360"/>
      <c r="NWW711" s="28"/>
      <c r="NWX711" s="360"/>
      <c r="NWY711" s="28"/>
      <c r="NWZ711" s="360"/>
      <c r="NXA711" s="28"/>
      <c r="NXB711" s="360"/>
      <c r="NXC711" s="28"/>
      <c r="NXD711" s="360"/>
      <c r="NXE711" s="28"/>
      <c r="NXF711" s="360"/>
      <c r="NXG711" s="28"/>
      <c r="NXH711" s="360"/>
      <c r="NXI711" s="28"/>
      <c r="NXJ711" s="360"/>
      <c r="NXK711" s="28"/>
      <c r="NXL711" s="360"/>
      <c r="NXM711" s="28"/>
      <c r="NXN711" s="360"/>
      <c r="NXO711" s="28"/>
      <c r="NXP711" s="360"/>
      <c r="NXQ711" s="28"/>
      <c r="NXR711" s="360"/>
      <c r="NXS711" s="28"/>
      <c r="NXT711" s="360"/>
      <c r="NXU711" s="28"/>
      <c r="NXV711" s="360"/>
      <c r="NXW711" s="28"/>
      <c r="NXX711" s="360"/>
      <c r="NXY711" s="28"/>
      <c r="NXZ711" s="360"/>
      <c r="NYA711" s="28"/>
      <c r="NYB711" s="360"/>
      <c r="NYC711" s="28"/>
      <c r="NYD711" s="360"/>
      <c r="NYE711" s="28"/>
      <c r="NYF711" s="360"/>
      <c r="NYG711" s="28"/>
      <c r="NYH711" s="360"/>
      <c r="NYI711" s="28"/>
      <c r="NYJ711" s="360"/>
      <c r="NYK711" s="28"/>
      <c r="NYL711" s="360"/>
      <c r="NYM711" s="28"/>
      <c r="NYN711" s="360"/>
      <c r="NYO711" s="28"/>
      <c r="NYP711" s="360"/>
      <c r="NYQ711" s="28"/>
      <c r="NYR711" s="360"/>
      <c r="NYS711" s="28"/>
      <c r="NYT711" s="360"/>
      <c r="NYU711" s="28"/>
      <c r="NYV711" s="360"/>
      <c r="NYW711" s="28"/>
      <c r="NYX711" s="360"/>
      <c r="NYY711" s="28"/>
      <c r="NYZ711" s="360"/>
      <c r="NZA711" s="28"/>
      <c r="NZB711" s="360"/>
      <c r="NZC711" s="28"/>
      <c r="NZD711" s="360"/>
      <c r="NZE711" s="28"/>
      <c r="NZF711" s="360"/>
      <c r="NZG711" s="28"/>
      <c r="NZH711" s="360"/>
      <c r="NZI711" s="28"/>
      <c r="NZJ711" s="360"/>
      <c r="NZK711" s="28"/>
      <c r="NZL711" s="360"/>
      <c r="NZM711" s="28"/>
      <c r="NZN711" s="360"/>
      <c r="NZO711" s="28"/>
      <c r="NZP711" s="360"/>
      <c r="NZQ711" s="28"/>
      <c r="NZR711" s="360"/>
      <c r="NZS711" s="28"/>
      <c r="NZT711" s="360"/>
      <c r="NZU711" s="28"/>
      <c r="NZV711" s="360"/>
      <c r="NZW711" s="28"/>
      <c r="NZX711" s="360"/>
      <c r="NZY711" s="28"/>
      <c r="NZZ711" s="360"/>
      <c r="OAA711" s="28"/>
      <c r="OAB711" s="360"/>
      <c r="OAC711" s="28"/>
      <c r="OAD711" s="360"/>
      <c r="OAE711" s="28"/>
      <c r="OAF711" s="360"/>
      <c r="OAG711" s="28"/>
      <c r="OAH711" s="360"/>
      <c r="OAI711" s="28"/>
      <c r="OAJ711" s="360"/>
      <c r="OAK711" s="28"/>
      <c r="OAL711" s="360"/>
      <c r="OAM711" s="28"/>
      <c r="OAN711" s="360"/>
      <c r="OAO711" s="28"/>
      <c r="OAP711" s="360"/>
      <c r="OAQ711" s="28"/>
      <c r="OAR711" s="360"/>
      <c r="OAS711" s="28"/>
      <c r="OAT711" s="360"/>
      <c r="OAU711" s="28"/>
      <c r="OAV711" s="360"/>
      <c r="OAW711" s="28"/>
      <c r="OAX711" s="360"/>
      <c r="OAY711" s="28"/>
      <c r="OAZ711" s="360"/>
      <c r="OBA711" s="28"/>
      <c r="OBB711" s="360"/>
      <c r="OBC711" s="28"/>
      <c r="OBD711" s="360"/>
      <c r="OBE711" s="28"/>
      <c r="OBF711" s="360"/>
      <c r="OBG711" s="28"/>
      <c r="OBH711" s="360"/>
      <c r="OBI711" s="28"/>
      <c r="OBJ711" s="360"/>
      <c r="OBK711" s="28"/>
      <c r="OBL711" s="360"/>
      <c r="OBM711" s="28"/>
      <c r="OBN711" s="360"/>
      <c r="OBO711" s="28"/>
      <c r="OBP711" s="360"/>
      <c r="OBQ711" s="28"/>
      <c r="OBR711" s="360"/>
      <c r="OBS711" s="28"/>
      <c r="OBT711" s="360"/>
      <c r="OBU711" s="28"/>
      <c r="OBV711" s="360"/>
      <c r="OBW711" s="28"/>
      <c r="OBX711" s="360"/>
      <c r="OBY711" s="28"/>
      <c r="OBZ711" s="360"/>
      <c r="OCA711" s="28"/>
      <c r="OCB711" s="360"/>
      <c r="OCC711" s="28"/>
      <c r="OCD711" s="360"/>
      <c r="OCE711" s="28"/>
      <c r="OCF711" s="360"/>
      <c r="OCG711" s="28"/>
      <c r="OCH711" s="360"/>
      <c r="OCI711" s="28"/>
      <c r="OCJ711" s="360"/>
      <c r="OCK711" s="28"/>
      <c r="OCL711" s="360"/>
      <c r="OCM711" s="28"/>
      <c r="OCN711" s="360"/>
      <c r="OCO711" s="28"/>
      <c r="OCP711" s="360"/>
      <c r="OCQ711" s="28"/>
      <c r="OCR711" s="360"/>
      <c r="OCS711" s="28"/>
      <c r="OCT711" s="360"/>
      <c r="OCU711" s="28"/>
      <c r="OCV711" s="360"/>
      <c r="OCW711" s="28"/>
      <c r="OCX711" s="360"/>
      <c r="OCY711" s="28"/>
      <c r="OCZ711" s="360"/>
      <c r="ODA711" s="28"/>
      <c r="ODB711" s="360"/>
      <c r="ODC711" s="28"/>
      <c r="ODD711" s="360"/>
      <c r="ODE711" s="28"/>
      <c r="ODF711" s="360"/>
      <c r="ODG711" s="28"/>
      <c r="ODH711" s="360"/>
      <c r="ODI711" s="28"/>
      <c r="ODJ711" s="360"/>
      <c r="ODK711" s="28"/>
      <c r="ODL711" s="360"/>
      <c r="ODM711" s="28"/>
      <c r="ODN711" s="360"/>
      <c r="ODO711" s="28"/>
      <c r="ODP711" s="360"/>
      <c r="ODQ711" s="28"/>
      <c r="ODR711" s="360"/>
      <c r="ODS711" s="28"/>
      <c r="ODT711" s="360"/>
      <c r="ODU711" s="28"/>
      <c r="ODV711" s="360"/>
      <c r="ODW711" s="28"/>
      <c r="ODX711" s="360"/>
      <c r="ODY711" s="28"/>
      <c r="ODZ711" s="360"/>
      <c r="OEA711" s="28"/>
      <c r="OEB711" s="360"/>
      <c r="OEC711" s="28"/>
      <c r="OED711" s="360"/>
      <c r="OEE711" s="28"/>
      <c r="OEF711" s="360"/>
      <c r="OEG711" s="28"/>
      <c r="OEH711" s="360"/>
      <c r="OEI711" s="28"/>
      <c r="OEJ711" s="360"/>
      <c r="OEK711" s="28"/>
      <c r="OEL711" s="360"/>
      <c r="OEM711" s="28"/>
      <c r="OEN711" s="360"/>
      <c r="OEO711" s="28"/>
      <c r="OEP711" s="360"/>
      <c r="OEQ711" s="28"/>
      <c r="OER711" s="360"/>
      <c r="OES711" s="28"/>
      <c r="OET711" s="360"/>
      <c r="OEU711" s="28"/>
      <c r="OEV711" s="360"/>
      <c r="OEW711" s="28"/>
      <c r="OEX711" s="360"/>
      <c r="OEY711" s="28"/>
      <c r="OEZ711" s="360"/>
      <c r="OFA711" s="28"/>
      <c r="OFB711" s="360"/>
      <c r="OFC711" s="28"/>
      <c r="OFD711" s="360"/>
      <c r="OFE711" s="28"/>
      <c r="OFF711" s="360"/>
      <c r="OFG711" s="28"/>
      <c r="OFH711" s="360"/>
      <c r="OFI711" s="28"/>
      <c r="OFJ711" s="360"/>
      <c r="OFK711" s="28"/>
      <c r="OFL711" s="360"/>
      <c r="OFM711" s="28"/>
      <c r="OFN711" s="360"/>
      <c r="OFO711" s="28"/>
      <c r="OFP711" s="360"/>
      <c r="OFQ711" s="28"/>
      <c r="OFR711" s="360"/>
      <c r="OFS711" s="28"/>
      <c r="OFT711" s="360"/>
      <c r="OFU711" s="28"/>
      <c r="OFV711" s="360"/>
      <c r="OFW711" s="28"/>
      <c r="OFX711" s="360"/>
      <c r="OFY711" s="28"/>
      <c r="OFZ711" s="360"/>
      <c r="OGA711" s="28"/>
      <c r="OGB711" s="360"/>
      <c r="OGC711" s="28"/>
      <c r="OGD711" s="360"/>
      <c r="OGE711" s="28"/>
      <c r="OGF711" s="360"/>
      <c r="OGG711" s="28"/>
      <c r="OGH711" s="360"/>
      <c r="OGI711" s="28"/>
      <c r="OGJ711" s="360"/>
      <c r="OGK711" s="28"/>
      <c r="OGL711" s="360"/>
      <c r="OGM711" s="28"/>
      <c r="OGN711" s="360"/>
      <c r="OGO711" s="28"/>
      <c r="OGP711" s="360"/>
      <c r="OGQ711" s="28"/>
      <c r="OGR711" s="360"/>
      <c r="OGS711" s="28"/>
      <c r="OGT711" s="360"/>
      <c r="OGU711" s="28"/>
      <c r="OGV711" s="360"/>
      <c r="OGW711" s="28"/>
      <c r="OGX711" s="360"/>
      <c r="OGY711" s="28"/>
      <c r="OGZ711" s="360"/>
      <c r="OHA711" s="28"/>
      <c r="OHB711" s="360"/>
      <c r="OHC711" s="28"/>
      <c r="OHD711" s="360"/>
      <c r="OHE711" s="28"/>
      <c r="OHF711" s="360"/>
      <c r="OHG711" s="28"/>
      <c r="OHH711" s="360"/>
      <c r="OHI711" s="28"/>
      <c r="OHJ711" s="360"/>
      <c r="OHK711" s="28"/>
      <c r="OHL711" s="360"/>
      <c r="OHM711" s="28"/>
      <c r="OHN711" s="360"/>
      <c r="OHO711" s="28"/>
      <c r="OHP711" s="360"/>
      <c r="OHQ711" s="28"/>
      <c r="OHR711" s="360"/>
      <c r="OHS711" s="28"/>
      <c r="OHT711" s="360"/>
      <c r="OHU711" s="28"/>
      <c r="OHV711" s="360"/>
      <c r="OHW711" s="28"/>
      <c r="OHX711" s="360"/>
      <c r="OHY711" s="28"/>
      <c r="OHZ711" s="360"/>
      <c r="OIA711" s="28"/>
      <c r="OIB711" s="360"/>
      <c r="OIC711" s="28"/>
      <c r="OID711" s="360"/>
      <c r="OIE711" s="28"/>
      <c r="OIF711" s="360"/>
      <c r="OIG711" s="28"/>
      <c r="OIH711" s="360"/>
      <c r="OII711" s="28"/>
      <c r="OIJ711" s="360"/>
      <c r="OIK711" s="28"/>
      <c r="OIL711" s="360"/>
      <c r="OIM711" s="28"/>
      <c r="OIN711" s="360"/>
      <c r="OIO711" s="28"/>
      <c r="OIP711" s="360"/>
      <c r="OIQ711" s="28"/>
      <c r="OIR711" s="360"/>
      <c r="OIS711" s="28"/>
      <c r="OIT711" s="360"/>
      <c r="OIU711" s="28"/>
      <c r="OIV711" s="360"/>
      <c r="OIW711" s="28"/>
      <c r="OIX711" s="360"/>
      <c r="OIY711" s="28"/>
      <c r="OIZ711" s="360"/>
      <c r="OJA711" s="28"/>
      <c r="OJB711" s="360"/>
      <c r="OJC711" s="28"/>
      <c r="OJD711" s="360"/>
      <c r="OJE711" s="28"/>
      <c r="OJF711" s="360"/>
      <c r="OJG711" s="28"/>
      <c r="OJH711" s="360"/>
      <c r="OJI711" s="28"/>
      <c r="OJJ711" s="360"/>
      <c r="OJK711" s="28"/>
      <c r="OJL711" s="360"/>
      <c r="OJM711" s="28"/>
      <c r="OJN711" s="360"/>
      <c r="OJO711" s="28"/>
      <c r="OJP711" s="360"/>
      <c r="OJQ711" s="28"/>
      <c r="OJR711" s="360"/>
      <c r="OJS711" s="28"/>
      <c r="OJT711" s="360"/>
      <c r="OJU711" s="28"/>
      <c r="OJV711" s="360"/>
      <c r="OJW711" s="28"/>
      <c r="OJX711" s="360"/>
      <c r="OJY711" s="28"/>
      <c r="OJZ711" s="360"/>
      <c r="OKA711" s="28"/>
      <c r="OKB711" s="360"/>
      <c r="OKC711" s="28"/>
      <c r="OKD711" s="360"/>
      <c r="OKE711" s="28"/>
      <c r="OKF711" s="360"/>
      <c r="OKG711" s="28"/>
      <c r="OKH711" s="360"/>
      <c r="OKI711" s="28"/>
      <c r="OKJ711" s="360"/>
      <c r="OKK711" s="28"/>
      <c r="OKL711" s="360"/>
      <c r="OKM711" s="28"/>
      <c r="OKN711" s="360"/>
      <c r="OKO711" s="28"/>
      <c r="OKP711" s="360"/>
      <c r="OKQ711" s="28"/>
      <c r="OKR711" s="360"/>
      <c r="OKS711" s="28"/>
      <c r="OKT711" s="360"/>
      <c r="OKU711" s="28"/>
      <c r="OKV711" s="360"/>
      <c r="OKW711" s="28"/>
      <c r="OKX711" s="360"/>
      <c r="OKY711" s="28"/>
      <c r="OKZ711" s="360"/>
      <c r="OLA711" s="28"/>
      <c r="OLB711" s="360"/>
      <c r="OLC711" s="28"/>
      <c r="OLD711" s="360"/>
      <c r="OLE711" s="28"/>
      <c r="OLF711" s="360"/>
      <c r="OLG711" s="28"/>
      <c r="OLH711" s="360"/>
      <c r="OLI711" s="28"/>
      <c r="OLJ711" s="360"/>
      <c r="OLK711" s="28"/>
      <c r="OLL711" s="360"/>
      <c r="OLM711" s="28"/>
      <c r="OLN711" s="360"/>
      <c r="OLO711" s="28"/>
      <c r="OLP711" s="360"/>
      <c r="OLQ711" s="28"/>
      <c r="OLR711" s="360"/>
      <c r="OLS711" s="28"/>
      <c r="OLT711" s="360"/>
      <c r="OLU711" s="28"/>
      <c r="OLV711" s="360"/>
      <c r="OLW711" s="28"/>
      <c r="OLX711" s="360"/>
      <c r="OLY711" s="28"/>
      <c r="OLZ711" s="360"/>
      <c r="OMA711" s="28"/>
      <c r="OMB711" s="360"/>
      <c r="OMC711" s="28"/>
      <c r="OMD711" s="360"/>
      <c r="OME711" s="28"/>
      <c r="OMF711" s="360"/>
      <c r="OMG711" s="28"/>
      <c r="OMH711" s="360"/>
      <c r="OMI711" s="28"/>
      <c r="OMJ711" s="360"/>
      <c r="OMK711" s="28"/>
      <c r="OML711" s="360"/>
      <c r="OMM711" s="28"/>
      <c r="OMN711" s="360"/>
      <c r="OMO711" s="28"/>
      <c r="OMP711" s="360"/>
      <c r="OMQ711" s="28"/>
      <c r="OMR711" s="360"/>
      <c r="OMS711" s="28"/>
      <c r="OMT711" s="360"/>
      <c r="OMU711" s="28"/>
      <c r="OMV711" s="360"/>
      <c r="OMW711" s="28"/>
      <c r="OMX711" s="360"/>
      <c r="OMY711" s="28"/>
      <c r="OMZ711" s="360"/>
      <c r="ONA711" s="28"/>
      <c r="ONB711" s="360"/>
      <c r="ONC711" s="28"/>
      <c r="OND711" s="360"/>
      <c r="ONE711" s="28"/>
      <c r="ONF711" s="360"/>
      <c r="ONG711" s="28"/>
      <c r="ONH711" s="360"/>
      <c r="ONI711" s="28"/>
      <c r="ONJ711" s="360"/>
      <c r="ONK711" s="28"/>
      <c r="ONL711" s="360"/>
      <c r="ONM711" s="28"/>
      <c r="ONN711" s="360"/>
      <c r="ONO711" s="28"/>
      <c r="ONP711" s="360"/>
      <c r="ONQ711" s="28"/>
      <c r="ONR711" s="360"/>
      <c r="ONS711" s="28"/>
      <c r="ONT711" s="360"/>
      <c r="ONU711" s="28"/>
      <c r="ONV711" s="360"/>
      <c r="ONW711" s="28"/>
      <c r="ONX711" s="360"/>
      <c r="ONY711" s="28"/>
      <c r="ONZ711" s="360"/>
      <c r="OOA711" s="28"/>
      <c r="OOB711" s="360"/>
      <c r="OOC711" s="28"/>
      <c r="OOD711" s="360"/>
      <c r="OOE711" s="28"/>
      <c r="OOF711" s="360"/>
      <c r="OOG711" s="28"/>
      <c r="OOH711" s="360"/>
      <c r="OOI711" s="28"/>
      <c r="OOJ711" s="360"/>
      <c r="OOK711" s="28"/>
      <c r="OOL711" s="360"/>
      <c r="OOM711" s="28"/>
      <c r="OON711" s="360"/>
      <c r="OOO711" s="28"/>
      <c r="OOP711" s="360"/>
      <c r="OOQ711" s="28"/>
      <c r="OOR711" s="360"/>
      <c r="OOS711" s="28"/>
      <c r="OOT711" s="360"/>
      <c r="OOU711" s="28"/>
      <c r="OOV711" s="360"/>
      <c r="OOW711" s="28"/>
      <c r="OOX711" s="360"/>
      <c r="OOY711" s="28"/>
      <c r="OOZ711" s="360"/>
      <c r="OPA711" s="28"/>
      <c r="OPB711" s="360"/>
      <c r="OPC711" s="28"/>
      <c r="OPD711" s="360"/>
      <c r="OPE711" s="28"/>
      <c r="OPF711" s="360"/>
      <c r="OPG711" s="28"/>
      <c r="OPH711" s="360"/>
      <c r="OPI711" s="28"/>
      <c r="OPJ711" s="360"/>
      <c r="OPK711" s="28"/>
      <c r="OPL711" s="360"/>
      <c r="OPM711" s="28"/>
      <c r="OPN711" s="360"/>
      <c r="OPO711" s="28"/>
      <c r="OPP711" s="360"/>
      <c r="OPQ711" s="28"/>
      <c r="OPR711" s="360"/>
      <c r="OPS711" s="28"/>
      <c r="OPT711" s="360"/>
      <c r="OPU711" s="28"/>
      <c r="OPV711" s="360"/>
      <c r="OPW711" s="28"/>
      <c r="OPX711" s="360"/>
      <c r="OPY711" s="28"/>
      <c r="OPZ711" s="360"/>
      <c r="OQA711" s="28"/>
      <c r="OQB711" s="360"/>
      <c r="OQC711" s="28"/>
      <c r="OQD711" s="360"/>
      <c r="OQE711" s="28"/>
      <c r="OQF711" s="360"/>
      <c r="OQG711" s="28"/>
      <c r="OQH711" s="360"/>
      <c r="OQI711" s="28"/>
      <c r="OQJ711" s="360"/>
      <c r="OQK711" s="28"/>
      <c r="OQL711" s="360"/>
      <c r="OQM711" s="28"/>
      <c r="OQN711" s="360"/>
      <c r="OQO711" s="28"/>
      <c r="OQP711" s="360"/>
      <c r="OQQ711" s="28"/>
      <c r="OQR711" s="360"/>
      <c r="OQS711" s="28"/>
      <c r="OQT711" s="360"/>
      <c r="OQU711" s="28"/>
      <c r="OQV711" s="360"/>
      <c r="OQW711" s="28"/>
      <c r="OQX711" s="360"/>
      <c r="OQY711" s="28"/>
      <c r="OQZ711" s="360"/>
      <c r="ORA711" s="28"/>
      <c r="ORB711" s="360"/>
      <c r="ORC711" s="28"/>
      <c r="ORD711" s="360"/>
      <c r="ORE711" s="28"/>
      <c r="ORF711" s="360"/>
      <c r="ORG711" s="28"/>
      <c r="ORH711" s="360"/>
      <c r="ORI711" s="28"/>
      <c r="ORJ711" s="360"/>
      <c r="ORK711" s="28"/>
      <c r="ORL711" s="360"/>
      <c r="ORM711" s="28"/>
      <c r="ORN711" s="360"/>
      <c r="ORO711" s="28"/>
      <c r="ORP711" s="360"/>
      <c r="ORQ711" s="28"/>
      <c r="ORR711" s="360"/>
      <c r="ORS711" s="28"/>
      <c r="ORT711" s="360"/>
      <c r="ORU711" s="28"/>
      <c r="ORV711" s="360"/>
      <c r="ORW711" s="28"/>
      <c r="ORX711" s="360"/>
      <c r="ORY711" s="28"/>
      <c r="ORZ711" s="360"/>
      <c r="OSA711" s="28"/>
      <c r="OSB711" s="360"/>
      <c r="OSC711" s="28"/>
      <c r="OSD711" s="360"/>
      <c r="OSE711" s="28"/>
      <c r="OSF711" s="360"/>
      <c r="OSG711" s="28"/>
      <c r="OSH711" s="360"/>
      <c r="OSI711" s="28"/>
      <c r="OSJ711" s="360"/>
      <c r="OSK711" s="28"/>
      <c r="OSL711" s="360"/>
      <c r="OSM711" s="28"/>
      <c r="OSN711" s="360"/>
      <c r="OSO711" s="28"/>
      <c r="OSP711" s="360"/>
      <c r="OSQ711" s="28"/>
      <c r="OSR711" s="360"/>
      <c r="OSS711" s="28"/>
      <c r="OST711" s="360"/>
      <c r="OSU711" s="28"/>
      <c r="OSV711" s="360"/>
      <c r="OSW711" s="28"/>
      <c r="OSX711" s="360"/>
      <c r="OSY711" s="28"/>
      <c r="OSZ711" s="360"/>
      <c r="OTA711" s="28"/>
      <c r="OTB711" s="360"/>
      <c r="OTC711" s="28"/>
      <c r="OTD711" s="360"/>
      <c r="OTE711" s="28"/>
      <c r="OTF711" s="360"/>
      <c r="OTG711" s="28"/>
      <c r="OTH711" s="360"/>
      <c r="OTI711" s="28"/>
      <c r="OTJ711" s="360"/>
      <c r="OTK711" s="28"/>
      <c r="OTL711" s="360"/>
      <c r="OTM711" s="28"/>
      <c r="OTN711" s="360"/>
      <c r="OTO711" s="28"/>
      <c r="OTP711" s="360"/>
      <c r="OTQ711" s="28"/>
      <c r="OTR711" s="360"/>
      <c r="OTS711" s="28"/>
      <c r="OTT711" s="360"/>
      <c r="OTU711" s="28"/>
      <c r="OTV711" s="360"/>
      <c r="OTW711" s="28"/>
      <c r="OTX711" s="360"/>
      <c r="OTY711" s="28"/>
      <c r="OTZ711" s="360"/>
      <c r="OUA711" s="28"/>
      <c r="OUB711" s="360"/>
      <c r="OUC711" s="28"/>
      <c r="OUD711" s="360"/>
      <c r="OUE711" s="28"/>
      <c r="OUF711" s="360"/>
      <c r="OUG711" s="28"/>
      <c r="OUH711" s="360"/>
      <c r="OUI711" s="28"/>
      <c r="OUJ711" s="360"/>
      <c r="OUK711" s="28"/>
      <c r="OUL711" s="360"/>
      <c r="OUM711" s="28"/>
      <c r="OUN711" s="360"/>
      <c r="OUO711" s="28"/>
      <c r="OUP711" s="360"/>
      <c r="OUQ711" s="28"/>
      <c r="OUR711" s="360"/>
      <c r="OUS711" s="28"/>
      <c r="OUT711" s="360"/>
      <c r="OUU711" s="28"/>
      <c r="OUV711" s="360"/>
      <c r="OUW711" s="28"/>
      <c r="OUX711" s="360"/>
      <c r="OUY711" s="28"/>
      <c r="OUZ711" s="360"/>
      <c r="OVA711" s="28"/>
      <c r="OVB711" s="360"/>
      <c r="OVC711" s="28"/>
      <c r="OVD711" s="360"/>
      <c r="OVE711" s="28"/>
      <c r="OVF711" s="360"/>
      <c r="OVG711" s="28"/>
      <c r="OVH711" s="360"/>
      <c r="OVI711" s="28"/>
      <c r="OVJ711" s="360"/>
      <c r="OVK711" s="28"/>
      <c r="OVL711" s="360"/>
      <c r="OVM711" s="28"/>
      <c r="OVN711" s="360"/>
      <c r="OVO711" s="28"/>
      <c r="OVP711" s="360"/>
      <c r="OVQ711" s="28"/>
      <c r="OVR711" s="360"/>
      <c r="OVS711" s="28"/>
      <c r="OVT711" s="360"/>
      <c r="OVU711" s="28"/>
      <c r="OVV711" s="360"/>
      <c r="OVW711" s="28"/>
      <c r="OVX711" s="360"/>
      <c r="OVY711" s="28"/>
      <c r="OVZ711" s="360"/>
      <c r="OWA711" s="28"/>
      <c r="OWB711" s="360"/>
      <c r="OWC711" s="28"/>
      <c r="OWD711" s="360"/>
      <c r="OWE711" s="28"/>
      <c r="OWF711" s="360"/>
      <c r="OWG711" s="28"/>
      <c r="OWH711" s="360"/>
      <c r="OWI711" s="28"/>
      <c r="OWJ711" s="360"/>
      <c r="OWK711" s="28"/>
      <c r="OWL711" s="360"/>
      <c r="OWM711" s="28"/>
      <c r="OWN711" s="360"/>
      <c r="OWO711" s="28"/>
      <c r="OWP711" s="360"/>
      <c r="OWQ711" s="28"/>
      <c r="OWR711" s="360"/>
      <c r="OWS711" s="28"/>
      <c r="OWT711" s="360"/>
      <c r="OWU711" s="28"/>
      <c r="OWV711" s="360"/>
      <c r="OWW711" s="28"/>
      <c r="OWX711" s="360"/>
      <c r="OWY711" s="28"/>
      <c r="OWZ711" s="360"/>
      <c r="OXA711" s="28"/>
      <c r="OXB711" s="360"/>
      <c r="OXC711" s="28"/>
      <c r="OXD711" s="360"/>
      <c r="OXE711" s="28"/>
      <c r="OXF711" s="360"/>
      <c r="OXG711" s="28"/>
      <c r="OXH711" s="360"/>
      <c r="OXI711" s="28"/>
      <c r="OXJ711" s="360"/>
      <c r="OXK711" s="28"/>
      <c r="OXL711" s="360"/>
      <c r="OXM711" s="28"/>
      <c r="OXN711" s="360"/>
      <c r="OXO711" s="28"/>
      <c r="OXP711" s="360"/>
      <c r="OXQ711" s="28"/>
      <c r="OXR711" s="360"/>
      <c r="OXS711" s="28"/>
      <c r="OXT711" s="360"/>
      <c r="OXU711" s="28"/>
      <c r="OXV711" s="360"/>
      <c r="OXW711" s="28"/>
      <c r="OXX711" s="360"/>
      <c r="OXY711" s="28"/>
      <c r="OXZ711" s="360"/>
      <c r="OYA711" s="28"/>
      <c r="OYB711" s="360"/>
      <c r="OYC711" s="28"/>
      <c r="OYD711" s="360"/>
      <c r="OYE711" s="28"/>
      <c r="OYF711" s="360"/>
      <c r="OYG711" s="28"/>
      <c r="OYH711" s="360"/>
      <c r="OYI711" s="28"/>
      <c r="OYJ711" s="360"/>
      <c r="OYK711" s="28"/>
      <c r="OYL711" s="360"/>
      <c r="OYM711" s="28"/>
      <c r="OYN711" s="360"/>
      <c r="OYO711" s="28"/>
      <c r="OYP711" s="360"/>
      <c r="OYQ711" s="28"/>
      <c r="OYR711" s="360"/>
      <c r="OYS711" s="28"/>
      <c r="OYT711" s="360"/>
      <c r="OYU711" s="28"/>
      <c r="OYV711" s="360"/>
      <c r="OYW711" s="28"/>
      <c r="OYX711" s="360"/>
      <c r="OYY711" s="28"/>
      <c r="OYZ711" s="360"/>
      <c r="OZA711" s="28"/>
      <c r="OZB711" s="360"/>
      <c r="OZC711" s="28"/>
      <c r="OZD711" s="360"/>
      <c r="OZE711" s="28"/>
      <c r="OZF711" s="360"/>
      <c r="OZG711" s="28"/>
      <c r="OZH711" s="360"/>
      <c r="OZI711" s="28"/>
      <c r="OZJ711" s="360"/>
      <c r="OZK711" s="28"/>
      <c r="OZL711" s="360"/>
      <c r="OZM711" s="28"/>
      <c r="OZN711" s="360"/>
      <c r="OZO711" s="28"/>
      <c r="OZP711" s="360"/>
      <c r="OZQ711" s="28"/>
      <c r="OZR711" s="360"/>
      <c r="OZS711" s="28"/>
      <c r="OZT711" s="360"/>
      <c r="OZU711" s="28"/>
      <c r="OZV711" s="360"/>
      <c r="OZW711" s="28"/>
      <c r="OZX711" s="360"/>
      <c r="OZY711" s="28"/>
      <c r="OZZ711" s="360"/>
      <c r="PAA711" s="28"/>
      <c r="PAB711" s="360"/>
      <c r="PAC711" s="28"/>
      <c r="PAD711" s="360"/>
      <c r="PAE711" s="28"/>
      <c r="PAF711" s="360"/>
      <c r="PAG711" s="28"/>
      <c r="PAH711" s="360"/>
      <c r="PAI711" s="28"/>
      <c r="PAJ711" s="360"/>
      <c r="PAK711" s="28"/>
      <c r="PAL711" s="360"/>
      <c r="PAM711" s="28"/>
      <c r="PAN711" s="360"/>
      <c r="PAO711" s="28"/>
      <c r="PAP711" s="360"/>
      <c r="PAQ711" s="28"/>
      <c r="PAR711" s="360"/>
      <c r="PAS711" s="28"/>
      <c r="PAT711" s="360"/>
      <c r="PAU711" s="28"/>
      <c r="PAV711" s="360"/>
      <c r="PAW711" s="28"/>
      <c r="PAX711" s="360"/>
      <c r="PAY711" s="28"/>
      <c r="PAZ711" s="360"/>
      <c r="PBA711" s="28"/>
      <c r="PBB711" s="360"/>
      <c r="PBC711" s="28"/>
      <c r="PBD711" s="360"/>
      <c r="PBE711" s="28"/>
      <c r="PBF711" s="360"/>
      <c r="PBG711" s="28"/>
      <c r="PBH711" s="360"/>
      <c r="PBI711" s="28"/>
      <c r="PBJ711" s="360"/>
      <c r="PBK711" s="28"/>
      <c r="PBL711" s="360"/>
      <c r="PBM711" s="28"/>
      <c r="PBN711" s="360"/>
      <c r="PBO711" s="28"/>
      <c r="PBP711" s="360"/>
      <c r="PBQ711" s="28"/>
      <c r="PBR711" s="360"/>
      <c r="PBS711" s="28"/>
      <c r="PBT711" s="360"/>
      <c r="PBU711" s="28"/>
      <c r="PBV711" s="360"/>
      <c r="PBW711" s="28"/>
      <c r="PBX711" s="360"/>
      <c r="PBY711" s="28"/>
      <c r="PBZ711" s="360"/>
      <c r="PCA711" s="28"/>
      <c r="PCB711" s="360"/>
      <c r="PCC711" s="28"/>
      <c r="PCD711" s="360"/>
      <c r="PCE711" s="28"/>
      <c r="PCF711" s="360"/>
      <c r="PCG711" s="28"/>
      <c r="PCH711" s="360"/>
      <c r="PCI711" s="28"/>
      <c r="PCJ711" s="360"/>
      <c r="PCK711" s="28"/>
      <c r="PCL711" s="360"/>
      <c r="PCM711" s="28"/>
      <c r="PCN711" s="360"/>
      <c r="PCO711" s="28"/>
      <c r="PCP711" s="360"/>
      <c r="PCQ711" s="28"/>
      <c r="PCR711" s="360"/>
      <c r="PCS711" s="28"/>
      <c r="PCT711" s="360"/>
      <c r="PCU711" s="28"/>
      <c r="PCV711" s="360"/>
      <c r="PCW711" s="28"/>
      <c r="PCX711" s="360"/>
      <c r="PCY711" s="28"/>
      <c r="PCZ711" s="360"/>
      <c r="PDA711" s="28"/>
      <c r="PDB711" s="360"/>
      <c r="PDC711" s="28"/>
      <c r="PDD711" s="360"/>
      <c r="PDE711" s="28"/>
      <c r="PDF711" s="360"/>
      <c r="PDG711" s="28"/>
      <c r="PDH711" s="360"/>
      <c r="PDI711" s="28"/>
      <c r="PDJ711" s="360"/>
      <c r="PDK711" s="28"/>
      <c r="PDL711" s="360"/>
      <c r="PDM711" s="28"/>
      <c r="PDN711" s="360"/>
      <c r="PDO711" s="28"/>
      <c r="PDP711" s="360"/>
      <c r="PDQ711" s="28"/>
      <c r="PDR711" s="360"/>
      <c r="PDS711" s="28"/>
      <c r="PDT711" s="360"/>
      <c r="PDU711" s="28"/>
      <c r="PDV711" s="360"/>
      <c r="PDW711" s="28"/>
      <c r="PDX711" s="360"/>
      <c r="PDY711" s="28"/>
      <c r="PDZ711" s="360"/>
      <c r="PEA711" s="28"/>
      <c r="PEB711" s="360"/>
      <c r="PEC711" s="28"/>
      <c r="PED711" s="360"/>
      <c r="PEE711" s="28"/>
      <c r="PEF711" s="360"/>
      <c r="PEG711" s="28"/>
      <c r="PEH711" s="360"/>
      <c r="PEI711" s="28"/>
      <c r="PEJ711" s="360"/>
      <c r="PEK711" s="28"/>
      <c r="PEL711" s="360"/>
      <c r="PEM711" s="28"/>
      <c r="PEN711" s="360"/>
      <c r="PEO711" s="28"/>
      <c r="PEP711" s="360"/>
      <c r="PEQ711" s="28"/>
      <c r="PER711" s="360"/>
      <c r="PES711" s="28"/>
      <c r="PET711" s="360"/>
      <c r="PEU711" s="28"/>
      <c r="PEV711" s="360"/>
      <c r="PEW711" s="28"/>
      <c r="PEX711" s="360"/>
      <c r="PEY711" s="28"/>
      <c r="PEZ711" s="360"/>
      <c r="PFA711" s="28"/>
      <c r="PFB711" s="360"/>
      <c r="PFC711" s="28"/>
      <c r="PFD711" s="360"/>
      <c r="PFE711" s="28"/>
      <c r="PFF711" s="360"/>
      <c r="PFG711" s="28"/>
      <c r="PFH711" s="360"/>
      <c r="PFI711" s="28"/>
      <c r="PFJ711" s="360"/>
      <c r="PFK711" s="28"/>
      <c r="PFL711" s="360"/>
      <c r="PFM711" s="28"/>
      <c r="PFN711" s="360"/>
      <c r="PFO711" s="28"/>
      <c r="PFP711" s="360"/>
      <c r="PFQ711" s="28"/>
      <c r="PFR711" s="360"/>
      <c r="PFS711" s="28"/>
      <c r="PFT711" s="360"/>
      <c r="PFU711" s="28"/>
      <c r="PFV711" s="360"/>
      <c r="PFW711" s="28"/>
      <c r="PFX711" s="360"/>
      <c r="PFY711" s="28"/>
      <c r="PFZ711" s="360"/>
      <c r="PGA711" s="28"/>
      <c r="PGB711" s="360"/>
      <c r="PGC711" s="28"/>
      <c r="PGD711" s="360"/>
      <c r="PGE711" s="28"/>
      <c r="PGF711" s="360"/>
      <c r="PGG711" s="28"/>
      <c r="PGH711" s="360"/>
      <c r="PGI711" s="28"/>
      <c r="PGJ711" s="360"/>
      <c r="PGK711" s="28"/>
      <c r="PGL711" s="360"/>
      <c r="PGM711" s="28"/>
      <c r="PGN711" s="360"/>
      <c r="PGO711" s="28"/>
      <c r="PGP711" s="360"/>
      <c r="PGQ711" s="28"/>
      <c r="PGR711" s="360"/>
      <c r="PGS711" s="28"/>
      <c r="PGT711" s="360"/>
      <c r="PGU711" s="28"/>
      <c r="PGV711" s="360"/>
      <c r="PGW711" s="28"/>
      <c r="PGX711" s="360"/>
      <c r="PGY711" s="28"/>
      <c r="PGZ711" s="360"/>
      <c r="PHA711" s="28"/>
      <c r="PHB711" s="360"/>
      <c r="PHC711" s="28"/>
      <c r="PHD711" s="360"/>
      <c r="PHE711" s="28"/>
      <c r="PHF711" s="360"/>
      <c r="PHG711" s="28"/>
      <c r="PHH711" s="360"/>
      <c r="PHI711" s="28"/>
      <c r="PHJ711" s="360"/>
      <c r="PHK711" s="28"/>
      <c r="PHL711" s="360"/>
      <c r="PHM711" s="28"/>
      <c r="PHN711" s="360"/>
      <c r="PHO711" s="28"/>
      <c r="PHP711" s="360"/>
      <c r="PHQ711" s="28"/>
      <c r="PHR711" s="360"/>
      <c r="PHS711" s="28"/>
      <c r="PHT711" s="360"/>
      <c r="PHU711" s="28"/>
      <c r="PHV711" s="360"/>
      <c r="PHW711" s="28"/>
      <c r="PHX711" s="360"/>
      <c r="PHY711" s="28"/>
      <c r="PHZ711" s="360"/>
      <c r="PIA711" s="28"/>
      <c r="PIB711" s="360"/>
      <c r="PIC711" s="28"/>
      <c r="PID711" s="360"/>
      <c r="PIE711" s="28"/>
      <c r="PIF711" s="360"/>
      <c r="PIG711" s="28"/>
      <c r="PIH711" s="360"/>
      <c r="PII711" s="28"/>
      <c r="PIJ711" s="360"/>
      <c r="PIK711" s="28"/>
      <c r="PIL711" s="360"/>
      <c r="PIM711" s="28"/>
      <c r="PIN711" s="360"/>
      <c r="PIO711" s="28"/>
      <c r="PIP711" s="360"/>
      <c r="PIQ711" s="28"/>
      <c r="PIR711" s="360"/>
      <c r="PIS711" s="28"/>
      <c r="PIT711" s="360"/>
      <c r="PIU711" s="28"/>
      <c r="PIV711" s="360"/>
      <c r="PIW711" s="28"/>
      <c r="PIX711" s="360"/>
      <c r="PIY711" s="28"/>
      <c r="PIZ711" s="360"/>
      <c r="PJA711" s="28"/>
      <c r="PJB711" s="360"/>
      <c r="PJC711" s="28"/>
      <c r="PJD711" s="360"/>
      <c r="PJE711" s="28"/>
      <c r="PJF711" s="360"/>
      <c r="PJG711" s="28"/>
      <c r="PJH711" s="360"/>
      <c r="PJI711" s="28"/>
      <c r="PJJ711" s="360"/>
      <c r="PJK711" s="28"/>
      <c r="PJL711" s="360"/>
      <c r="PJM711" s="28"/>
      <c r="PJN711" s="360"/>
      <c r="PJO711" s="28"/>
      <c r="PJP711" s="360"/>
      <c r="PJQ711" s="28"/>
      <c r="PJR711" s="360"/>
      <c r="PJS711" s="28"/>
      <c r="PJT711" s="360"/>
      <c r="PJU711" s="28"/>
      <c r="PJV711" s="360"/>
      <c r="PJW711" s="28"/>
      <c r="PJX711" s="360"/>
      <c r="PJY711" s="28"/>
      <c r="PJZ711" s="360"/>
      <c r="PKA711" s="28"/>
      <c r="PKB711" s="360"/>
      <c r="PKC711" s="28"/>
      <c r="PKD711" s="360"/>
      <c r="PKE711" s="28"/>
      <c r="PKF711" s="360"/>
      <c r="PKG711" s="28"/>
      <c r="PKH711" s="360"/>
      <c r="PKI711" s="28"/>
      <c r="PKJ711" s="360"/>
      <c r="PKK711" s="28"/>
      <c r="PKL711" s="360"/>
      <c r="PKM711" s="28"/>
      <c r="PKN711" s="360"/>
      <c r="PKO711" s="28"/>
      <c r="PKP711" s="360"/>
      <c r="PKQ711" s="28"/>
      <c r="PKR711" s="360"/>
      <c r="PKS711" s="28"/>
      <c r="PKT711" s="360"/>
      <c r="PKU711" s="28"/>
      <c r="PKV711" s="360"/>
      <c r="PKW711" s="28"/>
      <c r="PKX711" s="360"/>
      <c r="PKY711" s="28"/>
      <c r="PKZ711" s="360"/>
      <c r="PLA711" s="28"/>
      <c r="PLB711" s="360"/>
      <c r="PLC711" s="28"/>
      <c r="PLD711" s="360"/>
      <c r="PLE711" s="28"/>
      <c r="PLF711" s="360"/>
      <c r="PLG711" s="28"/>
      <c r="PLH711" s="360"/>
      <c r="PLI711" s="28"/>
      <c r="PLJ711" s="360"/>
      <c r="PLK711" s="28"/>
      <c r="PLL711" s="360"/>
      <c r="PLM711" s="28"/>
      <c r="PLN711" s="360"/>
      <c r="PLO711" s="28"/>
      <c r="PLP711" s="360"/>
      <c r="PLQ711" s="28"/>
      <c r="PLR711" s="360"/>
      <c r="PLS711" s="28"/>
      <c r="PLT711" s="360"/>
      <c r="PLU711" s="28"/>
      <c r="PLV711" s="360"/>
      <c r="PLW711" s="28"/>
      <c r="PLX711" s="360"/>
      <c r="PLY711" s="28"/>
      <c r="PLZ711" s="360"/>
      <c r="PMA711" s="28"/>
      <c r="PMB711" s="360"/>
      <c r="PMC711" s="28"/>
      <c r="PMD711" s="360"/>
      <c r="PME711" s="28"/>
      <c r="PMF711" s="360"/>
      <c r="PMG711" s="28"/>
      <c r="PMH711" s="360"/>
      <c r="PMI711" s="28"/>
      <c r="PMJ711" s="360"/>
      <c r="PMK711" s="28"/>
      <c r="PML711" s="360"/>
      <c r="PMM711" s="28"/>
      <c r="PMN711" s="360"/>
      <c r="PMO711" s="28"/>
      <c r="PMP711" s="360"/>
      <c r="PMQ711" s="28"/>
      <c r="PMR711" s="360"/>
      <c r="PMS711" s="28"/>
      <c r="PMT711" s="360"/>
      <c r="PMU711" s="28"/>
      <c r="PMV711" s="360"/>
      <c r="PMW711" s="28"/>
      <c r="PMX711" s="360"/>
      <c r="PMY711" s="28"/>
      <c r="PMZ711" s="360"/>
      <c r="PNA711" s="28"/>
      <c r="PNB711" s="360"/>
      <c r="PNC711" s="28"/>
      <c r="PND711" s="360"/>
      <c r="PNE711" s="28"/>
      <c r="PNF711" s="360"/>
      <c r="PNG711" s="28"/>
      <c r="PNH711" s="360"/>
      <c r="PNI711" s="28"/>
      <c r="PNJ711" s="360"/>
      <c r="PNK711" s="28"/>
      <c r="PNL711" s="360"/>
      <c r="PNM711" s="28"/>
      <c r="PNN711" s="360"/>
      <c r="PNO711" s="28"/>
      <c r="PNP711" s="360"/>
      <c r="PNQ711" s="28"/>
      <c r="PNR711" s="360"/>
      <c r="PNS711" s="28"/>
      <c r="PNT711" s="360"/>
      <c r="PNU711" s="28"/>
      <c r="PNV711" s="360"/>
      <c r="PNW711" s="28"/>
      <c r="PNX711" s="360"/>
      <c r="PNY711" s="28"/>
      <c r="PNZ711" s="360"/>
      <c r="POA711" s="28"/>
      <c r="POB711" s="360"/>
      <c r="POC711" s="28"/>
      <c r="POD711" s="360"/>
      <c r="POE711" s="28"/>
      <c r="POF711" s="360"/>
      <c r="POG711" s="28"/>
      <c r="POH711" s="360"/>
      <c r="POI711" s="28"/>
      <c r="POJ711" s="360"/>
      <c r="POK711" s="28"/>
      <c r="POL711" s="360"/>
      <c r="POM711" s="28"/>
      <c r="PON711" s="360"/>
      <c r="POO711" s="28"/>
      <c r="POP711" s="360"/>
      <c r="POQ711" s="28"/>
      <c r="POR711" s="360"/>
      <c r="POS711" s="28"/>
      <c r="POT711" s="360"/>
      <c r="POU711" s="28"/>
      <c r="POV711" s="360"/>
      <c r="POW711" s="28"/>
      <c r="POX711" s="360"/>
      <c r="POY711" s="28"/>
      <c r="POZ711" s="360"/>
      <c r="PPA711" s="28"/>
      <c r="PPB711" s="360"/>
      <c r="PPC711" s="28"/>
      <c r="PPD711" s="360"/>
      <c r="PPE711" s="28"/>
      <c r="PPF711" s="360"/>
      <c r="PPG711" s="28"/>
      <c r="PPH711" s="360"/>
      <c r="PPI711" s="28"/>
      <c r="PPJ711" s="360"/>
      <c r="PPK711" s="28"/>
      <c r="PPL711" s="360"/>
      <c r="PPM711" s="28"/>
      <c r="PPN711" s="360"/>
      <c r="PPO711" s="28"/>
      <c r="PPP711" s="360"/>
      <c r="PPQ711" s="28"/>
      <c r="PPR711" s="360"/>
      <c r="PPS711" s="28"/>
      <c r="PPT711" s="360"/>
      <c r="PPU711" s="28"/>
      <c r="PPV711" s="360"/>
      <c r="PPW711" s="28"/>
      <c r="PPX711" s="360"/>
      <c r="PPY711" s="28"/>
      <c r="PPZ711" s="360"/>
      <c r="PQA711" s="28"/>
      <c r="PQB711" s="360"/>
      <c r="PQC711" s="28"/>
      <c r="PQD711" s="360"/>
      <c r="PQE711" s="28"/>
      <c r="PQF711" s="360"/>
      <c r="PQG711" s="28"/>
      <c r="PQH711" s="360"/>
      <c r="PQI711" s="28"/>
      <c r="PQJ711" s="360"/>
      <c r="PQK711" s="28"/>
      <c r="PQL711" s="360"/>
      <c r="PQM711" s="28"/>
      <c r="PQN711" s="360"/>
      <c r="PQO711" s="28"/>
      <c r="PQP711" s="360"/>
      <c r="PQQ711" s="28"/>
      <c r="PQR711" s="360"/>
      <c r="PQS711" s="28"/>
      <c r="PQT711" s="360"/>
      <c r="PQU711" s="28"/>
      <c r="PQV711" s="360"/>
      <c r="PQW711" s="28"/>
      <c r="PQX711" s="360"/>
      <c r="PQY711" s="28"/>
      <c r="PQZ711" s="360"/>
      <c r="PRA711" s="28"/>
      <c r="PRB711" s="360"/>
      <c r="PRC711" s="28"/>
      <c r="PRD711" s="360"/>
      <c r="PRE711" s="28"/>
      <c r="PRF711" s="360"/>
      <c r="PRG711" s="28"/>
      <c r="PRH711" s="360"/>
      <c r="PRI711" s="28"/>
      <c r="PRJ711" s="360"/>
      <c r="PRK711" s="28"/>
      <c r="PRL711" s="360"/>
      <c r="PRM711" s="28"/>
      <c r="PRN711" s="360"/>
      <c r="PRO711" s="28"/>
      <c r="PRP711" s="360"/>
      <c r="PRQ711" s="28"/>
      <c r="PRR711" s="360"/>
      <c r="PRS711" s="28"/>
      <c r="PRT711" s="360"/>
      <c r="PRU711" s="28"/>
      <c r="PRV711" s="360"/>
      <c r="PRW711" s="28"/>
      <c r="PRX711" s="360"/>
      <c r="PRY711" s="28"/>
      <c r="PRZ711" s="360"/>
      <c r="PSA711" s="28"/>
      <c r="PSB711" s="360"/>
      <c r="PSC711" s="28"/>
      <c r="PSD711" s="360"/>
      <c r="PSE711" s="28"/>
      <c r="PSF711" s="360"/>
      <c r="PSG711" s="28"/>
      <c r="PSH711" s="360"/>
      <c r="PSI711" s="28"/>
      <c r="PSJ711" s="360"/>
      <c r="PSK711" s="28"/>
      <c r="PSL711" s="360"/>
      <c r="PSM711" s="28"/>
      <c r="PSN711" s="360"/>
      <c r="PSO711" s="28"/>
      <c r="PSP711" s="360"/>
      <c r="PSQ711" s="28"/>
      <c r="PSR711" s="360"/>
      <c r="PSS711" s="28"/>
      <c r="PST711" s="360"/>
      <c r="PSU711" s="28"/>
      <c r="PSV711" s="360"/>
      <c r="PSW711" s="28"/>
      <c r="PSX711" s="360"/>
      <c r="PSY711" s="28"/>
      <c r="PSZ711" s="360"/>
      <c r="PTA711" s="28"/>
      <c r="PTB711" s="360"/>
      <c r="PTC711" s="28"/>
      <c r="PTD711" s="360"/>
      <c r="PTE711" s="28"/>
      <c r="PTF711" s="360"/>
      <c r="PTG711" s="28"/>
      <c r="PTH711" s="360"/>
      <c r="PTI711" s="28"/>
      <c r="PTJ711" s="360"/>
      <c r="PTK711" s="28"/>
      <c r="PTL711" s="360"/>
      <c r="PTM711" s="28"/>
      <c r="PTN711" s="360"/>
      <c r="PTO711" s="28"/>
      <c r="PTP711" s="360"/>
      <c r="PTQ711" s="28"/>
      <c r="PTR711" s="360"/>
      <c r="PTS711" s="28"/>
      <c r="PTT711" s="360"/>
      <c r="PTU711" s="28"/>
      <c r="PTV711" s="360"/>
      <c r="PTW711" s="28"/>
      <c r="PTX711" s="360"/>
      <c r="PTY711" s="28"/>
      <c r="PTZ711" s="360"/>
      <c r="PUA711" s="28"/>
      <c r="PUB711" s="360"/>
      <c r="PUC711" s="28"/>
      <c r="PUD711" s="360"/>
      <c r="PUE711" s="28"/>
      <c r="PUF711" s="360"/>
      <c r="PUG711" s="28"/>
      <c r="PUH711" s="360"/>
      <c r="PUI711" s="28"/>
      <c r="PUJ711" s="360"/>
      <c r="PUK711" s="28"/>
      <c r="PUL711" s="360"/>
      <c r="PUM711" s="28"/>
      <c r="PUN711" s="360"/>
      <c r="PUO711" s="28"/>
      <c r="PUP711" s="360"/>
      <c r="PUQ711" s="28"/>
      <c r="PUR711" s="360"/>
      <c r="PUS711" s="28"/>
      <c r="PUT711" s="360"/>
      <c r="PUU711" s="28"/>
      <c r="PUV711" s="360"/>
      <c r="PUW711" s="28"/>
      <c r="PUX711" s="360"/>
      <c r="PUY711" s="28"/>
      <c r="PUZ711" s="360"/>
      <c r="PVA711" s="28"/>
      <c r="PVB711" s="360"/>
      <c r="PVC711" s="28"/>
      <c r="PVD711" s="360"/>
      <c r="PVE711" s="28"/>
      <c r="PVF711" s="360"/>
      <c r="PVG711" s="28"/>
      <c r="PVH711" s="360"/>
      <c r="PVI711" s="28"/>
      <c r="PVJ711" s="360"/>
      <c r="PVK711" s="28"/>
      <c r="PVL711" s="360"/>
      <c r="PVM711" s="28"/>
      <c r="PVN711" s="360"/>
      <c r="PVO711" s="28"/>
      <c r="PVP711" s="360"/>
      <c r="PVQ711" s="28"/>
      <c r="PVR711" s="360"/>
      <c r="PVS711" s="28"/>
      <c r="PVT711" s="360"/>
      <c r="PVU711" s="28"/>
      <c r="PVV711" s="360"/>
      <c r="PVW711" s="28"/>
      <c r="PVX711" s="360"/>
      <c r="PVY711" s="28"/>
      <c r="PVZ711" s="360"/>
      <c r="PWA711" s="28"/>
      <c r="PWB711" s="360"/>
      <c r="PWC711" s="28"/>
      <c r="PWD711" s="360"/>
      <c r="PWE711" s="28"/>
      <c r="PWF711" s="360"/>
      <c r="PWG711" s="28"/>
      <c r="PWH711" s="360"/>
      <c r="PWI711" s="28"/>
      <c r="PWJ711" s="360"/>
      <c r="PWK711" s="28"/>
      <c r="PWL711" s="360"/>
      <c r="PWM711" s="28"/>
      <c r="PWN711" s="360"/>
      <c r="PWO711" s="28"/>
      <c r="PWP711" s="360"/>
      <c r="PWQ711" s="28"/>
      <c r="PWR711" s="360"/>
      <c r="PWS711" s="28"/>
      <c r="PWT711" s="360"/>
      <c r="PWU711" s="28"/>
      <c r="PWV711" s="360"/>
      <c r="PWW711" s="28"/>
      <c r="PWX711" s="360"/>
      <c r="PWY711" s="28"/>
      <c r="PWZ711" s="360"/>
      <c r="PXA711" s="28"/>
      <c r="PXB711" s="360"/>
      <c r="PXC711" s="28"/>
      <c r="PXD711" s="360"/>
      <c r="PXE711" s="28"/>
      <c r="PXF711" s="360"/>
      <c r="PXG711" s="28"/>
      <c r="PXH711" s="360"/>
      <c r="PXI711" s="28"/>
      <c r="PXJ711" s="360"/>
      <c r="PXK711" s="28"/>
      <c r="PXL711" s="360"/>
      <c r="PXM711" s="28"/>
      <c r="PXN711" s="360"/>
      <c r="PXO711" s="28"/>
      <c r="PXP711" s="360"/>
      <c r="PXQ711" s="28"/>
      <c r="PXR711" s="360"/>
      <c r="PXS711" s="28"/>
      <c r="PXT711" s="360"/>
      <c r="PXU711" s="28"/>
      <c r="PXV711" s="360"/>
      <c r="PXW711" s="28"/>
      <c r="PXX711" s="360"/>
      <c r="PXY711" s="28"/>
      <c r="PXZ711" s="360"/>
      <c r="PYA711" s="28"/>
      <c r="PYB711" s="360"/>
      <c r="PYC711" s="28"/>
      <c r="PYD711" s="360"/>
      <c r="PYE711" s="28"/>
      <c r="PYF711" s="360"/>
      <c r="PYG711" s="28"/>
      <c r="PYH711" s="360"/>
      <c r="PYI711" s="28"/>
      <c r="PYJ711" s="360"/>
      <c r="PYK711" s="28"/>
      <c r="PYL711" s="360"/>
      <c r="PYM711" s="28"/>
      <c r="PYN711" s="360"/>
      <c r="PYO711" s="28"/>
      <c r="PYP711" s="360"/>
      <c r="PYQ711" s="28"/>
      <c r="PYR711" s="360"/>
      <c r="PYS711" s="28"/>
      <c r="PYT711" s="360"/>
      <c r="PYU711" s="28"/>
      <c r="PYV711" s="360"/>
      <c r="PYW711" s="28"/>
      <c r="PYX711" s="360"/>
      <c r="PYY711" s="28"/>
      <c r="PYZ711" s="360"/>
      <c r="PZA711" s="28"/>
      <c r="PZB711" s="360"/>
      <c r="PZC711" s="28"/>
      <c r="PZD711" s="360"/>
      <c r="PZE711" s="28"/>
      <c r="PZF711" s="360"/>
      <c r="PZG711" s="28"/>
      <c r="PZH711" s="360"/>
      <c r="PZI711" s="28"/>
      <c r="PZJ711" s="360"/>
      <c r="PZK711" s="28"/>
      <c r="PZL711" s="360"/>
      <c r="PZM711" s="28"/>
      <c r="PZN711" s="360"/>
      <c r="PZO711" s="28"/>
      <c r="PZP711" s="360"/>
      <c r="PZQ711" s="28"/>
      <c r="PZR711" s="360"/>
      <c r="PZS711" s="28"/>
      <c r="PZT711" s="360"/>
      <c r="PZU711" s="28"/>
      <c r="PZV711" s="360"/>
      <c r="PZW711" s="28"/>
      <c r="PZX711" s="360"/>
      <c r="PZY711" s="28"/>
      <c r="PZZ711" s="360"/>
      <c r="QAA711" s="28"/>
      <c r="QAB711" s="360"/>
      <c r="QAC711" s="28"/>
      <c r="QAD711" s="360"/>
      <c r="QAE711" s="28"/>
      <c r="QAF711" s="360"/>
      <c r="QAG711" s="28"/>
      <c r="QAH711" s="360"/>
      <c r="QAI711" s="28"/>
      <c r="QAJ711" s="360"/>
      <c r="QAK711" s="28"/>
      <c r="QAL711" s="360"/>
      <c r="QAM711" s="28"/>
      <c r="QAN711" s="360"/>
      <c r="QAO711" s="28"/>
      <c r="QAP711" s="360"/>
      <c r="QAQ711" s="28"/>
      <c r="QAR711" s="360"/>
      <c r="QAS711" s="28"/>
      <c r="QAT711" s="360"/>
      <c r="QAU711" s="28"/>
      <c r="QAV711" s="360"/>
      <c r="QAW711" s="28"/>
      <c r="QAX711" s="360"/>
      <c r="QAY711" s="28"/>
      <c r="QAZ711" s="360"/>
      <c r="QBA711" s="28"/>
      <c r="QBB711" s="360"/>
      <c r="QBC711" s="28"/>
      <c r="QBD711" s="360"/>
      <c r="QBE711" s="28"/>
      <c r="QBF711" s="360"/>
      <c r="QBG711" s="28"/>
      <c r="QBH711" s="360"/>
      <c r="QBI711" s="28"/>
      <c r="QBJ711" s="360"/>
      <c r="QBK711" s="28"/>
      <c r="QBL711" s="360"/>
      <c r="QBM711" s="28"/>
      <c r="QBN711" s="360"/>
      <c r="QBO711" s="28"/>
      <c r="QBP711" s="360"/>
      <c r="QBQ711" s="28"/>
      <c r="QBR711" s="360"/>
      <c r="QBS711" s="28"/>
      <c r="QBT711" s="360"/>
      <c r="QBU711" s="28"/>
      <c r="QBV711" s="360"/>
      <c r="QBW711" s="28"/>
      <c r="QBX711" s="360"/>
      <c r="QBY711" s="28"/>
      <c r="QBZ711" s="360"/>
      <c r="QCA711" s="28"/>
      <c r="QCB711" s="360"/>
      <c r="QCC711" s="28"/>
      <c r="QCD711" s="360"/>
      <c r="QCE711" s="28"/>
      <c r="QCF711" s="360"/>
      <c r="QCG711" s="28"/>
      <c r="QCH711" s="360"/>
      <c r="QCI711" s="28"/>
      <c r="QCJ711" s="360"/>
      <c r="QCK711" s="28"/>
      <c r="QCL711" s="360"/>
      <c r="QCM711" s="28"/>
      <c r="QCN711" s="360"/>
      <c r="QCO711" s="28"/>
      <c r="QCP711" s="360"/>
      <c r="QCQ711" s="28"/>
      <c r="QCR711" s="360"/>
      <c r="QCS711" s="28"/>
      <c r="QCT711" s="360"/>
      <c r="QCU711" s="28"/>
      <c r="QCV711" s="360"/>
      <c r="QCW711" s="28"/>
      <c r="QCX711" s="360"/>
      <c r="QCY711" s="28"/>
      <c r="QCZ711" s="360"/>
      <c r="QDA711" s="28"/>
      <c r="QDB711" s="360"/>
      <c r="QDC711" s="28"/>
      <c r="QDD711" s="360"/>
      <c r="QDE711" s="28"/>
      <c r="QDF711" s="360"/>
      <c r="QDG711" s="28"/>
      <c r="QDH711" s="360"/>
      <c r="QDI711" s="28"/>
      <c r="QDJ711" s="360"/>
      <c r="QDK711" s="28"/>
      <c r="QDL711" s="360"/>
      <c r="QDM711" s="28"/>
      <c r="QDN711" s="360"/>
      <c r="QDO711" s="28"/>
      <c r="QDP711" s="360"/>
      <c r="QDQ711" s="28"/>
      <c r="QDR711" s="360"/>
      <c r="QDS711" s="28"/>
      <c r="QDT711" s="360"/>
      <c r="QDU711" s="28"/>
      <c r="QDV711" s="360"/>
      <c r="QDW711" s="28"/>
      <c r="QDX711" s="360"/>
      <c r="QDY711" s="28"/>
      <c r="QDZ711" s="360"/>
      <c r="QEA711" s="28"/>
      <c r="QEB711" s="360"/>
      <c r="QEC711" s="28"/>
      <c r="QED711" s="360"/>
      <c r="QEE711" s="28"/>
      <c r="QEF711" s="360"/>
      <c r="QEG711" s="28"/>
      <c r="QEH711" s="360"/>
      <c r="QEI711" s="28"/>
      <c r="QEJ711" s="360"/>
      <c r="QEK711" s="28"/>
      <c r="QEL711" s="360"/>
      <c r="QEM711" s="28"/>
      <c r="QEN711" s="360"/>
      <c r="QEO711" s="28"/>
      <c r="QEP711" s="360"/>
      <c r="QEQ711" s="28"/>
      <c r="QER711" s="360"/>
      <c r="QES711" s="28"/>
      <c r="QET711" s="360"/>
      <c r="QEU711" s="28"/>
      <c r="QEV711" s="360"/>
      <c r="QEW711" s="28"/>
      <c r="QEX711" s="360"/>
      <c r="QEY711" s="28"/>
      <c r="QEZ711" s="360"/>
      <c r="QFA711" s="28"/>
      <c r="QFB711" s="360"/>
      <c r="QFC711" s="28"/>
      <c r="QFD711" s="360"/>
      <c r="QFE711" s="28"/>
      <c r="QFF711" s="360"/>
      <c r="QFG711" s="28"/>
      <c r="QFH711" s="360"/>
      <c r="QFI711" s="28"/>
      <c r="QFJ711" s="360"/>
      <c r="QFK711" s="28"/>
      <c r="QFL711" s="360"/>
      <c r="QFM711" s="28"/>
      <c r="QFN711" s="360"/>
      <c r="QFO711" s="28"/>
      <c r="QFP711" s="360"/>
      <c r="QFQ711" s="28"/>
      <c r="QFR711" s="360"/>
      <c r="QFS711" s="28"/>
      <c r="QFT711" s="360"/>
      <c r="QFU711" s="28"/>
      <c r="QFV711" s="360"/>
      <c r="QFW711" s="28"/>
      <c r="QFX711" s="360"/>
      <c r="QFY711" s="28"/>
      <c r="QFZ711" s="360"/>
      <c r="QGA711" s="28"/>
      <c r="QGB711" s="360"/>
      <c r="QGC711" s="28"/>
      <c r="QGD711" s="360"/>
      <c r="QGE711" s="28"/>
      <c r="QGF711" s="360"/>
      <c r="QGG711" s="28"/>
      <c r="QGH711" s="360"/>
      <c r="QGI711" s="28"/>
      <c r="QGJ711" s="360"/>
      <c r="QGK711" s="28"/>
      <c r="QGL711" s="360"/>
      <c r="QGM711" s="28"/>
      <c r="QGN711" s="360"/>
      <c r="QGO711" s="28"/>
      <c r="QGP711" s="360"/>
      <c r="QGQ711" s="28"/>
      <c r="QGR711" s="360"/>
      <c r="QGS711" s="28"/>
      <c r="QGT711" s="360"/>
      <c r="QGU711" s="28"/>
      <c r="QGV711" s="360"/>
      <c r="QGW711" s="28"/>
      <c r="QGX711" s="360"/>
      <c r="QGY711" s="28"/>
      <c r="QGZ711" s="360"/>
      <c r="QHA711" s="28"/>
      <c r="QHB711" s="360"/>
      <c r="QHC711" s="28"/>
      <c r="QHD711" s="360"/>
      <c r="QHE711" s="28"/>
      <c r="QHF711" s="360"/>
      <c r="QHG711" s="28"/>
      <c r="QHH711" s="360"/>
      <c r="QHI711" s="28"/>
      <c r="QHJ711" s="360"/>
      <c r="QHK711" s="28"/>
      <c r="QHL711" s="360"/>
      <c r="QHM711" s="28"/>
      <c r="QHN711" s="360"/>
      <c r="QHO711" s="28"/>
      <c r="QHP711" s="360"/>
      <c r="QHQ711" s="28"/>
      <c r="QHR711" s="360"/>
      <c r="QHS711" s="28"/>
      <c r="QHT711" s="360"/>
      <c r="QHU711" s="28"/>
      <c r="QHV711" s="360"/>
      <c r="QHW711" s="28"/>
      <c r="QHX711" s="360"/>
      <c r="QHY711" s="28"/>
      <c r="QHZ711" s="360"/>
      <c r="QIA711" s="28"/>
      <c r="QIB711" s="360"/>
      <c r="QIC711" s="28"/>
      <c r="QID711" s="360"/>
      <c r="QIE711" s="28"/>
      <c r="QIF711" s="360"/>
      <c r="QIG711" s="28"/>
      <c r="QIH711" s="360"/>
      <c r="QII711" s="28"/>
      <c r="QIJ711" s="360"/>
      <c r="QIK711" s="28"/>
      <c r="QIL711" s="360"/>
      <c r="QIM711" s="28"/>
      <c r="QIN711" s="360"/>
      <c r="QIO711" s="28"/>
      <c r="QIP711" s="360"/>
      <c r="QIQ711" s="28"/>
      <c r="QIR711" s="360"/>
      <c r="QIS711" s="28"/>
      <c r="QIT711" s="360"/>
      <c r="QIU711" s="28"/>
      <c r="QIV711" s="360"/>
      <c r="QIW711" s="28"/>
      <c r="QIX711" s="360"/>
      <c r="QIY711" s="28"/>
      <c r="QIZ711" s="360"/>
      <c r="QJA711" s="28"/>
      <c r="QJB711" s="360"/>
      <c r="QJC711" s="28"/>
      <c r="QJD711" s="360"/>
      <c r="QJE711" s="28"/>
      <c r="QJF711" s="360"/>
      <c r="QJG711" s="28"/>
      <c r="QJH711" s="360"/>
      <c r="QJI711" s="28"/>
      <c r="QJJ711" s="360"/>
      <c r="QJK711" s="28"/>
      <c r="QJL711" s="360"/>
      <c r="QJM711" s="28"/>
      <c r="QJN711" s="360"/>
      <c r="QJO711" s="28"/>
      <c r="QJP711" s="360"/>
      <c r="QJQ711" s="28"/>
      <c r="QJR711" s="360"/>
      <c r="QJS711" s="28"/>
      <c r="QJT711" s="360"/>
      <c r="QJU711" s="28"/>
      <c r="QJV711" s="360"/>
      <c r="QJW711" s="28"/>
      <c r="QJX711" s="360"/>
      <c r="QJY711" s="28"/>
      <c r="QJZ711" s="360"/>
      <c r="QKA711" s="28"/>
      <c r="QKB711" s="360"/>
      <c r="QKC711" s="28"/>
      <c r="QKD711" s="360"/>
      <c r="QKE711" s="28"/>
      <c r="QKF711" s="360"/>
      <c r="QKG711" s="28"/>
      <c r="QKH711" s="360"/>
      <c r="QKI711" s="28"/>
      <c r="QKJ711" s="360"/>
      <c r="QKK711" s="28"/>
      <c r="QKL711" s="360"/>
      <c r="QKM711" s="28"/>
      <c r="QKN711" s="360"/>
      <c r="QKO711" s="28"/>
      <c r="QKP711" s="360"/>
      <c r="QKQ711" s="28"/>
      <c r="QKR711" s="360"/>
      <c r="QKS711" s="28"/>
      <c r="QKT711" s="360"/>
      <c r="QKU711" s="28"/>
      <c r="QKV711" s="360"/>
      <c r="QKW711" s="28"/>
      <c r="QKX711" s="360"/>
      <c r="QKY711" s="28"/>
      <c r="QKZ711" s="360"/>
      <c r="QLA711" s="28"/>
      <c r="QLB711" s="360"/>
      <c r="QLC711" s="28"/>
      <c r="QLD711" s="360"/>
      <c r="QLE711" s="28"/>
      <c r="QLF711" s="360"/>
      <c r="QLG711" s="28"/>
      <c r="QLH711" s="360"/>
      <c r="QLI711" s="28"/>
      <c r="QLJ711" s="360"/>
      <c r="QLK711" s="28"/>
      <c r="QLL711" s="360"/>
      <c r="QLM711" s="28"/>
      <c r="QLN711" s="360"/>
      <c r="QLO711" s="28"/>
      <c r="QLP711" s="360"/>
      <c r="QLQ711" s="28"/>
      <c r="QLR711" s="360"/>
      <c r="QLS711" s="28"/>
      <c r="QLT711" s="360"/>
      <c r="QLU711" s="28"/>
      <c r="QLV711" s="360"/>
      <c r="QLW711" s="28"/>
      <c r="QLX711" s="360"/>
      <c r="QLY711" s="28"/>
      <c r="QLZ711" s="360"/>
      <c r="QMA711" s="28"/>
      <c r="QMB711" s="360"/>
      <c r="QMC711" s="28"/>
      <c r="QMD711" s="360"/>
      <c r="QME711" s="28"/>
      <c r="QMF711" s="360"/>
      <c r="QMG711" s="28"/>
      <c r="QMH711" s="360"/>
      <c r="QMI711" s="28"/>
      <c r="QMJ711" s="360"/>
      <c r="QMK711" s="28"/>
      <c r="QML711" s="360"/>
      <c r="QMM711" s="28"/>
      <c r="QMN711" s="360"/>
      <c r="QMO711" s="28"/>
      <c r="QMP711" s="360"/>
      <c r="QMQ711" s="28"/>
      <c r="QMR711" s="360"/>
      <c r="QMS711" s="28"/>
      <c r="QMT711" s="360"/>
      <c r="QMU711" s="28"/>
      <c r="QMV711" s="360"/>
      <c r="QMW711" s="28"/>
      <c r="QMX711" s="360"/>
      <c r="QMY711" s="28"/>
      <c r="QMZ711" s="360"/>
      <c r="QNA711" s="28"/>
      <c r="QNB711" s="360"/>
      <c r="QNC711" s="28"/>
      <c r="QND711" s="360"/>
      <c r="QNE711" s="28"/>
      <c r="QNF711" s="360"/>
      <c r="QNG711" s="28"/>
      <c r="QNH711" s="360"/>
      <c r="QNI711" s="28"/>
      <c r="QNJ711" s="360"/>
      <c r="QNK711" s="28"/>
      <c r="QNL711" s="360"/>
      <c r="QNM711" s="28"/>
      <c r="QNN711" s="360"/>
      <c r="QNO711" s="28"/>
      <c r="QNP711" s="360"/>
      <c r="QNQ711" s="28"/>
      <c r="QNR711" s="360"/>
      <c r="QNS711" s="28"/>
      <c r="QNT711" s="360"/>
      <c r="QNU711" s="28"/>
      <c r="QNV711" s="360"/>
      <c r="QNW711" s="28"/>
      <c r="QNX711" s="360"/>
      <c r="QNY711" s="28"/>
      <c r="QNZ711" s="360"/>
      <c r="QOA711" s="28"/>
      <c r="QOB711" s="360"/>
      <c r="QOC711" s="28"/>
      <c r="QOD711" s="360"/>
      <c r="QOE711" s="28"/>
      <c r="QOF711" s="360"/>
      <c r="QOG711" s="28"/>
      <c r="QOH711" s="360"/>
      <c r="QOI711" s="28"/>
      <c r="QOJ711" s="360"/>
      <c r="QOK711" s="28"/>
      <c r="QOL711" s="360"/>
      <c r="QOM711" s="28"/>
      <c r="QON711" s="360"/>
      <c r="QOO711" s="28"/>
      <c r="QOP711" s="360"/>
      <c r="QOQ711" s="28"/>
      <c r="QOR711" s="360"/>
      <c r="QOS711" s="28"/>
      <c r="QOT711" s="360"/>
      <c r="QOU711" s="28"/>
      <c r="QOV711" s="360"/>
      <c r="QOW711" s="28"/>
      <c r="QOX711" s="360"/>
      <c r="QOY711" s="28"/>
      <c r="QOZ711" s="360"/>
      <c r="QPA711" s="28"/>
      <c r="QPB711" s="360"/>
      <c r="QPC711" s="28"/>
      <c r="QPD711" s="360"/>
      <c r="QPE711" s="28"/>
      <c r="QPF711" s="360"/>
      <c r="QPG711" s="28"/>
      <c r="QPH711" s="360"/>
      <c r="QPI711" s="28"/>
      <c r="QPJ711" s="360"/>
      <c r="QPK711" s="28"/>
      <c r="QPL711" s="360"/>
      <c r="QPM711" s="28"/>
      <c r="QPN711" s="360"/>
      <c r="QPO711" s="28"/>
      <c r="QPP711" s="360"/>
      <c r="QPQ711" s="28"/>
      <c r="QPR711" s="360"/>
      <c r="QPS711" s="28"/>
      <c r="QPT711" s="360"/>
      <c r="QPU711" s="28"/>
      <c r="QPV711" s="360"/>
      <c r="QPW711" s="28"/>
      <c r="QPX711" s="360"/>
      <c r="QPY711" s="28"/>
      <c r="QPZ711" s="360"/>
      <c r="QQA711" s="28"/>
      <c r="QQB711" s="360"/>
      <c r="QQC711" s="28"/>
      <c r="QQD711" s="360"/>
      <c r="QQE711" s="28"/>
      <c r="QQF711" s="360"/>
      <c r="QQG711" s="28"/>
      <c r="QQH711" s="360"/>
      <c r="QQI711" s="28"/>
      <c r="QQJ711" s="360"/>
      <c r="QQK711" s="28"/>
      <c r="QQL711" s="360"/>
      <c r="QQM711" s="28"/>
      <c r="QQN711" s="360"/>
      <c r="QQO711" s="28"/>
      <c r="QQP711" s="360"/>
      <c r="QQQ711" s="28"/>
      <c r="QQR711" s="360"/>
      <c r="QQS711" s="28"/>
      <c r="QQT711" s="360"/>
      <c r="QQU711" s="28"/>
      <c r="QQV711" s="360"/>
      <c r="QQW711" s="28"/>
      <c r="QQX711" s="360"/>
      <c r="QQY711" s="28"/>
      <c r="QQZ711" s="360"/>
      <c r="QRA711" s="28"/>
      <c r="QRB711" s="360"/>
      <c r="QRC711" s="28"/>
      <c r="QRD711" s="360"/>
      <c r="QRE711" s="28"/>
      <c r="QRF711" s="360"/>
      <c r="QRG711" s="28"/>
      <c r="QRH711" s="360"/>
      <c r="QRI711" s="28"/>
      <c r="QRJ711" s="360"/>
      <c r="QRK711" s="28"/>
      <c r="QRL711" s="360"/>
      <c r="QRM711" s="28"/>
      <c r="QRN711" s="360"/>
      <c r="QRO711" s="28"/>
      <c r="QRP711" s="360"/>
      <c r="QRQ711" s="28"/>
      <c r="QRR711" s="360"/>
      <c r="QRS711" s="28"/>
      <c r="QRT711" s="360"/>
      <c r="QRU711" s="28"/>
      <c r="QRV711" s="360"/>
      <c r="QRW711" s="28"/>
      <c r="QRX711" s="360"/>
      <c r="QRY711" s="28"/>
      <c r="QRZ711" s="360"/>
      <c r="QSA711" s="28"/>
      <c r="QSB711" s="360"/>
      <c r="QSC711" s="28"/>
      <c r="QSD711" s="360"/>
      <c r="QSE711" s="28"/>
      <c r="QSF711" s="360"/>
      <c r="QSG711" s="28"/>
      <c r="QSH711" s="360"/>
      <c r="QSI711" s="28"/>
      <c r="QSJ711" s="360"/>
      <c r="QSK711" s="28"/>
      <c r="QSL711" s="360"/>
      <c r="QSM711" s="28"/>
      <c r="QSN711" s="360"/>
      <c r="QSO711" s="28"/>
      <c r="QSP711" s="360"/>
      <c r="QSQ711" s="28"/>
      <c r="QSR711" s="360"/>
      <c r="QSS711" s="28"/>
      <c r="QST711" s="360"/>
      <c r="QSU711" s="28"/>
      <c r="QSV711" s="360"/>
      <c r="QSW711" s="28"/>
      <c r="QSX711" s="360"/>
      <c r="QSY711" s="28"/>
      <c r="QSZ711" s="360"/>
      <c r="QTA711" s="28"/>
      <c r="QTB711" s="360"/>
      <c r="QTC711" s="28"/>
      <c r="QTD711" s="360"/>
      <c r="QTE711" s="28"/>
      <c r="QTF711" s="360"/>
      <c r="QTG711" s="28"/>
      <c r="QTH711" s="360"/>
      <c r="QTI711" s="28"/>
      <c r="QTJ711" s="360"/>
      <c r="QTK711" s="28"/>
      <c r="QTL711" s="360"/>
      <c r="QTM711" s="28"/>
      <c r="QTN711" s="360"/>
      <c r="QTO711" s="28"/>
      <c r="QTP711" s="360"/>
      <c r="QTQ711" s="28"/>
      <c r="QTR711" s="360"/>
      <c r="QTS711" s="28"/>
      <c r="QTT711" s="360"/>
      <c r="QTU711" s="28"/>
      <c r="QTV711" s="360"/>
      <c r="QTW711" s="28"/>
      <c r="QTX711" s="360"/>
      <c r="QTY711" s="28"/>
      <c r="QTZ711" s="360"/>
      <c r="QUA711" s="28"/>
      <c r="QUB711" s="360"/>
      <c r="QUC711" s="28"/>
      <c r="QUD711" s="360"/>
      <c r="QUE711" s="28"/>
      <c r="QUF711" s="360"/>
      <c r="QUG711" s="28"/>
      <c r="QUH711" s="360"/>
      <c r="QUI711" s="28"/>
      <c r="QUJ711" s="360"/>
      <c r="QUK711" s="28"/>
      <c r="QUL711" s="360"/>
      <c r="QUM711" s="28"/>
      <c r="QUN711" s="360"/>
      <c r="QUO711" s="28"/>
      <c r="QUP711" s="360"/>
      <c r="QUQ711" s="28"/>
      <c r="QUR711" s="360"/>
      <c r="QUS711" s="28"/>
      <c r="QUT711" s="360"/>
      <c r="QUU711" s="28"/>
      <c r="QUV711" s="360"/>
      <c r="QUW711" s="28"/>
      <c r="QUX711" s="360"/>
      <c r="QUY711" s="28"/>
      <c r="QUZ711" s="360"/>
      <c r="QVA711" s="28"/>
      <c r="QVB711" s="360"/>
      <c r="QVC711" s="28"/>
      <c r="QVD711" s="360"/>
      <c r="QVE711" s="28"/>
      <c r="QVF711" s="360"/>
      <c r="QVG711" s="28"/>
      <c r="QVH711" s="360"/>
      <c r="QVI711" s="28"/>
      <c r="QVJ711" s="360"/>
      <c r="QVK711" s="28"/>
      <c r="QVL711" s="360"/>
      <c r="QVM711" s="28"/>
      <c r="QVN711" s="360"/>
      <c r="QVO711" s="28"/>
      <c r="QVP711" s="360"/>
      <c r="QVQ711" s="28"/>
      <c r="QVR711" s="360"/>
      <c r="QVS711" s="28"/>
      <c r="QVT711" s="360"/>
      <c r="QVU711" s="28"/>
      <c r="QVV711" s="360"/>
      <c r="QVW711" s="28"/>
      <c r="QVX711" s="360"/>
      <c r="QVY711" s="28"/>
      <c r="QVZ711" s="360"/>
      <c r="QWA711" s="28"/>
      <c r="QWB711" s="360"/>
      <c r="QWC711" s="28"/>
      <c r="QWD711" s="360"/>
      <c r="QWE711" s="28"/>
      <c r="QWF711" s="360"/>
      <c r="QWG711" s="28"/>
      <c r="QWH711" s="360"/>
      <c r="QWI711" s="28"/>
      <c r="QWJ711" s="360"/>
      <c r="QWK711" s="28"/>
      <c r="QWL711" s="360"/>
      <c r="QWM711" s="28"/>
      <c r="QWN711" s="360"/>
      <c r="QWO711" s="28"/>
      <c r="QWP711" s="360"/>
      <c r="QWQ711" s="28"/>
      <c r="QWR711" s="360"/>
      <c r="QWS711" s="28"/>
      <c r="QWT711" s="360"/>
      <c r="QWU711" s="28"/>
      <c r="QWV711" s="360"/>
      <c r="QWW711" s="28"/>
      <c r="QWX711" s="360"/>
      <c r="QWY711" s="28"/>
      <c r="QWZ711" s="360"/>
      <c r="QXA711" s="28"/>
      <c r="QXB711" s="360"/>
      <c r="QXC711" s="28"/>
      <c r="QXD711" s="360"/>
      <c r="QXE711" s="28"/>
      <c r="QXF711" s="360"/>
      <c r="QXG711" s="28"/>
      <c r="QXH711" s="360"/>
      <c r="QXI711" s="28"/>
      <c r="QXJ711" s="360"/>
      <c r="QXK711" s="28"/>
      <c r="QXL711" s="360"/>
      <c r="QXM711" s="28"/>
      <c r="QXN711" s="360"/>
      <c r="QXO711" s="28"/>
      <c r="QXP711" s="360"/>
      <c r="QXQ711" s="28"/>
      <c r="QXR711" s="360"/>
      <c r="QXS711" s="28"/>
      <c r="QXT711" s="360"/>
      <c r="QXU711" s="28"/>
      <c r="QXV711" s="360"/>
      <c r="QXW711" s="28"/>
      <c r="QXX711" s="360"/>
      <c r="QXY711" s="28"/>
      <c r="QXZ711" s="360"/>
      <c r="QYA711" s="28"/>
      <c r="QYB711" s="360"/>
      <c r="QYC711" s="28"/>
      <c r="QYD711" s="360"/>
      <c r="QYE711" s="28"/>
      <c r="QYF711" s="360"/>
      <c r="QYG711" s="28"/>
      <c r="QYH711" s="360"/>
      <c r="QYI711" s="28"/>
      <c r="QYJ711" s="360"/>
      <c r="QYK711" s="28"/>
      <c r="QYL711" s="360"/>
      <c r="QYM711" s="28"/>
      <c r="QYN711" s="360"/>
      <c r="QYO711" s="28"/>
      <c r="QYP711" s="360"/>
      <c r="QYQ711" s="28"/>
      <c r="QYR711" s="360"/>
      <c r="QYS711" s="28"/>
      <c r="QYT711" s="360"/>
      <c r="QYU711" s="28"/>
      <c r="QYV711" s="360"/>
      <c r="QYW711" s="28"/>
      <c r="QYX711" s="360"/>
      <c r="QYY711" s="28"/>
      <c r="QYZ711" s="360"/>
      <c r="QZA711" s="28"/>
      <c r="QZB711" s="360"/>
      <c r="QZC711" s="28"/>
      <c r="QZD711" s="360"/>
      <c r="QZE711" s="28"/>
      <c r="QZF711" s="360"/>
      <c r="QZG711" s="28"/>
      <c r="QZH711" s="360"/>
      <c r="QZI711" s="28"/>
      <c r="QZJ711" s="360"/>
      <c r="QZK711" s="28"/>
      <c r="QZL711" s="360"/>
      <c r="QZM711" s="28"/>
      <c r="QZN711" s="360"/>
      <c r="QZO711" s="28"/>
      <c r="QZP711" s="360"/>
      <c r="QZQ711" s="28"/>
      <c r="QZR711" s="360"/>
      <c r="QZS711" s="28"/>
      <c r="QZT711" s="360"/>
      <c r="QZU711" s="28"/>
      <c r="QZV711" s="360"/>
      <c r="QZW711" s="28"/>
      <c r="QZX711" s="360"/>
      <c r="QZY711" s="28"/>
      <c r="QZZ711" s="360"/>
      <c r="RAA711" s="28"/>
      <c r="RAB711" s="360"/>
      <c r="RAC711" s="28"/>
      <c r="RAD711" s="360"/>
      <c r="RAE711" s="28"/>
      <c r="RAF711" s="360"/>
      <c r="RAG711" s="28"/>
      <c r="RAH711" s="360"/>
      <c r="RAI711" s="28"/>
      <c r="RAJ711" s="360"/>
      <c r="RAK711" s="28"/>
      <c r="RAL711" s="360"/>
      <c r="RAM711" s="28"/>
      <c r="RAN711" s="360"/>
      <c r="RAO711" s="28"/>
      <c r="RAP711" s="360"/>
      <c r="RAQ711" s="28"/>
      <c r="RAR711" s="360"/>
      <c r="RAS711" s="28"/>
      <c r="RAT711" s="360"/>
      <c r="RAU711" s="28"/>
      <c r="RAV711" s="360"/>
      <c r="RAW711" s="28"/>
      <c r="RAX711" s="360"/>
      <c r="RAY711" s="28"/>
      <c r="RAZ711" s="360"/>
      <c r="RBA711" s="28"/>
      <c r="RBB711" s="360"/>
      <c r="RBC711" s="28"/>
      <c r="RBD711" s="360"/>
      <c r="RBE711" s="28"/>
      <c r="RBF711" s="360"/>
      <c r="RBG711" s="28"/>
      <c r="RBH711" s="360"/>
      <c r="RBI711" s="28"/>
      <c r="RBJ711" s="360"/>
      <c r="RBK711" s="28"/>
      <c r="RBL711" s="360"/>
      <c r="RBM711" s="28"/>
      <c r="RBN711" s="360"/>
      <c r="RBO711" s="28"/>
      <c r="RBP711" s="360"/>
      <c r="RBQ711" s="28"/>
      <c r="RBR711" s="360"/>
      <c r="RBS711" s="28"/>
      <c r="RBT711" s="360"/>
      <c r="RBU711" s="28"/>
      <c r="RBV711" s="360"/>
      <c r="RBW711" s="28"/>
      <c r="RBX711" s="360"/>
      <c r="RBY711" s="28"/>
      <c r="RBZ711" s="360"/>
      <c r="RCA711" s="28"/>
      <c r="RCB711" s="360"/>
      <c r="RCC711" s="28"/>
      <c r="RCD711" s="360"/>
      <c r="RCE711" s="28"/>
      <c r="RCF711" s="360"/>
      <c r="RCG711" s="28"/>
      <c r="RCH711" s="360"/>
      <c r="RCI711" s="28"/>
      <c r="RCJ711" s="360"/>
      <c r="RCK711" s="28"/>
      <c r="RCL711" s="360"/>
      <c r="RCM711" s="28"/>
      <c r="RCN711" s="360"/>
      <c r="RCO711" s="28"/>
      <c r="RCP711" s="360"/>
      <c r="RCQ711" s="28"/>
      <c r="RCR711" s="360"/>
      <c r="RCS711" s="28"/>
      <c r="RCT711" s="360"/>
      <c r="RCU711" s="28"/>
      <c r="RCV711" s="360"/>
      <c r="RCW711" s="28"/>
      <c r="RCX711" s="360"/>
      <c r="RCY711" s="28"/>
      <c r="RCZ711" s="360"/>
      <c r="RDA711" s="28"/>
      <c r="RDB711" s="360"/>
      <c r="RDC711" s="28"/>
      <c r="RDD711" s="360"/>
      <c r="RDE711" s="28"/>
      <c r="RDF711" s="360"/>
      <c r="RDG711" s="28"/>
      <c r="RDH711" s="360"/>
      <c r="RDI711" s="28"/>
      <c r="RDJ711" s="360"/>
      <c r="RDK711" s="28"/>
      <c r="RDL711" s="360"/>
      <c r="RDM711" s="28"/>
      <c r="RDN711" s="360"/>
      <c r="RDO711" s="28"/>
      <c r="RDP711" s="360"/>
      <c r="RDQ711" s="28"/>
      <c r="RDR711" s="360"/>
      <c r="RDS711" s="28"/>
      <c r="RDT711" s="360"/>
      <c r="RDU711" s="28"/>
      <c r="RDV711" s="360"/>
      <c r="RDW711" s="28"/>
      <c r="RDX711" s="360"/>
      <c r="RDY711" s="28"/>
      <c r="RDZ711" s="360"/>
      <c r="REA711" s="28"/>
      <c r="REB711" s="360"/>
      <c r="REC711" s="28"/>
      <c r="RED711" s="360"/>
      <c r="REE711" s="28"/>
      <c r="REF711" s="360"/>
      <c r="REG711" s="28"/>
      <c r="REH711" s="360"/>
      <c r="REI711" s="28"/>
      <c r="REJ711" s="360"/>
      <c r="REK711" s="28"/>
      <c r="REL711" s="360"/>
      <c r="REM711" s="28"/>
      <c r="REN711" s="360"/>
      <c r="REO711" s="28"/>
      <c r="REP711" s="360"/>
      <c r="REQ711" s="28"/>
      <c r="RER711" s="360"/>
      <c r="RES711" s="28"/>
      <c r="RET711" s="360"/>
      <c r="REU711" s="28"/>
      <c r="REV711" s="360"/>
      <c r="REW711" s="28"/>
      <c r="REX711" s="360"/>
      <c r="REY711" s="28"/>
      <c r="REZ711" s="360"/>
      <c r="RFA711" s="28"/>
      <c r="RFB711" s="360"/>
      <c r="RFC711" s="28"/>
      <c r="RFD711" s="360"/>
      <c r="RFE711" s="28"/>
      <c r="RFF711" s="360"/>
      <c r="RFG711" s="28"/>
      <c r="RFH711" s="360"/>
      <c r="RFI711" s="28"/>
      <c r="RFJ711" s="360"/>
      <c r="RFK711" s="28"/>
      <c r="RFL711" s="360"/>
      <c r="RFM711" s="28"/>
      <c r="RFN711" s="360"/>
      <c r="RFO711" s="28"/>
      <c r="RFP711" s="360"/>
      <c r="RFQ711" s="28"/>
      <c r="RFR711" s="360"/>
      <c r="RFS711" s="28"/>
      <c r="RFT711" s="360"/>
      <c r="RFU711" s="28"/>
      <c r="RFV711" s="360"/>
      <c r="RFW711" s="28"/>
      <c r="RFX711" s="360"/>
      <c r="RFY711" s="28"/>
      <c r="RFZ711" s="360"/>
      <c r="RGA711" s="28"/>
      <c r="RGB711" s="360"/>
      <c r="RGC711" s="28"/>
      <c r="RGD711" s="360"/>
      <c r="RGE711" s="28"/>
      <c r="RGF711" s="360"/>
      <c r="RGG711" s="28"/>
      <c r="RGH711" s="360"/>
      <c r="RGI711" s="28"/>
      <c r="RGJ711" s="360"/>
      <c r="RGK711" s="28"/>
      <c r="RGL711" s="360"/>
      <c r="RGM711" s="28"/>
      <c r="RGN711" s="360"/>
      <c r="RGO711" s="28"/>
      <c r="RGP711" s="360"/>
      <c r="RGQ711" s="28"/>
      <c r="RGR711" s="360"/>
      <c r="RGS711" s="28"/>
      <c r="RGT711" s="360"/>
      <c r="RGU711" s="28"/>
      <c r="RGV711" s="360"/>
      <c r="RGW711" s="28"/>
      <c r="RGX711" s="360"/>
      <c r="RGY711" s="28"/>
      <c r="RGZ711" s="360"/>
      <c r="RHA711" s="28"/>
      <c r="RHB711" s="360"/>
      <c r="RHC711" s="28"/>
      <c r="RHD711" s="360"/>
      <c r="RHE711" s="28"/>
      <c r="RHF711" s="360"/>
      <c r="RHG711" s="28"/>
      <c r="RHH711" s="360"/>
      <c r="RHI711" s="28"/>
      <c r="RHJ711" s="360"/>
      <c r="RHK711" s="28"/>
      <c r="RHL711" s="360"/>
      <c r="RHM711" s="28"/>
      <c r="RHN711" s="360"/>
      <c r="RHO711" s="28"/>
      <c r="RHP711" s="360"/>
      <c r="RHQ711" s="28"/>
      <c r="RHR711" s="360"/>
      <c r="RHS711" s="28"/>
      <c r="RHT711" s="360"/>
      <c r="RHU711" s="28"/>
      <c r="RHV711" s="360"/>
      <c r="RHW711" s="28"/>
      <c r="RHX711" s="360"/>
      <c r="RHY711" s="28"/>
      <c r="RHZ711" s="360"/>
      <c r="RIA711" s="28"/>
      <c r="RIB711" s="360"/>
      <c r="RIC711" s="28"/>
      <c r="RID711" s="360"/>
      <c r="RIE711" s="28"/>
      <c r="RIF711" s="360"/>
      <c r="RIG711" s="28"/>
      <c r="RIH711" s="360"/>
      <c r="RII711" s="28"/>
      <c r="RIJ711" s="360"/>
      <c r="RIK711" s="28"/>
      <c r="RIL711" s="360"/>
      <c r="RIM711" s="28"/>
      <c r="RIN711" s="360"/>
      <c r="RIO711" s="28"/>
      <c r="RIP711" s="360"/>
      <c r="RIQ711" s="28"/>
      <c r="RIR711" s="360"/>
      <c r="RIS711" s="28"/>
      <c r="RIT711" s="360"/>
      <c r="RIU711" s="28"/>
      <c r="RIV711" s="360"/>
      <c r="RIW711" s="28"/>
      <c r="RIX711" s="360"/>
      <c r="RIY711" s="28"/>
      <c r="RIZ711" s="360"/>
      <c r="RJA711" s="28"/>
      <c r="RJB711" s="360"/>
      <c r="RJC711" s="28"/>
      <c r="RJD711" s="360"/>
      <c r="RJE711" s="28"/>
      <c r="RJF711" s="360"/>
      <c r="RJG711" s="28"/>
      <c r="RJH711" s="360"/>
      <c r="RJI711" s="28"/>
      <c r="RJJ711" s="360"/>
      <c r="RJK711" s="28"/>
      <c r="RJL711" s="360"/>
      <c r="RJM711" s="28"/>
      <c r="RJN711" s="360"/>
      <c r="RJO711" s="28"/>
      <c r="RJP711" s="360"/>
      <c r="RJQ711" s="28"/>
      <c r="RJR711" s="360"/>
      <c r="RJS711" s="28"/>
      <c r="RJT711" s="360"/>
      <c r="RJU711" s="28"/>
      <c r="RJV711" s="360"/>
      <c r="RJW711" s="28"/>
      <c r="RJX711" s="360"/>
      <c r="RJY711" s="28"/>
      <c r="RJZ711" s="360"/>
      <c r="RKA711" s="28"/>
      <c r="RKB711" s="360"/>
      <c r="RKC711" s="28"/>
      <c r="RKD711" s="360"/>
      <c r="RKE711" s="28"/>
      <c r="RKF711" s="360"/>
      <c r="RKG711" s="28"/>
      <c r="RKH711" s="360"/>
      <c r="RKI711" s="28"/>
      <c r="RKJ711" s="360"/>
      <c r="RKK711" s="28"/>
      <c r="RKL711" s="360"/>
      <c r="RKM711" s="28"/>
      <c r="RKN711" s="360"/>
      <c r="RKO711" s="28"/>
      <c r="RKP711" s="360"/>
      <c r="RKQ711" s="28"/>
      <c r="RKR711" s="360"/>
      <c r="RKS711" s="28"/>
      <c r="RKT711" s="360"/>
      <c r="RKU711" s="28"/>
      <c r="RKV711" s="360"/>
      <c r="RKW711" s="28"/>
      <c r="RKX711" s="360"/>
      <c r="RKY711" s="28"/>
      <c r="RKZ711" s="360"/>
      <c r="RLA711" s="28"/>
      <c r="RLB711" s="360"/>
      <c r="RLC711" s="28"/>
      <c r="RLD711" s="360"/>
      <c r="RLE711" s="28"/>
      <c r="RLF711" s="360"/>
      <c r="RLG711" s="28"/>
      <c r="RLH711" s="360"/>
      <c r="RLI711" s="28"/>
      <c r="RLJ711" s="360"/>
      <c r="RLK711" s="28"/>
      <c r="RLL711" s="360"/>
      <c r="RLM711" s="28"/>
      <c r="RLN711" s="360"/>
      <c r="RLO711" s="28"/>
      <c r="RLP711" s="360"/>
      <c r="RLQ711" s="28"/>
      <c r="RLR711" s="360"/>
      <c r="RLS711" s="28"/>
      <c r="RLT711" s="360"/>
      <c r="RLU711" s="28"/>
      <c r="RLV711" s="360"/>
      <c r="RLW711" s="28"/>
      <c r="RLX711" s="360"/>
      <c r="RLY711" s="28"/>
      <c r="RLZ711" s="360"/>
      <c r="RMA711" s="28"/>
      <c r="RMB711" s="360"/>
      <c r="RMC711" s="28"/>
      <c r="RMD711" s="360"/>
      <c r="RME711" s="28"/>
      <c r="RMF711" s="360"/>
      <c r="RMG711" s="28"/>
      <c r="RMH711" s="360"/>
      <c r="RMI711" s="28"/>
      <c r="RMJ711" s="360"/>
      <c r="RMK711" s="28"/>
      <c r="RML711" s="360"/>
      <c r="RMM711" s="28"/>
      <c r="RMN711" s="360"/>
      <c r="RMO711" s="28"/>
      <c r="RMP711" s="360"/>
      <c r="RMQ711" s="28"/>
      <c r="RMR711" s="360"/>
      <c r="RMS711" s="28"/>
      <c r="RMT711" s="360"/>
      <c r="RMU711" s="28"/>
      <c r="RMV711" s="360"/>
      <c r="RMW711" s="28"/>
      <c r="RMX711" s="360"/>
      <c r="RMY711" s="28"/>
      <c r="RMZ711" s="360"/>
      <c r="RNA711" s="28"/>
      <c r="RNB711" s="360"/>
      <c r="RNC711" s="28"/>
      <c r="RND711" s="360"/>
      <c r="RNE711" s="28"/>
      <c r="RNF711" s="360"/>
      <c r="RNG711" s="28"/>
      <c r="RNH711" s="360"/>
      <c r="RNI711" s="28"/>
      <c r="RNJ711" s="360"/>
      <c r="RNK711" s="28"/>
      <c r="RNL711" s="360"/>
      <c r="RNM711" s="28"/>
      <c r="RNN711" s="360"/>
      <c r="RNO711" s="28"/>
      <c r="RNP711" s="360"/>
      <c r="RNQ711" s="28"/>
      <c r="RNR711" s="360"/>
      <c r="RNS711" s="28"/>
      <c r="RNT711" s="360"/>
      <c r="RNU711" s="28"/>
      <c r="RNV711" s="360"/>
      <c r="RNW711" s="28"/>
      <c r="RNX711" s="360"/>
      <c r="RNY711" s="28"/>
      <c r="RNZ711" s="360"/>
      <c r="ROA711" s="28"/>
      <c r="ROB711" s="360"/>
      <c r="ROC711" s="28"/>
      <c r="ROD711" s="360"/>
      <c r="ROE711" s="28"/>
      <c r="ROF711" s="360"/>
      <c r="ROG711" s="28"/>
      <c r="ROH711" s="360"/>
      <c r="ROI711" s="28"/>
      <c r="ROJ711" s="360"/>
      <c r="ROK711" s="28"/>
      <c r="ROL711" s="360"/>
      <c r="ROM711" s="28"/>
      <c r="RON711" s="360"/>
      <c r="ROO711" s="28"/>
      <c r="ROP711" s="360"/>
      <c r="ROQ711" s="28"/>
      <c r="ROR711" s="360"/>
      <c r="ROS711" s="28"/>
      <c r="ROT711" s="360"/>
      <c r="ROU711" s="28"/>
      <c r="ROV711" s="360"/>
      <c r="ROW711" s="28"/>
      <c r="ROX711" s="360"/>
      <c r="ROY711" s="28"/>
      <c r="ROZ711" s="360"/>
      <c r="RPA711" s="28"/>
      <c r="RPB711" s="360"/>
      <c r="RPC711" s="28"/>
      <c r="RPD711" s="360"/>
      <c r="RPE711" s="28"/>
      <c r="RPF711" s="360"/>
      <c r="RPG711" s="28"/>
      <c r="RPH711" s="360"/>
      <c r="RPI711" s="28"/>
      <c r="RPJ711" s="360"/>
      <c r="RPK711" s="28"/>
      <c r="RPL711" s="360"/>
      <c r="RPM711" s="28"/>
      <c r="RPN711" s="360"/>
      <c r="RPO711" s="28"/>
      <c r="RPP711" s="360"/>
      <c r="RPQ711" s="28"/>
      <c r="RPR711" s="360"/>
      <c r="RPS711" s="28"/>
      <c r="RPT711" s="360"/>
      <c r="RPU711" s="28"/>
      <c r="RPV711" s="360"/>
      <c r="RPW711" s="28"/>
      <c r="RPX711" s="360"/>
      <c r="RPY711" s="28"/>
      <c r="RPZ711" s="360"/>
      <c r="RQA711" s="28"/>
      <c r="RQB711" s="360"/>
      <c r="RQC711" s="28"/>
      <c r="RQD711" s="360"/>
      <c r="RQE711" s="28"/>
      <c r="RQF711" s="360"/>
      <c r="RQG711" s="28"/>
      <c r="RQH711" s="360"/>
      <c r="RQI711" s="28"/>
      <c r="RQJ711" s="360"/>
      <c r="RQK711" s="28"/>
      <c r="RQL711" s="360"/>
      <c r="RQM711" s="28"/>
      <c r="RQN711" s="360"/>
      <c r="RQO711" s="28"/>
      <c r="RQP711" s="360"/>
      <c r="RQQ711" s="28"/>
      <c r="RQR711" s="360"/>
      <c r="RQS711" s="28"/>
      <c r="RQT711" s="360"/>
      <c r="RQU711" s="28"/>
      <c r="RQV711" s="360"/>
      <c r="RQW711" s="28"/>
      <c r="RQX711" s="360"/>
      <c r="RQY711" s="28"/>
      <c r="RQZ711" s="360"/>
      <c r="RRA711" s="28"/>
      <c r="RRB711" s="360"/>
      <c r="RRC711" s="28"/>
      <c r="RRD711" s="360"/>
      <c r="RRE711" s="28"/>
      <c r="RRF711" s="360"/>
      <c r="RRG711" s="28"/>
      <c r="RRH711" s="360"/>
      <c r="RRI711" s="28"/>
      <c r="RRJ711" s="360"/>
      <c r="RRK711" s="28"/>
      <c r="RRL711" s="360"/>
      <c r="RRM711" s="28"/>
      <c r="RRN711" s="360"/>
      <c r="RRO711" s="28"/>
      <c r="RRP711" s="360"/>
      <c r="RRQ711" s="28"/>
      <c r="RRR711" s="360"/>
      <c r="RRS711" s="28"/>
      <c r="RRT711" s="360"/>
      <c r="RRU711" s="28"/>
      <c r="RRV711" s="360"/>
      <c r="RRW711" s="28"/>
      <c r="RRX711" s="360"/>
      <c r="RRY711" s="28"/>
      <c r="RRZ711" s="360"/>
      <c r="RSA711" s="28"/>
      <c r="RSB711" s="360"/>
      <c r="RSC711" s="28"/>
      <c r="RSD711" s="360"/>
      <c r="RSE711" s="28"/>
      <c r="RSF711" s="360"/>
      <c r="RSG711" s="28"/>
      <c r="RSH711" s="360"/>
      <c r="RSI711" s="28"/>
      <c r="RSJ711" s="360"/>
      <c r="RSK711" s="28"/>
      <c r="RSL711" s="360"/>
      <c r="RSM711" s="28"/>
      <c r="RSN711" s="360"/>
      <c r="RSO711" s="28"/>
      <c r="RSP711" s="360"/>
      <c r="RSQ711" s="28"/>
      <c r="RSR711" s="360"/>
      <c r="RSS711" s="28"/>
      <c r="RST711" s="360"/>
      <c r="RSU711" s="28"/>
      <c r="RSV711" s="360"/>
      <c r="RSW711" s="28"/>
      <c r="RSX711" s="360"/>
      <c r="RSY711" s="28"/>
      <c r="RSZ711" s="360"/>
      <c r="RTA711" s="28"/>
      <c r="RTB711" s="360"/>
      <c r="RTC711" s="28"/>
      <c r="RTD711" s="360"/>
      <c r="RTE711" s="28"/>
      <c r="RTF711" s="360"/>
      <c r="RTG711" s="28"/>
      <c r="RTH711" s="360"/>
      <c r="RTI711" s="28"/>
      <c r="RTJ711" s="360"/>
      <c r="RTK711" s="28"/>
      <c r="RTL711" s="360"/>
      <c r="RTM711" s="28"/>
      <c r="RTN711" s="360"/>
      <c r="RTO711" s="28"/>
      <c r="RTP711" s="360"/>
      <c r="RTQ711" s="28"/>
      <c r="RTR711" s="360"/>
      <c r="RTS711" s="28"/>
      <c r="RTT711" s="360"/>
      <c r="RTU711" s="28"/>
      <c r="RTV711" s="360"/>
      <c r="RTW711" s="28"/>
      <c r="RTX711" s="360"/>
      <c r="RTY711" s="28"/>
      <c r="RTZ711" s="360"/>
      <c r="RUA711" s="28"/>
      <c r="RUB711" s="360"/>
      <c r="RUC711" s="28"/>
      <c r="RUD711" s="360"/>
      <c r="RUE711" s="28"/>
      <c r="RUF711" s="360"/>
      <c r="RUG711" s="28"/>
      <c r="RUH711" s="360"/>
      <c r="RUI711" s="28"/>
      <c r="RUJ711" s="360"/>
      <c r="RUK711" s="28"/>
      <c r="RUL711" s="360"/>
      <c r="RUM711" s="28"/>
      <c r="RUN711" s="360"/>
      <c r="RUO711" s="28"/>
      <c r="RUP711" s="360"/>
      <c r="RUQ711" s="28"/>
      <c r="RUR711" s="360"/>
      <c r="RUS711" s="28"/>
      <c r="RUT711" s="360"/>
      <c r="RUU711" s="28"/>
      <c r="RUV711" s="360"/>
      <c r="RUW711" s="28"/>
      <c r="RUX711" s="360"/>
      <c r="RUY711" s="28"/>
      <c r="RUZ711" s="360"/>
      <c r="RVA711" s="28"/>
      <c r="RVB711" s="360"/>
      <c r="RVC711" s="28"/>
      <c r="RVD711" s="360"/>
      <c r="RVE711" s="28"/>
      <c r="RVF711" s="360"/>
      <c r="RVG711" s="28"/>
      <c r="RVH711" s="360"/>
      <c r="RVI711" s="28"/>
      <c r="RVJ711" s="360"/>
      <c r="RVK711" s="28"/>
      <c r="RVL711" s="360"/>
      <c r="RVM711" s="28"/>
      <c r="RVN711" s="360"/>
      <c r="RVO711" s="28"/>
      <c r="RVP711" s="360"/>
      <c r="RVQ711" s="28"/>
      <c r="RVR711" s="360"/>
      <c r="RVS711" s="28"/>
      <c r="RVT711" s="360"/>
      <c r="RVU711" s="28"/>
      <c r="RVV711" s="360"/>
      <c r="RVW711" s="28"/>
      <c r="RVX711" s="360"/>
      <c r="RVY711" s="28"/>
      <c r="RVZ711" s="360"/>
      <c r="RWA711" s="28"/>
      <c r="RWB711" s="360"/>
      <c r="RWC711" s="28"/>
      <c r="RWD711" s="360"/>
      <c r="RWE711" s="28"/>
      <c r="RWF711" s="360"/>
      <c r="RWG711" s="28"/>
      <c r="RWH711" s="360"/>
      <c r="RWI711" s="28"/>
      <c r="RWJ711" s="360"/>
      <c r="RWK711" s="28"/>
      <c r="RWL711" s="360"/>
      <c r="RWM711" s="28"/>
      <c r="RWN711" s="360"/>
      <c r="RWO711" s="28"/>
      <c r="RWP711" s="360"/>
      <c r="RWQ711" s="28"/>
      <c r="RWR711" s="360"/>
      <c r="RWS711" s="28"/>
      <c r="RWT711" s="360"/>
      <c r="RWU711" s="28"/>
      <c r="RWV711" s="360"/>
      <c r="RWW711" s="28"/>
      <c r="RWX711" s="360"/>
      <c r="RWY711" s="28"/>
      <c r="RWZ711" s="360"/>
      <c r="RXA711" s="28"/>
      <c r="RXB711" s="360"/>
      <c r="RXC711" s="28"/>
      <c r="RXD711" s="360"/>
      <c r="RXE711" s="28"/>
      <c r="RXF711" s="360"/>
      <c r="RXG711" s="28"/>
      <c r="RXH711" s="360"/>
      <c r="RXI711" s="28"/>
      <c r="RXJ711" s="360"/>
      <c r="RXK711" s="28"/>
      <c r="RXL711" s="360"/>
      <c r="RXM711" s="28"/>
      <c r="RXN711" s="360"/>
      <c r="RXO711" s="28"/>
      <c r="RXP711" s="360"/>
      <c r="RXQ711" s="28"/>
      <c r="RXR711" s="360"/>
      <c r="RXS711" s="28"/>
      <c r="RXT711" s="360"/>
      <c r="RXU711" s="28"/>
      <c r="RXV711" s="360"/>
      <c r="RXW711" s="28"/>
      <c r="RXX711" s="360"/>
      <c r="RXY711" s="28"/>
      <c r="RXZ711" s="360"/>
      <c r="RYA711" s="28"/>
      <c r="RYB711" s="360"/>
      <c r="RYC711" s="28"/>
      <c r="RYD711" s="360"/>
      <c r="RYE711" s="28"/>
      <c r="RYF711" s="360"/>
      <c r="RYG711" s="28"/>
      <c r="RYH711" s="360"/>
      <c r="RYI711" s="28"/>
      <c r="RYJ711" s="360"/>
      <c r="RYK711" s="28"/>
      <c r="RYL711" s="360"/>
      <c r="RYM711" s="28"/>
      <c r="RYN711" s="360"/>
      <c r="RYO711" s="28"/>
      <c r="RYP711" s="360"/>
      <c r="RYQ711" s="28"/>
      <c r="RYR711" s="360"/>
      <c r="RYS711" s="28"/>
      <c r="RYT711" s="360"/>
      <c r="RYU711" s="28"/>
      <c r="RYV711" s="360"/>
      <c r="RYW711" s="28"/>
      <c r="RYX711" s="360"/>
      <c r="RYY711" s="28"/>
      <c r="RYZ711" s="360"/>
      <c r="RZA711" s="28"/>
      <c r="RZB711" s="360"/>
      <c r="RZC711" s="28"/>
      <c r="RZD711" s="360"/>
      <c r="RZE711" s="28"/>
      <c r="RZF711" s="360"/>
      <c r="RZG711" s="28"/>
      <c r="RZH711" s="360"/>
      <c r="RZI711" s="28"/>
      <c r="RZJ711" s="360"/>
      <c r="RZK711" s="28"/>
      <c r="RZL711" s="360"/>
      <c r="RZM711" s="28"/>
      <c r="RZN711" s="360"/>
      <c r="RZO711" s="28"/>
      <c r="RZP711" s="360"/>
      <c r="RZQ711" s="28"/>
      <c r="RZR711" s="360"/>
      <c r="RZS711" s="28"/>
      <c r="RZT711" s="360"/>
      <c r="RZU711" s="28"/>
      <c r="RZV711" s="360"/>
      <c r="RZW711" s="28"/>
      <c r="RZX711" s="360"/>
      <c r="RZY711" s="28"/>
      <c r="RZZ711" s="360"/>
      <c r="SAA711" s="28"/>
      <c r="SAB711" s="360"/>
      <c r="SAC711" s="28"/>
      <c r="SAD711" s="360"/>
      <c r="SAE711" s="28"/>
      <c r="SAF711" s="360"/>
      <c r="SAG711" s="28"/>
      <c r="SAH711" s="360"/>
      <c r="SAI711" s="28"/>
      <c r="SAJ711" s="360"/>
      <c r="SAK711" s="28"/>
      <c r="SAL711" s="360"/>
      <c r="SAM711" s="28"/>
      <c r="SAN711" s="360"/>
      <c r="SAO711" s="28"/>
      <c r="SAP711" s="360"/>
      <c r="SAQ711" s="28"/>
      <c r="SAR711" s="360"/>
      <c r="SAS711" s="28"/>
      <c r="SAT711" s="360"/>
      <c r="SAU711" s="28"/>
      <c r="SAV711" s="360"/>
      <c r="SAW711" s="28"/>
      <c r="SAX711" s="360"/>
      <c r="SAY711" s="28"/>
      <c r="SAZ711" s="360"/>
      <c r="SBA711" s="28"/>
      <c r="SBB711" s="360"/>
      <c r="SBC711" s="28"/>
      <c r="SBD711" s="360"/>
      <c r="SBE711" s="28"/>
      <c r="SBF711" s="360"/>
      <c r="SBG711" s="28"/>
      <c r="SBH711" s="360"/>
      <c r="SBI711" s="28"/>
      <c r="SBJ711" s="360"/>
      <c r="SBK711" s="28"/>
      <c r="SBL711" s="360"/>
      <c r="SBM711" s="28"/>
      <c r="SBN711" s="360"/>
      <c r="SBO711" s="28"/>
      <c r="SBP711" s="360"/>
      <c r="SBQ711" s="28"/>
      <c r="SBR711" s="360"/>
      <c r="SBS711" s="28"/>
      <c r="SBT711" s="360"/>
      <c r="SBU711" s="28"/>
      <c r="SBV711" s="360"/>
      <c r="SBW711" s="28"/>
      <c r="SBX711" s="360"/>
      <c r="SBY711" s="28"/>
      <c r="SBZ711" s="360"/>
      <c r="SCA711" s="28"/>
      <c r="SCB711" s="360"/>
      <c r="SCC711" s="28"/>
      <c r="SCD711" s="360"/>
      <c r="SCE711" s="28"/>
      <c r="SCF711" s="360"/>
      <c r="SCG711" s="28"/>
      <c r="SCH711" s="360"/>
      <c r="SCI711" s="28"/>
      <c r="SCJ711" s="360"/>
      <c r="SCK711" s="28"/>
      <c r="SCL711" s="360"/>
      <c r="SCM711" s="28"/>
      <c r="SCN711" s="360"/>
      <c r="SCO711" s="28"/>
      <c r="SCP711" s="360"/>
      <c r="SCQ711" s="28"/>
      <c r="SCR711" s="360"/>
      <c r="SCS711" s="28"/>
      <c r="SCT711" s="360"/>
      <c r="SCU711" s="28"/>
      <c r="SCV711" s="360"/>
      <c r="SCW711" s="28"/>
      <c r="SCX711" s="360"/>
      <c r="SCY711" s="28"/>
      <c r="SCZ711" s="360"/>
      <c r="SDA711" s="28"/>
      <c r="SDB711" s="360"/>
      <c r="SDC711" s="28"/>
      <c r="SDD711" s="360"/>
      <c r="SDE711" s="28"/>
      <c r="SDF711" s="360"/>
      <c r="SDG711" s="28"/>
      <c r="SDH711" s="360"/>
      <c r="SDI711" s="28"/>
      <c r="SDJ711" s="360"/>
      <c r="SDK711" s="28"/>
      <c r="SDL711" s="360"/>
      <c r="SDM711" s="28"/>
      <c r="SDN711" s="360"/>
      <c r="SDO711" s="28"/>
      <c r="SDP711" s="360"/>
      <c r="SDQ711" s="28"/>
      <c r="SDR711" s="360"/>
      <c r="SDS711" s="28"/>
      <c r="SDT711" s="360"/>
      <c r="SDU711" s="28"/>
      <c r="SDV711" s="360"/>
      <c r="SDW711" s="28"/>
      <c r="SDX711" s="360"/>
      <c r="SDY711" s="28"/>
      <c r="SDZ711" s="360"/>
      <c r="SEA711" s="28"/>
      <c r="SEB711" s="360"/>
      <c r="SEC711" s="28"/>
      <c r="SED711" s="360"/>
      <c r="SEE711" s="28"/>
      <c r="SEF711" s="360"/>
      <c r="SEG711" s="28"/>
      <c r="SEH711" s="360"/>
      <c r="SEI711" s="28"/>
      <c r="SEJ711" s="360"/>
      <c r="SEK711" s="28"/>
      <c r="SEL711" s="360"/>
      <c r="SEM711" s="28"/>
      <c r="SEN711" s="360"/>
      <c r="SEO711" s="28"/>
      <c r="SEP711" s="360"/>
      <c r="SEQ711" s="28"/>
      <c r="SER711" s="360"/>
      <c r="SES711" s="28"/>
      <c r="SET711" s="360"/>
      <c r="SEU711" s="28"/>
      <c r="SEV711" s="360"/>
      <c r="SEW711" s="28"/>
      <c r="SEX711" s="360"/>
      <c r="SEY711" s="28"/>
      <c r="SEZ711" s="360"/>
      <c r="SFA711" s="28"/>
      <c r="SFB711" s="360"/>
      <c r="SFC711" s="28"/>
      <c r="SFD711" s="360"/>
      <c r="SFE711" s="28"/>
      <c r="SFF711" s="360"/>
      <c r="SFG711" s="28"/>
      <c r="SFH711" s="360"/>
      <c r="SFI711" s="28"/>
      <c r="SFJ711" s="360"/>
      <c r="SFK711" s="28"/>
      <c r="SFL711" s="360"/>
      <c r="SFM711" s="28"/>
      <c r="SFN711" s="360"/>
      <c r="SFO711" s="28"/>
      <c r="SFP711" s="360"/>
      <c r="SFQ711" s="28"/>
      <c r="SFR711" s="360"/>
      <c r="SFS711" s="28"/>
      <c r="SFT711" s="360"/>
      <c r="SFU711" s="28"/>
      <c r="SFV711" s="360"/>
      <c r="SFW711" s="28"/>
      <c r="SFX711" s="360"/>
      <c r="SFY711" s="28"/>
      <c r="SFZ711" s="360"/>
      <c r="SGA711" s="28"/>
      <c r="SGB711" s="360"/>
      <c r="SGC711" s="28"/>
      <c r="SGD711" s="360"/>
      <c r="SGE711" s="28"/>
      <c r="SGF711" s="360"/>
      <c r="SGG711" s="28"/>
      <c r="SGH711" s="360"/>
      <c r="SGI711" s="28"/>
      <c r="SGJ711" s="360"/>
      <c r="SGK711" s="28"/>
      <c r="SGL711" s="360"/>
      <c r="SGM711" s="28"/>
      <c r="SGN711" s="360"/>
      <c r="SGO711" s="28"/>
      <c r="SGP711" s="360"/>
      <c r="SGQ711" s="28"/>
      <c r="SGR711" s="360"/>
      <c r="SGS711" s="28"/>
      <c r="SGT711" s="360"/>
      <c r="SGU711" s="28"/>
      <c r="SGV711" s="360"/>
      <c r="SGW711" s="28"/>
      <c r="SGX711" s="360"/>
      <c r="SGY711" s="28"/>
      <c r="SGZ711" s="360"/>
      <c r="SHA711" s="28"/>
      <c r="SHB711" s="360"/>
      <c r="SHC711" s="28"/>
      <c r="SHD711" s="360"/>
      <c r="SHE711" s="28"/>
      <c r="SHF711" s="360"/>
      <c r="SHG711" s="28"/>
      <c r="SHH711" s="360"/>
      <c r="SHI711" s="28"/>
      <c r="SHJ711" s="360"/>
      <c r="SHK711" s="28"/>
      <c r="SHL711" s="360"/>
      <c r="SHM711" s="28"/>
      <c r="SHN711" s="360"/>
      <c r="SHO711" s="28"/>
      <c r="SHP711" s="360"/>
      <c r="SHQ711" s="28"/>
      <c r="SHR711" s="360"/>
      <c r="SHS711" s="28"/>
      <c r="SHT711" s="360"/>
      <c r="SHU711" s="28"/>
      <c r="SHV711" s="360"/>
      <c r="SHW711" s="28"/>
      <c r="SHX711" s="360"/>
      <c r="SHY711" s="28"/>
      <c r="SHZ711" s="360"/>
      <c r="SIA711" s="28"/>
      <c r="SIB711" s="360"/>
      <c r="SIC711" s="28"/>
      <c r="SID711" s="360"/>
      <c r="SIE711" s="28"/>
      <c r="SIF711" s="360"/>
      <c r="SIG711" s="28"/>
      <c r="SIH711" s="360"/>
      <c r="SII711" s="28"/>
      <c r="SIJ711" s="360"/>
      <c r="SIK711" s="28"/>
      <c r="SIL711" s="360"/>
      <c r="SIM711" s="28"/>
      <c r="SIN711" s="360"/>
      <c r="SIO711" s="28"/>
      <c r="SIP711" s="360"/>
      <c r="SIQ711" s="28"/>
      <c r="SIR711" s="360"/>
      <c r="SIS711" s="28"/>
      <c r="SIT711" s="360"/>
      <c r="SIU711" s="28"/>
      <c r="SIV711" s="360"/>
      <c r="SIW711" s="28"/>
      <c r="SIX711" s="360"/>
      <c r="SIY711" s="28"/>
      <c r="SIZ711" s="360"/>
      <c r="SJA711" s="28"/>
      <c r="SJB711" s="360"/>
      <c r="SJC711" s="28"/>
      <c r="SJD711" s="360"/>
      <c r="SJE711" s="28"/>
      <c r="SJF711" s="360"/>
      <c r="SJG711" s="28"/>
      <c r="SJH711" s="360"/>
      <c r="SJI711" s="28"/>
      <c r="SJJ711" s="360"/>
      <c r="SJK711" s="28"/>
      <c r="SJL711" s="360"/>
      <c r="SJM711" s="28"/>
      <c r="SJN711" s="360"/>
      <c r="SJO711" s="28"/>
      <c r="SJP711" s="360"/>
      <c r="SJQ711" s="28"/>
      <c r="SJR711" s="360"/>
      <c r="SJS711" s="28"/>
      <c r="SJT711" s="360"/>
      <c r="SJU711" s="28"/>
      <c r="SJV711" s="360"/>
      <c r="SJW711" s="28"/>
      <c r="SJX711" s="360"/>
      <c r="SJY711" s="28"/>
      <c r="SJZ711" s="360"/>
      <c r="SKA711" s="28"/>
      <c r="SKB711" s="360"/>
      <c r="SKC711" s="28"/>
      <c r="SKD711" s="360"/>
      <c r="SKE711" s="28"/>
      <c r="SKF711" s="360"/>
      <c r="SKG711" s="28"/>
      <c r="SKH711" s="360"/>
      <c r="SKI711" s="28"/>
      <c r="SKJ711" s="360"/>
      <c r="SKK711" s="28"/>
      <c r="SKL711" s="360"/>
      <c r="SKM711" s="28"/>
      <c r="SKN711" s="360"/>
      <c r="SKO711" s="28"/>
      <c r="SKP711" s="360"/>
      <c r="SKQ711" s="28"/>
      <c r="SKR711" s="360"/>
      <c r="SKS711" s="28"/>
      <c r="SKT711" s="360"/>
      <c r="SKU711" s="28"/>
      <c r="SKV711" s="360"/>
      <c r="SKW711" s="28"/>
      <c r="SKX711" s="360"/>
      <c r="SKY711" s="28"/>
      <c r="SKZ711" s="360"/>
      <c r="SLA711" s="28"/>
      <c r="SLB711" s="360"/>
      <c r="SLC711" s="28"/>
      <c r="SLD711" s="360"/>
      <c r="SLE711" s="28"/>
      <c r="SLF711" s="360"/>
      <c r="SLG711" s="28"/>
      <c r="SLH711" s="360"/>
      <c r="SLI711" s="28"/>
      <c r="SLJ711" s="360"/>
      <c r="SLK711" s="28"/>
      <c r="SLL711" s="360"/>
      <c r="SLM711" s="28"/>
      <c r="SLN711" s="360"/>
      <c r="SLO711" s="28"/>
      <c r="SLP711" s="360"/>
      <c r="SLQ711" s="28"/>
      <c r="SLR711" s="360"/>
      <c r="SLS711" s="28"/>
      <c r="SLT711" s="360"/>
      <c r="SLU711" s="28"/>
      <c r="SLV711" s="360"/>
      <c r="SLW711" s="28"/>
      <c r="SLX711" s="360"/>
      <c r="SLY711" s="28"/>
      <c r="SLZ711" s="360"/>
      <c r="SMA711" s="28"/>
      <c r="SMB711" s="360"/>
      <c r="SMC711" s="28"/>
      <c r="SMD711" s="360"/>
      <c r="SME711" s="28"/>
      <c r="SMF711" s="360"/>
      <c r="SMG711" s="28"/>
      <c r="SMH711" s="360"/>
      <c r="SMI711" s="28"/>
      <c r="SMJ711" s="360"/>
      <c r="SMK711" s="28"/>
      <c r="SML711" s="360"/>
      <c r="SMM711" s="28"/>
      <c r="SMN711" s="360"/>
      <c r="SMO711" s="28"/>
      <c r="SMP711" s="360"/>
      <c r="SMQ711" s="28"/>
      <c r="SMR711" s="360"/>
      <c r="SMS711" s="28"/>
      <c r="SMT711" s="360"/>
      <c r="SMU711" s="28"/>
      <c r="SMV711" s="360"/>
      <c r="SMW711" s="28"/>
      <c r="SMX711" s="360"/>
      <c r="SMY711" s="28"/>
      <c r="SMZ711" s="360"/>
      <c r="SNA711" s="28"/>
      <c r="SNB711" s="360"/>
      <c r="SNC711" s="28"/>
      <c r="SND711" s="360"/>
      <c r="SNE711" s="28"/>
      <c r="SNF711" s="360"/>
      <c r="SNG711" s="28"/>
      <c r="SNH711" s="360"/>
      <c r="SNI711" s="28"/>
      <c r="SNJ711" s="360"/>
      <c r="SNK711" s="28"/>
      <c r="SNL711" s="360"/>
      <c r="SNM711" s="28"/>
      <c r="SNN711" s="360"/>
      <c r="SNO711" s="28"/>
      <c r="SNP711" s="360"/>
      <c r="SNQ711" s="28"/>
      <c r="SNR711" s="360"/>
      <c r="SNS711" s="28"/>
      <c r="SNT711" s="360"/>
      <c r="SNU711" s="28"/>
      <c r="SNV711" s="360"/>
      <c r="SNW711" s="28"/>
      <c r="SNX711" s="360"/>
      <c r="SNY711" s="28"/>
      <c r="SNZ711" s="360"/>
      <c r="SOA711" s="28"/>
      <c r="SOB711" s="360"/>
      <c r="SOC711" s="28"/>
      <c r="SOD711" s="360"/>
      <c r="SOE711" s="28"/>
      <c r="SOF711" s="360"/>
      <c r="SOG711" s="28"/>
      <c r="SOH711" s="360"/>
      <c r="SOI711" s="28"/>
      <c r="SOJ711" s="360"/>
      <c r="SOK711" s="28"/>
      <c r="SOL711" s="360"/>
      <c r="SOM711" s="28"/>
      <c r="SON711" s="360"/>
      <c r="SOO711" s="28"/>
      <c r="SOP711" s="360"/>
      <c r="SOQ711" s="28"/>
      <c r="SOR711" s="360"/>
      <c r="SOS711" s="28"/>
      <c r="SOT711" s="360"/>
      <c r="SOU711" s="28"/>
      <c r="SOV711" s="360"/>
      <c r="SOW711" s="28"/>
      <c r="SOX711" s="360"/>
      <c r="SOY711" s="28"/>
      <c r="SOZ711" s="360"/>
      <c r="SPA711" s="28"/>
      <c r="SPB711" s="360"/>
      <c r="SPC711" s="28"/>
      <c r="SPD711" s="360"/>
      <c r="SPE711" s="28"/>
      <c r="SPF711" s="360"/>
      <c r="SPG711" s="28"/>
      <c r="SPH711" s="360"/>
      <c r="SPI711" s="28"/>
      <c r="SPJ711" s="360"/>
      <c r="SPK711" s="28"/>
      <c r="SPL711" s="360"/>
      <c r="SPM711" s="28"/>
      <c r="SPN711" s="360"/>
      <c r="SPO711" s="28"/>
      <c r="SPP711" s="360"/>
      <c r="SPQ711" s="28"/>
      <c r="SPR711" s="360"/>
      <c r="SPS711" s="28"/>
      <c r="SPT711" s="360"/>
      <c r="SPU711" s="28"/>
      <c r="SPV711" s="360"/>
      <c r="SPW711" s="28"/>
      <c r="SPX711" s="360"/>
      <c r="SPY711" s="28"/>
      <c r="SPZ711" s="360"/>
      <c r="SQA711" s="28"/>
      <c r="SQB711" s="360"/>
      <c r="SQC711" s="28"/>
      <c r="SQD711" s="360"/>
      <c r="SQE711" s="28"/>
      <c r="SQF711" s="360"/>
      <c r="SQG711" s="28"/>
      <c r="SQH711" s="360"/>
      <c r="SQI711" s="28"/>
      <c r="SQJ711" s="360"/>
      <c r="SQK711" s="28"/>
      <c r="SQL711" s="360"/>
      <c r="SQM711" s="28"/>
      <c r="SQN711" s="360"/>
      <c r="SQO711" s="28"/>
      <c r="SQP711" s="360"/>
      <c r="SQQ711" s="28"/>
      <c r="SQR711" s="360"/>
      <c r="SQS711" s="28"/>
      <c r="SQT711" s="360"/>
      <c r="SQU711" s="28"/>
      <c r="SQV711" s="360"/>
      <c r="SQW711" s="28"/>
      <c r="SQX711" s="360"/>
      <c r="SQY711" s="28"/>
      <c r="SQZ711" s="360"/>
      <c r="SRA711" s="28"/>
      <c r="SRB711" s="360"/>
      <c r="SRC711" s="28"/>
      <c r="SRD711" s="360"/>
      <c r="SRE711" s="28"/>
      <c r="SRF711" s="360"/>
      <c r="SRG711" s="28"/>
      <c r="SRH711" s="360"/>
      <c r="SRI711" s="28"/>
      <c r="SRJ711" s="360"/>
      <c r="SRK711" s="28"/>
      <c r="SRL711" s="360"/>
      <c r="SRM711" s="28"/>
      <c r="SRN711" s="360"/>
      <c r="SRO711" s="28"/>
      <c r="SRP711" s="360"/>
      <c r="SRQ711" s="28"/>
      <c r="SRR711" s="360"/>
      <c r="SRS711" s="28"/>
      <c r="SRT711" s="360"/>
      <c r="SRU711" s="28"/>
      <c r="SRV711" s="360"/>
      <c r="SRW711" s="28"/>
      <c r="SRX711" s="360"/>
      <c r="SRY711" s="28"/>
      <c r="SRZ711" s="360"/>
      <c r="SSA711" s="28"/>
      <c r="SSB711" s="360"/>
      <c r="SSC711" s="28"/>
      <c r="SSD711" s="360"/>
      <c r="SSE711" s="28"/>
      <c r="SSF711" s="360"/>
      <c r="SSG711" s="28"/>
      <c r="SSH711" s="360"/>
      <c r="SSI711" s="28"/>
      <c r="SSJ711" s="360"/>
      <c r="SSK711" s="28"/>
      <c r="SSL711" s="360"/>
      <c r="SSM711" s="28"/>
      <c r="SSN711" s="360"/>
      <c r="SSO711" s="28"/>
      <c r="SSP711" s="360"/>
      <c r="SSQ711" s="28"/>
      <c r="SSR711" s="360"/>
      <c r="SSS711" s="28"/>
      <c r="SST711" s="360"/>
      <c r="SSU711" s="28"/>
      <c r="SSV711" s="360"/>
      <c r="SSW711" s="28"/>
      <c r="SSX711" s="360"/>
      <c r="SSY711" s="28"/>
      <c r="SSZ711" s="360"/>
      <c r="STA711" s="28"/>
      <c r="STB711" s="360"/>
      <c r="STC711" s="28"/>
      <c r="STD711" s="360"/>
      <c r="STE711" s="28"/>
      <c r="STF711" s="360"/>
      <c r="STG711" s="28"/>
      <c r="STH711" s="360"/>
      <c r="STI711" s="28"/>
      <c r="STJ711" s="360"/>
      <c r="STK711" s="28"/>
      <c r="STL711" s="360"/>
      <c r="STM711" s="28"/>
      <c r="STN711" s="360"/>
      <c r="STO711" s="28"/>
      <c r="STP711" s="360"/>
      <c r="STQ711" s="28"/>
      <c r="STR711" s="360"/>
      <c r="STS711" s="28"/>
      <c r="STT711" s="360"/>
      <c r="STU711" s="28"/>
      <c r="STV711" s="360"/>
      <c r="STW711" s="28"/>
      <c r="STX711" s="360"/>
      <c r="STY711" s="28"/>
      <c r="STZ711" s="360"/>
      <c r="SUA711" s="28"/>
      <c r="SUB711" s="360"/>
      <c r="SUC711" s="28"/>
      <c r="SUD711" s="360"/>
      <c r="SUE711" s="28"/>
      <c r="SUF711" s="360"/>
      <c r="SUG711" s="28"/>
      <c r="SUH711" s="360"/>
      <c r="SUI711" s="28"/>
      <c r="SUJ711" s="360"/>
      <c r="SUK711" s="28"/>
      <c r="SUL711" s="360"/>
      <c r="SUM711" s="28"/>
      <c r="SUN711" s="360"/>
      <c r="SUO711" s="28"/>
      <c r="SUP711" s="360"/>
      <c r="SUQ711" s="28"/>
      <c r="SUR711" s="360"/>
      <c r="SUS711" s="28"/>
      <c r="SUT711" s="360"/>
      <c r="SUU711" s="28"/>
      <c r="SUV711" s="360"/>
      <c r="SUW711" s="28"/>
      <c r="SUX711" s="360"/>
      <c r="SUY711" s="28"/>
      <c r="SUZ711" s="360"/>
      <c r="SVA711" s="28"/>
      <c r="SVB711" s="360"/>
      <c r="SVC711" s="28"/>
      <c r="SVD711" s="360"/>
      <c r="SVE711" s="28"/>
      <c r="SVF711" s="360"/>
      <c r="SVG711" s="28"/>
      <c r="SVH711" s="360"/>
      <c r="SVI711" s="28"/>
      <c r="SVJ711" s="360"/>
      <c r="SVK711" s="28"/>
      <c r="SVL711" s="360"/>
      <c r="SVM711" s="28"/>
      <c r="SVN711" s="360"/>
      <c r="SVO711" s="28"/>
      <c r="SVP711" s="360"/>
      <c r="SVQ711" s="28"/>
      <c r="SVR711" s="360"/>
      <c r="SVS711" s="28"/>
      <c r="SVT711" s="360"/>
      <c r="SVU711" s="28"/>
      <c r="SVV711" s="360"/>
      <c r="SVW711" s="28"/>
      <c r="SVX711" s="360"/>
      <c r="SVY711" s="28"/>
      <c r="SVZ711" s="360"/>
      <c r="SWA711" s="28"/>
      <c r="SWB711" s="360"/>
      <c r="SWC711" s="28"/>
      <c r="SWD711" s="360"/>
      <c r="SWE711" s="28"/>
      <c r="SWF711" s="360"/>
      <c r="SWG711" s="28"/>
      <c r="SWH711" s="360"/>
      <c r="SWI711" s="28"/>
      <c r="SWJ711" s="360"/>
      <c r="SWK711" s="28"/>
      <c r="SWL711" s="360"/>
      <c r="SWM711" s="28"/>
      <c r="SWN711" s="360"/>
      <c r="SWO711" s="28"/>
      <c r="SWP711" s="360"/>
      <c r="SWQ711" s="28"/>
      <c r="SWR711" s="360"/>
      <c r="SWS711" s="28"/>
      <c r="SWT711" s="360"/>
      <c r="SWU711" s="28"/>
      <c r="SWV711" s="360"/>
      <c r="SWW711" s="28"/>
      <c r="SWX711" s="360"/>
      <c r="SWY711" s="28"/>
      <c r="SWZ711" s="360"/>
      <c r="SXA711" s="28"/>
      <c r="SXB711" s="360"/>
      <c r="SXC711" s="28"/>
      <c r="SXD711" s="360"/>
      <c r="SXE711" s="28"/>
      <c r="SXF711" s="360"/>
      <c r="SXG711" s="28"/>
      <c r="SXH711" s="360"/>
      <c r="SXI711" s="28"/>
      <c r="SXJ711" s="360"/>
      <c r="SXK711" s="28"/>
      <c r="SXL711" s="360"/>
      <c r="SXM711" s="28"/>
      <c r="SXN711" s="360"/>
      <c r="SXO711" s="28"/>
      <c r="SXP711" s="360"/>
      <c r="SXQ711" s="28"/>
      <c r="SXR711" s="360"/>
      <c r="SXS711" s="28"/>
      <c r="SXT711" s="360"/>
      <c r="SXU711" s="28"/>
      <c r="SXV711" s="360"/>
      <c r="SXW711" s="28"/>
      <c r="SXX711" s="360"/>
      <c r="SXY711" s="28"/>
      <c r="SXZ711" s="360"/>
      <c r="SYA711" s="28"/>
      <c r="SYB711" s="360"/>
      <c r="SYC711" s="28"/>
      <c r="SYD711" s="360"/>
      <c r="SYE711" s="28"/>
      <c r="SYF711" s="360"/>
      <c r="SYG711" s="28"/>
      <c r="SYH711" s="360"/>
      <c r="SYI711" s="28"/>
      <c r="SYJ711" s="360"/>
      <c r="SYK711" s="28"/>
      <c r="SYL711" s="360"/>
      <c r="SYM711" s="28"/>
      <c r="SYN711" s="360"/>
      <c r="SYO711" s="28"/>
      <c r="SYP711" s="360"/>
      <c r="SYQ711" s="28"/>
      <c r="SYR711" s="360"/>
      <c r="SYS711" s="28"/>
      <c r="SYT711" s="360"/>
      <c r="SYU711" s="28"/>
      <c r="SYV711" s="360"/>
      <c r="SYW711" s="28"/>
      <c r="SYX711" s="360"/>
      <c r="SYY711" s="28"/>
      <c r="SYZ711" s="360"/>
      <c r="SZA711" s="28"/>
      <c r="SZB711" s="360"/>
      <c r="SZC711" s="28"/>
      <c r="SZD711" s="360"/>
      <c r="SZE711" s="28"/>
      <c r="SZF711" s="360"/>
      <c r="SZG711" s="28"/>
      <c r="SZH711" s="360"/>
      <c r="SZI711" s="28"/>
      <c r="SZJ711" s="360"/>
      <c r="SZK711" s="28"/>
      <c r="SZL711" s="360"/>
      <c r="SZM711" s="28"/>
      <c r="SZN711" s="360"/>
      <c r="SZO711" s="28"/>
      <c r="SZP711" s="360"/>
      <c r="SZQ711" s="28"/>
      <c r="SZR711" s="360"/>
      <c r="SZS711" s="28"/>
      <c r="SZT711" s="360"/>
      <c r="SZU711" s="28"/>
      <c r="SZV711" s="360"/>
      <c r="SZW711" s="28"/>
      <c r="SZX711" s="360"/>
      <c r="SZY711" s="28"/>
      <c r="SZZ711" s="360"/>
      <c r="TAA711" s="28"/>
      <c r="TAB711" s="360"/>
      <c r="TAC711" s="28"/>
      <c r="TAD711" s="360"/>
      <c r="TAE711" s="28"/>
      <c r="TAF711" s="360"/>
      <c r="TAG711" s="28"/>
      <c r="TAH711" s="360"/>
      <c r="TAI711" s="28"/>
      <c r="TAJ711" s="360"/>
      <c r="TAK711" s="28"/>
      <c r="TAL711" s="360"/>
      <c r="TAM711" s="28"/>
      <c r="TAN711" s="360"/>
      <c r="TAO711" s="28"/>
      <c r="TAP711" s="360"/>
      <c r="TAQ711" s="28"/>
      <c r="TAR711" s="360"/>
      <c r="TAS711" s="28"/>
      <c r="TAT711" s="360"/>
      <c r="TAU711" s="28"/>
      <c r="TAV711" s="360"/>
      <c r="TAW711" s="28"/>
      <c r="TAX711" s="360"/>
      <c r="TAY711" s="28"/>
      <c r="TAZ711" s="360"/>
      <c r="TBA711" s="28"/>
      <c r="TBB711" s="360"/>
      <c r="TBC711" s="28"/>
      <c r="TBD711" s="360"/>
      <c r="TBE711" s="28"/>
      <c r="TBF711" s="360"/>
      <c r="TBG711" s="28"/>
      <c r="TBH711" s="360"/>
      <c r="TBI711" s="28"/>
      <c r="TBJ711" s="360"/>
      <c r="TBK711" s="28"/>
      <c r="TBL711" s="360"/>
      <c r="TBM711" s="28"/>
      <c r="TBN711" s="360"/>
      <c r="TBO711" s="28"/>
      <c r="TBP711" s="360"/>
      <c r="TBQ711" s="28"/>
      <c r="TBR711" s="360"/>
      <c r="TBS711" s="28"/>
      <c r="TBT711" s="360"/>
      <c r="TBU711" s="28"/>
      <c r="TBV711" s="360"/>
      <c r="TBW711" s="28"/>
      <c r="TBX711" s="360"/>
      <c r="TBY711" s="28"/>
      <c r="TBZ711" s="360"/>
      <c r="TCA711" s="28"/>
      <c r="TCB711" s="360"/>
      <c r="TCC711" s="28"/>
      <c r="TCD711" s="360"/>
      <c r="TCE711" s="28"/>
      <c r="TCF711" s="360"/>
      <c r="TCG711" s="28"/>
      <c r="TCH711" s="360"/>
      <c r="TCI711" s="28"/>
      <c r="TCJ711" s="360"/>
      <c r="TCK711" s="28"/>
      <c r="TCL711" s="360"/>
      <c r="TCM711" s="28"/>
      <c r="TCN711" s="360"/>
      <c r="TCO711" s="28"/>
      <c r="TCP711" s="360"/>
      <c r="TCQ711" s="28"/>
      <c r="TCR711" s="360"/>
      <c r="TCS711" s="28"/>
      <c r="TCT711" s="360"/>
      <c r="TCU711" s="28"/>
      <c r="TCV711" s="360"/>
      <c r="TCW711" s="28"/>
      <c r="TCX711" s="360"/>
      <c r="TCY711" s="28"/>
      <c r="TCZ711" s="360"/>
      <c r="TDA711" s="28"/>
      <c r="TDB711" s="360"/>
      <c r="TDC711" s="28"/>
      <c r="TDD711" s="360"/>
      <c r="TDE711" s="28"/>
      <c r="TDF711" s="360"/>
      <c r="TDG711" s="28"/>
      <c r="TDH711" s="360"/>
      <c r="TDI711" s="28"/>
      <c r="TDJ711" s="360"/>
      <c r="TDK711" s="28"/>
      <c r="TDL711" s="360"/>
      <c r="TDM711" s="28"/>
      <c r="TDN711" s="360"/>
      <c r="TDO711" s="28"/>
      <c r="TDP711" s="360"/>
      <c r="TDQ711" s="28"/>
      <c r="TDR711" s="360"/>
      <c r="TDS711" s="28"/>
      <c r="TDT711" s="360"/>
      <c r="TDU711" s="28"/>
      <c r="TDV711" s="360"/>
      <c r="TDW711" s="28"/>
      <c r="TDX711" s="360"/>
      <c r="TDY711" s="28"/>
      <c r="TDZ711" s="360"/>
      <c r="TEA711" s="28"/>
      <c r="TEB711" s="360"/>
      <c r="TEC711" s="28"/>
      <c r="TED711" s="360"/>
      <c r="TEE711" s="28"/>
      <c r="TEF711" s="360"/>
      <c r="TEG711" s="28"/>
      <c r="TEH711" s="360"/>
      <c r="TEI711" s="28"/>
      <c r="TEJ711" s="360"/>
      <c r="TEK711" s="28"/>
      <c r="TEL711" s="360"/>
      <c r="TEM711" s="28"/>
      <c r="TEN711" s="360"/>
      <c r="TEO711" s="28"/>
      <c r="TEP711" s="360"/>
      <c r="TEQ711" s="28"/>
      <c r="TER711" s="360"/>
      <c r="TES711" s="28"/>
      <c r="TET711" s="360"/>
      <c r="TEU711" s="28"/>
      <c r="TEV711" s="360"/>
      <c r="TEW711" s="28"/>
      <c r="TEX711" s="360"/>
      <c r="TEY711" s="28"/>
      <c r="TEZ711" s="360"/>
      <c r="TFA711" s="28"/>
      <c r="TFB711" s="360"/>
      <c r="TFC711" s="28"/>
      <c r="TFD711" s="360"/>
      <c r="TFE711" s="28"/>
      <c r="TFF711" s="360"/>
      <c r="TFG711" s="28"/>
      <c r="TFH711" s="360"/>
      <c r="TFI711" s="28"/>
      <c r="TFJ711" s="360"/>
      <c r="TFK711" s="28"/>
      <c r="TFL711" s="360"/>
      <c r="TFM711" s="28"/>
      <c r="TFN711" s="360"/>
      <c r="TFO711" s="28"/>
      <c r="TFP711" s="360"/>
      <c r="TFQ711" s="28"/>
      <c r="TFR711" s="360"/>
      <c r="TFS711" s="28"/>
      <c r="TFT711" s="360"/>
      <c r="TFU711" s="28"/>
      <c r="TFV711" s="360"/>
      <c r="TFW711" s="28"/>
      <c r="TFX711" s="360"/>
      <c r="TFY711" s="28"/>
      <c r="TFZ711" s="360"/>
      <c r="TGA711" s="28"/>
      <c r="TGB711" s="360"/>
      <c r="TGC711" s="28"/>
      <c r="TGD711" s="360"/>
      <c r="TGE711" s="28"/>
      <c r="TGF711" s="360"/>
      <c r="TGG711" s="28"/>
      <c r="TGH711" s="360"/>
      <c r="TGI711" s="28"/>
      <c r="TGJ711" s="360"/>
      <c r="TGK711" s="28"/>
      <c r="TGL711" s="360"/>
      <c r="TGM711" s="28"/>
      <c r="TGN711" s="360"/>
      <c r="TGO711" s="28"/>
      <c r="TGP711" s="360"/>
      <c r="TGQ711" s="28"/>
      <c r="TGR711" s="360"/>
      <c r="TGS711" s="28"/>
      <c r="TGT711" s="360"/>
      <c r="TGU711" s="28"/>
      <c r="TGV711" s="360"/>
      <c r="TGW711" s="28"/>
      <c r="TGX711" s="360"/>
      <c r="TGY711" s="28"/>
      <c r="TGZ711" s="360"/>
      <c r="THA711" s="28"/>
      <c r="THB711" s="360"/>
      <c r="THC711" s="28"/>
      <c r="THD711" s="360"/>
      <c r="THE711" s="28"/>
      <c r="THF711" s="360"/>
      <c r="THG711" s="28"/>
      <c r="THH711" s="360"/>
      <c r="THI711" s="28"/>
      <c r="THJ711" s="360"/>
      <c r="THK711" s="28"/>
      <c r="THL711" s="360"/>
      <c r="THM711" s="28"/>
      <c r="THN711" s="360"/>
      <c r="THO711" s="28"/>
      <c r="THP711" s="360"/>
      <c r="THQ711" s="28"/>
      <c r="THR711" s="360"/>
      <c r="THS711" s="28"/>
      <c r="THT711" s="360"/>
      <c r="THU711" s="28"/>
      <c r="THV711" s="360"/>
      <c r="THW711" s="28"/>
      <c r="THX711" s="360"/>
      <c r="THY711" s="28"/>
      <c r="THZ711" s="360"/>
      <c r="TIA711" s="28"/>
      <c r="TIB711" s="360"/>
      <c r="TIC711" s="28"/>
      <c r="TID711" s="360"/>
      <c r="TIE711" s="28"/>
      <c r="TIF711" s="360"/>
      <c r="TIG711" s="28"/>
      <c r="TIH711" s="360"/>
      <c r="TII711" s="28"/>
      <c r="TIJ711" s="360"/>
      <c r="TIK711" s="28"/>
      <c r="TIL711" s="360"/>
      <c r="TIM711" s="28"/>
      <c r="TIN711" s="360"/>
      <c r="TIO711" s="28"/>
      <c r="TIP711" s="360"/>
      <c r="TIQ711" s="28"/>
      <c r="TIR711" s="360"/>
      <c r="TIS711" s="28"/>
      <c r="TIT711" s="360"/>
      <c r="TIU711" s="28"/>
      <c r="TIV711" s="360"/>
      <c r="TIW711" s="28"/>
      <c r="TIX711" s="360"/>
      <c r="TIY711" s="28"/>
      <c r="TIZ711" s="360"/>
      <c r="TJA711" s="28"/>
      <c r="TJB711" s="360"/>
      <c r="TJC711" s="28"/>
      <c r="TJD711" s="360"/>
      <c r="TJE711" s="28"/>
      <c r="TJF711" s="360"/>
      <c r="TJG711" s="28"/>
      <c r="TJH711" s="360"/>
      <c r="TJI711" s="28"/>
      <c r="TJJ711" s="360"/>
      <c r="TJK711" s="28"/>
      <c r="TJL711" s="360"/>
      <c r="TJM711" s="28"/>
      <c r="TJN711" s="360"/>
      <c r="TJO711" s="28"/>
      <c r="TJP711" s="360"/>
      <c r="TJQ711" s="28"/>
      <c r="TJR711" s="360"/>
      <c r="TJS711" s="28"/>
      <c r="TJT711" s="360"/>
      <c r="TJU711" s="28"/>
      <c r="TJV711" s="360"/>
      <c r="TJW711" s="28"/>
      <c r="TJX711" s="360"/>
      <c r="TJY711" s="28"/>
      <c r="TJZ711" s="360"/>
      <c r="TKA711" s="28"/>
      <c r="TKB711" s="360"/>
      <c r="TKC711" s="28"/>
      <c r="TKD711" s="360"/>
      <c r="TKE711" s="28"/>
      <c r="TKF711" s="360"/>
      <c r="TKG711" s="28"/>
      <c r="TKH711" s="360"/>
      <c r="TKI711" s="28"/>
      <c r="TKJ711" s="360"/>
      <c r="TKK711" s="28"/>
      <c r="TKL711" s="360"/>
      <c r="TKM711" s="28"/>
      <c r="TKN711" s="360"/>
      <c r="TKO711" s="28"/>
      <c r="TKP711" s="360"/>
      <c r="TKQ711" s="28"/>
      <c r="TKR711" s="360"/>
      <c r="TKS711" s="28"/>
      <c r="TKT711" s="360"/>
      <c r="TKU711" s="28"/>
      <c r="TKV711" s="360"/>
      <c r="TKW711" s="28"/>
      <c r="TKX711" s="360"/>
      <c r="TKY711" s="28"/>
      <c r="TKZ711" s="360"/>
      <c r="TLA711" s="28"/>
      <c r="TLB711" s="360"/>
      <c r="TLC711" s="28"/>
      <c r="TLD711" s="360"/>
      <c r="TLE711" s="28"/>
      <c r="TLF711" s="360"/>
      <c r="TLG711" s="28"/>
      <c r="TLH711" s="360"/>
      <c r="TLI711" s="28"/>
      <c r="TLJ711" s="360"/>
      <c r="TLK711" s="28"/>
      <c r="TLL711" s="360"/>
      <c r="TLM711" s="28"/>
      <c r="TLN711" s="360"/>
      <c r="TLO711" s="28"/>
      <c r="TLP711" s="360"/>
      <c r="TLQ711" s="28"/>
      <c r="TLR711" s="360"/>
      <c r="TLS711" s="28"/>
      <c r="TLT711" s="360"/>
      <c r="TLU711" s="28"/>
      <c r="TLV711" s="360"/>
      <c r="TLW711" s="28"/>
      <c r="TLX711" s="360"/>
      <c r="TLY711" s="28"/>
      <c r="TLZ711" s="360"/>
      <c r="TMA711" s="28"/>
      <c r="TMB711" s="360"/>
      <c r="TMC711" s="28"/>
      <c r="TMD711" s="360"/>
      <c r="TME711" s="28"/>
      <c r="TMF711" s="360"/>
      <c r="TMG711" s="28"/>
      <c r="TMH711" s="360"/>
      <c r="TMI711" s="28"/>
      <c r="TMJ711" s="360"/>
      <c r="TMK711" s="28"/>
      <c r="TML711" s="360"/>
      <c r="TMM711" s="28"/>
      <c r="TMN711" s="360"/>
      <c r="TMO711" s="28"/>
      <c r="TMP711" s="360"/>
      <c r="TMQ711" s="28"/>
      <c r="TMR711" s="360"/>
      <c r="TMS711" s="28"/>
      <c r="TMT711" s="360"/>
      <c r="TMU711" s="28"/>
      <c r="TMV711" s="360"/>
      <c r="TMW711" s="28"/>
      <c r="TMX711" s="360"/>
      <c r="TMY711" s="28"/>
      <c r="TMZ711" s="360"/>
      <c r="TNA711" s="28"/>
      <c r="TNB711" s="360"/>
      <c r="TNC711" s="28"/>
      <c r="TND711" s="360"/>
      <c r="TNE711" s="28"/>
      <c r="TNF711" s="360"/>
      <c r="TNG711" s="28"/>
      <c r="TNH711" s="360"/>
      <c r="TNI711" s="28"/>
      <c r="TNJ711" s="360"/>
      <c r="TNK711" s="28"/>
      <c r="TNL711" s="360"/>
      <c r="TNM711" s="28"/>
      <c r="TNN711" s="360"/>
      <c r="TNO711" s="28"/>
      <c r="TNP711" s="360"/>
      <c r="TNQ711" s="28"/>
      <c r="TNR711" s="360"/>
      <c r="TNS711" s="28"/>
      <c r="TNT711" s="360"/>
      <c r="TNU711" s="28"/>
      <c r="TNV711" s="360"/>
      <c r="TNW711" s="28"/>
      <c r="TNX711" s="360"/>
      <c r="TNY711" s="28"/>
      <c r="TNZ711" s="360"/>
      <c r="TOA711" s="28"/>
      <c r="TOB711" s="360"/>
      <c r="TOC711" s="28"/>
      <c r="TOD711" s="360"/>
      <c r="TOE711" s="28"/>
      <c r="TOF711" s="360"/>
      <c r="TOG711" s="28"/>
      <c r="TOH711" s="360"/>
      <c r="TOI711" s="28"/>
      <c r="TOJ711" s="360"/>
      <c r="TOK711" s="28"/>
      <c r="TOL711" s="360"/>
      <c r="TOM711" s="28"/>
      <c r="TON711" s="360"/>
      <c r="TOO711" s="28"/>
      <c r="TOP711" s="360"/>
      <c r="TOQ711" s="28"/>
      <c r="TOR711" s="360"/>
      <c r="TOS711" s="28"/>
      <c r="TOT711" s="360"/>
      <c r="TOU711" s="28"/>
      <c r="TOV711" s="360"/>
      <c r="TOW711" s="28"/>
      <c r="TOX711" s="360"/>
      <c r="TOY711" s="28"/>
      <c r="TOZ711" s="360"/>
      <c r="TPA711" s="28"/>
      <c r="TPB711" s="360"/>
      <c r="TPC711" s="28"/>
      <c r="TPD711" s="360"/>
      <c r="TPE711" s="28"/>
      <c r="TPF711" s="360"/>
      <c r="TPG711" s="28"/>
      <c r="TPH711" s="360"/>
      <c r="TPI711" s="28"/>
      <c r="TPJ711" s="360"/>
      <c r="TPK711" s="28"/>
      <c r="TPL711" s="360"/>
      <c r="TPM711" s="28"/>
      <c r="TPN711" s="360"/>
      <c r="TPO711" s="28"/>
      <c r="TPP711" s="360"/>
      <c r="TPQ711" s="28"/>
      <c r="TPR711" s="360"/>
      <c r="TPS711" s="28"/>
      <c r="TPT711" s="360"/>
      <c r="TPU711" s="28"/>
      <c r="TPV711" s="360"/>
      <c r="TPW711" s="28"/>
      <c r="TPX711" s="360"/>
      <c r="TPY711" s="28"/>
      <c r="TPZ711" s="360"/>
      <c r="TQA711" s="28"/>
      <c r="TQB711" s="360"/>
      <c r="TQC711" s="28"/>
      <c r="TQD711" s="360"/>
      <c r="TQE711" s="28"/>
      <c r="TQF711" s="360"/>
      <c r="TQG711" s="28"/>
      <c r="TQH711" s="360"/>
      <c r="TQI711" s="28"/>
      <c r="TQJ711" s="360"/>
      <c r="TQK711" s="28"/>
      <c r="TQL711" s="360"/>
      <c r="TQM711" s="28"/>
      <c r="TQN711" s="360"/>
      <c r="TQO711" s="28"/>
      <c r="TQP711" s="360"/>
      <c r="TQQ711" s="28"/>
      <c r="TQR711" s="360"/>
      <c r="TQS711" s="28"/>
      <c r="TQT711" s="360"/>
      <c r="TQU711" s="28"/>
      <c r="TQV711" s="360"/>
      <c r="TQW711" s="28"/>
      <c r="TQX711" s="360"/>
      <c r="TQY711" s="28"/>
      <c r="TQZ711" s="360"/>
      <c r="TRA711" s="28"/>
      <c r="TRB711" s="360"/>
      <c r="TRC711" s="28"/>
      <c r="TRD711" s="360"/>
      <c r="TRE711" s="28"/>
      <c r="TRF711" s="360"/>
      <c r="TRG711" s="28"/>
      <c r="TRH711" s="360"/>
      <c r="TRI711" s="28"/>
      <c r="TRJ711" s="360"/>
      <c r="TRK711" s="28"/>
      <c r="TRL711" s="360"/>
      <c r="TRM711" s="28"/>
      <c r="TRN711" s="360"/>
      <c r="TRO711" s="28"/>
      <c r="TRP711" s="360"/>
      <c r="TRQ711" s="28"/>
      <c r="TRR711" s="360"/>
      <c r="TRS711" s="28"/>
      <c r="TRT711" s="360"/>
      <c r="TRU711" s="28"/>
      <c r="TRV711" s="360"/>
      <c r="TRW711" s="28"/>
      <c r="TRX711" s="360"/>
      <c r="TRY711" s="28"/>
      <c r="TRZ711" s="360"/>
      <c r="TSA711" s="28"/>
      <c r="TSB711" s="360"/>
      <c r="TSC711" s="28"/>
      <c r="TSD711" s="360"/>
      <c r="TSE711" s="28"/>
      <c r="TSF711" s="360"/>
      <c r="TSG711" s="28"/>
      <c r="TSH711" s="360"/>
      <c r="TSI711" s="28"/>
      <c r="TSJ711" s="360"/>
      <c r="TSK711" s="28"/>
      <c r="TSL711" s="360"/>
      <c r="TSM711" s="28"/>
      <c r="TSN711" s="360"/>
      <c r="TSO711" s="28"/>
      <c r="TSP711" s="360"/>
      <c r="TSQ711" s="28"/>
      <c r="TSR711" s="360"/>
      <c r="TSS711" s="28"/>
      <c r="TST711" s="360"/>
      <c r="TSU711" s="28"/>
      <c r="TSV711" s="360"/>
      <c r="TSW711" s="28"/>
      <c r="TSX711" s="360"/>
      <c r="TSY711" s="28"/>
      <c r="TSZ711" s="360"/>
      <c r="TTA711" s="28"/>
      <c r="TTB711" s="360"/>
      <c r="TTC711" s="28"/>
      <c r="TTD711" s="360"/>
      <c r="TTE711" s="28"/>
      <c r="TTF711" s="360"/>
      <c r="TTG711" s="28"/>
      <c r="TTH711" s="360"/>
      <c r="TTI711" s="28"/>
      <c r="TTJ711" s="360"/>
      <c r="TTK711" s="28"/>
      <c r="TTL711" s="360"/>
      <c r="TTM711" s="28"/>
      <c r="TTN711" s="360"/>
      <c r="TTO711" s="28"/>
      <c r="TTP711" s="360"/>
      <c r="TTQ711" s="28"/>
      <c r="TTR711" s="360"/>
      <c r="TTS711" s="28"/>
      <c r="TTT711" s="360"/>
      <c r="TTU711" s="28"/>
      <c r="TTV711" s="360"/>
      <c r="TTW711" s="28"/>
      <c r="TTX711" s="360"/>
      <c r="TTY711" s="28"/>
      <c r="TTZ711" s="360"/>
      <c r="TUA711" s="28"/>
      <c r="TUB711" s="360"/>
      <c r="TUC711" s="28"/>
      <c r="TUD711" s="360"/>
      <c r="TUE711" s="28"/>
      <c r="TUF711" s="360"/>
      <c r="TUG711" s="28"/>
      <c r="TUH711" s="360"/>
      <c r="TUI711" s="28"/>
      <c r="TUJ711" s="360"/>
      <c r="TUK711" s="28"/>
      <c r="TUL711" s="360"/>
      <c r="TUM711" s="28"/>
      <c r="TUN711" s="360"/>
      <c r="TUO711" s="28"/>
      <c r="TUP711" s="360"/>
      <c r="TUQ711" s="28"/>
      <c r="TUR711" s="360"/>
      <c r="TUS711" s="28"/>
      <c r="TUT711" s="360"/>
      <c r="TUU711" s="28"/>
      <c r="TUV711" s="360"/>
      <c r="TUW711" s="28"/>
      <c r="TUX711" s="360"/>
      <c r="TUY711" s="28"/>
      <c r="TUZ711" s="360"/>
      <c r="TVA711" s="28"/>
      <c r="TVB711" s="360"/>
      <c r="TVC711" s="28"/>
      <c r="TVD711" s="360"/>
      <c r="TVE711" s="28"/>
      <c r="TVF711" s="360"/>
      <c r="TVG711" s="28"/>
      <c r="TVH711" s="360"/>
      <c r="TVI711" s="28"/>
      <c r="TVJ711" s="360"/>
      <c r="TVK711" s="28"/>
      <c r="TVL711" s="360"/>
      <c r="TVM711" s="28"/>
      <c r="TVN711" s="360"/>
      <c r="TVO711" s="28"/>
      <c r="TVP711" s="360"/>
      <c r="TVQ711" s="28"/>
      <c r="TVR711" s="360"/>
      <c r="TVS711" s="28"/>
      <c r="TVT711" s="360"/>
      <c r="TVU711" s="28"/>
      <c r="TVV711" s="360"/>
      <c r="TVW711" s="28"/>
      <c r="TVX711" s="360"/>
      <c r="TVY711" s="28"/>
      <c r="TVZ711" s="360"/>
      <c r="TWA711" s="28"/>
      <c r="TWB711" s="360"/>
      <c r="TWC711" s="28"/>
      <c r="TWD711" s="360"/>
      <c r="TWE711" s="28"/>
      <c r="TWF711" s="360"/>
      <c r="TWG711" s="28"/>
      <c r="TWH711" s="360"/>
      <c r="TWI711" s="28"/>
      <c r="TWJ711" s="360"/>
      <c r="TWK711" s="28"/>
      <c r="TWL711" s="360"/>
      <c r="TWM711" s="28"/>
      <c r="TWN711" s="360"/>
      <c r="TWO711" s="28"/>
      <c r="TWP711" s="360"/>
      <c r="TWQ711" s="28"/>
      <c r="TWR711" s="360"/>
      <c r="TWS711" s="28"/>
      <c r="TWT711" s="360"/>
      <c r="TWU711" s="28"/>
      <c r="TWV711" s="360"/>
      <c r="TWW711" s="28"/>
      <c r="TWX711" s="360"/>
      <c r="TWY711" s="28"/>
      <c r="TWZ711" s="360"/>
      <c r="TXA711" s="28"/>
      <c r="TXB711" s="360"/>
      <c r="TXC711" s="28"/>
      <c r="TXD711" s="360"/>
      <c r="TXE711" s="28"/>
      <c r="TXF711" s="360"/>
      <c r="TXG711" s="28"/>
      <c r="TXH711" s="360"/>
      <c r="TXI711" s="28"/>
      <c r="TXJ711" s="360"/>
      <c r="TXK711" s="28"/>
      <c r="TXL711" s="360"/>
      <c r="TXM711" s="28"/>
      <c r="TXN711" s="360"/>
      <c r="TXO711" s="28"/>
      <c r="TXP711" s="360"/>
      <c r="TXQ711" s="28"/>
      <c r="TXR711" s="360"/>
      <c r="TXS711" s="28"/>
      <c r="TXT711" s="360"/>
      <c r="TXU711" s="28"/>
      <c r="TXV711" s="360"/>
      <c r="TXW711" s="28"/>
      <c r="TXX711" s="360"/>
      <c r="TXY711" s="28"/>
      <c r="TXZ711" s="360"/>
      <c r="TYA711" s="28"/>
      <c r="TYB711" s="360"/>
      <c r="TYC711" s="28"/>
      <c r="TYD711" s="360"/>
      <c r="TYE711" s="28"/>
      <c r="TYF711" s="360"/>
      <c r="TYG711" s="28"/>
      <c r="TYH711" s="360"/>
      <c r="TYI711" s="28"/>
      <c r="TYJ711" s="360"/>
      <c r="TYK711" s="28"/>
      <c r="TYL711" s="360"/>
      <c r="TYM711" s="28"/>
      <c r="TYN711" s="360"/>
      <c r="TYO711" s="28"/>
      <c r="TYP711" s="360"/>
      <c r="TYQ711" s="28"/>
      <c r="TYR711" s="360"/>
      <c r="TYS711" s="28"/>
      <c r="TYT711" s="360"/>
      <c r="TYU711" s="28"/>
      <c r="TYV711" s="360"/>
      <c r="TYW711" s="28"/>
      <c r="TYX711" s="360"/>
      <c r="TYY711" s="28"/>
      <c r="TYZ711" s="360"/>
      <c r="TZA711" s="28"/>
      <c r="TZB711" s="360"/>
      <c r="TZC711" s="28"/>
      <c r="TZD711" s="360"/>
      <c r="TZE711" s="28"/>
      <c r="TZF711" s="360"/>
      <c r="TZG711" s="28"/>
      <c r="TZH711" s="360"/>
      <c r="TZI711" s="28"/>
      <c r="TZJ711" s="360"/>
      <c r="TZK711" s="28"/>
      <c r="TZL711" s="360"/>
      <c r="TZM711" s="28"/>
      <c r="TZN711" s="360"/>
      <c r="TZO711" s="28"/>
      <c r="TZP711" s="360"/>
      <c r="TZQ711" s="28"/>
      <c r="TZR711" s="360"/>
      <c r="TZS711" s="28"/>
      <c r="TZT711" s="360"/>
      <c r="TZU711" s="28"/>
      <c r="TZV711" s="360"/>
      <c r="TZW711" s="28"/>
      <c r="TZX711" s="360"/>
      <c r="TZY711" s="28"/>
      <c r="TZZ711" s="360"/>
      <c r="UAA711" s="28"/>
      <c r="UAB711" s="360"/>
      <c r="UAC711" s="28"/>
      <c r="UAD711" s="360"/>
      <c r="UAE711" s="28"/>
      <c r="UAF711" s="360"/>
      <c r="UAG711" s="28"/>
      <c r="UAH711" s="360"/>
      <c r="UAI711" s="28"/>
      <c r="UAJ711" s="360"/>
      <c r="UAK711" s="28"/>
      <c r="UAL711" s="360"/>
      <c r="UAM711" s="28"/>
      <c r="UAN711" s="360"/>
      <c r="UAO711" s="28"/>
      <c r="UAP711" s="360"/>
      <c r="UAQ711" s="28"/>
      <c r="UAR711" s="360"/>
      <c r="UAS711" s="28"/>
      <c r="UAT711" s="360"/>
      <c r="UAU711" s="28"/>
      <c r="UAV711" s="360"/>
      <c r="UAW711" s="28"/>
      <c r="UAX711" s="360"/>
      <c r="UAY711" s="28"/>
      <c r="UAZ711" s="360"/>
      <c r="UBA711" s="28"/>
      <c r="UBB711" s="360"/>
      <c r="UBC711" s="28"/>
      <c r="UBD711" s="360"/>
      <c r="UBE711" s="28"/>
      <c r="UBF711" s="360"/>
      <c r="UBG711" s="28"/>
      <c r="UBH711" s="360"/>
      <c r="UBI711" s="28"/>
      <c r="UBJ711" s="360"/>
      <c r="UBK711" s="28"/>
      <c r="UBL711" s="360"/>
      <c r="UBM711" s="28"/>
      <c r="UBN711" s="360"/>
      <c r="UBO711" s="28"/>
      <c r="UBP711" s="360"/>
      <c r="UBQ711" s="28"/>
      <c r="UBR711" s="360"/>
      <c r="UBS711" s="28"/>
      <c r="UBT711" s="360"/>
      <c r="UBU711" s="28"/>
      <c r="UBV711" s="360"/>
      <c r="UBW711" s="28"/>
      <c r="UBX711" s="360"/>
      <c r="UBY711" s="28"/>
      <c r="UBZ711" s="360"/>
      <c r="UCA711" s="28"/>
      <c r="UCB711" s="360"/>
      <c r="UCC711" s="28"/>
      <c r="UCD711" s="360"/>
      <c r="UCE711" s="28"/>
      <c r="UCF711" s="360"/>
      <c r="UCG711" s="28"/>
      <c r="UCH711" s="360"/>
      <c r="UCI711" s="28"/>
      <c r="UCJ711" s="360"/>
      <c r="UCK711" s="28"/>
      <c r="UCL711" s="360"/>
      <c r="UCM711" s="28"/>
      <c r="UCN711" s="360"/>
      <c r="UCO711" s="28"/>
      <c r="UCP711" s="360"/>
      <c r="UCQ711" s="28"/>
      <c r="UCR711" s="360"/>
      <c r="UCS711" s="28"/>
      <c r="UCT711" s="360"/>
      <c r="UCU711" s="28"/>
      <c r="UCV711" s="360"/>
      <c r="UCW711" s="28"/>
      <c r="UCX711" s="360"/>
      <c r="UCY711" s="28"/>
      <c r="UCZ711" s="360"/>
      <c r="UDA711" s="28"/>
      <c r="UDB711" s="360"/>
      <c r="UDC711" s="28"/>
      <c r="UDD711" s="360"/>
      <c r="UDE711" s="28"/>
      <c r="UDF711" s="360"/>
      <c r="UDG711" s="28"/>
      <c r="UDH711" s="360"/>
      <c r="UDI711" s="28"/>
      <c r="UDJ711" s="360"/>
      <c r="UDK711" s="28"/>
      <c r="UDL711" s="360"/>
      <c r="UDM711" s="28"/>
      <c r="UDN711" s="360"/>
      <c r="UDO711" s="28"/>
      <c r="UDP711" s="360"/>
      <c r="UDQ711" s="28"/>
      <c r="UDR711" s="360"/>
      <c r="UDS711" s="28"/>
      <c r="UDT711" s="360"/>
      <c r="UDU711" s="28"/>
      <c r="UDV711" s="360"/>
      <c r="UDW711" s="28"/>
      <c r="UDX711" s="360"/>
      <c r="UDY711" s="28"/>
      <c r="UDZ711" s="360"/>
      <c r="UEA711" s="28"/>
      <c r="UEB711" s="360"/>
      <c r="UEC711" s="28"/>
      <c r="UED711" s="360"/>
      <c r="UEE711" s="28"/>
      <c r="UEF711" s="360"/>
      <c r="UEG711" s="28"/>
      <c r="UEH711" s="360"/>
      <c r="UEI711" s="28"/>
      <c r="UEJ711" s="360"/>
      <c r="UEK711" s="28"/>
      <c r="UEL711" s="360"/>
      <c r="UEM711" s="28"/>
      <c r="UEN711" s="360"/>
      <c r="UEO711" s="28"/>
      <c r="UEP711" s="360"/>
      <c r="UEQ711" s="28"/>
      <c r="UER711" s="360"/>
      <c r="UES711" s="28"/>
      <c r="UET711" s="360"/>
      <c r="UEU711" s="28"/>
      <c r="UEV711" s="360"/>
      <c r="UEW711" s="28"/>
      <c r="UEX711" s="360"/>
      <c r="UEY711" s="28"/>
      <c r="UEZ711" s="360"/>
      <c r="UFA711" s="28"/>
      <c r="UFB711" s="360"/>
      <c r="UFC711" s="28"/>
      <c r="UFD711" s="360"/>
      <c r="UFE711" s="28"/>
      <c r="UFF711" s="360"/>
      <c r="UFG711" s="28"/>
      <c r="UFH711" s="360"/>
      <c r="UFI711" s="28"/>
      <c r="UFJ711" s="360"/>
      <c r="UFK711" s="28"/>
      <c r="UFL711" s="360"/>
      <c r="UFM711" s="28"/>
      <c r="UFN711" s="360"/>
      <c r="UFO711" s="28"/>
      <c r="UFP711" s="360"/>
      <c r="UFQ711" s="28"/>
      <c r="UFR711" s="360"/>
      <c r="UFS711" s="28"/>
      <c r="UFT711" s="360"/>
      <c r="UFU711" s="28"/>
      <c r="UFV711" s="360"/>
      <c r="UFW711" s="28"/>
      <c r="UFX711" s="360"/>
      <c r="UFY711" s="28"/>
      <c r="UFZ711" s="360"/>
      <c r="UGA711" s="28"/>
      <c r="UGB711" s="360"/>
      <c r="UGC711" s="28"/>
      <c r="UGD711" s="360"/>
      <c r="UGE711" s="28"/>
      <c r="UGF711" s="360"/>
      <c r="UGG711" s="28"/>
      <c r="UGH711" s="360"/>
      <c r="UGI711" s="28"/>
      <c r="UGJ711" s="360"/>
      <c r="UGK711" s="28"/>
      <c r="UGL711" s="360"/>
      <c r="UGM711" s="28"/>
      <c r="UGN711" s="360"/>
      <c r="UGO711" s="28"/>
      <c r="UGP711" s="360"/>
      <c r="UGQ711" s="28"/>
      <c r="UGR711" s="360"/>
      <c r="UGS711" s="28"/>
      <c r="UGT711" s="360"/>
      <c r="UGU711" s="28"/>
      <c r="UGV711" s="360"/>
      <c r="UGW711" s="28"/>
      <c r="UGX711" s="360"/>
      <c r="UGY711" s="28"/>
      <c r="UGZ711" s="360"/>
      <c r="UHA711" s="28"/>
      <c r="UHB711" s="360"/>
      <c r="UHC711" s="28"/>
      <c r="UHD711" s="360"/>
      <c r="UHE711" s="28"/>
      <c r="UHF711" s="360"/>
      <c r="UHG711" s="28"/>
      <c r="UHH711" s="360"/>
      <c r="UHI711" s="28"/>
      <c r="UHJ711" s="360"/>
      <c r="UHK711" s="28"/>
      <c r="UHL711" s="360"/>
      <c r="UHM711" s="28"/>
      <c r="UHN711" s="360"/>
      <c r="UHO711" s="28"/>
      <c r="UHP711" s="360"/>
      <c r="UHQ711" s="28"/>
      <c r="UHR711" s="360"/>
      <c r="UHS711" s="28"/>
      <c r="UHT711" s="360"/>
      <c r="UHU711" s="28"/>
      <c r="UHV711" s="360"/>
      <c r="UHW711" s="28"/>
      <c r="UHX711" s="360"/>
      <c r="UHY711" s="28"/>
      <c r="UHZ711" s="360"/>
      <c r="UIA711" s="28"/>
      <c r="UIB711" s="360"/>
      <c r="UIC711" s="28"/>
      <c r="UID711" s="360"/>
      <c r="UIE711" s="28"/>
      <c r="UIF711" s="360"/>
      <c r="UIG711" s="28"/>
      <c r="UIH711" s="360"/>
      <c r="UII711" s="28"/>
      <c r="UIJ711" s="360"/>
      <c r="UIK711" s="28"/>
      <c r="UIL711" s="360"/>
      <c r="UIM711" s="28"/>
      <c r="UIN711" s="360"/>
      <c r="UIO711" s="28"/>
      <c r="UIP711" s="360"/>
      <c r="UIQ711" s="28"/>
      <c r="UIR711" s="360"/>
      <c r="UIS711" s="28"/>
      <c r="UIT711" s="360"/>
      <c r="UIU711" s="28"/>
      <c r="UIV711" s="360"/>
      <c r="UIW711" s="28"/>
      <c r="UIX711" s="360"/>
      <c r="UIY711" s="28"/>
      <c r="UIZ711" s="360"/>
      <c r="UJA711" s="28"/>
      <c r="UJB711" s="360"/>
      <c r="UJC711" s="28"/>
      <c r="UJD711" s="360"/>
      <c r="UJE711" s="28"/>
      <c r="UJF711" s="360"/>
      <c r="UJG711" s="28"/>
      <c r="UJH711" s="360"/>
      <c r="UJI711" s="28"/>
      <c r="UJJ711" s="360"/>
      <c r="UJK711" s="28"/>
      <c r="UJL711" s="360"/>
      <c r="UJM711" s="28"/>
      <c r="UJN711" s="360"/>
      <c r="UJO711" s="28"/>
      <c r="UJP711" s="360"/>
      <c r="UJQ711" s="28"/>
      <c r="UJR711" s="360"/>
      <c r="UJS711" s="28"/>
      <c r="UJT711" s="360"/>
      <c r="UJU711" s="28"/>
      <c r="UJV711" s="360"/>
      <c r="UJW711" s="28"/>
      <c r="UJX711" s="360"/>
      <c r="UJY711" s="28"/>
      <c r="UJZ711" s="360"/>
      <c r="UKA711" s="28"/>
      <c r="UKB711" s="360"/>
      <c r="UKC711" s="28"/>
      <c r="UKD711" s="360"/>
      <c r="UKE711" s="28"/>
      <c r="UKF711" s="360"/>
      <c r="UKG711" s="28"/>
      <c r="UKH711" s="360"/>
      <c r="UKI711" s="28"/>
      <c r="UKJ711" s="360"/>
      <c r="UKK711" s="28"/>
      <c r="UKL711" s="360"/>
      <c r="UKM711" s="28"/>
      <c r="UKN711" s="360"/>
      <c r="UKO711" s="28"/>
      <c r="UKP711" s="360"/>
      <c r="UKQ711" s="28"/>
      <c r="UKR711" s="360"/>
      <c r="UKS711" s="28"/>
      <c r="UKT711" s="360"/>
      <c r="UKU711" s="28"/>
      <c r="UKV711" s="360"/>
      <c r="UKW711" s="28"/>
      <c r="UKX711" s="360"/>
      <c r="UKY711" s="28"/>
      <c r="UKZ711" s="360"/>
      <c r="ULA711" s="28"/>
      <c r="ULB711" s="360"/>
      <c r="ULC711" s="28"/>
      <c r="ULD711" s="360"/>
      <c r="ULE711" s="28"/>
      <c r="ULF711" s="360"/>
      <c r="ULG711" s="28"/>
      <c r="ULH711" s="360"/>
      <c r="ULI711" s="28"/>
      <c r="ULJ711" s="360"/>
      <c r="ULK711" s="28"/>
      <c r="ULL711" s="360"/>
      <c r="ULM711" s="28"/>
      <c r="ULN711" s="360"/>
      <c r="ULO711" s="28"/>
      <c r="ULP711" s="360"/>
      <c r="ULQ711" s="28"/>
      <c r="ULR711" s="360"/>
      <c r="ULS711" s="28"/>
      <c r="ULT711" s="360"/>
      <c r="ULU711" s="28"/>
      <c r="ULV711" s="360"/>
      <c r="ULW711" s="28"/>
      <c r="ULX711" s="360"/>
      <c r="ULY711" s="28"/>
      <c r="ULZ711" s="360"/>
      <c r="UMA711" s="28"/>
      <c r="UMB711" s="360"/>
      <c r="UMC711" s="28"/>
      <c r="UMD711" s="360"/>
      <c r="UME711" s="28"/>
      <c r="UMF711" s="360"/>
      <c r="UMG711" s="28"/>
      <c r="UMH711" s="360"/>
      <c r="UMI711" s="28"/>
      <c r="UMJ711" s="360"/>
      <c r="UMK711" s="28"/>
      <c r="UML711" s="360"/>
      <c r="UMM711" s="28"/>
      <c r="UMN711" s="360"/>
      <c r="UMO711" s="28"/>
      <c r="UMP711" s="360"/>
      <c r="UMQ711" s="28"/>
      <c r="UMR711" s="360"/>
      <c r="UMS711" s="28"/>
      <c r="UMT711" s="360"/>
      <c r="UMU711" s="28"/>
      <c r="UMV711" s="360"/>
      <c r="UMW711" s="28"/>
      <c r="UMX711" s="360"/>
      <c r="UMY711" s="28"/>
      <c r="UMZ711" s="360"/>
      <c r="UNA711" s="28"/>
      <c r="UNB711" s="360"/>
      <c r="UNC711" s="28"/>
      <c r="UND711" s="360"/>
      <c r="UNE711" s="28"/>
      <c r="UNF711" s="360"/>
      <c r="UNG711" s="28"/>
      <c r="UNH711" s="360"/>
      <c r="UNI711" s="28"/>
      <c r="UNJ711" s="360"/>
      <c r="UNK711" s="28"/>
      <c r="UNL711" s="360"/>
      <c r="UNM711" s="28"/>
      <c r="UNN711" s="360"/>
      <c r="UNO711" s="28"/>
      <c r="UNP711" s="360"/>
      <c r="UNQ711" s="28"/>
      <c r="UNR711" s="360"/>
      <c r="UNS711" s="28"/>
      <c r="UNT711" s="360"/>
      <c r="UNU711" s="28"/>
      <c r="UNV711" s="360"/>
      <c r="UNW711" s="28"/>
      <c r="UNX711" s="360"/>
      <c r="UNY711" s="28"/>
      <c r="UNZ711" s="360"/>
      <c r="UOA711" s="28"/>
      <c r="UOB711" s="360"/>
      <c r="UOC711" s="28"/>
      <c r="UOD711" s="360"/>
      <c r="UOE711" s="28"/>
      <c r="UOF711" s="360"/>
      <c r="UOG711" s="28"/>
      <c r="UOH711" s="360"/>
      <c r="UOI711" s="28"/>
      <c r="UOJ711" s="360"/>
      <c r="UOK711" s="28"/>
      <c r="UOL711" s="360"/>
      <c r="UOM711" s="28"/>
      <c r="UON711" s="360"/>
      <c r="UOO711" s="28"/>
      <c r="UOP711" s="360"/>
      <c r="UOQ711" s="28"/>
      <c r="UOR711" s="360"/>
      <c r="UOS711" s="28"/>
      <c r="UOT711" s="360"/>
      <c r="UOU711" s="28"/>
      <c r="UOV711" s="360"/>
      <c r="UOW711" s="28"/>
      <c r="UOX711" s="360"/>
      <c r="UOY711" s="28"/>
      <c r="UOZ711" s="360"/>
      <c r="UPA711" s="28"/>
      <c r="UPB711" s="360"/>
      <c r="UPC711" s="28"/>
      <c r="UPD711" s="360"/>
      <c r="UPE711" s="28"/>
      <c r="UPF711" s="360"/>
      <c r="UPG711" s="28"/>
      <c r="UPH711" s="360"/>
      <c r="UPI711" s="28"/>
      <c r="UPJ711" s="360"/>
      <c r="UPK711" s="28"/>
      <c r="UPL711" s="360"/>
      <c r="UPM711" s="28"/>
      <c r="UPN711" s="360"/>
      <c r="UPO711" s="28"/>
      <c r="UPP711" s="360"/>
      <c r="UPQ711" s="28"/>
      <c r="UPR711" s="360"/>
      <c r="UPS711" s="28"/>
      <c r="UPT711" s="360"/>
      <c r="UPU711" s="28"/>
      <c r="UPV711" s="360"/>
      <c r="UPW711" s="28"/>
      <c r="UPX711" s="360"/>
      <c r="UPY711" s="28"/>
      <c r="UPZ711" s="360"/>
      <c r="UQA711" s="28"/>
      <c r="UQB711" s="360"/>
      <c r="UQC711" s="28"/>
      <c r="UQD711" s="360"/>
      <c r="UQE711" s="28"/>
      <c r="UQF711" s="360"/>
      <c r="UQG711" s="28"/>
      <c r="UQH711" s="360"/>
      <c r="UQI711" s="28"/>
      <c r="UQJ711" s="360"/>
      <c r="UQK711" s="28"/>
      <c r="UQL711" s="360"/>
      <c r="UQM711" s="28"/>
      <c r="UQN711" s="360"/>
      <c r="UQO711" s="28"/>
      <c r="UQP711" s="360"/>
      <c r="UQQ711" s="28"/>
      <c r="UQR711" s="360"/>
      <c r="UQS711" s="28"/>
      <c r="UQT711" s="360"/>
      <c r="UQU711" s="28"/>
      <c r="UQV711" s="360"/>
      <c r="UQW711" s="28"/>
      <c r="UQX711" s="360"/>
      <c r="UQY711" s="28"/>
      <c r="UQZ711" s="360"/>
      <c r="URA711" s="28"/>
      <c r="URB711" s="360"/>
      <c r="URC711" s="28"/>
      <c r="URD711" s="360"/>
      <c r="URE711" s="28"/>
      <c r="URF711" s="360"/>
      <c r="URG711" s="28"/>
      <c r="URH711" s="360"/>
      <c r="URI711" s="28"/>
      <c r="URJ711" s="360"/>
      <c r="URK711" s="28"/>
      <c r="URL711" s="360"/>
      <c r="URM711" s="28"/>
      <c r="URN711" s="360"/>
      <c r="URO711" s="28"/>
      <c r="URP711" s="360"/>
      <c r="URQ711" s="28"/>
      <c r="URR711" s="360"/>
      <c r="URS711" s="28"/>
      <c r="URT711" s="360"/>
      <c r="URU711" s="28"/>
      <c r="URV711" s="360"/>
      <c r="URW711" s="28"/>
      <c r="URX711" s="360"/>
      <c r="URY711" s="28"/>
      <c r="URZ711" s="360"/>
      <c r="USA711" s="28"/>
      <c r="USB711" s="360"/>
      <c r="USC711" s="28"/>
      <c r="USD711" s="360"/>
      <c r="USE711" s="28"/>
      <c r="USF711" s="360"/>
      <c r="USG711" s="28"/>
      <c r="USH711" s="360"/>
      <c r="USI711" s="28"/>
      <c r="USJ711" s="360"/>
      <c r="USK711" s="28"/>
      <c r="USL711" s="360"/>
      <c r="USM711" s="28"/>
      <c r="USN711" s="360"/>
      <c r="USO711" s="28"/>
      <c r="USP711" s="360"/>
      <c r="USQ711" s="28"/>
      <c r="USR711" s="360"/>
      <c r="USS711" s="28"/>
      <c r="UST711" s="360"/>
      <c r="USU711" s="28"/>
      <c r="USV711" s="360"/>
      <c r="USW711" s="28"/>
      <c r="USX711" s="360"/>
      <c r="USY711" s="28"/>
      <c r="USZ711" s="360"/>
      <c r="UTA711" s="28"/>
      <c r="UTB711" s="360"/>
      <c r="UTC711" s="28"/>
      <c r="UTD711" s="360"/>
      <c r="UTE711" s="28"/>
      <c r="UTF711" s="360"/>
      <c r="UTG711" s="28"/>
      <c r="UTH711" s="360"/>
      <c r="UTI711" s="28"/>
      <c r="UTJ711" s="360"/>
      <c r="UTK711" s="28"/>
      <c r="UTL711" s="360"/>
      <c r="UTM711" s="28"/>
      <c r="UTN711" s="360"/>
      <c r="UTO711" s="28"/>
      <c r="UTP711" s="360"/>
      <c r="UTQ711" s="28"/>
      <c r="UTR711" s="360"/>
      <c r="UTS711" s="28"/>
      <c r="UTT711" s="360"/>
      <c r="UTU711" s="28"/>
      <c r="UTV711" s="360"/>
      <c r="UTW711" s="28"/>
      <c r="UTX711" s="360"/>
      <c r="UTY711" s="28"/>
      <c r="UTZ711" s="360"/>
      <c r="UUA711" s="28"/>
      <c r="UUB711" s="360"/>
      <c r="UUC711" s="28"/>
      <c r="UUD711" s="360"/>
      <c r="UUE711" s="28"/>
      <c r="UUF711" s="360"/>
      <c r="UUG711" s="28"/>
      <c r="UUH711" s="360"/>
      <c r="UUI711" s="28"/>
      <c r="UUJ711" s="360"/>
      <c r="UUK711" s="28"/>
      <c r="UUL711" s="360"/>
      <c r="UUM711" s="28"/>
      <c r="UUN711" s="360"/>
      <c r="UUO711" s="28"/>
      <c r="UUP711" s="360"/>
      <c r="UUQ711" s="28"/>
      <c r="UUR711" s="360"/>
      <c r="UUS711" s="28"/>
      <c r="UUT711" s="360"/>
      <c r="UUU711" s="28"/>
      <c r="UUV711" s="360"/>
      <c r="UUW711" s="28"/>
      <c r="UUX711" s="360"/>
      <c r="UUY711" s="28"/>
      <c r="UUZ711" s="360"/>
      <c r="UVA711" s="28"/>
      <c r="UVB711" s="360"/>
      <c r="UVC711" s="28"/>
      <c r="UVD711" s="360"/>
      <c r="UVE711" s="28"/>
      <c r="UVF711" s="360"/>
      <c r="UVG711" s="28"/>
      <c r="UVH711" s="360"/>
      <c r="UVI711" s="28"/>
      <c r="UVJ711" s="360"/>
      <c r="UVK711" s="28"/>
      <c r="UVL711" s="360"/>
      <c r="UVM711" s="28"/>
      <c r="UVN711" s="360"/>
      <c r="UVO711" s="28"/>
      <c r="UVP711" s="360"/>
      <c r="UVQ711" s="28"/>
      <c r="UVR711" s="360"/>
      <c r="UVS711" s="28"/>
      <c r="UVT711" s="360"/>
      <c r="UVU711" s="28"/>
      <c r="UVV711" s="360"/>
      <c r="UVW711" s="28"/>
      <c r="UVX711" s="360"/>
      <c r="UVY711" s="28"/>
      <c r="UVZ711" s="360"/>
      <c r="UWA711" s="28"/>
      <c r="UWB711" s="360"/>
      <c r="UWC711" s="28"/>
      <c r="UWD711" s="360"/>
      <c r="UWE711" s="28"/>
      <c r="UWF711" s="360"/>
      <c r="UWG711" s="28"/>
      <c r="UWH711" s="360"/>
      <c r="UWI711" s="28"/>
      <c r="UWJ711" s="360"/>
      <c r="UWK711" s="28"/>
      <c r="UWL711" s="360"/>
      <c r="UWM711" s="28"/>
      <c r="UWN711" s="360"/>
      <c r="UWO711" s="28"/>
      <c r="UWP711" s="360"/>
      <c r="UWQ711" s="28"/>
      <c r="UWR711" s="360"/>
      <c r="UWS711" s="28"/>
      <c r="UWT711" s="360"/>
      <c r="UWU711" s="28"/>
      <c r="UWV711" s="360"/>
      <c r="UWW711" s="28"/>
      <c r="UWX711" s="360"/>
      <c r="UWY711" s="28"/>
      <c r="UWZ711" s="360"/>
      <c r="UXA711" s="28"/>
      <c r="UXB711" s="360"/>
      <c r="UXC711" s="28"/>
      <c r="UXD711" s="360"/>
      <c r="UXE711" s="28"/>
      <c r="UXF711" s="360"/>
      <c r="UXG711" s="28"/>
      <c r="UXH711" s="360"/>
      <c r="UXI711" s="28"/>
      <c r="UXJ711" s="360"/>
      <c r="UXK711" s="28"/>
      <c r="UXL711" s="360"/>
      <c r="UXM711" s="28"/>
      <c r="UXN711" s="360"/>
      <c r="UXO711" s="28"/>
      <c r="UXP711" s="360"/>
      <c r="UXQ711" s="28"/>
      <c r="UXR711" s="360"/>
      <c r="UXS711" s="28"/>
      <c r="UXT711" s="360"/>
      <c r="UXU711" s="28"/>
      <c r="UXV711" s="360"/>
      <c r="UXW711" s="28"/>
      <c r="UXX711" s="360"/>
      <c r="UXY711" s="28"/>
      <c r="UXZ711" s="360"/>
      <c r="UYA711" s="28"/>
      <c r="UYB711" s="360"/>
      <c r="UYC711" s="28"/>
      <c r="UYD711" s="360"/>
      <c r="UYE711" s="28"/>
      <c r="UYF711" s="360"/>
      <c r="UYG711" s="28"/>
      <c r="UYH711" s="360"/>
      <c r="UYI711" s="28"/>
      <c r="UYJ711" s="360"/>
      <c r="UYK711" s="28"/>
      <c r="UYL711" s="360"/>
      <c r="UYM711" s="28"/>
      <c r="UYN711" s="360"/>
      <c r="UYO711" s="28"/>
      <c r="UYP711" s="360"/>
      <c r="UYQ711" s="28"/>
      <c r="UYR711" s="360"/>
      <c r="UYS711" s="28"/>
      <c r="UYT711" s="360"/>
      <c r="UYU711" s="28"/>
      <c r="UYV711" s="360"/>
      <c r="UYW711" s="28"/>
      <c r="UYX711" s="360"/>
      <c r="UYY711" s="28"/>
      <c r="UYZ711" s="360"/>
      <c r="UZA711" s="28"/>
      <c r="UZB711" s="360"/>
      <c r="UZC711" s="28"/>
      <c r="UZD711" s="360"/>
      <c r="UZE711" s="28"/>
      <c r="UZF711" s="360"/>
      <c r="UZG711" s="28"/>
      <c r="UZH711" s="360"/>
      <c r="UZI711" s="28"/>
      <c r="UZJ711" s="360"/>
      <c r="UZK711" s="28"/>
      <c r="UZL711" s="360"/>
      <c r="UZM711" s="28"/>
      <c r="UZN711" s="360"/>
      <c r="UZO711" s="28"/>
      <c r="UZP711" s="360"/>
      <c r="UZQ711" s="28"/>
      <c r="UZR711" s="360"/>
      <c r="UZS711" s="28"/>
      <c r="UZT711" s="360"/>
      <c r="UZU711" s="28"/>
      <c r="UZV711" s="360"/>
      <c r="UZW711" s="28"/>
      <c r="UZX711" s="360"/>
      <c r="UZY711" s="28"/>
      <c r="UZZ711" s="360"/>
      <c r="VAA711" s="28"/>
      <c r="VAB711" s="360"/>
      <c r="VAC711" s="28"/>
      <c r="VAD711" s="360"/>
      <c r="VAE711" s="28"/>
      <c r="VAF711" s="360"/>
      <c r="VAG711" s="28"/>
      <c r="VAH711" s="360"/>
      <c r="VAI711" s="28"/>
      <c r="VAJ711" s="360"/>
      <c r="VAK711" s="28"/>
      <c r="VAL711" s="360"/>
      <c r="VAM711" s="28"/>
      <c r="VAN711" s="360"/>
      <c r="VAO711" s="28"/>
      <c r="VAP711" s="360"/>
      <c r="VAQ711" s="28"/>
      <c r="VAR711" s="360"/>
      <c r="VAS711" s="28"/>
      <c r="VAT711" s="360"/>
      <c r="VAU711" s="28"/>
      <c r="VAV711" s="360"/>
      <c r="VAW711" s="28"/>
      <c r="VAX711" s="360"/>
      <c r="VAY711" s="28"/>
      <c r="VAZ711" s="360"/>
      <c r="VBA711" s="28"/>
      <c r="VBB711" s="360"/>
      <c r="VBC711" s="28"/>
      <c r="VBD711" s="360"/>
      <c r="VBE711" s="28"/>
      <c r="VBF711" s="360"/>
      <c r="VBG711" s="28"/>
      <c r="VBH711" s="360"/>
      <c r="VBI711" s="28"/>
      <c r="VBJ711" s="360"/>
      <c r="VBK711" s="28"/>
      <c r="VBL711" s="360"/>
      <c r="VBM711" s="28"/>
      <c r="VBN711" s="360"/>
      <c r="VBO711" s="28"/>
      <c r="VBP711" s="360"/>
      <c r="VBQ711" s="28"/>
      <c r="VBR711" s="360"/>
      <c r="VBS711" s="28"/>
      <c r="VBT711" s="360"/>
      <c r="VBU711" s="28"/>
      <c r="VBV711" s="360"/>
      <c r="VBW711" s="28"/>
      <c r="VBX711" s="360"/>
      <c r="VBY711" s="28"/>
      <c r="VBZ711" s="360"/>
      <c r="VCA711" s="28"/>
      <c r="VCB711" s="360"/>
      <c r="VCC711" s="28"/>
      <c r="VCD711" s="360"/>
      <c r="VCE711" s="28"/>
      <c r="VCF711" s="360"/>
      <c r="VCG711" s="28"/>
      <c r="VCH711" s="360"/>
      <c r="VCI711" s="28"/>
      <c r="VCJ711" s="360"/>
      <c r="VCK711" s="28"/>
      <c r="VCL711" s="360"/>
      <c r="VCM711" s="28"/>
      <c r="VCN711" s="360"/>
      <c r="VCO711" s="28"/>
      <c r="VCP711" s="360"/>
      <c r="VCQ711" s="28"/>
      <c r="VCR711" s="360"/>
      <c r="VCS711" s="28"/>
      <c r="VCT711" s="360"/>
      <c r="VCU711" s="28"/>
      <c r="VCV711" s="360"/>
      <c r="VCW711" s="28"/>
      <c r="VCX711" s="360"/>
      <c r="VCY711" s="28"/>
      <c r="VCZ711" s="360"/>
      <c r="VDA711" s="28"/>
      <c r="VDB711" s="360"/>
      <c r="VDC711" s="28"/>
      <c r="VDD711" s="360"/>
      <c r="VDE711" s="28"/>
      <c r="VDF711" s="360"/>
      <c r="VDG711" s="28"/>
      <c r="VDH711" s="360"/>
      <c r="VDI711" s="28"/>
      <c r="VDJ711" s="360"/>
      <c r="VDK711" s="28"/>
      <c r="VDL711" s="360"/>
      <c r="VDM711" s="28"/>
      <c r="VDN711" s="360"/>
      <c r="VDO711" s="28"/>
      <c r="VDP711" s="360"/>
      <c r="VDQ711" s="28"/>
      <c r="VDR711" s="360"/>
      <c r="VDS711" s="28"/>
      <c r="VDT711" s="360"/>
      <c r="VDU711" s="28"/>
      <c r="VDV711" s="360"/>
      <c r="VDW711" s="28"/>
      <c r="VDX711" s="360"/>
      <c r="VDY711" s="28"/>
      <c r="VDZ711" s="360"/>
      <c r="VEA711" s="28"/>
      <c r="VEB711" s="360"/>
      <c r="VEC711" s="28"/>
      <c r="VED711" s="360"/>
      <c r="VEE711" s="28"/>
      <c r="VEF711" s="360"/>
      <c r="VEG711" s="28"/>
      <c r="VEH711" s="360"/>
      <c r="VEI711" s="28"/>
      <c r="VEJ711" s="360"/>
      <c r="VEK711" s="28"/>
      <c r="VEL711" s="360"/>
      <c r="VEM711" s="28"/>
      <c r="VEN711" s="360"/>
      <c r="VEO711" s="28"/>
      <c r="VEP711" s="360"/>
      <c r="VEQ711" s="28"/>
      <c r="VER711" s="360"/>
      <c r="VES711" s="28"/>
      <c r="VET711" s="360"/>
      <c r="VEU711" s="28"/>
      <c r="VEV711" s="360"/>
      <c r="VEW711" s="28"/>
      <c r="VEX711" s="360"/>
      <c r="VEY711" s="28"/>
      <c r="VEZ711" s="360"/>
      <c r="VFA711" s="28"/>
      <c r="VFB711" s="360"/>
      <c r="VFC711" s="28"/>
      <c r="VFD711" s="360"/>
      <c r="VFE711" s="28"/>
      <c r="VFF711" s="360"/>
      <c r="VFG711" s="28"/>
      <c r="VFH711" s="360"/>
      <c r="VFI711" s="28"/>
      <c r="VFJ711" s="360"/>
      <c r="VFK711" s="28"/>
      <c r="VFL711" s="360"/>
      <c r="VFM711" s="28"/>
      <c r="VFN711" s="360"/>
      <c r="VFO711" s="28"/>
      <c r="VFP711" s="360"/>
      <c r="VFQ711" s="28"/>
      <c r="VFR711" s="360"/>
      <c r="VFS711" s="28"/>
      <c r="VFT711" s="360"/>
      <c r="VFU711" s="28"/>
      <c r="VFV711" s="360"/>
      <c r="VFW711" s="28"/>
      <c r="VFX711" s="360"/>
      <c r="VFY711" s="28"/>
      <c r="VFZ711" s="360"/>
      <c r="VGA711" s="28"/>
      <c r="VGB711" s="360"/>
      <c r="VGC711" s="28"/>
      <c r="VGD711" s="360"/>
      <c r="VGE711" s="28"/>
      <c r="VGF711" s="360"/>
      <c r="VGG711" s="28"/>
      <c r="VGH711" s="360"/>
      <c r="VGI711" s="28"/>
      <c r="VGJ711" s="360"/>
      <c r="VGK711" s="28"/>
      <c r="VGL711" s="360"/>
      <c r="VGM711" s="28"/>
      <c r="VGN711" s="360"/>
      <c r="VGO711" s="28"/>
      <c r="VGP711" s="360"/>
      <c r="VGQ711" s="28"/>
      <c r="VGR711" s="360"/>
      <c r="VGS711" s="28"/>
      <c r="VGT711" s="360"/>
      <c r="VGU711" s="28"/>
      <c r="VGV711" s="360"/>
      <c r="VGW711" s="28"/>
      <c r="VGX711" s="360"/>
      <c r="VGY711" s="28"/>
      <c r="VGZ711" s="360"/>
      <c r="VHA711" s="28"/>
      <c r="VHB711" s="360"/>
      <c r="VHC711" s="28"/>
      <c r="VHD711" s="360"/>
      <c r="VHE711" s="28"/>
      <c r="VHF711" s="360"/>
      <c r="VHG711" s="28"/>
      <c r="VHH711" s="360"/>
      <c r="VHI711" s="28"/>
      <c r="VHJ711" s="360"/>
      <c r="VHK711" s="28"/>
      <c r="VHL711" s="360"/>
      <c r="VHM711" s="28"/>
      <c r="VHN711" s="360"/>
      <c r="VHO711" s="28"/>
      <c r="VHP711" s="360"/>
      <c r="VHQ711" s="28"/>
      <c r="VHR711" s="360"/>
      <c r="VHS711" s="28"/>
      <c r="VHT711" s="360"/>
      <c r="VHU711" s="28"/>
      <c r="VHV711" s="360"/>
      <c r="VHW711" s="28"/>
      <c r="VHX711" s="360"/>
      <c r="VHY711" s="28"/>
      <c r="VHZ711" s="360"/>
      <c r="VIA711" s="28"/>
      <c r="VIB711" s="360"/>
      <c r="VIC711" s="28"/>
      <c r="VID711" s="360"/>
      <c r="VIE711" s="28"/>
      <c r="VIF711" s="360"/>
      <c r="VIG711" s="28"/>
      <c r="VIH711" s="360"/>
      <c r="VII711" s="28"/>
      <c r="VIJ711" s="360"/>
      <c r="VIK711" s="28"/>
      <c r="VIL711" s="360"/>
      <c r="VIM711" s="28"/>
      <c r="VIN711" s="360"/>
      <c r="VIO711" s="28"/>
      <c r="VIP711" s="360"/>
      <c r="VIQ711" s="28"/>
      <c r="VIR711" s="360"/>
      <c r="VIS711" s="28"/>
      <c r="VIT711" s="360"/>
      <c r="VIU711" s="28"/>
      <c r="VIV711" s="360"/>
      <c r="VIW711" s="28"/>
      <c r="VIX711" s="360"/>
      <c r="VIY711" s="28"/>
      <c r="VIZ711" s="360"/>
      <c r="VJA711" s="28"/>
      <c r="VJB711" s="360"/>
      <c r="VJC711" s="28"/>
      <c r="VJD711" s="360"/>
      <c r="VJE711" s="28"/>
      <c r="VJF711" s="360"/>
      <c r="VJG711" s="28"/>
      <c r="VJH711" s="360"/>
      <c r="VJI711" s="28"/>
      <c r="VJJ711" s="360"/>
      <c r="VJK711" s="28"/>
      <c r="VJL711" s="360"/>
      <c r="VJM711" s="28"/>
      <c r="VJN711" s="360"/>
      <c r="VJO711" s="28"/>
      <c r="VJP711" s="360"/>
      <c r="VJQ711" s="28"/>
      <c r="VJR711" s="360"/>
      <c r="VJS711" s="28"/>
      <c r="VJT711" s="360"/>
      <c r="VJU711" s="28"/>
      <c r="VJV711" s="360"/>
      <c r="VJW711" s="28"/>
      <c r="VJX711" s="360"/>
      <c r="VJY711" s="28"/>
      <c r="VJZ711" s="360"/>
      <c r="VKA711" s="28"/>
      <c r="VKB711" s="360"/>
      <c r="VKC711" s="28"/>
      <c r="VKD711" s="360"/>
      <c r="VKE711" s="28"/>
      <c r="VKF711" s="360"/>
      <c r="VKG711" s="28"/>
      <c r="VKH711" s="360"/>
      <c r="VKI711" s="28"/>
      <c r="VKJ711" s="360"/>
      <c r="VKK711" s="28"/>
      <c r="VKL711" s="360"/>
      <c r="VKM711" s="28"/>
      <c r="VKN711" s="360"/>
      <c r="VKO711" s="28"/>
      <c r="VKP711" s="360"/>
      <c r="VKQ711" s="28"/>
      <c r="VKR711" s="360"/>
      <c r="VKS711" s="28"/>
      <c r="VKT711" s="360"/>
      <c r="VKU711" s="28"/>
      <c r="VKV711" s="360"/>
      <c r="VKW711" s="28"/>
      <c r="VKX711" s="360"/>
      <c r="VKY711" s="28"/>
      <c r="VKZ711" s="360"/>
      <c r="VLA711" s="28"/>
      <c r="VLB711" s="360"/>
      <c r="VLC711" s="28"/>
      <c r="VLD711" s="360"/>
      <c r="VLE711" s="28"/>
      <c r="VLF711" s="360"/>
      <c r="VLG711" s="28"/>
      <c r="VLH711" s="360"/>
      <c r="VLI711" s="28"/>
      <c r="VLJ711" s="360"/>
      <c r="VLK711" s="28"/>
      <c r="VLL711" s="360"/>
      <c r="VLM711" s="28"/>
      <c r="VLN711" s="360"/>
      <c r="VLO711" s="28"/>
      <c r="VLP711" s="360"/>
      <c r="VLQ711" s="28"/>
      <c r="VLR711" s="360"/>
      <c r="VLS711" s="28"/>
      <c r="VLT711" s="360"/>
      <c r="VLU711" s="28"/>
      <c r="VLV711" s="360"/>
      <c r="VLW711" s="28"/>
      <c r="VLX711" s="360"/>
      <c r="VLY711" s="28"/>
      <c r="VLZ711" s="360"/>
      <c r="VMA711" s="28"/>
      <c r="VMB711" s="360"/>
      <c r="VMC711" s="28"/>
      <c r="VMD711" s="360"/>
      <c r="VME711" s="28"/>
      <c r="VMF711" s="360"/>
      <c r="VMG711" s="28"/>
      <c r="VMH711" s="360"/>
      <c r="VMI711" s="28"/>
      <c r="VMJ711" s="360"/>
      <c r="VMK711" s="28"/>
      <c r="VML711" s="360"/>
      <c r="VMM711" s="28"/>
      <c r="VMN711" s="360"/>
      <c r="VMO711" s="28"/>
      <c r="VMP711" s="360"/>
      <c r="VMQ711" s="28"/>
      <c r="VMR711" s="360"/>
      <c r="VMS711" s="28"/>
      <c r="VMT711" s="360"/>
      <c r="VMU711" s="28"/>
      <c r="VMV711" s="360"/>
      <c r="VMW711" s="28"/>
      <c r="VMX711" s="360"/>
      <c r="VMY711" s="28"/>
      <c r="VMZ711" s="360"/>
      <c r="VNA711" s="28"/>
      <c r="VNB711" s="360"/>
      <c r="VNC711" s="28"/>
      <c r="VND711" s="360"/>
      <c r="VNE711" s="28"/>
      <c r="VNF711" s="360"/>
      <c r="VNG711" s="28"/>
      <c r="VNH711" s="360"/>
      <c r="VNI711" s="28"/>
      <c r="VNJ711" s="360"/>
      <c r="VNK711" s="28"/>
      <c r="VNL711" s="360"/>
      <c r="VNM711" s="28"/>
      <c r="VNN711" s="360"/>
      <c r="VNO711" s="28"/>
      <c r="VNP711" s="360"/>
      <c r="VNQ711" s="28"/>
      <c r="VNR711" s="360"/>
      <c r="VNS711" s="28"/>
      <c r="VNT711" s="360"/>
      <c r="VNU711" s="28"/>
      <c r="VNV711" s="360"/>
      <c r="VNW711" s="28"/>
      <c r="VNX711" s="360"/>
      <c r="VNY711" s="28"/>
      <c r="VNZ711" s="360"/>
      <c r="VOA711" s="28"/>
      <c r="VOB711" s="360"/>
      <c r="VOC711" s="28"/>
      <c r="VOD711" s="360"/>
      <c r="VOE711" s="28"/>
      <c r="VOF711" s="360"/>
      <c r="VOG711" s="28"/>
      <c r="VOH711" s="360"/>
      <c r="VOI711" s="28"/>
      <c r="VOJ711" s="360"/>
      <c r="VOK711" s="28"/>
      <c r="VOL711" s="360"/>
      <c r="VOM711" s="28"/>
      <c r="VON711" s="360"/>
      <c r="VOO711" s="28"/>
      <c r="VOP711" s="360"/>
      <c r="VOQ711" s="28"/>
      <c r="VOR711" s="360"/>
      <c r="VOS711" s="28"/>
      <c r="VOT711" s="360"/>
      <c r="VOU711" s="28"/>
      <c r="VOV711" s="360"/>
      <c r="VOW711" s="28"/>
      <c r="VOX711" s="360"/>
      <c r="VOY711" s="28"/>
      <c r="VOZ711" s="360"/>
      <c r="VPA711" s="28"/>
      <c r="VPB711" s="360"/>
      <c r="VPC711" s="28"/>
      <c r="VPD711" s="360"/>
      <c r="VPE711" s="28"/>
      <c r="VPF711" s="360"/>
      <c r="VPG711" s="28"/>
      <c r="VPH711" s="360"/>
      <c r="VPI711" s="28"/>
      <c r="VPJ711" s="360"/>
      <c r="VPK711" s="28"/>
      <c r="VPL711" s="360"/>
      <c r="VPM711" s="28"/>
      <c r="VPN711" s="360"/>
      <c r="VPO711" s="28"/>
      <c r="VPP711" s="360"/>
      <c r="VPQ711" s="28"/>
      <c r="VPR711" s="360"/>
      <c r="VPS711" s="28"/>
      <c r="VPT711" s="360"/>
      <c r="VPU711" s="28"/>
      <c r="VPV711" s="360"/>
      <c r="VPW711" s="28"/>
      <c r="VPX711" s="360"/>
      <c r="VPY711" s="28"/>
      <c r="VPZ711" s="360"/>
      <c r="VQA711" s="28"/>
      <c r="VQB711" s="360"/>
      <c r="VQC711" s="28"/>
      <c r="VQD711" s="360"/>
      <c r="VQE711" s="28"/>
      <c r="VQF711" s="360"/>
      <c r="VQG711" s="28"/>
      <c r="VQH711" s="360"/>
      <c r="VQI711" s="28"/>
      <c r="VQJ711" s="360"/>
      <c r="VQK711" s="28"/>
      <c r="VQL711" s="360"/>
      <c r="VQM711" s="28"/>
      <c r="VQN711" s="360"/>
      <c r="VQO711" s="28"/>
      <c r="VQP711" s="360"/>
      <c r="VQQ711" s="28"/>
      <c r="VQR711" s="360"/>
      <c r="VQS711" s="28"/>
      <c r="VQT711" s="360"/>
      <c r="VQU711" s="28"/>
      <c r="VQV711" s="360"/>
      <c r="VQW711" s="28"/>
      <c r="VQX711" s="360"/>
      <c r="VQY711" s="28"/>
      <c r="VQZ711" s="360"/>
      <c r="VRA711" s="28"/>
      <c r="VRB711" s="360"/>
      <c r="VRC711" s="28"/>
      <c r="VRD711" s="360"/>
      <c r="VRE711" s="28"/>
      <c r="VRF711" s="360"/>
      <c r="VRG711" s="28"/>
      <c r="VRH711" s="360"/>
      <c r="VRI711" s="28"/>
      <c r="VRJ711" s="360"/>
      <c r="VRK711" s="28"/>
      <c r="VRL711" s="360"/>
      <c r="VRM711" s="28"/>
      <c r="VRN711" s="360"/>
      <c r="VRO711" s="28"/>
      <c r="VRP711" s="360"/>
      <c r="VRQ711" s="28"/>
      <c r="VRR711" s="360"/>
      <c r="VRS711" s="28"/>
      <c r="VRT711" s="360"/>
      <c r="VRU711" s="28"/>
      <c r="VRV711" s="360"/>
      <c r="VRW711" s="28"/>
      <c r="VRX711" s="360"/>
      <c r="VRY711" s="28"/>
      <c r="VRZ711" s="360"/>
      <c r="VSA711" s="28"/>
      <c r="VSB711" s="360"/>
      <c r="VSC711" s="28"/>
      <c r="VSD711" s="360"/>
      <c r="VSE711" s="28"/>
      <c r="VSF711" s="360"/>
      <c r="VSG711" s="28"/>
      <c r="VSH711" s="360"/>
      <c r="VSI711" s="28"/>
      <c r="VSJ711" s="360"/>
      <c r="VSK711" s="28"/>
      <c r="VSL711" s="360"/>
      <c r="VSM711" s="28"/>
      <c r="VSN711" s="360"/>
      <c r="VSO711" s="28"/>
      <c r="VSP711" s="360"/>
      <c r="VSQ711" s="28"/>
      <c r="VSR711" s="360"/>
      <c r="VSS711" s="28"/>
      <c r="VST711" s="360"/>
      <c r="VSU711" s="28"/>
      <c r="VSV711" s="360"/>
      <c r="VSW711" s="28"/>
      <c r="VSX711" s="360"/>
      <c r="VSY711" s="28"/>
      <c r="VSZ711" s="360"/>
      <c r="VTA711" s="28"/>
      <c r="VTB711" s="360"/>
      <c r="VTC711" s="28"/>
      <c r="VTD711" s="360"/>
      <c r="VTE711" s="28"/>
      <c r="VTF711" s="360"/>
      <c r="VTG711" s="28"/>
      <c r="VTH711" s="360"/>
      <c r="VTI711" s="28"/>
      <c r="VTJ711" s="360"/>
      <c r="VTK711" s="28"/>
      <c r="VTL711" s="360"/>
      <c r="VTM711" s="28"/>
      <c r="VTN711" s="360"/>
      <c r="VTO711" s="28"/>
      <c r="VTP711" s="360"/>
      <c r="VTQ711" s="28"/>
      <c r="VTR711" s="360"/>
      <c r="VTS711" s="28"/>
      <c r="VTT711" s="360"/>
      <c r="VTU711" s="28"/>
      <c r="VTV711" s="360"/>
      <c r="VTW711" s="28"/>
      <c r="VTX711" s="360"/>
      <c r="VTY711" s="28"/>
      <c r="VTZ711" s="360"/>
      <c r="VUA711" s="28"/>
      <c r="VUB711" s="360"/>
      <c r="VUC711" s="28"/>
      <c r="VUD711" s="360"/>
      <c r="VUE711" s="28"/>
      <c r="VUF711" s="360"/>
      <c r="VUG711" s="28"/>
      <c r="VUH711" s="360"/>
      <c r="VUI711" s="28"/>
      <c r="VUJ711" s="360"/>
      <c r="VUK711" s="28"/>
      <c r="VUL711" s="360"/>
      <c r="VUM711" s="28"/>
      <c r="VUN711" s="360"/>
      <c r="VUO711" s="28"/>
      <c r="VUP711" s="360"/>
      <c r="VUQ711" s="28"/>
      <c r="VUR711" s="360"/>
      <c r="VUS711" s="28"/>
      <c r="VUT711" s="360"/>
      <c r="VUU711" s="28"/>
      <c r="VUV711" s="360"/>
      <c r="VUW711" s="28"/>
      <c r="VUX711" s="360"/>
      <c r="VUY711" s="28"/>
      <c r="VUZ711" s="360"/>
      <c r="VVA711" s="28"/>
      <c r="VVB711" s="360"/>
      <c r="VVC711" s="28"/>
      <c r="VVD711" s="360"/>
      <c r="VVE711" s="28"/>
      <c r="VVF711" s="360"/>
      <c r="VVG711" s="28"/>
      <c r="VVH711" s="360"/>
      <c r="VVI711" s="28"/>
      <c r="VVJ711" s="360"/>
      <c r="VVK711" s="28"/>
      <c r="VVL711" s="360"/>
      <c r="VVM711" s="28"/>
      <c r="VVN711" s="360"/>
      <c r="VVO711" s="28"/>
      <c r="VVP711" s="360"/>
      <c r="VVQ711" s="28"/>
      <c r="VVR711" s="360"/>
      <c r="VVS711" s="28"/>
      <c r="VVT711" s="360"/>
      <c r="VVU711" s="28"/>
      <c r="VVV711" s="360"/>
      <c r="VVW711" s="28"/>
      <c r="VVX711" s="360"/>
      <c r="VVY711" s="28"/>
      <c r="VVZ711" s="360"/>
      <c r="VWA711" s="28"/>
      <c r="VWB711" s="360"/>
      <c r="VWC711" s="28"/>
      <c r="VWD711" s="360"/>
      <c r="VWE711" s="28"/>
      <c r="VWF711" s="360"/>
      <c r="VWG711" s="28"/>
      <c r="VWH711" s="360"/>
      <c r="VWI711" s="28"/>
      <c r="VWJ711" s="360"/>
      <c r="VWK711" s="28"/>
      <c r="VWL711" s="360"/>
      <c r="VWM711" s="28"/>
      <c r="VWN711" s="360"/>
      <c r="VWO711" s="28"/>
      <c r="VWP711" s="360"/>
      <c r="VWQ711" s="28"/>
      <c r="VWR711" s="360"/>
      <c r="VWS711" s="28"/>
      <c r="VWT711" s="360"/>
      <c r="VWU711" s="28"/>
      <c r="VWV711" s="360"/>
      <c r="VWW711" s="28"/>
      <c r="VWX711" s="360"/>
      <c r="VWY711" s="28"/>
      <c r="VWZ711" s="360"/>
      <c r="VXA711" s="28"/>
      <c r="VXB711" s="360"/>
      <c r="VXC711" s="28"/>
      <c r="VXD711" s="360"/>
      <c r="VXE711" s="28"/>
      <c r="VXF711" s="360"/>
      <c r="VXG711" s="28"/>
      <c r="VXH711" s="360"/>
      <c r="VXI711" s="28"/>
      <c r="VXJ711" s="360"/>
      <c r="VXK711" s="28"/>
      <c r="VXL711" s="360"/>
      <c r="VXM711" s="28"/>
      <c r="VXN711" s="360"/>
      <c r="VXO711" s="28"/>
      <c r="VXP711" s="360"/>
      <c r="VXQ711" s="28"/>
      <c r="VXR711" s="360"/>
      <c r="VXS711" s="28"/>
      <c r="VXT711" s="360"/>
      <c r="VXU711" s="28"/>
      <c r="VXV711" s="360"/>
      <c r="VXW711" s="28"/>
      <c r="VXX711" s="360"/>
      <c r="VXY711" s="28"/>
      <c r="VXZ711" s="360"/>
      <c r="VYA711" s="28"/>
      <c r="VYB711" s="360"/>
      <c r="VYC711" s="28"/>
      <c r="VYD711" s="360"/>
      <c r="VYE711" s="28"/>
      <c r="VYF711" s="360"/>
      <c r="VYG711" s="28"/>
      <c r="VYH711" s="360"/>
      <c r="VYI711" s="28"/>
      <c r="VYJ711" s="360"/>
      <c r="VYK711" s="28"/>
      <c r="VYL711" s="360"/>
      <c r="VYM711" s="28"/>
      <c r="VYN711" s="360"/>
      <c r="VYO711" s="28"/>
      <c r="VYP711" s="360"/>
      <c r="VYQ711" s="28"/>
      <c r="VYR711" s="360"/>
      <c r="VYS711" s="28"/>
      <c r="VYT711" s="360"/>
      <c r="VYU711" s="28"/>
      <c r="VYV711" s="360"/>
      <c r="VYW711" s="28"/>
      <c r="VYX711" s="360"/>
      <c r="VYY711" s="28"/>
      <c r="VYZ711" s="360"/>
      <c r="VZA711" s="28"/>
      <c r="VZB711" s="360"/>
      <c r="VZC711" s="28"/>
      <c r="VZD711" s="360"/>
      <c r="VZE711" s="28"/>
      <c r="VZF711" s="360"/>
      <c r="VZG711" s="28"/>
      <c r="VZH711" s="360"/>
      <c r="VZI711" s="28"/>
      <c r="VZJ711" s="360"/>
      <c r="VZK711" s="28"/>
      <c r="VZL711" s="360"/>
      <c r="VZM711" s="28"/>
      <c r="VZN711" s="360"/>
      <c r="VZO711" s="28"/>
      <c r="VZP711" s="360"/>
      <c r="VZQ711" s="28"/>
      <c r="VZR711" s="360"/>
      <c r="VZS711" s="28"/>
      <c r="VZT711" s="360"/>
      <c r="VZU711" s="28"/>
      <c r="VZV711" s="360"/>
      <c r="VZW711" s="28"/>
      <c r="VZX711" s="360"/>
      <c r="VZY711" s="28"/>
      <c r="VZZ711" s="360"/>
      <c r="WAA711" s="28"/>
      <c r="WAB711" s="360"/>
      <c r="WAC711" s="28"/>
      <c r="WAD711" s="360"/>
      <c r="WAE711" s="28"/>
      <c r="WAF711" s="360"/>
      <c r="WAG711" s="28"/>
      <c r="WAH711" s="360"/>
      <c r="WAI711" s="28"/>
      <c r="WAJ711" s="360"/>
      <c r="WAK711" s="28"/>
      <c r="WAL711" s="360"/>
      <c r="WAM711" s="28"/>
      <c r="WAN711" s="360"/>
      <c r="WAO711" s="28"/>
      <c r="WAP711" s="360"/>
      <c r="WAQ711" s="28"/>
      <c r="WAR711" s="360"/>
      <c r="WAS711" s="28"/>
      <c r="WAT711" s="360"/>
      <c r="WAU711" s="28"/>
      <c r="WAV711" s="360"/>
      <c r="WAW711" s="28"/>
      <c r="WAX711" s="360"/>
      <c r="WAY711" s="28"/>
      <c r="WAZ711" s="360"/>
      <c r="WBA711" s="28"/>
      <c r="WBB711" s="360"/>
      <c r="WBC711" s="28"/>
      <c r="WBD711" s="360"/>
      <c r="WBE711" s="28"/>
      <c r="WBF711" s="360"/>
      <c r="WBG711" s="28"/>
      <c r="WBH711" s="360"/>
      <c r="WBI711" s="28"/>
      <c r="WBJ711" s="360"/>
      <c r="WBK711" s="28"/>
      <c r="WBL711" s="360"/>
      <c r="WBM711" s="28"/>
      <c r="WBN711" s="360"/>
      <c r="WBO711" s="28"/>
      <c r="WBP711" s="360"/>
      <c r="WBQ711" s="28"/>
      <c r="WBR711" s="360"/>
      <c r="WBS711" s="28"/>
      <c r="WBT711" s="360"/>
      <c r="WBU711" s="28"/>
      <c r="WBV711" s="360"/>
      <c r="WBW711" s="28"/>
      <c r="WBX711" s="360"/>
      <c r="WBY711" s="28"/>
      <c r="WBZ711" s="360"/>
      <c r="WCA711" s="28"/>
      <c r="WCB711" s="360"/>
      <c r="WCC711" s="28"/>
      <c r="WCD711" s="360"/>
      <c r="WCE711" s="28"/>
      <c r="WCF711" s="360"/>
      <c r="WCG711" s="28"/>
      <c r="WCH711" s="360"/>
      <c r="WCI711" s="28"/>
      <c r="WCJ711" s="360"/>
      <c r="WCK711" s="28"/>
      <c r="WCL711" s="360"/>
      <c r="WCM711" s="28"/>
      <c r="WCN711" s="360"/>
      <c r="WCO711" s="28"/>
      <c r="WCP711" s="360"/>
      <c r="WCQ711" s="28"/>
      <c r="WCR711" s="360"/>
      <c r="WCS711" s="28"/>
      <c r="WCT711" s="360"/>
      <c r="WCU711" s="28"/>
      <c r="WCV711" s="360"/>
      <c r="WCW711" s="28"/>
      <c r="WCX711" s="360"/>
      <c r="WCY711" s="28"/>
      <c r="WCZ711" s="360"/>
      <c r="WDA711" s="28"/>
      <c r="WDB711" s="360"/>
      <c r="WDC711" s="28"/>
      <c r="WDD711" s="360"/>
      <c r="WDE711" s="28"/>
      <c r="WDF711" s="360"/>
      <c r="WDG711" s="28"/>
      <c r="WDH711" s="360"/>
      <c r="WDI711" s="28"/>
      <c r="WDJ711" s="360"/>
      <c r="WDK711" s="28"/>
      <c r="WDL711" s="360"/>
      <c r="WDM711" s="28"/>
      <c r="WDN711" s="360"/>
      <c r="WDO711" s="28"/>
      <c r="WDP711" s="360"/>
      <c r="WDQ711" s="28"/>
      <c r="WDR711" s="360"/>
      <c r="WDS711" s="28"/>
      <c r="WDT711" s="360"/>
      <c r="WDU711" s="28"/>
      <c r="WDV711" s="360"/>
      <c r="WDW711" s="28"/>
      <c r="WDX711" s="360"/>
      <c r="WDY711" s="28"/>
      <c r="WDZ711" s="360"/>
      <c r="WEA711" s="28"/>
      <c r="WEB711" s="360"/>
      <c r="WEC711" s="28"/>
      <c r="WED711" s="360"/>
      <c r="WEE711" s="28"/>
      <c r="WEF711" s="360"/>
      <c r="WEG711" s="28"/>
      <c r="WEH711" s="360"/>
      <c r="WEI711" s="28"/>
      <c r="WEJ711" s="360"/>
      <c r="WEK711" s="28"/>
      <c r="WEL711" s="360"/>
      <c r="WEM711" s="28"/>
      <c r="WEN711" s="360"/>
      <c r="WEO711" s="28"/>
      <c r="WEP711" s="360"/>
      <c r="WEQ711" s="28"/>
      <c r="WER711" s="360"/>
      <c r="WES711" s="28"/>
      <c r="WET711" s="360"/>
      <c r="WEU711" s="28"/>
      <c r="WEV711" s="360"/>
      <c r="WEW711" s="28"/>
      <c r="WEX711" s="360"/>
      <c r="WEY711" s="28"/>
      <c r="WEZ711" s="360"/>
      <c r="WFA711" s="28"/>
      <c r="WFB711" s="360"/>
      <c r="WFC711" s="28"/>
      <c r="WFD711" s="360"/>
      <c r="WFE711" s="28"/>
      <c r="WFF711" s="360"/>
      <c r="WFG711" s="28"/>
      <c r="WFH711" s="360"/>
      <c r="WFI711" s="28"/>
      <c r="WFJ711" s="360"/>
      <c r="WFK711" s="28"/>
      <c r="WFL711" s="360"/>
      <c r="WFM711" s="28"/>
      <c r="WFN711" s="360"/>
      <c r="WFO711" s="28"/>
      <c r="WFP711" s="360"/>
      <c r="WFQ711" s="28"/>
      <c r="WFR711" s="360"/>
      <c r="WFS711" s="28"/>
      <c r="WFT711" s="360"/>
      <c r="WFU711" s="28"/>
      <c r="WFV711" s="360"/>
      <c r="WFW711" s="28"/>
      <c r="WFX711" s="360"/>
      <c r="WFY711" s="28"/>
      <c r="WFZ711" s="360"/>
      <c r="WGA711" s="28"/>
      <c r="WGB711" s="360"/>
      <c r="WGC711" s="28"/>
      <c r="WGD711" s="360"/>
      <c r="WGE711" s="28"/>
      <c r="WGF711" s="360"/>
      <c r="WGG711" s="28"/>
      <c r="WGH711" s="360"/>
      <c r="WGI711" s="28"/>
      <c r="WGJ711" s="360"/>
      <c r="WGK711" s="28"/>
      <c r="WGL711" s="360"/>
      <c r="WGM711" s="28"/>
      <c r="WGN711" s="360"/>
      <c r="WGO711" s="28"/>
      <c r="WGP711" s="360"/>
      <c r="WGQ711" s="28"/>
      <c r="WGR711" s="360"/>
      <c r="WGS711" s="28"/>
      <c r="WGT711" s="360"/>
      <c r="WGU711" s="28"/>
      <c r="WGV711" s="360"/>
      <c r="WGW711" s="28"/>
      <c r="WGX711" s="360"/>
      <c r="WGY711" s="28"/>
      <c r="WGZ711" s="360"/>
      <c r="WHA711" s="28"/>
      <c r="WHB711" s="360"/>
      <c r="WHC711" s="28"/>
      <c r="WHD711" s="360"/>
      <c r="WHE711" s="28"/>
      <c r="WHF711" s="360"/>
      <c r="WHG711" s="28"/>
      <c r="WHH711" s="360"/>
      <c r="WHI711" s="28"/>
      <c r="WHJ711" s="360"/>
      <c r="WHK711" s="28"/>
      <c r="WHL711" s="360"/>
      <c r="WHM711" s="28"/>
      <c r="WHN711" s="360"/>
      <c r="WHO711" s="28"/>
      <c r="WHP711" s="360"/>
      <c r="WHQ711" s="28"/>
      <c r="WHR711" s="360"/>
      <c r="WHS711" s="28"/>
      <c r="WHT711" s="360"/>
      <c r="WHU711" s="28"/>
      <c r="WHV711" s="360"/>
      <c r="WHW711" s="28"/>
      <c r="WHX711" s="360"/>
      <c r="WHY711" s="28"/>
      <c r="WHZ711" s="360"/>
      <c r="WIA711" s="28"/>
      <c r="WIB711" s="360"/>
      <c r="WIC711" s="28"/>
      <c r="WID711" s="360"/>
      <c r="WIE711" s="28"/>
      <c r="WIF711" s="360"/>
      <c r="WIG711" s="28"/>
      <c r="WIH711" s="360"/>
      <c r="WII711" s="28"/>
      <c r="WIJ711" s="360"/>
      <c r="WIK711" s="28"/>
      <c r="WIL711" s="360"/>
      <c r="WIM711" s="28"/>
      <c r="WIN711" s="360"/>
      <c r="WIO711" s="28"/>
      <c r="WIP711" s="360"/>
      <c r="WIQ711" s="28"/>
      <c r="WIR711" s="360"/>
      <c r="WIS711" s="28"/>
      <c r="WIT711" s="360"/>
      <c r="WIU711" s="28"/>
      <c r="WIV711" s="360"/>
      <c r="WIW711" s="28"/>
      <c r="WIX711" s="360"/>
      <c r="WIY711" s="28"/>
      <c r="WIZ711" s="360"/>
      <c r="WJA711" s="28"/>
      <c r="WJB711" s="360"/>
      <c r="WJC711" s="28"/>
      <c r="WJD711" s="360"/>
      <c r="WJE711" s="28"/>
      <c r="WJF711" s="360"/>
      <c r="WJG711" s="28"/>
      <c r="WJH711" s="360"/>
      <c r="WJI711" s="28"/>
      <c r="WJJ711" s="360"/>
      <c r="WJK711" s="28"/>
      <c r="WJL711" s="360"/>
      <c r="WJM711" s="28"/>
      <c r="WJN711" s="360"/>
      <c r="WJO711" s="28"/>
      <c r="WJP711" s="360"/>
      <c r="WJQ711" s="28"/>
      <c r="WJR711" s="360"/>
      <c r="WJS711" s="28"/>
      <c r="WJT711" s="360"/>
      <c r="WJU711" s="28"/>
      <c r="WJV711" s="360"/>
      <c r="WJW711" s="28"/>
      <c r="WJX711" s="360"/>
      <c r="WJY711" s="28"/>
      <c r="WJZ711" s="360"/>
      <c r="WKA711" s="28"/>
      <c r="WKB711" s="360"/>
      <c r="WKC711" s="28"/>
      <c r="WKD711" s="360"/>
      <c r="WKE711" s="28"/>
      <c r="WKF711" s="360"/>
      <c r="WKG711" s="28"/>
      <c r="WKH711" s="360"/>
      <c r="WKI711" s="28"/>
      <c r="WKJ711" s="360"/>
      <c r="WKK711" s="28"/>
      <c r="WKL711" s="360"/>
      <c r="WKM711" s="28"/>
      <c r="WKN711" s="360"/>
      <c r="WKO711" s="28"/>
      <c r="WKP711" s="360"/>
      <c r="WKQ711" s="28"/>
      <c r="WKR711" s="360"/>
      <c r="WKS711" s="28"/>
      <c r="WKT711" s="360"/>
      <c r="WKU711" s="28"/>
      <c r="WKV711" s="360"/>
      <c r="WKW711" s="28"/>
      <c r="WKX711" s="360"/>
      <c r="WKY711" s="28"/>
      <c r="WKZ711" s="360"/>
      <c r="WLA711" s="28"/>
      <c r="WLB711" s="360"/>
      <c r="WLC711" s="28"/>
      <c r="WLD711" s="360"/>
      <c r="WLE711" s="28"/>
      <c r="WLF711" s="360"/>
      <c r="WLG711" s="28"/>
      <c r="WLH711" s="360"/>
      <c r="WLI711" s="28"/>
      <c r="WLJ711" s="360"/>
      <c r="WLK711" s="28"/>
      <c r="WLL711" s="360"/>
      <c r="WLM711" s="28"/>
      <c r="WLN711" s="360"/>
      <c r="WLO711" s="28"/>
      <c r="WLP711" s="360"/>
      <c r="WLQ711" s="28"/>
      <c r="WLR711" s="360"/>
      <c r="WLS711" s="28"/>
      <c r="WLT711" s="360"/>
      <c r="WLU711" s="28"/>
      <c r="WLV711" s="360"/>
      <c r="WLW711" s="28"/>
      <c r="WLX711" s="360"/>
      <c r="WLY711" s="28"/>
      <c r="WLZ711" s="360"/>
      <c r="WMA711" s="28"/>
      <c r="WMB711" s="360"/>
      <c r="WMC711" s="28"/>
      <c r="WMD711" s="360"/>
      <c r="WME711" s="28"/>
      <c r="WMF711" s="360"/>
      <c r="WMG711" s="28"/>
      <c r="WMH711" s="360"/>
      <c r="WMI711" s="28"/>
      <c r="WMJ711" s="360"/>
      <c r="WMK711" s="28"/>
      <c r="WML711" s="360"/>
      <c r="WMM711" s="28"/>
      <c r="WMN711" s="360"/>
      <c r="WMO711" s="28"/>
      <c r="WMP711" s="360"/>
      <c r="WMQ711" s="28"/>
      <c r="WMR711" s="360"/>
      <c r="WMS711" s="28"/>
      <c r="WMT711" s="360"/>
      <c r="WMU711" s="28"/>
      <c r="WMV711" s="360"/>
      <c r="WMW711" s="28"/>
      <c r="WMX711" s="360"/>
      <c r="WMY711" s="28"/>
      <c r="WMZ711" s="360"/>
      <c r="WNA711" s="28"/>
      <c r="WNB711" s="360"/>
      <c r="WNC711" s="28"/>
      <c r="WND711" s="360"/>
      <c r="WNE711" s="28"/>
      <c r="WNF711" s="360"/>
      <c r="WNG711" s="28"/>
      <c r="WNH711" s="360"/>
      <c r="WNI711" s="28"/>
      <c r="WNJ711" s="360"/>
      <c r="WNK711" s="28"/>
      <c r="WNL711" s="360"/>
      <c r="WNM711" s="28"/>
      <c r="WNN711" s="360"/>
      <c r="WNO711" s="28"/>
      <c r="WNP711" s="360"/>
      <c r="WNQ711" s="28"/>
      <c r="WNR711" s="360"/>
      <c r="WNS711" s="28"/>
      <c r="WNT711" s="360"/>
      <c r="WNU711" s="28"/>
      <c r="WNV711" s="360"/>
      <c r="WNW711" s="28"/>
      <c r="WNX711" s="360"/>
      <c r="WNY711" s="28"/>
      <c r="WNZ711" s="360"/>
      <c r="WOA711" s="28"/>
      <c r="WOB711" s="360"/>
      <c r="WOC711" s="28"/>
      <c r="WOD711" s="360"/>
      <c r="WOE711" s="28"/>
      <c r="WOF711" s="360"/>
      <c r="WOG711" s="28"/>
      <c r="WOH711" s="360"/>
      <c r="WOI711" s="28"/>
      <c r="WOJ711" s="360"/>
      <c r="WOK711" s="28"/>
      <c r="WOL711" s="360"/>
      <c r="WOM711" s="28"/>
      <c r="WON711" s="360"/>
      <c r="WOO711" s="28"/>
      <c r="WOP711" s="360"/>
      <c r="WOQ711" s="28"/>
      <c r="WOR711" s="360"/>
      <c r="WOS711" s="28"/>
      <c r="WOT711" s="360"/>
      <c r="WOU711" s="28"/>
      <c r="WOV711" s="360"/>
      <c r="WOW711" s="28"/>
      <c r="WOX711" s="360"/>
      <c r="WOY711" s="28"/>
      <c r="WOZ711" s="360"/>
      <c r="WPA711" s="28"/>
      <c r="WPB711" s="360"/>
      <c r="WPC711" s="28"/>
      <c r="WPD711" s="360"/>
      <c r="WPE711" s="28"/>
      <c r="WPF711" s="360"/>
      <c r="WPG711" s="28"/>
      <c r="WPH711" s="360"/>
      <c r="WPI711" s="28"/>
      <c r="WPJ711" s="360"/>
      <c r="WPK711" s="28"/>
      <c r="WPL711" s="360"/>
      <c r="WPM711" s="28"/>
      <c r="WPN711" s="360"/>
      <c r="WPO711" s="28"/>
      <c r="WPP711" s="360"/>
      <c r="WPQ711" s="28"/>
      <c r="WPR711" s="360"/>
      <c r="WPS711" s="28"/>
      <c r="WPT711" s="360"/>
      <c r="WPU711" s="28"/>
      <c r="WPV711" s="360"/>
      <c r="WPW711" s="28"/>
      <c r="WPX711" s="360"/>
      <c r="WPY711" s="28"/>
      <c r="WPZ711" s="360"/>
      <c r="WQA711" s="28"/>
      <c r="WQB711" s="360"/>
      <c r="WQC711" s="28"/>
      <c r="WQD711" s="360"/>
      <c r="WQE711" s="28"/>
      <c r="WQF711" s="360"/>
      <c r="WQG711" s="28"/>
      <c r="WQH711" s="360"/>
      <c r="WQI711" s="28"/>
      <c r="WQJ711" s="360"/>
      <c r="WQK711" s="28"/>
      <c r="WQL711" s="360"/>
      <c r="WQM711" s="28"/>
      <c r="WQN711" s="360"/>
      <c r="WQO711" s="28"/>
      <c r="WQP711" s="360"/>
      <c r="WQQ711" s="28"/>
      <c r="WQR711" s="360"/>
      <c r="WQS711" s="28"/>
      <c r="WQT711" s="360"/>
      <c r="WQU711" s="28"/>
      <c r="WQV711" s="360"/>
      <c r="WQW711" s="28"/>
      <c r="WQX711" s="360"/>
      <c r="WQY711" s="28"/>
      <c r="WQZ711" s="360"/>
      <c r="WRA711" s="28"/>
      <c r="WRB711" s="360"/>
      <c r="WRC711" s="28"/>
      <c r="WRD711" s="360"/>
      <c r="WRE711" s="28"/>
      <c r="WRF711" s="360"/>
      <c r="WRG711" s="28"/>
      <c r="WRH711" s="360"/>
      <c r="WRI711" s="28"/>
      <c r="WRJ711" s="360"/>
      <c r="WRK711" s="28"/>
      <c r="WRL711" s="360"/>
      <c r="WRM711" s="28"/>
      <c r="WRN711" s="360"/>
      <c r="WRO711" s="28"/>
      <c r="WRP711" s="360"/>
      <c r="WRQ711" s="28"/>
      <c r="WRR711" s="360"/>
      <c r="WRS711" s="28"/>
      <c r="WRT711" s="360"/>
      <c r="WRU711" s="28"/>
      <c r="WRV711" s="360"/>
      <c r="WRW711" s="28"/>
      <c r="WRX711" s="360"/>
      <c r="WRY711" s="28"/>
      <c r="WRZ711" s="360"/>
      <c r="WSA711" s="28"/>
      <c r="WSB711" s="360"/>
      <c r="WSC711" s="28"/>
      <c r="WSD711" s="360"/>
      <c r="WSE711" s="28"/>
      <c r="WSF711" s="360"/>
      <c r="WSG711" s="28"/>
      <c r="WSH711" s="360"/>
      <c r="WSI711" s="28"/>
      <c r="WSJ711" s="360"/>
      <c r="WSK711" s="28"/>
      <c r="WSL711" s="360"/>
      <c r="WSM711" s="28"/>
      <c r="WSN711" s="360"/>
      <c r="WSO711" s="28"/>
      <c r="WSP711" s="360"/>
      <c r="WSQ711" s="28"/>
      <c r="WSR711" s="360"/>
      <c r="WSS711" s="28"/>
      <c r="WST711" s="360"/>
      <c r="WSU711" s="28"/>
      <c r="WSV711" s="360"/>
      <c r="WSW711" s="28"/>
      <c r="WSX711" s="360"/>
      <c r="WSY711" s="28"/>
      <c r="WSZ711" s="360"/>
      <c r="WTA711" s="28"/>
      <c r="WTB711" s="360"/>
      <c r="WTC711" s="28"/>
      <c r="WTD711" s="360"/>
      <c r="WTE711" s="28"/>
      <c r="WTF711" s="360"/>
      <c r="WTG711" s="28"/>
      <c r="WTH711" s="360"/>
      <c r="WTI711" s="28"/>
      <c r="WTJ711" s="360"/>
      <c r="WTK711" s="28"/>
      <c r="WTL711" s="360"/>
      <c r="WTM711" s="28"/>
      <c r="WTN711" s="360"/>
      <c r="WTO711" s="28"/>
      <c r="WTP711" s="360"/>
      <c r="WTQ711" s="28"/>
      <c r="WTR711" s="360"/>
      <c r="WTS711" s="28"/>
      <c r="WTT711" s="360"/>
      <c r="WTU711" s="28"/>
      <c r="WTV711" s="360"/>
      <c r="WTW711" s="28"/>
      <c r="WTX711" s="360"/>
      <c r="WTY711" s="28"/>
      <c r="WTZ711" s="360"/>
      <c r="WUA711" s="28"/>
      <c r="WUB711" s="360"/>
      <c r="WUC711" s="28"/>
      <c r="WUD711" s="360"/>
      <c r="WUE711" s="28"/>
      <c r="WUF711" s="360"/>
      <c r="WUG711" s="28"/>
      <c r="WUH711" s="360"/>
      <c r="WUI711" s="28"/>
      <c r="WUJ711" s="360"/>
      <c r="WUK711" s="28"/>
      <c r="WUL711" s="360"/>
      <c r="WUM711" s="28"/>
      <c r="WUN711" s="360"/>
      <c r="WUO711" s="28"/>
      <c r="WUP711" s="360"/>
      <c r="WUQ711" s="28"/>
      <c r="WUR711" s="360"/>
      <c r="WUS711" s="28"/>
      <c r="WUT711" s="360"/>
      <c r="WUU711" s="28"/>
      <c r="WUV711" s="360"/>
      <c r="WUW711" s="28"/>
      <c r="WUX711" s="360"/>
      <c r="WUY711" s="28"/>
      <c r="WUZ711" s="360"/>
      <c r="WVA711" s="28"/>
      <c r="WVB711" s="360"/>
      <c r="WVC711" s="28"/>
      <c r="WVD711" s="360"/>
      <c r="WVE711" s="28"/>
      <c r="WVF711" s="360"/>
      <c r="WVG711" s="28"/>
      <c r="WVH711" s="360"/>
      <c r="WVI711" s="28"/>
      <c r="WVJ711" s="360"/>
      <c r="WVK711" s="28"/>
      <c r="WVL711" s="360"/>
      <c r="WVM711" s="28"/>
      <c r="WVN711" s="360"/>
      <c r="WVO711" s="28"/>
      <c r="WVP711" s="360"/>
      <c r="WVQ711" s="28"/>
      <c r="WVR711" s="360"/>
      <c r="WVS711" s="28"/>
      <c r="WVT711" s="360"/>
      <c r="WVU711" s="28"/>
      <c r="WVV711" s="360"/>
      <c r="WVW711" s="28"/>
      <c r="WVX711" s="360"/>
      <c r="WVY711" s="28"/>
      <c r="WVZ711" s="360"/>
      <c r="WWA711" s="28"/>
      <c r="WWB711" s="360"/>
      <c r="WWC711" s="28"/>
      <c r="WWD711" s="360"/>
      <c r="WWE711" s="28"/>
      <c r="WWF711" s="360"/>
      <c r="WWG711" s="28"/>
      <c r="WWH711" s="360"/>
      <c r="WWI711" s="28"/>
      <c r="WWJ711" s="360"/>
      <c r="WWK711" s="28"/>
      <c r="WWL711" s="360"/>
      <c r="WWM711" s="28"/>
      <c r="WWN711" s="360"/>
      <c r="WWO711" s="28"/>
      <c r="WWP711" s="360"/>
      <c r="WWQ711" s="28"/>
      <c r="WWR711" s="360"/>
      <c r="WWS711" s="28"/>
      <c r="WWT711" s="360"/>
      <c r="WWU711" s="28"/>
      <c r="WWV711" s="360"/>
      <c r="WWW711" s="28"/>
      <c r="WWX711" s="360"/>
      <c r="WWY711" s="28"/>
      <c r="WWZ711" s="360"/>
      <c r="WXA711" s="28"/>
      <c r="WXB711" s="360"/>
      <c r="WXC711" s="28"/>
      <c r="WXD711" s="360"/>
      <c r="WXE711" s="28"/>
      <c r="WXF711" s="360"/>
      <c r="WXG711" s="28"/>
      <c r="WXH711" s="360"/>
      <c r="WXI711" s="28"/>
      <c r="WXJ711" s="360"/>
      <c r="WXK711" s="28"/>
      <c r="WXL711" s="360"/>
      <c r="WXM711" s="28"/>
      <c r="WXN711" s="360"/>
      <c r="WXO711" s="28"/>
      <c r="WXP711" s="360"/>
      <c r="WXQ711" s="28"/>
      <c r="WXR711" s="360"/>
      <c r="WXS711" s="28"/>
      <c r="WXT711" s="360"/>
      <c r="WXU711" s="28"/>
      <c r="WXV711" s="360"/>
      <c r="WXW711" s="28"/>
      <c r="WXX711" s="360"/>
      <c r="WXY711" s="28"/>
      <c r="WXZ711" s="360"/>
      <c r="WYA711" s="28"/>
      <c r="WYB711" s="360"/>
      <c r="WYC711" s="28"/>
      <c r="WYD711" s="360"/>
      <c r="WYE711" s="28"/>
      <c r="WYF711" s="360"/>
      <c r="WYG711" s="28"/>
      <c r="WYH711" s="360"/>
      <c r="WYI711" s="28"/>
      <c r="WYJ711" s="360"/>
      <c r="WYK711" s="28"/>
      <c r="WYL711" s="360"/>
      <c r="WYM711" s="28"/>
      <c r="WYN711" s="360"/>
      <c r="WYO711" s="28"/>
      <c r="WYP711" s="360"/>
      <c r="WYQ711" s="28"/>
      <c r="WYR711" s="360"/>
      <c r="WYS711" s="28"/>
      <c r="WYT711" s="360"/>
      <c r="WYU711" s="28"/>
      <c r="WYV711" s="360"/>
      <c r="WYW711" s="28"/>
      <c r="WYX711" s="360"/>
      <c r="WYY711" s="28"/>
      <c r="WYZ711" s="360"/>
      <c r="WZA711" s="28"/>
      <c r="WZB711" s="360"/>
      <c r="WZC711" s="28"/>
      <c r="WZD711" s="360"/>
      <c r="WZE711" s="28"/>
      <c r="WZF711" s="360"/>
      <c r="WZG711" s="28"/>
      <c r="WZH711" s="360"/>
      <c r="WZI711" s="28"/>
      <c r="WZJ711" s="360"/>
      <c r="WZK711" s="28"/>
      <c r="WZL711" s="360"/>
      <c r="WZM711" s="28"/>
      <c r="WZN711" s="360"/>
      <c r="WZO711" s="28"/>
      <c r="WZP711" s="360"/>
      <c r="WZQ711" s="28"/>
      <c r="WZR711" s="360"/>
      <c r="WZS711" s="28"/>
      <c r="WZT711" s="360"/>
      <c r="WZU711" s="28"/>
      <c r="WZV711" s="360"/>
      <c r="WZW711" s="28"/>
      <c r="WZX711" s="360"/>
      <c r="WZY711" s="28"/>
      <c r="WZZ711" s="360"/>
      <c r="XAA711" s="28"/>
      <c r="XAB711" s="360"/>
      <c r="XAC711" s="28"/>
      <c r="XAD711" s="360"/>
      <c r="XAE711" s="28"/>
      <c r="XAF711" s="360"/>
      <c r="XAG711" s="28"/>
      <c r="XAH711" s="360"/>
      <c r="XAI711" s="28"/>
      <c r="XAJ711" s="360"/>
      <c r="XAK711" s="28"/>
      <c r="XAL711" s="360"/>
      <c r="XAM711" s="28"/>
      <c r="XAN711" s="360"/>
      <c r="XAO711" s="28"/>
      <c r="XAP711" s="360"/>
      <c r="XAQ711" s="28"/>
      <c r="XAR711" s="360"/>
      <c r="XAS711" s="28"/>
      <c r="XAT711" s="360"/>
      <c r="XAU711" s="28"/>
      <c r="XAV711" s="360"/>
      <c r="XAW711" s="28"/>
      <c r="XAX711" s="360"/>
      <c r="XAY711" s="28"/>
      <c r="XAZ711" s="360"/>
      <c r="XBA711" s="28"/>
      <c r="XBB711" s="360"/>
      <c r="XBC711" s="28"/>
      <c r="XBD711" s="360"/>
      <c r="XBE711" s="28"/>
      <c r="XBF711" s="360"/>
      <c r="XBG711" s="28"/>
      <c r="XBH711" s="360"/>
      <c r="XBI711" s="28"/>
      <c r="XBJ711" s="360"/>
      <c r="XBK711" s="28"/>
      <c r="XBL711" s="360"/>
      <c r="XBM711" s="28"/>
      <c r="XBN711" s="360"/>
      <c r="XBO711" s="28"/>
      <c r="XBP711" s="360"/>
      <c r="XBQ711" s="28"/>
      <c r="XBR711" s="360"/>
      <c r="XBS711" s="28"/>
      <c r="XBT711" s="360"/>
      <c r="XBU711" s="28"/>
      <c r="XBV711" s="360"/>
      <c r="XBW711" s="28"/>
      <c r="XBX711" s="360"/>
      <c r="XBY711" s="28"/>
      <c r="XBZ711" s="360"/>
      <c r="XCA711" s="28"/>
      <c r="XCB711" s="360"/>
      <c r="XCC711" s="28"/>
      <c r="XCD711" s="360"/>
      <c r="XCE711" s="28"/>
      <c r="XCF711" s="360"/>
      <c r="XCG711" s="28"/>
      <c r="XCH711" s="360"/>
      <c r="XCI711" s="28"/>
      <c r="XCJ711" s="360"/>
      <c r="XCK711" s="28"/>
      <c r="XCL711" s="360"/>
      <c r="XCM711" s="28"/>
      <c r="XCN711" s="360"/>
      <c r="XCO711" s="28"/>
      <c r="XCP711" s="360"/>
      <c r="XCQ711" s="28"/>
      <c r="XCR711" s="360"/>
      <c r="XCS711" s="28"/>
      <c r="XCT711" s="360"/>
      <c r="XCU711" s="28"/>
      <c r="XCV711" s="360"/>
      <c r="XCW711" s="28"/>
      <c r="XCX711" s="360"/>
      <c r="XCY711" s="28"/>
      <c r="XCZ711" s="360"/>
      <c r="XDA711" s="28"/>
      <c r="XDB711" s="360"/>
      <c r="XDC711" s="28"/>
      <c r="XDD711" s="360"/>
      <c r="XDE711" s="28"/>
      <c r="XDF711" s="360"/>
      <c r="XDG711" s="28"/>
      <c r="XDH711" s="360"/>
      <c r="XDI711" s="28"/>
      <c r="XDJ711" s="360"/>
      <c r="XDK711" s="28"/>
      <c r="XDL711" s="360"/>
      <c r="XDM711" s="28"/>
      <c r="XDN711" s="360"/>
      <c r="XDO711" s="28"/>
      <c r="XDP711" s="360"/>
      <c r="XDQ711" s="28"/>
      <c r="XDR711" s="360"/>
      <c r="XDS711" s="28"/>
      <c r="XDT711" s="360"/>
      <c r="XDU711" s="28"/>
      <c r="XDV711" s="360"/>
      <c r="XDW711" s="28"/>
      <c r="XDX711" s="360"/>
      <c r="XDY711" s="28"/>
      <c r="XDZ711" s="360"/>
      <c r="XEA711" s="28"/>
      <c r="XEB711" s="360"/>
      <c r="XEC711" s="28"/>
      <c r="XED711" s="360"/>
      <c r="XEE711" s="28"/>
      <c r="XEF711" s="360"/>
      <c r="XEG711" s="28"/>
      <c r="XEH711" s="360"/>
      <c r="XEI711" s="28"/>
      <c r="XEJ711" s="360"/>
      <c r="XEK711" s="28"/>
      <c r="XEL711" s="360"/>
      <c r="XEM711" s="28"/>
      <c r="XEN711" s="360"/>
      <c r="XEO711" s="28"/>
      <c r="XEP711" s="360"/>
      <c r="XEQ711" s="28"/>
      <c r="XER711" s="360"/>
      <c r="XES711" s="28"/>
      <c r="XET711" s="360"/>
      <c r="XEU711" s="28"/>
      <c r="XEV711" s="360"/>
      <c r="XEW711" s="28"/>
      <c r="XEX711" s="360"/>
      <c r="XEY711" s="28"/>
      <c r="XEZ711" s="360"/>
      <c r="XFA711" s="28"/>
      <c r="XFB711" s="360"/>
      <c r="XFC711" s="28"/>
      <c r="XFD711" s="360"/>
    </row>
    <row r="712" spans="1:16384" s="365" customFormat="1" ht="13">
      <c r="A712" s="28" t="s">
        <v>1779</v>
      </c>
      <c r="B712" s="360">
        <v>44323</v>
      </c>
      <c r="C712" s="91">
        <v>1607</v>
      </c>
      <c r="D712" s="232">
        <v>1607</v>
      </c>
      <c r="E712" s="91">
        <v>0</v>
      </c>
      <c r="F712" s="380" t="s">
        <v>2279</v>
      </c>
      <c r="G712" s="91">
        <v>7</v>
      </c>
      <c r="H712" s="131">
        <v>8</v>
      </c>
      <c r="I712" s="91">
        <v>79</v>
      </c>
      <c r="J712" s="131">
        <v>1513</v>
      </c>
      <c r="K712" s="131"/>
      <c r="L712" s="131"/>
      <c r="M712" s="131"/>
      <c r="N712" s="131" t="s">
        <v>2280</v>
      </c>
      <c r="O712" s="131">
        <v>39</v>
      </c>
      <c r="P712" s="132"/>
      <c r="Q712" s="131">
        <v>0</v>
      </c>
      <c r="R712" s="132"/>
      <c r="S712" s="131">
        <v>2</v>
      </c>
      <c r="T712" s="132"/>
      <c r="U712" s="381"/>
      <c r="V712" s="132"/>
      <c r="W712" s="28"/>
      <c r="X712" s="360"/>
      <c r="Y712" s="28"/>
      <c r="Z712" s="360"/>
      <c r="AA712" s="28"/>
      <c r="AB712" s="360"/>
      <c r="AC712" s="28"/>
      <c r="AD712" s="360"/>
      <c r="AE712" s="28"/>
      <c r="AF712" s="360"/>
      <c r="AG712" s="28"/>
      <c r="AH712" s="360"/>
      <c r="AI712" s="28"/>
      <c r="AJ712" s="360"/>
      <c r="AK712" s="28"/>
      <c r="AL712" s="360"/>
      <c r="AM712" s="28"/>
      <c r="AN712" s="360"/>
      <c r="AO712" s="28"/>
      <c r="AP712" s="360"/>
      <c r="AQ712" s="28"/>
      <c r="AR712" s="360"/>
      <c r="AS712" s="28"/>
      <c r="AT712" s="360"/>
      <c r="AU712" s="28"/>
      <c r="AV712" s="360"/>
      <c r="AW712" s="28"/>
      <c r="AX712" s="360"/>
      <c r="AY712" s="28"/>
      <c r="AZ712" s="360"/>
      <c r="BA712" s="28"/>
      <c r="BB712" s="360"/>
      <c r="BC712" s="28"/>
      <c r="BD712" s="360"/>
      <c r="BE712" s="28"/>
      <c r="BF712" s="360"/>
      <c r="BG712" s="28"/>
      <c r="BH712" s="360"/>
      <c r="BI712" s="28"/>
      <c r="BJ712" s="360"/>
      <c r="BK712" s="28"/>
      <c r="BL712" s="360"/>
      <c r="BM712" s="28"/>
      <c r="BN712" s="360"/>
      <c r="BO712" s="28"/>
      <c r="BP712" s="360"/>
      <c r="BQ712" s="28"/>
      <c r="BR712" s="360"/>
      <c r="BS712" s="28"/>
      <c r="BT712" s="360"/>
      <c r="BU712" s="28"/>
      <c r="BV712" s="360"/>
      <c r="BW712" s="28"/>
      <c r="BX712" s="360"/>
      <c r="BY712" s="28"/>
      <c r="BZ712" s="360"/>
      <c r="CA712" s="28"/>
      <c r="CB712" s="360"/>
      <c r="CC712" s="28"/>
      <c r="CD712" s="360"/>
      <c r="CE712" s="28"/>
      <c r="CF712" s="360"/>
      <c r="CG712" s="28"/>
      <c r="CH712" s="360"/>
      <c r="CI712" s="28"/>
      <c r="CJ712" s="360"/>
      <c r="CK712" s="28"/>
      <c r="CL712" s="360"/>
      <c r="CM712" s="28"/>
      <c r="CN712" s="360"/>
      <c r="CO712" s="28"/>
      <c r="CP712" s="360"/>
      <c r="CQ712" s="28"/>
      <c r="CR712" s="360"/>
      <c r="CS712" s="28"/>
      <c r="CT712" s="360"/>
      <c r="CU712" s="28"/>
      <c r="CV712" s="360"/>
      <c r="CW712" s="28"/>
      <c r="CX712" s="360"/>
      <c r="CY712" s="28"/>
      <c r="CZ712" s="360"/>
      <c r="DA712" s="28"/>
      <c r="DB712" s="360"/>
      <c r="DC712" s="28"/>
      <c r="DD712" s="360"/>
      <c r="DE712" s="28"/>
      <c r="DF712" s="360"/>
      <c r="DG712" s="28"/>
      <c r="DH712" s="360"/>
      <c r="DI712" s="28"/>
      <c r="DJ712" s="360"/>
      <c r="DK712" s="28"/>
      <c r="DL712" s="360"/>
      <c r="DM712" s="28"/>
      <c r="DN712" s="360"/>
      <c r="DO712" s="28"/>
      <c r="DP712" s="360"/>
      <c r="DQ712" s="28"/>
      <c r="DR712" s="360"/>
      <c r="DS712" s="28"/>
      <c r="DT712" s="360"/>
      <c r="DU712" s="28"/>
      <c r="DV712" s="360"/>
      <c r="DW712" s="28"/>
      <c r="DX712" s="360"/>
      <c r="DY712" s="28"/>
      <c r="DZ712" s="360"/>
      <c r="EA712" s="28"/>
      <c r="EB712" s="360"/>
      <c r="EC712" s="28"/>
      <c r="ED712" s="360"/>
      <c r="EE712" s="28"/>
      <c r="EF712" s="360"/>
      <c r="EG712" s="28"/>
      <c r="EH712" s="360"/>
      <c r="EI712" s="28"/>
      <c r="EJ712" s="360"/>
      <c r="EK712" s="28"/>
      <c r="EL712" s="360"/>
      <c r="EM712" s="28"/>
      <c r="EN712" s="360"/>
      <c r="EO712" s="28"/>
      <c r="EP712" s="360"/>
      <c r="EQ712" s="28"/>
      <c r="ER712" s="360"/>
      <c r="ES712" s="28"/>
      <c r="ET712" s="360"/>
      <c r="EU712" s="28"/>
      <c r="EV712" s="360"/>
      <c r="EW712" s="28"/>
      <c r="EX712" s="360"/>
      <c r="EY712" s="28"/>
      <c r="EZ712" s="360"/>
      <c r="FA712" s="28"/>
      <c r="FB712" s="360"/>
      <c r="FC712" s="28"/>
      <c r="FD712" s="360"/>
      <c r="FE712" s="28"/>
      <c r="FF712" s="360"/>
      <c r="FG712" s="28"/>
      <c r="FH712" s="360"/>
      <c r="FI712" s="28"/>
      <c r="FJ712" s="360"/>
      <c r="FK712" s="28"/>
      <c r="FL712" s="360"/>
      <c r="FM712" s="28"/>
      <c r="FN712" s="360"/>
      <c r="FO712" s="28"/>
      <c r="FP712" s="360"/>
      <c r="FQ712" s="28"/>
      <c r="FR712" s="360"/>
      <c r="FS712" s="28"/>
      <c r="FT712" s="360"/>
      <c r="FU712" s="28"/>
      <c r="FV712" s="360"/>
      <c r="FW712" s="28"/>
      <c r="FX712" s="360"/>
      <c r="FY712" s="28"/>
      <c r="FZ712" s="360"/>
      <c r="GA712" s="28"/>
      <c r="GB712" s="360"/>
      <c r="GC712" s="28"/>
      <c r="GD712" s="360"/>
      <c r="GE712" s="28"/>
      <c r="GF712" s="360"/>
      <c r="GG712" s="28"/>
      <c r="GH712" s="360"/>
      <c r="GI712" s="28"/>
      <c r="GJ712" s="360"/>
      <c r="GK712" s="28"/>
      <c r="GL712" s="360"/>
      <c r="GM712" s="28"/>
      <c r="GN712" s="360"/>
      <c r="GO712" s="28"/>
      <c r="GP712" s="360"/>
      <c r="GQ712" s="28"/>
      <c r="GR712" s="360"/>
      <c r="GS712" s="28"/>
      <c r="GT712" s="360"/>
      <c r="GU712" s="28"/>
      <c r="GV712" s="360"/>
      <c r="GW712" s="28"/>
      <c r="GX712" s="360"/>
      <c r="GY712" s="28"/>
      <c r="GZ712" s="360"/>
      <c r="HA712" s="28"/>
      <c r="HB712" s="360"/>
      <c r="HC712" s="28"/>
      <c r="HD712" s="360"/>
      <c r="HE712" s="28"/>
      <c r="HF712" s="360"/>
      <c r="HG712" s="28"/>
      <c r="HH712" s="360"/>
      <c r="HI712" s="28"/>
      <c r="HJ712" s="360"/>
      <c r="HK712" s="28"/>
      <c r="HL712" s="360"/>
      <c r="HM712" s="28"/>
      <c r="HN712" s="360"/>
      <c r="HO712" s="28"/>
      <c r="HP712" s="360"/>
      <c r="HQ712" s="28"/>
      <c r="HR712" s="360"/>
      <c r="HS712" s="28"/>
      <c r="HT712" s="360"/>
      <c r="HU712" s="28"/>
      <c r="HV712" s="360"/>
      <c r="HW712" s="28"/>
      <c r="HX712" s="360"/>
      <c r="HY712" s="28"/>
      <c r="HZ712" s="360"/>
      <c r="IA712" s="28"/>
      <c r="IB712" s="360"/>
      <c r="IC712" s="28"/>
      <c r="ID712" s="360"/>
      <c r="IE712" s="28"/>
      <c r="IF712" s="360"/>
      <c r="IG712" s="28"/>
      <c r="IH712" s="360"/>
      <c r="II712" s="28"/>
      <c r="IJ712" s="360"/>
      <c r="IK712" s="28"/>
      <c r="IL712" s="360"/>
      <c r="IM712" s="28"/>
      <c r="IN712" s="360"/>
      <c r="IO712" s="28"/>
      <c r="IP712" s="360"/>
      <c r="IQ712" s="28"/>
      <c r="IR712" s="360"/>
      <c r="IS712" s="28"/>
      <c r="IT712" s="360"/>
      <c r="IU712" s="28"/>
      <c r="IV712" s="360"/>
      <c r="IW712" s="28"/>
      <c r="IX712" s="360"/>
      <c r="IY712" s="28"/>
      <c r="IZ712" s="360"/>
      <c r="JA712" s="28"/>
      <c r="JB712" s="360"/>
      <c r="JC712" s="28"/>
      <c r="JD712" s="360"/>
      <c r="JE712" s="28"/>
      <c r="JF712" s="360"/>
      <c r="JG712" s="28"/>
      <c r="JH712" s="360"/>
      <c r="JI712" s="28"/>
      <c r="JJ712" s="360"/>
      <c r="JK712" s="28"/>
      <c r="JL712" s="360"/>
      <c r="JM712" s="28"/>
      <c r="JN712" s="360"/>
      <c r="JO712" s="28"/>
      <c r="JP712" s="360"/>
      <c r="JQ712" s="28"/>
      <c r="JR712" s="360"/>
      <c r="JS712" s="28"/>
      <c r="JT712" s="360"/>
      <c r="JU712" s="28"/>
      <c r="JV712" s="360"/>
      <c r="JW712" s="28"/>
      <c r="JX712" s="360"/>
      <c r="JY712" s="28"/>
      <c r="JZ712" s="360"/>
      <c r="KA712" s="28"/>
      <c r="KB712" s="360"/>
      <c r="KC712" s="28"/>
      <c r="KD712" s="360"/>
      <c r="KE712" s="28"/>
      <c r="KF712" s="360"/>
      <c r="KG712" s="28"/>
      <c r="KH712" s="360"/>
      <c r="KI712" s="28"/>
      <c r="KJ712" s="360"/>
      <c r="KK712" s="28"/>
      <c r="KL712" s="360"/>
      <c r="KM712" s="28"/>
      <c r="KN712" s="360"/>
      <c r="KO712" s="28"/>
      <c r="KP712" s="360"/>
      <c r="KQ712" s="28"/>
      <c r="KR712" s="360"/>
      <c r="KS712" s="28"/>
      <c r="KT712" s="360"/>
      <c r="KU712" s="28"/>
      <c r="KV712" s="360"/>
      <c r="KW712" s="28"/>
      <c r="KX712" s="360"/>
      <c r="KY712" s="28"/>
      <c r="KZ712" s="360"/>
      <c r="LA712" s="28"/>
      <c r="LB712" s="360"/>
      <c r="LC712" s="28"/>
      <c r="LD712" s="360"/>
      <c r="LE712" s="28"/>
      <c r="LF712" s="360"/>
      <c r="LG712" s="28"/>
      <c r="LH712" s="360"/>
      <c r="LI712" s="28"/>
      <c r="LJ712" s="360"/>
      <c r="LK712" s="28"/>
      <c r="LL712" s="360"/>
      <c r="LM712" s="28"/>
      <c r="LN712" s="360"/>
      <c r="LO712" s="28"/>
      <c r="LP712" s="360"/>
      <c r="LQ712" s="28"/>
      <c r="LR712" s="360"/>
      <c r="LS712" s="28"/>
      <c r="LT712" s="360"/>
      <c r="LU712" s="28"/>
      <c r="LV712" s="360"/>
      <c r="LW712" s="28"/>
      <c r="LX712" s="360"/>
      <c r="LY712" s="28"/>
      <c r="LZ712" s="360"/>
      <c r="MA712" s="28"/>
      <c r="MB712" s="360"/>
      <c r="MC712" s="28"/>
      <c r="MD712" s="360"/>
      <c r="ME712" s="28"/>
      <c r="MF712" s="360"/>
      <c r="MG712" s="28"/>
      <c r="MH712" s="360"/>
      <c r="MI712" s="28"/>
      <c r="MJ712" s="360"/>
      <c r="MK712" s="28"/>
      <c r="ML712" s="360"/>
      <c r="MM712" s="28"/>
      <c r="MN712" s="360"/>
      <c r="MO712" s="28"/>
      <c r="MP712" s="360"/>
      <c r="MQ712" s="28"/>
      <c r="MR712" s="360"/>
      <c r="MS712" s="28"/>
      <c r="MT712" s="360"/>
      <c r="MU712" s="28"/>
      <c r="MV712" s="360"/>
      <c r="MW712" s="28"/>
      <c r="MX712" s="360"/>
      <c r="MY712" s="28"/>
      <c r="MZ712" s="360"/>
      <c r="NA712" s="28"/>
      <c r="NB712" s="360"/>
      <c r="NC712" s="28"/>
      <c r="ND712" s="360"/>
      <c r="NE712" s="28"/>
      <c r="NF712" s="360"/>
      <c r="NG712" s="28"/>
      <c r="NH712" s="360"/>
      <c r="NI712" s="28"/>
      <c r="NJ712" s="360"/>
      <c r="NK712" s="28"/>
      <c r="NL712" s="360"/>
      <c r="NM712" s="28"/>
      <c r="NN712" s="360"/>
      <c r="NO712" s="28"/>
      <c r="NP712" s="360"/>
      <c r="NQ712" s="28"/>
      <c r="NR712" s="360"/>
      <c r="NS712" s="28"/>
      <c r="NT712" s="360"/>
      <c r="NU712" s="28"/>
      <c r="NV712" s="360"/>
      <c r="NW712" s="28"/>
      <c r="NX712" s="360"/>
      <c r="NY712" s="28"/>
      <c r="NZ712" s="360"/>
      <c r="OA712" s="28"/>
      <c r="OB712" s="360"/>
      <c r="OC712" s="28"/>
      <c r="OD712" s="360"/>
      <c r="OE712" s="28"/>
      <c r="OF712" s="360"/>
      <c r="OG712" s="28"/>
      <c r="OH712" s="360"/>
      <c r="OI712" s="28"/>
      <c r="OJ712" s="360"/>
      <c r="OK712" s="28"/>
      <c r="OL712" s="360"/>
      <c r="OM712" s="28"/>
      <c r="ON712" s="360"/>
      <c r="OO712" s="28"/>
      <c r="OP712" s="360"/>
      <c r="OQ712" s="28"/>
      <c r="OR712" s="360"/>
      <c r="OS712" s="28"/>
      <c r="OT712" s="360"/>
      <c r="OU712" s="28"/>
      <c r="OV712" s="360"/>
      <c r="OW712" s="28"/>
      <c r="OX712" s="360"/>
      <c r="OY712" s="28"/>
      <c r="OZ712" s="360"/>
      <c r="PA712" s="28"/>
      <c r="PB712" s="360"/>
      <c r="PC712" s="28"/>
      <c r="PD712" s="360"/>
      <c r="PE712" s="28"/>
      <c r="PF712" s="360"/>
      <c r="PG712" s="28"/>
      <c r="PH712" s="360"/>
      <c r="PI712" s="28"/>
      <c r="PJ712" s="360"/>
      <c r="PK712" s="28"/>
      <c r="PL712" s="360"/>
      <c r="PM712" s="28"/>
      <c r="PN712" s="360"/>
      <c r="PO712" s="28"/>
      <c r="PP712" s="360"/>
      <c r="PQ712" s="28"/>
      <c r="PR712" s="360"/>
      <c r="PS712" s="28"/>
      <c r="PT712" s="360"/>
      <c r="PU712" s="28"/>
      <c r="PV712" s="360"/>
      <c r="PW712" s="28"/>
      <c r="PX712" s="360"/>
      <c r="PY712" s="28"/>
      <c r="PZ712" s="360"/>
      <c r="QA712" s="28"/>
      <c r="QB712" s="360"/>
      <c r="QC712" s="28"/>
      <c r="QD712" s="360"/>
      <c r="QE712" s="28"/>
      <c r="QF712" s="360"/>
      <c r="QG712" s="28"/>
      <c r="QH712" s="360"/>
      <c r="QI712" s="28"/>
      <c r="QJ712" s="360"/>
      <c r="QK712" s="28"/>
      <c r="QL712" s="360"/>
      <c r="QM712" s="28"/>
      <c r="QN712" s="360"/>
      <c r="QO712" s="28"/>
      <c r="QP712" s="360"/>
      <c r="QQ712" s="28"/>
      <c r="QR712" s="360"/>
      <c r="QS712" s="28"/>
      <c r="QT712" s="360"/>
      <c r="QU712" s="28"/>
      <c r="QV712" s="360"/>
      <c r="QW712" s="28"/>
      <c r="QX712" s="360"/>
      <c r="QY712" s="28"/>
      <c r="QZ712" s="360"/>
      <c r="RA712" s="28"/>
      <c r="RB712" s="360"/>
      <c r="RC712" s="28"/>
      <c r="RD712" s="360"/>
      <c r="RE712" s="28"/>
      <c r="RF712" s="360"/>
      <c r="RG712" s="28"/>
      <c r="RH712" s="360"/>
      <c r="RI712" s="28"/>
      <c r="RJ712" s="360"/>
      <c r="RK712" s="28"/>
      <c r="RL712" s="360"/>
      <c r="RM712" s="28"/>
      <c r="RN712" s="360"/>
      <c r="RO712" s="28"/>
      <c r="RP712" s="360"/>
      <c r="RQ712" s="28"/>
      <c r="RR712" s="360"/>
      <c r="RS712" s="28"/>
      <c r="RT712" s="360"/>
      <c r="RU712" s="28"/>
      <c r="RV712" s="360"/>
      <c r="RW712" s="28"/>
      <c r="RX712" s="360"/>
      <c r="RY712" s="28"/>
      <c r="RZ712" s="360"/>
      <c r="SA712" s="28"/>
      <c r="SB712" s="360"/>
      <c r="SC712" s="28"/>
      <c r="SD712" s="360"/>
      <c r="SE712" s="28"/>
      <c r="SF712" s="360"/>
      <c r="SG712" s="28"/>
      <c r="SH712" s="360"/>
      <c r="SI712" s="28"/>
      <c r="SJ712" s="360"/>
      <c r="SK712" s="28"/>
      <c r="SL712" s="360"/>
      <c r="SM712" s="28"/>
      <c r="SN712" s="360"/>
      <c r="SO712" s="28"/>
      <c r="SP712" s="360"/>
      <c r="SQ712" s="28"/>
      <c r="SR712" s="360"/>
      <c r="SS712" s="28"/>
      <c r="ST712" s="360"/>
      <c r="SU712" s="28"/>
      <c r="SV712" s="360"/>
      <c r="SW712" s="28"/>
      <c r="SX712" s="360"/>
      <c r="SY712" s="28"/>
      <c r="SZ712" s="360"/>
      <c r="TA712" s="28"/>
      <c r="TB712" s="360"/>
      <c r="TC712" s="28"/>
      <c r="TD712" s="360"/>
      <c r="TE712" s="28"/>
      <c r="TF712" s="360"/>
      <c r="TG712" s="28"/>
      <c r="TH712" s="360"/>
      <c r="TI712" s="28"/>
      <c r="TJ712" s="360"/>
      <c r="TK712" s="28"/>
      <c r="TL712" s="360"/>
      <c r="TM712" s="28"/>
      <c r="TN712" s="360"/>
      <c r="TO712" s="28"/>
      <c r="TP712" s="360"/>
      <c r="TQ712" s="28"/>
      <c r="TR712" s="360"/>
      <c r="TS712" s="28"/>
      <c r="TT712" s="360"/>
      <c r="TU712" s="28"/>
      <c r="TV712" s="360"/>
      <c r="TW712" s="28"/>
      <c r="TX712" s="360"/>
      <c r="TY712" s="28"/>
      <c r="TZ712" s="360"/>
      <c r="UA712" s="28"/>
      <c r="UB712" s="360"/>
      <c r="UC712" s="28"/>
      <c r="UD712" s="360"/>
      <c r="UE712" s="28"/>
      <c r="UF712" s="360"/>
      <c r="UG712" s="28"/>
      <c r="UH712" s="360"/>
      <c r="UI712" s="28"/>
      <c r="UJ712" s="360"/>
      <c r="UK712" s="28"/>
      <c r="UL712" s="360"/>
      <c r="UM712" s="28"/>
      <c r="UN712" s="360"/>
      <c r="UO712" s="28"/>
      <c r="UP712" s="360"/>
      <c r="UQ712" s="28"/>
      <c r="UR712" s="360"/>
      <c r="US712" s="28"/>
      <c r="UT712" s="360"/>
      <c r="UU712" s="28"/>
      <c r="UV712" s="360"/>
      <c r="UW712" s="28"/>
      <c r="UX712" s="360"/>
      <c r="UY712" s="28"/>
      <c r="UZ712" s="360"/>
      <c r="VA712" s="28"/>
      <c r="VB712" s="360"/>
      <c r="VC712" s="28"/>
      <c r="VD712" s="360"/>
      <c r="VE712" s="28"/>
      <c r="VF712" s="360"/>
      <c r="VG712" s="28"/>
      <c r="VH712" s="360"/>
      <c r="VI712" s="28"/>
      <c r="VJ712" s="360"/>
      <c r="VK712" s="28"/>
      <c r="VL712" s="360"/>
      <c r="VM712" s="28"/>
      <c r="VN712" s="360"/>
      <c r="VO712" s="28"/>
      <c r="VP712" s="360"/>
      <c r="VQ712" s="28"/>
      <c r="VR712" s="360"/>
      <c r="VS712" s="28"/>
      <c r="VT712" s="360"/>
      <c r="VU712" s="28"/>
      <c r="VV712" s="360"/>
      <c r="VW712" s="28"/>
      <c r="VX712" s="360"/>
      <c r="VY712" s="28"/>
      <c r="VZ712" s="360"/>
      <c r="WA712" s="28"/>
      <c r="WB712" s="360"/>
      <c r="WC712" s="28"/>
      <c r="WD712" s="360"/>
      <c r="WE712" s="28"/>
      <c r="WF712" s="360"/>
      <c r="WG712" s="28"/>
      <c r="WH712" s="360"/>
      <c r="WI712" s="28"/>
      <c r="WJ712" s="360"/>
      <c r="WK712" s="28"/>
      <c r="WL712" s="360"/>
      <c r="WM712" s="28"/>
      <c r="WN712" s="360"/>
      <c r="WO712" s="28"/>
      <c r="WP712" s="360"/>
      <c r="WQ712" s="28"/>
      <c r="WR712" s="360"/>
      <c r="WS712" s="28"/>
      <c r="WT712" s="360"/>
      <c r="WU712" s="28"/>
      <c r="WV712" s="360"/>
      <c r="WW712" s="28"/>
      <c r="WX712" s="360"/>
      <c r="WY712" s="28"/>
      <c r="WZ712" s="360"/>
      <c r="XA712" s="28"/>
      <c r="XB712" s="360"/>
      <c r="XC712" s="28"/>
      <c r="XD712" s="360"/>
      <c r="XE712" s="28"/>
      <c r="XF712" s="360"/>
      <c r="XG712" s="28"/>
      <c r="XH712" s="360"/>
      <c r="XI712" s="28"/>
      <c r="XJ712" s="360"/>
      <c r="XK712" s="28"/>
      <c r="XL712" s="360"/>
      <c r="XM712" s="28"/>
      <c r="XN712" s="360"/>
      <c r="XO712" s="28"/>
      <c r="XP712" s="360"/>
      <c r="XQ712" s="28"/>
      <c r="XR712" s="360"/>
      <c r="XS712" s="28"/>
      <c r="XT712" s="360"/>
      <c r="XU712" s="28"/>
      <c r="XV712" s="360"/>
      <c r="XW712" s="28"/>
      <c r="XX712" s="360"/>
      <c r="XY712" s="28"/>
      <c r="XZ712" s="360"/>
      <c r="YA712" s="28"/>
      <c r="YB712" s="360"/>
      <c r="YC712" s="28"/>
      <c r="YD712" s="360"/>
      <c r="YE712" s="28"/>
      <c r="YF712" s="360"/>
      <c r="YG712" s="28"/>
      <c r="YH712" s="360"/>
      <c r="YI712" s="28"/>
      <c r="YJ712" s="360"/>
      <c r="YK712" s="28"/>
      <c r="YL712" s="360"/>
      <c r="YM712" s="28"/>
      <c r="YN712" s="360"/>
      <c r="YO712" s="28"/>
      <c r="YP712" s="360"/>
      <c r="YQ712" s="28"/>
      <c r="YR712" s="360"/>
      <c r="YS712" s="28"/>
      <c r="YT712" s="360"/>
      <c r="YU712" s="28"/>
      <c r="YV712" s="360"/>
      <c r="YW712" s="28"/>
      <c r="YX712" s="360"/>
      <c r="YY712" s="28"/>
      <c r="YZ712" s="360"/>
      <c r="ZA712" s="28"/>
      <c r="ZB712" s="360"/>
      <c r="ZC712" s="28"/>
      <c r="ZD712" s="360"/>
      <c r="ZE712" s="28"/>
      <c r="ZF712" s="360"/>
      <c r="ZG712" s="28"/>
      <c r="ZH712" s="360"/>
      <c r="ZI712" s="28"/>
      <c r="ZJ712" s="360"/>
      <c r="ZK712" s="28"/>
      <c r="ZL712" s="360"/>
      <c r="ZM712" s="28"/>
      <c r="ZN712" s="360"/>
      <c r="ZO712" s="28"/>
      <c r="ZP712" s="360"/>
      <c r="ZQ712" s="28"/>
      <c r="ZR712" s="360"/>
      <c r="ZS712" s="28"/>
      <c r="ZT712" s="360"/>
      <c r="ZU712" s="28"/>
      <c r="ZV712" s="360"/>
      <c r="ZW712" s="28"/>
      <c r="ZX712" s="360"/>
      <c r="ZY712" s="28"/>
      <c r="ZZ712" s="360"/>
      <c r="AAA712" s="28"/>
      <c r="AAB712" s="360"/>
      <c r="AAC712" s="28"/>
      <c r="AAD712" s="360"/>
      <c r="AAE712" s="28"/>
      <c r="AAF712" s="360"/>
      <c r="AAG712" s="28"/>
      <c r="AAH712" s="360"/>
      <c r="AAI712" s="28"/>
      <c r="AAJ712" s="360"/>
      <c r="AAK712" s="28"/>
      <c r="AAL712" s="360"/>
      <c r="AAM712" s="28"/>
      <c r="AAN712" s="360"/>
      <c r="AAO712" s="28"/>
      <c r="AAP712" s="360"/>
      <c r="AAQ712" s="28"/>
      <c r="AAR712" s="360"/>
      <c r="AAS712" s="28"/>
      <c r="AAT712" s="360"/>
      <c r="AAU712" s="28"/>
      <c r="AAV712" s="360"/>
      <c r="AAW712" s="28"/>
      <c r="AAX712" s="360"/>
      <c r="AAY712" s="28"/>
      <c r="AAZ712" s="360"/>
      <c r="ABA712" s="28"/>
      <c r="ABB712" s="360"/>
      <c r="ABC712" s="28"/>
      <c r="ABD712" s="360"/>
      <c r="ABE712" s="28"/>
      <c r="ABF712" s="360"/>
      <c r="ABG712" s="28"/>
      <c r="ABH712" s="360"/>
      <c r="ABI712" s="28"/>
      <c r="ABJ712" s="360"/>
      <c r="ABK712" s="28"/>
      <c r="ABL712" s="360"/>
      <c r="ABM712" s="28"/>
      <c r="ABN712" s="360"/>
      <c r="ABO712" s="28"/>
      <c r="ABP712" s="360"/>
      <c r="ABQ712" s="28"/>
      <c r="ABR712" s="360"/>
      <c r="ABS712" s="28"/>
      <c r="ABT712" s="360"/>
      <c r="ABU712" s="28"/>
      <c r="ABV712" s="360"/>
      <c r="ABW712" s="28"/>
      <c r="ABX712" s="360"/>
      <c r="ABY712" s="28"/>
      <c r="ABZ712" s="360"/>
      <c r="ACA712" s="28"/>
      <c r="ACB712" s="360"/>
      <c r="ACC712" s="28"/>
      <c r="ACD712" s="360"/>
      <c r="ACE712" s="28"/>
      <c r="ACF712" s="360"/>
      <c r="ACG712" s="28"/>
      <c r="ACH712" s="360"/>
      <c r="ACI712" s="28"/>
      <c r="ACJ712" s="360"/>
      <c r="ACK712" s="28"/>
      <c r="ACL712" s="360"/>
      <c r="ACM712" s="28"/>
      <c r="ACN712" s="360"/>
      <c r="ACO712" s="28"/>
      <c r="ACP712" s="360"/>
      <c r="ACQ712" s="28"/>
      <c r="ACR712" s="360"/>
      <c r="ACS712" s="28"/>
      <c r="ACT712" s="360"/>
      <c r="ACU712" s="28"/>
      <c r="ACV712" s="360"/>
      <c r="ACW712" s="28"/>
      <c r="ACX712" s="360"/>
      <c r="ACY712" s="28"/>
      <c r="ACZ712" s="360"/>
      <c r="ADA712" s="28"/>
      <c r="ADB712" s="360"/>
      <c r="ADC712" s="28"/>
      <c r="ADD712" s="360"/>
      <c r="ADE712" s="28"/>
      <c r="ADF712" s="360"/>
      <c r="ADG712" s="28"/>
      <c r="ADH712" s="360"/>
      <c r="ADI712" s="28"/>
      <c r="ADJ712" s="360"/>
      <c r="ADK712" s="28"/>
      <c r="ADL712" s="360"/>
      <c r="ADM712" s="28"/>
      <c r="ADN712" s="360"/>
      <c r="ADO712" s="28"/>
      <c r="ADP712" s="360"/>
      <c r="ADQ712" s="28"/>
      <c r="ADR712" s="360"/>
      <c r="ADS712" s="28"/>
      <c r="ADT712" s="360"/>
      <c r="ADU712" s="28"/>
      <c r="ADV712" s="360"/>
      <c r="ADW712" s="28"/>
      <c r="ADX712" s="360"/>
      <c r="ADY712" s="28"/>
      <c r="ADZ712" s="360"/>
      <c r="AEA712" s="28"/>
      <c r="AEB712" s="360"/>
      <c r="AEC712" s="28"/>
      <c r="AED712" s="360"/>
      <c r="AEE712" s="28"/>
      <c r="AEF712" s="360"/>
      <c r="AEG712" s="28"/>
      <c r="AEH712" s="360"/>
      <c r="AEI712" s="28"/>
      <c r="AEJ712" s="360"/>
      <c r="AEK712" s="28"/>
      <c r="AEL712" s="360"/>
      <c r="AEM712" s="28"/>
      <c r="AEN712" s="360"/>
      <c r="AEO712" s="28"/>
      <c r="AEP712" s="360"/>
      <c r="AEQ712" s="28"/>
      <c r="AER712" s="360"/>
      <c r="AES712" s="28"/>
      <c r="AET712" s="360"/>
      <c r="AEU712" s="28"/>
      <c r="AEV712" s="360"/>
      <c r="AEW712" s="28"/>
      <c r="AEX712" s="360"/>
      <c r="AEY712" s="28"/>
      <c r="AEZ712" s="360"/>
      <c r="AFA712" s="28"/>
      <c r="AFB712" s="360"/>
      <c r="AFC712" s="28"/>
      <c r="AFD712" s="360"/>
      <c r="AFE712" s="28"/>
      <c r="AFF712" s="360"/>
      <c r="AFG712" s="28"/>
      <c r="AFH712" s="360"/>
      <c r="AFI712" s="28"/>
      <c r="AFJ712" s="360"/>
      <c r="AFK712" s="28"/>
      <c r="AFL712" s="360"/>
      <c r="AFM712" s="28"/>
      <c r="AFN712" s="360"/>
      <c r="AFO712" s="28"/>
      <c r="AFP712" s="360"/>
      <c r="AFQ712" s="28"/>
      <c r="AFR712" s="360"/>
      <c r="AFS712" s="28"/>
      <c r="AFT712" s="360"/>
      <c r="AFU712" s="28"/>
      <c r="AFV712" s="360"/>
      <c r="AFW712" s="28"/>
      <c r="AFX712" s="360"/>
      <c r="AFY712" s="28"/>
      <c r="AFZ712" s="360"/>
      <c r="AGA712" s="28"/>
      <c r="AGB712" s="360"/>
      <c r="AGC712" s="28"/>
      <c r="AGD712" s="360"/>
      <c r="AGE712" s="28"/>
      <c r="AGF712" s="360"/>
      <c r="AGG712" s="28"/>
      <c r="AGH712" s="360"/>
      <c r="AGI712" s="28"/>
      <c r="AGJ712" s="360"/>
      <c r="AGK712" s="28"/>
      <c r="AGL712" s="360"/>
      <c r="AGM712" s="28"/>
      <c r="AGN712" s="360"/>
      <c r="AGO712" s="28"/>
      <c r="AGP712" s="360"/>
      <c r="AGQ712" s="28"/>
      <c r="AGR712" s="360"/>
      <c r="AGS712" s="28"/>
      <c r="AGT712" s="360"/>
      <c r="AGU712" s="28"/>
      <c r="AGV712" s="360"/>
      <c r="AGW712" s="28"/>
      <c r="AGX712" s="360"/>
      <c r="AGY712" s="28"/>
      <c r="AGZ712" s="360"/>
      <c r="AHA712" s="28"/>
      <c r="AHB712" s="360"/>
      <c r="AHC712" s="28"/>
      <c r="AHD712" s="360"/>
      <c r="AHE712" s="28"/>
      <c r="AHF712" s="360"/>
      <c r="AHG712" s="28"/>
      <c r="AHH712" s="360"/>
      <c r="AHI712" s="28"/>
      <c r="AHJ712" s="360"/>
      <c r="AHK712" s="28"/>
      <c r="AHL712" s="360"/>
      <c r="AHM712" s="28"/>
      <c r="AHN712" s="360"/>
      <c r="AHO712" s="28"/>
      <c r="AHP712" s="360"/>
      <c r="AHQ712" s="28"/>
      <c r="AHR712" s="360"/>
      <c r="AHS712" s="28"/>
      <c r="AHT712" s="360"/>
      <c r="AHU712" s="28"/>
      <c r="AHV712" s="360"/>
      <c r="AHW712" s="28"/>
      <c r="AHX712" s="360"/>
      <c r="AHY712" s="28"/>
      <c r="AHZ712" s="360"/>
      <c r="AIA712" s="28"/>
      <c r="AIB712" s="360"/>
      <c r="AIC712" s="28"/>
      <c r="AID712" s="360"/>
      <c r="AIE712" s="28"/>
      <c r="AIF712" s="360"/>
      <c r="AIG712" s="28"/>
      <c r="AIH712" s="360"/>
      <c r="AII712" s="28"/>
      <c r="AIJ712" s="360"/>
      <c r="AIK712" s="28"/>
      <c r="AIL712" s="360"/>
      <c r="AIM712" s="28"/>
      <c r="AIN712" s="360"/>
      <c r="AIO712" s="28"/>
      <c r="AIP712" s="360"/>
      <c r="AIQ712" s="28"/>
      <c r="AIR712" s="360"/>
      <c r="AIS712" s="28"/>
      <c r="AIT712" s="360"/>
      <c r="AIU712" s="28"/>
      <c r="AIV712" s="360"/>
      <c r="AIW712" s="28"/>
      <c r="AIX712" s="360"/>
      <c r="AIY712" s="28"/>
      <c r="AIZ712" s="360"/>
      <c r="AJA712" s="28"/>
      <c r="AJB712" s="360"/>
      <c r="AJC712" s="28"/>
      <c r="AJD712" s="360"/>
      <c r="AJE712" s="28"/>
      <c r="AJF712" s="360"/>
      <c r="AJG712" s="28"/>
      <c r="AJH712" s="360"/>
      <c r="AJI712" s="28"/>
      <c r="AJJ712" s="360"/>
      <c r="AJK712" s="28"/>
      <c r="AJL712" s="360"/>
      <c r="AJM712" s="28"/>
      <c r="AJN712" s="360"/>
      <c r="AJO712" s="28"/>
      <c r="AJP712" s="360"/>
      <c r="AJQ712" s="28"/>
      <c r="AJR712" s="360"/>
      <c r="AJS712" s="28"/>
      <c r="AJT712" s="360"/>
      <c r="AJU712" s="28"/>
      <c r="AJV712" s="360"/>
      <c r="AJW712" s="28"/>
      <c r="AJX712" s="360"/>
      <c r="AJY712" s="28"/>
      <c r="AJZ712" s="360"/>
      <c r="AKA712" s="28"/>
      <c r="AKB712" s="360"/>
      <c r="AKC712" s="28"/>
      <c r="AKD712" s="360"/>
      <c r="AKE712" s="28"/>
      <c r="AKF712" s="360"/>
      <c r="AKG712" s="28"/>
      <c r="AKH712" s="360"/>
      <c r="AKI712" s="28"/>
      <c r="AKJ712" s="360"/>
      <c r="AKK712" s="28"/>
      <c r="AKL712" s="360"/>
      <c r="AKM712" s="28"/>
      <c r="AKN712" s="360"/>
      <c r="AKO712" s="28"/>
      <c r="AKP712" s="360"/>
      <c r="AKQ712" s="28"/>
      <c r="AKR712" s="360"/>
      <c r="AKS712" s="28"/>
      <c r="AKT712" s="360"/>
      <c r="AKU712" s="28"/>
      <c r="AKV712" s="360"/>
      <c r="AKW712" s="28"/>
      <c r="AKX712" s="360"/>
      <c r="AKY712" s="28"/>
      <c r="AKZ712" s="360"/>
      <c r="ALA712" s="28"/>
      <c r="ALB712" s="360"/>
      <c r="ALC712" s="28"/>
      <c r="ALD712" s="360"/>
      <c r="ALE712" s="28"/>
      <c r="ALF712" s="360"/>
      <c r="ALG712" s="28"/>
      <c r="ALH712" s="360"/>
      <c r="ALI712" s="28"/>
      <c r="ALJ712" s="360"/>
      <c r="ALK712" s="28"/>
      <c r="ALL712" s="360"/>
      <c r="ALM712" s="28"/>
      <c r="ALN712" s="360"/>
      <c r="ALO712" s="28"/>
      <c r="ALP712" s="360"/>
      <c r="ALQ712" s="28"/>
      <c r="ALR712" s="360"/>
      <c r="ALS712" s="28"/>
      <c r="ALT712" s="360"/>
      <c r="ALU712" s="28"/>
      <c r="ALV712" s="360"/>
      <c r="ALW712" s="28"/>
      <c r="ALX712" s="360"/>
      <c r="ALY712" s="28"/>
      <c r="ALZ712" s="360"/>
      <c r="AMA712" s="28"/>
      <c r="AMB712" s="360"/>
      <c r="AMC712" s="28"/>
      <c r="AMD712" s="360"/>
      <c r="AME712" s="28"/>
      <c r="AMF712" s="360"/>
      <c r="AMG712" s="28"/>
      <c r="AMH712" s="360"/>
      <c r="AMI712" s="28"/>
      <c r="AMJ712" s="360"/>
      <c r="AMK712" s="28"/>
      <c r="AML712" s="360"/>
      <c r="AMM712" s="28"/>
      <c r="AMN712" s="360"/>
      <c r="AMO712" s="28"/>
      <c r="AMP712" s="360"/>
      <c r="AMQ712" s="28"/>
      <c r="AMR712" s="360"/>
      <c r="AMS712" s="28"/>
      <c r="AMT712" s="360"/>
      <c r="AMU712" s="28"/>
      <c r="AMV712" s="360"/>
      <c r="AMW712" s="28"/>
      <c r="AMX712" s="360"/>
      <c r="AMY712" s="28"/>
      <c r="AMZ712" s="360"/>
      <c r="ANA712" s="28"/>
      <c r="ANB712" s="360"/>
      <c r="ANC712" s="28"/>
      <c r="AND712" s="360"/>
      <c r="ANE712" s="28"/>
      <c r="ANF712" s="360"/>
      <c r="ANG712" s="28"/>
      <c r="ANH712" s="360"/>
      <c r="ANI712" s="28"/>
      <c r="ANJ712" s="360"/>
      <c r="ANK712" s="28"/>
      <c r="ANL712" s="360"/>
      <c r="ANM712" s="28"/>
      <c r="ANN712" s="360"/>
      <c r="ANO712" s="28"/>
      <c r="ANP712" s="360"/>
      <c r="ANQ712" s="28"/>
      <c r="ANR712" s="360"/>
      <c r="ANS712" s="28"/>
      <c r="ANT712" s="360"/>
      <c r="ANU712" s="28"/>
      <c r="ANV712" s="360"/>
      <c r="ANW712" s="28"/>
      <c r="ANX712" s="360"/>
      <c r="ANY712" s="28"/>
      <c r="ANZ712" s="360"/>
      <c r="AOA712" s="28"/>
      <c r="AOB712" s="360"/>
      <c r="AOC712" s="28"/>
      <c r="AOD712" s="360"/>
      <c r="AOE712" s="28"/>
      <c r="AOF712" s="360"/>
      <c r="AOG712" s="28"/>
      <c r="AOH712" s="360"/>
      <c r="AOI712" s="28"/>
      <c r="AOJ712" s="360"/>
      <c r="AOK712" s="28"/>
      <c r="AOL712" s="360"/>
      <c r="AOM712" s="28"/>
      <c r="AON712" s="360"/>
      <c r="AOO712" s="28"/>
      <c r="AOP712" s="360"/>
      <c r="AOQ712" s="28"/>
      <c r="AOR712" s="360"/>
      <c r="AOS712" s="28"/>
      <c r="AOT712" s="360"/>
      <c r="AOU712" s="28"/>
      <c r="AOV712" s="360"/>
      <c r="AOW712" s="28"/>
      <c r="AOX712" s="360"/>
      <c r="AOY712" s="28"/>
      <c r="AOZ712" s="360"/>
      <c r="APA712" s="28"/>
      <c r="APB712" s="360"/>
      <c r="APC712" s="28"/>
      <c r="APD712" s="360"/>
      <c r="APE712" s="28"/>
      <c r="APF712" s="360"/>
      <c r="APG712" s="28"/>
      <c r="APH712" s="360"/>
      <c r="API712" s="28"/>
      <c r="APJ712" s="360"/>
      <c r="APK712" s="28"/>
      <c r="APL712" s="360"/>
      <c r="APM712" s="28"/>
      <c r="APN712" s="360"/>
      <c r="APO712" s="28"/>
      <c r="APP712" s="360"/>
      <c r="APQ712" s="28"/>
      <c r="APR712" s="360"/>
      <c r="APS712" s="28"/>
      <c r="APT712" s="360"/>
      <c r="APU712" s="28"/>
      <c r="APV712" s="360"/>
      <c r="APW712" s="28"/>
      <c r="APX712" s="360"/>
      <c r="APY712" s="28"/>
      <c r="APZ712" s="360"/>
      <c r="AQA712" s="28"/>
      <c r="AQB712" s="360"/>
      <c r="AQC712" s="28"/>
      <c r="AQD712" s="360"/>
      <c r="AQE712" s="28"/>
      <c r="AQF712" s="360"/>
      <c r="AQG712" s="28"/>
      <c r="AQH712" s="360"/>
      <c r="AQI712" s="28"/>
      <c r="AQJ712" s="360"/>
      <c r="AQK712" s="28"/>
      <c r="AQL712" s="360"/>
      <c r="AQM712" s="28"/>
      <c r="AQN712" s="360"/>
      <c r="AQO712" s="28"/>
      <c r="AQP712" s="360"/>
      <c r="AQQ712" s="28"/>
      <c r="AQR712" s="360"/>
      <c r="AQS712" s="28"/>
      <c r="AQT712" s="360"/>
      <c r="AQU712" s="28"/>
      <c r="AQV712" s="360"/>
      <c r="AQW712" s="28"/>
      <c r="AQX712" s="360"/>
      <c r="AQY712" s="28"/>
      <c r="AQZ712" s="360"/>
      <c r="ARA712" s="28"/>
      <c r="ARB712" s="360"/>
      <c r="ARC712" s="28"/>
      <c r="ARD712" s="360"/>
      <c r="ARE712" s="28"/>
      <c r="ARF712" s="360"/>
      <c r="ARG712" s="28"/>
      <c r="ARH712" s="360"/>
      <c r="ARI712" s="28"/>
      <c r="ARJ712" s="360"/>
      <c r="ARK712" s="28"/>
      <c r="ARL712" s="360"/>
      <c r="ARM712" s="28"/>
      <c r="ARN712" s="360"/>
      <c r="ARO712" s="28"/>
      <c r="ARP712" s="360"/>
      <c r="ARQ712" s="28"/>
      <c r="ARR712" s="360"/>
      <c r="ARS712" s="28"/>
      <c r="ART712" s="360"/>
      <c r="ARU712" s="28"/>
      <c r="ARV712" s="360"/>
      <c r="ARW712" s="28"/>
      <c r="ARX712" s="360"/>
      <c r="ARY712" s="28"/>
      <c r="ARZ712" s="360"/>
      <c r="ASA712" s="28"/>
      <c r="ASB712" s="360"/>
      <c r="ASC712" s="28"/>
      <c r="ASD712" s="360"/>
      <c r="ASE712" s="28"/>
      <c r="ASF712" s="360"/>
      <c r="ASG712" s="28"/>
      <c r="ASH712" s="360"/>
      <c r="ASI712" s="28"/>
      <c r="ASJ712" s="360"/>
      <c r="ASK712" s="28"/>
      <c r="ASL712" s="360"/>
      <c r="ASM712" s="28"/>
      <c r="ASN712" s="360"/>
      <c r="ASO712" s="28"/>
      <c r="ASP712" s="360"/>
      <c r="ASQ712" s="28"/>
      <c r="ASR712" s="360"/>
      <c r="ASS712" s="28"/>
      <c r="AST712" s="360"/>
      <c r="ASU712" s="28"/>
      <c r="ASV712" s="360"/>
      <c r="ASW712" s="28"/>
      <c r="ASX712" s="360"/>
      <c r="ASY712" s="28"/>
      <c r="ASZ712" s="360"/>
      <c r="ATA712" s="28"/>
      <c r="ATB712" s="360"/>
      <c r="ATC712" s="28"/>
      <c r="ATD712" s="360"/>
      <c r="ATE712" s="28"/>
      <c r="ATF712" s="360"/>
      <c r="ATG712" s="28"/>
      <c r="ATH712" s="360"/>
      <c r="ATI712" s="28"/>
      <c r="ATJ712" s="360"/>
      <c r="ATK712" s="28"/>
      <c r="ATL712" s="360"/>
      <c r="ATM712" s="28"/>
      <c r="ATN712" s="360"/>
      <c r="ATO712" s="28"/>
      <c r="ATP712" s="360"/>
      <c r="ATQ712" s="28"/>
      <c r="ATR712" s="360"/>
      <c r="ATS712" s="28"/>
      <c r="ATT712" s="360"/>
      <c r="ATU712" s="28"/>
      <c r="ATV712" s="360"/>
      <c r="ATW712" s="28"/>
      <c r="ATX712" s="360"/>
      <c r="ATY712" s="28"/>
      <c r="ATZ712" s="360"/>
      <c r="AUA712" s="28"/>
      <c r="AUB712" s="360"/>
      <c r="AUC712" s="28"/>
      <c r="AUD712" s="360"/>
      <c r="AUE712" s="28"/>
      <c r="AUF712" s="360"/>
      <c r="AUG712" s="28"/>
      <c r="AUH712" s="360"/>
      <c r="AUI712" s="28"/>
      <c r="AUJ712" s="360"/>
      <c r="AUK712" s="28"/>
      <c r="AUL712" s="360"/>
      <c r="AUM712" s="28"/>
      <c r="AUN712" s="360"/>
      <c r="AUO712" s="28"/>
      <c r="AUP712" s="360"/>
      <c r="AUQ712" s="28"/>
      <c r="AUR712" s="360"/>
      <c r="AUS712" s="28"/>
      <c r="AUT712" s="360"/>
      <c r="AUU712" s="28"/>
      <c r="AUV712" s="360"/>
      <c r="AUW712" s="28"/>
      <c r="AUX712" s="360"/>
      <c r="AUY712" s="28"/>
      <c r="AUZ712" s="360"/>
      <c r="AVA712" s="28"/>
      <c r="AVB712" s="360"/>
      <c r="AVC712" s="28"/>
      <c r="AVD712" s="360"/>
      <c r="AVE712" s="28"/>
      <c r="AVF712" s="360"/>
      <c r="AVG712" s="28"/>
      <c r="AVH712" s="360"/>
      <c r="AVI712" s="28"/>
      <c r="AVJ712" s="360"/>
      <c r="AVK712" s="28"/>
      <c r="AVL712" s="360"/>
      <c r="AVM712" s="28"/>
      <c r="AVN712" s="360"/>
      <c r="AVO712" s="28"/>
      <c r="AVP712" s="360"/>
      <c r="AVQ712" s="28"/>
      <c r="AVR712" s="360"/>
      <c r="AVS712" s="28"/>
      <c r="AVT712" s="360"/>
      <c r="AVU712" s="28"/>
      <c r="AVV712" s="360"/>
      <c r="AVW712" s="28"/>
      <c r="AVX712" s="360"/>
      <c r="AVY712" s="28"/>
      <c r="AVZ712" s="360"/>
      <c r="AWA712" s="28"/>
      <c r="AWB712" s="360"/>
      <c r="AWC712" s="28"/>
      <c r="AWD712" s="360"/>
      <c r="AWE712" s="28"/>
      <c r="AWF712" s="360"/>
      <c r="AWG712" s="28"/>
      <c r="AWH712" s="360"/>
      <c r="AWI712" s="28"/>
      <c r="AWJ712" s="360"/>
      <c r="AWK712" s="28"/>
      <c r="AWL712" s="360"/>
      <c r="AWM712" s="28"/>
      <c r="AWN712" s="360"/>
      <c r="AWO712" s="28"/>
      <c r="AWP712" s="360"/>
      <c r="AWQ712" s="28"/>
      <c r="AWR712" s="360"/>
      <c r="AWS712" s="28"/>
      <c r="AWT712" s="360"/>
      <c r="AWU712" s="28"/>
      <c r="AWV712" s="360"/>
      <c r="AWW712" s="28"/>
      <c r="AWX712" s="360"/>
      <c r="AWY712" s="28"/>
      <c r="AWZ712" s="360"/>
      <c r="AXA712" s="28"/>
      <c r="AXB712" s="360"/>
      <c r="AXC712" s="28"/>
      <c r="AXD712" s="360"/>
      <c r="AXE712" s="28"/>
      <c r="AXF712" s="360"/>
      <c r="AXG712" s="28"/>
      <c r="AXH712" s="360"/>
      <c r="AXI712" s="28"/>
      <c r="AXJ712" s="360"/>
      <c r="AXK712" s="28"/>
      <c r="AXL712" s="360"/>
      <c r="AXM712" s="28"/>
      <c r="AXN712" s="360"/>
      <c r="AXO712" s="28"/>
      <c r="AXP712" s="360"/>
      <c r="AXQ712" s="28"/>
      <c r="AXR712" s="360"/>
      <c r="AXS712" s="28"/>
      <c r="AXT712" s="360"/>
      <c r="AXU712" s="28"/>
      <c r="AXV712" s="360"/>
      <c r="AXW712" s="28"/>
      <c r="AXX712" s="360"/>
      <c r="AXY712" s="28"/>
      <c r="AXZ712" s="360"/>
      <c r="AYA712" s="28"/>
      <c r="AYB712" s="360"/>
      <c r="AYC712" s="28"/>
      <c r="AYD712" s="360"/>
      <c r="AYE712" s="28"/>
      <c r="AYF712" s="360"/>
      <c r="AYG712" s="28"/>
      <c r="AYH712" s="360"/>
      <c r="AYI712" s="28"/>
      <c r="AYJ712" s="360"/>
      <c r="AYK712" s="28"/>
      <c r="AYL712" s="360"/>
      <c r="AYM712" s="28"/>
      <c r="AYN712" s="360"/>
      <c r="AYO712" s="28"/>
      <c r="AYP712" s="360"/>
      <c r="AYQ712" s="28"/>
      <c r="AYR712" s="360"/>
      <c r="AYS712" s="28"/>
      <c r="AYT712" s="360"/>
      <c r="AYU712" s="28"/>
      <c r="AYV712" s="360"/>
      <c r="AYW712" s="28"/>
      <c r="AYX712" s="360"/>
      <c r="AYY712" s="28"/>
      <c r="AYZ712" s="360"/>
      <c r="AZA712" s="28"/>
      <c r="AZB712" s="360"/>
      <c r="AZC712" s="28"/>
      <c r="AZD712" s="360"/>
      <c r="AZE712" s="28"/>
      <c r="AZF712" s="360"/>
      <c r="AZG712" s="28"/>
      <c r="AZH712" s="360"/>
      <c r="AZI712" s="28"/>
      <c r="AZJ712" s="360"/>
      <c r="AZK712" s="28"/>
      <c r="AZL712" s="360"/>
      <c r="AZM712" s="28"/>
      <c r="AZN712" s="360"/>
      <c r="AZO712" s="28"/>
      <c r="AZP712" s="360"/>
      <c r="AZQ712" s="28"/>
      <c r="AZR712" s="360"/>
      <c r="AZS712" s="28"/>
      <c r="AZT712" s="360"/>
      <c r="AZU712" s="28"/>
      <c r="AZV712" s="360"/>
      <c r="AZW712" s="28"/>
      <c r="AZX712" s="360"/>
      <c r="AZY712" s="28"/>
      <c r="AZZ712" s="360"/>
      <c r="BAA712" s="28"/>
      <c r="BAB712" s="360"/>
      <c r="BAC712" s="28"/>
      <c r="BAD712" s="360"/>
      <c r="BAE712" s="28"/>
      <c r="BAF712" s="360"/>
      <c r="BAG712" s="28"/>
      <c r="BAH712" s="360"/>
      <c r="BAI712" s="28"/>
      <c r="BAJ712" s="360"/>
      <c r="BAK712" s="28"/>
      <c r="BAL712" s="360"/>
      <c r="BAM712" s="28"/>
      <c r="BAN712" s="360"/>
      <c r="BAO712" s="28"/>
      <c r="BAP712" s="360"/>
      <c r="BAQ712" s="28"/>
      <c r="BAR712" s="360"/>
      <c r="BAS712" s="28"/>
      <c r="BAT712" s="360"/>
      <c r="BAU712" s="28"/>
      <c r="BAV712" s="360"/>
      <c r="BAW712" s="28"/>
      <c r="BAX712" s="360"/>
      <c r="BAY712" s="28"/>
      <c r="BAZ712" s="360"/>
      <c r="BBA712" s="28"/>
      <c r="BBB712" s="360"/>
      <c r="BBC712" s="28"/>
      <c r="BBD712" s="360"/>
      <c r="BBE712" s="28"/>
      <c r="BBF712" s="360"/>
      <c r="BBG712" s="28"/>
      <c r="BBH712" s="360"/>
      <c r="BBI712" s="28"/>
      <c r="BBJ712" s="360"/>
      <c r="BBK712" s="28"/>
      <c r="BBL712" s="360"/>
      <c r="BBM712" s="28"/>
      <c r="BBN712" s="360"/>
      <c r="BBO712" s="28"/>
      <c r="BBP712" s="360"/>
      <c r="BBQ712" s="28"/>
      <c r="BBR712" s="360"/>
      <c r="BBS712" s="28"/>
      <c r="BBT712" s="360"/>
      <c r="BBU712" s="28"/>
      <c r="BBV712" s="360"/>
      <c r="BBW712" s="28"/>
      <c r="BBX712" s="360"/>
      <c r="BBY712" s="28"/>
      <c r="BBZ712" s="360"/>
      <c r="BCA712" s="28"/>
      <c r="BCB712" s="360"/>
      <c r="BCC712" s="28"/>
      <c r="BCD712" s="360"/>
      <c r="BCE712" s="28"/>
      <c r="BCF712" s="360"/>
      <c r="BCG712" s="28"/>
      <c r="BCH712" s="360"/>
      <c r="BCI712" s="28"/>
      <c r="BCJ712" s="360"/>
      <c r="BCK712" s="28"/>
      <c r="BCL712" s="360"/>
      <c r="BCM712" s="28"/>
      <c r="BCN712" s="360"/>
      <c r="BCO712" s="28"/>
      <c r="BCP712" s="360"/>
      <c r="BCQ712" s="28"/>
      <c r="BCR712" s="360"/>
      <c r="BCS712" s="28"/>
      <c r="BCT712" s="360"/>
      <c r="BCU712" s="28"/>
      <c r="BCV712" s="360"/>
      <c r="BCW712" s="28"/>
      <c r="BCX712" s="360"/>
      <c r="BCY712" s="28"/>
      <c r="BCZ712" s="360"/>
      <c r="BDA712" s="28"/>
      <c r="BDB712" s="360"/>
      <c r="BDC712" s="28"/>
      <c r="BDD712" s="360"/>
      <c r="BDE712" s="28"/>
      <c r="BDF712" s="360"/>
      <c r="BDG712" s="28"/>
      <c r="BDH712" s="360"/>
      <c r="BDI712" s="28"/>
      <c r="BDJ712" s="360"/>
      <c r="BDK712" s="28"/>
      <c r="BDL712" s="360"/>
      <c r="BDM712" s="28"/>
      <c r="BDN712" s="360"/>
      <c r="BDO712" s="28"/>
      <c r="BDP712" s="360"/>
      <c r="BDQ712" s="28"/>
      <c r="BDR712" s="360"/>
      <c r="BDS712" s="28"/>
      <c r="BDT712" s="360"/>
      <c r="BDU712" s="28"/>
      <c r="BDV712" s="360"/>
      <c r="BDW712" s="28"/>
      <c r="BDX712" s="360"/>
      <c r="BDY712" s="28"/>
      <c r="BDZ712" s="360"/>
      <c r="BEA712" s="28"/>
      <c r="BEB712" s="360"/>
      <c r="BEC712" s="28"/>
      <c r="BED712" s="360"/>
      <c r="BEE712" s="28"/>
      <c r="BEF712" s="360"/>
      <c r="BEG712" s="28"/>
      <c r="BEH712" s="360"/>
      <c r="BEI712" s="28"/>
      <c r="BEJ712" s="360"/>
      <c r="BEK712" s="28"/>
      <c r="BEL712" s="360"/>
      <c r="BEM712" s="28"/>
      <c r="BEN712" s="360"/>
      <c r="BEO712" s="28"/>
      <c r="BEP712" s="360"/>
      <c r="BEQ712" s="28"/>
      <c r="BER712" s="360"/>
      <c r="BES712" s="28"/>
      <c r="BET712" s="360"/>
      <c r="BEU712" s="28"/>
      <c r="BEV712" s="360"/>
      <c r="BEW712" s="28"/>
      <c r="BEX712" s="360"/>
      <c r="BEY712" s="28"/>
      <c r="BEZ712" s="360"/>
      <c r="BFA712" s="28"/>
      <c r="BFB712" s="360"/>
      <c r="BFC712" s="28"/>
      <c r="BFD712" s="360"/>
      <c r="BFE712" s="28"/>
      <c r="BFF712" s="360"/>
      <c r="BFG712" s="28"/>
      <c r="BFH712" s="360"/>
      <c r="BFI712" s="28"/>
      <c r="BFJ712" s="360"/>
      <c r="BFK712" s="28"/>
      <c r="BFL712" s="360"/>
      <c r="BFM712" s="28"/>
      <c r="BFN712" s="360"/>
      <c r="BFO712" s="28"/>
      <c r="BFP712" s="360"/>
      <c r="BFQ712" s="28"/>
      <c r="BFR712" s="360"/>
      <c r="BFS712" s="28"/>
      <c r="BFT712" s="360"/>
      <c r="BFU712" s="28"/>
      <c r="BFV712" s="360"/>
      <c r="BFW712" s="28"/>
      <c r="BFX712" s="360"/>
      <c r="BFY712" s="28"/>
      <c r="BFZ712" s="360"/>
      <c r="BGA712" s="28"/>
      <c r="BGB712" s="360"/>
      <c r="BGC712" s="28"/>
      <c r="BGD712" s="360"/>
      <c r="BGE712" s="28"/>
      <c r="BGF712" s="360"/>
      <c r="BGG712" s="28"/>
      <c r="BGH712" s="360"/>
      <c r="BGI712" s="28"/>
      <c r="BGJ712" s="360"/>
      <c r="BGK712" s="28"/>
      <c r="BGL712" s="360"/>
      <c r="BGM712" s="28"/>
      <c r="BGN712" s="360"/>
      <c r="BGO712" s="28"/>
      <c r="BGP712" s="360"/>
      <c r="BGQ712" s="28"/>
      <c r="BGR712" s="360"/>
      <c r="BGS712" s="28"/>
      <c r="BGT712" s="360"/>
      <c r="BGU712" s="28"/>
      <c r="BGV712" s="360"/>
      <c r="BGW712" s="28"/>
      <c r="BGX712" s="360"/>
      <c r="BGY712" s="28"/>
      <c r="BGZ712" s="360"/>
      <c r="BHA712" s="28"/>
      <c r="BHB712" s="360"/>
      <c r="BHC712" s="28"/>
      <c r="BHD712" s="360"/>
      <c r="BHE712" s="28"/>
      <c r="BHF712" s="360"/>
      <c r="BHG712" s="28"/>
      <c r="BHH712" s="360"/>
      <c r="BHI712" s="28"/>
      <c r="BHJ712" s="360"/>
      <c r="BHK712" s="28"/>
      <c r="BHL712" s="360"/>
      <c r="BHM712" s="28"/>
      <c r="BHN712" s="360"/>
      <c r="BHO712" s="28"/>
      <c r="BHP712" s="360"/>
      <c r="BHQ712" s="28"/>
      <c r="BHR712" s="360"/>
      <c r="BHS712" s="28"/>
      <c r="BHT712" s="360"/>
      <c r="BHU712" s="28"/>
      <c r="BHV712" s="360"/>
      <c r="BHW712" s="28"/>
      <c r="BHX712" s="360"/>
      <c r="BHY712" s="28"/>
      <c r="BHZ712" s="360"/>
      <c r="BIA712" s="28"/>
      <c r="BIB712" s="360"/>
      <c r="BIC712" s="28"/>
      <c r="BID712" s="360"/>
      <c r="BIE712" s="28"/>
      <c r="BIF712" s="360"/>
      <c r="BIG712" s="28"/>
      <c r="BIH712" s="360"/>
      <c r="BII712" s="28"/>
      <c r="BIJ712" s="360"/>
      <c r="BIK712" s="28"/>
      <c r="BIL712" s="360"/>
      <c r="BIM712" s="28"/>
      <c r="BIN712" s="360"/>
      <c r="BIO712" s="28"/>
      <c r="BIP712" s="360"/>
      <c r="BIQ712" s="28"/>
      <c r="BIR712" s="360"/>
      <c r="BIS712" s="28"/>
      <c r="BIT712" s="360"/>
      <c r="BIU712" s="28"/>
      <c r="BIV712" s="360"/>
      <c r="BIW712" s="28"/>
      <c r="BIX712" s="360"/>
      <c r="BIY712" s="28"/>
      <c r="BIZ712" s="360"/>
      <c r="BJA712" s="28"/>
      <c r="BJB712" s="360"/>
      <c r="BJC712" s="28"/>
      <c r="BJD712" s="360"/>
      <c r="BJE712" s="28"/>
      <c r="BJF712" s="360"/>
      <c r="BJG712" s="28"/>
      <c r="BJH712" s="360"/>
      <c r="BJI712" s="28"/>
      <c r="BJJ712" s="360"/>
      <c r="BJK712" s="28"/>
      <c r="BJL712" s="360"/>
      <c r="BJM712" s="28"/>
      <c r="BJN712" s="360"/>
      <c r="BJO712" s="28"/>
      <c r="BJP712" s="360"/>
      <c r="BJQ712" s="28"/>
      <c r="BJR712" s="360"/>
      <c r="BJS712" s="28"/>
      <c r="BJT712" s="360"/>
      <c r="BJU712" s="28"/>
      <c r="BJV712" s="360"/>
      <c r="BJW712" s="28"/>
      <c r="BJX712" s="360"/>
      <c r="BJY712" s="28"/>
      <c r="BJZ712" s="360"/>
      <c r="BKA712" s="28"/>
      <c r="BKB712" s="360"/>
      <c r="BKC712" s="28"/>
      <c r="BKD712" s="360"/>
      <c r="BKE712" s="28"/>
      <c r="BKF712" s="360"/>
      <c r="BKG712" s="28"/>
      <c r="BKH712" s="360"/>
      <c r="BKI712" s="28"/>
      <c r="BKJ712" s="360"/>
      <c r="BKK712" s="28"/>
      <c r="BKL712" s="360"/>
      <c r="BKM712" s="28"/>
      <c r="BKN712" s="360"/>
      <c r="BKO712" s="28"/>
      <c r="BKP712" s="360"/>
      <c r="BKQ712" s="28"/>
      <c r="BKR712" s="360"/>
      <c r="BKS712" s="28"/>
      <c r="BKT712" s="360"/>
      <c r="BKU712" s="28"/>
      <c r="BKV712" s="360"/>
      <c r="BKW712" s="28"/>
      <c r="BKX712" s="360"/>
      <c r="BKY712" s="28"/>
      <c r="BKZ712" s="360"/>
      <c r="BLA712" s="28"/>
      <c r="BLB712" s="360"/>
      <c r="BLC712" s="28"/>
      <c r="BLD712" s="360"/>
      <c r="BLE712" s="28"/>
      <c r="BLF712" s="360"/>
      <c r="BLG712" s="28"/>
      <c r="BLH712" s="360"/>
      <c r="BLI712" s="28"/>
      <c r="BLJ712" s="360"/>
      <c r="BLK712" s="28"/>
      <c r="BLL712" s="360"/>
      <c r="BLM712" s="28"/>
      <c r="BLN712" s="360"/>
      <c r="BLO712" s="28"/>
      <c r="BLP712" s="360"/>
      <c r="BLQ712" s="28"/>
      <c r="BLR712" s="360"/>
      <c r="BLS712" s="28"/>
      <c r="BLT712" s="360"/>
      <c r="BLU712" s="28"/>
      <c r="BLV712" s="360"/>
      <c r="BLW712" s="28"/>
      <c r="BLX712" s="360"/>
      <c r="BLY712" s="28"/>
      <c r="BLZ712" s="360"/>
      <c r="BMA712" s="28"/>
      <c r="BMB712" s="360"/>
      <c r="BMC712" s="28"/>
      <c r="BMD712" s="360"/>
      <c r="BME712" s="28"/>
      <c r="BMF712" s="360"/>
      <c r="BMG712" s="28"/>
      <c r="BMH712" s="360"/>
      <c r="BMI712" s="28"/>
      <c r="BMJ712" s="360"/>
      <c r="BMK712" s="28"/>
      <c r="BML712" s="360"/>
      <c r="BMM712" s="28"/>
      <c r="BMN712" s="360"/>
      <c r="BMO712" s="28"/>
      <c r="BMP712" s="360"/>
      <c r="BMQ712" s="28"/>
      <c r="BMR712" s="360"/>
      <c r="BMS712" s="28"/>
      <c r="BMT712" s="360"/>
      <c r="BMU712" s="28"/>
      <c r="BMV712" s="360"/>
      <c r="BMW712" s="28"/>
      <c r="BMX712" s="360"/>
      <c r="BMY712" s="28"/>
      <c r="BMZ712" s="360"/>
      <c r="BNA712" s="28"/>
      <c r="BNB712" s="360"/>
      <c r="BNC712" s="28"/>
      <c r="BND712" s="360"/>
      <c r="BNE712" s="28"/>
      <c r="BNF712" s="360"/>
      <c r="BNG712" s="28"/>
      <c r="BNH712" s="360"/>
      <c r="BNI712" s="28"/>
      <c r="BNJ712" s="360"/>
      <c r="BNK712" s="28"/>
      <c r="BNL712" s="360"/>
      <c r="BNM712" s="28"/>
      <c r="BNN712" s="360"/>
      <c r="BNO712" s="28"/>
      <c r="BNP712" s="360"/>
      <c r="BNQ712" s="28"/>
      <c r="BNR712" s="360"/>
      <c r="BNS712" s="28"/>
      <c r="BNT712" s="360"/>
      <c r="BNU712" s="28"/>
      <c r="BNV712" s="360"/>
      <c r="BNW712" s="28"/>
      <c r="BNX712" s="360"/>
      <c r="BNY712" s="28"/>
      <c r="BNZ712" s="360"/>
      <c r="BOA712" s="28"/>
      <c r="BOB712" s="360"/>
      <c r="BOC712" s="28"/>
      <c r="BOD712" s="360"/>
      <c r="BOE712" s="28"/>
      <c r="BOF712" s="360"/>
      <c r="BOG712" s="28"/>
      <c r="BOH712" s="360"/>
      <c r="BOI712" s="28"/>
      <c r="BOJ712" s="360"/>
      <c r="BOK712" s="28"/>
      <c r="BOL712" s="360"/>
      <c r="BOM712" s="28"/>
      <c r="BON712" s="360"/>
      <c r="BOO712" s="28"/>
      <c r="BOP712" s="360"/>
      <c r="BOQ712" s="28"/>
      <c r="BOR712" s="360"/>
      <c r="BOS712" s="28"/>
      <c r="BOT712" s="360"/>
      <c r="BOU712" s="28"/>
      <c r="BOV712" s="360"/>
      <c r="BOW712" s="28"/>
      <c r="BOX712" s="360"/>
      <c r="BOY712" s="28"/>
      <c r="BOZ712" s="360"/>
      <c r="BPA712" s="28"/>
      <c r="BPB712" s="360"/>
      <c r="BPC712" s="28"/>
      <c r="BPD712" s="360"/>
      <c r="BPE712" s="28"/>
      <c r="BPF712" s="360"/>
      <c r="BPG712" s="28"/>
      <c r="BPH712" s="360"/>
      <c r="BPI712" s="28"/>
      <c r="BPJ712" s="360"/>
      <c r="BPK712" s="28"/>
      <c r="BPL712" s="360"/>
      <c r="BPM712" s="28"/>
      <c r="BPN712" s="360"/>
      <c r="BPO712" s="28"/>
      <c r="BPP712" s="360"/>
      <c r="BPQ712" s="28"/>
      <c r="BPR712" s="360"/>
      <c r="BPS712" s="28"/>
      <c r="BPT712" s="360"/>
      <c r="BPU712" s="28"/>
      <c r="BPV712" s="360"/>
      <c r="BPW712" s="28"/>
      <c r="BPX712" s="360"/>
      <c r="BPY712" s="28"/>
      <c r="BPZ712" s="360"/>
      <c r="BQA712" s="28"/>
      <c r="BQB712" s="360"/>
      <c r="BQC712" s="28"/>
      <c r="BQD712" s="360"/>
      <c r="BQE712" s="28"/>
      <c r="BQF712" s="360"/>
      <c r="BQG712" s="28"/>
      <c r="BQH712" s="360"/>
      <c r="BQI712" s="28"/>
      <c r="BQJ712" s="360"/>
      <c r="BQK712" s="28"/>
      <c r="BQL712" s="360"/>
      <c r="BQM712" s="28"/>
      <c r="BQN712" s="360"/>
      <c r="BQO712" s="28"/>
      <c r="BQP712" s="360"/>
      <c r="BQQ712" s="28"/>
      <c r="BQR712" s="360"/>
      <c r="BQS712" s="28"/>
      <c r="BQT712" s="360"/>
      <c r="BQU712" s="28"/>
      <c r="BQV712" s="360"/>
      <c r="BQW712" s="28"/>
      <c r="BQX712" s="360"/>
      <c r="BQY712" s="28"/>
      <c r="BQZ712" s="360"/>
      <c r="BRA712" s="28"/>
      <c r="BRB712" s="360"/>
      <c r="BRC712" s="28"/>
      <c r="BRD712" s="360"/>
      <c r="BRE712" s="28"/>
      <c r="BRF712" s="360"/>
      <c r="BRG712" s="28"/>
      <c r="BRH712" s="360"/>
      <c r="BRI712" s="28"/>
      <c r="BRJ712" s="360"/>
      <c r="BRK712" s="28"/>
      <c r="BRL712" s="360"/>
      <c r="BRM712" s="28"/>
      <c r="BRN712" s="360"/>
      <c r="BRO712" s="28"/>
      <c r="BRP712" s="360"/>
      <c r="BRQ712" s="28"/>
      <c r="BRR712" s="360"/>
      <c r="BRS712" s="28"/>
      <c r="BRT712" s="360"/>
      <c r="BRU712" s="28"/>
      <c r="BRV712" s="360"/>
      <c r="BRW712" s="28"/>
      <c r="BRX712" s="360"/>
      <c r="BRY712" s="28"/>
      <c r="BRZ712" s="360"/>
      <c r="BSA712" s="28"/>
      <c r="BSB712" s="360"/>
      <c r="BSC712" s="28"/>
      <c r="BSD712" s="360"/>
      <c r="BSE712" s="28"/>
      <c r="BSF712" s="360"/>
      <c r="BSG712" s="28"/>
      <c r="BSH712" s="360"/>
      <c r="BSI712" s="28"/>
      <c r="BSJ712" s="360"/>
      <c r="BSK712" s="28"/>
      <c r="BSL712" s="360"/>
      <c r="BSM712" s="28"/>
      <c r="BSN712" s="360"/>
      <c r="BSO712" s="28"/>
      <c r="BSP712" s="360"/>
      <c r="BSQ712" s="28"/>
      <c r="BSR712" s="360"/>
      <c r="BSS712" s="28"/>
      <c r="BST712" s="360"/>
      <c r="BSU712" s="28"/>
      <c r="BSV712" s="360"/>
      <c r="BSW712" s="28"/>
      <c r="BSX712" s="360"/>
      <c r="BSY712" s="28"/>
      <c r="BSZ712" s="360"/>
      <c r="BTA712" s="28"/>
      <c r="BTB712" s="360"/>
      <c r="BTC712" s="28"/>
      <c r="BTD712" s="360"/>
      <c r="BTE712" s="28"/>
      <c r="BTF712" s="360"/>
      <c r="BTG712" s="28"/>
      <c r="BTH712" s="360"/>
      <c r="BTI712" s="28"/>
      <c r="BTJ712" s="360"/>
      <c r="BTK712" s="28"/>
      <c r="BTL712" s="360"/>
      <c r="BTM712" s="28"/>
      <c r="BTN712" s="360"/>
      <c r="BTO712" s="28"/>
      <c r="BTP712" s="360"/>
      <c r="BTQ712" s="28"/>
      <c r="BTR712" s="360"/>
      <c r="BTS712" s="28"/>
      <c r="BTT712" s="360"/>
      <c r="BTU712" s="28"/>
      <c r="BTV712" s="360"/>
      <c r="BTW712" s="28"/>
      <c r="BTX712" s="360"/>
      <c r="BTY712" s="28"/>
      <c r="BTZ712" s="360"/>
      <c r="BUA712" s="28"/>
      <c r="BUB712" s="360"/>
      <c r="BUC712" s="28"/>
      <c r="BUD712" s="360"/>
      <c r="BUE712" s="28"/>
      <c r="BUF712" s="360"/>
      <c r="BUG712" s="28"/>
      <c r="BUH712" s="360"/>
      <c r="BUI712" s="28"/>
      <c r="BUJ712" s="360"/>
      <c r="BUK712" s="28"/>
      <c r="BUL712" s="360"/>
      <c r="BUM712" s="28"/>
      <c r="BUN712" s="360"/>
      <c r="BUO712" s="28"/>
      <c r="BUP712" s="360"/>
      <c r="BUQ712" s="28"/>
      <c r="BUR712" s="360"/>
      <c r="BUS712" s="28"/>
      <c r="BUT712" s="360"/>
      <c r="BUU712" s="28"/>
      <c r="BUV712" s="360"/>
      <c r="BUW712" s="28"/>
      <c r="BUX712" s="360"/>
      <c r="BUY712" s="28"/>
      <c r="BUZ712" s="360"/>
      <c r="BVA712" s="28"/>
      <c r="BVB712" s="360"/>
      <c r="BVC712" s="28"/>
      <c r="BVD712" s="360"/>
      <c r="BVE712" s="28"/>
      <c r="BVF712" s="360"/>
      <c r="BVG712" s="28"/>
      <c r="BVH712" s="360"/>
      <c r="BVI712" s="28"/>
      <c r="BVJ712" s="360"/>
      <c r="BVK712" s="28"/>
      <c r="BVL712" s="360"/>
      <c r="BVM712" s="28"/>
      <c r="BVN712" s="360"/>
      <c r="BVO712" s="28"/>
      <c r="BVP712" s="360"/>
      <c r="BVQ712" s="28"/>
      <c r="BVR712" s="360"/>
      <c r="BVS712" s="28"/>
      <c r="BVT712" s="360"/>
      <c r="BVU712" s="28"/>
      <c r="BVV712" s="360"/>
      <c r="BVW712" s="28"/>
      <c r="BVX712" s="360"/>
      <c r="BVY712" s="28"/>
      <c r="BVZ712" s="360"/>
      <c r="BWA712" s="28"/>
      <c r="BWB712" s="360"/>
      <c r="BWC712" s="28"/>
      <c r="BWD712" s="360"/>
      <c r="BWE712" s="28"/>
      <c r="BWF712" s="360"/>
      <c r="BWG712" s="28"/>
      <c r="BWH712" s="360"/>
      <c r="BWI712" s="28"/>
      <c r="BWJ712" s="360"/>
      <c r="BWK712" s="28"/>
      <c r="BWL712" s="360"/>
      <c r="BWM712" s="28"/>
      <c r="BWN712" s="360"/>
      <c r="BWO712" s="28"/>
      <c r="BWP712" s="360"/>
      <c r="BWQ712" s="28"/>
      <c r="BWR712" s="360"/>
      <c r="BWS712" s="28"/>
      <c r="BWT712" s="360"/>
      <c r="BWU712" s="28"/>
      <c r="BWV712" s="360"/>
      <c r="BWW712" s="28"/>
      <c r="BWX712" s="360"/>
      <c r="BWY712" s="28"/>
      <c r="BWZ712" s="360"/>
      <c r="BXA712" s="28"/>
      <c r="BXB712" s="360"/>
      <c r="BXC712" s="28"/>
      <c r="BXD712" s="360"/>
      <c r="BXE712" s="28"/>
      <c r="BXF712" s="360"/>
      <c r="BXG712" s="28"/>
      <c r="BXH712" s="360"/>
      <c r="BXI712" s="28"/>
      <c r="BXJ712" s="360"/>
      <c r="BXK712" s="28"/>
      <c r="BXL712" s="360"/>
      <c r="BXM712" s="28"/>
      <c r="BXN712" s="360"/>
      <c r="BXO712" s="28"/>
      <c r="BXP712" s="360"/>
      <c r="BXQ712" s="28"/>
      <c r="BXR712" s="360"/>
      <c r="BXS712" s="28"/>
      <c r="BXT712" s="360"/>
      <c r="BXU712" s="28"/>
      <c r="BXV712" s="360"/>
      <c r="BXW712" s="28"/>
      <c r="BXX712" s="360"/>
      <c r="BXY712" s="28"/>
      <c r="BXZ712" s="360"/>
      <c r="BYA712" s="28"/>
      <c r="BYB712" s="360"/>
      <c r="BYC712" s="28"/>
      <c r="BYD712" s="360"/>
      <c r="BYE712" s="28"/>
      <c r="BYF712" s="360"/>
      <c r="BYG712" s="28"/>
      <c r="BYH712" s="360"/>
      <c r="BYI712" s="28"/>
      <c r="BYJ712" s="360"/>
      <c r="BYK712" s="28"/>
      <c r="BYL712" s="360"/>
      <c r="BYM712" s="28"/>
      <c r="BYN712" s="360"/>
      <c r="BYO712" s="28"/>
      <c r="BYP712" s="360"/>
      <c r="BYQ712" s="28"/>
      <c r="BYR712" s="360"/>
      <c r="BYS712" s="28"/>
      <c r="BYT712" s="360"/>
      <c r="BYU712" s="28"/>
      <c r="BYV712" s="360"/>
      <c r="BYW712" s="28"/>
      <c r="BYX712" s="360"/>
      <c r="BYY712" s="28"/>
      <c r="BYZ712" s="360"/>
      <c r="BZA712" s="28"/>
      <c r="BZB712" s="360"/>
      <c r="BZC712" s="28"/>
      <c r="BZD712" s="360"/>
      <c r="BZE712" s="28"/>
      <c r="BZF712" s="360"/>
      <c r="BZG712" s="28"/>
      <c r="BZH712" s="360"/>
      <c r="BZI712" s="28"/>
      <c r="BZJ712" s="360"/>
      <c r="BZK712" s="28"/>
      <c r="BZL712" s="360"/>
      <c r="BZM712" s="28"/>
      <c r="BZN712" s="360"/>
      <c r="BZO712" s="28"/>
      <c r="BZP712" s="360"/>
      <c r="BZQ712" s="28"/>
      <c r="BZR712" s="360"/>
      <c r="BZS712" s="28"/>
      <c r="BZT712" s="360"/>
      <c r="BZU712" s="28"/>
      <c r="BZV712" s="360"/>
      <c r="BZW712" s="28"/>
      <c r="BZX712" s="360"/>
      <c r="BZY712" s="28"/>
      <c r="BZZ712" s="360"/>
      <c r="CAA712" s="28"/>
      <c r="CAB712" s="360"/>
      <c r="CAC712" s="28"/>
      <c r="CAD712" s="360"/>
      <c r="CAE712" s="28"/>
      <c r="CAF712" s="360"/>
      <c r="CAG712" s="28"/>
      <c r="CAH712" s="360"/>
      <c r="CAI712" s="28"/>
      <c r="CAJ712" s="360"/>
      <c r="CAK712" s="28"/>
      <c r="CAL712" s="360"/>
      <c r="CAM712" s="28"/>
      <c r="CAN712" s="360"/>
      <c r="CAO712" s="28"/>
      <c r="CAP712" s="360"/>
      <c r="CAQ712" s="28"/>
      <c r="CAR712" s="360"/>
      <c r="CAS712" s="28"/>
      <c r="CAT712" s="360"/>
      <c r="CAU712" s="28"/>
      <c r="CAV712" s="360"/>
      <c r="CAW712" s="28"/>
      <c r="CAX712" s="360"/>
      <c r="CAY712" s="28"/>
      <c r="CAZ712" s="360"/>
      <c r="CBA712" s="28"/>
      <c r="CBB712" s="360"/>
      <c r="CBC712" s="28"/>
      <c r="CBD712" s="360"/>
      <c r="CBE712" s="28"/>
      <c r="CBF712" s="360"/>
      <c r="CBG712" s="28"/>
      <c r="CBH712" s="360"/>
      <c r="CBI712" s="28"/>
      <c r="CBJ712" s="360"/>
      <c r="CBK712" s="28"/>
      <c r="CBL712" s="360"/>
      <c r="CBM712" s="28"/>
      <c r="CBN712" s="360"/>
      <c r="CBO712" s="28"/>
      <c r="CBP712" s="360"/>
      <c r="CBQ712" s="28"/>
      <c r="CBR712" s="360"/>
      <c r="CBS712" s="28"/>
      <c r="CBT712" s="360"/>
      <c r="CBU712" s="28"/>
      <c r="CBV712" s="360"/>
      <c r="CBW712" s="28"/>
      <c r="CBX712" s="360"/>
      <c r="CBY712" s="28"/>
      <c r="CBZ712" s="360"/>
      <c r="CCA712" s="28"/>
      <c r="CCB712" s="360"/>
      <c r="CCC712" s="28"/>
      <c r="CCD712" s="360"/>
      <c r="CCE712" s="28"/>
      <c r="CCF712" s="360"/>
      <c r="CCG712" s="28"/>
      <c r="CCH712" s="360"/>
      <c r="CCI712" s="28"/>
      <c r="CCJ712" s="360"/>
      <c r="CCK712" s="28"/>
      <c r="CCL712" s="360"/>
      <c r="CCM712" s="28"/>
      <c r="CCN712" s="360"/>
      <c r="CCO712" s="28"/>
      <c r="CCP712" s="360"/>
      <c r="CCQ712" s="28"/>
      <c r="CCR712" s="360"/>
      <c r="CCS712" s="28"/>
      <c r="CCT712" s="360"/>
      <c r="CCU712" s="28"/>
      <c r="CCV712" s="360"/>
      <c r="CCW712" s="28"/>
      <c r="CCX712" s="360"/>
      <c r="CCY712" s="28"/>
      <c r="CCZ712" s="360"/>
      <c r="CDA712" s="28"/>
      <c r="CDB712" s="360"/>
      <c r="CDC712" s="28"/>
      <c r="CDD712" s="360"/>
      <c r="CDE712" s="28"/>
      <c r="CDF712" s="360"/>
      <c r="CDG712" s="28"/>
      <c r="CDH712" s="360"/>
      <c r="CDI712" s="28"/>
      <c r="CDJ712" s="360"/>
      <c r="CDK712" s="28"/>
      <c r="CDL712" s="360"/>
      <c r="CDM712" s="28"/>
      <c r="CDN712" s="360"/>
      <c r="CDO712" s="28"/>
      <c r="CDP712" s="360"/>
      <c r="CDQ712" s="28"/>
      <c r="CDR712" s="360"/>
      <c r="CDS712" s="28"/>
      <c r="CDT712" s="360"/>
      <c r="CDU712" s="28"/>
      <c r="CDV712" s="360"/>
      <c r="CDW712" s="28"/>
      <c r="CDX712" s="360"/>
      <c r="CDY712" s="28"/>
      <c r="CDZ712" s="360"/>
      <c r="CEA712" s="28"/>
      <c r="CEB712" s="360"/>
      <c r="CEC712" s="28"/>
      <c r="CED712" s="360"/>
      <c r="CEE712" s="28"/>
      <c r="CEF712" s="360"/>
      <c r="CEG712" s="28"/>
      <c r="CEH712" s="360"/>
      <c r="CEI712" s="28"/>
      <c r="CEJ712" s="360"/>
      <c r="CEK712" s="28"/>
      <c r="CEL712" s="360"/>
      <c r="CEM712" s="28"/>
      <c r="CEN712" s="360"/>
      <c r="CEO712" s="28"/>
      <c r="CEP712" s="360"/>
      <c r="CEQ712" s="28"/>
      <c r="CER712" s="360"/>
      <c r="CES712" s="28"/>
      <c r="CET712" s="360"/>
      <c r="CEU712" s="28"/>
      <c r="CEV712" s="360"/>
      <c r="CEW712" s="28"/>
      <c r="CEX712" s="360"/>
      <c r="CEY712" s="28"/>
      <c r="CEZ712" s="360"/>
      <c r="CFA712" s="28"/>
      <c r="CFB712" s="360"/>
      <c r="CFC712" s="28"/>
      <c r="CFD712" s="360"/>
      <c r="CFE712" s="28"/>
      <c r="CFF712" s="360"/>
      <c r="CFG712" s="28"/>
      <c r="CFH712" s="360"/>
      <c r="CFI712" s="28"/>
      <c r="CFJ712" s="360"/>
      <c r="CFK712" s="28"/>
      <c r="CFL712" s="360"/>
      <c r="CFM712" s="28"/>
      <c r="CFN712" s="360"/>
      <c r="CFO712" s="28"/>
      <c r="CFP712" s="360"/>
      <c r="CFQ712" s="28"/>
      <c r="CFR712" s="360"/>
      <c r="CFS712" s="28"/>
      <c r="CFT712" s="360"/>
      <c r="CFU712" s="28"/>
      <c r="CFV712" s="360"/>
      <c r="CFW712" s="28"/>
      <c r="CFX712" s="360"/>
      <c r="CFY712" s="28"/>
      <c r="CFZ712" s="360"/>
      <c r="CGA712" s="28"/>
      <c r="CGB712" s="360"/>
      <c r="CGC712" s="28"/>
      <c r="CGD712" s="360"/>
      <c r="CGE712" s="28"/>
      <c r="CGF712" s="360"/>
      <c r="CGG712" s="28"/>
      <c r="CGH712" s="360"/>
      <c r="CGI712" s="28"/>
      <c r="CGJ712" s="360"/>
      <c r="CGK712" s="28"/>
      <c r="CGL712" s="360"/>
      <c r="CGM712" s="28"/>
      <c r="CGN712" s="360"/>
      <c r="CGO712" s="28"/>
      <c r="CGP712" s="360"/>
      <c r="CGQ712" s="28"/>
      <c r="CGR712" s="360"/>
      <c r="CGS712" s="28"/>
      <c r="CGT712" s="360"/>
      <c r="CGU712" s="28"/>
      <c r="CGV712" s="360"/>
      <c r="CGW712" s="28"/>
      <c r="CGX712" s="360"/>
      <c r="CGY712" s="28"/>
      <c r="CGZ712" s="360"/>
      <c r="CHA712" s="28"/>
      <c r="CHB712" s="360"/>
      <c r="CHC712" s="28"/>
      <c r="CHD712" s="360"/>
      <c r="CHE712" s="28"/>
      <c r="CHF712" s="360"/>
      <c r="CHG712" s="28"/>
      <c r="CHH712" s="360"/>
      <c r="CHI712" s="28"/>
      <c r="CHJ712" s="360"/>
      <c r="CHK712" s="28"/>
      <c r="CHL712" s="360"/>
      <c r="CHM712" s="28"/>
      <c r="CHN712" s="360"/>
      <c r="CHO712" s="28"/>
      <c r="CHP712" s="360"/>
      <c r="CHQ712" s="28"/>
      <c r="CHR712" s="360"/>
      <c r="CHS712" s="28"/>
      <c r="CHT712" s="360"/>
      <c r="CHU712" s="28"/>
      <c r="CHV712" s="360"/>
      <c r="CHW712" s="28"/>
      <c r="CHX712" s="360"/>
      <c r="CHY712" s="28"/>
      <c r="CHZ712" s="360"/>
      <c r="CIA712" s="28"/>
      <c r="CIB712" s="360"/>
      <c r="CIC712" s="28"/>
      <c r="CID712" s="360"/>
      <c r="CIE712" s="28"/>
      <c r="CIF712" s="360"/>
      <c r="CIG712" s="28"/>
      <c r="CIH712" s="360"/>
      <c r="CII712" s="28"/>
      <c r="CIJ712" s="360"/>
      <c r="CIK712" s="28"/>
      <c r="CIL712" s="360"/>
      <c r="CIM712" s="28"/>
      <c r="CIN712" s="360"/>
      <c r="CIO712" s="28"/>
      <c r="CIP712" s="360"/>
      <c r="CIQ712" s="28"/>
      <c r="CIR712" s="360"/>
      <c r="CIS712" s="28"/>
      <c r="CIT712" s="360"/>
      <c r="CIU712" s="28"/>
      <c r="CIV712" s="360"/>
      <c r="CIW712" s="28"/>
      <c r="CIX712" s="360"/>
      <c r="CIY712" s="28"/>
      <c r="CIZ712" s="360"/>
      <c r="CJA712" s="28"/>
      <c r="CJB712" s="360"/>
      <c r="CJC712" s="28"/>
      <c r="CJD712" s="360"/>
      <c r="CJE712" s="28"/>
      <c r="CJF712" s="360"/>
      <c r="CJG712" s="28"/>
      <c r="CJH712" s="360"/>
      <c r="CJI712" s="28"/>
      <c r="CJJ712" s="360"/>
      <c r="CJK712" s="28"/>
      <c r="CJL712" s="360"/>
      <c r="CJM712" s="28"/>
      <c r="CJN712" s="360"/>
      <c r="CJO712" s="28"/>
      <c r="CJP712" s="360"/>
      <c r="CJQ712" s="28"/>
      <c r="CJR712" s="360"/>
      <c r="CJS712" s="28"/>
      <c r="CJT712" s="360"/>
      <c r="CJU712" s="28"/>
      <c r="CJV712" s="360"/>
      <c r="CJW712" s="28"/>
      <c r="CJX712" s="360"/>
      <c r="CJY712" s="28"/>
      <c r="CJZ712" s="360"/>
      <c r="CKA712" s="28"/>
      <c r="CKB712" s="360"/>
      <c r="CKC712" s="28"/>
      <c r="CKD712" s="360"/>
      <c r="CKE712" s="28"/>
      <c r="CKF712" s="360"/>
      <c r="CKG712" s="28"/>
      <c r="CKH712" s="360"/>
      <c r="CKI712" s="28"/>
      <c r="CKJ712" s="360"/>
      <c r="CKK712" s="28"/>
      <c r="CKL712" s="360"/>
      <c r="CKM712" s="28"/>
      <c r="CKN712" s="360"/>
      <c r="CKO712" s="28"/>
      <c r="CKP712" s="360"/>
      <c r="CKQ712" s="28"/>
      <c r="CKR712" s="360"/>
      <c r="CKS712" s="28"/>
      <c r="CKT712" s="360"/>
      <c r="CKU712" s="28"/>
      <c r="CKV712" s="360"/>
      <c r="CKW712" s="28"/>
      <c r="CKX712" s="360"/>
      <c r="CKY712" s="28"/>
      <c r="CKZ712" s="360"/>
      <c r="CLA712" s="28"/>
      <c r="CLB712" s="360"/>
      <c r="CLC712" s="28"/>
      <c r="CLD712" s="360"/>
      <c r="CLE712" s="28"/>
      <c r="CLF712" s="360"/>
      <c r="CLG712" s="28"/>
      <c r="CLH712" s="360"/>
      <c r="CLI712" s="28"/>
      <c r="CLJ712" s="360"/>
      <c r="CLK712" s="28"/>
      <c r="CLL712" s="360"/>
      <c r="CLM712" s="28"/>
      <c r="CLN712" s="360"/>
      <c r="CLO712" s="28"/>
      <c r="CLP712" s="360"/>
      <c r="CLQ712" s="28"/>
      <c r="CLR712" s="360"/>
      <c r="CLS712" s="28"/>
      <c r="CLT712" s="360"/>
      <c r="CLU712" s="28"/>
      <c r="CLV712" s="360"/>
      <c r="CLW712" s="28"/>
      <c r="CLX712" s="360"/>
      <c r="CLY712" s="28"/>
      <c r="CLZ712" s="360"/>
      <c r="CMA712" s="28"/>
      <c r="CMB712" s="360"/>
      <c r="CMC712" s="28"/>
      <c r="CMD712" s="360"/>
      <c r="CME712" s="28"/>
      <c r="CMF712" s="360"/>
      <c r="CMG712" s="28"/>
      <c r="CMH712" s="360"/>
      <c r="CMI712" s="28"/>
      <c r="CMJ712" s="360"/>
      <c r="CMK712" s="28"/>
      <c r="CML712" s="360"/>
      <c r="CMM712" s="28"/>
      <c r="CMN712" s="360"/>
      <c r="CMO712" s="28"/>
      <c r="CMP712" s="360"/>
      <c r="CMQ712" s="28"/>
      <c r="CMR712" s="360"/>
      <c r="CMS712" s="28"/>
      <c r="CMT712" s="360"/>
      <c r="CMU712" s="28"/>
      <c r="CMV712" s="360"/>
      <c r="CMW712" s="28"/>
      <c r="CMX712" s="360"/>
      <c r="CMY712" s="28"/>
      <c r="CMZ712" s="360"/>
      <c r="CNA712" s="28"/>
      <c r="CNB712" s="360"/>
      <c r="CNC712" s="28"/>
      <c r="CND712" s="360"/>
      <c r="CNE712" s="28"/>
      <c r="CNF712" s="360"/>
      <c r="CNG712" s="28"/>
      <c r="CNH712" s="360"/>
      <c r="CNI712" s="28"/>
      <c r="CNJ712" s="360"/>
      <c r="CNK712" s="28"/>
      <c r="CNL712" s="360"/>
      <c r="CNM712" s="28"/>
      <c r="CNN712" s="360"/>
      <c r="CNO712" s="28"/>
      <c r="CNP712" s="360"/>
      <c r="CNQ712" s="28"/>
      <c r="CNR712" s="360"/>
      <c r="CNS712" s="28"/>
      <c r="CNT712" s="360"/>
      <c r="CNU712" s="28"/>
      <c r="CNV712" s="360"/>
      <c r="CNW712" s="28"/>
      <c r="CNX712" s="360"/>
      <c r="CNY712" s="28"/>
      <c r="CNZ712" s="360"/>
      <c r="COA712" s="28"/>
      <c r="COB712" s="360"/>
      <c r="COC712" s="28"/>
      <c r="COD712" s="360"/>
      <c r="COE712" s="28"/>
      <c r="COF712" s="360"/>
      <c r="COG712" s="28"/>
      <c r="COH712" s="360"/>
      <c r="COI712" s="28"/>
      <c r="COJ712" s="360"/>
      <c r="COK712" s="28"/>
      <c r="COL712" s="360"/>
      <c r="COM712" s="28"/>
      <c r="CON712" s="360"/>
      <c r="COO712" s="28"/>
      <c r="COP712" s="360"/>
      <c r="COQ712" s="28"/>
      <c r="COR712" s="360"/>
      <c r="COS712" s="28"/>
      <c r="COT712" s="360"/>
      <c r="COU712" s="28"/>
      <c r="COV712" s="360"/>
      <c r="COW712" s="28"/>
      <c r="COX712" s="360"/>
      <c r="COY712" s="28"/>
      <c r="COZ712" s="360"/>
      <c r="CPA712" s="28"/>
      <c r="CPB712" s="360"/>
      <c r="CPC712" s="28"/>
      <c r="CPD712" s="360"/>
      <c r="CPE712" s="28"/>
      <c r="CPF712" s="360"/>
      <c r="CPG712" s="28"/>
      <c r="CPH712" s="360"/>
      <c r="CPI712" s="28"/>
      <c r="CPJ712" s="360"/>
      <c r="CPK712" s="28"/>
      <c r="CPL712" s="360"/>
      <c r="CPM712" s="28"/>
      <c r="CPN712" s="360"/>
      <c r="CPO712" s="28"/>
      <c r="CPP712" s="360"/>
      <c r="CPQ712" s="28"/>
      <c r="CPR712" s="360"/>
      <c r="CPS712" s="28"/>
      <c r="CPT712" s="360"/>
      <c r="CPU712" s="28"/>
      <c r="CPV712" s="360"/>
      <c r="CPW712" s="28"/>
      <c r="CPX712" s="360"/>
      <c r="CPY712" s="28"/>
      <c r="CPZ712" s="360"/>
      <c r="CQA712" s="28"/>
      <c r="CQB712" s="360"/>
      <c r="CQC712" s="28"/>
      <c r="CQD712" s="360"/>
      <c r="CQE712" s="28"/>
      <c r="CQF712" s="360"/>
      <c r="CQG712" s="28"/>
      <c r="CQH712" s="360"/>
      <c r="CQI712" s="28"/>
      <c r="CQJ712" s="360"/>
      <c r="CQK712" s="28"/>
      <c r="CQL712" s="360"/>
      <c r="CQM712" s="28"/>
      <c r="CQN712" s="360"/>
      <c r="CQO712" s="28"/>
      <c r="CQP712" s="360"/>
      <c r="CQQ712" s="28"/>
      <c r="CQR712" s="360"/>
      <c r="CQS712" s="28"/>
      <c r="CQT712" s="360"/>
      <c r="CQU712" s="28"/>
      <c r="CQV712" s="360"/>
      <c r="CQW712" s="28"/>
      <c r="CQX712" s="360"/>
      <c r="CQY712" s="28"/>
      <c r="CQZ712" s="360"/>
      <c r="CRA712" s="28"/>
      <c r="CRB712" s="360"/>
      <c r="CRC712" s="28"/>
      <c r="CRD712" s="360"/>
      <c r="CRE712" s="28"/>
      <c r="CRF712" s="360"/>
      <c r="CRG712" s="28"/>
      <c r="CRH712" s="360"/>
      <c r="CRI712" s="28"/>
      <c r="CRJ712" s="360"/>
      <c r="CRK712" s="28"/>
      <c r="CRL712" s="360"/>
      <c r="CRM712" s="28"/>
      <c r="CRN712" s="360"/>
      <c r="CRO712" s="28"/>
      <c r="CRP712" s="360"/>
      <c r="CRQ712" s="28"/>
      <c r="CRR712" s="360"/>
      <c r="CRS712" s="28"/>
      <c r="CRT712" s="360"/>
      <c r="CRU712" s="28"/>
      <c r="CRV712" s="360"/>
      <c r="CRW712" s="28"/>
      <c r="CRX712" s="360"/>
      <c r="CRY712" s="28"/>
      <c r="CRZ712" s="360"/>
      <c r="CSA712" s="28"/>
      <c r="CSB712" s="360"/>
      <c r="CSC712" s="28"/>
      <c r="CSD712" s="360"/>
      <c r="CSE712" s="28"/>
      <c r="CSF712" s="360"/>
      <c r="CSG712" s="28"/>
      <c r="CSH712" s="360"/>
      <c r="CSI712" s="28"/>
      <c r="CSJ712" s="360"/>
      <c r="CSK712" s="28"/>
      <c r="CSL712" s="360"/>
      <c r="CSM712" s="28"/>
      <c r="CSN712" s="360"/>
      <c r="CSO712" s="28"/>
      <c r="CSP712" s="360"/>
      <c r="CSQ712" s="28"/>
      <c r="CSR712" s="360"/>
      <c r="CSS712" s="28"/>
      <c r="CST712" s="360"/>
      <c r="CSU712" s="28"/>
      <c r="CSV712" s="360"/>
      <c r="CSW712" s="28"/>
      <c r="CSX712" s="360"/>
      <c r="CSY712" s="28"/>
      <c r="CSZ712" s="360"/>
      <c r="CTA712" s="28"/>
      <c r="CTB712" s="360"/>
      <c r="CTC712" s="28"/>
      <c r="CTD712" s="360"/>
      <c r="CTE712" s="28"/>
      <c r="CTF712" s="360"/>
      <c r="CTG712" s="28"/>
      <c r="CTH712" s="360"/>
      <c r="CTI712" s="28"/>
      <c r="CTJ712" s="360"/>
      <c r="CTK712" s="28"/>
      <c r="CTL712" s="360"/>
      <c r="CTM712" s="28"/>
      <c r="CTN712" s="360"/>
      <c r="CTO712" s="28"/>
      <c r="CTP712" s="360"/>
      <c r="CTQ712" s="28"/>
      <c r="CTR712" s="360"/>
      <c r="CTS712" s="28"/>
      <c r="CTT712" s="360"/>
      <c r="CTU712" s="28"/>
      <c r="CTV712" s="360"/>
      <c r="CTW712" s="28"/>
      <c r="CTX712" s="360"/>
      <c r="CTY712" s="28"/>
      <c r="CTZ712" s="360"/>
      <c r="CUA712" s="28"/>
      <c r="CUB712" s="360"/>
      <c r="CUC712" s="28"/>
      <c r="CUD712" s="360"/>
      <c r="CUE712" s="28"/>
      <c r="CUF712" s="360"/>
      <c r="CUG712" s="28"/>
      <c r="CUH712" s="360"/>
      <c r="CUI712" s="28"/>
      <c r="CUJ712" s="360"/>
      <c r="CUK712" s="28"/>
      <c r="CUL712" s="360"/>
      <c r="CUM712" s="28"/>
      <c r="CUN712" s="360"/>
      <c r="CUO712" s="28"/>
      <c r="CUP712" s="360"/>
      <c r="CUQ712" s="28"/>
      <c r="CUR712" s="360"/>
      <c r="CUS712" s="28"/>
      <c r="CUT712" s="360"/>
      <c r="CUU712" s="28"/>
      <c r="CUV712" s="360"/>
      <c r="CUW712" s="28"/>
      <c r="CUX712" s="360"/>
      <c r="CUY712" s="28"/>
      <c r="CUZ712" s="360"/>
      <c r="CVA712" s="28"/>
      <c r="CVB712" s="360"/>
      <c r="CVC712" s="28"/>
      <c r="CVD712" s="360"/>
      <c r="CVE712" s="28"/>
      <c r="CVF712" s="360"/>
      <c r="CVG712" s="28"/>
      <c r="CVH712" s="360"/>
      <c r="CVI712" s="28"/>
      <c r="CVJ712" s="360"/>
      <c r="CVK712" s="28"/>
      <c r="CVL712" s="360"/>
      <c r="CVM712" s="28"/>
      <c r="CVN712" s="360"/>
      <c r="CVO712" s="28"/>
      <c r="CVP712" s="360"/>
      <c r="CVQ712" s="28"/>
      <c r="CVR712" s="360"/>
      <c r="CVS712" s="28"/>
      <c r="CVT712" s="360"/>
      <c r="CVU712" s="28"/>
      <c r="CVV712" s="360"/>
      <c r="CVW712" s="28"/>
      <c r="CVX712" s="360"/>
      <c r="CVY712" s="28"/>
      <c r="CVZ712" s="360"/>
      <c r="CWA712" s="28"/>
      <c r="CWB712" s="360"/>
      <c r="CWC712" s="28"/>
      <c r="CWD712" s="360"/>
      <c r="CWE712" s="28"/>
      <c r="CWF712" s="360"/>
      <c r="CWG712" s="28"/>
      <c r="CWH712" s="360"/>
      <c r="CWI712" s="28"/>
      <c r="CWJ712" s="360"/>
      <c r="CWK712" s="28"/>
      <c r="CWL712" s="360"/>
      <c r="CWM712" s="28"/>
      <c r="CWN712" s="360"/>
      <c r="CWO712" s="28"/>
      <c r="CWP712" s="360"/>
      <c r="CWQ712" s="28"/>
      <c r="CWR712" s="360"/>
      <c r="CWS712" s="28"/>
      <c r="CWT712" s="360"/>
      <c r="CWU712" s="28"/>
      <c r="CWV712" s="360"/>
      <c r="CWW712" s="28"/>
      <c r="CWX712" s="360"/>
      <c r="CWY712" s="28"/>
      <c r="CWZ712" s="360"/>
      <c r="CXA712" s="28"/>
      <c r="CXB712" s="360"/>
      <c r="CXC712" s="28"/>
      <c r="CXD712" s="360"/>
      <c r="CXE712" s="28"/>
      <c r="CXF712" s="360"/>
      <c r="CXG712" s="28"/>
      <c r="CXH712" s="360"/>
      <c r="CXI712" s="28"/>
      <c r="CXJ712" s="360"/>
      <c r="CXK712" s="28"/>
      <c r="CXL712" s="360"/>
      <c r="CXM712" s="28"/>
      <c r="CXN712" s="360"/>
      <c r="CXO712" s="28"/>
      <c r="CXP712" s="360"/>
      <c r="CXQ712" s="28"/>
      <c r="CXR712" s="360"/>
      <c r="CXS712" s="28"/>
      <c r="CXT712" s="360"/>
      <c r="CXU712" s="28"/>
      <c r="CXV712" s="360"/>
      <c r="CXW712" s="28"/>
      <c r="CXX712" s="360"/>
      <c r="CXY712" s="28"/>
      <c r="CXZ712" s="360"/>
      <c r="CYA712" s="28"/>
      <c r="CYB712" s="360"/>
      <c r="CYC712" s="28"/>
      <c r="CYD712" s="360"/>
      <c r="CYE712" s="28"/>
      <c r="CYF712" s="360"/>
      <c r="CYG712" s="28"/>
      <c r="CYH712" s="360"/>
      <c r="CYI712" s="28"/>
      <c r="CYJ712" s="360"/>
      <c r="CYK712" s="28"/>
      <c r="CYL712" s="360"/>
      <c r="CYM712" s="28"/>
      <c r="CYN712" s="360"/>
      <c r="CYO712" s="28"/>
      <c r="CYP712" s="360"/>
      <c r="CYQ712" s="28"/>
      <c r="CYR712" s="360"/>
      <c r="CYS712" s="28"/>
      <c r="CYT712" s="360"/>
      <c r="CYU712" s="28"/>
      <c r="CYV712" s="360"/>
      <c r="CYW712" s="28"/>
      <c r="CYX712" s="360"/>
      <c r="CYY712" s="28"/>
      <c r="CYZ712" s="360"/>
      <c r="CZA712" s="28"/>
      <c r="CZB712" s="360"/>
      <c r="CZC712" s="28"/>
      <c r="CZD712" s="360"/>
      <c r="CZE712" s="28"/>
      <c r="CZF712" s="360"/>
      <c r="CZG712" s="28"/>
      <c r="CZH712" s="360"/>
      <c r="CZI712" s="28"/>
      <c r="CZJ712" s="360"/>
      <c r="CZK712" s="28"/>
      <c r="CZL712" s="360"/>
      <c r="CZM712" s="28"/>
      <c r="CZN712" s="360"/>
      <c r="CZO712" s="28"/>
      <c r="CZP712" s="360"/>
      <c r="CZQ712" s="28"/>
      <c r="CZR712" s="360"/>
      <c r="CZS712" s="28"/>
      <c r="CZT712" s="360"/>
      <c r="CZU712" s="28"/>
      <c r="CZV712" s="360"/>
      <c r="CZW712" s="28"/>
      <c r="CZX712" s="360"/>
      <c r="CZY712" s="28"/>
      <c r="CZZ712" s="360"/>
      <c r="DAA712" s="28"/>
      <c r="DAB712" s="360"/>
      <c r="DAC712" s="28"/>
      <c r="DAD712" s="360"/>
      <c r="DAE712" s="28"/>
      <c r="DAF712" s="360"/>
      <c r="DAG712" s="28"/>
      <c r="DAH712" s="360"/>
      <c r="DAI712" s="28"/>
      <c r="DAJ712" s="360"/>
      <c r="DAK712" s="28"/>
      <c r="DAL712" s="360"/>
      <c r="DAM712" s="28"/>
      <c r="DAN712" s="360"/>
      <c r="DAO712" s="28"/>
      <c r="DAP712" s="360"/>
      <c r="DAQ712" s="28"/>
      <c r="DAR712" s="360"/>
      <c r="DAS712" s="28"/>
      <c r="DAT712" s="360"/>
      <c r="DAU712" s="28"/>
      <c r="DAV712" s="360"/>
      <c r="DAW712" s="28"/>
      <c r="DAX712" s="360"/>
      <c r="DAY712" s="28"/>
      <c r="DAZ712" s="360"/>
      <c r="DBA712" s="28"/>
      <c r="DBB712" s="360"/>
      <c r="DBC712" s="28"/>
      <c r="DBD712" s="360"/>
      <c r="DBE712" s="28"/>
      <c r="DBF712" s="360"/>
      <c r="DBG712" s="28"/>
      <c r="DBH712" s="360"/>
      <c r="DBI712" s="28"/>
      <c r="DBJ712" s="360"/>
      <c r="DBK712" s="28"/>
      <c r="DBL712" s="360"/>
      <c r="DBM712" s="28"/>
      <c r="DBN712" s="360"/>
      <c r="DBO712" s="28"/>
      <c r="DBP712" s="360"/>
      <c r="DBQ712" s="28"/>
      <c r="DBR712" s="360"/>
      <c r="DBS712" s="28"/>
      <c r="DBT712" s="360"/>
      <c r="DBU712" s="28"/>
      <c r="DBV712" s="360"/>
      <c r="DBW712" s="28"/>
      <c r="DBX712" s="360"/>
      <c r="DBY712" s="28"/>
      <c r="DBZ712" s="360"/>
      <c r="DCA712" s="28"/>
      <c r="DCB712" s="360"/>
      <c r="DCC712" s="28"/>
      <c r="DCD712" s="360"/>
      <c r="DCE712" s="28"/>
      <c r="DCF712" s="360"/>
      <c r="DCG712" s="28"/>
      <c r="DCH712" s="360"/>
      <c r="DCI712" s="28"/>
      <c r="DCJ712" s="360"/>
      <c r="DCK712" s="28"/>
      <c r="DCL712" s="360"/>
      <c r="DCM712" s="28"/>
      <c r="DCN712" s="360"/>
      <c r="DCO712" s="28"/>
      <c r="DCP712" s="360"/>
      <c r="DCQ712" s="28"/>
      <c r="DCR712" s="360"/>
      <c r="DCS712" s="28"/>
      <c r="DCT712" s="360"/>
      <c r="DCU712" s="28"/>
      <c r="DCV712" s="360"/>
      <c r="DCW712" s="28"/>
      <c r="DCX712" s="360"/>
      <c r="DCY712" s="28"/>
      <c r="DCZ712" s="360"/>
      <c r="DDA712" s="28"/>
      <c r="DDB712" s="360"/>
      <c r="DDC712" s="28"/>
      <c r="DDD712" s="360"/>
      <c r="DDE712" s="28"/>
      <c r="DDF712" s="360"/>
      <c r="DDG712" s="28"/>
      <c r="DDH712" s="360"/>
      <c r="DDI712" s="28"/>
      <c r="DDJ712" s="360"/>
      <c r="DDK712" s="28"/>
      <c r="DDL712" s="360"/>
      <c r="DDM712" s="28"/>
      <c r="DDN712" s="360"/>
      <c r="DDO712" s="28"/>
      <c r="DDP712" s="360"/>
      <c r="DDQ712" s="28"/>
      <c r="DDR712" s="360"/>
      <c r="DDS712" s="28"/>
      <c r="DDT712" s="360"/>
      <c r="DDU712" s="28"/>
      <c r="DDV712" s="360"/>
      <c r="DDW712" s="28"/>
      <c r="DDX712" s="360"/>
      <c r="DDY712" s="28"/>
      <c r="DDZ712" s="360"/>
      <c r="DEA712" s="28"/>
      <c r="DEB712" s="360"/>
      <c r="DEC712" s="28"/>
      <c r="DED712" s="360"/>
      <c r="DEE712" s="28"/>
      <c r="DEF712" s="360"/>
      <c r="DEG712" s="28"/>
      <c r="DEH712" s="360"/>
      <c r="DEI712" s="28"/>
      <c r="DEJ712" s="360"/>
      <c r="DEK712" s="28"/>
      <c r="DEL712" s="360"/>
      <c r="DEM712" s="28"/>
      <c r="DEN712" s="360"/>
      <c r="DEO712" s="28"/>
      <c r="DEP712" s="360"/>
      <c r="DEQ712" s="28"/>
      <c r="DER712" s="360"/>
      <c r="DES712" s="28"/>
      <c r="DET712" s="360"/>
      <c r="DEU712" s="28"/>
      <c r="DEV712" s="360"/>
      <c r="DEW712" s="28"/>
      <c r="DEX712" s="360"/>
      <c r="DEY712" s="28"/>
      <c r="DEZ712" s="360"/>
      <c r="DFA712" s="28"/>
      <c r="DFB712" s="360"/>
      <c r="DFC712" s="28"/>
      <c r="DFD712" s="360"/>
      <c r="DFE712" s="28"/>
      <c r="DFF712" s="360"/>
      <c r="DFG712" s="28"/>
      <c r="DFH712" s="360"/>
      <c r="DFI712" s="28"/>
      <c r="DFJ712" s="360"/>
      <c r="DFK712" s="28"/>
      <c r="DFL712" s="360"/>
      <c r="DFM712" s="28"/>
      <c r="DFN712" s="360"/>
      <c r="DFO712" s="28"/>
      <c r="DFP712" s="360"/>
      <c r="DFQ712" s="28"/>
      <c r="DFR712" s="360"/>
      <c r="DFS712" s="28"/>
      <c r="DFT712" s="360"/>
      <c r="DFU712" s="28"/>
      <c r="DFV712" s="360"/>
      <c r="DFW712" s="28"/>
      <c r="DFX712" s="360"/>
      <c r="DFY712" s="28"/>
      <c r="DFZ712" s="360"/>
      <c r="DGA712" s="28"/>
      <c r="DGB712" s="360"/>
      <c r="DGC712" s="28"/>
      <c r="DGD712" s="360"/>
      <c r="DGE712" s="28"/>
      <c r="DGF712" s="360"/>
      <c r="DGG712" s="28"/>
      <c r="DGH712" s="360"/>
      <c r="DGI712" s="28"/>
      <c r="DGJ712" s="360"/>
      <c r="DGK712" s="28"/>
      <c r="DGL712" s="360"/>
      <c r="DGM712" s="28"/>
      <c r="DGN712" s="360"/>
      <c r="DGO712" s="28"/>
      <c r="DGP712" s="360"/>
      <c r="DGQ712" s="28"/>
      <c r="DGR712" s="360"/>
      <c r="DGS712" s="28"/>
      <c r="DGT712" s="360"/>
      <c r="DGU712" s="28"/>
      <c r="DGV712" s="360"/>
      <c r="DGW712" s="28"/>
      <c r="DGX712" s="360"/>
      <c r="DGY712" s="28"/>
      <c r="DGZ712" s="360"/>
      <c r="DHA712" s="28"/>
      <c r="DHB712" s="360"/>
      <c r="DHC712" s="28"/>
      <c r="DHD712" s="360"/>
      <c r="DHE712" s="28"/>
      <c r="DHF712" s="360"/>
      <c r="DHG712" s="28"/>
      <c r="DHH712" s="360"/>
      <c r="DHI712" s="28"/>
      <c r="DHJ712" s="360"/>
      <c r="DHK712" s="28"/>
      <c r="DHL712" s="360"/>
      <c r="DHM712" s="28"/>
      <c r="DHN712" s="360"/>
      <c r="DHO712" s="28"/>
      <c r="DHP712" s="360"/>
      <c r="DHQ712" s="28"/>
      <c r="DHR712" s="360"/>
      <c r="DHS712" s="28"/>
      <c r="DHT712" s="360"/>
      <c r="DHU712" s="28"/>
      <c r="DHV712" s="360"/>
      <c r="DHW712" s="28"/>
      <c r="DHX712" s="360"/>
      <c r="DHY712" s="28"/>
      <c r="DHZ712" s="360"/>
      <c r="DIA712" s="28"/>
      <c r="DIB712" s="360"/>
      <c r="DIC712" s="28"/>
      <c r="DID712" s="360"/>
      <c r="DIE712" s="28"/>
      <c r="DIF712" s="360"/>
      <c r="DIG712" s="28"/>
      <c r="DIH712" s="360"/>
      <c r="DII712" s="28"/>
      <c r="DIJ712" s="360"/>
      <c r="DIK712" s="28"/>
      <c r="DIL712" s="360"/>
      <c r="DIM712" s="28"/>
      <c r="DIN712" s="360"/>
      <c r="DIO712" s="28"/>
      <c r="DIP712" s="360"/>
      <c r="DIQ712" s="28"/>
      <c r="DIR712" s="360"/>
      <c r="DIS712" s="28"/>
      <c r="DIT712" s="360"/>
      <c r="DIU712" s="28"/>
      <c r="DIV712" s="360"/>
      <c r="DIW712" s="28"/>
      <c r="DIX712" s="360"/>
      <c r="DIY712" s="28"/>
      <c r="DIZ712" s="360"/>
      <c r="DJA712" s="28"/>
      <c r="DJB712" s="360"/>
      <c r="DJC712" s="28"/>
      <c r="DJD712" s="360"/>
      <c r="DJE712" s="28"/>
      <c r="DJF712" s="360"/>
      <c r="DJG712" s="28"/>
      <c r="DJH712" s="360"/>
      <c r="DJI712" s="28"/>
      <c r="DJJ712" s="360"/>
      <c r="DJK712" s="28"/>
      <c r="DJL712" s="360"/>
      <c r="DJM712" s="28"/>
      <c r="DJN712" s="360"/>
      <c r="DJO712" s="28"/>
      <c r="DJP712" s="360"/>
      <c r="DJQ712" s="28"/>
      <c r="DJR712" s="360"/>
      <c r="DJS712" s="28"/>
      <c r="DJT712" s="360"/>
      <c r="DJU712" s="28"/>
      <c r="DJV712" s="360"/>
      <c r="DJW712" s="28"/>
      <c r="DJX712" s="360"/>
      <c r="DJY712" s="28"/>
      <c r="DJZ712" s="360"/>
      <c r="DKA712" s="28"/>
      <c r="DKB712" s="360"/>
      <c r="DKC712" s="28"/>
      <c r="DKD712" s="360"/>
      <c r="DKE712" s="28"/>
      <c r="DKF712" s="360"/>
      <c r="DKG712" s="28"/>
      <c r="DKH712" s="360"/>
      <c r="DKI712" s="28"/>
      <c r="DKJ712" s="360"/>
      <c r="DKK712" s="28"/>
      <c r="DKL712" s="360"/>
      <c r="DKM712" s="28"/>
      <c r="DKN712" s="360"/>
      <c r="DKO712" s="28"/>
      <c r="DKP712" s="360"/>
      <c r="DKQ712" s="28"/>
      <c r="DKR712" s="360"/>
      <c r="DKS712" s="28"/>
      <c r="DKT712" s="360"/>
      <c r="DKU712" s="28"/>
      <c r="DKV712" s="360"/>
      <c r="DKW712" s="28"/>
      <c r="DKX712" s="360"/>
      <c r="DKY712" s="28"/>
      <c r="DKZ712" s="360"/>
      <c r="DLA712" s="28"/>
      <c r="DLB712" s="360"/>
      <c r="DLC712" s="28"/>
      <c r="DLD712" s="360"/>
      <c r="DLE712" s="28"/>
      <c r="DLF712" s="360"/>
      <c r="DLG712" s="28"/>
      <c r="DLH712" s="360"/>
      <c r="DLI712" s="28"/>
      <c r="DLJ712" s="360"/>
      <c r="DLK712" s="28"/>
      <c r="DLL712" s="360"/>
      <c r="DLM712" s="28"/>
      <c r="DLN712" s="360"/>
      <c r="DLO712" s="28"/>
      <c r="DLP712" s="360"/>
      <c r="DLQ712" s="28"/>
      <c r="DLR712" s="360"/>
      <c r="DLS712" s="28"/>
      <c r="DLT712" s="360"/>
      <c r="DLU712" s="28"/>
      <c r="DLV712" s="360"/>
      <c r="DLW712" s="28"/>
      <c r="DLX712" s="360"/>
      <c r="DLY712" s="28"/>
      <c r="DLZ712" s="360"/>
      <c r="DMA712" s="28"/>
      <c r="DMB712" s="360"/>
      <c r="DMC712" s="28"/>
      <c r="DMD712" s="360"/>
      <c r="DME712" s="28"/>
      <c r="DMF712" s="360"/>
      <c r="DMG712" s="28"/>
      <c r="DMH712" s="360"/>
      <c r="DMI712" s="28"/>
      <c r="DMJ712" s="360"/>
      <c r="DMK712" s="28"/>
      <c r="DML712" s="360"/>
      <c r="DMM712" s="28"/>
      <c r="DMN712" s="360"/>
      <c r="DMO712" s="28"/>
      <c r="DMP712" s="360"/>
      <c r="DMQ712" s="28"/>
      <c r="DMR712" s="360"/>
      <c r="DMS712" s="28"/>
      <c r="DMT712" s="360"/>
      <c r="DMU712" s="28"/>
      <c r="DMV712" s="360"/>
      <c r="DMW712" s="28"/>
      <c r="DMX712" s="360"/>
      <c r="DMY712" s="28"/>
      <c r="DMZ712" s="360"/>
      <c r="DNA712" s="28"/>
      <c r="DNB712" s="360"/>
      <c r="DNC712" s="28"/>
      <c r="DND712" s="360"/>
      <c r="DNE712" s="28"/>
      <c r="DNF712" s="360"/>
      <c r="DNG712" s="28"/>
      <c r="DNH712" s="360"/>
      <c r="DNI712" s="28"/>
      <c r="DNJ712" s="360"/>
      <c r="DNK712" s="28"/>
      <c r="DNL712" s="360"/>
      <c r="DNM712" s="28"/>
      <c r="DNN712" s="360"/>
      <c r="DNO712" s="28"/>
      <c r="DNP712" s="360"/>
      <c r="DNQ712" s="28"/>
      <c r="DNR712" s="360"/>
      <c r="DNS712" s="28"/>
      <c r="DNT712" s="360"/>
      <c r="DNU712" s="28"/>
      <c r="DNV712" s="360"/>
      <c r="DNW712" s="28"/>
      <c r="DNX712" s="360"/>
      <c r="DNY712" s="28"/>
      <c r="DNZ712" s="360"/>
      <c r="DOA712" s="28"/>
      <c r="DOB712" s="360"/>
      <c r="DOC712" s="28"/>
      <c r="DOD712" s="360"/>
      <c r="DOE712" s="28"/>
      <c r="DOF712" s="360"/>
      <c r="DOG712" s="28"/>
      <c r="DOH712" s="360"/>
      <c r="DOI712" s="28"/>
      <c r="DOJ712" s="360"/>
      <c r="DOK712" s="28"/>
      <c r="DOL712" s="360"/>
      <c r="DOM712" s="28"/>
      <c r="DON712" s="360"/>
      <c r="DOO712" s="28"/>
      <c r="DOP712" s="360"/>
      <c r="DOQ712" s="28"/>
      <c r="DOR712" s="360"/>
      <c r="DOS712" s="28"/>
      <c r="DOT712" s="360"/>
      <c r="DOU712" s="28"/>
      <c r="DOV712" s="360"/>
      <c r="DOW712" s="28"/>
      <c r="DOX712" s="360"/>
      <c r="DOY712" s="28"/>
      <c r="DOZ712" s="360"/>
      <c r="DPA712" s="28"/>
      <c r="DPB712" s="360"/>
      <c r="DPC712" s="28"/>
      <c r="DPD712" s="360"/>
      <c r="DPE712" s="28"/>
      <c r="DPF712" s="360"/>
      <c r="DPG712" s="28"/>
      <c r="DPH712" s="360"/>
      <c r="DPI712" s="28"/>
      <c r="DPJ712" s="360"/>
      <c r="DPK712" s="28"/>
      <c r="DPL712" s="360"/>
      <c r="DPM712" s="28"/>
      <c r="DPN712" s="360"/>
      <c r="DPO712" s="28"/>
      <c r="DPP712" s="360"/>
      <c r="DPQ712" s="28"/>
      <c r="DPR712" s="360"/>
      <c r="DPS712" s="28"/>
      <c r="DPT712" s="360"/>
      <c r="DPU712" s="28"/>
      <c r="DPV712" s="360"/>
      <c r="DPW712" s="28"/>
      <c r="DPX712" s="360"/>
      <c r="DPY712" s="28"/>
      <c r="DPZ712" s="360"/>
      <c r="DQA712" s="28"/>
      <c r="DQB712" s="360"/>
      <c r="DQC712" s="28"/>
      <c r="DQD712" s="360"/>
      <c r="DQE712" s="28"/>
      <c r="DQF712" s="360"/>
      <c r="DQG712" s="28"/>
      <c r="DQH712" s="360"/>
      <c r="DQI712" s="28"/>
      <c r="DQJ712" s="360"/>
      <c r="DQK712" s="28"/>
      <c r="DQL712" s="360"/>
      <c r="DQM712" s="28"/>
      <c r="DQN712" s="360"/>
      <c r="DQO712" s="28"/>
      <c r="DQP712" s="360"/>
      <c r="DQQ712" s="28"/>
      <c r="DQR712" s="360"/>
      <c r="DQS712" s="28"/>
      <c r="DQT712" s="360"/>
      <c r="DQU712" s="28"/>
      <c r="DQV712" s="360"/>
      <c r="DQW712" s="28"/>
      <c r="DQX712" s="360"/>
      <c r="DQY712" s="28"/>
      <c r="DQZ712" s="360"/>
      <c r="DRA712" s="28"/>
      <c r="DRB712" s="360"/>
      <c r="DRC712" s="28"/>
      <c r="DRD712" s="360"/>
      <c r="DRE712" s="28"/>
      <c r="DRF712" s="360"/>
      <c r="DRG712" s="28"/>
      <c r="DRH712" s="360"/>
      <c r="DRI712" s="28"/>
      <c r="DRJ712" s="360"/>
      <c r="DRK712" s="28"/>
      <c r="DRL712" s="360"/>
      <c r="DRM712" s="28"/>
      <c r="DRN712" s="360"/>
      <c r="DRO712" s="28"/>
      <c r="DRP712" s="360"/>
      <c r="DRQ712" s="28"/>
      <c r="DRR712" s="360"/>
      <c r="DRS712" s="28"/>
      <c r="DRT712" s="360"/>
      <c r="DRU712" s="28"/>
      <c r="DRV712" s="360"/>
      <c r="DRW712" s="28"/>
      <c r="DRX712" s="360"/>
      <c r="DRY712" s="28"/>
      <c r="DRZ712" s="360"/>
      <c r="DSA712" s="28"/>
      <c r="DSB712" s="360"/>
      <c r="DSC712" s="28"/>
      <c r="DSD712" s="360"/>
      <c r="DSE712" s="28"/>
      <c r="DSF712" s="360"/>
      <c r="DSG712" s="28"/>
      <c r="DSH712" s="360"/>
      <c r="DSI712" s="28"/>
      <c r="DSJ712" s="360"/>
      <c r="DSK712" s="28"/>
      <c r="DSL712" s="360"/>
      <c r="DSM712" s="28"/>
      <c r="DSN712" s="360"/>
      <c r="DSO712" s="28"/>
      <c r="DSP712" s="360"/>
      <c r="DSQ712" s="28"/>
      <c r="DSR712" s="360"/>
      <c r="DSS712" s="28"/>
      <c r="DST712" s="360"/>
      <c r="DSU712" s="28"/>
      <c r="DSV712" s="360"/>
      <c r="DSW712" s="28"/>
      <c r="DSX712" s="360"/>
      <c r="DSY712" s="28"/>
      <c r="DSZ712" s="360"/>
      <c r="DTA712" s="28"/>
      <c r="DTB712" s="360"/>
      <c r="DTC712" s="28"/>
      <c r="DTD712" s="360"/>
      <c r="DTE712" s="28"/>
      <c r="DTF712" s="360"/>
      <c r="DTG712" s="28"/>
      <c r="DTH712" s="360"/>
      <c r="DTI712" s="28"/>
      <c r="DTJ712" s="360"/>
      <c r="DTK712" s="28"/>
      <c r="DTL712" s="360"/>
      <c r="DTM712" s="28"/>
      <c r="DTN712" s="360"/>
      <c r="DTO712" s="28"/>
      <c r="DTP712" s="360"/>
      <c r="DTQ712" s="28"/>
      <c r="DTR712" s="360"/>
      <c r="DTS712" s="28"/>
      <c r="DTT712" s="360"/>
      <c r="DTU712" s="28"/>
      <c r="DTV712" s="360"/>
      <c r="DTW712" s="28"/>
      <c r="DTX712" s="360"/>
      <c r="DTY712" s="28"/>
      <c r="DTZ712" s="360"/>
      <c r="DUA712" s="28"/>
      <c r="DUB712" s="360"/>
      <c r="DUC712" s="28"/>
      <c r="DUD712" s="360"/>
      <c r="DUE712" s="28"/>
      <c r="DUF712" s="360"/>
      <c r="DUG712" s="28"/>
      <c r="DUH712" s="360"/>
      <c r="DUI712" s="28"/>
      <c r="DUJ712" s="360"/>
      <c r="DUK712" s="28"/>
      <c r="DUL712" s="360"/>
      <c r="DUM712" s="28"/>
      <c r="DUN712" s="360"/>
      <c r="DUO712" s="28"/>
      <c r="DUP712" s="360"/>
      <c r="DUQ712" s="28"/>
      <c r="DUR712" s="360"/>
      <c r="DUS712" s="28"/>
      <c r="DUT712" s="360"/>
      <c r="DUU712" s="28"/>
      <c r="DUV712" s="360"/>
      <c r="DUW712" s="28"/>
      <c r="DUX712" s="360"/>
      <c r="DUY712" s="28"/>
      <c r="DUZ712" s="360"/>
      <c r="DVA712" s="28"/>
      <c r="DVB712" s="360"/>
      <c r="DVC712" s="28"/>
      <c r="DVD712" s="360"/>
      <c r="DVE712" s="28"/>
      <c r="DVF712" s="360"/>
      <c r="DVG712" s="28"/>
      <c r="DVH712" s="360"/>
      <c r="DVI712" s="28"/>
      <c r="DVJ712" s="360"/>
      <c r="DVK712" s="28"/>
      <c r="DVL712" s="360"/>
      <c r="DVM712" s="28"/>
      <c r="DVN712" s="360"/>
      <c r="DVO712" s="28"/>
      <c r="DVP712" s="360"/>
      <c r="DVQ712" s="28"/>
      <c r="DVR712" s="360"/>
      <c r="DVS712" s="28"/>
      <c r="DVT712" s="360"/>
      <c r="DVU712" s="28"/>
      <c r="DVV712" s="360"/>
      <c r="DVW712" s="28"/>
      <c r="DVX712" s="360"/>
      <c r="DVY712" s="28"/>
      <c r="DVZ712" s="360"/>
      <c r="DWA712" s="28"/>
      <c r="DWB712" s="360"/>
      <c r="DWC712" s="28"/>
      <c r="DWD712" s="360"/>
      <c r="DWE712" s="28"/>
      <c r="DWF712" s="360"/>
      <c r="DWG712" s="28"/>
      <c r="DWH712" s="360"/>
      <c r="DWI712" s="28"/>
      <c r="DWJ712" s="360"/>
      <c r="DWK712" s="28"/>
      <c r="DWL712" s="360"/>
      <c r="DWM712" s="28"/>
      <c r="DWN712" s="360"/>
      <c r="DWO712" s="28"/>
      <c r="DWP712" s="360"/>
      <c r="DWQ712" s="28"/>
      <c r="DWR712" s="360"/>
      <c r="DWS712" s="28"/>
      <c r="DWT712" s="360"/>
      <c r="DWU712" s="28"/>
      <c r="DWV712" s="360"/>
      <c r="DWW712" s="28"/>
      <c r="DWX712" s="360"/>
      <c r="DWY712" s="28"/>
      <c r="DWZ712" s="360"/>
      <c r="DXA712" s="28"/>
      <c r="DXB712" s="360"/>
      <c r="DXC712" s="28"/>
      <c r="DXD712" s="360"/>
      <c r="DXE712" s="28"/>
      <c r="DXF712" s="360"/>
      <c r="DXG712" s="28"/>
      <c r="DXH712" s="360"/>
      <c r="DXI712" s="28"/>
      <c r="DXJ712" s="360"/>
      <c r="DXK712" s="28"/>
      <c r="DXL712" s="360"/>
      <c r="DXM712" s="28"/>
      <c r="DXN712" s="360"/>
      <c r="DXO712" s="28"/>
      <c r="DXP712" s="360"/>
      <c r="DXQ712" s="28"/>
      <c r="DXR712" s="360"/>
      <c r="DXS712" s="28"/>
      <c r="DXT712" s="360"/>
      <c r="DXU712" s="28"/>
      <c r="DXV712" s="360"/>
      <c r="DXW712" s="28"/>
      <c r="DXX712" s="360"/>
      <c r="DXY712" s="28"/>
      <c r="DXZ712" s="360"/>
      <c r="DYA712" s="28"/>
      <c r="DYB712" s="360"/>
      <c r="DYC712" s="28"/>
      <c r="DYD712" s="360"/>
      <c r="DYE712" s="28"/>
      <c r="DYF712" s="360"/>
      <c r="DYG712" s="28"/>
      <c r="DYH712" s="360"/>
      <c r="DYI712" s="28"/>
      <c r="DYJ712" s="360"/>
      <c r="DYK712" s="28"/>
      <c r="DYL712" s="360"/>
      <c r="DYM712" s="28"/>
      <c r="DYN712" s="360"/>
      <c r="DYO712" s="28"/>
      <c r="DYP712" s="360"/>
      <c r="DYQ712" s="28"/>
      <c r="DYR712" s="360"/>
      <c r="DYS712" s="28"/>
      <c r="DYT712" s="360"/>
      <c r="DYU712" s="28"/>
      <c r="DYV712" s="360"/>
      <c r="DYW712" s="28"/>
      <c r="DYX712" s="360"/>
      <c r="DYY712" s="28"/>
      <c r="DYZ712" s="360"/>
      <c r="DZA712" s="28"/>
      <c r="DZB712" s="360"/>
      <c r="DZC712" s="28"/>
      <c r="DZD712" s="360"/>
      <c r="DZE712" s="28"/>
      <c r="DZF712" s="360"/>
      <c r="DZG712" s="28"/>
      <c r="DZH712" s="360"/>
      <c r="DZI712" s="28"/>
      <c r="DZJ712" s="360"/>
      <c r="DZK712" s="28"/>
      <c r="DZL712" s="360"/>
      <c r="DZM712" s="28"/>
      <c r="DZN712" s="360"/>
      <c r="DZO712" s="28"/>
      <c r="DZP712" s="360"/>
      <c r="DZQ712" s="28"/>
      <c r="DZR712" s="360"/>
      <c r="DZS712" s="28"/>
      <c r="DZT712" s="360"/>
      <c r="DZU712" s="28"/>
      <c r="DZV712" s="360"/>
      <c r="DZW712" s="28"/>
      <c r="DZX712" s="360"/>
      <c r="DZY712" s="28"/>
      <c r="DZZ712" s="360"/>
      <c r="EAA712" s="28"/>
      <c r="EAB712" s="360"/>
      <c r="EAC712" s="28"/>
      <c r="EAD712" s="360"/>
      <c r="EAE712" s="28"/>
      <c r="EAF712" s="360"/>
      <c r="EAG712" s="28"/>
      <c r="EAH712" s="360"/>
      <c r="EAI712" s="28"/>
      <c r="EAJ712" s="360"/>
      <c r="EAK712" s="28"/>
      <c r="EAL712" s="360"/>
      <c r="EAM712" s="28"/>
      <c r="EAN712" s="360"/>
      <c r="EAO712" s="28"/>
      <c r="EAP712" s="360"/>
      <c r="EAQ712" s="28"/>
      <c r="EAR712" s="360"/>
      <c r="EAS712" s="28"/>
      <c r="EAT712" s="360"/>
      <c r="EAU712" s="28"/>
      <c r="EAV712" s="360"/>
      <c r="EAW712" s="28"/>
      <c r="EAX712" s="360"/>
      <c r="EAY712" s="28"/>
      <c r="EAZ712" s="360"/>
      <c r="EBA712" s="28"/>
      <c r="EBB712" s="360"/>
      <c r="EBC712" s="28"/>
      <c r="EBD712" s="360"/>
      <c r="EBE712" s="28"/>
      <c r="EBF712" s="360"/>
      <c r="EBG712" s="28"/>
      <c r="EBH712" s="360"/>
      <c r="EBI712" s="28"/>
      <c r="EBJ712" s="360"/>
      <c r="EBK712" s="28"/>
      <c r="EBL712" s="360"/>
      <c r="EBM712" s="28"/>
      <c r="EBN712" s="360"/>
      <c r="EBO712" s="28"/>
      <c r="EBP712" s="360"/>
      <c r="EBQ712" s="28"/>
      <c r="EBR712" s="360"/>
      <c r="EBS712" s="28"/>
      <c r="EBT712" s="360"/>
      <c r="EBU712" s="28"/>
      <c r="EBV712" s="360"/>
      <c r="EBW712" s="28"/>
      <c r="EBX712" s="360"/>
      <c r="EBY712" s="28"/>
      <c r="EBZ712" s="360"/>
      <c r="ECA712" s="28"/>
      <c r="ECB712" s="360"/>
      <c r="ECC712" s="28"/>
      <c r="ECD712" s="360"/>
      <c r="ECE712" s="28"/>
      <c r="ECF712" s="360"/>
      <c r="ECG712" s="28"/>
      <c r="ECH712" s="360"/>
      <c r="ECI712" s="28"/>
      <c r="ECJ712" s="360"/>
      <c r="ECK712" s="28"/>
      <c r="ECL712" s="360"/>
      <c r="ECM712" s="28"/>
      <c r="ECN712" s="360"/>
      <c r="ECO712" s="28"/>
      <c r="ECP712" s="360"/>
      <c r="ECQ712" s="28"/>
      <c r="ECR712" s="360"/>
      <c r="ECS712" s="28"/>
      <c r="ECT712" s="360"/>
      <c r="ECU712" s="28"/>
      <c r="ECV712" s="360"/>
      <c r="ECW712" s="28"/>
      <c r="ECX712" s="360"/>
      <c r="ECY712" s="28"/>
      <c r="ECZ712" s="360"/>
      <c r="EDA712" s="28"/>
      <c r="EDB712" s="360"/>
      <c r="EDC712" s="28"/>
      <c r="EDD712" s="360"/>
      <c r="EDE712" s="28"/>
      <c r="EDF712" s="360"/>
      <c r="EDG712" s="28"/>
      <c r="EDH712" s="360"/>
      <c r="EDI712" s="28"/>
      <c r="EDJ712" s="360"/>
      <c r="EDK712" s="28"/>
      <c r="EDL712" s="360"/>
      <c r="EDM712" s="28"/>
      <c r="EDN712" s="360"/>
      <c r="EDO712" s="28"/>
      <c r="EDP712" s="360"/>
      <c r="EDQ712" s="28"/>
      <c r="EDR712" s="360"/>
      <c r="EDS712" s="28"/>
      <c r="EDT712" s="360"/>
      <c r="EDU712" s="28"/>
      <c r="EDV712" s="360"/>
      <c r="EDW712" s="28"/>
      <c r="EDX712" s="360"/>
      <c r="EDY712" s="28"/>
      <c r="EDZ712" s="360"/>
      <c r="EEA712" s="28"/>
      <c r="EEB712" s="360"/>
      <c r="EEC712" s="28"/>
      <c r="EED712" s="360"/>
      <c r="EEE712" s="28"/>
      <c r="EEF712" s="360"/>
      <c r="EEG712" s="28"/>
      <c r="EEH712" s="360"/>
      <c r="EEI712" s="28"/>
      <c r="EEJ712" s="360"/>
      <c r="EEK712" s="28"/>
      <c r="EEL712" s="360"/>
      <c r="EEM712" s="28"/>
      <c r="EEN712" s="360"/>
      <c r="EEO712" s="28"/>
      <c r="EEP712" s="360"/>
      <c r="EEQ712" s="28"/>
      <c r="EER712" s="360"/>
      <c r="EES712" s="28"/>
      <c r="EET712" s="360"/>
      <c r="EEU712" s="28"/>
      <c r="EEV712" s="360"/>
      <c r="EEW712" s="28"/>
      <c r="EEX712" s="360"/>
      <c r="EEY712" s="28"/>
      <c r="EEZ712" s="360"/>
      <c r="EFA712" s="28"/>
      <c r="EFB712" s="360"/>
      <c r="EFC712" s="28"/>
      <c r="EFD712" s="360"/>
      <c r="EFE712" s="28"/>
      <c r="EFF712" s="360"/>
      <c r="EFG712" s="28"/>
      <c r="EFH712" s="360"/>
      <c r="EFI712" s="28"/>
      <c r="EFJ712" s="360"/>
      <c r="EFK712" s="28"/>
      <c r="EFL712" s="360"/>
      <c r="EFM712" s="28"/>
      <c r="EFN712" s="360"/>
      <c r="EFO712" s="28"/>
      <c r="EFP712" s="360"/>
      <c r="EFQ712" s="28"/>
      <c r="EFR712" s="360"/>
      <c r="EFS712" s="28"/>
      <c r="EFT712" s="360"/>
      <c r="EFU712" s="28"/>
      <c r="EFV712" s="360"/>
      <c r="EFW712" s="28"/>
      <c r="EFX712" s="360"/>
      <c r="EFY712" s="28"/>
      <c r="EFZ712" s="360"/>
      <c r="EGA712" s="28"/>
      <c r="EGB712" s="360"/>
      <c r="EGC712" s="28"/>
      <c r="EGD712" s="360"/>
      <c r="EGE712" s="28"/>
      <c r="EGF712" s="360"/>
      <c r="EGG712" s="28"/>
      <c r="EGH712" s="360"/>
      <c r="EGI712" s="28"/>
      <c r="EGJ712" s="360"/>
      <c r="EGK712" s="28"/>
      <c r="EGL712" s="360"/>
      <c r="EGM712" s="28"/>
      <c r="EGN712" s="360"/>
      <c r="EGO712" s="28"/>
      <c r="EGP712" s="360"/>
      <c r="EGQ712" s="28"/>
      <c r="EGR712" s="360"/>
      <c r="EGS712" s="28"/>
      <c r="EGT712" s="360"/>
      <c r="EGU712" s="28"/>
      <c r="EGV712" s="360"/>
      <c r="EGW712" s="28"/>
      <c r="EGX712" s="360"/>
      <c r="EGY712" s="28"/>
      <c r="EGZ712" s="360"/>
      <c r="EHA712" s="28"/>
      <c r="EHB712" s="360"/>
      <c r="EHC712" s="28"/>
      <c r="EHD712" s="360"/>
      <c r="EHE712" s="28"/>
      <c r="EHF712" s="360"/>
      <c r="EHG712" s="28"/>
      <c r="EHH712" s="360"/>
      <c r="EHI712" s="28"/>
      <c r="EHJ712" s="360"/>
      <c r="EHK712" s="28"/>
      <c r="EHL712" s="360"/>
      <c r="EHM712" s="28"/>
      <c r="EHN712" s="360"/>
      <c r="EHO712" s="28"/>
      <c r="EHP712" s="360"/>
      <c r="EHQ712" s="28"/>
      <c r="EHR712" s="360"/>
      <c r="EHS712" s="28"/>
      <c r="EHT712" s="360"/>
      <c r="EHU712" s="28"/>
      <c r="EHV712" s="360"/>
      <c r="EHW712" s="28"/>
      <c r="EHX712" s="360"/>
      <c r="EHY712" s="28"/>
      <c r="EHZ712" s="360"/>
      <c r="EIA712" s="28"/>
      <c r="EIB712" s="360"/>
      <c r="EIC712" s="28"/>
      <c r="EID712" s="360"/>
      <c r="EIE712" s="28"/>
      <c r="EIF712" s="360"/>
      <c r="EIG712" s="28"/>
      <c r="EIH712" s="360"/>
      <c r="EII712" s="28"/>
      <c r="EIJ712" s="360"/>
      <c r="EIK712" s="28"/>
      <c r="EIL712" s="360"/>
      <c r="EIM712" s="28"/>
      <c r="EIN712" s="360"/>
      <c r="EIO712" s="28"/>
      <c r="EIP712" s="360"/>
      <c r="EIQ712" s="28"/>
      <c r="EIR712" s="360"/>
      <c r="EIS712" s="28"/>
      <c r="EIT712" s="360"/>
      <c r="EIU712" s="28"/>
      <c r="EIV712" s="360"/>
      <c r="EIW712" s="28"/>
      <c r="EIX712" s="360"/>
      <c r="EIY712" s="28"/>
      <c r="EIZ712" s="360"/>
      <c r="EJA712" s="28"/>
      <c r="EJB712" s="360"/>
      <c r="EJC712" s="28"/>
      <c r="EJD712" s="360"/>
      <c r="EJE712" s="28"/>
      <c r="EJF712" s="360"/>
      <c r="EJG712" s="28"/>
      <c r="EJH712" s="360"/>
      <c r="EJI712" s="28"/>
      <c r="EJJ712" s="360"/>
      <c r="EJK712" s="28"/>
      <c r="EJL712" s="360"/>
      <c r="EJM712" s="28"/>
      <c r="EJN712" s="360"/>
      <c r="EJO712" s="28"/>
      <c r="EJP712" s="360"/>
      <c r="EJQ712" s="28"/>
      <c r="EJR712" s="360"/>
      <c r="EJS712" s="28"/>
      <c r="EJT712" s="360"/>
      <c r="EJU712" s="28"/>
      <c r="EJV712" s="360"/>
      <c r="EJW712" s="28"/>
      <c r="EJX712" s="360"/>
      <c r="EJY712" s="28"/>
      <c r="EJZ712" s="360"/>
      <c r="EKA712" s="28"/>
      <c r="EKB712" s="360"/>
      <c r="EKC712" s="28"/>
      <c r="EKD712" s="360"/>
      <c r="EKE712" s="28"/>
      <c r="EKF712" s="360"/>
      <c r="EKG712" s="28"/>
      <c r="EKH712" s="360"/>
      <c r="EKI712" s="28"/>
      <c r="EKJ712" s="360"/>
      <c r="EKK712" s="28"/>
      <c r="EKL712" s="360"/>
      <c r="EKM712" s="28"/>
      <c r="EKN712" s="360"/>
      <c r="EKO712" s="28"/>
      <c r="EKP712" s="360"/>
      <c r="EKQ712" s="28"/>
      <c r="EKR712" s="360"/>
      <c r="EKS712" s="28"/>
      <c r="EKT712" s="360"/>
      <c r="EKU712" s="28"/>
      <c r="EKV712" s="360"/>
      <c r="EKW712" s="28"/>
      <c r="EKX712" s="360"/>
      <c r="EKY712" s="28"/>
      <c r="EKZ712" s="360"/>
      <c r="ELA712" s="28"/>
      <c r="ELB712" s="360"/>
      <c r="ELC712" s="28"/>
      <c r="ELD712" s="360"/>
      <c r="ELE712" s="28"/>
      <c r="ELF712" s="360"/>
      <c r="ELG712" s="28"/>
      <c r="ELH712" s="360"/>
      <c r="ELI712" s="28"/>
      <c r="ELJ712" s="360"/>
      <c r="ELK712" s="28"/>
      <c r="ELL712" s="360"/>
      <c r="ELM712" s="28"/>
      <c r="ELN712" s="360"/>
      <c r="ELO712" s="28"/>
      <c r="ELP712" s="360"/>
      <c r="ELQ712" s="28"/>
      <c r="ELR712" s="360"/>
      <c r="ELS712" s="28"/>
      <c r="ELT712" s="360"/>
      <c r="ELU712" s="28"/>
      <c r="ELV712" s="360"/>
      <c r="ELW712" s="28"/>
      <c r="ELX712" s="360"/>
      <c r="ELY712" s="28"/>
      <c r="ELZ712" s="360"/>
      <c r="EMA712" s="28"/>
      <c r="EMB712" s="360"/>
      <c r="EMC712" s="28"/>
      <c r="EMD712" s="360"/>
      <c r="EME712" s="28"/>
      <c r="EMF712" s="360"/>
      <c r="EMG712" s="28"/>
      <c r="EMH712" s="360"/>
      <c r="EMI712" s="28"/>
      <c r="EMJ712" s="360"/>
      <c r="EMK712" s="28"/>
      <c r="EML712" s="360"/>
      <c r="EMM712" s="28"/>
      <c r="EMN712" s="360"/>
      <c r="EMO712" s="28"/>
      <c r="EMP712" s="360"/>
      <c r="EMQ712" s="28"/>
      <c r="EMR712" s="360"/>
      <c r="EMS712" s="28"/>
      <c r="EMT712" s="360"/>
      <c r="EMU712" s="28"/>
      <c r="EMV712" s="360"/>
      <c r="EMW712" s="28"/>
      <c r="EMX712" s="360"/>
      <c r="EMY712" s="28"/>
      <c r="EMZ712" s="360"/>
      <c r="ENA712" s="28"/>
      <c r="ENB712" s="360"/>
      <c r="ENC712" s="28"/>
      <c r="END712" s="360"/>
      <c r="ENE712" s="28"/>
      <c r="ENF712" s="360"/>
      <c r="ENG712" s="28"/>
      <c r="ENH712" s="360"/>
      <c r="ENI712" s="28"/>
      <c r="ENJ712" s="360"/>
      <c r="ENK712" s="28"/>
      <c r="ENL712" s="360"/>
      <c r="ENM712" s="28"/>
      <c r="ENN712" s="360"/>
      <c r="ENO712" s="28"/>
      <c r="ENP712" s="360"/>
      <c r="ENQ712" s="28"/>
      <c r="ENR712" s="360"/>
      <c r="ENS712" s="28"/>
      <c r="ENT712" s="360"/>
      <c r="ENU712" s="28"/>
      <c r="ENV712" s="360"/>
      <c r="ENW712" s="28"/>
      <c r="ENX712" s="360"/>
      <c r="ENY712" s="28"/>
      <c r="ENZ712" s="360"/>
      <c r="EOA712" s="28"/>
      <c r="EOB712" s="360"/>
      <c r="EOC712" s="28"/>
      <c r="EOD712" s="360"/>
      <c r="EOE712" s="28"/>
      <c r="EOF712" s="360"/>
      <c r="EOG712" s="28"/>
      <c r="EOH712" s="360"/>
      <c r="EOI712" s="28"/>
      <c r="EOJ712" s="360"/>
      <c r="EOK712" s="28"/>
      <c r="EOL712" s="360"/>
      <c r="EOM712" s="28"/>
      <c r="EON712" s="360"/>
      <c r="EOO712" s="28"/>
      <c r="EOP712" s="360"/>
      <c r="EOQ712" s="28"/>
      <c r="EOR712" s="360"/>
      <c r="EOS712" s="28"/>
      <c r="EOT712" s="360"/>
      <c r="EOU712" s="28"/>
      <c r="EOV712" s="360"/>
      <c r="EOW712" s="28"/>
      <c r="EOX712" s="360"/>
      <c r="EOY712" s="28"/>
      <c r="EOZ712" s="360"/>
      <c r="EPA712" s="28"/>
      <c r="EPB712" s="360"/>
      <c r="EPC712" s="28"/>
      <c r="EPD712" s="360"/>
      <c r="EPE712" s="28"/>
      <c r="EPF712" s="360"/>
      <c r="EPG712" s="28"/>
      <c r="EPH712" s="360"/>
      <c r="EPI712" s="28"/>
      <c r="EPJ712" s="360"/>
      <c r="EPK712" s="28"/>
      <c r="EPL712" s="360"/>
      <c r="EPM712" s="28"/>
      <c r="EPN712" s="360"/>
      <c r="EPO712" s="28"/>
      <c r="EPP712" s="360"/>
      <c r="EPQ712" s="28"/>
      <c r="EPR712" s="360"/>
      <c r="EPS712" s="28"/>
      <c r="EPT712" s="360"/>
      <c r="EPU712" s="28"/>
      <c r="EPV712" s="360"/>
      <c r="EPW712" s="28"/>
      <c r="EPX712" s="360"/>
      <c r="EPY712" s="28"/>
      <c r="EPZ712" s="360"/>
      <c r="EQA712" s="28"/>
      <c r="EQB712" s="360"/>
      <c r="EQC712" s="28"/>
      <c r="EQD712" s="360"/>
      <c r="EQE712" s="28"/>
      <c r="EQF712" s="360"/>
      <c r="EQG712" s="28"/>
      <c r="EQH712" s="360"/>
      <c r="EQI712" s="28"/>
      <c r="EQJ712" s="360"/>
      <c r="EQK712" s="28"/>
      <c r="EQL712" s="360"/>
      <c r="EQM712" s="28"/>
      <c r="EQN712" s="360"/>
      <c r="EQO712" s="28"/>
      <c r="EQP712" s="360"/>
      <c r="EQQ712" s="28"/>
      <c r="EQR712" s="360"/>
      <c r="EQS712" s="28"/>
      <c r="EQT712" s="360"/>
      <c r="EQU712" s="28"/>
      <c r="EQV712" s="360"/>
      <c r="EQW712" s="28"/>
      <c r="EQX712" s="360"/>
      <c r="EQY712" s="28"/>
      <c r="EQZ712" s="360"/>
      <c r="ERA712" s="28"/>
      <c r="ERB712" s="360"/>
      <c r="ERC712" s="28"/>
      <c r="ERD712" s="360"/>
      <c r="ERE712" s="28"/>
      <c r="ERF712" s="360"/>
      <c r="ERG712" s="28"/>
      <c r="ERH712" s="360"/>
      <c r="ERI712" s="28"/>
      <c r="ERJ712" s="360"/>
      <c r="ERK712" s="28"/>
      <c r="ERL712" s="360"/>
      <c r="ERM712" s="28"/>
      <c r="ERN712" s="360"/>
      <c r="ERO712" s="28"/>
      <c r="ERP712" s="360"/>
      <c r="ERQ712" s="28"/>
      <c r="ERR712" s="360"/>
      <c r="ERS712" s="28"/>
      <c r="ERT712" s="360"/>
      <c r="ERU712" s="28"/>
      <c r="ERV712" s="360"/>
      <c r="ERW712" s="28"/>
      <c r="ERX712" s="360"/>
      <c r="ERY712" s="28"/>
      <c r="ERZ712" s="360"/>
      <c r="ESA712" s="28"/>
      <c r="ESB712" s="360"/>
      <c r="ESC712" s="28"/>
      <c r="ESD712" s="360"/>
      <c r="ESE712" s="28"/>
      <c r="ESF712" s="360"/>
      <c r="ESG712" s="28"/>
      <c r="ESH712" s="360"/>
      <c r="ESI712" s="28"/>
      <c r="ESJ712" s="360"/>
      <c r="ESK712" s="28"/>
      <c r="ESL712" s="360"/>
      <c r="ESM712" s="28"/>
      <c r="ESN712" s="360"/>
      <c r="ESO712" s="28"/>
      <c r="ESP712" s="360"/>
      <c r="ESQ712" s="28"/>
      <c r="ESR712" s="360"/>
      <c r="ESS712" s="28"/>
      <c r="EST712" s="360"/>
      <c r="ESU712" s="28"/>
      <c r="ESV712" s="360"/>
      <c r="ESW712" s="28"/>
      <c r="ESX712" s="360"/>
      <c r="ESY712" s="28"/>
      <c r="ESZ712" s="360"/>
      <c r="ETA712" s="28"/>
      <c r="ETB712" s="360"/>
      <c r="ETC712" s="28"/>
      <c r="ETD712" s="360"/>
      <c r="ETE712" s="28"/>
      <c r="ETF712" s="360"/>
      <c r="ETG712" s="28"/>
      <c r="ETH712" s="360"/>
      <c r="ETI712" s="28"/>
      <c r="ETJ712" s="360"/>
      <c r="ETK712" s="28"/>
      <c r="ETL712" s="360"/>
      <c r="ETM712" s="28"/>
      <c r="ETN712" s="360"/>
      <c r="ETO712" s="28"/>
      <c r="ETP712" s="360"/>
      <c r="ETQ712" s="28"/>
      <c r="ETR712" s="360"/>
      <c r="ETS712" s="28"/>
      <c r="ETT712" s="360"/>
      <c r="ETU712" s="28"/>
      <c r="ETV712" s="360"/>
      <c r="ETW712" s="28"/>
      <c r="ETX712" s="360"/>
      <c r="ETY712" s="28"/>
      <c r="ETZ712" s="360"/>
      <c r="EUA712" s="28"/>
      <c r="EUB712" s="360"/>
      <c r="EUC712" s="28"/>
      <c r="EUD712" s="360"/>
      <c r="EUE712" s="28"/>
      <c r="EUF712" s="360"/>
      <c r="EUG712" s="28"/>
      <c r="EUH712" s="360"/>
      <c r="EUI712" s="28"/>
      <c r="EUJ712" s="360"/>
      <c r="EUK712" s="28"/>
      <c r="EUL712" s="360"/>
      <c r="EUM712" s="28"/>
      <c r="EUN712" s="360"/>
      <c r="EUO712" s="28"/>
      <c r="EUP712" s="360"/>
      <c r="EUQ712" s="28"/>
      <c r="EUR712" s="360"/>
      <c r="EUS712" s="28"/>
      <c r="EUT712" s="360"/>
      <c r="EUU712" s="28"/>
      <c r="EUV712" s="360"/>
      <c r="EUW712" s="28"/>
      <c r="EUX712" s="360"/>
      <c r="EUY712" s="28"/>
      <c r="EUZ712" s="360"/>
      <c r="EVA712" s="28"/>
      <c r="EVB712" s="360"/>
      <c r="EVC712" s="28"/>
      <c r="EVD712" s="360"/>
      <c r="EVE712" s="28"/>
      <c r="EVF712" s="360"/>
      <c r="EVG712" s="28"/>
      <c r="EVH712" s="360"/>
      <c r="EVI712" s="28"/>
      <c r="EVJ712" s="360"/>
      <c r="EVK712" s="28"/>
      <c r="EVL712" s="360"/>
      <c r="EVM712" s="28"/>
      <c r="EVN712" s="360"/>
      <c r="EVO712" s="28"/>
      <c r="EVP712" s="360"/>
      <c r="EVQ712" s="28"/>
      <c r="EVR712" s="360"/>
      <c r="EVS712" s="28"/>
      <c r="EVT712" s="360"/>
      <c r="EVU712" s="28"/>
      <c r="EVV712" s="360"/>
      <c r="EVW712" s="28"/>
      <c r="EVX712" s="360"/>
      <c r="EVY712" s="28"/>
      <c r="EVZ712" s="360"/>
      <c r="EWA712" s="28"/>
      <c r="EWB712" s="360"/>
      <c r="EWC712" s="28"/>
      <c r="EWD712" s="360"/>
      <c r="EWE712" s="28"/>
      <c r="EWF712" s="360"/>
      <c r="EWG712" s="28"/>
      <c r="EWH712" s="360"/>
      <c r="EWI712" s="28"/>
      <c r="EWJ712" s="360"/>
      <c r="EWK712" s="28"/>
      <c r="EWL712" s="360"/>
      <c r="EWM712" s="28"/>
      <c r="EWN712" s="360"/>
      <c r="EWO712" s="28"/>
      <c r="EWP712" s="360"/>
      <c r="EWQ712" s="28"/>
      <c r="EWR712" s="360"/>
      <c r="EWS712" s="28"/>
      <c r="EWT712" s="360"/>
      <c r="EWU712" s="28"/>
      <c r="EWV712" s="360"/>
      <c r="EWW712" s="28"/>
      <c r="EWX712" s="360"/>
      <c r="EWY712" s="28"/>
      <c r="EWZ712" s="360"/>
      <c r="EXA712" s="28"/>
      <c r="EXB712" s="360"/>
      <c r="EXC712" s="28"/>
      <c r="EXD712" s="360"/>
      <c r="EXE712" s="28"/>
      <c r="EXF712" s="360"/>
      <c r="EXG712" s="28"/>
      <c r="EXH712" s="360"/>
      <c r="EXI712" s="28"/>
      <c r="EXJ712" s="360"/>
      <c r="EXK712" s="28"/>
      <c r="EXL712" s="360"/>
      <c r="EXM712" s="28"/>
      <c r="EXN712" s="360"/>
      <c r="EXO712" s="28"/>
      <c r="EXP712" s="360"/>
      <c r="EXQ712" s="28"/>
      <c r="EXR712" s="360"/>
      <c r="EXS712" s="28"/>
      <c r="EXT712" s="360"/>
      <c r="EXU712" s="28"/>
      <c r="EXV712" s="360"/>
      <c r="EXW712" s="28"/>
      <c r="EXX712" s="360"/>
      <c r="EXY712" s="28"/>
      <c r="EXZ712" s="360"/>
      <c r="EYA712" s="28"/>
      <c r="EYB712" s="360"/>
      <c r="EYC712" s="28"/>
      <c r="EYD712" s="360"/>
      <c r="EYE712" s="28"/>
      <c r="EYF712" s="360"/>
      <c r="EYG712" s="28"/>
      <c r="EYH712" s="360"/>
      <c r="EYI712" s="28"/>
      <c r="EYJ712" s="360"/>
      <c r="EYK712" s="28"/>
      <c r="EYL712" s="360"/>
      <c r="EYM712" s="28"/>
      <c r="EYN712" s="360"/>
      <c r="EYO712" s="28"/>
      <c r="EYP712" s="360"/>
      <c r="EYQ712" s="28"/>
      <c r="EYR712" s="360"/>
      <c r="EYS712" s="28"/>
      <c r="EYT712" s="360"/>
      <c r="EYU712" s="28"/>
      <c r="EYV712" s="360"/>
      <c r="EYW712" s="28"/>
      <c r="EYX712" s="360"/>
      <c r="EYY712" s="28"/>
      <c r="EYZ712" s="360"/>
      <c r="EZA712" s="28"/>
      <c r="EZB712" s="360"/>
      <c r="EZC712" s="28"/>
      <c r="EZD712" s="360"/>
      <c r="EZE712" s="28"/>
      <c r="EZF712" s="360"/>
      <c r="EZG712" s="28"/>
      <c r="EZH712" s="360"/>
      <c r="EZI712" s="28"/>
      <c r="EZJ712" s="360"/>
      <c r="EZK712" s="28"/>
      <c r="EZL712" s="360"/>
      <c r="EZM712" s="28"/>
      <c r="EZN712" s="360"/>
      <c r="EZO712" s="28"/>
      <c r="EZP712" s="360"/>
      <c r="EZQ712" s="28"/>
      <c r="EZR712" s="360"/>
      <c r="EZS712" s="28"/>
      <c r="EZT712" s="360"/>
      <c r="EZU712" s="28"/>
      <c r="EZV712" s="360"/>
      <c r="EZW712" s="28"/>
      <c r="EZX712" s="360"/>
      <c r="EZY712" s="28"/>
      <c r="EZZ712" s="360"/>
      <c r="FAA712" s="28"/>
      <c r="FAB712" s="360"/>
      <c r="FAC712" s="28"/>
      <c r="FAD712" s="360"/>
      <c r="FAE712" s="28"/>
      <c r="FAF712" s="360"/>
      <c r="FAG712" s="28"/>
      <c r="FAH712" s="360"/>
      <c r="FAI712" s="28"/>
      <c r="FAJ712" s="360"/>
      <c r="FAK712" s="28"/>
      <c r="FAL712" s="360"/>
      <c r="FAM712" s="28"/>
      <c r="FAN712" s="360"/>
      <c r="FAO712" s="28"/>
      <c r="FAP712" s="360"/>
      <c r="FAQ712" s="28"/>
      <c r="FAR712" s="360"/>
      <c r="FAS712" s="28"/>
      <c r="FAT712" s="360"/>
      <c r="FAU712" s="28"/>
      <c r="FAV712" s="360"/>
      <c r="FAW712" s="28"/>
      <c r="FAX712" s="360"/>
      <c r="FAY712" s="28"/>
      <c r="FAZ712" s="360"/>
      <c r="FBA712" s="28"/>
      <c r="FBB712" s="360"/>
      <c r="FBC712" s="28"/>
      <c r="FBD712" s="360"/>
      <c r="FBE712" s="28"/>
      <c r="FBF712" s="360"/>
      <c r="FBG712" s="28"/>
      <c r="FBH712" s="360"/>
      <c r="FBI712" s="28"/>
      <c r="FBJ712" s="360"/>
      <c r="FBK712" s="28"/>
      <c r="FBL712" s="360"/>
      <c r="FBM712" s="28"/>
      <c r="FBN712" s="360"/>
      <c r="FBO712" s="28"/>
      <c r="FBP712" s="360"/>
      <c r="FBQ712" s="28"/>
      <c r="FBR712" s="360"/>
      <c r="FBS712" s="28"/>
      <c r="FBT712" s="360"/>
      <c r="FBU712" s="28"/>
      <c r="FBV712" s="360"/>
      <c r="FBW712" s="28"/>
      <c r="FBX712" s="360"/>
      <c r="FBY712" s="28"/>
      <c r="FBZ712" s="360"/>
      <c r="FCA712" s="28"/>
      <c r="FCB712" s="360"/>
      <c r="FCC712" s="28"/>
      <c r="FCD712" s="360"/>
      <c r="FCE712" s="28"/>
      <c r="FCF712" s="360"/>
      <c r="FCG712" s="28"/>
      <c r="FCH712" s="360"/>
      <c r="FCI712" s="28"/>
      <c r="FCJ712" s="360"/>
      <c r="FCK712" s="28"/>
      <c r="FCL712" s="360"/>
      <c r="FCM712" s="28"/>
      <c r="FCN712" s="360"/>
      <c r="FCO712" s="28"/>
      <c r="FCP712" s="360"/>
      <c r="FCQ712" s="28"/>
      <c r="FCR712" s="360"/>
      <c r="FCS712" s="28"/>
      <c r="FCT712" s="360"/>
      <c r="FCU712" s="28"/>
      <c r="FCV712" s="360"/>
      <c r="FCW712" s="28"/>
      <c r="FCX712" s="360"/>
      <c r="FCY712" s="28"/>
      <c r="FCZ712" s="360"/>
      <c r="FDA712" s="28"/>
      <c r="FDB712" s="360"/>
      <c r="FDC712" s="28"/>
      <c r="FDD712" s="360"/>
      <c r="FDE712" s="28"/>
      <c r="FDF712" s="360"/>
      <c r="FDG712" s="28"/>
      <c r="FDH712" s="360"/>
      <c r="FDI712" s="28"/>
      <c r="FDJ712" s="360"/>
      <c r="FDK712" s="28"/>
      <c r="FDL712" s="360"/>
      <c r="FDM712" s="28"/>
      <c r="FDN712" s="360"/>
      <c r="FDO712" s="28"/>
      <c r="FDP712" s="360"/>
      <c r="FDQ712" s="28"/>
      <c r="FDR712" s="360"/>
      <c r="FDS712" s="28"/>
      <c r="FDT712" s="360"/>
      <c r="FDU712" s="28"/>
      <c r="FDV712" s="360"/>
      <c r="FDW712" s="28"/>
      <c r="FDX712" s="360"/>
      <c r="FDY712" s="28"/>
      <c r="FDZ712" s="360"/>
      <c r="FEA712" s="28"/>
      <c r="FEB712" s="360"/>
      <c r="FEC712" s="28"/>
      <c r="FED712" s="360"/>
      <c r="FEE712" s="28"/>
      <c r="FEF712" s="360"/>
      <c r="FEG712" s="28"/>
      <c r="FEH712" s="360"/>
      <c r="FEI712" s="28"/>
      <c r="FEJ712" s="360"/>
      <c r="FEK712" s="28"/>
      <c r="FEL712" s="360"/>
      <c r="FEM712" s="28"/>
      <c r="FEN712" s="360"/>
      <c r="FEO712" s="28"/>
      <c r="FEP712" s="360"/>
      <c r="FEQ712" s="28"/>
      <c r="FER712" s="360"/>
      <c r="FES712" s="28"/>
      <c r="FET712" s="360"/>
      <c r="FEU712" s="28"/>
      <c r="FEV712" s="360"/>
      <c r="FEW712" s="28"/>
      <c r="FEX712" s="360"/>
      <c r="FEY712" s="28"/>
      <c r="FEZ712" s="360"/>
      <c r="FFA712" s="28"/>
      <c r="FFB712" s="360"/>
      <c r="FFC712" s="28"/>
      <c r="FFD712" s="360"/>
      <c r="FFE712" s="28"/>
      <c r="FFF712" s="360"/>
      <c r="FFG712" s="28"/>
      <c r="FFH712" s="360"/>
      <c r="FFI712" s="28"/>
      <c r="FFJ712" s="360"/>
      <c r="FFK712" s="28"/>
      <c r="FFL712" s="360"/>
      <c r="FFM712" s="28"/>
      <c r="FFN712" s="360"/>
      <c r="FFO712" s="28"/>
      <c r="FFP712" s="360"/>
      <c r="FFQ712" s="28"/>
      <c r="FFR712" s="360"/>
      <c r="FFS712" s="28"/>
      <c r="FFT712" s="360"/>
      <c r="FFU712" s="28"/>
      <c r="FFV712" s="360"/>
      <c r="FFW712" s="28"/>
      <c r="FFX712" s="360"/>
      <c r="FFY712" s="28"/>
      <c r="FFZ712" s="360"/>
      <c r="FGA712" s="28"/>
      <c r="FGB712" s="360"/>
      <c r="FGC712" s="28"/>
      <c r="FGD712" s="360"/>
      <c r="FGE712" s="28"/>
      <c r="FGF712" s="360"/>
      <c r="FGG712" s="28"/>
      <c r="FGH712" s="360"/>
      <c r="FGI712" s="28"/>
      <c r="FGJ712" s="360"/>
      <c r="FGK712" s="28"/>
      <c r="FGL712" s="360"/>
      <c r="FGM712" s="28"/>
      <c r="FGN712" s="360"/>
      <c r="FGO712" s="28"/>
      <c r="FGP712" s="360"/>
      <c r="FGQ712" s="28"/>
      <c r="FGR712" s="360"/>
      <c r="FGS712" s="28"/>
      <c r="FGT712" s="360"/>
      <c r="FGU712" s="28"/>
      <c r="FGV712" s="360"/>
      <c r="FGW712" s="28"/>
      <c r="FGX712" s="360"/>
      <c r="FGY712" s="28"/>
      <c r="FGZ712" s="360"/>
      <c r="FHA712" s="28"/>
      <c r="FHB712" s="360"/>
      <c r="FHC712" s="28"/>
      <c r="FHD712" s="360"/>
      <c r="FHE712" s="28"/>
      <c r="FHF712" s="360"/>
      <c r="FHG712" s="28"/>
      <c r="FHH712" s="360"/>
      <c r="FHI712" s="28"/>
      <c r="FHJ712" s="360"/>
      <c r="FHK712" s="28"/>
      <c r="FHL712" s="360"/>
      <c r="FHM712" s="28"/>
      <c r="FHN712" s="360"/>
      <c r="FHO712" s="28"/>
      <c r="FHP712" s="360"/>
      <c r="FHQ712" s="28"/>
      <c r="FHR712" s="360"/>
      <c r="FHS712" s="28"/>
      <c r="FHT712" s="360"/>
      <c r="FHU712" s="28"/>
      <c r="FHV712" s="360"/>
      <c r="FHW712" s="28"/>
      <c r="FHX712" s="360"/>
      <c r="FHY712" s="28"/>
      <c r="FHZ712" s="360"/>
      <c r="FIA712" s="28"/>
      <c r="FIB712" s="360"/>
      <c r="FIC712" s="28"/>
      <c r="FID712" s="360"/>
      <c r="FIE712" s="28"/>
      <c r="FIF712" s="360"/>
      <c r="FIG712" s="28"/>
      <c r="FIH712" s="360"/>
      <c r="FII712" s="28"/>
      <c r="FIJ712" s="360"/>
      <c r="FIK712" s="28"/>
      <c r="FIL712" s="360"/>
      <c r="FIM712" s="28"/>
      <c r="FIN712" s="360"/>
      <c r="FIO712" s="28"/>
      <c r="FIP712" s="360"/>
      <c r="FIQ712" s="28"/>
      <c r="FIR712" s="360"/>
      <c r="FIS712" s="28"/>
      <c r="FIT712" s="360"/>
      <c r="FIU712" s="28"/>
      <c r="FIV712" s="360"/>
      <c r="FIW712" s="28"/>
      <c r="FIX712" s="360"/>
      <c r="FIY712" s="28"/>
      <c r="FIZ712" s="360"/>
      <c r="FJA712" s="28"/>
      <c r="FJB712" s="360"/>
      <c r="FJC712" s="28"/>
      <c r="FJD712" s="360"/>
      <c r="FJE712" s="28"/>
      <c r="FJF712" s="360"/>
      <c r="FJG712" s="28"/>
      <c r="FJH712" s="360"/>
      <c r="FJI712" s="28"/>
      <c r="FJJ712" s="360"/>
      <c r="FJK712" s="28"/>
      <c r="FJL712" s="360"/>
      <c r="FJM712" s="28"/>
      <c r="FJN712" s="360"/>
      <c r="FJO712" s="28"/>
      <c r="FJP712" s="360"/>
      <c r="FJQ712" s="28"/>
      <c r="FJR712" s="360"/>
      <c r="FJS712" s="28"/>
      <c r="FJT712" s="360"/>
      <c r="FJU712" s="28"/>
      <c r="FJV712" s="360"/>
      <c r="FJW712" s="28"/>
      <c r="FJX712" s="360"/>
      <c r="FJY712" s="28"/>
      <c r="FJZ712" s="360"/>
      <c r="FKA712" s="28"/>
      <c r="FKB712" s="360"/>
      <c r="FKC712" s="28"/>
      <c r="FKD712" s="360"/>
      <c r="FKE712" s="28"/>
      <c r="FKF712" s="360"/>
      <c r="FKG712" s="28"/>
      <c r="FKH712" s="360"/>
      <c r="FKI712" s="28"/>
      <c r="FKJ712" s="360"/>
      <c r="FKK712" s="28"/>
      <c r="FKL712" s="360"/>
      <c r="FKM712" s="28"/>
      <c r="FKN712" s="360"/>
      <c r="FKO712" s="28"/>
      <c r="FKP712" s="360"/>
      <c r="FKQ712" s="28"/>
      <c r="FKR712" s="360"/>
      <c r="FKS712" s="28"/>
      <c r="FKT712" s="360"/>
      <c r="FKU712" s="28"/>
      <c r="FKV712" s="360"/>
      <c r="FKW712" s="28"/>
      <c r="FKX712" s="360"/>
      <c r="FKY712" s="28"/>
      <c r="FKZ712" s="360"/>
      <c r="FLA712" s="28"/>
      <c r="FLB712" s="360"/>
      <c r="FLC712" s="28"/>
      <c r="FLD712" s="360"/>
      <c r="FLE712" s="28"/>
      <c r="FLF712" s="360"/>
      <c r="FLG712" s="28"/>
      <c r="FLH712" s="360"/>
      <c r="FLI712" s="28"/>
      <c r="FLJ712" s="360"/>
      <c r="FLK712" s="28"/>
      <c r="FLL712" s="360"/>
      <c r="FLM712" s="28"/>
      <c r="FLN712" s="360"/>
      <c r="FLO712" s="28"/>
      <c r="FLP712" s="360"/>
      <c r="FLQ712" s="28"/>
      <c r="FLR712" s="360"/>
      <c r="FLS712" s="28"/>
      <c r="FLT712" s="360"/>
      <c r="FLU712" s="28"/>
      <c r="FLV712" s="360"/>
      <c r="FLW712" s="28"/>
      <c r="FLX712" s="360"/>
      <c r="FLY712" s="28"/>
      <c r="FLZ712" s="360"/>
      <c r="FMA712" s="28"/>
      <c r="FMB712" s="360"/>
      <c r="FMC712" s="28"/>
      <c r="FMD712" s="360"/>
      <c r="FME712" s="28"/>
      <c r="FMF712" s="360"/>
      <c r="FMG712" s="28"/>
      <c r="FMH712" s="360"/>
      <c r="FMI712" s="28"/>
      <c r="FMJ712" s="360"/>
      <c r="FMK712" s="28"/>
      <c r="FML712" s="360"/>
      <c r="FMM712" s="28"/>
      <c r="FMN712" s="360"/>
      <c r="FMO712" s="28"/>
      <c r="FMP712" s="360"/>
      <c r="FMQ712" s="28"/>
      <c r="FMR712" s="360"/>
      <c r="FMS712" s="28"/>
      <c r="FMT712" s="360"/>
      <c r="FMU712" s="28"/>
      <c r="FMV712" s="360"/>
      <c r="FMW712" s="28"/>
      <c r="FMX712" s="360"/>
      <c r="FMY712" s="28"/>
      <c r="FMZ712" s="360"/>
      <c r="FNA712" s="28"/>
      <c r="FNB712" s="360"/>
      <c r="FNC712" s="28"/>
      <c r="FND712" s="360"/>
      <c r="FNE712" s="28"/>
      <c r="FNF712" s="360"/>
      <c r="FNG712" s="28"/>
      <c r="FNH712" s="360"/>
      <c r="FNI712" s="28"/>
      <c r="FNJ712" s="360"/>
      <c r="FNK712" s="28"/>
      <c r="FNL712" s="360"/>
      <c r="FNM712" s="28"/>
      <c r="FNN712" s="360"/>
      <c r="FNO712" s="28"/>
      <c r="FNP712" s="360"/>
      <c r="FNQ712" s="28"/>
      <c r="FNR712" s="360"/>
      <c r="FNS712" s="28"/>
      <c r="FNT712" s="360"/>
      <c r="FNU712" s="28"/>
      <c r="FNV712" s="360"/>
      <c r="FNW712" s="28"/>
      <c r="FNX712" s="360"/>
      <c r="FNY712" s="28"/>
      <c r="FNZ712" s="360"/>
      <c r="FOA712" s="28"/>
      <c r="FOB712" s="360"/>
      <c r="FOC712" s="28"/>
      <c r="FOD712" s="360"/>
      <c r="FOE712" s="28"/>
      <c r="FOF712" s="360"/>
      <c r="FOG712" s="28"/>
      <c r="FOH712" s="360"/>
      <c r="FOI712" s="28"/>
      <c r="FOJ712" s="360"/>
      <c r="FOK712" s="28"/>
      <c r="FOL712" s="360"/>
      <c r="FOM712" s="28"/>
      <c r="FON712" s="360"/>
      <c r="FOO712" s="28"/>
      <c r="FOP712" s="360"/>
      <c r="FOQ712" s="28"/>
      <c r="FOR712" s="360"/>
      <c r="FOS712" s="28"/>
      <c r="FOT712" s="360"/>
      <c r="FOU712" s="28"/>
      <c r="FOV712" s="360"/>
      <c r="FOW712" s="28"/>
      <c r="FOX712" s="360"/>
      <c r="FOY712" s="28"/>
      <c r="FOZ712" s="360"/>
      <c r="FPA712" s="28"/>
      <c r="FPB712" s="360"/>
      <c r="FPC712" s="28"/>
      <c r="FPD712" s="360"/>
      <c r="FPE712" s="28"/>
      <c r="FPF712" s="360"/>
      <c r="FPG712" s="28"/>
      <c r="FPH712" s="360"/>
      <c r="FPI712" s="28"/>
      <c r="FPJ712" s="360"/>
      <c r="FPK712" s="28"/>
      <c r="FPL712" s="360"/>
      <c r="FPM712" s="28"/>
      <c r="FPN712" s="360"/>
      <c r="FPO712" s="28"/>
      <c r="FPP712" s="360"/>
      <c r="FPQ712" s="28"/>
      <c r="FPR712" s="360"/>
      <c r="FPS712" s="28"/>
      <c r="FPT712" s="360"/>
      <c r="FPU712" s="28"/>
      <c r="FPV712" s="360"/>
      <c r="FPW712" s="28"/>
      <c r="FPX712" s="360"/>
      <c r="FPY712" s="28"/>
      <c r="FPZ712" s="360"/>
      <c r="FQA712" s="28"/>
      <c r="FQB712" s="360"/>
      <c r="FQC712" s="28"/>
      <c r="FQD712" s="360"/>
      <c r="FQE712" s="28"/>
      <c r="FQF712" s="360"/>
      <c r="FQG712" s="28"/>
      <c r="FQH712" s="360"/>
      <c r="FQI712" s="28"/>
      <c r="FQJ712" s="360"/>
      <c r="FQK712" s="28"/>
      <c r="FQL712" s="360"/>
      <c r="FQM712" s="28"/>
      <c r="FQN712" s="360"/>
      <c r="FQO712" s="28"/>
      <c r="FQP712" s="360"/>
      <c r="FQQ712" s="28"/>
      <c r="FQR712" s="360"/>
      <c r="FQS712" s="28"/>
      <c r="FQT712" s="360"/>
      <c r="FQU712" s="28"/>
      <c r="FQV712" s="360"/>
      <c r="FQW712" s="28"/>
      <c r="FQX712" s="360"/>
      <c r="FQY712" s="28"/>
      <c r="FQZ712" s="360"/>
      <c r="FRA712" s="28"/>
      <c r="FRB712" s="360"/>
      <c r="FRC712" s="28"/>
      <c r="FRD712" s="360"/>
      <c r="FRE712" s="28"/>
      <c r="FRF712" s="360"/>
      <c r="FRG712" s="28"/>
      <c r="FRH712" s="360"/>
      <c r="FRI712" s="28"/>
      <c r="FRJ712" s="360"/>
      <c r="FRK712" s="28"/>
      <c r="FRL712" s="360"/>
      <c r="FRM712" s="28"/>
      <c r="FRN712" s="360"/>
      <c r="FRO712" s="28"/>
      <c r="FRP712" s="360"/>
      <c r="FRQ712" s="28"/>
      <c r="FRR712" s="360"/>
      <c r="FRS712" s="28"/>
      <c r="FRT712" s="360"/>
      <c r="FRU712" s="28"/>
      <c r="FRV712" s="360"/>
      <c r="FRW712" s="28"/>
      <c r="FRX712" s="360"/>
      <c r="FRY712" s="28"/>
      <c r="FRZ712" s="360"/>
      <c r="FSA712" s="28"/>
      <c r="FSB712" s="360"/>
      <c r="FSC712" s="28"/>
      <c r="FSD712" s="360"/>
      <c r="FSE712" s="28"/>
      <c r="FSF712" s="360"/>
      <c r="FSG712" s="28"/>
      <c r="FSH712" s="360"/>
      <c r="FSI712" s="28"/>
      <c r="FSJ712" s="360"/>
      <c r="FSK712" s="28"/>
      <c r="FSL712" s="360"/>
      <c r="FSM712" s="28"/>
      <c r="FSN712" s="360"/>
      <c r="FSO712" s="28"/>
      <c r="FSP712" s="360"/>
      <c r="FSQ712" s="28"/>
      <c r="FSR712" s="360"/>
      <c r="FSS712" s="28"/>
      <c r="FST712" s="360"/>
      <c r="FSU712" s="28"/>
      <c r="FSV712" s="360"/>
      <c r="FSW712" s="28"/>
      <c r="FSX712" s="360"/>
      <c r="FSY712" s="28"/>
      <c r="FSZ712" s="360"/>
      <c r="FTA712" s="28"/>
      <c r="FTB712" s="360"/>
      <c r="FTC712" s="28"/>
      <c r="FTD712" s="360"/>
      <c r="FTE712" s="28"/>
      <c r="FTF712" s="360"/>
      <c r="FTG712" s="28"/>
      <c r="FTH712" s="360"/>
      <c r="FTI712" s="28"/>
      <c r="FTJ712" s="360"/>
      <c r="FTK712" s="28"/>
      <c r="FTL712" s="360"/>
      <c r="FTM712" s="28"/>
      <c r="FTN712" s="360"/>
      <c r="FTO712" s="28"/>
      <c r="FTP712" s="360"/>
      <c r="FTQ712" s="28"/>
      <c r="FTR712" s="360"/>
      <c r="FTS712" s="28"/>
      <c r="FTT712" s="360"/>
      <c r="FTU712" s="28"/>
      <c r="FTV712" s="360"/>
      <c r="FTW712" s="28"/>
      <c r="FTX712" s="360"/>
      <c r="FTY712" s="28"/>
      <c r="FTZ712" s="360"/>
      <c r="FUA712" s="28"/>
      <c r="FUB712" s="360"/>
      <c r="FUC712" s="28"/>
      <c r="FUD712" s="360"/>
      <c r="FUE712" s="28"/>
      <c r="FUF712" s="360"/>
      <c r="FUG712" s="28"/>
      <c r="FUH712" s="360"/>
      <c r="FUI712" s="28"/>
      <c r="FUJ712" s="360"/>
      <c r="FUK712" s="28"/>
      <c r="FUL712" s="360"/>
      <c r="FUM712" s="28"/>
      <c r="FUN712" s="360"/>
      <c r="FUO712" s="28"/>
      <c r="FUP712" s="360"/>
      <c r="FUQ712" s="28"/>
      <c r="FUR712" s="360"/>
      <c r="FUS712" s="28"/>
      <c r="FUT712" s="360"/>
      <c r="FUU712" s="28"/>
      <c r="FUV712" s="360"/>
      <c r="FUW712" s="28"/>
      <c r="FUX712" s="360"/>
      <c r="FUY712" s="28"/>
      <c r="FUZ712" s="360"/>
      <c r="FVA712" s="28"/>
      <c r="FVB712" s="360"/>
      <c r="FVC712" s="28"/>
      <c r="FVD712" s="360"/>
      <c r="FVE712" s="28"/>
      <c r="FVF712" s="360"/>
      <c r="FVG712" s="28"/>
      <c r="FVH712" s="360"/>
      <c r="FVI712" s="28"/>
      <c r="FVJ712" s="360"/>
      <c r="FVK712" s="28"/>
      <c r="FVL712" s="360"/>
      <c r="FVM712" s="28"/>
      <c r="FVN712" s="360"/>
      <c r="FVO712" s="28"/>
      <c r="FVP712" s="360"/>
      <c r="FVQ712" s="28"/>
      <c r="FVR712" s="360"/>
      <c r="FVS712" s="28"/>
      <c r="FVT712" s="360"/>
      <c r="FVU712" s="28"/>
      <c r="FVV712" s="360"/>
      <c r="FVW712" s="28"/>
      <c r="FVX712" s="360"/>
      <c r="FVY712" s="28"/>
      <c r="FVZ712" s="360"/>
      <c r="FWA712" s="28"/>
      <c r="FWB712" s="360"/>
      <c r="FWC712" s="28"/>
      <c r="FWD712" s="360"/>
      <c r="FWE712" s="28"/>
      <c r="FWF712" s="360"/>
      <c r="FWG712" s="28"/>
      <c r="FWH712" s="360"/>
      <c r="FWI712" s="28"/>
      <c r="FWJ712" s="360"/>
      <c r="FWK712" s="28"/>
      <c r="FWL712" s="360"/>
      <c r="FWM712" s="28"/>
      <c r="FWN712" s="360"/>
      <c r="FWO712" s="28"/>
      <c r="FWP712" s="360"/>
      <c r="FWQ712" s="28"/>
      <c r="FWR712" s="360"/>
      <c r="FWS712" s="28"/>
      <c r="FWT712" s="360"/>
      <c r="FWU712" s="28"/>
      <c r="FWV712" s="360"/>
      <c r="FWW712" s="28"/>
      <c r="FWX712" s="360"/>
      <c r="FWY712" s="28"/>
      <c r="FWZ712" s="360"/>
      <c r="FXA712" s="28"/>
      <c r="FXB712" s="360"/>
      <c r="FXC712" s="28"/>
      <c r="FXD712" s="360"/>
      <c r="FXE712" s="28"/>
      <c r="FXF712" s="360"/>
      <c r="FXG712" s="28"/>
      <c r="FXH712" s="360"/>
      <c r="FXI712" s="28"/>
      <c r="FXJ712" s="360"/>
      <c r="FXK712" s="28"/>
      <c r="FXL712" s="360"/>
      <c r="FXM712" s="28"/>
      <c r="FXN712" s="360"/>
      <c r="FXO712" s="28"/>
      <c r="FXP712" s="360"/>
      <c r="FXQ712" s="28"/>
      <c r="FXR712" s="360"/>
      <c r="FXS712" s="28"/>
      <c r="FXT712" s="360"/>
      <c r="FXU712" s="28"/>
      <c r="FXV712" s="360"/>
      <c r="FXW712" s="28"/>
      <c r="FXX712" s="360"/>
      <c r="FXY712" s="28"/>
      <c r="FXZ712" s="360"/>
      <c r="FYA712" s="28"/>
      <c r="FYB712" s="360"/>
      <c r="FYC712" s="28"/>
      <c r="FYD712" s="360"/>
      <c r="FYE712" s="28"/>
      <c r="FYF712" s="360"/>
      <c r="FYG712" s="28"/>
      <c r="FYH712" s="360"/>
      <c r="FYI712" s="28"/>
      <c r="FYJ712" s="360"/>
      <c r="FYK712" s="28"/>
      <c r="FYL712" s="360"/>
      <c r="FYM712" s="28"/>
      <c r="FYN712" s="360"/>
      <c r="FYO712" s="28"/>
      <c r="FYP712" s="360"/>
      <c r="FYQ712" s="28"/>
      <c r="FYR712" s="360"/>
      <c r="FYS712" s="28"/>
      <c r="FYT712" s="360"/>
      <c r="FYU712" s="28"/>
      <c r="FYV712" s="360"/>
      <c r="FYW712" s="28"/>
      <c r="FYX712" s="360"/>
      <c r="FYY712" s="28"/>
      <c r="FYZ712" s="360"/>
      <c r="FZA712" s="28"/>
      <c r="FZB712" s="360"/>
      <c r="FZC712" s="28"/>
      <c r="FZD712" s="360"/>
      <c r="FZE712" s="28"/>
      <c r="FZF712" s="360"/>
      <c r="FZG712" s="28"/>
      <c r="FZH712" s="360"/>
      <c r="FZI712" s="28"/>
      <c r="FZJ712" s="360"/>
      <c r="FZK712" s="28"/>
      <c r="FZL712" s="360"/>
      <c r="FZM712" s="28"/>
      <c r="FZN712" s="360"/>
      <c r="FZO712" s="28"/>
      <c r="FZP712" s="360"/>
      <c r="FZQ712" s="28"/>
      <c r="FZR712" s="360"/>
      <c r="FZS712" s="28"/>
      <c r="FZT712" s="360"/>
      <c r="FZU712" s="28"/>
      <c r="FZV712" s="360"/>
      <c r="FZW712" s="28"/>
      <c r="FZX712" s="360"/>
      <c r="FZY712" s="28"/>
      <c r="FZZ712" s="360"/>
      <c r="GAA712" s="28"/>
      <c r="GAB712" s="360"/>
      <c r="GAC712" s="28"/>
      <c r="GAD712" s="360"/>
      <c r="GAE712" s="28"/>
      <c r="GAF712" s="360"/>
      <c r="GAG712" s="28"/>
      <c r="GAH712" s="360"/>
      <c r="GAI712" s="28"/>
      <c r="GAJ712" s="360"/>
      <c r="GAK712" s="28"/>
      <c r="GAL712" s="360"/>
      <c r="GAM712" s="28"/>
      <c r="GAN712" s="360"/>
      <c r="GAO712" s="28"/>
      <c r="GAP712" s="360"/>
      <c r="GAQ712" s="28"/>
      <c r="GAR712" s="360"/>
      <c r="GAS712" s="28"/>
      <c r="GAT712" s="360"/>
      <c r="GAU712" s="28"/>
      <c r="GAV712" s="360"/>
      <c r="GAW712" s="28"/>
      <c r="GAX712" s="360"/>
      <c r="GAY712" s="28"/>
      <c r="GAZ712" s="360"/>
      <c r="GBA712" s="28"/>
      <c r="GBB712" s="360"/>
      <c r="GBC712" s="28"/>
      <c r="GBD712" s="360"/>
      <c r="GBE712" s="28"/>
      <c r="GBF712" s="360"/>
      <c r="GBG712" s="28"/>
      <c r="GBH712" s="360"/>
      <c r="GBI712" s="28"/>
      <c r="GBJ712" s="360"/>
      <c r="GBK712" s="28"/>
      <c r="GBL712" s="360"/>
      <c r="GBM712" s="28"/>
      <c r="GBN712" s="360"/>
      <c r="GBO712" s="28"/>
      <c r="GBP712" s="360"/>
      <c r="GBQ712" s="28"/>
      <c r="GBR712" s="360"/>
      <c r="GBS712" s="28"/>
      <c r="GBT712" s="360"/>
      <c r="GBU712" s="28"/>
      <c r="GBV712" s="360"/>
      <c r="GBW712" s="28"/>
      <c r="GBX712" s="360"/>
      <c r="GBY712" s="28"/>
      <c r="GBZ712" s="360"/>
      <c r="GCA712" s="28"/>
      <c r="GCB712" s="360"/>
      <c r="GCC712" s="28"/>
      <c r="GCD712" s="360"/>
      <c r="GCE712" s="28"/>
      <c r="GCF712" s="360"/>
      <c r="GCG712" s="28"/>
      <c r="GCH712" s="360"/>
      <c r="GCI712" s="28"/>
      <c r="GCJ712" s="360"/>
      <c r="GCK712" s="28"/>
      <c r="GCL712" s="360"/>
      <c r="GCM712" s="28"/>
      <c r="GCN712" s="360"/>
      <c r="GCO712" s="28"/>
      <c r="GCP712" s="360"/>
      <c r="GCQ712" s="28"/>
      <c r="GCR712" s="360"/>
      <c r="GCS712" s="28"/>
      <c r="GCT712" s="360"/>
      <c r="GCU712" s="28"/>
      <c r="GCV712" s="360"/>
      <c r="GCW712" s="28"/>
      <c r="GCX712" s="360"/>
      <c r="GCY712" s="28"/>
      <c r="GCZ712" s="360"/>
      <c r="GDA712" s="28"/>
      <c r="GDB712" s="360"/>
      <c r="GDC712" s="28"/>
      <c r="GDD712" s="360"/>
      <c r="GDE712" s="28"/>
      <c r="GDF712" s="360"/>
      <c r="GDG712" s="28"/>
      <c r="GDH712" s="360"/>
      <c r="GDI712" s="28"/>
      <c r="GDJ712" s="360"/>
      <c r="GDK712" s="28"/>
      <c r="GDL712" s="360"/>
      <c r="GDM712" s="28"/>
      <c r="GDN712" s="360"/>
      <c r="GDO712" s="28"/>
      <c r="GDP712" s="360"/>
      <c r="GDQ712" s="28"/>
      <c r="GDR712" s="360"/>
      <c r="GDS712" s="28"/>
      <c r="GDT712" s="360"/>
      <c r="GDU712" s="28"/>
      <c r="GDV712" s="360"/>
      <c r="GDW712" s="28"/>
      <c r="GDX712" s="360"/>
      <c r="GDY712" s="28"/>
      <c r="GDZ712" s="360"/>
      <c r="GEA712" s="28"/>
      <c r="GEB712" s="360"/>
      <c r="GEC712" s="28"/>
      <c r="GED712" s="360"/>
      <c r="GEE712" s="28"/>
      <c r="GEF712" s="360"/>
      <c r="GEG712" s="28"/>
      <c r="GEH712" s="360"/>
      <c r="GEI712" s="28"/>
      <c r="GEJ712" s="360"/>
      <c r="GEK712" s="28"/>
      <c r="GEL712" s="360"/>
      <c r="GEM712" s="28"/>
      <c r="GEN712" s="360"/>
      <c r="GEO712" s="28"/>
      <c r="GEP712" s="360"/>
      <c r="GEQ712" s="28"/>
      <c r="GER712" s="360"/>
      <c r="GES712" s="28"/>
      <c r="GET712" s="360"/>
      <c r="GEU712" s="28"/>
      <c r="GEV712" s="360"/>
      <c r="GEW712" s="28"/>
      <c r="GEX712" s="360"/>
      <c r="GEY712" s="28"/>
      <c r="GEZ712" s="360"/>
      <c r="GFA712" s="28"/>
      <c r="GFB712" s="360"/>
      <c r="GFC712" s="28"/>
      <c r="GFD712" s="360"/>
      <c r="GFE712" s="28"/>
      <c r="GFF712" s="360"/>
      <c r="GFG712" s="28"/>
      <c r="GFH712" s="360"/>
      <c r="GFI712" s="28"/>
      <c r="GFJ712" s="360"/>
      <c r="GFK712" s="28"/>
      <c r="GFL712" s="360"/>
      <c r="GFM712" s="28"/>
      <c r="GFN712" s="360"/>
      <c r="GFO712" s="28"/>
      <c r="GFP712" s="360"/>
      <c r="GFQ712" s="28"/>
      <c r="GFR712" s="360"/>
      <c r="GFS712" s="28"/>
      <c r="GFT712" s="360"/>
      <c r="GFU712" s="28"/>
      <c r="GFV712" s="360"/>
      <c r="GFW712" s="28"/>
      <c r="GFX712" s="360"/>
      <c r="GFY712" s="28"/>
      <c r="GFZ712" s="360"/>
      <c r="GGA712" s="28"/>
      <c r="GGB712" s="360"/>
      <c r="GGC712" s="28"/>
      <c r="GGD712" s="360"/>
      <c r="GGE712" s="28"/>
      <c r="GGF712" s="360"/>
      <c r="GGG712" s="28"/>
      <c r="GGH712" s="360"/>
      <c r="GGI712" s="28"/>
      <c r="GGJ712" s="360"/>
      <c r="GGK712" s="28"/>
      <c r="GGL712" s="360"/>
      <c r="GGM712" s="28"/>
      <c r="GGN712" s="360"/>
      <c r="GGO712" s="28"/>
      <c r="GGP712" s="360"/>
      <c r="GGQ712" s="28"/>
      <c r="GGR712" s="360"/>
      <c r="GGS712" s="28"/>
      <c r="GGT712" s="360"/>
      <c r="GGU712" s="28"/>
      <c r="GGV712" s="360"/>
      <c r="GGW712" s="28"/>
      <c r="GGX712" s="360"/>
      <c r="GGY712" s="28"/>
      <c r="GGZ712" s="360"/>
      <c r="GHA712" s="28"/>
      <c r="GHB712" s="360"/>
      <c r="GHC712" s="28"/>
      <c r="GHD712" s="360"/>
      <c r="GHE712" s="28"/>
      <c r="GHF712" s="360"/>
      <c r="GHG712" s="28"/>
      <c r="GHH712" s="360"/>
      <c r="GHI712" s="28"/>
      <c r="GHJ712" s="360"/>
      <c r="GHK712" s="28"/>
      <c r="GHL712" s="360"/>
      <c r="GHM712" s="28"/>
      <c r="GHN712" s="360"/>
      <c r="GHO712" s="28"/>
      <c r="GHP712" s="360"/>
      <c r="GHQ712" s="28"/>
      <c r="GHR712" s="360"/>
      <c r="GHS712" s="28"/>
      <c r="GHT712" s="360"/>
      <c r="GHU712" s="28"/>
      <c r="GHV712" s="360"/>
      <c r="GHW712" s="28"/>
      <c r="GHX712" s="360"/>
      <c r="GHY712" s="28"/>
      <c r="GHZ712" s="360"/>
      <c r="GIA712" s="28"/>
      <c r="GIB712" s="360"/>
      <c r="GIC712" s="28"/>
      <c r="GID712" s="360"/>
      <c r="GIE712" s="28"/>
      <c r="GIF712" s="360"/>
      <c r="GIG712" s="28"/>
      <c r="GIH712" s="360"/>
      <c r="GII712" s="28"/>
      <c r="GIJ712" s="360"/>
      <c r="GIK712" s="28"/>
      <c r="GIL712" s="360"/>
      <c r="GIM712" s="28"/>
      <c r="GIN712" s="360"/>
      <c r="GIO712" s="28"/>
      <c r="GIP712" s="360"/>
      <c r="GIQ712" s="28"/>
      <c r="GIR712" s="360"/>
      <c r="GIS712" s="28"/>
      <c r="GIT712" s="360"/>
      <c r="GIU712" s="28"/>
      <c r="GIV712" s="360"/>
      <c r="GIW712" s="28"/>
      <c r="GIX712" s="360"/>
      <c r="GIY712" s="28"/>
      <c r="GIZ712" s="360"/>
      <c r="GJA712" s="28"/>
      <c r="GJB712" s="360"/>
      <c r="GJC712" s="28"/>
      <c r="GJD712" s="360"/>
      <c r="GJE712" s="28"/>
      <c r="GJF712" s="360"/>
      <c r="GJG712" s="28"/>
      <c r="GJH712" s="360"/>
      <c r="GJI712" s="28"/>
      <c r="GJJ712" s="360"/>
      <c r="GJK712" s="28"/>
      <c r="GJL712" s="360"/>
      <c r="GJM712" s="28"/>
      <c r="GJN712" s="360"/>
      <c r="GJO712" s="28"/>
      <c r="GJP712" s="360"/>
      <c r="GJQ712" s="28"/>
      <c r="GJR712" s="360"/>
      <c r="GJS712" s="28"/>
      <c r="GJT712" s="360"/>
      <c r="GJU712" s="28"/>
      <c r="GJV712" s="360"/>
      <c r="GJW712" s="28"/>
      <c r="GJX712" s="360"/>
      <c r="GJY712" s="28"/>
      <c r="GJZ712" s="360"/>
      <c r="GKA712" s="28"/>
      <c r="GKB712" s="360"/>
      <c r="GKC712" s="28"/>
      <c r="GKD712" s="360"/>
      <c r="GKE712" s="28"/>
      <c r="GKF712" s="360"/>
      <c r="GKG712" s="28"/>
      <c r="GKH712" s="360"/>
      <c r="GKI712" s="28"/>
      <c r="GKJ712" s="360"/>
      <c r="GKK712" s="28"/>
      <c r="GKL712" s="360"/>
      <c r="GKM712" s="28"/>
      <c r="GKN712" s="360"/>
      <c r="GKO712" s="28"/>
      <c r="GKP712" s="360"/>
      <c r="GKQ712" s="28"/>
      <c r="GKR712" s="360"/>
      <c r="GKS712" s="28"/>
      <c r="GKT712" s="360"/>
      <c r="GKU712" s="28"/>
      <c r="GKV712" s="360"/>
      <c r="GKW712" s="28"/>
      <c r="GKX712" s="360"/>
      <c r="GKY712" s="28"/>
      <c r="GKZ712" s="360"/>
      <c r="GLA712" s="28"/>
      <c r="GLB712" s="360"/>
      <c r="GLC712" s="28"/>
      <c r="GLD712" s="360"/>
      <c r="GLE712" s="28"/>
      <c r="GLF712" s="360"/>
      <c r="GLG712" s="28"/>
      <c r="GLH712" s="360"/>
      <c r="GLI712" s="28"/>
      <c r="GLJ712" s="360"/>
      <c r="GLK712" s="28"/>
      <c r="GLL712" s="360"/>
      <c r="GLM712" s="28"/>
      <c r="GLN712" s="360"/>
      <c r="GLO712" s="28"/>
      <c r="GLP712" s="360"/>
      <c r="GLQ712" s="28"/>
      <c r="GLR712" s="360"/>
      <c r="GLS712" s="28"/>
      <c r="GLT712" s="360"/>
      <c r="GLU712" s="28"/>
      <c r="GLV712" s="360"/>
      <c r="GLW712" s="28"/>
      <c r="GLX712" s="360"/>
      <c r="GLY712" s="28"/>
      <c r="GLZ712" s="360"/>
      <c r="GMA712" s="28"/>
      <c r="GMB712" s="360"/>
      <c r="GMC712" s="28"/>
      <c r="GMD712" s="360"/>
      <c r="GME712" s="28"/>
      <c r="GMF712" s="360"/>
      <c r="GMG712" s="28"/>
      <c r="GMH712" s="360"/>
      <c r="GMI712" s="28"/>
      <c r="GMJ712" s="360"/>
      <c r="GMK712" s="28"/>
      <c r="GML712" s="360"/>
      <c r="GMM712" s="28"/>
      <c r="GMN712" s="360"/>
      <c r="GMO712" s="28"/>
      <c r="GMP712" s="360"/>
      <c r="GMQ712" s="28"/>
      <c r="GMR712" s="360"/>
      <c r="GMS712" s="28"/>
      <c r="GMT712" s="360"/>
      <c r="GMU712" s="28"/>
      <c r="GMV712" s="360"/>
      <c r="GMW712" s="28"/>
      <c r="GMX712" s="360"/>
      <c r="GMY712" s="28"/>
      <c r="GMZ712" s="360"/>
      <c r="GNA712" s="28"/>
      <c r="GNB712" s="360"/>
      <c r="GNC712" s="28"/>
      <c r="GND712" s="360"/>
      <c r="GNE712" s="28"/>
      <c r="GNF712" s="360"/>
      <c r="GNG712" s="28"/>
      <c r="GNH712" s="360"/>
      <c r="GNI712" s="28"/>
      <c r="GNJ712" s="360"/>
      <c r="GNK712" s="28"/>
      <c r="GNL712" s="360"/>
      <c r="GNM712" s="28"/>
      <c r="GNN712" s="360"/>
      <c r="GNO712" s="28"/>
      <c r="GNP712" s="360"/>
      <c r="GNQ712" s="28"/>
      <c r="GNR712" s="360"/>
      <c r="GNS712" s="28"/>
      <c r="GNT712" s="360"/>
      <c r="GNU712" s="28"/>
      <c r="GNV712" s="360"/>
      <c r="GNW712" s="28"/>
      <c r="GNX712" s="360"/>
      <c r="GNY712" s="28"/>
      <c r="GNZ712" s="360"/>
      <c r="GOA712" s="28"/>
      <c r="GOB712" s="360"/>
      <c r="GOC712" s="28"/>
      <c r="GOD712" s="360"/>
      <c r="GOE712" s="28"/>
      <c r="GOF712" s="360"/>
      <c r="GOG712" s="28"/>
      <c r="GOH712" s="360"/>
      <c r="GOI712" s="28"/>
      <c r="GOJ712" s="360"/>
      <c r="GOK712" s="28"/>
      <c r="GOL712" s="360"/>
      <c r="GOM712" s="28"/>
      <c r="GON712" s="360"/>
      <c r="GOO712" s="28"/>
      <c r="GOP712" s="360"/>
      <c r="GOQ712" s="28"/>
      <c r="GOR712" s="360"/>
      <c r="GOS712" s="28"/>
      <c r="GOT712" s="360"/>
      <c r="GOU712" s="28"/>
      <c r="GOV712" s="360"/>
      <c r="GOW712" s="28"/>
      <c r="GOX712" s="360"/>
      <c r="GOY712" s="28"/>
      <c r="GOZ712" s="360"/>
      <c r="GPA712" s="28"/>
      <c r="GPB712" s="360"/>
      <c r="GPC712" s="28"/>
      <c r="GPD712" s="360"/>
      <c r="GPE712" s="28"/>
      <c r="GPF712" s="360"/>
      <c r="GPG712" s="28"/>
      <c r="GPH712" s="360"/>
      <c r="GPI712" s="28"/>
      <c r="GPJ712" s="360"/>
      <c r="GPK712" s="28"/>
      <c r="GPL712" s="360"/>
      <c r="GPM712" s="28"/>
      <c r="GPN712" s="360"/>
      <c r="GPO712" s="28"/>
      <c r="GPP712" s="360"/>
      <c r="GPQ712" s="28"/>
      <c r="GPR712" s="360"/>
      <c r="GPS712" s="28"/>
      <c r="GPT712" s="360"/>
      <c r="GPU712" s="28"/>
      <c r="GPV712" s="360"/>
      <c r="GPW712" s="28"/>
      <c r="GPX712" s="360"/>
      <c r="GPY712" s="28"/>
      <c r="GPZ712" s="360"/>
      <c r="GQA712" s="28"/>
      <c r="GQB712" s="360"/>
      <c r="GQC712" s="28"/>
      <c r="GQD712" s="360"/>
      <c r="GQE712" s="28"/>
      <c r="GQF712" s="360"/>
      <c r="GQG712" s="28"/>
      <c r="GQH712" s="360"/>
      <c r="GQI712" s="28"/>
      <c r="GQJ712" s="360"/>
      <c r="GQK712" s="28"/>
      <c r="GQL712" s="360"/>
      <c r="GQM712" s="28"/>
      <c r="GQN712" s="360"/>
      <c r="GQO712" s="28"/>
      <c r="GQP712" s="360"/>
      <c r="GQQ712" s="28"/>
      <c r="GQR712" s="360"/>
      <c r="GQS712" s="28"/>
      <c r="GQT712" s="360"/>
      <c r="GQU712" s="28"/>
      <c r="GQV712" s="360"/>
      <c r="GQW712" s="28"/>
      <c r="GQX712" s="360"/>
      <c r="GQY712" s="28"/>
      <c r="GQZ712" s="360"/>
      <c r="GRA712" s="28"/>
      <c r="GRB712" s="360"/>
      <c r="GRC712" s="28"/>
      <c r="GRD712" s="360"/>
      <c r="GRE712" s="28"/>
      <c r="GRF712" s="360"/>
      <c r="GRG712" s="28"/>
      <c r="GRH712" s="360"/>
      <c r="GRI712" s="28"/>
      <c r="GRJ712" s="360"/>
      <c r="GRK712" s="28"/>
      <c r="GRL712" s="360"/>
      <c r="GRM712" s="28"/>
      <c r="GRN712" s="360"/>
      <c r="GRO712" s="28"/>
      <c r="GRP712" s="360"/>
      <c r="GRQ712" s="28"/>
      <c r="GRR712" s="360"/>
      <c r="GRS712" s="28"/>
      <c r="GRT712" s="360"/>
      <c r="GRU712" s="28"/>
      <c r="GRV712" s="360"/>
      <c r="GRW712" s="28"/>
      <c r="GRX712" s="360"/>
      <c r="GRY712" s="28"/>
      <c r="GRZ712" s="360"/>
      <c r="GSA712" s="28"/>
      <c r="GSB712" s="360"/>
      <c r="GSC712" s="28"/>
      <c r="GSD712" s="360"/>
      <c r="GSE712" s="28"/>
      <c r="GSF712" s="360"/>
      <c r="GSG712" s="28"/>
      <c r="GSH712" s="360"/>
      <c r="GSI712" s="28"/>
      <c r="GSJ712" s="360"/>
      <c r="GSK712" s="28"/>
      <c r="GSL712" s="360"/>
      <c r="GSM712" s="28"/>
      <c r="GSN712" s="360"/>
      <c r="GSO712" s="28"/>
      <c r="GSP712" s="360"/>
      <c r="GSQ712" s="28"/>
      <c r="GSR712" s="360"/>
      <c r="GSS712" s="28"/>
      <c r="GST712" s="360"/>
      <c r="GSU712" s="28"/>
      <c r="GSV712" s="360"/>
      <c r="GSW712" s="28"/>
      <c r="GSX712" s="360"/>
      <c r="GSY712" s="28"/>
      <c r="GSZ712" s="360"/>
      <c r="GTA712" s="28"/>
      <c r="GTB712" s="360"/>
      <c r="GTC712" s="28"/>
      <c r="GTD712" s="360"/>
      <c r="GTE712" s="28"/>
      <c r="GTF712" s="360"/>
      <c r="GTG712" s="28"/>
      <c r="GTH712" s="360"/>
      <c r="GTI712" s="28"/>
      <c r="GTJ712" s="360"/>
      <c r="GTK712" s="28"/>
      <c r="GTL712" s="360"/>
      <c r="GTM712" s="28"/>
      <c r="GTN712" s="360"/>
      <c r="GTO712" s="28"/>
      <c r="GTP712" s="360"/>
      <c r="GTQ712" s="28"/>
      <c r="GTR712" s="360"/>
      <c r="GTS712" s="28"/>
      <c r="GTT712" s="360"/>
      <c r="GTU712" s="28"/>
      <c r="GTV712" s="360"/>
      <c r="GTW712" s="28"/>
      <c r="GTX712" s="360"/>
      <c r="GTY712" s="28"/>
      <c r="GTZ712" s="360"/>
      <c r="GUA712" s="28"/>
      <c r="GUB712" s="360"/>
      <c r="GUC712" s="28"/>
      <c r="GUD712" s="360"/>
      <c r="GUE712" s="28"/>
      <c r="GUF712" s="360"/>
      <c r="GUG712" s="28"/>
      <c r="GUH712" s="360"/>
      <c r="GUI712" s="28"/>
      <c r="GUJ712" s="360"/>
      <c r="GUK712" s="28"/>
      <c r="GUL712" s="360"/>
      <c r="GUM712" s="28"/>
      <c r="GUN712" s="360"/>
      <c r="GUO712" s="28"/>
      <c r="GUP712" s="360"/>
      <c r="GUQ712" s="28"/>
      <c r="GUR712" s="360"/>
      <c r="GUS712" s="28"/>
      <c r="GUT712" s="360"/>
      <c r="GUU712" s="28"/>
      <c r="GUV712" s="360"/>
      <c r="GUW712" s="28"/>
      <c r="GUX712" s="360"/>
      <c r="GUY712" s="28"/>
      <c r="GUZ712" s="360"/>
      <c r="GVA712" s="28"/>
      <c r="GVB712" s="360"/>
      <c r="GVC712" s="28"/>
      <c r="GVD712" s="360"/>
      <c r="GVE712" s="28"/>
      <c r="GVF712" s="360"/>
      <c r="GVG712" s="28"/>
      <c r="GVH712" s="360"/>
      <c r="GVI712" s="28"/>
      <c r="GVJ712" s="360"/>
      <c r="GVK712" s="28"/>
      <c r="GVL712" s="360"/>
      <c r="GVM712" s="28"/>
      <c r="GVN712" s="360"/>
      <c r="GVO712" s="28"/>
      <c r="GVP712" s="360"/>
      <c r="GVQ712" s="28"/>
      <c r="GVR712" s="360"/>
      <c r="GVS712" s="28"/>
      <c r="GVT712" s="360"/>
      <c r="GVU712" s="28"/>
      <c r="GVV712" s="360"/>
      <c r="GVW712" s="28"/>
      <c r="GVX712" s="360"/>
      <c r="GVY712" s="28"/>
      <c r="GVZ712" s="360"/>
      <c r="GWA712" s="28"/>
      <c r="GWB712" s="360"/>
      <c r="GWC712" s="28"/>
      <c r="GWD712" s="360"/>
      <c r="GWE712" s="28"/>
      <c r="GWF712" s="360"/>
      <c r="GWG712" s="28"/>
      <c r="GWH712" s="360"/>
      <c r="GWI712" s="28"/>
      <c r="GWJ712" s="360"/>
      <c r="GWK712" s="28"/>
      <c r="GWL712" s="360"/>
      <c r="GWM712" s="28"/>
      <c r="GWN712" s="360"/>
      <c r="GWO712" s="28"/>
      <c r="GWP712" s="360"/>
      <c r="GWQ712" s="28"/>
      <c r="GWR712" s="360"/>
      <c r="GWS712" s="28"/>
      <c r="GWT712" s="360"/>
      <c r="GWU712" s="28"/>
      <c r="GWV712" s="360"/>
      <c r="GWW712" s="28"/>
      <c r="GWX712" s="360"/>
      <c r="GWY712" s="28"/>
      <c r="GWZ712" s="360"/>
      <c r="GXA712" s="28"/>
      <c r="GXB712" s="360"/>
      <c r="GXC712" s="28"/>
      <c r="GXD712" s="360"/>
      <c r="GXE712" s="28"/>
      <c r="GXF712" s="360"/>
      <c r="GXG712" s="28"/>
      <c r="GXH712" s="360"/>
      <c r="GXI712" s="28"/>
      <c r="GXJ712" s="360"/>
      <c r="GXK712" s="28"/>
      <c r="GXL712" s="360"/>
      <c r="GXM712" s="28"/>
      <c r="GXN712" s="360"/>
      <c r="GXO712" s="28"/>
      <c r="GXP712" s="360"/>
      <c r="GXQ712" s="28"/>
      <c r="GXR712" s="360"/>
      <c r="GXS712" s="28"/>
      <c r="GXT712" s="360"/>
      <c r="GXU712" s="28"/>
      <c r="GXV712" s="360"/>
      <c r="GXW712" s="28"/>
      <c r="GXX712" s="360"/>
      <c r="GXY712" s="28"/>
      <c r="GXZ712" s="360"/>
      <c r="GYA712" s="28"/>
      <c r="GYB712" s="360"/>
      <c r="GYC712" s="28"/>
      <c r="GYD712" s="360"/>
      <c r="GYE712" s="28"/>
      <c r="GYF712" s="360"/>
      <c r="GYG712" s="28"/>
      <c r="GYH712" s="360"/>
      <c r="GYI712" s="28"/>
      <c r="GYJ712" s="360"/>
      <c r="GYK712" s="28"/>
      <c r="GYL712" s="360"/>
      <c r="GYM712" s="28"/>
      <c r="GYN712" s="360"/>
      <c r="GYO712" s="28"/>
      <c r="GYP712" s="360"/>
      <c r="GYQ712" s="28"/>
      <c r="GYR712" s="360"/>
      <c r="GYS712" s="28"/>
      <c r="GYT712" s="360"/>
      <c r="GYU712" s="28"/>
      <c r="GYV712" s="360"/>
      <c r="GYW712" s="28"/>
      <c r="GYX712" s="360"/>
      <c r="GYY712" s="28"/>
      <c r="GYZ712" s="360"/>
      <c r="GZA712" s="28"/>
      <c r="GZB712" s="360"/>
      <c r="GZC712" s="28"/>
      <c r="GZD712" s="360"/>
      <c r="GZE712" s="28"/>
      <c r="GZF712" s="360"/>
      <c r="GZG712" s="28"/>
      <c r="GZH712" s="360"/>
      <c r="GZI712" s="28"/>
      <c r="GZJ712" s="360"/>
      <c r="GZK712" s="28"/>
      <c r="GZL712" s="360"/>
      <c r="GZM712" s="28"/>
      <c r="GZN712" s="360"/>
      <c r="GZO712" s="28"/>
      <c r="GZP712" s="360"/>
      <c r="GZQ712" s="28"/>
      <c r="GZR712" s="360"/>
      <c r="GZS712" s="28"/>
      <c r="GZT712" s="360"/>
      <c r="GZU712" s="28"/>
      <c r="GZV712" s="360"/>
      <c r="GZW712" s="28"/>
      <c r="GZX712" s="360"/>
      <c r="GZY712" s="28"/>
      <c r="GZZ712" s="360"/>
      <c r="HAA712" s="28"/>
      <c r="HAB712" s="360"/>
      <c r="HAC712" s="28"/>
      <c r="HAD712" s="360"/>
      <c r="HAE712" s="28"/>
      <c r="HAF712" s="360"/>
      <c r="HAG712" s="28"/>
      <c r="HAH712" s="360"/>
      <c r="HAI712" s="28"/>
      <c r="HAJ712" s="360"/>
      <c r="HAK712" s="28"/>
      <c r="HAL712" s="360"/>
      <c r="HAM712" s="28"/>
      <c r="HAN712" s="360"/>
      <c r="HAO712" s="28"/>
      <c r="HAP712" s="360"/>
      <c r="HAQ712" s="28"/>
      <c r="HAR712" s="360"/>
      <c r="HAS712" s="28"/>
      <c r="HAT712" s="360"/>
      <c r="HAU712" s="28"/>
      <c r="HAV712" s="360"/>
      <c r="HAW712" s="28"/>
      <c r="HAX712" s="360"/>
      <c r="HAY712" s="28"/>
      <c r="HAZ712" s="360"/>
      <c r="HBA712" s="28"/>
      <c r="HBB712" s="360"/>
      <c r="HBC712" s="28"/>
      <c r="HBD712" s="360"/>
      <c r="HBE712" s="28"/>
      <c r="HBF712" s="360"/>
      <c r="HBG712" s="28"/>
      <c r="HBH712" s="360"/>
      <c r="HBI712" s="28"/>
      <c r="HBJ712" s="360"/>
      <c r="HBK712" s="28"/>
      <c r="HBL712" s="360"/>
      <c r="HBM712" s="28"/>
      <c r="HBN712" s="360"/>
      <c r="HBO712" s="28"/>
      <c r="HBP712" s="360"/>
      <c r="HBQ712" s="28"/>
      <c r="HBR712" s="360"/>
      <c r="HBS712" s="28"/>
      <c r="HBT712" s="360"/>
      <c r="HBU712" s="28"/>
      <c r="HBV712" s="360"/>
      <c r="HBW712" s="28"/>
      <c r="HBX712" s="360"/>
      <c r="HBY712" s="28"/>
      <c r="HBZ712" s="360"/>
      <c r="HCA712" s="28"/>
      <c r="HCB712" s="360"/>
      <c r="HCC712" s="28"/>
      <c r="HCD712" s="360"/>
      <c r="HCE712" s="28"/>
      <c r="HCF712" s="360"/>
      <c r="HCG712" s="28"/>
      <c r="HCH712" s="360"/>
      <c r="HCI712" s="28"/>
      <c r="HCJ712" s="360"/>
      <c r="HCK712" s="28"/>
      <c r="HCL712" s="360"/>
      <c r="HCM712" s="28"/>
      <c r="HCN712" s="360"/>
      <c r="HCO712" s="28"/>
      <c r="HCP712" s="360"/>
      <c r="HCQ712" s="28"/>
      <c r="HCR712" s="360"/>
      <c r="HCS712" s="28"/>
      <c r="HCT712" s="360"/>
      <c r="HCU712" s="28"/>
      <c r="HCV712" s="360"/>
      <c r="HCW712" s="28"/>
      <c r="HCX712" s="360"/>
      <c r="HCY712" s="28"/>
      <c r="HCZ712" s="360"/>
      <c r="HDA712" s="28"/>
      <c r="HDB712" s="360"/>
      <c r="HDC712" s="28"/>
      <c r="HDD712" s="360"/>
      <c r="HDE712" s="28"/>
      <c r="HDF712" s="360"/>
      <c r="HDG712" s="28"/>
      <c r="HDH712" s="360"/>
      <c r="HDI712" s="28"/>
      <c r="HDJ712" s="360"/>
      <c r="HDK712" s="28"/>
      <c r="HDL712" s="360"/>
      <c r="HDM712" s="28"/>
      <c r="HDN712" s="360"/>
      <c r="HDO712" s="28"/>
      <c r="HDP712" s="360"/>
      <c r="HDQ712" s="28"/>
      <c r="HDR712" s="360"/>
      <c r="HDS712" s="28"/>
      <c r="HDT712" s="360"/>
      <c r="HDU712" s="28"/>
      <c r="HDV712" s="360"/>
      <c r="HDW712" s="28"/>
      <c r="HDX712" s="360"/>
      <c r="HDY712" s="28"/>
      <c r="HDZ712" s="360"/>
      <c r="HEA712" s="28"/>
      <c r="HEB712" s="360"/>
      <c r="HEC712" s="28"/>
      <c r="HED712" s="360"/>
      <c r="HEE712" s="28"/>
      <c r="HEF712" s="360"/>
      <c r="HEG712" s="28"/>
      <c r="HEH712" s="360"/>
      <c r="HEI712" s="28"/>
      <c r="HEJ712" s="360"/>
      <c r="HEK712" s="28"/>
      <c r="HEL712" s="360"/>
      <c r="HEM712" s="28"/>
      <c r="HEN712" s="360"/>
      <c r="HEO712" s="28"/>
      <c r="HEP712" s="360"/>
      <c r="HEQ712" s="28"/>
      <c r="HER712" s="360"/>
      <c r="HES712" s="28"/>
      <c r="HET712" s="360"/>
      <c r="HEU712" s="28"/>
      <c r="HEV712" s="360"/>
      <c r="HEW712" s="28"/>
      <c r="HEX712" s="360"/>
      <c r="HEY712" s="28"/>
      <c r="HEZ712" s="360"/>
      <c r="HFA712" s="28"/>
      <c r="HFB712" s="360"/>
      <c r="HFC712" s="28"/>
      <c r="HFD712" s="360"/>
      <c r="HFE712" s="28"/>
      <c r="HFF712" s="360"/>
      <c r="HFG712" s="28"/>
      <c r="HFH712" s="360"/>
      <c r="HFI712" s="28"/>
      <c r="HFJ712" s="360"/>
      <c r="HFK712" s="28"/>
      <c r="HFL712" s="360"/>
      <c r="HFM712" s="28"/>
      <c r="HFN712" s="360"/>
      <c r="HFO712" s="28"/>
      <c r="HFP712" s="360"/>
      <c r="HFQ712" s="28"/>
      <c r="HFR712" s="360"/>
      <c r="HFS712" s="28"/>
      <c r="HFT712" s="360"/>
      <c r="HFU712" s="28"/>
      <c r="HFV712" s="360"/>
      <c r="HFW712" s="28"/>
      <c r="HFX712" s="360"/>
      <c r="HFY712" s="28"/>
      <c r="HFZ712" s="360"/>
      <c r="HGA712" s="28"/>
      <c r="HGB712" s="360"/>
      <c r="HGC712" s="28"/>
      <c r="HGD712" s="360"/>
      <c r="HGE712" s="28"/>
      <c r="HGF712" s="360"/>
      <c r="HGG712" s="28"/>
      <c r="HGH712" s="360"/>
      <c r="HGI712" s="28"/>
      <c r="HGJ712" s="360"/>
      <c r="HGK712" s="28"/>
      <c r="HGL712" s="360"/>
      <c r="HGM712" s="28"/>
      <c r="HGN712" s="360"/>
      <c r="HGO712" s="28"/>
      <c r="HGP712" s="360"/>
      <c r="HGQ712" s="28"/>
      <c r="HGR712" s="360"/>
      <c r="HGS712" s="28"/>
      <c r="HGT712" s="360"/>
      <c r="HGU712" s="28"/>
      <c r="HGV712" s="360"/>
      <c r="HGW712" s="28"/>
      <c r="HGX712" s="360"/>
      <c r="HGY712" s="28"/>
      <c r="HGZ712" s="360"/>
      <c r="HHA712" s="28"/>
      <c r="HHB712" s="360"/>
      <c r="HHC712" s="28"/>
      <c r="HHD712" s="360"/>
      <c r="HHE712" s="28"/>
      <c r="HHF712" s="360"/>
      <c r="HHG712" s="28"/>
      <c r="HHH712" s="360"/>
      <c r="HHI712" s="28"/>
      <c r="HHJ712" s="360"/>
      <c r="HHK712" s="28"/>
      <c r="HHL712" s="360"/>
      <c r="HHM712" s="28"/>
      <c r="HHN712" s="360"/>
      <c r="HHO712" s="28"/>
      <c r="HHP712" s="360"/>
      <c r="HHQ712" s="28"/>
      <c r="HHR712" s="360"/>
      <c r="HHS712" s="28"/>
      <c r="HHT712" s="360"/>
      <c r="HHU712" s="28"/>
      <c r="HHV712" s="360"/>
      <c r="HHW712" s="28"/>
      <c r="HHX712" s="360"/>
      <c r="HHY712" s="28"/>
      <c r="HHZ712" s="360"/>
      <c r="HIA712" s="28"/>
      <c r="HIB712" s="360"/>
      <c r="HIC712" s="28"/>
      <c r="HID712" s="360"/>
      <c r="HIE712" s="28"/>
      <c r="HIF712" s="360"/>
      <c r="HIG712" s="28"/>
      <c r="HIH712" s="360"/>
      <c r="HII712" s="28"/>
      <c r="HIJ712" s="360"/>
      <c r="HIK712" s="28"/>
      <c r="HIL712" s="360"/>
      <c r="HIM712" s="28"/>
      <c r="HIN712" s="360"/>
      <c r="HIO712" s="28"/>
      <c r="HIP712" s="360"/>
      <c r="HIQ712" s="28"/>
      <c r="HIR712" s="360"/>
      <c r="HIS712" s="28"/>
      <c r="HIT712" s="360"/>
      <c r="HIU712" s="28"/>
      <c r="HIV712" s="360"/>
      <c r="HIW712" s="28"/>
      <c r="HIX712" s="360"/>
      <c r="HIY712" s="28"/>
      <c r="HIZ712" s="360"/>
      <c r="HJA712" s="28"/>
      <c r="HJB712" s="360"/>
      <c r="HJC712" s="28"/>
      <c r="HJD712" s="360"/>
      <c r="HJE712" s="28"/>
      <c r="HJF712" s="360"/>
      <c r="HJG712" s="28"/>
      <c r="HJH712" s="360"/>
      <c r="HJI712" s="28"/>
      <c r="HJJ712" s="360"/>
      <c r="HJK712" s="28"/>
      <c r="HJL712" s="360"/>
      <c r="HJM712" s="28"/>
      <c r="HJN712" s="360"/>
      <c r="HJO712" s="28"/>
      <c r="HJP712" s="360"/>
      <c r="HJQ712" s="28"/>
      <c r="HJR712" s="360"/>
      <c r="HJS712" s="28"/>
      <c r="HJT712" s="360"/>
      <c r="HJU712" s="28"/>
      <c r="HJV712" s="360"/>
      <c r="HJW712" s="28"/>
      <c r="HJX712" s="360"/>
      <c r="HJY712" s="28"/>
      <c r="HJZ712" s="360"/>
      <c r="HKA712" s="28"/>
      <c r="HKB712" s="360"/>
      <c r="HKC712" s="28"/>
      <c r="HKD712" s="360"/>
      <c r="HKE712" s="28"/>
      <c r="HKF712" s="360"/>
      <c r="HKG712" s="28"/>
      <c r="HKH712" s="360"/>
      <c r="HKI712" s="28"/>
      <c r="HKJ712" s="360"/>
      <c r="HKK712" s="28"/>
      <c r="HKL712" s="360"/>
      <c r="HKM712" s="28"/>
      <c r="HKN712" s="360"/>
      <c r="HKO712" s="28"/>
      <c r="HKP712" s="360"/>
      <c r="HKQ712" s="28"/>
      <c r="HKR712" s="360"/>
      <c r="HKS712" s="28"/>
      <c r="HKT712" s="360"/>
      <c r="HKU712" s="28"/>
      <c r="HKV712" s="360"/>
      <c r="HKW712" s="28"/>
      <c r="HKX712" s="360"/>
      <c r="HKY712" s="28"/>
      <c r="HKZ712" s="360"/>
      <c r="HLA712" s="28"/>
      <c r="HLB712" s="360"/>
      <c r="HLC712" s="28"/>
      <c r="HLD712" s="360"/>
      <c r="HLE712" s="28"/>
      <c r="HLF712" s="360"/>
      <c r="HLG712" s="28"/>
      <c r="HLH712" s="360"/>
      <c r="HLI712" s="28"/>
      <c r="HLJ712" s="360"/>
      <c r="HLK712" s="28"/>
      <c r="HLL712" s="360"/>
      <c r="HLM712" s="28"/>
      <c r="HLN712" s="360"/>
      <c r="HLO712" s="28"/>
      <c r="HLP712" s="360"/>
      <c r="HLQ712" s="28"/>
      <c r="HLR712" s="360"/>
      <c r="HLS712" s="28"/>
      <c r="HLT712" s="360"/>
      <c r="HLU712" s="28"/>
      <c r="HLV712" s="360"/>
      <c r="HLW712" s="28"/>
      <c r="HLX712" s="360"/>
      <c r="HLY712" s="28"/>
      <c r="HLZ712" s="360"/>
      <c r="HMA712" s="28"/>
      <c r="HMB712" s="360"/>
      <c r="HMC712" s="28"/>
      <c r="HMD712" s="360"/>
      <c r="HME712" s="28"/>
      <c r="HMF712" s="360"/>
      <c r="HMG712" s="28"/>
      <c r="HMH712" s="360"/>
      <c r="HMI712" s="28"/>
      <c r="HMJ712" s="360"/>
      <c r="HMK712" s="28"/>
      <c r="HML712" s="360"/>
      <c r="HMM712" s="28"/>
      <c r="HMN712" s="360"/>
      <c r="HMO712" s="28"/>
      <c r="HMP712" s="360"/>
      <c r="HMQ712" s="28"/>
      <c r="HMR712" s="360"/>
      <c r="HMS712" s="28"/>
      <c r="HMT712" s="360"/>
      <c r="HMU712" s="28"/>
      <c r="HMV712" s="360"/>
      <c r="HMW712" s="28"/>
      <c r="HMX712" s="360"/>
      <c r="HMY712" s="28"/>
      <c r="HMZ712" s="360"/>
      <c r="HNA712" s="28"/>
      <c r="HNB712" s="360"/>
      <c r="HNC712" s="28"/>
      <c r="HND712" s="360"/>
      <c r="HNE712" s="28"/>
      <c r="HNF712" s="360"/>
      <c r="HNG712" s="28"/>
      <c r="HNH712" s="360"/>
      <c r="HNI712" s="28"/>
      <c r="HNJ712" s="360"/>
      <c r="HNK712" s="28"/>
      <c r="HNL712" s="360"/>
      <c r="HNM712" s="28"/>
      <c r="HNN712" s="360"/>
      <c r="HNO712" s="28"/>
      <c r="HNP712" s="360"/>
      <c r="HNQ712" s="28"/>
      <c r="HNR712" s="360"/>
      <c r="HNS712" s="28"/>
      <c r="HNT712" s="360"/>
      <c r="HNU712" s="28"/>
      <c r="HNV712" s="360"/>
      <c r="HNW712" s="28"/>
      <c r="HNX712" s="360"/>
      <c r="HNY712" s="28"/>
      <c r="HNZ712" s="360"/>
      <c r="HOA712" s="28"/>
      <c r="HOB712" s="360"/>
      <c r="HOC712" s="28"/>
      <c r="HOD712" s="360"/>
      <c r="HOE712" s="28"/>
      <c r="HOF712" s="360"/>
      <c r="HOG712" s="28"/>
      <c r="HOH712" s="360"/>
      <c r="HOI712" s="28"/>
      <c r="HOJ712" s="360"/>
      <c r="HOK712" s="28"/>
      <c r="HOL712" s="360"/>
      <c r="HOM712" s="28"/>
      <c r="HON712" s="360"/>
      <c r="HOO712" s="28"/>
      <c r="HOP712" s="360"/>
      <c r="HOQ712" s="28"/>
      <c r="HOR712" s="360"/>
      <c r="HOS712" s="28"/>
      <c r="HOT712" s="360"/>
      <c r="HOU712" s="28"/>
      <c r="HOV712" s="360"/>
      <c r="HOW712" s="28"/>
      <c r="HOX712" s="360"/>
      <c r="HOY712" s="28"/>
      <c r="HOZ712" s="360"/>
      <c r="HPA712" s="28"/>
      <c r="HPB712" s="360"/>
      <c r="HPC712" s="28"/>
      <c r="HPD712" s="360"/>
      <c r="HPE712" s="28"/>
      <c r="HPF712" s="360"/>
      <c r="HPG712" s="28"/>
      <c r="HPH712" s="360"/>
      <c r="HPI712" s="28"/>
      <c r="HPJ712" s="360"/>
      <c r="HPK712" s="28"/>
      <c r="HPL712" s="360"/>
      <c r="HPM712" s="28"/>
      <c r="HPN712" s="360"/>
      <c r="HPO712" s="28"/>
      <c r="HPP712" s="360"/>
      <c r="HPQ712" s="28"/>
      <c r="HPR712" s="360"/>
      <c r="HPS712" s="28"/>
      <c r="HPT712" s="360"/>
      <c r="HPU712" s="28"/>
      <c r="HPV712" s="360"/>
      <c r="HPW712" s="28"/>
      <c r="HPX712" s="360"/>
      <c r="HPY712" s="28"/>
      <c r="HPZ712" s="360"/>
      <c r="HQA712" s="28"/>
      <c r="HQB712" s="360"/>
      <c r="HQC712" s="28"/>
      <c r="HQD712" s="360"/>
      <c r="HQE712" s="28"/>
      <c r="HQF712" s="360"/>
      <c r="HQG712" s="28"/>
      <c r="HQH712" s="360"/>
      <c r="HQI712" s="28"/>
      <c r="HQJ712" s="360"/>
      <c r="HQK712" s="28"/>
      <c r="HQL712" s="360"/>
      <c r="HQM712" s="28"/>
      <c r="HQN712" s="360"/>
      <c r="HQO712" s="28"/>
      <c r="HQP712" s="360"/>
      <c r="HQQ712" s="28"/>
      <c r="HQR712" s="360"/>
      <c r="HQS712" s="28"/>
      <c r="HQT712" s="360"/>
      <c r="HQU712" s="28"/>
      <c r="HQV712" s="360"/>
      <c r="HQW712" s="28"/>
      <c r="HQX712" s="360"/>
      <c r="HQY712" s="28"/>
      <c r="HQZ712" s="360"/>
      <c r="HRA712" s="28"/>
      <c r="HRB712" s="360"/>
      <c r="HRC712" s="28"/>
      <c r="HRD712" s="360"/>
      <c r="HRE712" s="28"/>
      <c r="HRF712" s="360"/>
      <c r="HRG712" s="28"/>
      <c r="HRH712" s="360"/>
      <c r="HRI712" s="28"/>
      <c r="HRJ712" s="360"/>
      <c r="HRK712" s="28"/>
      <c r="HRL712" s="360"/>
      <c r="HRM712" s="28"/>
      <c r="HRN712" s="360"/>
      <c r="HRO712" s="28"/>
      <c r="HRP712" s="360"/>
      <c r="HRQ712" s="28"/>
      <c r="HRR712" s="360"/>
      <c r="HRS712" s="28"/>
      <c r="HRT712" s="360"/>
      <c r="HRU712" s="28"/>
      <c r="HRV712" s="360"/>
      <c r="HRW712" s="28"/>
      <c r="HRX712" s="360"/>
      <c r="HRY712" s="28"/>
      <c r="HRZ712" s="360"/>
      <c r="HSA712" s="28"/>
      <c r="HSB712" s="360"/>
      <c r="HSC712" s="28"/>
      <c r="HSD712" s="360"/>
      <c r="HSE712" s="28"/>
      <c r="HSF712" s="360"/>
      <c r="HSG712" s="28"/>
      <c r="HSH712" s="360"/>
      <c r="HSI712" s="28"/>
      <c r="HSJ712" s="360"/>
      <c r="HSK712" s="28"/>
      <c r="HSL712" s="360"/>
      <c r="HSM712" s="28"/>
      <c r="HSN712" s="360"/>
      <c r="HSO712" s="28"/>
      <c r="HSP712" s="360"/>
      <c r="HSQ712" s="28"/>
      <c r="HSR712" s="360"/>
      <c r="HSS712" s="28"/>
      <c r="HST712" s="360"/>
      <c r="HSU712" s="28"/>
      <c r="HSV712" s="360"/>
      <c r="HSW712" s="28"/>
      <c r="HSX712" s="360"/>
      <c r="HSY712" s="28"/>
      <c r="HSZ712" s="360"/>
      <c r="HTA712" s="28"/>
      <c r="HTB712" s="360"/>
      <c r="HTC712" s="28"/>
      <c r="HTD712" s="360"/>
      <c r="HTE712" s="28"/>
      <c r="HTF712" s="360"/>
      <c r="HTG712" s="28"/>
      <c r="HTH712" s="360"/>
      <c r="HTI712" s="28"/>
      <c r="HTJ712" s="360"/>
      <c r="HTK712" s="28"/>
      <c r="HTL712" s="360"/>
      <c r="HTM712" s="28"/>
      <c r="HTN712" s="360"/>
      <c r="HTO712" s="28"/>
      <c r="HTP712" s="360"/>
      <c r="HTQ712" s="28"/>
      <c r="HTR712" s="360"/>
      <c r="HTS712" s="28"/>
      <c r="HTT712" s="360"/>
      <c r="HTU712" s="28"/>
      <c r="HTV712" s="360"/>
      <c r="HTW712" s="28"/>
      <c r="HTX712" s="360"/>
      <c r="HTY712" s="28"/>
      <c r="HTZ712" s="360"/>
      <c r="HUA712" s="28"/>
      <c r="HUB712" s="360"/>
      <c r="HUC712" s="28"/>
      <c r="HUD712" s="360"/>
      <c r="HUE712" s="28"/>
      <c r="HUF712" s="360"/>
      <c r="HUG712" s="28"/>
      <c r="HUH712" s="360"/>
      <c r="HUI712" s="28"/>
      <c r="HUJ712" s="360"/>
      <c r="HUK712" s="28"/>
      <c r="HUL712" s="360"/>
      <c r="HUM712" s="28"/>
      <c r="HUN712" s="360"/>
      <c r="HUO712" s="28"/>
      <c r="HUP712" s="360"/>
      <c r="HUQ712" s="28"/>
      <c r="HUR712" s="360"/>
      <c r="HUS712" s="28"/>
      <c r="HUT712" s="360"/>
      <c r="HUU712" s="28"/>
      <c r="HUV712" s="360"/>
      <c r="HUW712" s="28"/>
      <c r="HUX712" s="360"/>
      <c r="HUY712" s="28"/>
      <c r="HUZ712" s="360"/>
      <c r="HVA712" s="28"/>
      <c r="HVB712" s="360"/>
      <c r="HVC712" s="28"/>
      <c r="HVD712" s="360"/>
      <c r="HVE712" s="28"/>
      <c r="HVF712" s="360"/>
      <c r="HVG712" s="28"/>
      <c r="HVH712" s="360"/>
      <c r="HVI712" s="28"/>
      <c r="HVJ712" s="360"/>
      <c r="HVK712" s="28"/>
      <c r="HVL712" s="360"/>
      <c r="HVM712" s="28"/>
      <c r="HVN712" s="360"/>
      <c r="HVO712" s="28"/>
      <c r="HVP712" s="360"/>
      <c r="HVQ712" s="28"/>
      <c r="HVR712" s="360"/>
      <c r="HVS712" s="28"/>
      <c r="HVT712" s="360"/>
      <c r="HVU712" s="28"/>
      <c r="HVV712" s="360"/>
      <c r="HVW712" s="28"/>
      <c r="HVX712" s="360"/>
      <c r="HVY712" s="28"/>
      <c r="HVZ712" s="360"/>
      <c r="HWA712" s="28"/>
      <c r="HWB712" s="360"/>
      <c r="HWC712" s="28"/>
      <c r="HWD712" s="360"/>
      <c r="HWE712" s="28"/>
      <c r="HWF712" s="360"/>
      <c r="HWG712" s="28"/>
      <c r="HWH712" s="360"/>
      <c r="HWI712" s="28"/>
      <c r="HWJ712" s="360"/>
      <c r="HWK712" s="28"/>
      <c r="HWL712" s="360"/>
      <c r="HWM712" s="28"/>
      <c r="HWN712" s="360"/>
      <c r="HWO712" s="28"/>
      <c r="HWP712" s="360"/>
      <c r="HWQ712" s="28"/>
      <c r="HWR712" s="360"/>
      <c r="HWS712" s="28"/>
      <c r="HWT712" s="360"/>
      <c r="HWU712" s="28"/>
      <c r="HWV712" s="360"/>
      <c r="HWW712" s="28"/>
      <c r="HWX712" s="360"/>
      <c r="HWY712" s="28"/>
      <c r="HWZ712" s="360"/>
      <c r="HXA712" s="28"/>
      <c r="HXB712" s="360"/>
      <c r="HXC712" s="28"/>
      <c r="HXD712" s="360"/>
      <c r="HXE712" s="28"/>
      <c r="HXF712" s="360"/>
      <c r="HXG712" s="28"/>
      <c r="HXH712" s="360"/>
      <c r="HXI712" s="28"/>
      <c r="HXJ712" s="360"/>
      <c r="HXK712" s="28"/>
      <c r="HXL712" s="360"/>
      <c r="HXM712" s="28"/>
      <c r="HXN712" s="360"/>
      <c r="HXO712" s="28"/>
      <c r="HXP712" s="360"/>
      <c r="HXQ712" s="28"/>
      <c r="HXR712" s="360"/>
      <c r="HXS712" s="28"/>
      <c r="HXT712" s="360"/>
      <c r="HXU712" s="28"/>
      <c r="HXV712" s="360"/>
      <c r="HXW712" s="28"/>
      <c r="HXX712" s="360"/>
      <c r="HXY712" s="28"/>
      <c r="HXZ712" s="360"/>
      <c r="HYA712" s="28"/>
      <c r="HYB712" s="360"/>
      <c r="HYC712" s="28"/>
      <c r="HYD712" s="360"/>
      <c r="HYE712" s="28"/>
      <c r="HYF712" s="360"/>
      <c r="HYG712" s="28"/>
      <c r="HYH712" s="360"/>
      <c r="HYI712" s="28"/>
      <c r="HYJ712" s="360"/>
      <c r="HYK712" s="28"/>
      <c r="HYL712" s="360"/>
      <c r="HYM712" s="28"/>
      <c r="HYN712" s="360"/>
      <c r="HYO712" s="28"/>
      <c r="HYP712" s="360"/>
      <c r="HYQ712" s="28"/>
      <c r="HYR712" s="360"/>
      <c r="HYS712" s="28"/>
      <c r="HYT712" s="360"/>
      <c r="HYU712" s="28"/>
      <c r="HYV712" s="360"/>
      <c r="HYW712" s="28"/>
      <c r="HYX712" s="360"/>
      <c r="HYY712" s="28"/>
      <c r="HYZ712" s="360"/>
      <c r="HZA712" s="28"/>
      <c r="HZB712" s="360"/>
      <c r="HZC712" s="28"/>
      <c r="HZD712" s="360"/>
      <c r="HZE712" s="28"/>
      <c r="HZF712" s="360"/>
      <c r="HZG712" s="28"/>
      <c r="HZH712" s="360"/>
      <c r="HZI712" s="28"/>
      <c r="HZJ712" s="360"/>
      <c r="HZK712" s="28"/>
      <c r="HZL712" s="360"/>
      <c r="HZM712" s="28"/>
      <c r="HZN712" s="360"/>
      <c r="HZO712" s="28"/>
      <c r="HZP712" s="360"/>
      <c r="HZQ712" s="28"/>
      <c r="HZR712" s="360"/>
      <c r="HZS712" s="28"/>
      <c r="HZT712" s="360"/>
      <c r="HZU712" s="28"/>
      <c r="HZV712" s="360"/>
      <c r="HZW712" s="28"/>
      <c r="HZX712" s="360"/>
      <c r="HZY712" s="28"/>
      <c r="HZZ712" s="360"/>
      <c r="IAA712" s="28"/>
      <c r="IAB712" s="360"/>
      <c r="IAC712" s="28"/>
      <c r="IAD712" s="360"/>
      <c r="IAE712" s="28"/>
      <c r="IAF712" s="360"/>
      <c r="IAG712" s="28"/>
      <c r="IAH712" s="360"/>
      <c r="IAI712" s="28"/>
      <c r="IAJ712" s="360"/>
      <c r="IAK712" s="28"/>
      <c r="IAL712" s="360"/>
      <c r="IAM712" s="28"/>
      <c r="IAN712" s="360"/>
      <c r="IAO712" s="28"/>
      <c r="IAP712" s="360"/>
      <c r="IAQ712" s="28"/>
      <c r="IAR712" s="360"/>
      <c r="IAS712" s="28"/>
      <c r="IAT712" s="360"/>
      <c r="IAU712" s="28"/>
      <c r="IAV712" s="360"/>
      <c r="IAW712" s="28"/>
      <c r="IAX712" s="360"/>
      <c r="IAY712" s="28"/>
      <c r="IAZ712" s="360"/>
      <c r="IBA712" s="28"/>
      <c r="IBB712" s="360"/>
      <c r="IBC712" s="28"/>
      <c r="IBD712" s="360"/>
      <c r="IBE712" s="28"/>
      <c r="IBF712" s="360"/>
      <c r="IBG712" s="28"/>
      <c r="IBH712" s="360"/>
      <c r="IBI712" s="28"/>
      <c r="IBJ712" s="360"/>
      <c r="IBK712" s="28"/>
      <c r="IBL712" s="360"/>
      <c r="IBM712" s="28"/>
      <c r="IBN712" s="360"/>
      <c r="IBO712" s="28"/>
      <c r="IBP712" s="360"/>
      <c r="IBQ712" s="28"/>
      <c r="IBR712" s="360"/>
      <c r="IBS712" s="28"/>
      <c r="IBT712" s="360"/>
      <c r="IBU712" s="28"/>
      <c r="IBV712" s="360"/>
      <c r="IBW712" s="28"/>
      <c r="IBX712" s="360"/>
      <c r="IBY712" s="28"/>
      <c r="IBZ712" s="360"/>
      <c r="ICA712" s="28"/>
      <c r="ICB712" s="360"/>
      <c r="ICC712" s="28"/>
      <c r="ICD712" s="360"/>
      <c r="ICE712" s="28"/>
      <c r="ICF712" s="360"/>
      <c r="ICG712" s="28"/>
      <c r="ICH712" s="360"/>
      <c r="ICI712" s="28"/>
      <c r="ICJ712" s="360"/>
      <c r="ICK712" s="28"/>
      <c r="ICL712" s="360"/>
      <c r="ICM712" s="28"/>
      <c r="ICN712" s="360"/>
      <c r="ICO712" s="28"/>
      <c r="ICP712" s="360"/>
      <c r="ICQ712" s="28"/>
      <c r="ICR712" s="360"/>
      <c r="ICS712" s="28"/>
      <c r="ICT712" s="360"/>
      <c r="ICU712" s="28"/>
      <c r="ICV712" s="360"/>
      <c r="ICW712" s="28"/>
      <c r="ICX712" s="360"/>
      <c r="ICY712" s="28"/>
      <c r="ICZ712" s="360"/>
      <c r="IDA712" s="28"/>
      <c r="IDB712" s="360"/>
      <c r="IDC712" s="28"/>
      <c r="IDD712" s="360"/>
      <c r="IDE712" s="28"/>
      <c r="IDF712" s="360"/>
      <c r="IDG712" s="28"/>
      <c r="IDH712" s="360"/>
      <c r="IDI712" s="28"/>
      <c r="IDJ712" s="360"/>
      <c r="IDK712" s="28"/>
      <c r="IDL712" s="360"/>
      <c r="IDM712" s="28"/>
      <c r="IDN712" s="360"/>
      <c r="IDO712" s="28"/>
      <c r="IDP712" s="360"/>
      <c r="IDQ712" s="28"/>
      <c r="IDR712" s="360"/>
      <c r="IDS712" s="28"/>
      <c r="IDT712" s="360"/>
      <c r="IDU712" s="28"/>
      <c r="IDV712" s="360"/>
      <c r="IDW712" s="28"/>
      <c r="IDX712" s="360"/>
      <c r="IDY712" s="28"/>
      <c r="IDZ712" s="360"/>
      <c r="IEA712" s="28"/>
      <c r="IEB712" s="360"/>
      <c r="IEC712" s="28"/>
      <c r="IED712" s="360"/>
      <c r="IEE712" s="28"/>
      <c r="IEF712" s="360"/>
      <c r="IEG712" s="28"/>
      <c r="IEH712" s="360"/>
      <c r="IEI712" s="28"/>
      <c r="IEJ712" s="360"/>
      <c r="IEK712" s="28"/>
      <c r="IEL712" s="360"/>
      <c r="IEM712" s="28"/>
      <c r="IEN712" s="360"/>
      <c r="IEO712" s="28"/>
      <c r="IEP712" s="360"/>
      <c r="IEQ712" s="28"/>
      <c r="IER712" s="360"/>
      <c r="IES712" s="28"/>
      <c r="IET712" s="360"/>
      <c r="IEU712" s="28"/>
      <c r="IEV712" s="360"/>
      <c r="IEW712" s="28"/>
      <c r="IEX712" s="360"/>
      <c r="IEY712" s="28"/>
      <c r="IEZ712" s="360"/>
      <c r="IFA712" s="28"/>
      <c r="IFB712" s="360"/>
      <c r="IFC712" s="28"/>
      <c r="IFD712" s="360"/>
      <c r="IFE712" s="28"/>
      <c r="IFF712" s="360"/>
      <c r="IFG712" s="28"/>
      <c r="IFH712" s="360"/>
      <c r="IFI712" s="28"/>
      <c r="IFJ712" s="360"/>
      <c r="IFK712" s="28"/>
      <c r="IFL712" s="360"/>
      <c r="IFM712" s="28"/>
      <c r="IFN712" s="360"/>
      <c r="IFO712" s="28"/>
      <c r="IFP712" s="360"/>
      <c r="IFQ712" s="28"/>
      <c r="IFR712" s="360"/>
      <c r="IFS712" s="28"/>
      <c r="IFT712" s="360"/>
      <c r="IFU712" s="28"/>
      <c r="IFV712" s="360"/>
      <c r="IFW712" s="28"/>
      <c r="IFX712" s="360"/>
      <c r="IFY712" s="28"/>
      <c r="IFZ712" s="360"/>
      <c r="IGA712" s="28"/>
      <c r="IGB712" s="360"/>
      <c r="IGC712" s="28"/>
      <c r="IGD712" s="360"/>
      <c r="IGE712" s="28"/>
      <c r="IGF712" s="360"/>
      <c r="IGG712" s="28"/>
      <c r="IGH712" s="360"/>
      <c r="IGI712" s="28"/>
      <c r="IGJ712" s="360"/>
      <c r="IGK712" s="28"/>
      <c r="IGL712" s="360"/>
      <c r="IGM712" s="28"/>
      <c r="IGN712" s="360"/>
      <c r="IGO712" s="28"/>
      <c r="IGP712" s="360"/>
      <c r="IGQ712" s="28"/>
      <c r="IGR712" s="360"/>
      <c r="IGS712" s="28"/>
      <c r="IGT712" s="360"/>
      <c r="IGU712" s="28"/>
      <c r="IGV712" s="360"/>
      <c r="IGW712" s="28"/>
      <c r="IGX712" s="360"/>
      <c r="IGY712" s="28"/>
      <c r="IGZ712" s="360"/>
      <c r="IHA712" s="28"/>
      <c r="IHB712" s="360"/>
      <c r="IHC712" s="28"/>
      <c r="IHD712" s="360"/>
      <c r="IHE712" s="28"/>
      <c r="IHF712" s="360"/>
      <c r="IHG712" s="28"/>
      <c r="IHH712" s="360"/>
      <c r="IHI712" s="28"/>
      <c r="IHJ712" s="360"/>
      <c r="IHK712" s="28"/>
      <c r="IHL712" s="360"/>
      <c r="IHM712" s="28"/>
      <c r="IHN712" s="360"/>
      <c r="IHO712" s="28"/>
      <c r="IHP712" s="360"/>
      <c r="IHQ712" s="28"/>
      <c r="IHR712" s="360"/>
      <c r="IHS712" s="28"/>
      <c r="IHT712" s="360"/>
      <c r="IHU712" s="28"/>
      <c r="IHV712" s="360"/>
      <c r="IHW712" s="28"/>
      <c r="IHX712" s="360"/>
      <c r="IHY712" s="28"/>
      <c r="IHZ712" s="360"/>
      <c r="IIA712" s="28"/>
      <c r="IIB712" s="360"/>
      <c r="IIC712" s="28"/>
      <c r="IID712" s="360"/>
      <c r="IIE712" s="28"/>
      <c r="IIF712" s="360"/>
      <c r="IIG712" s="28"/>
      <c r="IIH712" s="360"/>
      <c r="III712" s="28"/>
      <c r="IIJ712" s="360"/>
      <c r="IIK712" s="28"/>
      <c r="IIL712" s="360"/>
      <c r="IIM712" s="28"/>
      <c r="IIN712" s="360"/>
      <c r="IIO712" s="28"/>
      <c r="IIP712" s="360"/>
      <c r="IIQ712" s="28"/>
      <c r="IIR712" s="360"/>
      <c r="IIS712" s="28"/>
      <c r="IIT712" s="360"/>
      <c r="IIU712" s="28"/>
      <c r="IIV712" s="360"/>
      <c r="IIW712" s="28"/>
      <c r="IIX712" s="360"/>
      <c r="IIY712" s="28"/>
      <c r="IIZ712" s="360"/>
      <c r="IJA712" s="28"/>
      <c r="IJB712" s="360"/>
      <c r="IJC712" s="28"/>
      <c r="IJD712" s="360"/>
      <c r="IJE712" s="28"/>
      <c r="IJF712" s="360"/>
      <c r="IJG712" s="28"/>
      <c r="IJH712" s="360"/>
      <c r="IJI712" s="28"/>
      <c r="IJJ712" s="360"/>
      <c r="IJK712" s="28"/>
      <c r="IJL712" s="360"/>
      <c r="IJM712" s="28"/>
      <c r="IJN712" s="360"/>
      <c r="IJO712" s="28"/>
      <c r="IJP712" s="360"/>
      <c r="IJQ712" s="28"/>
      <c r="IJR712" s="360"/>
      <c r="IJS712" s="28"/>
      <c r="IJT712" s="360"/>
      <c r="IJU712" s="28"/>
      <c r="IJV712" s="360"/>
      <c r="IJW712" s="28"/>
      <c r="IJX712" s="360"/>
      <c r="IJY712" s="28"/>
      <c r="IJZ712" s="360"/>
      <c r="IKA712" s="28"/>
      <c r="IKB712" s="360"/>
      <c r="IKC712" s="28"/>
      <c r="IKD712" s="360"/>
      <c r="IKE712" s="28"/>
      <c r="IKF712" s="360"/>
      <c r="IKG712" s="28"/>
      <c r="IKH712" s="360"/>
      <c r="IKI712" s="28"/>
      <c r="IKJ712" s="360"/>
      <c r="IKK712" s="28"/>
      <c r="IKL712" s="360"/>
      <c r="IKM712" s="28"/>
      <c r="IKN712" s="360"/>
      <c r="IKO712" s="28"/>
      <c r="IKP712" s="360"/>
      <c r="IKQ712" s="28"/>
      <c r="IKR712" s="360"/>
      <c r="IKS712" s="28"/>
      <c r="IKT712" s="360"/>
      <c r="IKU712" s="28"/>
      <c r="IKV712" s="360"/>
      <c r="IKW712" s="28"/>
      <c r="IKX712" s="360"/>
      <c r="IKY712" s="28"/>
      <c r="IKZ712" s="360"/>
      <c r="ILA712" s="28"/>
      <c r="ILB712" s="360"/>
      <c r="ILC712" s="28"/>
      <c r="ILD712" s="360"/>
      <c r="ILE712" s="28"/>
      <c r="ILF712" s="360"/>
      <c r="ILG712" s="28"/>
      <c r="ILH712" s="360"/>
      <c r="ILI712" s="28"/>
      <c r="ILJ712" s="360"/>
      <c r="ILK712" s="28"/>
      <c r="ILL712" s="360"/>
      <c r="ILM712" s="28"/>
      <c r="ILN712" s="360"/>
      <c r="ILO712" s="28"/>
      <c r="ILP712" s="360"/>
      <c r="ILQ712" s="28"/>
      <c r="ILR712" s="360"/>
      <c r="ILS712" s="28"/>
      <c r="ILT712" s="360"/>
      <c r="ILU712" s="28"/>
      <c r="ILV712" s="360"/>
      <c r="ILW712" s="28"/>
      <c r="ILX712" s="360"/>
      <c r="ILY712" s="28"/>
      <c r="ILZ712" s="360"/>
      <c r="IMA712" s="28"/>
      <c r="IMB712" s="360"/>
      <c r="IMC712" s="28"/>
      <c r="IMD712" s="360"/>
      <c r="IME712" s="28"/>
      <c r="IMF712" s="360"/>
      <c r="IMG712" s="28"/>
      <c r="IMH712" s="360"/>
      <c r="IMI712" s="28"/>
      <c r="IMJ712" s="360"/>
      <c r="IMK712" s="28"/>
      <c r="IML712" s="360"/>
      <c r="IMM712" s="28"/>
      <c r="IMN712" s="360"/>
      <c r="IMO712" s="28"/>
      <c r="IMP712" s="360"/>
      <c r="IMQ712" s="28"/>
      <c r="IMR712" s="360"/>
      <c r="IMS712" s="28"/>
      <c r="IMT712" s="360"/>
      <c r="IMU712" s="28"/>
      <c r="IMV712" s="360"/>
      <c r="IMW712" s="28"/>
      <c r="IMX712" s="360"/>
      <c r="IMY712" s="28"/>
      <c r="IMZ712" s="360"/>
      <c r="INA712" s="28"/>
      <c r="INB712" s="360"/>
      <c r="INC712" s="28"/>
      <c r="IND712" s="360"/>
      <c r="INE712" s="28"/>
      <c r="INF712" s="360"/>
      <c r="ING712" s="28"/>
      <c r="INH712" s="360"/>
      <c r="INI712" s="28"/>
      <c r="INJ712" s="360"/>
      <c r="INK712" s="28"/>
      <c r="INL712" s="360"/>
      <c r="INM712" s="28"/>
      <c r="INN712" s="360"/>
      <c r="INO712" s="28"/>
      <c r="INP712" s="360"/>
      <c r="INQ712" s="28"/>
      <c r="INR712" s="360"/>
      <c r="INS712" s="28"/>
      <c r="INT712" s="360"/>
      <c r="INU712" s="28"/>
      <c r="INV712" s="360"/>
      <c r="INW712" s="28"/>
      <c r="INX712" s="360"/>
      <c r="INY712" s="28"/>
      <c r="INZ712" s="360"/>
      <c r="IOA712" s="28"/>
      <c r="IOB712" s="360"/>
      <c r="IOC712" s="28"/>
      <c r="IOD712" s="360"/>
      <c r="IOE712" s="28"/>
      <c r="IOF712" s="360"/>
      <c r="IOG712" s="28"/>
      <c r="IOH712" s="360"/>
      <c r="IOI712" s="28"/>
      <c r="IOJ712" s="360"/>
      <c r="IOK712" s="28"/>
      <c r="IOL712" s="360"/>
      <c r="IOM712" s="28"/>
      <c r="ION712" s="360"/>
      <c r="IOO712" s="28"/>
      <c r="IOP712" s="360"/>
      <c r="IOQ712" s="28"/>
      <c r="IOR712" s="360"/>
      <c r="IOS712" s="28"/>
      <c r="IOT712" s="360"/>
      <c r="IOU712" s="28"/>
      <c r="IOV712" s="360"/>
      <c r="IOW712" s="28"/>
      <c r="IOX712" s="360"/>
      <c r="IOY712" s="28"/>
      <c r="IOZ712" s="360"/>
      <c r="IPA712" s="28"/>
      <c r="IPB712" s="360"/>
      <c r="IPC712" s="28"/>
      <c r="IPD712" s="360"/>
      <c r="IPE712" s="28"/>
      <c r="IPF712" s="360"/>
      <c r="IPG712" s="28"/>
      <c r="IPH712" s="360"/>
      <c r="IPI712" s="28"/>
      <c r="IPJ712" s="360"/>
      <c r="IPK712" s="28"/>
      <c r="IPL712" s="360"/>
      <c r="IPM712" s="28"/>
      <c r="IPN712" s="360"/>
      <c r="IPO712" s="28"/>
      <c r="IPP712" s="360"/>
      <c r="IPQ712" s="28"/>
      <c r="IPR712" s="360"/>
      <c r="IPS712" s="28"/>
      <c r="IPT712" s="360"/>
      <c r="IPU712" s="28"/>
      <c r="IPV712" s="360"/>
      <c r="IPW712" s="28"/>
      <c r="IPX712" s="360"/>
      <c r="IPY712" s="28"/>
      <c r="IPZ712" s="360"/>
      <c r="IQA712" s="28"/>
      <c r="IQB712" s="360"/>
      <c r="IQC712" s="28"/>
      <c r="IQD712" s="360"/>
      <c r="IQE712" s="28"/>
      <c r="IQF712" s="360"/>
      <c r="IQG712" s="28"/>
      <c r="IQH712" s="360"/>
      <c r="IQI712" s="28"/>
      <c r="IQJ712" s="360"/>
      <c r="IQK712" s="28"/>
      <c r="IQL712" s="360"/>
      <c r="IQM712" s="28"/>
      <c r="IQN712" s="360"/>
      <c r="IQO712" s="28"/>
      <c r="IQP712" s="360"/>
      <c r="IQQ712" s="28"/>
      <c r="IQR712" s="360"/>
      <c r="IQS712" s="28"/>
      <c r="IQT712" s="360"/>
      <c r="IQU712" s="28"/>
      <c r="IQV712" s="360"/>
      <c r="IQW712" s="28"/>
      <c r="IQX712" s="360"/>
      <c r="IQY712" s="28"/>
      <c r="IQZ712" s="360"/>
      <c r="IRA712" s="28"/>
      <c r="IRB712" s="360"/>
      <c r="IRC712" s="28"/>
      <c r="IRD712" s="360"/>
      <c r="IRE712" s="28"/>
      <c r="IRF712" s="360"/>
      <c r="IRG712" s="28"/>
      <c r="IRH712" s="360"/>
      <c r="IRI712" s="28"/>
      <c r="IRJ712" s="360"/>
      <c r="IRK712" s="28"/>
      <c r="IRL712" s="360"/>
      <c r="IRM712" s="28"/>
      <c r="IRN712" s="360"/>
      <c r="IRO712" s="28"/>
      <c r="IRP712" s="360"/>
      <c r="IRQ712" s="28"/>
      <c r="IRR712" s="360"/>
      <c r="IRS712" s="28"/>
      <c r="IRT712" s="360"/>
      <c r="IRU712" s="28"/>
      <c r="IRV712" s="360"/>
      <c r="IRW712" s="28"/>
      <c r="IRX712" s="360"/>
      <c r="IRY712" s="28"/>
      <c r="IRZ712" s="360"/>
      <c r="ISA712" s="28"/>
      <c r="ISB712" s="360"/>
      <c r="ISC712" s="28"/>
      <c r="ISD712" s="360"/>
      <c r="ISE712" s="28"/>
      <c r="ISF712" s="360"/>
      <c r="ISG712" s="28"/>
      <c r="ISH712" s="360"/>
      <c r="ISI712" s="28"/>
      <c r="ISJ712" s="360"/>
      <c r="ISK712" s="28"/>
      <c r="ISL712" s="360"/>
      <c r="ISM712" s="28"/>
      <c r="ISN712" s="360"/>
      <c r="ISO712" s="28"/>
      <c r="ISP712" s="360"/>
      <c r="ISQ712" s="28"/>
      <c r="ISR712" s="360"/>
      <c r="ISS712" s="28"/>
      <c r="IST712" s="360"/>
      <c r="ISU712" s="28"/>
      <c r="ISV712" s="360"/>
      <c r="ISW712" s="28"/>
      <c r="ISX712" s="360"/>
      <c r="ISY712" s="28"/>
      <c r="ISZ712" s="360"/>
      <c r="ITA712" s="28"/>
      <c r="ITB712" s="360"/>
      <c r="ITC712" s="28"/>
      <c r="ITD712" s="360"/>
      <c r="ITE712" s="28"/>
      <c r="ITF712" s="360"/>
      <c r="ITG712" s="28"/>
      <c r="ITH712" s="360"/>
      <c r="ITI712" s="28"/>
      <c r="ITJ712" s="360"/>
      <c r="ITK712" s="28"/>
      <c r="ITL712" s="360"/>
      <c r="ITM712" s="28"/>
      <c r="ITN712" s="360"/>
      <c r="ITO712" s="28"/>
      <c r="ITP712" s="360"/>
      <c r="ITQ712" s="28"/>
      <c r="ITR712" s="360"/>
      <c r="ITS712" s="28"/>
      <c r="ITT712" s="360"/>
      <c r="ITU712" s="28"/>
      <c r="ITV712" s="360"/>
      <c r="ITW712" s="28"/>
      <c r="ITX712" s="360"/>
      <c r="ITY712" s="28"/>
      <c r="ITZ712" s="360"/>
      <c r="IUA712" s="28"/>
      <c r="IUB712" s="360"/>
      <c r="IUC712" s="28"/>
      <c r="IUD712" s="360"/>
      <c r="IUE712" s="28"/>
      <c r="IUF712" s="360"/>
      <c r="IUG712" s="28"/>
      <c r="IUH712" s="360"/>
      <c r="IUI712" s="28"/>
      <c r="IUJ712" s="360"/>
      <c r="IUK712" s="28"/>
      <c r="IUL712" s="360"/>
      <c r="IUM712" s="28"/>
      <c r="IUN712" s="360"/>
      <c r="IUO712" s="28"/>
      <c r="IUP712" s="360"/>
      <c r="IUQ712" s="28"/>
      <c r="IUR712" s="360"/>
      <c r="IUS712" s="28"/>
      <c r="IUT712" s="360"/>
      <c r="IUU712" s="28"/>
      <c r="IUV712" s="360"/>
      <c r="IUW712" s="28"/>
      <c r="IUX712" s="360"/>
      <c r="IUY712" s="28"/>
      <c r="IUZ712" s="360"/>
      <c r="IVA712" s="28"/>
      <c r="IVB712" s="360"/>
      <c r="IVC712" s="28"/>
      <c r="IVD712" s="360"/>
      <c r="IVE712" s="28"/>
      <c r="IVF712" s="360"/>
      <c r="IVG712" s="28"/>
      <c r="IVH712" s="360"/>
      <c r="IVI712" s="28"/>
      <c r="IVJ712" s="360"/>
      <c r="IVK712" s="28"/>
      <c r="IVL712" s="360"/>
      <c r="IVM712" s="28"/>
      <c r="IVN712" s="360"/>
      <c r="IVO712" s="28"/>
      <c r="IVP712" s="360"/>
      <c r="IVQ712" s="28"/>
      <c r="IVR712" s="360"/>
      <c r="IVS712" s="28"/>
      <c r="IVT712" s="360"/>
      <c r="IVU712" s="28"/>
      <c r="IVV712" s="360"/>
      <c r="IVW712" s="28"/>
      <c r="IVX712" s="360"/>
      <c r="IVY712" s="28"/>
      <c r="IVZ712" s="360"/>
      <c r="IWA712" s="28"/>
      <c r="IWB712" s="360"/>
      <c r="IWC712" s="28"/>
      <c r="IWD712" s="360"/>
      <c r="IWE712" s="28"/>
      <c r="IWF712" s="360"/>
      <c r="IWG712" s="28"/>
      <c r="IWH712" s="360"/>
      <c r="IWI712" s="28"/>
      <c r="IWJ712" s="360"/>
      <c r="IWK712" s="28"/>
      <c r="IWL712" s="360"/>
      <c r="IWM712" s="28"/>
      <c r="IWN712" s="360"/>
      <c r="IWO712" s="28"/>
      <c r="IWP712" s="360"/>
      <c r="IWQ712" s="28"/>
      <c r="IWR712" s="360"/>
      <c r="IWS712" s="28"/>
      <c r="IWT712" s="360"/>
      <c r="IWU712" s="28"/>
      <c r="IWV712" s="360"/>
      <c r="IWW712" s="28"/>
      <c r="IWX712" s="360"/>
      <c r="IWY712" s="28"/>
      <c r="IWZ712" s="360"/>
      <c r="IXA712" s="28"/>
      <c r="IXB712" s="360"/>
      <c r="IXC712" s="28"/>
      <c r="IXD712" s="360"/>
      <c r="IXE712" s="28"/>
      <c r="IXF712" s="360"/>
      <c r="IXG712" s="28"/>
      <c r="IXH712" s="360"/>
      <c r="IXI712" s="28"/>
      <c r="IXJ712" s="360"/>
      <c r="IXK712" s="28"/>
      <c r="IXL712" s="360"/>
      <c r="IXM712" s="28"/>
      <c r="IXN712" s="360"/>
      <c r="IXO712" s="28"/>
      <c r="IXP712" s="360"/>
      <c r="IXQ712" s="28"/>
      <c r="IXR712" s="360"/>
      <c r="IXS712" s="28"/>
      <c r="IXT712" s="360"/>
      <c r="IXU712" s="28"/>
      <c r="IXV712" s="360"/>
      <c r="IXW712" s="28"/>
      <c r="IXX712" s="360"/>
      <c r="IXY712" s="28"/>
      <c r="IXZ712" s="360"/>
      <c r="IYA712" s="28"/>
      <c r="IYB712" s="360"/>
      <c r="IYC712" s="28"/>
      <c r="IYD712" s="360"/>
      <c r="IYE712" s="28"/>
      <c r="IYF712" s="360"/>
      <c r="IYG712" s="28"/>
      <c r="IYH712" s="360"/>
      <c r="IYI712" s="28"/>
      <c r="IYJ712" s="360"/>
      <c r="IYK712" s="28"/>
      <c r="IYL712" s="360"/>
      <c r="IYM712" s="28"/>
      <c r="IYN712" s="360"/>
      <c r="IYO712" s="28"/>
      <c r="IYP712" s="360"/>
      <c r="IYQ712" s="28"/>
      <c r="IYR712" s="360"/>
      <c r="IYS712" s="28"/>
      <c r="IYT712" s="360"/>
      <c r="IYU712" s="28"/>
      <c r="IYV712" s="360"/>
      <c r="IYW712" s="28"/>
      <c r="IYX712" s="360"/>
      <c r="IYY712" s="28"/>
      <c r="IYZ712" s="360"/>
      <c r="IZA712" s="28"/>
      <c r="IZB712" s="360"/>
      <c r="IZC712" s="28"/>
      <c r="IZD712" s="360"/>
      <c r="IZE712" s="28"/>
      <c r="IZF712" s="360"/>
      <c r="IZG712" s="28"/>
      <c r="IZH712" s="360"/>
      <c r="IZI712" s="28"/>
      <c r="IZJ712" s="360"/>
      <c r="IZK712" s="28"/>
      <c r="IZL712" s="360"/>
      <c r="IZM712" s="28"/>
      <c r="IZN712" s="360"/>
      <c r="IZO712" s="28"/>
      <c r="IZP712" s="360"/>
      <c r="IZQ712" s="28"/>
      <c r="IZR712" s="360"/>
      <c r="IZS712" s="28"/>
      <c r="IZT712" s="360"/>
      <c r="IZU712" s="28"/>
      <c r="IZV712" s="360"/>
      <c r="IZW712" s="28"/>
      <c r="IZX712" s="360"/>
      <c r="IZY712" s="28"/>
      <c r="IZZ712" s="360"/>
      <c r="JAA712" s="28"/>
      <c r="JAB712" s="360"/>
      <c r="JAC712" s="28"/>
      <c r="JAD712" s="360"/>
      <c r="JAE712" s="28"/>
      <c r="JAF712" s="360"/>
      <c r="JAG712" s="28"/>
      <c r="JAH712" s="360"/>
      <c r="JAI712" s="28"/>
      <c r="JAJ712" s="360"/>
      <c r="JAK712" s="28"/>
      <c r="JAL712" s="360"/>
      <c r="JAM712" s="28"/>
      <c r="JAN712" s="360"/>
      <c r="JAO712" s="28"/>
      <c r="JAP712" s="360"/>
      <c r="JAQ712" s="28"/>
      <c r="JAR712" s="360"/>
      <c r="JAS712" s="28"/>
      <c r="JAT712" s="360"/>
      <c r="JAU712" s="28"/>
      <c r="JAV712" s="360"/>
      <c r="JAW712" s="28"/>
      <c r="JAX712" s="360"/>
      <c r="JAY712" s="28"/>
      <c r="JAZ712" s="360"/>
      <c r="JBA712" s="28"/>
      <c r="JBB712" s="360"/>
      <c r="JBC712" s="28"/>
      <c r="JBD712" s="360"/>
      <c r="JBE712" s="28"/>
      <c r="JBF712" s="360"/>
      <c r="JBG712" s="28"/>
      <c r="JBH712" s="360"/>
      <c r="JBI712" s="28"/>
      <c r="JBJ712" s="360"/>
      <c r="JBK712" s="28"/>
      <c r="JBL712" s="360"/>
      <c r="JBM712" s="28"/>
      <c r="JBN712" s="360"/>
      <c r="JBO712" s="28"/>
      <c r="JBP712" s="360"/>
      <c r="JBQ712" s="28"/>
      <c r="JBR712" s="360"/>
      <c r="JBS712" s="28"/>
      <c r="JBT712" s="360"/>
      <c r="JBU712" s="28"/>
      <c r="JBV712" s="360"/>
      <c r="JBW712" s="28"/>
      <c r="JBX712" s="360"/>
      <c r="JBY712" s="28"/>
      <c r="JBZ712" s="360"/>
      <c r="JCA712" s="28"/>
      <c r="JCB712" s="360"/>
      <c r="JCC712" s="28"/>
      <c r="JCD712" s="360"/>
      <c r="JCE712" s="28"/>
      <c r="JCF712" s="360"/>
      <c r="JCG712" s="28"/>
      <c r="JCH712" s="360"/>
      <c r="JCI712" s="28"/>
      <c r="JCJ712" s="360"/>
      <c r="JCK712" s="28"/>
      <c r="JCL712" s="360"/>
      <c r="JCM712" s="28"/>
      <c r="JCN712" s="360"/>
      <c r="JCO712" s="28"/>
      <c r="JCP712" s="360"/>
      <c r="JCQ712" s="28"/>
      <c r="JCR712" s="360"/>
      <c r="JCS712" s="28"/>
      <c r="JCT712" s="360"/>
      <c r="JCU712" s="28"/>
      <c r="JCV712" s="360"/>
      <c r="JCW712" s="28"/>
      <c r="JCX712" s="360"/>
      <c r="JCY712" s="28"/>
      <c r="JCZ712" s="360"/>
      <c r="JDA712" s="28"/>
      <c r="JDB712" s="360"/>
      <c r="JDC712" s="28"/>
      <c r="JDD712" s="360"/>
      <c r="JDE712" s="28"/>
      <c r="JDF712" s="360"/>
      <c r="JDG712" s="28"/>
      <c r="JDH712" s="360"/>
      <c r="JDI712" s="28"/>
      <c r="JDJ712" s="360"/>
      <c r="JDK712" s="28"/>
      <c r="JDL712" s="360"/>
      <c r="JDM712" s="28"/>
      <c r="JDN712" s="360"/>
      <c r="JDO712" s="28"/>
      <c r="JDP712" s="360"/>
      <c r="JDQ712" s="28"/>
      <c r="JDR712" s="360"/>
      <c r="JDS712" s="28"/>
      <c r="JDT712" s="360"/>
      <c r="JDU712" s="28"/>
      <c r="JDV712" s="360"/>
      <c r="JDW712" s="28"/>
      <c r="JDX712" s="360"/>
      <c r="JDY712" s="28"/>
      <c r="JDZ712" s="360"/>
      <c r="JEA712" s="28"/>
      <c r="JEB712" s="360"/>
      <c r="JEC712" s="28"/>
      <c r="JED712" s="360"/>
      <c r="JEE712" s="28"/>
      <c r="JEF712" s="360"/>
      <c r="JEG712" s="28"/>
      <c r="JEH712" s="360"/>
      <c r="JEI712" s="28"/>
      <c r="JEJ712" s="360"/>
      <c r="JEK712" s="28"/>
      <c r="JEL712" s="360"/>
      <c r="JEM712" s="28"/>
      <c r="JEN712" s="360"/>
      <c r="JEO712" s="28"/>
      <c r="JEP712" s="360"/>
      <c r="JEQ712" s="28"/>
      <c r="JER712" s="360"/>
      <c r="JES712" s="28"/>
      <c r="JET712" s="360"/>
      <c r="JEU712" s="28"/>
      <c r="JEV712" s="360"/>
      <c r="JEW712" s="28"/>
      <c r="JEX712" s="360"/>
      <c r="JEY712" s="28"/>
      <c r="JEZ712" s="360"/>
      <c r="JFA712" s="28"/>
      <c r="JFB712" s="360"/>
      <c r="JFC712" s="28"/>
      <c r="JFD712" s="360"/>
      <c r="JFE712" s="28"/>
      <c r="JFF712" s="360"/>
      <c r="JFG712" s="28"/>
      <c r="JFH712" s="360"/>
      <c r="JFI712" s="28"/>
      <c r="JFJ712" s="360"/>
      <c r="JFK712" s="28"/>
      <c r="JFL712" s="360"/>
      <c r="JFM712" s="28"/>
      <c r="JFN712" s="360"/>
      <c r="JFO712" s="28"/>
      <c r="JFP712" s="360"/>
      <c r="JFQ712" s="28"/>
      <c r="JFR712" s="360"/>
      <c r="JFS712" s="28"/>
      <c r="JFT712" s="360"/>
      <c r="JFU712" s="28"/>
      <c r="JFV712" s="360"/>
      <c r="JFW712" s="28"/>
      <c r="JFX712" s="360"/>
      <c r="JFY712" s="28"/>
      <c r="JFZ712" s="360"/>
      <c r="JGA712" s="28"/>
      <c r="JGB712" s="360"/>
      <c r="JGC712" s="28"/>
      <c r="JGD712" s="360"/>
      <c r="JGE712" s="28"/>
      <c r="JGF712" s="360"/>
      <c r="JGG712" s="28"/>
      <c r="JGH712" s="360"/>
      <c r="JGI712" s="28"/>
      <c r="JGJ712" s="360"/>
      <c r="JGK712" s="28"/>
      <c r="JGL712" s="360"/>
      <c r="JGM712" s="28"/>
      <c r="JGN712" s="360"/>
      <c r="JGO712" s="28"/>
      <c r="JGP712" s="360"/>
      <c r="JGQ712" s="28"/>
      <c r="JGR712" s="360"/>
      <c r="JGS712" s="28"/>
      <c r="JGT712" s="360"/>
      <c r="JGU712" s="28"/>
      <c r="JGV712" s="360"/>
      <c r="JGW712" s="28"/>
      <c r="JGX712" s="360"/>
      <c r="JGY712" s="28"/>
      <c r="JGZ712" s="360"/>
      <c r="JHA712" s="28"/>
      <c r="JHB712" s="360"/>
      <c r="JHC712" s="28"/>
      <c r="JHD712" s="360"/>
      <c r="JHE712" s="28"/>
      <c r="JHF712" s="360"/>
      <c r="JHG712" s="28"/>
      <c r="JHH712" s="360"/>
      <c r="JHI712" s="28"/>
      <c r="JHJ712" s="360"/>
      <c r="JHK712" s="28"/>
      <c r="JHL712" s="360"/>
      <c r="JHM712" s="28"/>
      <c r="JHN712" s="360"/>
      <c r="JHO712" s="28"/>
      <c r="JHP712" s="360"/>
      <c r="JHQ712" s="28"/>
      <c r="JHR712" s="360"/>
      <c r="JHS712" s="28"/>
      <c r="JHT712" s="360"/>
      <c r="JHU712" s="28"/>
      <c r="JHV712" s="360"/>
      <c r="JHW712" s="28"/>
      <c r="JHX712" s="360"/>
      <c r="JHY712" s="28"/>
      <c r="JHZ712" s="360"/>
      <c r="JIA712" s="28"/>
      <c r="JIB712" s="360"/>
      <c r="JIC712" s="28"/>
      <c r="JID712" s="360"/>
      <c r="JIE712" s="28"/>
      <c r="JIF712" s="360"/>
      <c r="JIG712" s="28"/>
      <c r="JIH712" s="360"/>
      <c r="JII712" s="28"/>
      <c r="JIJ712" s="360"/>
      <c r="JIK712" s="28"/>
      <c r="JIL712" s="360"/>
      <c r="JIM712" s="28"/>
      <c r="JIN712" s="360"/>
      <c r="JIO712" s="28"/>
      <c r="JIP712" s="360"/>
      <c r="JIQ712" s="28"/>
      <c r="JIR712" s="360"/>
      <c r="JIS712" s="28"/>
      <c r="JIT712" s="360"/>
      <c r="JIU712" s="28"/>
      <c r="JIV712" s="360"/>
      <c r="JIW712" s="28"/>
      <c r="JIX712" s="360"/>
      <c r="JIY712" s="28"/>
      <c r="JIZ712" s="360"/>
      <c r="JJA712" s="28"/>
      <c r="JJB712" s="360"/>
      <c r="JJC712" s="28"/>
      <c r="JJD712" s="360"/>
      <c r="JJE712" s="28"/>
      <c r="JJF712" s="360"/>
      <c r="JJG712" s="28"/>
      <c r="JJH712" s="360"/>
      <c r="JJI712" s="28"/>
      <c r="JJJ712" s="360"/>
      <c r="JJK712" s="28"/>
      <c r="JJL712" s="360"/>
      <c r="JJM712" s="28"/>
      <c r="JJN712" s="360"/>
      <c r="JJO712" s="28"/>
      <c r="JJP712" s="360"/>
      <c r="JJQ712" s="28"/>
      <c r="JJR712" s="360"/>
      <c r="JJS712" s="28"/>
      <c r="JJT712" s="360"/>
      <c r="JJU712" s="28"/>
      <c r="JJV712" s="360"/>
      <c r="JJW712" s="28"/>
      <c r="JJX712" s="360"/>
      <c r="JJY712" s="28"/>
      <c r="JJZ712" s="360"/>
      <c r="JKA712" s="28"/>
      <c r="JKB712" s="360"/>
      <c r="JKC712" s="28"/>
      <c r="JKD712" s="360"/>
      <c r="JKE712" s="28"/>
      <c r="JKF712" s="360"/>
      <c r="JKG712" s="28"/>
      <c r="JKH712" s="360"/>
      <c r="JKI712" s="28"/>
      <c r="JKJ712" s="360"/>
      <c r="JKK712" s="28"/>
      <c r="JKL712" s="360"/>
      <c r="JKM712" s="28"/>
      <c r="JKN712" s="360"/>
      <c r="JKO712" s="28"/>
      <c r="JKP712" s="360"/>
      <c r="JKQ712" s="28"/>
      <c r="JKR712" s="360"/>
      <c r="JKS712" s="28"/>
      <c r="JKT712" s="360"/>
      <c r="JKU712" s="28"/>
      <c r="JKV712" s="360"/>
      <c r="JKW712" s="28"/>
      <c r="JKX712" s="360"/>
      <c r="JKY712" s="28"/>
      <c r="JKZ712" s="360"/>
      <c r="JLA712" s="28"/>
      <c r="JLB712" s="360"/>
      <c r="JLC712" s="28"/>
      <c r="JLD712" s="360"/>
      <c r="JLE712" s="28"/>
      <c r="JLF712" s="360"/>
      <c r="JLG712" s="28"/>
      <c r="JLH712" s="360"/>
      <c r="JLI712" s="28"/>
      <c r="JLJ712" s="360"/>
      <c r="JLK712" s="28"/>
      <c r="JLL712" s="360"/>
      <c r="JLM712" s="28"/>
      <c r="JLN712" s="360"/>
      <c r="JLO712" s="28"/>
      <c r="JLP712" s="360"/>
      <c r="JLQ712" s="28"/>
      <c r="JLR712" s="360"/>
      <c r="JLS712" s="28"/>
      <c r="JLT712" s="360"/>
      <c r="JLU712" s="28"/>
      <c r="JLV712" s="360"/>
      <c r="JLW712" s="28"/>
      <c r="JLX712" s="360"/>
      <c r="JLY712" s="28"/>
      <c r="JLZ712" s="360"/>
      <c r="JMA712" s="28"/>
      <c r="JMB712" s="360"/>
      <c r="JMC712" s="28"/>
      <c r="JMD712" s="360"/>
      <c r="JME712" s="28"/>
      <c r="JMF712" s="360"/>
      <c r="JMG712" s="28"/>
      <c r="JMH712" s="360"/>
      <c r="JMI712" s="28"/>
      <c r="JMJ712" s="360"/>
      <c r="JMK712" s="28"/>
      <c r="JML712" s="360"/>
      <c r="JMM712" s="28"/>
      <c r="JMN712" s="360"/>
      <c r="JMO712" s="28"/>
      <c r="JMP712" s="360"/>
      <c r="JMQ712" s="28"/>
      <c r="JMR712" s="360"/>
      <c r="JMS712" s="28"/>
      <c r="JMT712" s="360"/>
      <c r="JMU712" s="28"/>
      <c r="JMV712" s="360"/>
      <c r="JMW712" s="28"/>
      <c r="JMX712" s="360"/>
      <c r="JMY712" s="28"/>
      <c r="JMZ712" s="360"/>
      <c r="JNA712" s="28"/>
      <c r="JNB712" s="360"/>
      <c r="JNC712" s="28"/>
      <c r="JND712" s="360"/>
      <c r="JNE712" s="28"/>
      <c r="JNF712" s="360"/>
      <c r="JNG712" s="28"/>
      <c r="JNH712" s="360"/>
      <c r="JNI712" s="28"/>
      <c r="JNJ712" s="360"/>
      <c r="JNK712" s="28"/>
      <c r="JNL712" s="360"/>
      <c r="JNM712" s="28"/>
      <c r="JNN712" s="360"/>
      <c r="JNO712" s="28"/>
      <c r="JNP712" s="360"/>
      <c r="JNQ712" s="28"/>
      <c r="JNR712" s="360"/>
      <c r="JNS712" s="28"/>
      <c r="JNT712" s="360"/>
      <c r="JNU712" s="28"/>
      <c r="JNV712" s="360"/>
      <c r="JNW712" s="28"/>
      <c r="JNX712" s="360"/>
      <c r="JNY712" s="28"/>
      <c r="JNZ712" s="360"/>
      <c r="JOA712" s="28"/>
      <c r="JOB712" s="360"/>
      <c r="JOC712" s="28"/>
      <c r="JOD712" s="360"/>
      <c r="JOE712" s="28"/>
      <c r="JOF712" s="360"/>
      <c r="JOG712" s="28"/>
      <c r="JOH712" s="360"/>
      <c r="JOI712" s="28"/>
      <c r="JOJ712" s="360"/>
      <c r="JOK712" s="28"/>
      <c r="JOL712" s="360"/>
      <c r="JOM712" s="28"/>
      <c r="JON712" s="360"/>
      <c r="JOO712" s="28"/>
      <c r="JOP712" s="360"/>
      <c r="JOQ712" s="28"/>
      <c r="JOR712" s="360"/>
      <c r="JOS712" s="28"/>
      <c r="JOT712" s="360"/>
      <c r="JOU712" s="28"/>
      <c r="JOV712" s="360"/>
      <c r="JOW712" s="28"/>
      <c r="JOX712" s="360"/>
      <c r="JOY712" s="28"/>
      <c r="JOZ712" s="360"/>
      <c r="JPA712" s="28"/>
      <c r="JPB712" s="360"/>
      <c r="JPC712" s="28"/>
      <c r="JPD712" s="360"/>
      <c r="JPE712" s="28"/>
      <c r="JPF712" s="360"/>
      <c r="JPG712" s="28"/>
      <c r="JPH712" s="360"/>
      <c r="JPI712" s="28"/>
      <c r="JPJ712" s="360"/>
      <c r="JPK712" s="28"/>
      <c r="JPL712" s="360"/>
      <c r="JPM712" s="28"/>
      <c r="JPN712" s="360"/>
      <c r="JPO712" s="28"/>
      <c r="JPP712" s="360"/>
      <c r="JPQ712" s="28"/>
      <c r="JPR712" s="360"/>
      <c r="JPS712" s="28"/>
      <c r="JPT712" s="360"/>
      <c r="JPU712" s="28"/>
      <c r="JPV712" s="360"/>
      <c r="JPW712" s="28"/>
      <c r="JPX712" s="360"/>
      <c r="JPY712" s="28"/>
      <c r="JPZ712" s="360"/>
      <c r="JQA712" s="28"/>
      <c r="JQB712" s="360"/>
      <c r="JQC712" s="28"/>
      <c r="JQD712" s="360"/>
      <c r="JQE712" s="28"/>
      <c r="JQF712" s="360"/>
      <c r="JQG712" s="28"/>
      <c r="JQH712" s="360"/>
      <c r="JQI712" s="28"/>
      <c r="JQJ712" s="360"/>
      <c r="JQK712" s="28"/>
      <c r="JQL712" s="360"/>
      <c r="JQM712" s="28"/>
      <c r="JQN712" s="360"/>
      <c r="JQO712" s="28"/>
      <c r="JQP712" s="360"/>
      <c r="JQQ712" s="28"/>
      <c r="JQR712" s="360"/>
      <c r="JQS712" s="28"/>
      <c r="JQT712" s="360"/>
      <c r="JQU712" s="28"/>
      <c r="JQV712" s="360"/>
      <c r="JQW712" s="28"/>
      <c r="JQX712" s="360"/>
      <c r="JQY712" s="28"/>
      <c r="JQZ712" s="360"/>
      <c r="JRA712" s="28"/>
      <c r="JRB712" s="360"/>
      <c r="JRC712" s="28"/>
      <c r="JRD712" s="360"/>
      <c r="JRE712" s="28"/>
      <c r="JRF712" s="360"/>
      <c r="JRG712" s="28"/>
      <c r="JRH712" s="360"/>
      <c r="JRI712" s="28"/>
      <c r="JRJ712" s="360"/>
      <c r="JRK712" s="28"/>
      <c r="JRL712" s="360"/>
      <c r="JRM712" s="28"/>
      <c r="JRN712" s="360"/>
      <c r="JRO712" s="28"/>
      <c r="JRP712" s="360"/>
      <c r="JRQ712" s="28"/>
      <c r="JRR712" s="360"/>
      <c r="JRS712" s="28"/>
      <c r="JRT712" s="360"/>
      <c r="JRU712" s="28"/>
      <c r="JRV712" s="360"/>
      <c r="JRW712" s="28"/>
      <c r="JRX712" s="360"/>
      <c r="JRY712" s="28"/>
      <c r="JRZ712" s="360"/>
      <c r="JSA712" s="28"/>
      <c r="JSB712" s="360"/>
      <c r="JSC712" s="28"/>
      <c r="JSD712" s="360"/>
      <c r="JSE712" s="28"/>
      <c r="JSF712" s="360"/>
      <c r="JSG712" s="28"/>
      <c r="JSH712" s="360"/>
      <c r="JSI712" s="28"/>
      <c r="JSJ712" s="360"/>
      <c r="JSK712" s="28"/>
      <c r="JSL712" s="360"/>
      <c r="JSM712" s="28"/>
      <c r="JSN712" s="360"/>
      <c r="JSO712" s="28"/>
      <c r="JSP712" s="360"/>
      <c r="JSQ712" s="28"/>
      <c r="JSR712" s="360"/>
      <c r="JSS712" s="28"/>
      <c r="JST712" s="360"/>
      <c r="JSU712" s="28"/>
      <c r="JSV712" s="360"/>
      <c r="JSW712" s="28"/>
      <c r="JSX712" s="360"/>
      <c r="JSY712" s="28"/>
      <c r="JSZ712" s="360"/>
      <c r="JTA712" s="28"/>
      <c r="JTB712" s="360"/>
      <c r="JTC712" s="28"/>
      <c r="JTD712" s="360"/>
      <c r="JTE712" s="28"/>
      <c r="JTF712" s="360"/>
      <c r="JTG712" s="28"/>
      <c r="JTH712" s="360"/>
      <c r="JTI712" s="28"/>
      <c r="JTJ712" s="360"/>
      <c r="JTK712" s="28"/>
      <c r="JTL712" s="360"/>
      <c r="JTM712" s="28"/>
      <c r="JTN712" s="360"/>
      <c r="JTO712" s="28"/>
      <c r="JTP712" s="360"/>
      <c r="JTQ712" s="28"/>
      <c r="JTR712" s="360"/>
      <c r="JTS712" s="28"/>
      <c r="JTT712" s="360"/>
      <c r="JTU712" s="28"/>
      <c r="JTV712" s="360"/>
      <c r="JTW712" s="28"/>
      <c r="JTX712" s="360"/>
      <c r="JTY712" s="28"/>
      <c r="JTZ712" s="360"/>
      <c r="JUA712" s="28"/>
      <c r="JUB712" s="360"/>
      <c r="JUC712" s="28"/>
      <c r="JUD712" s="360"/>
      <c r="JUE712" s="28"/>
      <c r="JUF712" s="360"/>
      <c r="JUG712" s="28"/>
      <c r="JUH712" s="360"/>
      <c r="JUI712" s="28"/>
      <c r="JUJ712" s="360"/>
      <c r="JUK712" s="28"/>
      <c r="JUL712" s="360"/>
      <c r="JUM712" s="28"/>
      <c r="JUN712" s="360"/>
      <c r="JUO712" s="28"/>
      <c r="JUP712" s="360"/>
      <c r="JUQ712" s="28"/>
      <c r="JUR712" s="360"/>
      <c r="JUS712" s="28"/>
      <c r="JUT712" s="360"/>
      <c r="JUU712" s="28"/>
      <c r="JUV712" s="360"/>
      <c r="JUW712" s="28"/>
      <c r="JUX712" s="360"/>
      <c r="JUY712" s="28"/>
      <c r="JUZ712" s="360"/>
      <c r="JVA712" s="28"/>
      <c r="JVB712" s="360"/>
      <c r="JVC712" s="28"/>
      <c r="JVD712" s="360"/>
      <c r="JVE712" s="28"/>
      <c r="JVF712" s="360"/>
      <c r="JVG712" s="28"/>
      <c r="JVH712" s="360"/>
      <c r="JVI712" s="28"/>
      <c r="JVJ712" s="360"/>
      <c r="JVK712" s="28"/>
      <c r="JVL712" s="360"/>
      <c r="JVM712" s="28"/>
      <c r="JVN712" s="360"/>
      <c r="JVO712" s="28"/>
      <c r="JVP712" s="360"/>
      <c r="JVQ712" s="28"/>
      <c r="JVR712" s="360"/>
      <c r="JVS712" s="28"/>
      <c r="JVT712" s="360"/>
      <c r="JVU712" s="28"/>
      <c r="JVV712" s="360"/>
      <c r="JVW712" s="28"/>
      <c r="JVX712" s="360"/>
      <c r="JVY712" s="28"/>
      <c r="JVZ712" s="360"/>
      <c r="JWA712" s="28"/>
      <c r="JWB712" s="360"/>
      <c r="JWC712" s="28"/>
      <c r="JWD712" s="360"/>
      <c r="JWE712" s="28"/>
      <c r="JWF712" s="360"/>
      <c r="JWG712" s="28"/>
      <c r="JWH712" s="360"/>
      <c r="JWI712" s="28"/>
      <c r="JWJ712" s="360"/>
      <c r="JWK712" s="28"/>
      <c r="JWL712" s="360"/>
      <c r="JWM712" s="28"/>
      <c r="JWN712" s="360"/>
      <c r="JWO712" s="28"/>
      <c r="JWP712" s="360"/>
      <c r="JWQ712" s="28"/>
      <c r="JWR712" s="360"/>
      <c r="JWS712" s="28"/>
      <c r="JWT712" s="360"/>
      <c r="JWU712" s="28"/>
      <c r="JWV712" s="360"/>
      <c r="JWW712" s="28"/>
      <c r="JWX712" s="360"/>
      <c r="JWY712" s="28"/>
      <c r="JWZ712" s="360"/>
      <c r="JXA712" s="28"/>
      <c r="JXB712" s="360"/>
      <c r="JXC712" s="28"/>
      <c r="JXD712" s="360"/>
      <c r="JXE712" s="28"/>
      <c r="JXF712" s="360"/>
      <c r="JXG712" s="28"/>
      <c r="JXH712" s="360"/>
      <c r="JXI712" s="28"/>
      <c r="JXJ712" s="360"/>
      <c r="JXK712" s="28"/>
      <c r="JXL712" s="360"/>
      <c r="JXM712" s="28"/>
      <c r="JXN712" s="360"/>
      <c r="JXO712" s="28"/>
      <c r="JXP712" s="360"/>
      <c r="JXQ712" s="28"/>
      <c r="JXR712" s="360"/>
      <c r="JXS712" s="28"/>
      <c r="JXT712" s="360"/>
      <c r="JXU712" s="28"/>
      <c r="JXV712" s="360"/>
      <c r="JXW712" s="28"/>
      <c r="JXX712" s="360"/>
      <c r="JXY712" s="28"/>
      <c r="JXZ712" s="360"/>
      <c r="JYA712" s="28"/>
      <c r="JYB712" s="360"/>
      <c r="JYC712" s="28"/>
      <c r="JYD712" s="360"/>
      <c r="JYE712" s="28"/>
      <c r="JYF712" s="360"/>
      <c r="JYG712" s="28"/>
      <c r="JYH712" s="360"/>
      <c r="JYI712" s="28"/>
      <c r="JYJ712" s="360"/>
      <c r="JYK712" s="28"/>
      <c r="JYL712" s="360"/>
      <c r="JYM712" s="28"/>
      <c r="JYN712" s="360"/>
      <c r="JYO712" s="28"/>
      <c r="JYP712" s="360"/>
      <c r="JYQ712" s="28"/>
      <c r="JYR712" s="360"/>
      <c r="JYS712" s="28"/>
      <c r="JYT712" s="360"/>
      <c r="JYU712" s="28"/>
      <c r="JYV712" s="360"/>
      <c r="JYW712" s="28"/>
      <c r="JYX712" s="360"/>
      <c r="JYY712" s="28"/>
      <c r="JYZ712" s="360"/>
      <c r="JZA712" s="28"/>
      <c r="JZB712" s="360"/>
      <c r="JZC712" s="28"/>
      <c r="JZD712" s="360"/>
      <c r="JZE712" s="28"/>
      <c r="JZF712" s="360"/>
      <c r="JZG712" s="28"/>
      <c r="JZH712" s="360"/>
      <c r="JZI712" s="28"/>
      <c r="JZJ712" s="360"/>
      <c r="JZK712" s="28"/>
      <c r="JZL712" s="360"/>
      <c r="JZM712" s="28"/>
      <c r="JZN712" s="360"/>
      <c r="JZO712" s="28"/>
      <c r="JZP712" s="360"/>
      <c r="JZQ712" s="28"/>
      <c r="JZR712" s="360"/>
      <c r="JZS712" s="28"/>
      <c r="JZT712" s="360"/>
      <c r="JZU712" s="28"/>
      <c r="JZV712" s="360"/>
      <c r="JZW712" s="28"/>
      <c r="JZX712" s="360"/>
      <c r="JZY712" s="28"/>
      <c r="JZZ712" s="360"/>
      <c r="KAA712" s="28"/>
      <c r="KAB712" s="360"/>
      <c r="KAC712" s="28"/>
      <c r="KAD712" s="360"/>
      <c r="KAE712" s="28"/>
      <c r="KAF712" s="360"/>
      <c r="KAG712" s="28"/>
      <c r="KAH712" s="360"/>
      <c r="KAI712" s="28"/>
      <c r="KAJ712" s="360"/>
      <c r="KAK712" s="28"/>
      <c r="KAL712" s="360"/>
      <c r="KAM712" s="28"/>
      <c r="KAN712" s="360"/>
      <c r="KAO712" s="28"/>
      <c r="KAP712" s="360"/>
      <c r="KAQ712" s="28"/>
      <c r="KAR712" s="360"/>
      <c r="KAS712" s="28"/>
      <c r="KAT712" s="360"/>
      <c r="KAU712" s="28"/>
      <c r="KAV712" s="360"/>
      <c r="KAW712" s="28"/>
      <c r="KAX712" s="360"/>
      <c r="KAY712" s="28"/>
      <c r="KAZ712" s="360"/>
      <c r="KBA712" s="28"/>
      <c r="KBB712" s="360"/>
      <c r="KBC712" s="28"/>
      <c r="KBD712" s="360"/>
      <c r="KBE712" s="28"/>
      <c r="KBF712" s="360"/>
      <c r="KBG712" s="28"/>
      <c r="KBH712" s="360"/>
      <c r="KBI712" s="28"/>
      <c r="KBJ712" s="360"/>
      <c r="KBK712" s="28"/>
      <c r="KBL712" s="360"/>
      <c r="KBM712" s="28"/>
      <c r="KBN712" s="360"/>
      <c r="KBO712" s="28"/>
      <c r="KBP712" s="360"/>
      <c r="KBQ712" s="28"/>
      <c r="KBR712" s="360"/>
      <c r="KBS712" s="28"/>
      <c r="KBT712" s="360"/>
      <c r="KBU712" s="28"/>
      <c r="KBV712" s="360"/>
      <c r="KBW712" s="28"/>
      <c r="KBX712" s="360"/>
      <c r="KBY712" s="28"/>
      <c r="KBZ712" s="360"/>
      <c r="KCA712" s="28"/>
      <c r="KCB712" s="360"/>
      <c r="KCC712" s="28"/>
      <c r="KCD712" s="360"/>
      <c r="KCE712" s="28"/>
      <c r="KCF712" s="360"/>
      <c r="KCG712" s="28"/>
      <c r="KCH712" s="360"/>
      <c r="KCI712" s="28"/>
      <c r="KCJ712" s="360"/>
      <c r="KCK712" s="28"/>
      <c r="KCL712" s="360"/>
      <c r="KCM712" s="28"/>
      <c r="KCN712" s="360"/>
      <c r="KCO712" s="28"/>
      <c r="KCP712" s="360"/>
      <c r="KCQ712" s="28"/>
      <c r="KCR712" s="360"/>
      <c r="KCS712" s="28"/>
      <c r="KCT712" s="360"/>
      <c r="KCU712" s="28"/>
      <c r="KCV712" s="360"/>
      <c r="KCW712" s="28"/>
      <c r="KCX712" s="360"/>
      <c r="KCY712" s="28"/>
      <c r="KCZ712" s="360"/>
      <c r="KDA712" s="28"/>
      <c r="KDB712" s="360"/>
      <c r="KDC712" s="28"/>
      <c r="KDD712" s="360"/>
      <c r="KDE712" s="28"/>
      <c r="KDF712" s="360"/>
      <c r="KDG712" s="28"/>
      <c r="KDH712" s="360"/>
      <c r="KDI712" s="28"/>
      <c r="KDJ712" s="360"/>
      <c r="KDK712" s="28"/>
      <c r="KDL712" s="360"/>
      <c r="KDM712" s="28"/>
      <c r="KDN712" s="360"/>
      <c r="KDO712" s="28"/>
      <c r="KDP712" s="360"/>
      <c r="KDQ712" s="28"/>
      <c r="KDR712" s="360"/>
      <c r="KDS712" s="28"/>
      <c r="KDT712" s="360"/>
      <c r="KDU712" s="28"/>
      <c r="KDV712" s="360"/>
      <c r="KDW712" s="28"/>
      <c r="KDX712" s="360"/>
      <c r="KDY712" s="28"/>
      <c r="KDZ712" s="360"/>
      <c r="KEA712" s="28"/>
      <c r="KEB712" s="360"/>
      <c r="KEC712" s="28"/>
      <c r="KED712" s="360"/>
      <c r="KEE712" s="28"/>
      <c r="KEF712" s="360"/>
      <c r="KEG712" s="28"/>
      <c r="KEH712" s="360"/>
      <c r="KEI712" s="28"/>
      <c r="KEJ712" s="360"/>
      <c r="KEK712" s="28"/>
      <c r="KEL712" s="360"/>
      <c r="KEM712" s="28"/>
      <c r="KEN712" s="360"/>
      <c r="KEO712" s="28"/>
      <c r="KEP712" s="360"/>
      <c r="KEQ712" s="28"/>
      <c r="KER712" s="360"/>
      <c r="KES712" s="28"/>
      <c r="KET712" s="360"/>
      <c r="KEU712" s="28"/>
      <c r="KEV712" s="360"/>
      <c r="KEW712" s="28"/>
      <c r="KEX712" s="360"/>
      <c r="KEY712" s="28"/>
      <c r="KEZ712" s="360"/>
      <c r="KFA712" s="28"/>
      <c r="KFB712" s="360"/>
      <c r="KFC712" s="28"/>
      <c r="KFD712" s="360"/>
      <c r="KFE712" s="28"/>
      <c r="KFF712" s="360"/>
      <c r="KFG712" s="28"/>
      <c r="KFH712" s="360"/>
      <c r="KFI712" s="28"/>
      <c r="KFJ712" s="360"/>
      <c r="KFK712" s="28"/>
      <c r="KFL712" s="360"/>
      <c r="KFM712" s="28"/>
      <c r="KFN712" s="360"/>
      <c r="KFO712" s="28"/>
      <c r="KFP712" s="360"/>
      <c r="KFQ712" s="28"/>
      <c r="KFR712" s="360"/>
      <c r="KFS712" s="28"/>
      <c r="KFT712" s="360"/>
      <c r="KFU712" s="28"/>
      <c r="KFV712" s="360"/>
      <c r="KFW712" s="28"/>
      <c r="KFX712" s="360"/>
      <c r="KFY712" s="28"/>
      <c r="KFZ712" s="360"/>
      <c r="KGA712" s="28"/>
      <c r="KGB712" s="360"/>
      <c r="KGC712" s="28"/>
      <c r="KGD712" s="360"/>
      <c r="KGE712" s="28"/>
      <c r="KGF712" s="360"/>
      <c r="KGG712" s="28"/>
      <c r="KGH712" s="360"/>
      <c r="KGI712" s="28"/>
      <c r="KGJ712" s="360"/>
      <c r="KGK712" s="28"/>
      <c r="KGL712" s="360"/>
      <c r="KGM712" s="28"/>
      <c r="KGN712" s="360"/>
      <c r="KGO712" s="28"/>
      <c r="KGP712" s="360"/>
      <c r="KGQ712" s="28"/>
      <c r="KGR712" s="360"/>
      <c r="KGS712" s="28"/>
      <c r="KGT712" s="360"/>
      <c r="KGU712" s="28"/>
      <c r="KGV712" s="360"/>
      <c r="KGW712" s="28"/>
      <c r="KGX712" s="360"/>
      <c r="KGY712" s="28"/>
      <c r="KGZ712" s="360"/>
      <c r="KHA712" s="28"/>
      <c r="KHB712" s="360"/>
      <c r="KHC712" s="28"/>
      <c r="KHD712" s="360"/>
      <c r="KHE712" s="28"/>
      <c r="KHF712" s="360"/>
      <c r="KHG712" s="28"/>
      <c r="KHH712" s="360"/>
      <c r="KHI712" s="28"/>
      <c r="KHJ712" s="360"/>
      <c r="KHK712" s="28"/>
      <c r="KHL712" s="360"/>
      <c r="KHM712" s="28"/>
      <c r="KHN712" s="360"/>
      <c r="KHO712" s="28"/>
      <c r="KHP712" s="360"/>
      <c r="KHQ712" s="28"/>
      <c r="KHR712" s="360"/>
      <c r="KHS712" s="28"/>
      <c r="KHT712" s="360"/>
      <c r="KHU712" s="28"/>
      <c r="KHV712" s="360"/>
      <c r="KHW712" s="28"/>
      <c r="KHX712" s="360"/>
      <c r="KHY712" s="28"/>
      <c r="KHZ712" s="360"/>
      <c r="KIA712" s="28"/>
      <c r="KIB712" s="360"/>
      <c r="KIC712" s="28"/>
      <c r="KID712" s="360"/>
      <c r="KIE712" s="28"/>
      <c r="KIF712" s="360"/>
      <c r="KIG712" s="28"/>
      <c r="KIH712" s="360"/>
      <c r="KII712" s="28"/>
      <c r="KIJ712" s="360"/>
      <c r="KIK712" s="28"/>
      <c r="KIL712" s="360"/>
      <c r="KIM712" s="28"/>
      <c r="KIN712" s="360"/>
      <c r="KIO712" s="28"/>
      <c r="KIP712" s="360"/>
      <c r="KIQ712" s="28"/>
      <c r="KIR712" s="360"/>
      <c r="KIS712" s="28"/>
      <c r="KIT712" s="360"/>
      <c r="KIU712" s="28"/>
      <c r="KIV712" s="360"/>
      <c r="KIW712" s="28"/>
      <c r="KIX712" s="360"/>
      <c r="KIY712" s="28"/>
      <c r="KIZ712" s="360"/>
      <c r="KJA712" s="28"/>
      <c r="KJB712" s="360"/>
      <c r="KJC712" s="28"/>
      <c r="KJD712" s="360"/>
      <c r="KJE712" s="28"/>
      <c r="KJF712" s="360"/>
      <c r="KJG712" s="28"/>
      <c r="KJH712" s="360"/>
      <c r="KJI712" s="28"/>
      <c r="KJJ712" s="360"/>
      <c r="KJK712" s="28"/>
      <c r="KJL712" s="360"/>
      <c r="KJM712" s="28"/>
      <c r="KJN712" s="360"/>
      <c r="KJO712" s="28"/>
      <c r="KJP712" s="360"/>
      <c r="KJQ712" s="28"/>
      <c r="KJR712" s="360"/>
      <c r="KJS712" s="28"/>
      <c r="KJT712" s="360"/>
      <c r="KJU712" s="28"/>
      <c r="KJV712" s="360"/>
      <c r="KJW712" s="28"/>
      <c r="KJX712" s="360"/>
      <c r="KJY712" s="28"/>
      <c r="KJZ712" s="360"/>
      <c r="KKA712" s="28"/>
      <c r="KKB712" s="360"/>
      <c r="KKC712" s="28"/>
      <c r="KKD712" s="360"/>
      <c r="KKE712" s="28"/>
      <c r="KKF712" s="360"/>
      <c r="KKG712" s="28"/>
      <c r="KKH712" s="360"/>
      <c r="KKI712" s="28"/>
      <c r="KKJ712" s="360"/>
      <c r="KKK712" s="28"/>
      <c r="KKL712" s="360"/>
      <c r="KKM712" s="28"/>
      <c r="KKN712" s="360"/>
      <c r="KKO712" s="28"/>
      <c r="KKP712" s="360"/>
      <c r="KKQ712" s="28"/>
      <c r="KKR712" s="360"/>
      <c r="KKS712" s="28"/>
      <c r="KKT712" s="360"/>
      <c r="KKU712" s="28"/>
      <c r="KKV712" s="360"/>
      <c r="KKW712" s="28"/>
      <c r="KKX712" s="360"/>
      <c r="KKY712" s="28"/>
      <c r="KKZ712" s="360"/>
      <c r="KLA712" s="28"/>
      <c r="KLB712" s="360"/>
      <c r="KLC712" s="28"/>
      <c r="KLD712" s="360"/>
      <c r="KLE712" s="28"/>
      <c r="KLF712" s="360"/>
      <c r="KLG712" s="28"/>
      <c r="KLH712" s="360"/>
      <c r="KLI712" s="28"/>
      <c r="KLJ712" s="360"/>
      <c r="KLK712" s="28"/>
      <c r="KLL712" s="360"/>
      <c r="KLM712" s="28"/>
      <c r="KLN712" s="360"/>
      <c r="KLO712" s="28"/>
      <c r="KLP712" s="360"/>
      <c r="KLQ712" s="28"/>
      <c r="KLR712" s="360"/>
      <c r="KLS712" s="28"/>
      <c r="KLT712" s="360"/>
      <c r="KLU712" s="28"/>
      <c r="KLV712" s="360"/>
      <c r="KLW712" s="28"/>
      <c r="KLX712" s="360"/>
      <c r="KLY712" s="28"/>
      <c r="KLZ712" s="360"/>
      <c r="KMA712" s="28"/>
      <c r="KMB712" s="360"/>
      <c r="KMC712" s="28"/>
      <c r="KMD712" s="360"/>
      <c r="KME712" s="28"/>
      <c r="KMF712" s="360"/>
      <c r="KMG712" s="28"/>
      <c r="KMH712" s="360"/>
      <c r="KMI712" s="28"/>
      <c r="KMJ712" s="360"/>
      <c r="KMK712" s="28"/>
      <c r="KML712" s="360"/>
      <c r="KMM712" s="28"/>
      <c r="KMN712" s="360"/>
      <c r="KMO712" s="28"/>
      <c r="KMP712" s="360"/>
      <c r="KMQ712" s="28"/>
      <c r="KMR712" s="360"/>
      <c r="KMS712" s="28"/>
      <c r="KMT712" s="360"/>
      <c r="KMU712" s="28"/>
      <c r="KMV712" s="360"/>
      <c r="KMW712" s="28"/>
      <c r="KMX712" s="360"/>
      <c r="KMY712" s="28"/>
      <c r="KMZ712" s="360"/>
      <c r="KNA712" s="28"/>
      <c r="KNB712" s="360"/>
      <c r="KNC712" s="28"/>
      <c r="KND712" s="360"/>
      <c r="KNE712" s="28"/>
      <c r="KNF712" s="360"/>
      <c r="KNG712" s="28"/>
      <c r="KNH712" s="360"/>
      <c r="KNI712" s="28"/>
      <c r="KNJ712" s="360"/>
      <c r="KNK712" s="28"/>
      <c r="KNL712" s="360"/>
      <c r="KNM712" s="28"/>
      <c r="KNN712" s="360"/>
      <c r="KNO712" s="28"/>
      <c r="KNP712" s="360"/>
      <c r="KNQ712" s="28"/>
      <c r="KNR712" s="360"/>
      <c r="KNS712" s="28"/>
      <c r="KNT712" s="360"/>
      <c r="KNU712" s="28"/>
      <c r="KNV712" s="360"/>
      <c r="KNW712" s="28"/>
      <c r="KNX712" s="360"/>
      <c r="KNY712" s="28"/>
      <c r="KNZ712" s="360"/>
      <c r="KOA712" s="28"/>
      <c r="KOB712" s="360"/>
      <c r="KOC712" s="28"/>
      <c r="KOD712" s="360"/>
      <c r="KOE712" s="28"/>
      <c r="KOF712" s="360"/>
      <c r="KOG712" s="28"/>
      <c r="KOH712" s="360"/>
      <c r="KOI712" s="28"/>
      <c r="KOJ712" s="360"/>
      <c r="KOK712" s="28"/>
      <c r="KOL712" s="360"/>
      <c r="KOM712" s="28"/>
      <c r="KON712" s="360"/>
      <c r="KOO712" s="28"/>
      <c r="KOP712" s="360"/>
      <c r="KOQ712" s="28"/>
      <c r="KOR712" s="360"/>
      <c r="KOS712" s="28"/>
      <c r="KOT712" s="360"/>
      <c r="KOU712" s="28"/>
      <c r="KOV712" s="360"/>
      <c r="KOW712" s="28"/>
      <c r="KOX712" s="360"/>
      <c r="KOY712" s="28"/>
      <c r="KOZ712" s="360"/>
      <c r="KPA712" s="28"/>
      <c r="KPB712" s="360"/>
      <c r="KPC712" s="28"/>
      <c r="KPD712" s="360"/>
      <c r="KPE712" s="28"/>
      <c r="KPF712" s="360"/>
      <c r="KPG712" s="28"/>
      <c r="KPH712" s="360"/>
      <c r="KPI712" s="28"/>
      <c r="KPJ712" s="360"/>
      <c r="KPK712" s="28"/>
      <c r="KPL712" s="360"/>
      <c r="KPM712" s="28"/>
      <c r="KPN712" s="360"/>
      <c r="KPO712" s="28"/>
      <c r="KPP712" s="360"/>
      <c r="KPQ712" s="28"/>
      <c r="KPR712" s="360"/>
      <c r="KPS712" s="28"/>
      <c r="KPT712" s="360"/>
      <c r="KPU712" s="28"/>
      <c r="KPV712" s="360"/>
      <c r="KPW712" s="28"/>
      <c r="KPX712" s="360"/>
      <c r="KPY712" s="28"/>
      <c r="KPZ712" s="360"/>
      <c r="KQA712" s="28"/>
      <c r="KQB712" s="360"/>
      <c r="KQC712" s="28"/>
      <c r="KQD712" s="360"/>
      <c r="KQE712" s="28"/>
      <c r="KQF712" s="360"/>
      <c r="KQG712" s="28"/>
      <c r="KQH712" s="360"/>
      <c r="KQI712" s="28"/>
      <c r="KQJ712" s="360"/>
      <c r="KQK712" s="28"/>
      <c r="KQL712" s="360"/>
      <c r="KQM712" s="28"/>
      <c r="KQN712" s="360"/>
      <c r="KQO712" s="28"/>
      <c r="KQP712" s="360"/>
      <c r="KQQ712" s="28"/>
      <c r="KQR712" s="360"/>
      <c r="KQS712" s="28"/>
      <c r="KQT712" s="360"/>
      <c r="KQU712" s="28"/>
      <c r="KQV712" s="360"/>
      <c r="KQW712" s="28"/>
      <c r="KQX712" s="360"/>
      <c r="KQY712" s="28"/>
      <c r="KQZ712" s="360"/>
      <c r="KRA712" s="28"/>
      <c r="KRB712" s="360"/>
      <c r="KRC712" s="28"/>
      <c r="KRD712" s="360"/>
      <c r="KRE712" s="28"/>
      <c r="KRF712" s="360"/>
      <c r="KRG712" s="28"/>
      <c r="KRH712" s="360"/>
      <c r="KRI712" s="28"/>
      <c r="KRJ712" s="360"/>
      <c r="KRK712" s="28"/>
      <c r="KRL712" s="360"/>
      <c r="KRM712" s="28"/>
      <c r="KRN712" s="360"/>
      <c r="KRO712" s="28"/>
      <c r="KRP712" s="360"/>
      <c r="KRQ712" s="28"/>
      <c r="KRR712" s="360"/>
      <c r="KRS712" s="28"/>
      <c r="KRT712" s="360"/>
      <c r="KRU712" s="28"/>
      <c r="KRV712" s="360"/>
      <c r="KRW712" s="28"/>
      <c r="KRX712" s="360"/>
      <c r="KRY712" s="28"/>
      <c r="KRZ712" s="360"/>
      <c r="KSA712" s="28"/>
      <c r="KSB712" s="360"/>
      <c r="KSC712" s="28"/>
      <c r="KSD712" s="360"/>
      <c r="KSE712" s="28"/>
      <c r="KSF712" s="360"/>
      <c r="KSG712" s="28"/>
      <c r="KSH712" s="360"/>
      <c r="KSI712" s="28"/>
      <c r="KSJ712" s="360"/>
      <c r="KSK712" s="28"/>
      <c r="KSL712" s="360"/>
      <c r="KSM712" s="28"/>
      <c r="KSN712" s="360"/>
      <c r="KSO712" s="28"/>
      <c r="KSP712" s="360"/>
      <c r="KSQ712" s="28"/>
      <c r="KSR712" s="360"/>
      <c r="KSS712" s="28"/>
      <c r="KST712" s="360"/>
      <c r="KSU712" s="28"/>
      <c r="KSV712" s="360"/>
      <c r="KSW712" s="28"/>
      <c r="KSX712" s="360"/>
      <c r="KSY712" s="28"/>
      <c r="KSZ712" s="360"/>
      <c r="KTA712" s="28"/>
      <c r="KTB712" s="360"/>
      <c r="KTC712" s="28"/>
      <c r="KTD712" s="360"/>
      <c r="KTE712" s="28"/>
      <c r="KTF712" s="360"/>
      <c r="KTG712" s="28"/>
      <c r="KTH712" s="360"/>
      <c r="KTI712" s="28"/>
      <c r="KTJ712" s="360"/>
      <c r="KTK712" s="28"/>
      <c r="KTL712" s="360"/>
      <c r="KTM712" s="28"/>
      <c r="KTN712" s="360"/>
      <c r="KTO712" s="28"/>
      <c r="KTP712" s="360"/>
      <c r="KTQ712" s="28"/>
      <c r="KTR712" s="360"/>
      <c r="KTS712" s="28"/>
      <c r="KTT712" s="360"/>
      <c r="KTU712" s="28"/>
      <c r="KTV712" s="360"/>
      <c r="KTW712" s="28"/>
      <c r="KTX712" s="360"/>
      <c r="KTY712" s="28"/>
      <c r="KTZ712" s="360"/>
      <c r="KUA712" s="28"/>
      <c r="KUB712" s="360"/>
      <c r="KUC712" s="28"/>
      <c r="KUD712" s="360"/>
      <c r="KUE712" s="28"/>
      <c r="KUF712" s="360"/>
      <c r="KUG712" s="28"/>
      <c r="KUH712" s="360"/>
      <c r="KUI712" s="28"/>
      <c r="KUJ712" s="360"/>
      <c r="KUK712" s="28"/>
      <c r="KUL712" s="360"/>
      <c r="KUM712" s="28"/>
      <c r="KUN712" s="360"/>
      <c r="KUO712" s="28"/>
      <c r="KUP712" s="360"/>
      <c r="KUQ712" s="28"/>
      <c r="KUR712" s="360"/>
      <c r="KUS712" s="28"/>
      <c r="KUT712" s="360"/>
      <c r="KUU712" s="28"/>
      <c r="KUV712" s="360"/>
      <c r="KUW712" s="28"/>
      <c r="KUX712" s="360"/>
      <c r="KUY712" s="28"/>
      <c r="KUZ712" s="360"/>
      <c r="KVA712" s="28"/>
      <c r="KVB712" s="360"/>
      <c r="KVC712" s="28"/>
      <c r="KVD712" s="360"/>
      <c r="KVE712" s="28"/>
      <c r="KVF712" s="360"/>
      <c r="KVG712" s="28"/>
      <c r="KVH712" s="360"/>
      <c r="KVI712" s="28"/>
      <c r="KVJ712" s="360"/>
      <c r="KVK712" s="28"/>
      <c r="KVL712" s="360"/>
      <c r="KVM712" s="28"/>
      <c r="KVN712" s="360"/>
      <c r="KVO712" s="28"/>
      <c r="KVP712" s="360"/>
      <c r="KVQ712" s="28"/>
      <c r="KVR712" s="360"/>
      <c r="KVS712" s="28"/>
      <c r="KVT712" s="360"/>
      <c r="KVU712" s="28"/>
      <c r="KVV712" s="360"/>
      <c r="KVW712" s="28"/>
      <c r="KVX712" s="360"/>
      <c r="KVY712" s="28"/>
      <c r="KVZ712" s="360"/>
      <c r="KWA712" s="28"/>
      <c r="KWB712" s="360"/>
      <c r="KWC712" s="28"/>
      <c r="KWD712" s="360"/>
      <c r="KWE712" s="28"/>
      <c r="KWF712" s="360"/>
      <c r="KWG712" s="28"/>
      <c r="KWH712" s="360"/>
      <c r="KWI712" s="28"/>
      <c r="KWJ712" s="360"/>
      <c r="KWK712" s="28"/>
      <c r="KWL712" s="360"/>
      <c r="KWM712" s="28"/>
      <c r="KWN712" s="360"/>
      <c r="KWO712" s="28"/>
      <c r="KWP712" s="360"/>
      <c r="KWQ712" s="28"/>
      <c r="KWR712" s="360"/>
      <c r="KWS712" s="28"/>
      <c r="KWT712" s="360"/>
      <c r="KWU712" s="28"/>
      <c r="KWV712" s="360"/>
      <c r="KWW712" s="28"/>
      <c r="KWX712" s="360"/>
      <c r="KWY712" s="28"/>
      <c r="KWZ712" s="360"/>
      <c r="KXA712" s="28"/>
      <c r="KXB712" s="360"/>
      <c r="KXC712" s="28"/>
      <c r="KXD712" s="360"/>
      <c r="KXE712" s="28"/>
      <c r="KXF712" s="360"/>
      <c r="KXG712" s="28"/>
      <c r="KXH712" s="360"/>
      <c r="KXI712" s="28"/>
      <c r="KXJ712" s="360"/>
      <c r="KXK712" s="28"/>
      <c r="KXL712" s="360"/>
      <c r="KXM712" s="28"/>
      <c r="KXN712" s="360"/>
      <c r="KXO712" s="28"/>
      <c r="KXP712" s="360"/>
      <c r="KXQ712" s="28"/>
      <c r="KXR712" s="360"/>
      <c r="KXS712" s="28"/>
      <c r="KXT712" s="360"/>
      <c r="KXU712" s="28"/>
      <c r="KXV712" s="360"/>
      <c r="KXW712" s="28"/>
      <c r="KXX712" s="360"/>
      <c r="KXY712" s="28"/>
      <c r="KXZ712" s="360"/>
      <c r="KYA712" s="28"/>
      <c r="KYB712" s="360"/>
      <c r="KYC712" s="28"/>
      <c r="KYD712" s="360"/>
      <c r="KYE712" s="28"/>
      <c r="KYF712" s="360"/>
      <c r="KYG712" s="28"/>
      <c r="KYH712" s="360"/>
      <c r="KYI712" s="28"/>
      <c r="KYJ712" s="360"/>
      <c r="KYK712" s="28"/>
      <c r="KYL712" s="360"/>
      <c r="KYM712" s="28"/>
      <c r="KYN712" s="360"/>
      <c r="KYO712" s="28"/>
      <c r="KYP712" s="360"/>
      <c r="KYQ712" s="28"/>
      <c r="KYR712" s="360"/>
      <c r="KYS712" s="28"/>
      <c r="KYT712" s="360"/>
      <c r="KYU712" s="28"/>
      <c r="KYV712" s="360"/>
      <c r="KYW712" s="28"/>
      <c r="KYX712" s="360"/>
      <c r="KYY712" s="28"/>
      <c r="KYZ712" s="360"/>
      <c r="KZA712" s="28"/>
      <c r="KZB712" s="360"/>
      <c r="KZC712" s="28"/>
      <c r="KZD712" s="360"/>
      <c r="KZE712" s="28"/>
      <c r="KZF712" s="360"/>
      <c r="KZG712" s="28"/>
      <c r="KZH712" s="360"/>
      <c r="KZI712" s="28"/>
      <c r="KZJ712" s="360"/>
      <c r="KZK712" s="28"/>
      <c r="KZL712" s="360"/>
      <c r="KZM712" s="28"/>
      <c r="KZN712" s="360"/>
      <c r="KZO712" s="28"/>
      <c r="KZP712" s="360"/>
      <c r="KZQ712" s="28"/>
      <c r="KZR712" s="360"/>
      <c r="KZS712" s="28"/>
      <c r="KZT712" s="360"/>
      <c r="KZU712" s="28"/>
      <c r="KZV712" s="360"/>
      <c r="KZW712" s="28"/>
      <c r="KZX712" s="360"/>
      <c r="KZY712" s="28"/>
      <c r="KZZ712" s="360"/>
      <c r="LAA712" s="28"/>
      <c r="LAB712" s="360"/>
      <c r="LAC712" s="28"/>
      <c r="LAD712" s="360"/>
      <c r="LAE712" s="28"/>
      <c r="LAF712" s="360"/>
      <c r="LAG712" s="28"/>
      <c r="LAH712" s="360"/>
      <c r="LAI712" s="28"/>
      <c r="LAJ712" s="360"/>
      <c r="LAK712" s="28"/>
      <c r="LAL712" s="360"/>
      <c r="LAM712" s="28"/>
      <c r="LAN712" s="360"/>
      <c r="LAO712" s="28"/>
      <c r="LAP712" s="360"/>
      <c r="LAQ712" s="28"/>
      <c r="LAR712" s="360"/>
      <c r="LAS712" s="28"/>
      <c r="LAT712" s="360"/>
      <c r="LAU712" s="28"/>
      <c r="LAV712" s="360"/>
      <c r="LAW712" s="28"/>
      <c r="LAX712" s="360"/>
      <c r="LAY712" s="28"/>
      <c r="LAZ712" s="360"/>
      <c r="LBA712" s="28"/>
      <c r="LBB712" s="360"/>
      <c r="LBC712" s="28"/>
      <c r="LBD712" s="360"/>
      <c r="LBE712" s="28"/>
      <c r="LBF712" s="360"/>
      <c r="LBG712" s="28"/>
      <c r="LBH712" s="360"/>
      <c r="LBI712" s="28"/>
      <c r="LBJ712" s="360"/>
      <c r="LBK712" s="28"/>
      <c r="LBL712" s="360"/>
      <c r="LBM712" s="28"/>
      <c r="LBN712" s="360"/>
      <c r="LBO712" s="28"/>
      <c r="LBP712" s="360"/>
      <c r="LBQ712" s="28"/>
      <c r="LBR712" s="360"/>
      <c r="LBS712" s="28"/>
      <c r="LBT712" s="360"/>
      <c r="LBU712" s="28"/>
      <c r="LBV712" s="360"/>
      <c r="LBW712" s="28"/>
      <c r="LBX712" s="360"/>
      <c r="LBY712" s="28"/>
      <c r="LBZ712" s="360"/>
      <c r="LCA712" s="28"/>
      <c r="LCB712" s="360"/>
      <c r="LCC712" s="28"/>
      <c r="LCD712" s="360"/>
      <c r="LCE712" s="28"/>
      <c r="LCF712" s="360"/>
      <c r="LCG712" s="28"/>
      <c r="LCH712" s="360"/>
      <c r="LCI712" s="28"/>
      <c r="LCJ712" s="360"/>
      <c r="LCK712" s="28"/>
      <c r="LCL712" s="360"/>
      <c r="LCM712" s="28"/>
      <c r="LCN712" s="360"/>
      <c r="LCO712" s="28"/>
      <c r="LCP712" s="360"/>
      <c r="LCQ712" s="28"/>
      <c r="LCR712" s="360"/>
      <c r="LCS712" s="28"/>
      <c r="LCT712" s="360"/>
      <c r="LCU712" s="28"/>
      <c r="LCV712" s="360"/>
      <c r="LCW712" s="28"/>
      <c r="LCX712" s="360"/>
      <c r="LCY712" s="28"/>
      <c r="LCZ712" s="360"/>
      <c r="LDA712" s="28"/>
      <c r="LDB712" s="360"/>
      <c r="LDC712" s="28"/>
      <c r="LDD712" s="360"/>
      <c r="LDE712" s="28"/>
      <c r="LDF712" s="360"/>
      <c r="LDG712" s="28"/>
      <c r="LDH712" s="360"/>
      <c r="LDI712" s="28"/>
      <c r="LDJ712" s="360"/>
      <c r="LDK712" s="28"/>
      <c r="LDL712" s="360"/>
      <c r="LDM712" s="28"/>
      <c r="LDN712" s="360"/>
      <c r="LDO712" s="28"/>
      <c r="LDP712" s="360"/>
      <c r="LDQ712" s="28"/>
      <c r="LDR712" s="360"/>
      <c r="LDS712" s="28"/>
      <c r="LDT712" s="360"/>
      <c r="LDU712" s="28"/>
      <c r="LDV712" s="360"/>
      <c r="LDW712" s="28"/>
      <c r="LDX712" s="360"/>
      <c r="LDY712" s="28"/>
      <c r="LDZ712" s="360"/>
      <c r="LEA712" s="28"/>
      <c r="LEB712" s="360"/>
      <c r="LEC712" s="28"/>
      <c r="LED712" s="360"/>
      <c r="LEE712" s="28"/>
      <c r="LEF712" s="360"/>
      <c r="LEG712" s="28"/>
      <c r="LEH712" s="360"/>
      <c r="LEI712" s="28"/>
      <c r="LEJ712" s="360"/>
      <c r="LEK712" s="28"/>
      <c r="LEL712" s="360"/>
      <c r="LEM712" s="28"/>
      <c r="LEN712" s="360"/>
      <c r="LEO712" s="28"/>
      <c r="LEP712" s="360"/>
      <c r="LEQ712" s="28"/>
      <c r="LER712" s="360"/>
      <c r="LES712" s="28"/>
      <c r="LET712" s="360"/>
      <c r="LEU712" s="28"/>
      <c r="LEV712" s="360"/>
      <c r="LEW712" s="28"/>
      <c r="LEX712" s="360"/>
      <c r="LEY712" s="28"/>
      <c r="LEZ712" s="360"/>
      <c r="LFA712" s="28"/>
      <c r="LFB712" s="360"/>
      <c r="LFC712" s="28"/>
      <c r="LFD712" s="360"/>
      <c r="LFE712" s="28"/>
      <c r="LFF712" s="360"/>
      <c r="LFG712" s="28"/>
      <c r="LFH712" s="360"/>
      <c r="LFI712" s="28"/>
      <c r="LFJ712" s="360"/>
      <c r="LFK712" s="28"/>
      <c r="LFL712" s="360"/>
      <c r="LFM712" s="28"/>
      <c r="LFN712" s="360"/>
      <c r="LFO712" s="28"/>
      <c r="LFP712" s="360"/>
      <c r="LFQ712" s="28"/>
      <c r="LFR712" s="360"/>
      <c r="LFS712" s="28"/>
      <c r="LFT712" s="360"/>
      <c r="LFU712" s="28"/>
      <c r="LFV712" s="360"/>
      <c r="LFW712" s="28"/>
      <c r="LFX712" s="360"/>
      <c r="LFY712" s="28"/>
      <c r="LFZ712" s="360"/>
      <c r="LGA712" s="28"/>
      <c r="LGB712" s="360"/>
      <c r="LGC712" s="28"/>
      <c r="LGD712" s="360"/>
      <c r="LGE712" s="28"/>
      <c r="LGF712" s="360"/>
      <c r="LGG712" s="28"/>
      <c r="LGH712" s="360"/>
      <c r="LGI712" s="28"/>
      <c r="LGJ712" s="360"/>
      <c r="LGK712" s="28"/>
      <c r="LGL712" s="360"/>
      <c r="LGM712" s="28"/>
      <c r="LGN712" s="360"/>
      <c r="LGO712" s="28"/>
      <c r="LGP712" s="360"/>
      <c r="LGQ712" s="28"/>
      <c r="LGR712" s="360"/>
      <c r="LGS712" s="28"/>
      <c r="LGT712" s="360"/>
      <c r="LGU712" s="28"/>
      <c r="LGV712" s="360"/>
      <c r="LGW712" s="28"/>
      <c r="LGX712" s="360"/>
      <c r="LGY712" s="28"/>
      <c r="LGZ712" s="360"/>
      <c r="LHA712" s="28"/>
      <c r="LHB712" s="360"/>
      <c r="LHC712" s="28"/>
      <c r="LHD712" s="360"/>
      <c r="LHE712" s="28"/>
      <c r="LHF712" s="360"/>
      <c r="LHG712" s="28"/>
      <c r="LHH712" s="360"/>
      <c r="LHI712" s="28"/>
      <c r="LHJ712" s="360"/>
      <c r="LHK712" s="28"/>
      <c r="LHL712" s="360"/>
      <c r="LHM712" s="28"/>
      <c r="LHN712" s="360"/>
      <c r="LHO712" s="28"/>
      <c r="LHP712" s="360"/>
      <c r="LHQ712" s="28"/>
      <c r="LHR712" s="360"/>
      <c r="LHS712" s="28"/>
      <c r="LHT712" s="360"/>
      <c r="LHU712" s="28"/>
      <c r="LHV712" s="360"/>
      <c r="LHW712" s="28"/>
      <c r="LHX712" s="360"/>
      <c r="LHY712" s="28"/>
      <c r="LHZ712" s="360"/>
      <c r="LIA712" s="28"/>
      <c r="LIB712" s="360"/>
      <c r="LIC712" s="28"/>
      <c r="LID712" s="360"/>
      <c r="LIE712" s="28"/>
      <c r="LIF712" s="360"/>
      <c r="LIG712" s="28"/>
      <c r="LIH712" s="360"/>
      <c r="LII712" s="28"/>
      <c r="LIJ712" s="360"/>
      <c r="LIK712" s="28"/>
      <c r="LIL712" s="360"/>
      <c r="LIM712" s="28"/>
      <c r="LIN712" s="360"/>
      <c r="LIO712" s="28"/>
      <c r="LIP712" s="360"/>
      <c r="LIQ712" s="28"/>
      <c r="LIR712" s="360"/>
      <c r="LIS712" s="28"/>
      <c r="LIT712" s="360"/>
      <c r="LIU712" s="28"/>
      <c r="LIV712" s="360"/>
      <c r="LIW712" s="28"/>
      <c r="LIX712" s="360"/>
      <c r="LIY712" s="28"/>
      <c r="LIZ712" s="360"/>
      <c r="LJA712" s="28"/>
      <c r="LJB712" s="360"/>
      <c r="LJC712" s="28"/>
      <c r="LJD712" s="360"/>
      <c r="LJE712" s="28"/>
      <c r="LJF712" s="360"/>
      <c r="LJG712" s="28"/>
      <c r="LJH712" s="360"/>
      <c r="LJI712" s="28"/>
      <c r="LJJ712" s="360"/>
      <c r="LJK712" s="28"/>
      <c r="LJL712" s="360"/>
      <c r="LJM712" s="28"/>
      <c r="LJN712" s="360"/>
      <c r="LJO712" s="28"/>
      <c r="LJP712" s="360"/>
      <c r="LJQ712" s="28"/>
      <c r="LJR712" s="360"/>
      <c r="LJS712" s="28"/>
      <c r="LJT712" s="360"/>
      <c r="LJU712" s="28"/>
      <c r="LJV712" s="360"/>
      <c r="LJW712" s="28"/>
      <c r="LJX712" s="360"/>
      <c r="LJY712" s="28"/>
      <c r="LJZ712" s="360"/>
      <c r="LKA712" s="28"/>
      <c r="LKB712" s="360"/>
      <c r="LKC712" s="28"/>
      <c r="LKD712" s="360"/>
      <c r="LKE712" s="28"/>
      <c r="LKF712" s="360"/>
      <c r="LKG712" s="28"/>
      <c r="LKH712" s="360"/>
      <c r="LKI712" s="28"/>
      <c r="LKJ712" s="360"/>
      <c r="LKK712" s="28"/>
      <c r="LKL712" s="360"/>
      <c r="LKM712" s="28"/>
      <c r="LKN712" s="360"/>
      <c r="LKO712" s="28"/>
      <c r="LKP712" s="360"/>
      <c r="LKQ712" s="28"/>
      <c r="LKR712" s="360"/>
      <c r="LKS712" s="28"/>
      <c r="LKT712" s="360"/>
      <c r="LKU712" s="28"/>
      <c r="LKV712" s="360"/>
      <c r="LKW712" s="28"/>
      <c r="LKX712" s="360"/>
      <c r="LKY712" s="28"/>
      <c r="LKZ712" s="360"/>
      <c r="LLA712" s="28"/>
      <c r="LLB712" s="360"/>
      <c r="LLC712" s="28"/>
      <c r="LLD712" s="360"/>
      <c r="LLE712" s="28"/>
      <c r="LLF712" s="360"/>
      <c r="LLG712" s="28"/>
      <c r="LLH712" s="360"/>
      <c r="LLI712" s="28"/>
      <c r="LLJ712" s="360"/>
      <c r="LLK712" s="28"/>
      <c r="LLL712" s="360"/>
      <c r="LLM712" s="28"/>
      <c r="LLN712" s="360"/>
      <c r="LLO712" s="28"/>
      <c r="LLP712" s="360"/>
      <c r="LLQ712" s="28"/>
      <c r="LLR712" s="360"/>
      <c r="LLS712" s="28"/>
      <c r="LLT712" s="360"/>
      <c r="LLU712" s="28"/>
      <c r="LLV712" s="360"/>
      <c r="LLW712" s="28"/>
      <c r="LLX712" s="360"/>
      <c r="LLY712" s="28"/>
      <c r="LLZ712" s="360"/>
      <c r="LMA712" s="28"/>
      <c r="LMB712" s="360"/>
      <c r="LMC712" s="28"/>
      <c r="LMD712" s="360"/>
      <c r="LME712" s="28"/>
      <c r="LMF712" s="360"/>
      <c r="LMG712" s="28"/>
      <c r="LMH712" s="360"/>
      <c r="LMI712" s="28"/>
      <c r="LMJ712" s="360"/>
      <c r="LMK712" s="28"/>
      <c r="LML712" s="360"/>
      <c r="LMM712" s="28"/>
      <c r="LMN712" s="360"/>
      <c r="LMO712" s="28"/>
      <c r="LMP712" s="360"/>
      <c r="LMQ712" s="28"/>
      <c r="LMR712" s="360"/>
      <c r="LMS712" s="28"/>
      <c r="LMT712" s="360"/>
      <c r="LMU712" s="28"/>
      <c r="LMV712" s="360"/>
      <c r="LMW712" s="28"/>
      <c r="LMX712" s="360"/>
      <c r="LMY712" s="28"/>
      <c r="LMZ712" s="360"/>
      <c r="LNA712" s="28"/>
      <c r="LNB712" s="360"/>
      <c r="LNC712" s="28"/>
      <c r="LND712" s="360"/>
      <c r="LNE712" s="28"/>
      <c r="LNF712" s="360"/>
      <c r="LNG712" s="28"/>
      <c r="LNH712" s="360"/>
      <c r="LNI712" s="28"/>
      <c r="LNJ712" s="360"/>
      <c r="LNK712" s="28"/>
      <c r="LNL712" s="360"/>
      <c r="LNM712" s="28"/>
      <c r="LNN712" s="360"/>
      <c r="LNO712" s="28"/>
      <c r="LNP712" s="360"/>
      <c r="LNQ712" s="28"/>
      <c r="LNR712" s="360"/>
      <c r="LNS712" s="28"/>
      <c r="LNT712" s="360"/>
      <c r="LNU712" s="28"/>
      <c r="LNV712" s="360"/>
      <c r="LNW712" s="28"/>
      <c r="LNX712" s="360"/>
      <c r="LNY712" s="28"/>
      <c r="LNZ712" s="360"/>
      <c r="LOA712" s="28"/>
      <c r="LOB712" s="360"/>
      <c r="LOC712" s="28"/>
      <c r="LOD712" s="360"/>
      <c r="LOE712" s="28"/>
      <c r="LOF712" s="360"/>
      <c r="LOG712" s="28"/>
      <c r="LOH712" s="360"/>
      <c r="LOI712" s="28"/>
      <c r="LOJ712" s="360"/>
      <c r="LOK712" s="28"/>
      <c r="LOL712" s="360"/>
      <c r="LOM712" s="28"/>
      <c r="LON712" s="360"/>
      <c r="LOO712" s="28"/>
      <c r="LOP712" s="360"/>
      <c r="LOQ712" s="28"/>
      <c r="LOR712" s="360"/>
      <c r="LOS712" s="28"/>
      <c r="LOT712" s="360"/>
      <c r="LOU712" s="28"/>
      <c r="LOV712" s="360"/>
      <c r="LOW712" s="28"/>
      <c r="LOX712" s="360"/>
      <c r="LOY712" s="28"/>
      <c r="LOZ712" s="360"/>
      <c r="LPA712" s="28"/>
      <c r="LPB712" s="360"/>
      <c r="LPC712" s="28"/>
      <c r="LPD712" s="360"/>
      <c r="LPE712" s="28"/>
      <c r="LPF712" s="360"/>
      <c r="LPG712" s="28"/>
      <c r="LPH712" s="360"/>
      <c r="LPI712" s="28"/>
      <c r="LPJ712" s="360"/>
      <c r="LPK712" s="28"/>
      <c r="LPL712" s="360"/>
      <c r="LPM712" s="28"/>
      <c r="LPN712" s="360"/>
      <c r="LPO712" s="28"/>
      <c r="LPP712" s="360"/>
      <c r="LPQ712" s="28"/>
      <c r="LPR712" s="360"/>
      <c r="LPS712" s="28"/>
      <c r="LPT712" s="360"/>
      <c r="LPU712" s="28"/>
      <c r="LPV712" s="360"/>
      <c r="LPW712" s="28"/>
      <c r="LPX712" s="360"/>
      <c r="LPY712" s="28"/>
      <c r="LPZ712" s="360"/>
      <c r="LQA712" s="28"/>
      <c r="LQB712" s="360"/>
      <c r="LQC712" s="28"/>
      <c r="LQD712" s="360"/>
      <c r="LQE712" s="28"/>
      <c r="LQF712" s="360"/>
      <c r="LQG712" s="28"/>
      <c r="LQH712" s="360"/>
      <c r="LQI712" s="28"/>
      <c r="LQJ712" s="360"/>
      <c r="LQK712" s="28"/>
      <c r="LQL712" s="360"/>
      <c r="LQM712" s="28"/>
      <c r="LQN712" s="360"/>
      <c r="LQO712" s="28"/>
      <c r="LQP712" s="360"/>
      <c r="LQQ712" s="28"/>
      <c r="LQR712" s="360"/>
      <c r="LQS712" s="28"/>
      <c r="LQT712" s="360"/>
      <c r="LQU712" s="28"/>
      <c r="LQV712" s="360"/>
      <c r="LQW712" s="28"/>
      <c r="LQX712" s="360"/>
      <c r="LQY712" s="28"/>
      <c r="LQZ712" s="360"/>
      <c r="LRA712" s="28"/>
      <c r="LRB712" s="360"/>
      <c r="LRC712" s="28"/>
      <c r="LRD712" s="360"/>
      <c r="LRE712" s="28"/>
      <c r="LRF712" s="360"/>
      <c r="LRG712" s="28"/>
      <c r="LRH712" s="360"/>
      <c r="LRI712" s="28"/>
      <c r="LRJ712" s="360"/>
      <c r="LRK712" s="28"/>
      <c r="LRL712" s="360"/>
      <c r="LRM712" s="28"/>
      <c r="LRN712" s="360"/>
      <c r="LRO712" s="28"/>
      <c r="LRP712" s="360"/>
      <c r="LRQ712" s="28"/>
      <c r="LRR712" s="360"/>
      <c r="LRS712" s="28"/>
      <c r="LRT712" s="360"/>
      <c r="LRU712" s="28"/>
      <c r="LRV712" s="360"/>
      <c r="LRW712" s="28"/>
      <c r="LRX712" s="360"/>
      <c r="LRY712" s="28"/>
      <c r="LRZ712" s="360"/>
      <c r="LSA712" s="28"/>
      <c r="LSB712" s="360"/>
      <c r="LSC712" s="28"/>
      <c r="LSD712" s="360"/>
      <c r="LSE712" s="28"/>
      <c r="LSF712" s="360"/>
      <c r="LSG712" s="28"/>
      <c r="LSH712" s="360"/>
      <c r="LSI712" s="28"/>
      <c r="LSJ712" s="360"/>
      <c r="LSK712" s="28"/>
      <c r="LSL712" s="360"/>
      <c r="LSM712" s="28"/>
      <c r="LSN712" s="360"/>
      <c r="LSO712" s="28"/>
      <c r="LSP712" s="360"/>
      <c r="LSQ712" s="28"/>
      <c r="LSR712" s="360"/>
      <c r="LSS712" s="28"/>
      <c r="LST712" s="360"/>
      <c r="LSU712" s="28"/>
      <c r="LSV712" s="360"/>
      <c r="LSW712" s="28"/>
      <c r="LSX712" s="360"/>
      <c r="LSY712" s="28"/>
      <c r="LSZ712" s="360"/>
      <c r="LTA712" s="28"/>
      <c r="LTB712" s="360"/>
      <c r="LTC712" s="28"/>
      <c r="LTD712" s="360"/>
      <c r="LTE712" s="28"/>
      <c r="LTF712" s="360"/>
      <c r="LTG712" s="28"/>
      <c r="LTH712" s="360"/>
      <c r="LTI712" s="28"/>
      <c r="LTJ712" s="360"/>
      <c r="LTK712" s="28"/>
      <c r="LTL712" s="360"/>
      <c r="LTM712" s="28"/>
      <c r="LTN712" s="360"/>
      <c r="LTO712" s="28"/>
      <c r="LTP712" s="360"/>
      <c r="LTQ712" s="28"/>
      <c r="LTR712" s="360"/>
      <c r="LTS712" s="28"/>
      <c r="LTT712" s="360"/>
      <c r="LTU712" s="28"/>
      <c r="LTV712" s="360"/>
      <c r="LTW712" s="28"/>
      <c r="LTX712" s="360"/>
      <c r="LTY712" s="28"/>
      <c r="LTZ712" s="360"/>
      <c r="LUA712" s="28"/>
      <c r="LUB712" s="360"/>
      <c r="LUC712" s="28"/>
      <c r="LUD712" s="360"/>
      <c r="LUE712" s="28"/>
      <c r="LUF712" s="360"/>
      <c r="LUG712" s="28"/>
      <c r="LUH712" s="360"/>
      <c r="LUI712" s="28"/>
      <c r="LUJ712" s="360"/>
      <c r="LUK712" s="28"/>
      <c r="LUL712" s="360"/>
      <c r="LUM712" s="28"/>
      <c r="LUN712" s="360"/>
      <c r="LUO712" s="28"/>
      <c r="LUP712" s="360"/>
      <c r="LUQ712" s="28"/>
      <c r="LUR712" s="360"/>
      <c r="LUS712" s="28"/>
      <c r="LUT712" s="360"/>
      <c r="LUU712" s="28"/>
      <c r="LUV712" s="360"/>
      <c r="LUW712" s="28"/>
      <c r="LUX712" s="360"/>
      <c r="LUY712" s="28"/>
      <c r="LUZ712" s="360"/>
      <c r="LVA712" s="28"/>
      <c r="LVB712" s="360"/>
      <c r="LVC712" s="28"/>
      <c r="LVD712" s="360"/>
      <c r="LVE712" s="28"/>
      <c r="LVF712" s="360"/>
      <c r="LVG712" s="28"/>
      <c r="LVH712" s="360"/>
      <c r="LVI712" s="28"/>
      <c r="LVJ712" s="360"/>
      <c r="LVK712" s="28"/>
      <c r="LVL712" s="360"/>
      <c r="LVM712" s="28"/>
      <c r="LVN712" s="360"/>
      <c r="LVO712" s="28"/>
      <c r="LVP712" s="360"/>
      <c r="LVQ712" s="28"/>
      <c r="LVR712" s="360"/>
      <c r="LVS712" s="28"/>
      <c r="LVT712" s="360"/>
      <c r="LVU712" s="28"/>
      <c r="LVV712" s="360"/>
      <c r="LVW712" s="28"/>
      <c r="LVX712" s="360"/>
      <c r="LVY712" s="28"/>
      <c r="LVZ712" s="360"/>
      <c r="LWA712" s="28"/>
      <c r="LWB712" s="360"/>
      <c r="LWC712" s="28"/>
      <c r="LWD712" s="360"/>
      <c r="LWE712" s="28"/>
      <c r="LWF712" s="360"/>
      <c r="LWG712" s="28"/>
      <c r="LWH712" s="360"/>
      <c r="LWI712" s="28"/>
      <c r="LWJ712" s="360"/>
      <c r="LWK712" s="28"/>
      <c r="LWL712" s="360"/>
      <c r="LWM712" s="28"/>
      <c r="LWN712" s="360"/>
      <c r="LWO712" s="28"/>
      <c r="LWP712" s="360"/>
      <c r="LWQ712" s="28"/>
      <c r="LWR712" s="360"/>
      <c r="LWS712" s="28"/>
      <c r="LWT712" s="360"/>
      <c r="LWU712" s="28"/>
      <c r="LWV712" s="360"/>
      <c r="LWW712" s="28"/>
      <c r="LWX712" s="360"/>
      <c r="LWY712" s="28"/>
      <c r="LWZ712" s="360"/>
      <c r="LXA712" s="28"/>
      <c r="LXB712" s="360"/>
      <c r="LXC712" s="28"/>
      <c r="LXD712" s="360"/>
      <c r="LXE712" s="28"/>
      <c r="LXF712" s="360"/>
      <c r="LXG712" s="28"/>
      <c r="LXH712" s="360"/>
      <c r="LXI712" s="28"/>
      <c r="LXJ712" s="360"/>
      <c r="LXK712" s="28"/>
      <c r="LXL712" s="360"/>
      <c r="LXM712" s="28"/>
      <c r="LXN712" s="360"/>
      <c r="LXO712" s="28"/>
      <c r="LXP712" s="360"/>
      <c r="LXQ712" s="28"/>
      <c r="LXR712" s="360"/>
      <c r="LXS712" s="28"/>
      <c r="LXT712" s="360"/>
      <c r="LXU712" s="28"/>
      <c r="LXV712" s="360"/>
      <c r="LXW712" s="28"/>
      <c r="LXX712" s="360"/>
      <c r="LXY712" s="28"/>
      <c r="LXZ712" s="360"/>
      <c r="LYA712" s="28"/>
      <c r="LYB712" s="360"/>
      <c r="LYC712" s="28"/>
      <c r="LYD712" s="360"/>
      <c r="LYE712" s="28"/>
      <c r="LYF712" s="360"/>
      <c r="LYG712" s="28"/>
      <c r="LYH712" s="360"/>
      <c r="LYI712" s="28"/>
      <c r="LYJ712" s="360"/>
      <c r="LYK712" s="28"/>
      <c r="LYL712" s="360"/>
      <c r="LYM712" s="28"/>
      <c r="LYN712" s="360"/>
      <c r="LYO712" s="28"/>
      <c r="LYP712" s="360"/>
      <c r="LYQ712" s="28"/>
      <c r="LYR712" s="360"/>
      <c r="LYS712" s="28"/>
      <c r="LYT712" s="360"/>
      <c r="LYU712" s="28"/>
      <c r="LYV712" s="360"/>
      <c r="LYW712" s="28"/>
      <c r="LYX712" s="360"/>
      <c r="LYY712" s="28"/>
      <c r="LYZ712" s="360"/>
      <c r="LZA712" s="28"/>
      <c r="LZB712" s="360"/>
      <c r="LZC712" s="28"/>
      <c r="LZD712" s="360"/>
      <c r="LZE712" s="28"/>
      <c r="LZF712" s="360"/>
      <c r="LZG712" s="28"/>
      <c r="LZH712" s="360"/>
      <c r="LZI712" s="28"/>
      <c r="LZJ712" s="360"/>
      <c r="LZK712" s="28"/>
      <c r="LZL712" s="360"/>
      <c r="LZM712" s="28"/>
      <c r="LZN712" s="360"/>
      <c r="LZO712" s="28"/>
      <c r="LZP712" s="360"/>
      <c r="LZQ712" s="28"/>
      <c r="LZR712" s="360"/>
      <c r="LZS712" s="28"/>
      <c r="LZT712" s="360"/>
      <c r="LZU712" s="28"/>
      <c r="LZV712" s="360"/>
      <c r="LZW712" s="28"/>
      <c r="LZX712" s="360"/>
      <c r="LZY712" s="28"/>
      <c r="LZZ712" s="360"/>
      <c r="MAA712" s="28"/>
      <c r="MAB712" s="360"/>
      <c r="MAC712" s="28"/>
      <c r="MAD712" s="360"/>
      <c r="MAE712" s="28"/>
      <c r="MAF712" s="360"/>
      <c r="MAG712" s="28"/>
      <c r="MAH712" s="360"/>
      <c r="MAI712" s="28"/>
      <c r="MAJ712" s="360"/>
      <c r="MAK712" s="28"/>
      <c r="MAL712" s="360"/>
      <c r="MAM712" s="28"/>
      <c r="MAN712" s="360"/>
      <c r="MAO712" s="28"/>
      <c r="MAP712" s="360"/>
      <c r="MAQ712" s="28"/>
      <c r="MAR712" s="360"/>
      <c r="MAS712" s="28"/>
      <c r="MAT712" s="360"/>
      <c r="MAU712" s="28"/>
      <c r="MAV712" s="360"/>
      <c r="MAW712" s="28"/>
      <c r="MAX712" s="360"/>
      <c r="MAY712" s="28"/>
      <c r="MAZ712" s="360"/>
      <c r="MBA712" s="28"/>
      <c r="MBB712" s="360"/>
      <c r="MBC712" s="28"/>
      <c r="MBD712" s="360"/>
      <c r="MBE712" s="28"/>
      <c r="MBF712" s="360"/>
      <c r="MBG712" s="28"/>
      <c r="MBH712" s="360"/>
      <c r="MBI712" s="28"/>
      <c r="MBJ712" s="360"/>
      <c r="MBK712" s="28"/>
      <c r="MBL712" s="360"/>
      <c r="MBM712" s="28"/>
      <c r="MBN712" s="360"/>
      <c r="MBO712" s="28"/>
      <c r="MBP712" s="360"/>
      <c r="MBQ712" s="28"/>
      <c r="MBR712" s="360"/>
      <c r="MBS712" s="28"/>
      <c r="MBT712" s="360"/>
      <c r="MBU712" s="28"/>
      <c r="MBV712" s="360"/>
      <c r="MBW712" s="28"/>
      <c r="MBX712" s="360"/>
      <c r="MBY712" s="28"/>
      <c r="MBZ712" s="360"/>
      <c r="MCA712" s="28"/>
      <c r="MCB712" s="360"/>
      <c r="MCC712" s="28"/>
      <c r="MCD712" s="360"/>
      <c r="MCE712" s="28"/>
      <c r="MCF712" s="360"/>
      <c r="MCG712" s="28"/>
      <c r="MCH712" s="360"/>
      <c r="MCI712" s="28"/>
      <c r="MCJ712" s="360"/>
      <c r="MCK712" s="28"/>
      <c r="MCL712" s="360"/>
      <c r="MCM712" s="28"/>
      <c r="MCN712" s="360"/>
      <c r="MCO712" s="28"/>
      <c r="MCP712" s="360"/>
      <c r="MCQ712" s="28"/>
      <c r="MCR712" s="360"/>
      <c r="MCS712" s="28"/>
      <c r="MCT712" s="360"/>
      <c r="MCU712" s="28"/>
      <c r="MCV712" s="360"/>
      <c r="MCW712" s="28"/>
      <c r="MCX712" s="360"/>
      <c r="MCY712" s="28"/>
      <c r="MCZ712" s="360"/>
      <c r="MDA712" s="28"/>
      <c r="MDB712" s="360"/>
      <c r="MDC712" s="28"/>
      <c r="MDD712" s="360"/>
      <c r="MDE712" s="28"/>
      <c r="MDF712" s="360"/>
      <c r="MDG712" s="28"/>
      <c r="MDH712" s="360"/>
      <c r="MDI712" s="28"/>
      <c r="MDJ712" s="360"/>
      <c r="MDK712" s="28"/>
      <c r="MDL712" s="360"/>
      <c r="MDM712" s="28"/>
      <c r="MDN712" s="360"/>
      <c r="MDO712" s="28"/>
      <c r="MDP712" s="360"/>
      <c r="MDQ712" s="28"/>
      <c r="MDR712" s="360"/>
      <c r="MDS712" s="28"/>
      <c r="MDT712" s="360"/>
      <c r="MDU712" s="28"/>
      <c r="MDV712" s="360"/>
      <c r="MDW712" s="28"/>
      <c r="MDX712" s="360"/>
      <c r="MDY712" s="28"/>
      <c r="MDZ712" s="360"/>
      <c r="MEA712" s="28"/>
      <c r="MEB712" s="360"/>
      <c r="MEC712" s="28"/>
      <c r="MED712" s="360"/>
      <c r="MEE712" s="28"/>
      <c r="MEF712" s="360"/>
      <c r="MEG712" s="28"/>
      <c r="MEH712" s="360"/>
      <c r="MEI712" s="28"/>
      <c r="MEJ712" s="360"/>
      <c r="MEK712" s="28"/>
      <c r="MEL712" s="360"/>
      <c r="MEM712" s="28"/>
      <c r="MEN712" s="360"/>
      <c r="MEO712" s="28"/>
      <c r="MEP712" s="360"/>
      <c r="MEQ712" s="28"/>
      <c r="MER712" s="360"/>
      <c r="MES712" s="28"/>
      <c r="MET712" s="360"/>
      <c r="MEU712" s="28"/>
      <c r="MEV712" s="360"/>
      <c r="MEW712" s="28"/>
      <c r="MEX712" s="360"/>
      <c r="MEY712" s="28"/>
      <c r="MEZ712" s="360"/>
      <c r="MFA712" s="28"/>
      <c r="MFB712" s="360"/>
      <c r="MFC712" s="28"/>
      <c r="MFD712" s="360"/>
      <c r="MFE712" s="28"/>
      <c r="MFF712" s="360"/>
      <c r="MFG712" s="28"/>
      <c r="MFH712" s="360"/>
      <c r="MFI712" s="28"/>
      <c r="MFJ712" s="360"/>
      <c r="MFK712" s="28"/>
      <c r="MFL712" s="360"/>
      <c r="MFM712" s="28"/>
      <c r="MFN712" s="360"/>
      <c r="MFO712" s="28"/>
      <c r="MFP712" s="360"/>
      <c r="MFQ712" s="28"/>
      <c r="MFR712" s="360"/>
      <c r="MFS712" s="28"/>
      <c r="MFT712" s="360"/>
      <c r="MFU712" s="28"/>
      <c r="MFV712" s="360"/>
      <c r="MFW712" s="28"/>
      <c r="MFX712" s="360"/>
      <c r="MFY712" s="28"/>
      <c r="MFZ712" s="360"/>
      <c r="MGA712" s="28"/>
      <c r="MGB712" s="360"/>
      <c r="MGC712" s="28"/>
      <c r="MGD712" s="360"/>
      <c r="MGE712" s="28"/>
      <c r="MGF712" s="360"/>
      <c r="MGG712" s="28"/>
      <c r="MGH712" s="360"/>
      <c r="MGI712" s="28"/>
      <c r="MGJ712" s="360"/>
      <c r="MGK712" s="28"/>
      <c r="MGL712" s="360"/>
      <c r="MGM712" s="28"/>
      <c r="MGN712" s="360"/>
      <c r="MGO712" s="28"/>
      <c r="MGP712" s="360"/>
      <c r="MGQ712" s="28"/>
      <c r="MGR712" s="360"/>
      <c r="MGS712" s="28"/>
      <c r="MGT712" s="360"/>
      <c r="MGU712" s="28"/>
      <c r="MGV712" s="360"/>
      <c r="MGW712" s="28"/>
      <c r="MGX712" s="360"/>
      <c r="MGY712" s="28"/>
      <c r="MGZ712" s="360"/>
      <c r="MHA712" s="28"/>
      <c r="MHB712" s="360"/>
      <c r="MHC712" s="28"/>
      <c r="MHD712" s="360"/>
      <c r="MHE712" s="28"/>
      <c r="MHF712" s="360"/>
      <c r="MHG712" s="28"/>
      <c r="MHH712" s="360"/>
      <c r="MHI712" s="28"/>
      <c r="MHJ712" s="360"/>
      <c r="MHK712" s="28"/>
      <c r="MHL712" s="360"/>
      <c r="MHM712" s="28"/>
      <c r="MHN712" s="360"/>
      <c r="MHO712" s="28"/>
      <c r="MHP712" s="360"/>
      <c r="MHQ712" s="28"/>
      <c r="MHR712" s="360"/>
      <c r="MHS712" s="28"/>
      <c r="MHT712" s="360"/>
      <c r="MHU712" s="28"/>
      <c r="MHV712" s="360"/>
      <c r="MHW712" s="28"/>
      <c r="MHX712" s="360"/>
      <c r="MHY712" s="28"/>
      <c r="MHZ712" s="360"/>
      <c r="MIA712" s="28"/>
      <c r="MIB712" s="360"/>
      <c r="MIC712" s="28"/>
      <c r="MID712" s="360"/>
      <c r="MIE712" s="28"/>
      <c r="MIF712" s="360"/>
      <c r="MIG712" s="28"/>
      <c r="MIH712" s="360"/>
      <c r="MII712" s="28"/>
      <c r="MIJ712" s="360"/>
      <c r="MIK712" s="28"/>
      <c r="MIL712" s="360"/>
      <c r="MIM712" s="28"/>
      <c r="MIN712" s="360"/>
      <c r="MIO712" s="28"/>
      <c r="MIP712" s="360"/>
      <c r="MIQ712" s="28"/>
      <c r="MIR712" s="360"/>
      <c r="MIS712" s="28"/>
      <c r="MIT712" s="360"/>
      <c r="MIU712" s="28"/>
      <c r="MIV712" s="360"/>
      <c r="MIW712" s="28"/>
      <c r="MIX712" s="360"/>
      <c r="MIY712" s="28"/>
      <c r="MIZ712" s="360"/>
      <c r="MJA712" s="28"/>
      <c r="MJB712" s="360"/>
      <c r="MJC712" s="28"/>
      <c r="MJD712" s="360"/>
      <c r="MJE712" s="28"/>
      <c r="MJF712" s="360"/>
      <c r="MJG712" s="28"/>
      <c r="MJH712" s="360"/>
      <c r="MJI712" s="28"/>
      <c r="MJJ712" s="360"/>
      <c r="MJK712" s="28"/>
      <c r="MJL712" s="360"/>
      <c r="MJM712" s="28"/>
      <c r="MJN712" s="360"/>
      <c r="MJO712" s="28"/>
      <c r="MJP712" s="360"/>
      <c r="MJQ712" s="28"/>
      <c r="MJR712" s="360"/>
      <c r="MJS712" s="28"/>
      <c r="MJT712" s="360"/>
      <c r="MJU712" s="28"/>
      <c r="MJV712" s="360"/>
      <c r="MJW712" s="28"/>
      <c r="MJX712" s="360"/>
      <c r="MJY712" s="28"/>
      <c r="MJZ712" s="360"/>
      <c r="MKA712" s="28"/>
      <c r="MKB712" s="360"/>
      <c r="MKC712" s="28"/>
      <c r="MKD712" s="360"/>
      <c r="MKE712" s="28"/>
      <c r="MKF712" s="360"/>
      <c r="MKG712" s="28"/>
      <c r="MKH712" s="360"/>
      <c r="MKI712" s="28"/>
      <c r="MKJ712" s="360"/>
      <c r="MKK712" s="28"/>
      <c r="MKL712" s="360"/>
      <c r="MKM712" s="28"/>
      <c r="MKN712" s="360"/>
      <c r="MKO712" s="28"/>
      <c r="MKP712" s="360"/>
      <c r="MKQ712" s="28"/>
      <c r="MKR712" s="360"/>
      <c r="MKS712" s="28"/>
      <c r="MKT712" s="360"/>
      <c r="MKU712" s="28"/>
      <c r="MKV712" s="360"/>
      <c r="MKW712" s="28"/>
      <c r="MKX712" s="360"/>
      <c r="MKY712" s="28"/>
      <c r="MKZ712" s="360"/>
      <c r="MLA712" s="28"/>
      <c r="MLB712" s="360"/>
      <c r="MLC712" s="28"/>
      <c r="MLD712" s="360"/>
      <c r="MLE712" s="28"/>
      <c r="MLF712" s="360"/>
      <c r="MLG712" s="28"/>
      <c r="MLH712" s="360"/>
      <c r="MLI712" s="28"/>
      <c r="MLJ712" s="360"/>
      <c r="MLK712" s="28"/>
      <c r="MLL712" s="360"/>
      <c r="MLM712" s="28"/>
      <c r="MLN712" s="360"/>
      <c r="MLO712" s="28"/>
      <c r="MLP712" s="360"/>
      <c r="MLQ712" s="28"/>
      <c r="MLR712" s="360"/>
      <c r="MLS712" s="28"/>
      <c r="MLT712" s="360"/>
      <c r="MLU712" s="28"/>
      <c r="MLV712" s="360"/>
      <c r="MLW712" s="28"/>
      <c r="MLX712" s="360"/>
      <c r="MLY712" s="28"/>
      <c r="MLZ712" s="360"/>
      <c r="MMA712" s="28"/>
      <c r="MMB712" s="360"/>
      <c r="MMC712" s="28"/>
      <c r="MMD712" s="360"/>
      <c r="MME712" s="28"/>
      <c r="MMF712" s="360"/>
      <c r="MMG712" s="28"/>
      <c r="MMH712" s="360"/>
      <c r="MMI712" s="28"/>
      <c r="MMJ712" s="360"/>
      <c r="MMK712" s="28"/>
      <c r="MML712" s="360"/>
      <c r="MMM712" s="28"/>
      <c r="MMN712" s="360"/>
      <c r="MMO712" s="28"/>
      <c r="MMP712" s="360"/>
      <c r="MMQ712" s="28"/>
      <c r="MMR712" s="360"/>
      <c r="MMS712" s="28"/>
      <c r="MMT712" s="360"/>
      <c r="MMU712" s="28"/>
      <c r="MMV712" s="360"/>
      <c r="MMW712" s="28"/>
      <c r="MMX712" s="360"/>
      <c r="MMY712" s="28"/>
      <c r="MMZ712" s="360"/>
      <c r="MNA712" s="28"/>
      <c r="MNB712" s="360"/>
      <c r="MNC712" s="28"/>
      <c r="MND712" s="360"/>
      <c r="MNE712" s="28"/>
      <c r="MNF712" s="360"/>
      <c r="MNG712" s="28"/>
      <c r="MNH712" s="360"/>
      <c r="MNI712" s="28"/>
      <c r="MNJ712" s="360"/>
      <c r="MNK712" s="28"/>
      <c r="MNL712" s="360"/>
      <c r="MNM712" s="28"/>
      <c r="MNN712" s="360"/>
      <c r="MNO712" s="28"/>
      <c r="MNP712" s="360"/>
      <c r="MNQ712" s="28"/>
      <c r="MNR712" s="360"/>
      <c r="MNS712" s="28"/>
      <c r="MNT712" s="360"/>
      <c r="MNU712" s="28"/>
      <c r="MNV712" s="360"/>
      <c r="MNW712" s="28"/>
      <c r="MNX712" s="360"/>
      <c r="MNY712" s="28"/>
      <c r="MNZ712" s="360"/>
      <c r="MOA712" s="28"/>
      <c r="MOB712" s="360"/>
      <c r="MOC712" s="28"/>
      <c r="MOD712" s="360"/>
      <c r="MOE712" s="28"/>
      <c r="MOF712" s="360"/>
      <c r="MOG712" s="28"/>
      <c r="MOH712" s="360"/>
      <c r="MOI712" s="28"/>
      <c r="MOJ712" s="360"/>
      <c r="MOK712" s="28"/>
      <c r="MOL712" s="360"/>
      <c r="MOM712" s="28"/>
      <c r="MON712" s="360"/>
      <c r="MOO712" s="28"/>
      <c r="MOP712" s="360"/>
      <c r="MOQ712" s="28"/>
      <c r="MOR712" s="360"/>
      <c r="MOS712" s="28"/>
      <c r="MOT712" s="360"/>
      <c r="MOU712" s="28"/>
      <c r="MOV712" s="360"/>
      <c r="MOW712" s="28"/>
      <c r="MOX712" s="360"/>
      <c r="MOY712" s="28"/>
      <c r="MOZ712" s="360"/>
      <c r="MPA712" s="28"/>
      <c r="MPB712" s="360"/>
      <c r="MPC712" s="28"/>
      <c r="MPD712" s="360"/>
      <c r="MPE712" s="28"/>
      <c r="MPF712" s="360"/>
      <c r="MPG712" s="28"/>
      <c r="MPH712" s="360"/>
      <c r="MPI712" s="28"/>
      <c r="MPJ712" s="360"/>
      <c r="MPK712" s="28"/>
      <c r="MPL712" s="360"/>
      <c r="MPM712" s="28"/>
      <c r="MPN712" s="360"/>
      <c r="MPO712" s="28"/>
      <c r="MPP712" s="360"/>
      <c r="MPQ712" s="28"/>
      <c r="MPR712" s="360"/>
      <c r="MPS712" s="28"/>
      <c r="MPT712" s="360"/>
      <c r="MPU712" s="28"/>
      <c r="MPV712" s="360"/>
      <c r="MPW712" s="28"/>
      <c r="MPX712" s="360"/>
      <c r="MPY712" s="28"/>
      <c r="MPZ712" s="360"/>
      <c r="MQA712" s="28"/>
      <c r="MQB712" s="360"/>
      <c r="MQC712" s="28"/>
      <c r="MQD712" s="360"/>
      <c r="MQE712" s="28"/>
      <c r="MQF712" s="360"/>
      <c r="MQG712" s="28"/>
      <c r="MQH712" s="360"/>
      <c r="MQI712" s="28"/>
      <c r="MQJ712" s="360"/>
      <c r="MQK712" s="28"/>
      <c r="MQL712" s="360"/>
      <c r="MQM712" s="28"/>
      <c r="MQN712" s="360"/>
      <c r="MQO712" s="28"/>
      <c r="MQP712" s="360"/>
      <c r="MQQ712" s="28"/>
      <c r="MQR712" s="360"/>
      <c r="MQS712" s="28"/>
      <c r="MQT712" s="360"/>
      <c r="MQU712" s="28"/>
      <c r="MQV712" s="360"/>
      <c r="MQW712" s="28"/>
      <c r="MQX712" s="360"/>
      <c r="MQY712" s="28"/>
      <c r="MQZ712" s="360"/>
      <c r="MRA712" s="28"/>
      <c r="MRB712" s="360"/>
      <c r="MRC712" s="28"/>
      <c r="MRD712" s="360"/>
      <c r="MRE712" s="28"/>
      <c r="MRF712" s="360"/>
      <c r="MRG712" s="28"/>
      <c r="MRH712" s="360"/>
      <c r="MRI712" s="28"/>
      <c r="MRJ712" s="360"/>
      <c r="MRK712" s="28"/>
      <c r="MRL712" s="360"/>
      <c r="MRM712" s="28"/>
      <c r="MRN712" s="360"/>
      <c r="MRO712" s="28"/>
      <c r="MRP712" s="360"/>
      <c r="MRQ712" s="28"/>
      <c r="MRR712" s="360"/>
      <c r="MRS712" s="28"/>
      <c r="MRT712" s="360"/>
      <c r="MRU712" s="28"/>
      <c r="MRV712" s="360"/>
      <c r="MRW712" s="28"/>
      <c r="MRX712" s="360"/>
      <c r="MRY712" s="28"/>
      <c r="MRZ712" s="360"/>
      <c r="MSA712" s="28"/>
      <c r="MSB712" s="360"/>
      <c r="MSC712" s="28"/>
      <c r="MSD712" s="360"/>
      <c r="MSE712" s="28"/>
      <c r="MSF712" s="360"/>
      <c r="MSG712" s="28"/>
      <c r="MSH712" s="360"/>
      <c r="MSI712" s="28"/>
      <c r="MSJ712" s="360"/>
      <c r="MSK712" s="28"/>
      <c r="MSL712" s="360"/>
      <c r="MSM712" s="28"/>
      <c r="MSN712" s="360"/>
      <c r="MSO712" s="28"/>
      <c r="MSP712" s="360"/>
      <c r="MSQ712" s="28"/>
      <c r="MSR712" s="360"/>
      <c r="MSS712" s="28"/>
      <c r="MST712" s="360"/>
      <c r="MSU712" s="28"/>
      <c r="MSV712" s="360"/>
      <c r="MSW712" s="28"/>
      <c r="MSX712" s="360"/>
      <c r="MSY712" s="28"/>
      <c r="MSZ712" s="360"/>
      <c r="MTA712" s="28"/>
      <c r="MTB712" s="360"/>
      <c r="MTC712" s="28"/>
      <c r="MTD712" s="360"/>
      <c r="MTE712" s="28"/>
      <c r="MTF712" s="360"/>
      <c r="MTG712" s="28"/>
      <c r="MTH712" s="360"/>
      <c r="MTI712" s="28"/>
      <c r="MTJ712" s="360"/>
      <c r="MTK712" s="28"/>
      <c r="MTL712" s="360"/>
      <c r="MTM712" s="28"/>
      <c r="MTN712" s="360"/>
      <c r="MTO712" s="28"/>
      <c r="MTP712" s="360"/>
      <c r="MTQ712" s="28"/>
      <c r="MTR712" s="360"/>
      <c r="MTS712" s="28"/>
      <c r="MTT712" s="360"/>
      <c r="MTU712" s="28"/>
      <c r="MTV712" s="360"/>
      <c r="MTW712" s="28"/>
      <c r="MTX712" s="360"/>
      <c r="MTY712" s="28"/>
      <c r="MTZ712" s="360"/>
      <c r="MUA712" s="28"/>
      <c r="MUB712" s="360"/>
      <c r="MUC712" s="28"/>
      <c r="MUD712" s="360"/>
      <c r="MUE712" s="28"/>
      <c r="MUF712" s="360"/>
      <c r="MUG712" s="28"/>
      <c r="MUH712" s="360"/>
      <c r="MUI712" s="28"/>
      <c r="MUJ712" s="360"/>
      <c r="MUK712" s="28"/>
      <c r="MUL712" s="360"/>
      <c r="MUM712" s="28"/>
      <c r="MUN712" s="360"/>
      <c r="MUO712" s="28"/>
      <c r="MUP712" s="360"/>
      <c r="MUQ712" s="28"/>
      <c r="MUR712" s="360"/>
      <c r="MUS712" s="28"/>
      <c r="MUT712" s="360"/>
      <c r="MUU712" s="28"/>
      <c r="MUV712" s="360"/>
      <c r="MUW712" s="28"/>
      <c r="MUX712" s="360"/>
      <c r="MUY712" s="28"/>
      <c r="MUZ712" s="360"/>
      <c r="MVA712" s="28"/>
      <c r="MVB712" s="360"/>
      <c r="MVC712" s="28"/>
      <c r="MVD712" s="360"/>
      <c r="MVE712" s="28"/>
      <c r="MVF712" s="360"/>
      <c r="MVG712" s="28"/>
      <c r="MVH712" s="360"/>
      <c r="MVI712" s="28"/>
      <c r="MVJ712" s="360"/>
      <c r="MVK712" s="28"/>
      <c r="MVL712" s="360"/>
      <c r="MVM712" s="28"/>
      <c r="MVN712" s="360"/>
      <c r="MVO712" s="28"/>
      <c r="MVP712" s="360"/>
      <c r="MVQ712" s="28"/>
      <c r="MVR712" s="360"/>
      <c r="MVS712" s="28"/>
      <c r="MVT712" s="360"/>
      <c r="MVU712" s="28"/>
      <c r="MVV712" s="360"/>
      <c r="MVW712" s="28"/>
      <c r="MVX712" s="360"/>
      <c r="MVY712" s="28"/>
      <c r="MVZ712" s="360"/>
      <c r="MWA712" s="28"/>
      <c r="MWB712" s="360"/>
      <c r="MWC712" s="28"/>
      <c r="MWD712" s="360"/>
      <c r="MWE712" s="28"/>
      <c r="MWF712" s="360"/>
      <c r="MWG712" s="28"/>
      <c r="MWH712" s="360"/>
      <c r="MWI712" s="28"/>
      <c r="MWJ712" s="360"/>
      <c r="MWK712" s="28"/>
      <c r="MWL712" s="360"/>
      <c r="MWM712" s="28"/>
      <c r="MWN712" s="360"/>
      <c r="MWO712" s="28"/>
      <c r="MWP712" s="360"/>
      <c r="MWQ712" s="28"/>
      <c r="MWR712" s="360"/>
      <c r="MWS712" s="28"/>
      <c r="MWT712" s="360"/>
      <c r="MWU712" s="28"/>
      <c r="MWV712" s="360"/>
      <c r="MWW712" s="28"/>
      <c r="MWX712" s="360"/>
      <c r="MWY712" s="28"/>
      <c r="MWZ712" s="360"/>
      <c r="MXA712" s="28"/>
      <c r="MXB712" s="360"/>
      <c r="MXC712" s="28"/>
      <c r="MXD712" s="360"/>
      <c r="MXE712" s="28"/>
      <c r="MXF712" s="360"/>
      <c r="MXG712" s="28"/>
      <c r="MXH712" s="360"/>
      <c r="MXI712" s="28"/>
      <c r="MXJ712" s="360"/>
      <c r="MXK712" s="28"/>
      <c r="MXL712" s="360"/>
      <c r="MXM712" s="28"/>
      <c r="MXN712" s="360"/>
      <c r="MXO712" s="28"/>
      <c r="MXP712" s="360"/>
      <c r="MXQ712" s="28"/>
      <c r="MXR712" s="360"/>
      <c r="MXS712" s="28"/>
      <c r="MXT712" s="360"/>
      <c r="MXU712" s="28"/>
      <c r="MXV712" s="360"/>
      <c r="MXW712" s="28"/>
      <c r="MXX712" s="360"/>
      <c r="MXY712" s="28"/>
      <c r="MXZ712" s="360"/>
      <c r="MYA712" s="28"/>
      <c r="MYB712" s="360"/>
      <c r="MYC712" s="28"/>
      <c r="MYD712" s="360"/>
      <c r="MYE712" s="28"/>
      <c r="MYF712" s="360"/>
      <c r="MYG712" s="28"/>
      <c r="MYH712" s="360"/>
      <c r="MYI712" s="28"/>
      <c r="MYJ712" s="360"/>
      <c r="MYK712" s="28"/>
      <c r="MYL712" s="360"/>
      <c r="MYM712" s="28"/>
      <c r="MYN712" s="360"/>
      <c r="MYO712" s="28"/>
      <c r="MYP712" s="360"/>
      <c r="MYQ712" s="28"/>
      <c r="MYR712" s="360"/>
      <c r="MYS712" s="28"/>
      <c r="MYT712" s="360"/>
      <c r="MYU712" s="28"/>
      <c r="MYV712" s="360"/>
      <c r="MYW712" s="28"/>
      <c r="MYX712" s="360"/>
      <c r="MYY712" s="28"/>
      <c r="MYZ712" s="360"/>
      <c r="MZA712" s="28"/>
      <c r="MZB712" s="360"/>
      <c r="MZC712" s="28"/>
      <c r="MZD712" s="360"/>
      <c r="MZE712" s="28"/>
      <c r="MZF712" s="360"/>
      <c r="MZG712" s="28"/>
      <c r="MZH712" s="360"/>
      <c r="MZI712" s="28"/>
      <c r="MZJ712" s="360"/>
      <c r="MZK712" s="28"/>
      <c r="MZL712" s="360"/>
      <c r="MZM712" s="28"/>
      <c r="MZN712" s="360"/>
      <c r="MZO712" s="28"/>
      <c r="MZP712" s="360"/>
      <c r="MZQ712" s="28"/>
      <c r="MZR712" s="360"/>
      <c r="MZS712" s="28"/>
      <c r="MZT712" s="360"/>
      <c r="MZU712" s="28"/>
      <c r="MZV712" s="360"/>
      <c r="MZW712" s="28"/>
      <c r="MZX712" s="360"/>
      <c r="MZY712" s="28"/>
      <c r="MZZ712" s="360"/>
      <c r="NAA712" s="28"/>
      <c r="NAB712" s="360"/>
      <c r="NAC712" s="28"/>
      <c r="NAD712" s="360"/>
      <c r="NAE712" s="28"/>
      <c r="NAF712" s="360"/>
      <c r="NAG712" s="28"/>
      <c r="NAH712" s="360"/>
      <c r="NAI712" s="28"/>
      <c r="NAJ712" s="360"/>
      <c r="NAK712" s="28"/>
      <c r="NAL712" s="360"/>
      <c r="NAM712" s="28"/>
      <c r="NAN712" s="360"/>
      <c r="NAO712" s="28"/>
      <c r="NAP712" s="360"/>
      <c r="NAQ712" s="28"/>
      <c r="NAR712" s="360"/>
      <c r="NAS712" s="28"/>
      <c r="NAT712" s="360"/>
      <c r="NAU712" s="28"/>
      <c r="NAV712" s="360"/>
      <c r="NAW712" s="28"/>
      <c r="NAX712" s="360"/>
      <c r="NAY712" s="28"/>
      <c r="NAZ712" s="360"/>
      <c r="NBA712" s="28"/>
      <c r="NBB712" s="360"/>
      <c r="NBC712" s="28"/>
      <c r="NBD712" s="360"/>
      <c r="NBE712" s="28"/>
      <c r="NBF712" s="360"/>
      <c r="NBG712" s="28"/>
      <c r="NBH712" s="360"/>
      <c r="NBI712" s="28"/>
      <c r="NBJ712" s="360"/>
      <c r="NBK712" s="28"/>
      <c r="NBL712" s="360"/>
      <c r="NBM712" s="28"/>
      <c r="NBN712" s="360"/>
      <c r="NBO712" s="28"/>
      <c r="NBP712" s="360"/>
      <c r="NBQ712" s="28"/>
      <c r="NBR712" s="360"/>
      <c r="NBS712" s="28"/>
      <c r="NBT712" s="360"/>
      <c r="NBU712" s="28"/>
      <c r="NBV712" s="360"/>
      <c r="NBW712" s="28"/>
      <c r="NBX712" s="360"/>
      <c r="NBY712" s="28"/>
      <c r="NBZ712" s="360"/>
      <c r="NCA712" s="28"/>
      <c r="NCB712" s="360"/>
      <c r="NCC712" s="28"/>
      <c r="NCD712" s="360"/>
      <c r="NCE712" s="28"/>
      <c r="NCF712" s="360"/>
      <c r="NCG712" s="28"/>
      <c r="NCH712" s="360"/>
      <c r="NCI712" s="28"/>
      <c r="NCJ712" s="360"/>
      <c r="NCK712" s="28"/>
      <c r="NCL712" s="360"/>
      <c r="NCM712" s="28"/>
      <c r="NCN712" s="360"/>
      <c r="NCO712" s="28"/>
      <c r="NCP712" s="360"/>
      <c r="NCQ712" s="28"/>
      <c r="NCR712" s="360"/>
      <c r="NCS712" s="28"/>
      <c r="NCT712" s="360"/>
      <c r="NCU712" s="28"/>
      <c r="NCV712" s="360"/>
      <c r="NCW712" s="28"/>
      <c r="NCX712" s="360"/>
      <c r="NCY712" s="28"/>
      <c r="NCZ712" s="360"/>
      <c r="NDA712" s="28"/>
      <c r="NDB712" s="360"/>
      <c r="NDC712" s="28"/>
      <c r="NDD712" s="360"/>
      <c r="NDE712" s="28"/>
      <c r="NDF712" s="360"/>
      <c r="NDG712" s="28"/>
      <c r="NDH712" s="360"/>
      <c r="NDI712" s="28"/>
      <c r="NDJ712" s="360"/>
      <c r="NDK712" s="28"/>
      <c r="NDL712" s="360"/>
      <c r="NDM712" s="28"/>
      <c r="NDN712" s="360"/>
      <c r="NDO712" s="28"/>
      <c r="NDP712" s="360"/>
      <c r="NDQ712" s="28"/>
      <c r="NDR712" s="360"/>
      <c r="NDS712" s="28"/>
      <c r="NDT712" s="360"/>
      <c r="NDU712" s="28"/>
      <c r="NDV712" s="360"/>
      <c r="NDW712" s="28"/>
      <c r="NDX712" s="360"/>
      <c r="NDY712" s="28"/>
      <c r="NDZ712" s="360"/>
      <c r="NEA712" s="28"/>
      <c r="NEB712" s="360"/>
      <c r="NEC712" s="28"/>
      <c r="NED712" s="360"/>
      <c r="NEE712" s="28"/>
      <c r="NEF712" s="360"/>
      <c r="NEG712" s="28"/>
      <c r="NEH712" s="360"/>
      <c r="NEI712" s="28"/>
      <c r="NEJ712" s="360"/>
      <c r="NEK712" s="28"/>
      <c r="NEL712" s="360"/>
      <c r="NEM712" s="28"/>
      <c r="NEN712" s="360"/>
      <c r="NEO712" s="28"/>
      <c r="NEP712" s="360"/>
      <c r="NEQ712" s="28"/>
      <c r="NER712" s="360"/>
      <c r="NES712" s="28"/>
      <c r="NET712" s="360"/>
      <c r="NEU712" s="28"/>
      <c r="NEV712" s="360"/>
      <c r="NEW712" s="28"/>
      <c r="NEX712" s="360"/>
      <c r="NEY712" s="28"/>
      <c r="NEZ712" s="360"/>
      <c r="NFA712" s="28"/>
      <c r="NFB712" s="360"/>
      <c r="NFC712" s="28"/>
      <c r="NFD712" s="360"/>
      <c r="NFE712" s="28"/>
      <c r="NFF712" s="360"/>
      <c r="NFG712" s="28"/>
      <c r="NFH712" s="360"/>
      <c r="NFI712" s="28"/>
      <c r="NFJ712" s="360"/>
      <c r="NFK712" s="28"/>
      <c r="NFL712" s="360"/>
      <c r="NFM712" s="28"/>
      <c r="NFN712" s="360"/>
      <c r="NFO712" s="28"/>
      <c r="NFP712" s="360"/>
      <c r="NFQ712" s="28"/>
      <c r="NFR712" s="360"/>
      <c r="NFS712" s="28"/>
      <c r="NFT712" s="360"/>
      <c r="NFU712" s="28"/>
      <c r="NFV712" s="360"/>
      <c r="NFW712" s="28"/>
      <c r="NFX712" s="360"/>
      <c r="NFY712" s="28"/>
      <c r="NFZ712" s="360"/>
      <c r="NGA712" s="28"/>
      <c r="NGB712" s="360"/>
      <c r="NGC712" s="28"/>
      <c r="NGD712" s="360"/>
      <c r="NGE712" s="28"/>
      <c r="NGF712" s="360"/>
      <c r="NGG712" s="28"/>
      <c r="NGH712" s="360"/>
      <c r="NGI712" s="28"/>
      <c r="NGJ712" s="360"/>
      <c r="NGK712" s="28"/>
      <c r="NGL712" s="360"/>
      <c r="NGM712" s="28"/>
      <c r="NGN712" s="360"/>
      <c r="NGO712" s="28"/>
      <c r="NGP712" s="360"/>
      <c r="NGQ712" s="28"/>
      <c r="NGR712" s="360"/>
      <c r="NGS712" s="28"/>
      <c r="NGT712" s="360"/>
      <c r="NGU712" s="28"/>
      <c r="NGV712" s="360"/>
      <c r="NGW712" s="28"/>
      <c r="NGX712" s="360"/>
      <c r="NGY712" s="28"/>
      <c r="NGZ712" s="360"/>
      <c r="NHA712" s="28"/>
      <c r="NHB712" s="360"/>
      <c r="NHC712" s="28"/>
      <c r="NHD712" s="360"/>
      <c r="NHE712" s="28"/>
      <c r="NHF712" s="360"/>
      <c r="NHG712" s="28"/>
      <c r="NHH712" s="360"/>
      <c r="NHI712" s="28"/>
      <c r="NHJ712" s="360"/>
      <c r="NHK712" s="28"/>
      <c r="NHL712" s="360"/>
      <c r="NHM712" s="28"/>
      <c r="NHN712" s="360"/>
      <c r="NHO712" s="28"/>
      <c r="NHP712" s="360"/>
      <c r="NHQ712" s="28"/>
      <c r="NHR712" s="360"/>
      <c r="NHS712" s="28"/>
      <c r="NHT712" s="360"/>
      <c r="NHU712" s="28"/>
      <c r="NHV712" s="360"/>
      <c r="NHW712" s="28"/>
      <c r="NHX712" s="360"/>
      <c r="NHY712" s="28"/>
      <c r="NHZ712" s="360"/>
      <c r="NIA712" s="28"/>
      <c r="NIB712" s="360"/>
      <c r="NIC712" s="28"/>
      <c r="NID712" s="360"/>
      <c r="NIE712" s="28"/>
      <c r="NIF712" s="360"/>
      <c r="NIG712" s="28"/>
      <c r="NIH712" s="360"/>
      <c r="NII712" s="28"/>
      <c r="NIJ712" s="360"/>
      <c r="NIK712" s="28"/>
      <c r="NIL712" s="360"/>
      <c r="NIM712" s="28"/>
      <c r="NIN712" s="360"/>
      <c r="NIO712" s="28"/>
      <c r="NIP712" s="360"/>
      <c r="NIQ712" s="28"/>
      <c r="NIR712" s="360"/>
      <c r="NIS712" s="28"/>
      <c r="NIT712" s="360"/>
      <c r="NIU712" s="28"/>
      <c r="NIV712" s="360"/>
      <c r="NIW712" s="28"/>
      <c r="NIX712" s="360"/>
      <c r="NIY712" s="28"/>
      <c r="NIZ712" s="360"/>
      <c r="NJA712" s="28"/>
      <c r="NJB712" s="360"/>
      <c r="NJC712" s="28"/>
      <c r="NJD712" s="360"/>
      <c r="NJE712" s="28"/>
      <c r="NJF712" s="360"/>
      <c r="NJG712" s="28"/>
      <c r="NJH712" s="360"/>
      <c r="NJI712" s="28"/>
      <c r="NJJ712" s="360"/>
      <c r="NJK712" s="28"/>
      <c r="NJL712" s="360"/>
      <c r="NJM712" s="28"/>
      <c r="NJN712" s="360"/>
      <c r="NJO712" s="28"/>
      <c r="NJP712" s="360"/>
      <c r="NJQ712" s="28"/>
      <c r="NJR712" s="360"/>
      <c r="NJS712" s="28"/>
      <c r="NJT712" s="360"/>
      <c r="NJU712" s="28"/>
      <c r="NJV712" s="360"/>
      <c r="NJW712" s="28"/>
      <c r="NJX712" s="360"/>
      <c r="NJY712" s="28"/>
      <c r="NJZ712" s="360"/>
      <c r="NKA712" s="28"/>
      <c r="NKB712" s="360"/>
      <c r="NKC712" s="28"/>
      <c r="NKD712" s="360"/>
      <c r="NKE712" s="28"/>
      <c r="NKF712" s="360"/>
      <c r="NKG712" s="28"/>
      <c r="NKH712" s="360"/>
      <c r="NKI712" s="28"/>
      <c r="NKJ712" s="360"/>
      <c r="NKK712" s="28"/>
      <c r="NKL712" s="360"/>
      <c r="NKM712" s="28"/>
      <c r="NKN712" s="360"/>
      <c r="NKO712" s="28"/>
      <c r="NKP712" s="360"/>
      <c r="NKQ712" s="28"/>
      <c r="NKR712" s="360"/>
      <c r="NKS712" s="28"/>
      <c r="NKT712" s="360"/>
      <c r="NKU712" s="28"/>
      <c r="NKV712" s="360"/>
      <c r="NKW712" s="28"/>
      <c r="NKX712" s="360"/>
      <c r="NKY712" s="28"/>
      <c r="NKZ712" s="360"/>
      <c r="NLA712" s="28"/>
      <c r="NLB712" s="360"/>
      <c r="NLC712" s="28"/>
      <c r="NLD712" s="360"/>
      <c r="NLE712" s="28"/>
      <c r="NLF712" s="360"/>
      <c r="NLG712" s="28"/>
      <c r="NLH712" s="360"/>
      <c r="NLI712" s="28"/>
      <c r="NLJ712" s="360"/>
      <c r="NLK712" s="28"/>
      <c r="NLL712" s="360"/>
      <c r="NLM712" s="28"/>
      <c r="NLN712" s="360"/>
      <c r="NLO712" s="28"/>
      <c r="NLP712" s="360"/>
      <c r="NLQ712" s="28"/>
      <c r="NLR712" s="360"/>
      <c r="NLS712" s="28"/>
      <c r="NLT712" s="360"/>
      <c r="NLU712" s="28"/>
      <c r="NLV712" s="360"/>
      <c r="NLW712" s="28"/>
      <c r="NLX712" s="360"/>
      <c r="NLY712" s="28"/>
      <c r="NLZ712" s="360"/>
      <c r="NMA712" s="28"/>
      <c r="NMB712" s="360"/>
      <c r="NMC712" s="28"/>
      <c r="NMD712" s="360"/>
      <c r="NME712" s="28"/>
      <c r="NMF712" s="360"/>
      <c r="NMG712" s="28"/>
      <c r="NMH712" s="360"/>
      <c r="NMI712" s="28"/>
      <c r="NMJ712" s="360"/>
      <c r="NMK712" s="28"/>
      <c r="NML712" s="360"/>
      <c r="NMM712" s="28"/>
      <c r="NMN712" s="360"/>
      <c r="NMO712" s="28"/>
      <c r="NMP712" s="360"/>
      <c r="NMQ712" s="28"/>
      <c r="NMR712" s="360"/>
      <c r="NMS712" s="28"/>
      <c r="NMT712" s="360"/>
      <c r="NMU712" s="28"/>
      <c r="NMV712" s="360"/>
      <c r="NMW712" s="28"/>
      <c r="NMX712" s="360"/>
      <c r="NMY712" s="28"/>
      <c r="NMZ712" s="360"/>
      <c r="NNA712" s="28"/>
      <c r="NNB712" s="360"/>
      <c r="NNC712" s="28"/>
      <c r="NND712" s="360"/>
      <c r="NNE712" s="28"/>
      <c r="NNF712" s="360"/>
      <c r="NNG712" s="28"/>
      <c r="NNH712" s="360"/>
      <c r="NNI712" s="28"/>
      <c r="NNJ712" s="360"/>
      <c r="NNK712" s="28"/>
      <c r="NNL712" s="360"/>
      <c r="NNM712" s="28"/>
      <c r="NNN712" s="360"/>
      <c r="NNO712" s="28"/>
      <c r="NNP712" s="360"/>
      <c r="NNQ712" s="28"/>
      <c r="NNR712" s="360"/>
      <c r="NNS712" s="28"/>
      <c r="NNT712" s="360"/>
      <c r="NNU712" s="28"/>
      <c r="NNV712" s="360"/>
      <c r="NNW712" s="28"/>
      <c r="NNX712" s="360"/>
      <c r="NNY712" s="28"/>
      <c r="NNZ712" s="360"/>
      <c r="NOA712" s="28"/>
      <c r="NOB712" s="360"/>
      <c r="NOC712" s="28"/>
      <c r="NOD712" s="360"/>
      <c r="NOE712" s="28"/>
      <c r="NOF712" s="360"/>
      <c r="NOG712" s="28"/>
      <c r="NOH712" s="360"/>
      <c r="NOI712" s="28"/>
      <c r="NOJ712" s="360"/>
      <c r="NOK712" s="28"/>
      <c r="NOL712" s="360"/>
      <c r="NOM712" s="28"/>
      <c r="NON712" s="360"/>
      <c r="NOO712" s="28"/>
      <c r="NOP712" s="360"/>
      <c r="NOQ712" s="28"/>
      <c r="NOR712" s="360"/>
      <c r="NOS712" s="28"/>
      <c r="NOT712" s="360"/>
      <c r="NOU712" s="28"/>
      <c r="NOV712" s="360"/>
      <c r="NOW712" s="28"/>
      <c r="NOX712" s="360"/>
      <c r="NOY712" s="28"/>
      <c r="NOZ712" s="360"/>
      <c r="NPA712" s="28"/>
      <c r="NPB712" s="360"/>
      <c r="NPC712" s="28"/>
      <c r="NPD712" s="360"/>
      <c r="NPE712" s="28"/>
      <c r="NPF712" s="360"/>
      <c r="NPG712" s="28"/>
      <c r="NPH712" s="360"/>
      <c r="NPI712" s="28"/>
      <c r="NPJ712" s="360"/>
      <c r="NPK712" s="28"/>
      <c r="NPL712" s="360"/>
      <c r="NPM712" s="28"/>
      <c r="NPN712" s="360"/>
      <c r="NPO712" s="28"/>
      <c r="NPP712" s="360"/>
      <c r="NPQ712" s="28"/>
      <c r="NPR712" s="360"/>
      <c r="NPS712" s="28"/>
      <c r="NPT712" s="360"/>
      <c r="NPU712" s="28"/>
      <c r="NPV712" s="360"/>
      <c r="NPW712" s="28"/>
      <c r="NPX712" s="360"/>
      <c r="NPY712" s="28"/>
      <c r="NPZ712" s="360"/>
      <c r="NQA712" s="28"/>
      <c r="NQB712" s="360"/>
      <c r="NQC712" s="28"/>
      <c r="NQD712" s="360"/>
      <c r="NQE712" s="28"/>
      <c r="NQF712" s="360"/>
      <c r="NQG712" s="28"/>
      <c r="NQH712" s="360"/>
      <c r="NQI712" s="28"/>
      <c r="NQJ712" s="360"/>
      <c r="NQK712" s="28"/>
      <c r="NQL712" s="360"/>
      <c r="NQM712" s="28"/>
      <c r="NQN712" s="360"/>
      <c r="NQO712" s="28"/>
      <c r="NQP712" s="360"/>
      <c r="NQQ712" s="28"/>
      <c r="NQR712" s="360"/>
      <c r="NQS712" s="28"/>
      <c r="NQT712" s="360"/>
      <c r="NQU712" s="28"/>
      <c r="NQV712" s="360"/>
      <c r="NQW712" s="28"/>
      <c r="NQX712" s="360"/>
      <c r="NQY712" s="28"/>
      <c r="NQZ712" s="360"/>
      <c r="NRA712" s="28"/>
      <c r="NRB712" s="360"/>
      <c r="NRC712" s="28"/>
      <c r="NRD712" s="360"/>
      <c r="NRE712" s="28"/>
      <c r="NRF712" s="360"/>
      <c r="NRG712" s="28"/>
      <c r="NRH712" s="360"/>
      <c r="NRI712" s="28"/>
      <c r="NRJ712" s="360"/>
      <c r="NRK712" s="28"/>
      <c r="NRL712" s="360"/>
      <c r="NRM712" s="28"/>
      <c r="NRN712" s="360"/>
      <c r="NRO712" s="28"/>
      <c r="NRP712" s="360"/>
      <c r="NRQ712" s="28"/>
      <c r="NRR712" s="360"/>
      <c r="NRS712" s="28"/>
      <c r="NRT712" s="360"/>
      <c r="NRU712" s="28"/>
      <c r="NRV712" s="360"/>
      <c r="NRW712" s="28"/>
      <c r="NRX712" s="360"/>
      <c r="NRY712" s="28"/>
      <c r="NRZ712" s="360"/>
      <c r="NSA712" s="28"/>
      <c r="NSB712" s="360"/>
      <c r="NSC712" s="28"/>
      <c r="NSD712" s="360"/>
      <c r="NSE712" s="28"/>
      <c r="NSF712" s="360"/>
      <c r="NSG712" s="28"/>
      <c r="NSH712" s="360"/>
      <c r="NSI712" s="28"/>
      <c r="NSJ712" s="360"/>
      <c r="NSK712" s="28"/>
      <c r="NSL712" s="360"/>
      <c r="NSM712" s="28"/>
      <c r="NSN712" s="360"/>
      <c r="NSO712" s="28"/>
      <c r="NSP712" s="360"/>
      <c r="NSQ712" s="28"/>
      <c r="NSR712" s="360"/>
      <c r="NSS712" s="28"/>
      <c r="NST712" s="360"/>
      <c r="NSU712" s="28"/>
      <c r="NSV712" s="360"/>
      <c r="NSW712" s="28"/>
      <c r="NSX712" s="360"/>
      <c r="NSY712" s="28"/>
      <c r="NSZ712" s="360"/>
      <c r="NTA712" s="28"/>
      <c r="NTB712" s="360"/>
      <c r="NTC712" s="28"/>
      <c r="NTD712" s="360"/>
      <c r="NTE712" s="28"/>
      <c r="NTF712" s="360"/>
      <c r="NTG712" s="28"/>
      <c r="NTH712" s="360"/>
      <c r="NTI712" s="28"/>
      <c r="NTJ712" s="360"/>
      <c r="NTK712" s="28"/>
      <c r="NTL712" s="360"/>
      <c r="NTM712" s="28"/>
      <c r="NTN712" s="360"/>
      <c r="NTO712" s="28"/>
      <c r="NTP712" s="360"/>
      <c r="NTQ712" s="28"/>
      <c r="NTR712" s="360"/>
      <c r="NTS712" s="28"/>
      <c r="NTT712" s="360"/>
      <c r="NTU712" s="28"/>
      <c r="NTV712" s="360"/>
      <c r="NTW712" s="28"/>
      <c r="NTX712" s="360"/>
      <c r="NTY712" s="28"/>
      <c r="NTZ712" s="360"/>
      <c r="NUA712" s="28"/>
      <c r="NUB712" s="360"/>
      <c r="NUC712" s="28"/>
      <c r="NUD712" s="360"/>
      <c r="NUE712" s="28"/>
      <c r="NUF712" s="360"/>
      <c r="NUG712" s="28"/>
      <c r="NUH712" s="360"/>
      <c r="NUI712" s="28"/>
      <c r="NUJ712" s="360"/>
      <c r="NUK712" s="28"/>
      <c r="NUL712" s="360"/>
      <c r="NUM712" s="28"/>
      <c r="NUN712" s="360"/>
      <c r="NUO712" s="28"/>
      <c r="NUP712" s="360"/>
      <c r="NUQ712" s="28"/>
      <c r="NUR712" s="360"/>
      <c r="NUS712" s="28"/>
      <c r="NUT712" s="360"/>
      <c r="NUU712" s="28"/>
      <c r="NUV712" s="360"/>
      <c r="NUW712" s="28"/>
      <c r="NUX712" s="360"/>
      <c r="NUY712" s="28"/>
      <c r="NUZ712" s="360"/>
      <c r="NVA712" s="28"/>
      <c r="NVB712" s="360"/>
      <c r="NVC712" s="28"/>
      <c r="NVD712" s="360"/>
      <c r="NVE712" s="28"/>
      <c r="NVF712" s="360"/>
      <c r="NVG712" s="28"/>
      <c r="NVH712" s="360"/>
      <c r="NVI712" s="28"/>
      <c r="NVJ712" s="360"/>
      <c r="NVK712" s="28"/>
      <c r="NVL712" s="360"/>
      <c r="NVM712" s="28"/>
      <c r="NVN712" s="360"/>
      <c r="NVO712" s="28"/>
      <c r="NVP712" s="360"/>
      <c r="NVQ712" s="28"/>
      <c r="NVR712" s="360"/>
      <c r="NVS712" s="28"/>
      <c r="NVT712" s="360"/>
      <c r="NVU712" s="28"/>
      <c r="NVV712" s="360"/>
      <c r="NVW712" s="28"/>
      <c r="NVX712" s="360"/>
      <c r="NVY712" s="28"/>
      <c r="NVZ712" s="360"/>
      <c r="NWA712" s="28"/>
      <c r="NWB712" s="360"/>
      <c r="NWC712" s="28"/>
      <c r="NWD712" s="360"/>
      <c r="NWE712" s="28"/>
      <c r="NWF712" s="360"/>
      <c r="NWG712" s="28"/>
      <c r="NWH712" s="360"/>
      <c r="NWI712" s="28"/>
      <c r="NWJ712" s="360"/>
      <c r="NWK712" s="28"/>
      <c r="NWL712" s="360"/>
      <c r="NWM712" s="28"/>
      <c r="NWN712" s="360"/>
      <c r="NWO712" s="28"/>
      <c r="NWP712" s="360"/>
      <c r="NWQ712" s="28"/>
      <c r="NWR712" s="360"/>
      <c r="NWS712" s="28"/>
      <c r="NWT712" s="360"/>
      <c r="NWU712" s="28"/>
      <c r="NWV712" s="360"/>
      <c r="NWW712" s="28"/>
      <c r="NWX712" s="360"/>
      <c r="NWY712" s="28"/>
      <c r="NWZ712" s="360"/>
      <c r="NXA712" s="28"/>
      <c r="NXB712" s="360"/>
      <c r="NXC712" s="28"/>
      <c r="NXD712" s="360"/>
      <c r="NXE712" s="28"/>
      <c r="NXF712" s="360"/>
      <c r="NXG712" s="28"/>
      <c r="NXH712" s="360"/>
      <c r="NXI712" s="28"/>
      <c r="NXJ712" s="360"/>
      <c r="NXK712" s="28"/>
      <c r="NXL712" s="360"/>
      <c r="NXM712" s="28"/>
      <c r="NXN712" s="360"/>
      <c r="NXO712" s="28"/>
      <c r="NXP712" s="360"/>
      <c r="NXQ712" s="28"/>
      <c r="NXR712" s="360"/>
      <c r="NXS712" s="28"/>
      <c r="NXT712" s="360"/>
      <c r="NXU712" s="28"/>
      <c r="NXV712" s="360"/>
      <c r="NXW712" s="28"/>
      <c r="NXX712" s="360"/>
      <c r="NXY712" s="28"/>
      <c r="NXZ712" s="360"/>
      <c r="NYA712" s="28"/>
      <c r="NYB712" s="360"/>
      <c r="NYC712" s="28"/>
      <c r="NYD712" s="360"/>
      <c r="NYE712" s="28"/>
      <c r="NYF712" s="360"/>
      <c r="NYG712" s="28"/>
      <c r="NYH712" s="360"/>
      <c r="NYI712" s="28"/>
      <c r="NYJ712" s="360"/>
      <c r="NYK712" s="28"/>
      <c r="NYL712" s="360"/>
      <c r="NYM712" s="28"/>
      <c r="NYN712" s="360"/>
      <c r="NYO712" s="28"/>
      <c r="NYP712" s="360"/>
      <c r="NYQ712" s="28"/>
      <c r="NYR712" s="360"/>
      <c r="NYS712" s="28"/>
      <c r="NYT712" s="360"/>
      <c r="NYU712" s="28"/>
      <c r="NYV712" s="360"/>
      <c r="NYW712" s="28"/>
      <c r="NYX712" s="360"/>
      <c r="NYY712" s="28"/>
      <c r="NYZ712" s="360"/>
      <c r="NZA712" s="28"/>
      <c r="NZB712" s="360"/>
      <c r="NZC712" s="28"/>
      <c r="NZD712" s="360"/>
      <c r="NZE712" s="28"/>
      <c r="NZF712" s="360"/>
      <c r="NZG712" s="28"/>
      <c r="NZH712" s="360"/>
      <c r="NZI712" s="28"/>
      <c r="NZJ712" s="360"/>
      <c r="NZK712" s="28"/>
      <c r="NZL712" s="360"/>
      <c r="NZM712" s="28"/>
      <c r="NZN712" s="360"/>
      <c r="NZO712" s="28"/>
      <c r="NZP712" s="360"/>
      <c r="NZQ712" s="28"/>
      <c r="NZR712" s="360"/>
      <c r="NZS712" s="28"/>
      <c r="NZT712" s="360"/>
      <c r="NZU712" s="28"/>
      <c r="NZV712" s="360"/>
      <c r="NZW712" s="28"/>
      <c r="NZX712" s="360"/>
      <c r="NZY712" s="28"/>
      <c r="NZZ712" s="360"/>
      <c r="OAA712" s="28"/>
      <c r="OAB712" s="360"/>
      <c r="OAC712" s="28"/>
      <c r="OAD712" s="360"/>
      <c r="OAE712" s="28"/>
      <c r="OAF712" s="360"/>
      <c r="OAG712" s="28"/>
      <c r="OAH712" s="360"/>
      <c r="OAI712" s="28"/>
      <c r="OAJ712" s="360"/>
      <c r="OAK712" s="28"/>
      <c r="OAL712" s="360"/>
      <c r="OAM712" s="28"/>
      <c r="OAN712" s="360"/>
      <c r="OAO712" s="28"/>
      <c r="OAP712" s="360"/>
      <c r="OAQ712" s="28"/>
      <c r="OAR712" s="360"/>
      <c r="OAS712" s="28"/>
      <c r="OAT712" s="360"/>
      <c r="OAU712" s="28"/>
      <c r="OAV712" s="360"/>
      <c r="OAW712" s="28"/>
      <c r="OAX712" s="360"/>
      <c r="OAY712" s="28"/>
      <c r="OAZ712" s="360"/>
      <c r="OBA712" s="28"/>
      <c r="OBB712" s="360"/>
      <c r="OBC712" s="28"/>
      <c r="OBD712" s="360"/>
      <c r="OBE712" s="28"/>
      <c r="OBF712" s="360"/>
      <c r="OBG712" s="28"/>
      <c r="OBH712" s="360"/>
      <c r="OBI712" s="28"/>
      <c r="OBJ712" s="360"/>
      <c r="OBK712" s="28"/>
      <c r="OBL712" s="360"/>
      <c r="OBM712" s="28"/>
      <c r="OBN712" s="360"/>
      <c r="OBO712" s="28"/>
      <c r="OBP712" s="360"/>
      <c r="OBQ712" s="28"/>
      <c r="OBR712" s="360"/>
      <c r="OBS712" s="28"/>
      <c r="OBT712" s="360"/>
      <c r="OBU712" s="28"/>
      <c r="OBV712" s="360"/>
      <c r="OBW712" s="28"/>
      <c r="OBX712" s="360"/>
      <c r="OBY712" s="28"/>
      <c r="OBZ712" s="360"/>
      <c r="OCA712" s="28"/>
      <c r="OCB712" s="360"/>
      <c r="OCC712" s="28"/>
      <c r="OCD712" s="360"/>
      <c r="OCE712" s="28"/>
      <c r="OCF712" s="360"/>
      <c r="OCG712" s="28"/>
      <c r="OCH712" s="360"/>
      <c r="OCI712" s="28"/>
      <c r="OCJ712" s="360"/>
      <c r="OCK712" s="28"/>
      <c r="OCL712" s="360"/>
      <c r="OCM712" s="28"/>
      <c r="OCN712" s="360"/>
      <c r="OCO712" s="28"/>
      <c r="OCP712" s="360"/>
      <c r="OCQ712" s="28"/>
      <c r="OCR712" s="360"/>
      <c r="OCS712" s="28"/>
      <c r="OCT712" s="360"/>
      <c r="OCU712" s="28"/>
      <c r="OCV712" s="360"/>
      <c r="OCW712" s="28"/>
      <c r="OCX712" s="360"/>
      <c r="OCY712" s="28"/>
      <c r="OCZ712" s="360"/>
      <c r="ODA712" s="28"/>
      <c r="ODB712" s="360"/>
      <c r="ODC712" s="28"/>
      <c r="ODD712" s="360"/>
      <c r="ODE712" s="28"/>
      <c r="ODF712" s="360"/>
      <c r="ODG712" s="28"/>
      <c r="ODH712" s="360"/>
      <c r="ODI712" s="28"/>
      <c r="ODJ712" s="360"/>
      <c r="ODK712" s="28"/>
      <c r="ODL712" s="360"/>
      <c r="ODM712" s="28"/>
      <c r="ODN712" s="360"/>
      <c r="ODO712" s="28"/>
      <c r="ODP712" s="360"/>
      <c r="ODQ712" s="28"/>
      <c r="ODR712" s="360"/>
      <c r="ODS712" s="28"/>
      <c r="ODT712" s="360"/>
      <c r="ODU712" s="28"/>
      <c r="ODV712" s="360"/>
      <c r="ODW712" s="28"/>
      <c r="ODX712" s="360"/>
      <c r="ODY712" s="28"/>
      <c r="ODZ712" s="360"/>
      <c r="OEA712" s="28"/>
      <c r="OEB712" s="360"/>
      <c r="OEC712" s="28"/>
      <c r="OED712" s="360"/>
      <c r="OEE712" s="28"/>
      <c r="OEF712" s="360"/>
      <c r="OEG712" s="28"/>
      <c r="OEH712" s="360"/>
      <c r="OEI712" s="28"/>
      <c r="OEJ712" s="360"/>
      <c r="OEK712" s="28"/>
      <c r="OEL712" s="360"/>
      <c r="OEM712" s="28"/>
      <c r="OEN712" s="360"/>
      <c r="OEO712" s="28"/>
      <c r="OEP712" s="360"/>
      <c r="OEQ712" s="28"/>
      <c r="OER712" s="360"/>
      <c r="OES712" s="28"/>
      <c r="OET712" s="360"/>
      <c r="OEU712" s="28"/>
      <c r="OEV712" s="360"/>
      <c r="OEW712" s="28"/>
      <c r="OEX712" s="360"/>
      <c r="OEY712" s="28"/>
      <c r="OEZ712" s="360"/>
      <c r="OFA712" s="28"/>
      <c r="OFB712" s="360"/>
      <c r="OFC712" s="28"/>
      <c r="OFD712" s="360"/>
      <c r="OFE712" s="28"/>
      <c r="OFF712" s="360"/>
      <c r="OFG712" s="28"/>
      <c r="OFH712" s="360"/>
      <c r="OFI712" s="28"/>
      <c r="OFJ712" s="360"/>
      <c r="OFK712" s="28"/>
      <c r="OFL712" s="360"/>
      <c r="OFM712" s="28"/>
      <c r="OFN712" s="360"/>
      <c r="OFO712" s="28"/>
      <c r="OFP712" s="360"/>
      <c r="OFQ712" s="28"/>
      <c r="OFR712" s="360"/>
      <c r="OFS712" s="28"/>
      <c r="OFT712" s="360"/>
      <c r="OFU712" s="28"/>
      <c r="OFV712" s="360"/>
      <c r="OFW712" s="28"/>
      <c r="OFX712" s="360"/>
      <c r="OFY712" s="28"/>
      <c r="OFZ712" s="360"/>
      <c r="OGA712" s="28"/>
      <c r="OGB712" s="360"/>
      <c r="OGC712" s="28"/>
      <c r="OGD712" s="360"/>
      <c r="OGE712" s="28"/>
      <c r="OGF712" s="360"/>
      <c r="OGG712" s="28"/>
      <c r="OGH712" s="360"/>
      <c r="OGI712" s="28"/>
      <c r="OGJ712" s="360"/>
      <c r="OGK712" s="28"/>
      <c r="OGL712" s="360"/>
      <c r="OGM712" s="28"/>
      <c r="OGN712" s="360"/>
      <c r="OGO712" s="28"/>
      <c r="OGP712" s="360"/>
      <c r="OGQ712" s="28"/>
      <c r="OGR712" s="360"/>
      <c r="OGS712" s="28"/>
      <c r="OGT712" s="360"/>
      <c r="OGU712" s="28"/>
      <c r="OGV712" s="360"/>
      <c r="OGW712" s="28"/>
      <c r="OGX712" s="360"/>
      <c r="OGY712" s="28"/>
      <c r="OGZ712" s="360"/>
      <c r="OHA712" s="28"/>
      <c r="OHB712" s="360"/>
      <c r="OHC712" s="28"/>
      <c r="OHD712" s="360"/>
      <c r="OHE712" s="28"/>
      <c r="OHF712" s="360"/>
      <c r="OHG712" s="28"/>
      <c r="OHH712" s="360"/>
      <c r="OHI712" s="28"/>
      <c r="OHJ712" s="360"/>
      <c r="OHK712" s="28"/>
      <c r="OHL712" s="360"/>
      <c r="OHM712" s="28"/>
      <c r="OHN712" s="360"/>
      <c r="OHO712" s="28"/>
      <c r="OHP712" s="360"/>
      <c r="OHQ712" s="28"/>
      <c r="OHR712" s="360"/>
      <c r="OHS712" s="28"/>
      <c r="OHT712" s="360"/>
      <c r="OHU712" s="28"/>
      <c r="OHV712" s="360"/>
      <c r="OHW712" s="28"/>
      <c r="OHX712" s="360"/>
      <c r="OHY712" s="28"/>
      <c r="OHZ712" s="360"/>
      <c r="OIA712" s="28"/>
      <c r="OIB712" s="360"/>
      <c r="OIC712" s="28"/>
      <c r="OID712" s="360"/>
      <c r="OIE712" s="28"/>
      <c r="OIF712" s="360"/>
      <c r="OIG712" s="28"/>
      <c r="OIH712" s="360"/>
      <c r="OII712" s="28"/>
      <c r="OIJ712" s="360"/>
      <c r="OIK712" s="28"/>
      <c r="OIL712" s="360"/>
      <c r="OIM712" s="28"/>
      <c r="OIN712" s="360"/>
      <c r="OIO712" s="28"/>
      <c r="OIP712" s="360"/>
      <c r="OIQ712" s="28"/>
      <c r="OIR712" s="360"/>
      <c r="OIS712" s="28"/>
      <c r="OIT712" s="360"/>
      <c r="OIU712" s="28"/>
      <c r="OIV712" s="360"/>
      <c r="OIW712" s="28"/>
      <c r="OIX712" s="360"/>
      <c r="OIY712" s="28"/>
      <c r="OIZ712" s="360"/>
      <c r="OJA712" s="28"/>
      <c r="OJB712" s="360"/>
      <c r="OJC712" s="28"/>
      <c r="OJD712" s="360"/>
      <c r="OJE712" s="28"/>
      <c r="OJF712" s="360"/>
      <c r="OJG712" s="28"/>
      <c r="OJH712" s="360"/>
      <c r="OJI712" s="28"/>
      <c r="OJJ712" s="360"/>
      <c r="OJK712" s="28"/>
      <c r="OJL712" s="360"/>
      <c r="OJM712" s="28"/>
      <c r="OJN712" s="360"/>
      <c r="OJO712" s="28"/>
      <c r="OJP712" s="360"/>
      <c r="OJQ712" s="28"/>
      <c r="OJR712" s="360"/>
      <c r="OJS712" s="28"/>
      <c r="OJT712" s="360"/>
      <c r="OJU712" s="28"/>
      <c r="OJV712" s="360"/>
      <c r="OJW712" s="28"/>
      <c r="OJX712" s="360"/>
      <c r="OJY712" s="28"/>
      <c r="OJZ712" s="360"/>
      <c r="OKA712" s="28"/>
      <c r="OKB712" s="360"/>
      <c r="OKC712" s="28"/>
      <c r="OKD712" s="360"/>
      <c r="OKE712" s="28"/>
      <c r="OKF712" s="360"/>
      <c r="OKG712" s="28"/>
      <c r="OKH712" s="360"/>
      <c r="OKI712" s="28"/>
      <c r="OKJ712" s="360"/>
      <c r="OKK712" s="28"/>
      <c r="OKL712" s="360"/>
      <c r="OKM712" s="28"/>
      <c r="OKN712" s="360"/>
      <c r="OKO712" s="28"/>
      <c r="OKP712" s="360"/>
      <c r="OKQ712" s="28"/>
      <c r="OKR712" s="360"/>
      <c r="OKS712" s="28"/>
      <c r="OKT712" s="360"/>
      <c r="OKU712" s="28"/>
      <c r="OKV712" s="360"/>
      <c r="OKW712" s="28"/>
      <c r="OKX712" s="360"/>
      <c r="OKY712" s="28"/>
      <c r="OKZ712" s="360"/>
      <c r="OLA712" s="28"/>
      <c r="OLB712" s="360"/>
      <c r="OLC712" s="28"/>
      <c r="OLD712" s="360"/>
      <c r="OLE712" s="28"/>
      <c r="OLF712" s="360"/>
      <c r="OLG712" s="28"/>
      <c r="OLH712" s="360"/>
      <c r="OLI712" s="28"/>
      <c r="OLJ712" s="360"/>
      <c r="OLK712" s="28"/>
      <c r="OLL712" s="360"/>
      <c r="OLM712" s="28"/>
      <c r="OLN712" s="360"/>
      <c r="OLO712" s="28"/>
      <c r="OLP712" s="360"/>
      <c r="OLQ712" s="28"/>
      <c r="OLR712" s="360"/>
      <c r="OLS712" s="28"/>
      <c r="OLT712" s="360"/>
      <c r="OLU712" s="28"/>
      <c r="OLV712" s="360"/>
      <c r="OLW712" s="28"/>
      <c r="OLX712" s="360"/>
      <c r="OLY712" s="28"/>
      <c r="OLZ712" s="360"/>
      <c r="OMA712" s="28"/>
      <c r="OMB712" s="360"/>
      <c r="OMC712" s="28"/>
      <c r="OMD712" s="360"/>
      <c r="OME712" s="28"/>
      <c r="OMF712" s="360"/>
      <c r="OMG712" s="28"/>
      <c r="OMH712" s="360"/>
      <c r="OMI712" s="28"/>
      <c r="OMJ712" s="360"/>
      <c r="OMK712" s="28"/>
      <c r="OML712" s="360"/>
      <c r="OMM712" s="28"/>
      <c r="OMN712" s="360"/>
      <c r="OMO712" s="28"/>
      <c r="OMP712" s="360"/>
      <c r="OMQ712" s="28"/>
      <c r="OMR712" s="360"/>
      <c r="OMS712" s="28"/>
      <c r="OMT712" s="360"/>
      <c r="OMU712" s="28"/>
      <c r="OMV712" s="360"/>
      <c r="OMW712" s="28"/>
      <c r="OMX712" s="360"/>
      <c r="OMY712" s="28"/>
      <c r="OMZ712" s="360"/>
      <c r="ONA712" s="28"/>
      <c r="ONB712" s="360"/>
      <c r="ONC712" s="28"/>
      <c r="OND712" s="360"/>
      <c r="ONE712" s="28"/>
      <c r="ONF712" s="360"/>
      <c r="ONG712" s="28"/>
      <c r="ONH712" s="360"/>
      <c r="ONI712" s="28"/>
      <c r="ONJ712" s="360"/>
      <c r="ONK712" s="28"/>
      <c r="ONL712" s="360"/>
      <c r="ONM712" s="28"/>
      <c r="ONN712" s="360"/>
      <c r="ONO712" s="28"/>
      <c r="ONP712" s="360"/>
      <c r="ONQ712" s="28"/>
      <c r="ONR712" s="360"/>
      <c r="ONS712" s="28"/>
      <c r="ONT712" s="360"/>
      <c r="ONU712" s="28"/>
      <c r="ONV712" s="360"/>
      <c r="ONW712" s="28"/>
      <c r="ONX712" s="360"/>
      <c r="ONY712" s="28"/>
      <c r="ONZ712" s="360"/>
      <c r="OOA712" s="28"/>
      <c r="OOB712" s="360"/>
      <c r="OOC712" s="28"/>
      <c r="OOD712" s="360"/>
      <c r="OOE712" s="28"/>
      <c r="OOF712" s="360"/>
      <c r="OOG712" s="28"/>
      <c r="OOH712" s="360"/>
      <c r="OOI712" s="28"/>
      <c r="OOJ712" s="360"/>
      <c r="OOK712" s="28"/>
      <c r="OOL712" s="360"/>
      <c r="OOM712" s="28"/>
      <c r="OON712" s="360"/>
      <c r="OOO712" s="28"/>
      <c r="OOP712" s="360"/>
      <c r="OOQ712" s="28"/>
      <c r="OOR712" s="360"/>
      <c r="OOS712" s="28"/>
      <c r="OOT712" s="360"/>
      <c r="OOU712" s="28"/>
      <c r="OOV712" s="360"/>
      <c r="OOW712" s="28"/>
      <c r="OOX712" s="360"/>
      <c r="OOY712" s="28"/>
      <c r="OOZ712" s="360"/>
      <c r="OPA712" s="28"/>
      <c r="OPB712" s="360"/>
      <c r="OPC712" s="28"/>
      <c r="OPD712" s="360"/>
      <c r="OPE712" s="28"/>
      <c r="OPF712" s="360"/>
      <c r="OPG712" s="28"/>
      <c r="OPH712" s="360"/>
      <c r="OPI712" s="28"/>
      <c r="OPJ712" s="360"/>
      <c r="OPK712" s="28"/>
      <c r="OPL712" s="360"/>
      <c r="OPM712" s="28"/>
      <c r="OPN712" s="360"/>
      <c r="OPO712" s="28"/>
      <c r="OPP712" s="360"/>
      <c r="OPQ712" s="28"/>
      <c r="OPR712" s="360"/>
      <c r="OPS712" s="28"/>
      <c r="OPT712" s="360"/>
      <c r="OPU712" s="28"/>
      <c r="OPV712" s="360"/>
      <c r="OPW712" s="28"/>
      <c r="OPX712" s="360"/>
      <c r="OPY712" s="28"/>
      <c r="OPZ712" s="360"/>
      <c r="OQA712" s="28"/>
      <c r="OQB712" s="360"/>
      <c r="OQC712" s="28"/>
      <c r="OQD712" s="360"/>
      <c r="OQE712" s="28"/>
      <c r="OQF712" s="360"/>
      <c r="OQG712" s="28"/>
      <c r="OQH712" s="360"/>
      <c r="OQI712" s="28"/>
      <c r="OQJ712" s="360"/>
      <c r="OQK712" s="28"/>
      <c r="OQL712" s="360"/>
      <c r="OQM712" s="28"/>
      <c r="OQN712" s="360"/>
      <c r="OQO712" s="28"/>
      <c r="OQP712" s="360"/>
      <c r="OQQ712" s="28"/>
      <c r="OQR712" s="360"/>
      <c r="OQS712" s="28"/>
      <c r="OQT712" s="360"/>
      <c r="OQU712" s="28"/>
      <c r="OQV712" s="360"/>
      <c r="OQW712" s="28"/>
      <c r="OQX712" s="360"/>
      <c r="OQY712" s="28"/>
      <c r="OQZ712" s="360"/>
      <c r="ORA712" s="28"/>
      <c r="ORB712" s="360"/>
      <c r="ORC712" s="28"/>
      <c r="ORD712" s="360"/>
      <c r="ORE712" s="28"/>
      <c r="ORF712" s="360"/>
      <c r="ORG712" s="28"/>
      <c r="ORH712" s="360"/>
      <c r="ORI712" s="28"/>
      <c r="ORJ712" s="360"/>
      <c r="ORK712" s="28"/>
      <c r="ORL712" s="360"/>
      <c r="ORM712" s="28"/>
      <c r="ORN712" s="360"/>
      <c r="ORO712" s="28"/>
      <c r="ORP712" s="360"/>
      <c r="ORQ712" s="28"/>
      <c r="ORR712" s="360"/>
      <c r="ORS712" s="28"/>
      <c r="ORT712" s="360"/>
      <c r="ORU712" s="28"/>
      <c r="ORV712" s="360"/>
      <c r="ORW712" s="28"/>
      <c r="ORX712" s="360"/>
      <c r="ORY712" s="28"/>
      <c r="ORZ712" s="360"/>
      <c r="OSA712" s="28"/>
      <c r="OSB712" s="360"/>
      <c r="OSC712" s="28"/>
      <c r="OSD712" s="360"/>
      <c r="OSE712" s="28"/>
      <c r="OSF712" s="360"/>
      <c r="OSG712" s="28"/>
      <c r="OSH712" s="360"/>
      <c r="OSI712" s="28"/>
      <c r="OSJ712" s="360"/>
      <c r="OSK712" s="28"/>
      <c r="OSL712" s="360"/>
      <c r="OSM712" s="28"/>
      <c r="OSN712" s="360"/>
      <c r="OSO712" s="28"/>
      <c r="OSP712" s="360"/>
      <c r="OSQ712" s="28"/>
      <c r="OSR712" s="360"/>
      <c r="OSS712" s="28"/>
      <c r="OST712" s="360"/>
      <c r="OSU712" s="28"/>
      <c r="OSV712" s="360"/>
      <c r="OSW712" s="28"/>
      <c r="OSX712" s="360"/>
      <c r="OSY712" s="28"/>
      <c r="OSZ712" s="360"/>
      <c r="OTA712" s="28"/>
      <c r="OTB712" s="360"/>
      <c r="OTC712" s="28"/>
      <c r="OTD712" s="360"/>
      <c r="OTE712" s="28"/>
      <c r="OTF712" s="360"/>
      <c r="OTG712" s="28"/>
      <c r="OTH712" s="360"/>
      <c r="OTI712" s="28"/>
      <c r="OTJ712" s="360"/>
      <c r="OTK712" s="28"/>
      <c r="OTL712" s="360"/>
      <c r="OTM712" s="28"/>
      <c r="OTN712" s="360"/>
      <c r="OTO712" s="28"/>
      <c r="OTP712" s="360"/>
      <c r="OTQ712" s="28"/>
      <c r="OTR712" s="360"/>
      <c r="OTS712" s="28"/>
      <c r="OTT712" s="360"/>
      <c r="OTU712" s="28"/>
      <c r="OTV712" s="360"/>
      <c r="OTW712" s="28"/>
      <c r="OTX712" s="360"/>
      <c r="OTY712" s="28"/>
      <c r="OTZ712" s="360"/>
      <c r="OUA712" s="28"/>
      <c r="OUB712" s="360"/>
      <c r="OUC712" s="28"/>
      <c r="OUD712" s="360"/>
      <c r="OUE712" s="28"/>
      <c r="OUF712" s="360"/>
      <c r="OUG712" s="28"/>
      <c r="OUH712" s="360"/>
      <c r="OUI712" s="28"/>
      <c r="OUJ712" s="360"/>
      <c r="OUK712" s="28"/>
      <c r="OUL712" s="360"/>
      <c r="OUM712" s="28"/>
      <c r="OUN712" s="360"/>
      <c r="OUO712" s="28"/>
      <c r="OUP712" s="360"/>
      <c r="OUQ712" s="28"/>
      <c r="OUR712" s="360"/>
      <c r="OUS712" s="28"/>
      <c r="OUT712" s="360"/>
      <c r="OUU712" s="28"/>
      <c r="OUV712" s="360"/>
      <c r="OUW712" s="28"/>
      <c r="OUX712" s="360"/>
      <c r="OUY712" s="28"/>
      <c r="OUZ712" s="360"/>
      <c r="OVA712" s="28"/>
      <c r="OVB712" s="360"/>
      <c r="OVC712" s="28"/>
      <c r="OVD712" s="360"/>
      <c r="OVE712" s="28"/>
      <c r="OVF712" s="360"/>
      <c r="OVG712" s="28"/>
      <c r="OVH712" s="360"/>
      <c r="OVI712" s="28"/>
      <c r="OVJ712" s="360"/>
      <c r="OVK712" s="28"/>
      <c r="OVL712" s="360"/>
      <c r="OVM712" s="28"/>
      <c r="OVN712" s="360"/>
      <c r="OVO712" s="28"/>
      <c r="OVP712" s="360"/>
      <c r="OVQ712" s="28"/>
      <c r="OVR712" s="360"/>
      <c r="OVS712" s="28"/>
      <c r="OVT712" s="360"/>
      <c r="OVU712" s="28"/>
      <c r="OVV712" s="360"/>
      <c r="OVW712" s="28"/>
      <c r="OVX712" s="360"/>
      <c r="OVY712" s="28"/>
      <c r="OVZ712" s="360"/>
      <c r="OWA712" s="28"/>
      <c r="OWB712" s="360"/>
      <c r="OWC712" s="28"/>
      <c r="OWD712" s="360"/>
      <c r="OWE712" s="28"/>
      <c r="OWF712" s="360"/>
      <c r="OWG712" s="28"/>
      <c r="OWH712" s="360"/>
      <c r="OWI712" s="28"/>
      <c r="OWJ712" s="360"/>
      <c r="OWK712" s="28"/>
      <c r="OWL712" s="360"/>
      <c r="OWM712" s="28"/>
      <c r="OWN712" s="360"/>
      <c r="OWO712" s="28"/>
      <c r="OWP712" s="360"/>
      <c r="OWQ712" s="28"/>
      <c r="OWR712" s="360"/>
      <c r="OWS712" s="28"/>
      <c r="OWT712" s="360"/>
      <c r="OWU712" s="28"/>
      <c r="OWV712" s="360"/>
      <c r="OWW712" s="28"/>
      <c r="OWX712" s="360"/>
      <c r="OWY712" s="28"/>
      <c r="OWZ712" s="360"/>
      <c r="OXA712" s="28"/>
      <c r="OXB712" s="360"/>
      <c r="OXC712" s="28"/>
      <c r="OXD712" s="360"/>
      <c r="OXE712" s="28"/>
      <c r="OXF712" s="360"/>
      <c r="OXG712" s="28"/>
      <c r="OXH712" s="360"/>
      <c r="OXI712" s="28"/>
      <c r="OXJ712" s="360"/>
      <c r="OXK712" s="28"/>
      <c r="OXL712" s="360"/>
      <c r="OXM712" s="28"/>
      <c r="OXN712" s="360"/>
      <c r="OXO712" s="28"/>
      <c r="OXP712" s="360"/>
      <c r="OXQ712" s="28"/>
      <c r="OXR712" s="360"/>
      <c r="OXS712" s="28"/>
      <c r="OXT712" s="360"/>
      <c r="OXU712" s="28"/>
      <c r="OXV712" s="360"/>
      <c r="OXW712" s="28"/>
      <c r="OXX712" s="360"/>
      <c r="OXY712" s="28"/>
      <c r="OXZ712" s="360"/>
      <c r="OYA712" s="28"/>
      <c r="OYB712" s="360"/>
      <c r="OYC712" s="28"/>
      <c r="OYD712" s="360"/>
      <c r="OYE712" s="28"/>
      <c r="OYF712" s="360"/>
      <c r="OYG712" s="28"/>
      <c r="OYH712" s="360"/>
      <c r="OYI712" s="28"/>
      <c r="OYJ712" s="360"/>
      <c r="OYK712" s="28"/>
      <c r="OYL712" s="360"/>
      <c r="OYM712" s="28"/>
      <c r="OYN712" s="360"/>
      <c r="OYO712" s="28"/>
      <c r="OYP712" s="360"/>
      <c r="OYQ712" s="28"/>
      <c r="OYR712" s="360"/>
      <c r="OYS712" s="28"/>
      <c r="OYT712" s="360"/>
      <c r="OYU712" s="28"/>
      <c r="OYV712" s="360"/>
      <c r="OYW712" s="28"/>
      <c r="OYX712" s="360"/>
      <c r="OYY712" s="28"/>
      <c r="OYZ712" s="360"/>
      <c r="OZA712" s="28"/>
      <c r="OZB712" s="360"/>
      <c r="OZC712" s="28"/>
      <c r="OZD712" s="360"/>
      <c r="OZE712" s="28"/>
      <c r="OZF712" s="360"/>
      <c r="OZG712" s="28"/>
      <c r="OZH712" s="360"/>
      <c r="OZI712" s="28"/>
      <c r="OZJ712" s="360"/>
      <c r="OZK712" s="28"/>
      <c r="OZL712" s="360"/>
      <c r="OZM712" s="28"/>
      <c r="OZN712" s="360"/>
      <c r="OZO712" s="28"/>
      <c r="OZP712" s="360"/>
      <c r="OZQ712" s="28"/>
      <c r="OZR712" s="360"/>
      <c r="OZS712" s="28"/>
      <c r="OZT712" s="360"/>
      <c r="OZU712" s="28"/>
      <c r="OZV712" s="360"/>
      <c r="OZW712" s="28"/>
      <c r="OZX712" s="360"/>
      <c r="OZY712" s="28"/>
      <c r="OZZ712" s="360"/>
      <c r="PAA712" s="28"/>
      <c r="PAB712" s="360"/>
      <c r="PAC712" s="28"/>
      <c r="PAD712" s="360"/>
      <c r="PAE712" s="28"/>
      <c r="PAF712" s="360"/>
      <c r="PAG712" s="28"/>
      <c r="PAH712" s="360"/>
      <c r="PAI712" s="28"/>
      <c r="PAJ712" s="360"/>
      <c r="PAK712" s="28"/>
      <c r="PAL712" s="360"/>
      <c r="PAM712" s="28"/>
      <c r="PAN712" s="360"/>
      <c r="PAO712" s="28"/>
      <c r="PAP712" s="360"/>
      <c r="PAQ712" s="28"/>
      <c r="PAR712" s="360"/>
      <c r="PAS712" s="28"/>
      <c r="PAT712" s="360"/>
      <c r="PAU712" s="28"/>
      <c r="PAV712" s="360"/>
      <c r="PAW712" s="28"/>
      <c r="PAX712" s="360"/>
      <c r="PAY712" s="28"/>
      <c r="PAZ712" s="360"/>
      <c r="PBA712" s="28"/>
      <c r="PBB712" s="360"/>
      <c r="PBC712" s="28"/>
      <c r="PBD712" s="360"/>
      <c r="PBE712" s="28"/>
      <c r="PBF712" s="360"/>
      <c r="PBG712" s="28"/>
      <c r="PBH712" s="360"/>
      <c r="PBI712" s="28"/>
      <c r="PBJ712" s="360"/>
      <c r="PBK712" s="28"/>
      <c r="PBL712" s="360"/>
      <c r="PBM712" s="28"/>
      <c r="PBN712" s="360"/>
      <c r="PBO712" s="28"/>
      <c r="PBP712" s="360"/>
      <c r="PBQ712" s="28"/>
      <c r="PBR712" s="360"/>
      <c r="PBS712" s="28"/>
      <c r="PBT712" s="360"/>
      <c r="PBU712" s="28"/>
      <c r="PBV712" s="360"/>
      <c r="PBW712" s="28"/>
      <c r="PBX712" s="360"/>
      <c r="PBY712" s="28"/>
      <c r="PBZ712" s="360"/>
      <c r="PCA712" s="28"/>
      <c r="PCB712" s="360"/>
      <c r="PCC712" s="28"/>
      <c r="PCD712" s="360"/>
      <c r="PCE712" s="28"/>
      <c r="PCF712" s="360"/>
      <c r="PCG712" s="28"/>
      <c r="PCH712" s="360"/>
      <c r="PCI712" s="28"/>
      <c r="PCJ712" s="360"/>
      <c r="PCK712" s="28"/>
      <c r="PCL712" s="360"/>
      <c r="PCM712" s="28"/>
      <c r="PCN712" s="360"/>
      <c r="PCO712" s="28"/>
      <c r="PCP712" s="360"/>
      <c r="PCQ712" s="28"/>
      <c r="PCR712" s="360"/>
      <c r="PCS712" s="28"/>
      <c r="PCT712" s="360"/>
      <c r="PCU712" s="28"/>
      <c r="PCV712" s="360"/>
      <c r="PCW712" s="28"/>
      <c r="PCX712" s="360"/>
      <c r="PCY712" s="28"/>
      <c r="PCZ712" s="360"/>
      <c r="PDA712" s="28"/>
      <c r="PDB712" s="360"/>
      <c r="PDC712" s="28"/>
      <c r="PDD712" s="360"/>
      <c r="PDE712" s="28"/>
      <c r="PDF712" s="360"/>
      <c r="PDG712" s="28"/>
      <c r="PDH712" s="360"/>
      <c r="PDI712" s="28"/>
      <c r="PDJ712" s="360"/>
      <c r="PDK712" s="28"/>
      <c r="PDL712" s="360"/>
      <c r="PDM712" s="28"/>
      <c r="PDN712" s="360"/>
      <c r="PDO712" s="28"/>
      <c r="PDP712" s="360"/>
      <c r="PDQ712" s="28"/>
      <c r="PDR712" s="360"/>
      <c r="PDS712" s="28"/>
      <c r="PDT712" s="360"/>
      <c r="PDU712" s="28"/>
      <c r="PDV712" s="360"/>
      <c r="PDW712" s="28"/>
      <c r="PDX712" s="360"/>
      <c r="PDY712" s="28"/>
      <c r="PDZ712" s="360"/>
      <c r="PEA712" s="28"/>
      <c r="PEB712" s="360"/>
      <c r="PEC712" s="28"/>
      <c r="PED712" s="360"/>
      <c r="PEE712" s="28"/>
      <c r="PEF712" s="360"/>
      <c r="PEG712" s="28"/>
      <c r="PEH712" s="360"/>
      <c r="PEI712" s="28"/>
      <c r="PEJ712" s="360"/>
      <c r="PEK712" s="28"/>
      <c r="PEL712" s="360"/>
      <c r="PEM712" s="28"/>
      <c r="PEN712" s="360"/>
      <c r="PEO712" s="28"/>
      <c r="PEP712" s="360"/>
      <c r="PEQ712" s="28"/>
      <c r="PER712" s="360"/>
      <c r="PES712" s="28"/>
      <c r="PET712" s="360"/>
      <c r="PEU712" s="28"/>
      <c r="PEV712" s="360"/>
      <c r="PEW712" s="28"/>
      <c r="PEX712" s="360"/>
      <c r="PEY712" s="28"/>
      <c r="PEZ712" s="360"/>
      <c r="PFA712" s="28"/>
      <c r="PFB712" s="360"/>
      <c r="PFC712" s="28"/>
      <c r="PFD712" s="360"/>
      <c r="PFE712" s="28"/>
      <c r="PFF712" s="360"/>
      <c r="PFG712" s="28"/>
      <c r="PFH712" s="360"/>
      <c r="PFI712" s="28"/>
      <c r="PFJ712" s="360"/>
      <c r="PFK712" s="28"/>
      <c r="PFL712" s="360"/>
      <c r="PFM712" s="28"/>
      <c r="PFN712" s="360"/>
      <c r="PFO712" s="28"/>
      <c r="PFP712" s="360"/>
      <c r="PFQ712" s="28"/>
      <c r="PFR712" s="360"/>
      <c r="PFS712" s="28"/>
      <c r="PFT712" s="360"/>
      <c r="PFU712" s="28"/>
      <c r="PFV712" s="360"/>
      <c r="PFW712" s="28"/>
      <c r="PFX712" s="360"/>
      <c r="PFY712" s="28"/>
      <c r="PFZ712" s="360"/>
      <c r="PGA712" s="28"/>
      <c r="PGB712" s="360"/>
      <c r="PGC712" s="28"/>
      <c r="PGD712" s="360"/>
      <c r="PGE712" s="28"/>
      <c r="PGF712" s="360"/>
      <c r="PGG712" s="28"/>
      <c r="PGH712" s="360"/>
      <c r="PGI712" s="28"/>
      <c r="PGJ712" s="360"/>
      <c r="PGK712" s="28"/>
      <c r="PGL712" s="360"/>
      <c r="PGM712" s="28"/>
      <c r="PGN712" s="360"/>
      <c r="PGO712" s="28"/>
      <c r="PGP712" s="360"/>
      <c r="PGQ712" s="28"/>
      <c r="PGR712" s="360"/>
      <c r="PGS712" s="28"/>
      <c r="PGT712" s="360"/>
      <c r="PGU712" s="28"/>
      <c r="PGV712" s="360"/>
      <c r="PGW712" s="28"/>
      <c r="PGX712" s="360"/>
      <c r="PGY712" s="28"/>
      <c r="PGZ712" s="360"/>
      <c r="PHA712" s="28"/>
      <c r="PHB712" s="360"/>
      <c r="PHC712" s="28"/>
      <c r="PHD712" s="360"/>
      <c r="PHE712" s="28"/>
      <c r="PHF712" s="360"/>
      <c r="PHG712" s="28"/>
      <c r="PHH712" s="360"/>
      <c r="PHI712" s="28"/>
      <c r="PHJ712" s="360"/>
      <c r="PHK712" s="28"/>
      <c r="PHL712" s="360"/>
      <c r="PHM712" s="28"/>
      <c r="PHN712" s="360"/>
      <c r="PHO712" s="28"/>
      <c r="PHP712" s="360"/>
      <c r="PHQ712" s="28"/>
      <c r="PHR712" s="360"/>
      <c r="PHS712" s="28"/>
      <c r="PHT712" s="360"/>
      <c r="PHU712" s="28"/>
      <c r="PHV712" s="360"/>
      <c r="PHW712" s="28"/>
      <c r="PHX712" s="360"/>
      <c r="PHY712" s="28"/>
      <c r="PHZ712" s="360"/>
      <c r="PIA712" s="28"/>
      <c r="PIB712" s="360"/>
      <c r="PIC712" s="28"/>
      <c r="PID712" s="360"/>
      <c r="PIE712" s="28"/>
      <c r="PIF712" s="360"/>
      <c r="PIG712" s="28"/>
      <c r="PIH712" s="360"/>
      <c r="PII712" s="28"/>
      <c r="PIJ712" s="360"/>
      <c r="PIK712" s="28"/>
      <c r="PIL712" s="360"/>
      <c r="PIM712" s="28"/>
      <c r="PIN712" s="360"/>
      <c r="PIO712" s="28"/>
      <c r="PIP712" s="360"/>
      <c r="PIQ712" s="28"/>
      <c r="PIR712" s="360"/>
      <c r="PIS712" s="28"/>
      <c r="PIT712" s="360"/>
      <c r="PIU712" s="28"/>
      <c r="PIV712" s="360"/>
      <c r="PIW712" s="28"/>
      <c r="PIX712" s="360"/>
      <c r="PIY712" s="28"/>
      <c r="PIZ712" s="360"/>
      <c r="PJA712" s="28"/>
      <c r="PJB712" s="360"/>
      <c r="PJC712" s="28"/>
      <c r="PJD712" s="360"/>
      <c r="PJE712" s="28"/>
      <c r="PJF712" s="360"/>
      <c r="PJG712" s="28"/>
      <c r="PJH712" s="360"/>
      <c r="PJI712" s="28"/>
      <c r="PJJ712" s="360"/>
      <c r="PJK712" s="28"/>
      <c r="PJL712" s="360"/>
      <c r="PJM712" s="28"/>
      <c r="PJN712" s="360"/>
      <c r="PJO712" s="28"/>
      <c r="PJP712" s="360"/>
      <c r="PJQ712" s="28"/>
      <c r="PJR712" s="360"/>
      <c r="PJS712" s="28"/>
      <c r="PJT712" s="360"/>
      <c r="PJU712" s="28"/>
      <c r="PJV712" s="360"/>
      <c r="PJW712" s="28"/>
      <c r="PJX712" s="360"/>
      <c r="PJY712" s="28"/>
      <c r="PJZ712" s="360"/>
      <c r="PKA712" s="28"/>
      <c r="PKB712" s="360"/>
      <c r="PKC712" s="28"/>
      <c r="PKD712" s="360"/>
      <c r="PKE712" s="28"/>
      <c r="PKF712" s="360"/>
      <c r="PKG712" s="28"/>
      <c r="PKH712" s="360"/>
      <c r="PKI712" s="28"/>
      <c r="PKJ712" s="360"/>
      <c r="PKK712" s="28"/>
      <c r="PKL712" s="360"/>
      <c r="PKM712" s="28"/>
      <c r="PKN712" s="360"/>
      <c r="PKO712" s="28"/>
      <c r="PKP712" s="360"/>
      <c r="PKQ712" s="28"/>
      <c r="PKR712" s="360"/>
      <c r="PKS712" s="28"/>
      <c r="PKT712" s="360"/>
      <c r="PKU712" s="28"/>
      <c r="PKV712" s="360"/>
      <c r="PKW712" s="28"/>
      <c r="PKX712" s="360"/>
      <c r="PKY712" s="28"/>
      <c r="PKZ712" s="360"/>
      <c r="PLA712" s="28"/>
      <c r="PLB712" s="360"/>
      <c r="PLC712" s="28"/>
      <c r="PLD712" s="360"/>
      <c r="PLE712" s="28"/>
      <c r="PLF712" s="360"/>
      <c r="PLG712" s="28"/>
      <c r="PLH712" s="360"/>
      <c r="PLI712" s="28"/>
      <c r="PLJ712" s="360"/>
      <c r="PLK712" s="28"/>
      <c r="PLL712" s="360"/>
      <c r="PLM712" s="28"/>
      <c r="PLN712" s="360"/>
      <c r="PLO712" s="28"/>
      <c r="PLP712" s="360"/>
      <c r="PLQ712" s="28"/>
      <c r="PLR712" s="360"/>
      <c r="PLS712" s="28"/>
      <c r="PLT712" s="360"/>
      <c r="PLU712" s="28"/>
      <c r="PLV712" s="360"/>
      <c r="PLW712" s="28"/>
      <c r="PLX712" s="360"/>
      <c r="PLY712" s="28"/>
      <c r="PLZ712" s="360"/>
      <c r="PMA712" s="28"/>
      <c r="PMB712" s="360"/>
      <c r="PMC712" s="28"/>
      <c r="PMD712" s="360"/>
      <c r="PME712" s="28"/>
      <c r="PMF712" s="360"/>
      <c r="PMG712" s="28"/>
      <c r="PMH712" s="360"/>
      <c r="PMI712" s="28"/>
      <c r="PMJ712" s="360"/>
      <c r="PMK712" s="28"/>
      <c r="PML712" s="360"/>
      <c r="PMM712" s="28"/>
      <c r="PMN712" s="360"/>
      <c r="PMO712" s="28"/>
      <c r="PMP712" s="360"/>
      <c r="PMQ712" s="28"/>
      <c r="PMR712" s="360"/>
      <c r="PMS712" s="28"/>
      <c r="PMT712" s="360"/>
      <c r="PMU712" s="28"/>
      <c r="PMV712" s="360"/>
      <c r="PMW712" s="28"/>
      <c r="PMX712" s="360"/>
      <c r="PMY712" s="28"/>
      <c r="PMZ712" s="360"/>
      <c r="PNA712" s="28"/>
      <c r="PNB712" s="360"/>
      <c r="PNC712" s="28"/>
      <c r="PND712" s="360"/>
      <c r="PNE712" s="28"/>
      <c r="PNF712" s="360"/>
      <c r="PNG712" s="28"/>
      <c r="PNH712" s="360"/>
      <c r="PNI712" s="28"/>
      <c r="PNJ712" s="360"/>
      <c r="PNK712" s="28"/>
      <c r="PNL712" s="360"/>
      <c r="PNM712" s="28"/>
      <c r="PNN712" s="360"/>
      <c r="PNO712" s="28"/>
      <c r="PNP712" s="360"/>
      <c r="PNQ712" s="28"/>
      <c r="PNR712" s="360"/>
      <c r="PNS712" s="28"/>
      <c r="PNT712" s="360"/>
      <c r="PNU712" s="28"/>
      <c r="PNV712" s="360"/>
      <c r="PNW712" s="28"/>
      <c r="PNX712" s="360"/>
      <c r="PNY712" s="28"/>
      <c r="PNZ712" s="360"/>
      <c r="POA712" s="28"/>
      <c r="POB712" s="360"/>
      <c r="POC712" s="28"/>
      <c r="POD712" s="360"/>
      <c r="POE712" s="28"/>
      <c r="POF712" s="360"/>
      <c r="POG712" s="28"/>
      <c r="POH712" s="360"/>
      <c r="POI712" s="28"/>
      <c r="POJ712" s="360"/>
      <c r="POK712" s="28"/>
      <c r="POL712" s="360"/>
      <c r="POM712" s="28"/>
      <c r="PON712" s="360"/>
      <c r="POO712" s="28"/>
      <c r="POP712" s="360"/>
      <c r="POQ712" s="28"/>
      <c r="POR712" s="360"/>
      <c r="POS712" s="28"/>
      <c r="POT712" s="360"/>
      <c r="POU712" s="28"/>
      <c r="POV712" s="360"/>
      <c r="POW712" s="28"/>
      <c r="POX712" s="360"/>
      <c r="POY712" s="28"/>
      <c r="POZ712" s="360"/>
      <c r="PPA712" s="28"/>
      <c r="PPB712" s="360"/>
      <c r="PPC712" s="28"/>
      <c r="PPD712" s="360"/>
      <c r="PPE712" s="28"/>
      <c r="PPF712" s="360"/>
      <c r="PPG712" s="28"/>
      <c r="PPH712" s="360"/>
      <c r="PPI712" s="28"/>
      <c r="PPJ712" s="360"/>
      <c r="PPK712" s="28"/>
      <c r="PPL712" s="360"/>
      <c r="PPM712" s="28"/>
      <c r="PPN712" s="360"/>
      <c r="PPO712" s="28"/>
      <c r="PPP712" s="360"/>
      <c r="PPQ712" s="28"/>
      <c r="PPR712" s="360"/>
      <c r="PPS712" s="28"/>
      <c r="PPT712" s="360"/>
      <c r="PPU712" s="28"/>
      <c r="PPV712" s="360"/>
      <c r="PPW712" s="28"/>
      <c r="PPX712" s="360"/>
      <c r="PPY712" s="28"/>
      <c r="PPZ712" s="360"/>
      <c r="PQA712" s="28"/>
      <c r="PQB712" s="360"/>
      <c r="PQC712" s="28"/>
      <c r="PQD712" s="360"/>
      <c r="PQE712" s="28"/>
      <c r="PQF712" s="360"/>
      <c r="PQG712" s="28"/>
      <c r="PQH712" s="360"/>
      <c r="PQI712" s="28"/>
      <c r="PQJ712" s="360"/>
      <c r="PQK712" s="28"/>
      <c r="PQL712" s="360"/>
      <c r="PQM712" s="28"/>
      <c r="PQN712" s="360"/>
      <c r="PQO712" s="28"/>
      <c r="PQP712" s="360"/>
      <c r="PQQ712" s="28"/>
      <c r="PQR712" s="360"/>
      <c r="PQS712" s="28"/>
      <c r="PQT712" s="360"/>
      <c r="PQU712" s="28"/>
      <c r="PQV712" s="360"/>
      <c r="PQW712" s="28"/>
      <c r="PQX712" s="360"/>
      <c r="PQY712" s="28"/>
      <c r="PQZ712" s="360"/>
      <c r="PRA712" s="28"/>
      <c r="PRB712" s="360"/>
      <c r="PRC712" s="28"/>
      <c r="PRD712" s="360"/>
      <c r="PRE712" s="28"/>
      <c r="PRF712" s="360"/>
      <c r="PRG712" s="28"/>
      <c r="PRH712" s="360"/>
      <c r="PRI712" s="28"/>
      <c r="PRJ712" s="360"/>
      <c r="PRK712" s="28"/>
      <c r="PRL712" s="360"/>
      <c r="PRM712" s="28"/>
      <c r="PRN712" s="360"/>
      <c r="PRO712" s="28"/>
      <c r="PRP712" s="360"/>
      <c r="PRQ712" s="28"/>
      <c r="PRR712" s="360"/>
      <c r="PRS712" s="28"/>
      <c r="PRT712" s="360"/>
      <c r="PRU712" s="28"/>
      <c r="PRV712" s="360"/>
      <c r="PRW712" s="28"/>
      <c r="PRX712" s="360"/>
      <c r="PRY712" s="28"/>
      <c r="PRZ712" s="360"/>
      <c r="PSA712" s="28"/>
      <c r="PSB712" s="360"/>
      <c r="PSC712" s="28"/>
      <c r="PSD712" s="360"/>
      <c r="PSE712" s="28"/>
      <c r="PSF712" s="360"/>
      <c r="PSG712" s="28"/>
      <c r="PSH712" s="360"/>
      <c r="PSI712" s="28"/>
      <c r="PSJ712" s="360"/>
      <c r="PSK712" s="28"/>
      <c r="PSL712" s="360"/>
      <c r="PSM712" s="28"/>
      <c r="PSN712" s="360"/>
      <c r="PSO712" s="28"/>
      <c r="PSP712" s="360"/>
      <c r="PSQ712" s="28"/>
      <c r="PSR712" s="360"/>
      <c r="PSS712" s="28"/>
      <c r="PST712" s="360"/>
      <c r="PSU712" s="28"/>
      <c r="PSV712" s="360"/>
      <c r="PSW712" s="28"/>
      <c r="PSX712" s="360"/>
      <c r="PSY712" s="28"/>
      <c r="PSZ712" s="360"/>
      <c r="PTA712" s="28"/>
      <c r="PTB712" s="360"/>
      <c r="PTC712" s="28"/>
      <c r="PTD712" s="360"/>
      <c r="PTE712" s="28"/>
      <c r="PTF712" s="360"/>
      <c r="PTG712" s="28"/>
      <c r="PTH712" s="360"/>
      <c r="PTI712" s="28"/>
      <c r="PTJ712" s="360"/>
      <c r="PTK712" s="28"/>
      <c r="PTL712" s="360"/>
      <c r="PTM712" s="28"/>
      <c r="PTN712" s="360"/>
      <c r="PTO712" s="28"/>
      <c r="PTP712" s="360"/>
      <c r="PTQ712" s="28"/>
      <c r="PTR712" s="360"/>
      <c r="PTS712" s="28"/>
      <c r="PTT712" s="360"/>
      <c r="PTU712" s="28"/>
      <c r="PTV712" s="360"/>
      <c r="PTW712" s="28"/>
      <c r="PTX712" s="360"/>
      <c r="PTY712" s="28"/>
      <c r="PTZ712" s="360"/>
      <c r="PUA712" s="28"/>
      <c r="PUB712" s="360"/>
      <c r="PUC712" s="28"/>
      <c r="PUD712" s="360"/>
      <c r="PUE712" s="28"/>
      <c r="PUF712" s="360"/>
      <c r="PUG712" s="28"/>
      <c r="PUH712" s="360"/>
      <c r="PUI712" s="28"/>
      <c r="PUJ712" s="360"/>
      <c r="PUK712" s="28"/>
      <c r="PUL712" s="360"/>
      <c r="PUM712" s="28"/>
      <c r="PUN712" s="360"/>
      <c r="PUO712" s="28"/>
      <c r="PUP712" s="360"/>
      <c r="PUQ712" s="28"/>
      <c r="PUR712" s="360"/>
      <c r="PUS712" s="28"/>
      <c r="PUT712" s="360"/>
      <c r="PUU712" s="28"/>
      <c r="PUV712" s="360"/>
      <c r="PUW712" s="28"/>
      <c r="PUX712" s="360"/>
      <c r="PUY712" s="28"/>
      <c r="PUZ712" s="360"/>
      <c r="PVA712" s="28"/>
      <c r="PVB712" s="360"/>
      <c r="PVC712" s="28"/>
      <c r="PVD712" s="360"/>
      <c r="PVE712" s="28"/>
      <c r="PVF712" s="360"/>
      <c r="PVG712" s="28"/>
      <c r="PVH712" s="360"/>
      <c r="PVI712" s="28"/>
      <c r="PVJ712" s="360"/>
      <c r="PVK712" s="28"/>
      <c r="PVL712" s="360"/>
      <c r="PVM712" s="28"/>
      <c r="PVN712" s="360"/>
      <c r="PVO712" s="28"/>
      <c r="PVP712" s="360"/>
      <c r="PVQ712" s="28"/>
      <c r="PVR712" s="360"/>
      <c r="PVS712" s="28"/>
      <c r="PVT712" s="360"/>
      <c r="PVU712" s="28"/>
      <c r="PVV712" s="360"/>
      <c r="PVW712" s="28"/>
      <c r="PVX712" s="360"/>
      <c r="PVY712" s="28"/>
      <c r="PVZ712" s="360"/>
      <c r="PWA712" s="28"/>
      <c r="PWB712" s="360"/>
      <c r="PWC712" s="28"/>
      <c r="PWD712" s="360"/>
      <c r="PWE712" s="28"/>
      <c r="PWF712" s="360"/>
      <c r="PWG712" s="28"/>
      <c r="PWH712" s="360"/>
      <c r="PWI712" s="28"/>
      <c r="PWJ712" s="360"/>
      <c r="PWK712" s="28"/>
      <c r="PWL712" s="360"/>
      <c r="PWM712" s="28"/>
      <c r="PWN712" s="360"/>
      <c r="PWO712" s="28"/>
      <c r="PWP712" s="360"/>
      <c r="PWQ712" s="28"/>
      <c r="PWR712" s="360"/>
      <c r="PWS712" s="28"/>
      <c r="PWT712" s="360"/>
      <c r="PWU712" s="28"/>
      <c r="PWV712" s="360"/>
      <c r="PWW712" s="28"/>
      <c r="PWX712" s="360"/>
      <c r="PWY712" s="28"/>
      <c r="PWZ712" s="360"/>
      <c r="PXA712" s="28"/>
      <c r="PXB712" s="360"/>
      <c r="PXC712" s="28"/>
      <c r="PXD712" s="360"/>
      <c r="PXE712" s="28"/>
      <c r="PXF712" s="360"/>
      <c r="PXG712" s="28"/>
      <c r="PXH712" s="360"/>
      <c r="PXI712" s="28"/>
      <c r="PXJ712" s="360"/>
      <c r="PXK712" s="28"/>
      <c r="PXL712" s="360"/>
      <c r="PXM712" s="28"/>
      <c r="PXN712" s="360"/>
      <c r="PXO712" s="28"/>
      <c r="PXP712" s="360"/>
      <c r="PXQ712" s="28"/>
      <c r="PXR712" s="360"/>
      <c r="PXS712" s="28"/>
      <c r="PXT712" s="360"/>
      <c r="PXU712" s="28"/>
      <c r="PXV712" s="360"/>
      <c r="PXW712" s="28"/>
      <c r="PXX712" s="360"/>
      <c r="PXY712" s="28"/>
      <c r="PXZ712" s="360"/>
      <c r="PYA712" s="28"/>
      <c r="PYB712" s="360"/>
      <c r="PYC712" s="28"/>
      <c r="PYD712" s="360"/>
      <c r="PYE712" s="28"/>
      <c r="PYF712" s="360"/>
      <c r="PYG712" s="28"/>
      <c r="PYH712" s="360"/>
      <c r="PYI712" s="28"/>
      <c r="PYJ712" s="360"/>
      <c r="PYK712" s="28"/>
      <c r="PYL712" s="360"/>
      <c r="PYM712" s="28"/>
      <c r="PYN712" s="360"/>
      <c r="PYO712" s="28"/>
      <c r="PYP712" s="360"/>
      <c r="PYQ712" s="28"/>
      <c r="PYR712" s="360"/>
      <c r="PYS712" s="28"/>
      <c r="PYT712" s="360"/>
      <c r="PYU712" s="28"/>
      <c r="PYV712" s="360"/>
      <c r="PYW712" s="28"/>
      <c r="PYX712" s="360"/>
      <c r="PYY712" s="28"/>
      <c r="PYZ712" s="360"/>
      <c r="PZA712" s="28"/>
      <c r="PZB712" s="360"/>
      <c r="PZC712" s="28"/>
      <c r="PZD712" s="360"/>
      <c r="PZE712" s="28"/>
      <c r="PZF712" s="360"/>
      <c r="PZG712" s="28"/>
      <c r="PZH712" s="360"/>
      <c r="PZI712" s="28"/>
      <c r="PZJ712" s="360"/>
      <c r="PZK712" s="28"/>
      <c r="PZL712" s="360"/>
      <c r="PZM712" s="28"/>
      <c r="PZN712" s="360"/>
      <c r="PZO712" s="28"/>
      <c r="PZP712" s="360"/>
      <c r="PZQ712" s="28"/>
      <c r="PZR712" s="360"/>
      <c r="PZS712" s="28"/>
      <c r="PZT712" s="360"/>
      <c r="PZU712" s="28"/>
      <c r="PZV712" s="360"/>
      <c r="PZW712" s="28"/>
      <c r="PZX712" s="360"/>
      <c r="PZY712" s="28"/>
      <c r="PZZ712" s="360"/>
      <c r="QAA712" s="28"/>
      <c r="QAB712" s="360"/>
      <c r="QAC712" s="28"/>
      <c r="QAD712" s="360"/>
      <c r="QAE712" s="28"/>
      <c r="QAF712" s="360"/>
      <c r="QAG712" s="28"/>
      <c r="QAH712" s="360"/>
      <c r="QAI712" s="28"/>
      <c r="QAJ712" s="360"/>
      <c r="QAK712" s="28"/>
      <c r="QAL712" s="360"/>
      <c r="QAM712" s="28"/>
      <c r="QAN712" s="360"/>
      <c r="QAO712" s="28"/>
      <c r="QAP712" s="360"/>
      <c r="QAQ712" s="28"/>
      <c r="QAR712" s="360"/>
      <c r="QAS712" s="28"/>
      <c r="QAT712" s="360"/>
      <c r="QAU712" s="28"/>
      <c r="QAV712" s="360"/>
      <c r="QAW712" s="28"/>
      <c r="QAX712" s="360"/>
      <c r="QAY712" s="28"/>
      <c r="QAZ712" s="360"/>
      <c r="QBA712" s="28"/>
      <c r="QBB712" s="360"/>
      <c r="QBC712" s="28"/>
      <c r="QBD712" s="360"/>
      <c r="QBE712" s="28"/>
      <c r="QBF712" s="360"/>
      <c r="QBG712" s="28"/>
      <c r="QBH712" s="360"/>
      <c r="QBI712" s="28"/>
      <c r="QBJ712" s="360"/>
      <c r="QBK712" s="28"/>
      <c r="QBL712" s="360"/>
      <c r="QBM712" s="28"/>
      <c r="QBN712" s="360"/>
      <c r="QBO712" s="28"/>
      <c r="QBP712" s="360"/>
      <c r="QBQ712" s="28"/>
      <c r="QBR712" s="360"/>
      <c r="QBS712" s="28"/>
      <c r="QBT712" s="360"/>
      <c r="QBU712" s="28"/>
      <c r="QBV712" s="360"/>
      <c r="QBW712" s="28"/>
      <c r="QBX712" s="360"/>
      <c r="QBY712" s="28"/>
      <c r="QBZ712" s="360"/>
      <c r="QCA712" s="28"/>
      <c r="QCB712" s="360"/>
      <c r="QCC712" s="28"/>
      <c r="QCD712" s="360"/>
      <c r="QCE712" s="28"/>
      <c r="QCF712" s="360"/>
      <c r="QCG712" s="28"/>
      <c r="QCH712" s="360"/>
      <c r="QCI712" s="28"/>
      <c r="QCJ712" s="360"/>
      <c r="QCK712" s="28"/>
      <c r="QCL712" s="360"/>
      <c r="QCM712" s="28"/>
      <c r="QCN712" s="360"/>
      <c r="QCO712" s="28"/>
      <c r="QCP712" s="360"/>
      <c r="QCQ712" s="28"/>
      <c r="QCR712" s="360"/>
      <c r="QCS712" s="28"/>
      <c r="QCT712" s="360"/>
      <c r="QCU712" s="28"/>
      <c r="QCV712" s="360"/>
      <c r="QCW712" s="28"/>
      <c r="QCX712" s="360"/>
      <c r="QCY712" s="28"/>
      <c r="QCZ712" s="360"/>
      <c r="QDA712" s="28"/>
      <c r="QDB712" s="360"/>
      <c r="QDC712" s="28"/>
      <c r="QDD712" s="360"/>
      <c r="QDE712" s="28"/>
      <c r="QDF712" s="360"/>
      <c r="QDG712" s="28"/>
      <c r="QDH712" s="360"/>
      <c r="QDI712" s="28"/>
      <c r="QDJ712" s="360"/>
      <c r="QDK712" s="28"/>
      <c r="QDL712" s="360"/>
      <c r="QDM712" s="28"/>
      <c r="QDN712" s="360"/>
      <c r="QDO712" s="28"/>
      <c r="QDP712" s="360"/>
      <c r="QDQ712" s="28"/>
      <c r="QDR712" s="360"/>
      <c r="QDS712" s="28"/>
      <c r="QDT712" s="360"/>
      <c r="QDU712" s="28"/>
      <c r="QDV712" s="360"/>
      <c r="QDW712" s="28"/>
      <c r="QDX712" s="360"/>
      <c r="QDY712" s="28"/>
      <c r="QDZ712" s="360"/>
      <c r="QEA712" s="28"/>
      <c r="QEB712" s="360"/>
      <c r="QEC712" s="28"/>
      <c r="QED712" s="360"/>
      <c r="QEE712" s="28"/>
      <c r="QEF712" s="360"/>
      <c r="QEG712" s="28"/>
      <c r="QEH712" s="360"/>
      <c r="QEI712" s="28"/>
      <c r="QEJ712" s="360"/>
      <c r="QEK712" s="28"/>
      <c r="QEL712" s="360"/>
      <c r="QEM712" s="28"/>
      <c r="QEN712" s="360"/>
      <c r="QEO712" s="28"/>
      <c r="QEP712" s="360"/>
      <c r="QEQ712" s="28"/>
      <c r="QER712" s="360"/>
      <c r="QES712" s="28"/>
      <c r="QET712" s="360"/>
      <c r="QEU712" s="28"/>
      <c r="QEV712" s="360"/>
      <c r="QEW712" s="28"/>
      <c r="QEX712" s="360"/>
      <c r="QEY712" s="28"/>
      <c r="QEZ712" s="360"/>
      <c r="QFA712" s="28"/>
      <c r="QFB712" s="360"/>
      <c r="QFC712" s="28"/>
      <c r="QFD712" s="360"/>
      <c r="QFE712" s="28"/>
      <c r="QFF712" s="360"/>
      <c r="QFG712" s="28"/>
      <c r="QFH712" s="360"/>
      <c r="QFI712" s="28"/>
      <c r="QFJ712" s="360"/>
      <c r="QFK712" s="28"/>
      <c r="QFL712" s="360"/>
      <c r="QFM712" s="28"/>
      <c r="QFN712" s="360"/>
      <c r="QFO712" s="28"/>
      <c r="QFP712" s="360"/>
      <c r="QFQ712" s="28"/>
      <c r="QFR712" s="360"/>
      <c r="QFS712" s="28"/>
      <c r="QFT712" s="360"/>
      <c r="QFU712" s="28"/>
      <c r="QFV712" s="360"/>
      <c r="QFW712" s="28"/>
      <c r="QFX712" s="360"/>
      <c r="QFY712" s="28"/>
      <c r="QFZ712" s="360"/>
      <c r="QGA712" s="28"/>
      <c r="QGB712" s="360"/>
      <c r="QGC712" s="28"/>
      <c r="QGD712" s="360"/>
      <c r="QGE712" s="28"/>
      <c r="QGF712" s="360"/>
      <c r="QGG712" s="28"/>
      <c r="QGH712" s="360"/>
      <c r="QGI712" s="28"/>
      <c r="QGJ712" s="360"/>
      <c r="QGK712" s="28"/>
      <c r="QGL712" s="360"/>
      <c r="QGM712" s="28"/>
      <c r="QGN712" s="360"/>
      <c r="QGO712" s="28"/>
      <c r="QGP712" s="360"/>
      <c r="QGQ712" s="28"/>
      <c r="QGR712" s="360"/>
      <c r="QGS712" s="28"/>
      <c r="QGT712" s="360"/>
      <c r="QGU712" s="28"/>
      <c r="QGV712" s="360"/>
      <c r="QGW712" s="28"/>
      <c r="QGX712" s="360"/>
      <c r="QGY712" s="28"/>
      <c r="QGZ712" s="360"/>
      <c r="QHA712" s="28"/>
      <c r="QHB712" s="360"/>
      <c r="QHC712" s="28"/>
      <c r="QHD712" s="360"/>
      <c r="QHE712" s="28"/>
      <c r="QHF712" s="360"/>
      <c r="QHG712" s="28"/>
      <c r="QHH712" s="360"/>
      <c r="QHI712" s="28"/>
      <c r="QHJ712" s="360"/>
      <c r="QHK712" s="28"/>
      <c r="QHL712" s="360"/>
      <c r="QHM712" s="28"/>
      <c r="QHN712" s="360"/>
      <c r="QHO712" s="28"/>
      <c r="QHP712" s="360"/>
      <c r="QHQ712" s="28"/>
      <c r="QHR712" s="360"/>
      <c r="QHS712" s="28"/>
      <c r="QHT712" s="360"/>
      <c r="QHU712" s="28"/>
      <c r="QHV712" s="360"/>
      <c r="QHW712" s="28"/>
      <c r="QHX712" s="360"/>
      <c r="QHY712" s="28"/>
      <c r="QHZ712" s="360"/>
      <c r="QIA712" s="28"/>
      <c r="QIB712" s="360"/>
      <c r="QIC712" s="28"/>
      <c r="QID712" s="360"/>
      <c r="QIE712" s="28"/>
      <c r="QIF712" s="360"/>
      <c r="QIG712" s="28"/>
      <c r="QIH712" s="360"/>
      <c r="QII712" s="28"/>
      <c r="QIJ712" s="360"/>
      <c r="QIK712" s="28"/>
      <c r="QIL712" s="360"/>
      <c r="QIM712" s="28"/>
      <c r="QIN712" s="360"/>
      <c r="QIO712" s="28"/>
      <c r="QIP712" s="360"/>
      <c r="QIQ712" s="28"/>
      <c r="QIR712" s="360"/>
      <c r="QIS712" s="28"/>
      <c r="QIT712" s="360"/>
      <c r="QIU712" s="28"/>
      <c r="QIV712" s="360"/>
      <c r="QIW712" s="28"/>
      <c r="QIX712" s="360"/>
      <c r="QIY712" s="28"/>
      <c r="QIZ712" s="360"/>
      <c r="QJA712" s="28"/>
      <c r="QJB712" s="360"/>
      <c r="QJC712" s="28"/>
      <c r="QJD712" s="360"/>
      <c r="QJE712" s="28"/>
      <c r="QJF712" s="360"/>
      <c r="QJG712" s="28"/>
      <c r="QJH712" s="360"/>
      <c r="QJI712" s="28"/>
      <c r="QJJ712" s="360"/>
      <c r="QJK712" s="28"/>
      <c r="QJL712" s="360"/>
      <c r="QJM712" s="28"/>
      <c r="QJN712" s="360"/>
      <c r="QJO712" s="28"/>
      <c r="QJP712" s="360"/>
      <c r="QJQ712" s="28"/>
      <c r="QJR712" s="360"/>
      <c r="QJS712" s="28"/>
      <c r="QJT712" s="360"/>
      <c r="QJU712" s="28"/>
      <c r="QJV712" s="360"/>
      <c r="QJW712" s="28"/>
      <c r="QJX712" s="360"/>
      <c r="QJY712" s="28"/>
      <c r="QJZ712" s="360"/>
      <c r="QKA712" s="28"/>
      <c r="QKB712" s="360"/>
      <c r="QKC712" s="28"/>
      <c r="QKD712" s="360"/>
      <c r="QKE712" s="28"/>
      <c r="QKF712" s="360"/>
      <c r="QKG712" s="28"/>
      <c r="QKH712" s="360"/>
      <c r="QKI712" s="28"/>
      <c r="QKJ712" s="360"/>
      <c r="QKK712" s="28"/>
      <c r="QKL712" s="360"/>
      <c r="QKM712" s="28"/>
      <c r="QKN712" s="360"/>
      <c r="QKO712" s="28"/>
      <c r="QKP712" s="360"/>
      <c r="QKQ712" s="28"/>
      <c r="QKR712" s="360"/>
      <c r="QKS712" s="28"/>
      <c r="QKT712" s="360"/>
      <c r="QKU712" s="28"/>
      <c r="QKV712" s="360"/>
      <c r="QKW712" s="28"/>
      <c r="QKX712" s="360"/>
      <c r="QKY712" s="28"/>
      <c r="QKZ712" s="360"/>
      <c r="QLA712" s="28"/>
      <c r="QLB712" s="360"/>
      <c r="QLC712" s="28"/>
      <c r="QLD712" s="360"/>
      <c r="QLE712" s="28"/>
      <c r="QLF712" s="360"/>
      <c r="QLG712" s="28"/>
      <c r="QLH712" s="360"/>
      <c r="QLI712" s="28"/>
      <c r="QLJ712" s="360"/>
      <c r="QLK712" s="28"/>
      <c r="QLL712" s="360"/>
      <c r="QLM712" s="28"/>
      <c r="QLN712" s="360"/>
      <c r="QLO712" s="28"/>
      <c r="QLP712" s="360"/>
      <c r="QLQ712" s="28"/>
      <c r="QLR712" s="360"/>
      <c r="QLS712" s="28"/>
      <c r="QLT712" s="360"/>
      <c r="QLU712" s="28"/>
      <c r="QLV712" s="360"/>
      <c r="QLW712" s="28"/>
      <c r="QLX712" s="360"/>
      <c r="QLY712" s="28"/>
      <c r="QLZ712" s="360"/>
      <c r="QMA712" s="28"/>
      <c r="QMB712" s="360"/>
      <c r="QMC712" s="28"/>
      <c r="QMD712" s="360"/>
      <c r="QME712" s="28"/>
      <c r="QMF712" s="360"/>
      <c r="QMG712" s="28"/>
      <c r="QMH712" s="360"/>
      <c r="QMI712" s="28"/>
      <c r="QMJ712" s="360"/>
      <c r="QMK712" s="28"/>
      <c r="QML712" s="360"/>
      <c r="QMM712" s="28"/>
      <c r="QMN712" s="360"/>
      <c r="QMO712" s="28"/>
      <c r="QMP712" s="360"/>
      <c r="QMQ712" s="28"/>
      <c r="QMR712" s="360"/>
      <c r="QMS712" s="28"/>
      <c r="QMT712" s="360"/>
      <c r="QMU712" s="28"/>
      <c r="QMV712" s="360"/>
      <c r="QMW712" s="28"/>
      <c r="QMX712" s="360"/>
      <c r="QMY712" s="28"/>
      <c r="QMZ712" s="360"/>
      <c r="QNA712" s="28"/>
      <c r="QNB712" s="360"/>
      <c r="QNC712" s="28"/>
      <c r="QND712" s="360"/>
      <c r="QNE712" s="28"/>
      <c r="QNF712" s="360"/>
      <c r="QNG712" s="28"/>
      <c r="QNH712" s="360"/>
      <c r="QNI712" s="28"/>
      <c r="QNJ712" s="360"/>
      <c r="QNK712" s="28"/>
      <c r="QNL712" s="360"/>
      <c r="QNM712" s="28"/>
      <c r="QNN712" s="360"/>
      <c r="QNO712" s="28"/>
      <c r="QNP712" s="360"/>
      <c r="QNQ712" s="28"/>
      <c r="QNR712" s="360"/>
      <c r="QNS712" s="28"/>
      <c r="QNT712" s="360"/>
      <c r="QNU712" s="28"/>
      <c r="QNV712" s="360"/>
      <c r="QNW712" s="28"/>
      <c r="QNX712" s="360"/>
      <c r="QNY712" s="28"/>
      <c r="QNZ712" s="360"/>
      <c r="QOA712" s="28"/>
      <c r="QOB712" s="360"/>
      <c r="QOC712" s="28"/>
      <c r="QOD712" s="360"/>
      <c r="QOE712" s="28"/>
      <c r="QOF712" s="360"/>
      <c r="QOG712" s="28"/>
      <c r="QOH712" s="360"/>
      <c r="QOI712" s="28"/>
      <c r="QOJ712" s="360"/>
      <c r="QOK712" s="28"/>
      <c r="QOL712" s="360"/>
      <c r="QOM712" s="28"/>
      <c r="QON712" s="360"/>
      <c r="QOO712" s="28"/>
      <c r="QOP712" s="360"/>
      <c r="QOQ712" s="28"/>
      <c r="QOR712" s="360"/>
      <c r="QOS712" s="28"/>
      <c r="QOT712" s="360"/>
      <c r="QOU712" s="28"/>
      <c r="QOV712" s="360"/>
      <c r="QOW712" s="28"/>
      <c r="QOX712" s="360"/>
      <c r="QOY712" s="28"/>
      <c r="QOZ712" s="360"/>
      <c r="QPA712" s="28"/>
      <c r="QPB712" s="360"/>
      <c r="QPC712" s="28"/>
      <c r="QPD712" s="360"/>
      <c r="QPE712" s="28"/>
      <c r="QPF712" s="360"/>
      <c r="QPG712" s="28"/>
      <c r="QPH712" s="360"/>
      <c r="QPI712" s="28"/>
      <c r="QPJ712" s="360"/>
      <c r="QPK712" s="28"/>
      <c r="QPL712" s="360"/>
      <c r="QPM712" s="28"/>
      <c r="QPN712" s="360"/>
      <c r="QPO712" s="28"/>
      <c r="QPP712" s="360"/>
      <c r="QPQ712" s="28"/>
      <c r="QPR712" s="360"/>
      <c r="QPS712" s="28"/>
      <c r="QPT712" s="360"/>
      <c r="QPU712" s="28"/>
      <c r="QPV712" s="360"/>
      <c r="QPW712" s="28"/>
      <c r="QPX712" s="360"/>
      <c r="QPY712" s="28"/>
      <c r="QPZ712" s="360"/>
      <c r="QQA712" s="28"/>
      <c r="QQB712" s="360"/>
      <c r="QQC712" s="28"/>
      <c r="QQD712" s="360"/>
      <c r="QQE712" s="28"/>
      <c r="QQF712" s="360"/>
      <c r="QQG712" s="28"/>
      <c r="QQH712" s="360"/>
      <c r="QQI712" s="28"/>
      <c r="QQJ712" s="360"/>
      <c r="QQK712" s="28"/>
      <c r="QQL712" s="360"/>
      <c r="QQM712" s="28"/>
      <c r="QQN712" s="360"/>
      <c r="QQO712" s="28"/>
      <c r="QQP712" s="360"/>
      <c r="QQQ712" s="28"/>
      <c r="QQR712" s="360"/>
      <c r="QQS712" s="28"/>
      <c r="QQT712" s="360"/>
      <c r="QQU712" s="28"/>
      <c r="QQV712" s="360"/>
      <c r="QQW712" s="28"/>
      <c r="QQX712" s="360"/>
      <c r="QQY712" s="28"/>
      <c r="QQZ712" s="360"/>
      <c r="QRA712" s="28"/>
      <c r="QRB712" s="360"/>
      <c r="QRC712" s="28"/>
      <c r="QRD712" s="360"/>
      <c r="QRE712" s="28"/>
      <c r="QRF712" s="360"/>
      <c r="QRG712" s="28"/>
      <c r="QRH712" s="360"/>
      <c r="QRI712" s="28"/>
      <c r="QRJ712" s="360"/>
      <c r="QRK712" s="28"/>
      <c r="QRL712" s="360"/>
      <c r="QRM712" s="28"/>
      <c r="QRN712" s="360"/>
      <c r="QRO712" s="28"/>
      <c r="QRP712" s="360"/>
      <c r="QRQ712" s="28"/>
      <c r="QRR712" s="360"/>
      <c r="QRS712" s="28"/>
      <c r="QRT712" s="360"/>
      <c r="QRU712" s="28"/>
      <c r="QRV712" s="360"/>
      <c r="QRW712" s="28"/>
      <c r="QRX712" s="360"/>
      <c r="QRY712" s="28"/>
      <c r="QRZ712" s="360"/>
      <c r="QSA712" s="28"/>
      <c r="QSB712" s="360"/>
      <c r="QSC712" s="28"/>
      <c r="QSD712" s="360"/>
      <c r="QSE712" s="28"/>
      <c r="QSF712" s="360"/>
      <c r="QSG712" s="28"/>
      <c r="QSH712" s="360"/>
      <c r="QSI712" s="28"/>
      <c r="QSJ712" s="360"/>
      <c r="QSK712" s="28"/>
      <c r="QSL712" s="360"/>
      <c r="QSM712" s="28"/>
      <c r="QSN712" s="360"/>
      <c r="QSO712" s="28"/>
      <c r="QSP712" s="360"/>
      <c r="QSQ712" s="28"/>
      <c r="QSR712" s="360"/>
      <c r="QSS712" s="28"/>
      <c r="QST712" s="360"/>
      <c r="QSU712" s="28"/>
      <c r="QSV712" s="360"/>
      <c r="QSW712" s="28"/>
      <c r="QSX712" s="360"/>
      <c r="QSY712" s="28"/>
      <c r="QSZ712" s="360"/>
      <c r="QTA712" s="28"/>
      <c r="QTB712" s="360"/>
      <c r="QTC712" s="28"/>
      <c r="QTD712" s="360"/>
      <c r="QTE712" s="28"/>
      <c r="QTF712" s="360"/>
      <c r="QTG712" s="28"/>
      <c r="QTH712" s="360"/>
      <c r="QTI712" s="28"/>
      <c r="QTJ712" s="360"/>
      <c r="QTK712" s="28"/>
      <c r="QTL712" s="360"/>
      <c r="QTM712" s="28"/>
      <c r="QTN712" s="360"/>
      <c r="QTO712" s="28"/>
      <c r="QTP712" s="360"/>
      <c r="QTQ712" s="28"/>
      <c r="QTR712" s="360"/>
      <c r="QTS712" s="28"/>
      <c r="QTT712" s="360"/>
      <c r="QTU712" s="28"/>
      <c r="QTV712" s="360"/>
      <c r="QTW712" s="28"/>
      <c r="QTX712" s="360"/>
      <c r="QTY712" s="28"/>
      <c r="QTZ712" s="360"/>
      <c r="QUA712" s="28"/>
      <c r="QUB712" s="360"/>
      <c r="QUC712" s="28"/>
      <c r="QUD712" s="360"/>
      <c r="QUE712" s="28"/>
      <c r="QUF712" s="360"/>
      <c r="QUG712" s="28"/>
      <c r="QUH712" s="360"/>
      <c r="QUI712" s="28"/>
      <c r="QUJ712" s="360"/>
      <c r="QUK712" s="28"/>
      <c r="QUL712" s="360"/>
      <c r="QUM712" s="28"/>
      <c r="QUN712" s="360"/>
      <c r="QUO712" s="28"/>
      <c r="QUP712" s="360"/>
      <c r="QUQ712" s="28"/>
      <c r="QUR712" s="360"/>
      <c r="QUS712" s="28"/>
      <c r="QUT712" s="360"/>
      <c r="QUU712" s="28"/>
      <c r="QUV712" s="360"/>
      <c r="QUW712" s="28"/>
      <c r="QUX712" s="360"/>
      <c r="QUY712" s="28"/>
      <c r="QUZ712" s="360"/>
      <c r="QVA712" s="28"/>
      <c r="QVB712" s="360"/>
      <c r="QVC712" s="28"/>
      <c r="QVD712" s="360"/>
      <c r="QVE712" s="28"/>
      <c r="QVF712" s="360"/>
      <c r="QVG712" s="28"/>
      <c r="QVH712" s="360"/>
      <c r="QVI712" s="28"/>
      <c r="QVJ712" s="360"/>
      <c r="QVK712" s="28"/>
      <c r="QVL712" s="360"/>
      <c r="QVM712" s="28"/>
      <c r="QVN712" s="360"/>
      <c r="QVO712" s="28"/>
      <c r="QVP712" s="360"/>
      <c r="QVQ712" s="28"/>
      <c r="QVR712" s="360"/>
      <c r="QVS712" s="28"/>
      <c r="QVT712" s="360"/>
      <c r="QVU712" s="28"/>
      <c r="QVV712" s="360"/>
      <c r="QVW712" s="28"/>
      <c r="QVX712" s="360"/>
      <c r="QVY712" s="28"/>
      <c r="QVZ712" s="360"/>
      <c r="QWA712" s="28"/>
      <c r="QWB712" s="360"/>
      <c r="QWC712" s="28"/>
      <c r="QWD712" s="360"/>
      <c r="QWE712" s="28"/>
      <c r="QWF712" s="360"/>
      <c r="QWG712" s="28"/>
      <c r="QWH712" s="360"/>
      <c r="QWI712" s="28"/>
      <c r="QWJ712" s="360"/>
      <c r="QWK712" s="28"/>
      <c r="QWL712" s="360"/>
      <c r="QWM712" s="28"/>
      <c r="QWN712" s="360"/>
      <c r="QWO712" s="28"/>
      <c r="QWP712" s="360"/>
      <c r="QWQ712" s="28"/>
      <c r="QWR712" s="360"/>
      <c r="QWS712" s="28"/>
      <c r="QWT712" s="360"/>
      <c r="QWU712" s="28"/>
      <c r="QWV712" s="360"/>
      <c r="QWW712" s="28"/>
      <c r="QWX712" s="360"/>
      <c r="QWY712" s="28"/>
      <c r="QWZ712" s="360"/>
      <c r="QXA712" s="28"/>
      <c r="QXB712" s="360"/>
      <c r="QXC712" s="28"/>
      <c r="QXD712" s="360"/>
      <c r="QXE712" s="28"/>
      <c r="QXF712" s="360"/>
      <c r="QXG712" s="28"/>
      <c r="QXH712" s="360"/>
      <c r="QXI712" s="28"/>
      <c r="QXJ712" s="360"/>
      <c r="QXK712" s="28"/>
      <c r="QXL712" s="360"/>
      <c r="QXM712" s="28"/>
      <c r="QXN712" s="360"/>
      <c r="QXO712" s="28"/>
      <c r="QXP712" s="360"/>
      <c r="QXQ712" s="28"/>
      <c r="QXR712" s="360"/>
      <c r="QXS712" s="28"/>
      <c r="QXT712" s="360"/>
      <c r="QXU712" s="28"/>
      <c r="QXV712" s="360"/>
      <c r="QXW712" s="28"/>
      <c r="QXX712" s="360"/>
      <c r="QXY712" s="28"/>
      <c r="QXZ712" s="360"/>
      <c r="QYA712" s="28"/>
      <c r="QYB712" s="360"/>
      <c r="QYC712" s="28"/>
      <c r="QYD712" s="360"/>
      <c r="QYE712" s="28"/>
      <c r="QYF712" s="360"/>
      <c r="QYG712" s="28"/>
      <c r="QYH712" s="360"/>
      <c r="QYI712" s="28"/>
      <c r="QYJ712" s="360"/>
      <c r="QYK712" s="28"/>
      <c r="QYL712" s="360"/>
      <c r="QYM712" s="28"/>
      <c r="QYN712" s="360"/>
      <c r="QYO712" s="28"/>
      <c r="QYP712" s="360"/>
      <c r="QYQ712" s="28"/>
      <c r="QYR712" s="360"/>
      <c r="QYS712" s="28"/>
      <c r="QYT712" s="360"/>
      <c r="QYU712" s="28"/>
      <c r="QYV712" s="360"/>
      <c r="QYW712" s="28"/>
      <c r="QYX712" s="360"/>
      <c r="QYY712" s="28"/>
      <c r="QYZ712" s="360"/>
      <c r="QZA712" s="28"/>
      <c r="QZB712" s="360"/>
      <c r="QZC712" s="28"/>
      <c r="QZD712" s="360"/>
      <c r="QZE712" s="28"/>
      <c r="QZF712" s="360"/>
      <c r="QZG712" s="28"/>
      <c r="QZH712" s="360"/>
      <c r="QZI712" s="28"/>
      <c r="QZJ712" s="360"/>
      <c r="QZK712" s="28"/>
      <c r="QZL712" s="360"/>
      <c r="QZM712" s="28"/>
      <c r="QZN712" s="360"/>
      <c r="QZO712" s="28"/>
      <c r="QZP712" s="360"/>
      <c r="QZQ712" s="28"/>
      <c r="QZR712" s="360"/>
      <c r="QZS712" s="28"/>
      <c r="QZT712" s="360"/>
      <c r="QZU712" s="28"/>
      <c r="QZV712" s="360"/>
      <c r="QZW712" s="28"/>
      <c r="QZX712" s="360"/>
      <c r="QZY712" s="28"/>
      <c r="QZZ712" s="360"/>
      <c r="RAA712" s="28"/>
      <c r="RAB712" s="360"/>
      <c r="RAC712" s="28"/>
      <c r="RAD712" s="360"/>
      <c r="RAE712" s="28"/>
      <c r="RAF712" s="360"/>
      <c r="RAG712" s="28"/>
      <c r="RAH712" s="360"/>
      <c r="RAI712" s="28"/>
      <c r="RAJ712" s="360"/>
      <c r="RAK712" s="28"/>
      <c r="RAL712" s="360"/>
      <c r="RAM712" s="28"/>
      <c r="RAN712" s="360"/>
      <c r="RAO712" s="28"/>
      <c r="RAP712" s="360"/>
      <c r="RAQ712" s="28"/>
      <c r="RAR712" s="360"/>
      <c r="RAS712" s="28"/>
      <c r="RAT712" s="360"/>
      <c r="RAU712" s="28"/>
      <c r="RAV712" s="360"/>
      <c r="RAW712" s="28"/>
      <c r="RAX712" s="360"/>
      <c r="RAY712" s="28"/>
      <c r="RAZ712" s="360"/>
      <c r="RBA712" s="28"/>
      <c r="RBB712" s="360"/>
      <c r="RBC712" s="28"/>
      <c r="RBD712" s="360"/>
      <c r="RBE712" s="28"/>
      <c r="RBF712" s="360"/>
      <c r="RBG712" s="28"/>
      <c r="RBH712" s="360"/>
      <c r="RBI712" s="28"/>
      <c r="RBJ712" s="360"/>
      <c r="RBK712" s="28"/>
      <c r="RBL712" s="360"/>
      <c r="RBM712" s="28"/>
      <c r="RBN712" s="360"/>
      <c r="RBO712" s="28"/>
      <c r="RBP712" s="360"/>
      <c r="RBQ712" s="28"/>
      <c r="RBR712" s="360"/>
      <c r="RBS712" s="28"/>
      <c r="RBT712" s="360"/>
      <c r="RBU712" s="28"/>
      <c r="RBV712" s="360"/>
      <c r="RBW712" s="28"/>
      <c r="RBX712" s="360"/>
      <c r="RBY712" s="28"/>
      <c r="RBZ712" s="360"/>
      <c r="RCA712" s="28"/>
      <c r="RCB712" s="360"/>
      <c r="RCC712" s="28"/>
      <c r="RCD712" s="360"/>
      <c r="RCE712" s="28"/>
      <c r="RCF712" s="360"/>
      <c r="RCG712" s="28"/>
      <c r="RCH712" s="360"/>
      <c r="RCI712" s="28"/>
      <c r="RCJ712" s="360"/>
      <c r="RCK712" s="28"/>
      <c r="RCL712" s="360"/>
      <c r="RCM712" s="28"/>
      <c r="RCN712" s="360"/>
      <c r="RCO712" s="28"/>
      <c r="RCP712" s="360"/>
      <c r="RCQ712" s="28"/>
      <c r="RCR712" s="360"/>
      <c r="RCS712" s="28"/>
      <c r="RCT712" s="360"/>
      <c r="RCU712" s="28"/>
      <c r="RCV712" s="360"/>
      <c r="RCW712" s="28"/>
      <c r="RCX712" s="360"/>
      <c r="RCY712" s="28"/>
      <c r="RCZ712" s="360"/>
      <c r="RDA712" s="28"/>
      <c r="RDB712" s="360"/>
      <c r="RDC712" s="28"/>
      <c r="RDD712" s="360"/>
      <c r="RDE712" s="28"/>
      <c r="RDF712" s="360"/>
      <c r="RDG712" s="28"/>
      <c r="RDH712" s="360"/>
      <c r="RDI712" s="28"/>
      <c r="RDJ712" s="360"/>
      <c r="RDK712" s="28"/>
      <c r="RDL712" s="360"/>
      <c r="RDM712" s="28"/>
      <c r="RDN712" s="360"/>
      <c r="RDO712" s="28"/>
      <c r="RDP712" s="360"/>
      <c r="RDQ712" s="28"/>
      <c r="RDR712" s="360"/>
      <c r="RDS712" s="28"/>
      <c r="RDT712" s="360"/>
      <c r="RDU712" s="28"/>
      <c r="RDV712" s="360"/>
      <c r="RDW712" s="28"/>
      <c r="RDX712" s="360"/>
      <c r="RDY712" s="28"/>
      <c r="RDZ712" s="360"/>
      <c r="REA712" s="28"/>
      <c r="REB712" s="360"/>
      <c r="REC712" s="28"/>
      <c r="RED712" s="360"/>
      <c r="REE712" s="28"/>
      <c r="REF712" s="360"/>
      <c r="REG712" s="28"/>
      <c r="REH712" s="360"/>
      <c r="REI712" s="28"/>
      <c r="REJ712" s="360"/>
      <c r="REK712" s="28"/>
      <c r="REL712" s="360"/>
      <c r="REM712" s="28"/>
      <c r="REN712" s="360"/>
      <c r="REO712" s="28"/>
      <c r="REP712" s="360"/>
      <c r="REQ712" s="28"/>
      <c r="RER712" s="360"/>
      <c r="RES712" s="28"/>
      <c r="RET712" s="360"/>
      <c r="REU712" s="28"/>
      <c r="REV712" s="360"/>
      <c r="REW712" s="28"/>
      <c r="REX712" s="360"/>
      <c r="REY712" s="28"/>
      <c r="REZ712" s="360"/>
      <c r="RFA712" s="28"/>
      <c r="RFB712" s="360"/>
      <c r="RFC712" s="28"/>
      <c r="RFD712" s="360"/>
      <c r="RFE712" s="28"/>
      <c r="RFF712" s="360"/>
      <c r="RFG712" s="28"/>
      <c r="RFH712" s="360"/>
      <c r="RFI712" s="28"/>
      <c r="RFJ712" s="360"/>
      <c r="RFK712" s="28"/>
      <c r="RFL712" s="360"/>
      <c r="RFM712" s="28"/>
      <c r="RFN712" s="360"/>
      <c r="RFO712" s="28"/>
      <c r="RFP712" s="360"/>
      <c r="RFQ712" s="28"/>
      <c r="RFR712" s="360"/>
      <c r="RFS712" s="28"/>
      <c r="RFT712" s="360"/>
      <c r="RFU712" s="28"/>
      <c r="RFV712" s="360"/>
      <c r="RFW712" s="28"/>
      <c r="RFX712" s="360"/>
      <c r="RFY712" s="28"/>
      <c r="RFZ712" s="360"/>
      <c r="RGA712" s="28"/>
      <c r="RGB712" s="360"/>
      <c r="RGC712" s="28"/>
      <c r="RGD712" s="360"/>
      <c r="RGE712" s="28"/>
      <c r="RGF712" s="360"/>
      <c r="RGG712" s="28"/>
      <c r="RGH712" s="360"/>
      <c r="RGI712" s="28"/>
      <c r="RGJ712" s="360"/>
      <c r="RGK712" s="28"/>
      <c r="RGL712" s="360"/>
      <c r="RGM712" s="28"/>
      <c r="RGN712" s="360"/>
      <c r="RGO712" s="28"/>
      <c r="RGP712" s="360"/>
      <c r="RGQ712" s="28"/>
      <c r="RGR712" s="360"/>
      <c r="RGS712" s="28"/>
      <c r="RGT712" s="360"/>
      <c r="RGU712" s="28"/>
      <c r="RGV712" s="360"/>
      <c r="RGW712" s="28"/>
      <c r="RGX712" s="360"/>
      <c r="RGY712" s="28"/>
      <c r="RGZ712" s="360"/>
      <c r="RHA712" s="28"/>
      <c r="RHB712" s="360"/>
      <c r="RHC712" s="28"/>
      <c r="RHD712" s="360"/>
      <c r="RHE712" s="28"/>
      <c r="RHF712" s="360"/>
      <c r="RHG712" s="28"/>
      <c r="RHH712" s="360"/>
      <c r="RHI712" s="28"/>
      <c r="RHJ712" s="360"/>
      <c r="RHK712" s="28"/>
      <c r="RHL712" s="360"/>
      <c r="RHM712" s="28"/>
      <c r="RHN712" s="360"/>
      <c r="RHO712" s="28"/>
      <c r="RHP712" s="360"/>
      <c r="RHQ712" s="28"/>
      <c r="RHR712" s="360"/>
      <c r="RHS712" s="28"/>
      <c r="RHT712" s="360"/>
      <c r="RHU712" s="28"/>
      <c r="RHV712" s="360"/>
      <c r="RHW712" s="28"/>
      <c r="RHX712" s="360"/>
      <c r="RHY712" s="28"/>
      <c r="RHZ712" s="360"/>
      <c r="RIA712" s="28"/>
      <c r="RIB712" s="360"/>
      <c r="RIC712" s="28"/>
      <c r="RID712" s="360"/>
      <c r="RIE712" s="28"/>
      <c r="RIF712" s="360"/>
      <c r="RIG712" s="28"/>
      <c r="RIH712" s="360"/>
      <c r="RII712" s="28"/>
      <c r="RIJ712" s="360"/>
      <c r="RIK712" s="28"/>
      <c r="RIL712" s="360"/>
      <c r="RIM712" s="28"/>
      <c r="RIN712" s="360"/>
      <c r="RIO712" s="28"/>
      <c r="RIP712" s="360"/>
      <c r="RIQ712" s="28"/>
      <c r="RIR712" s="360"/>
      <c r="RIS712" s="28"/>
      <c r="RIT712" s="360"/>
      <c r="RIU712" s="28"/>
      <c r="RIV712" s="360"/>
      <c r="RIW712" s="28"/>
      <c r="RIX712" s="360"/>
      <c r="RIY712" s="28"/>
      <c r="RIZ712" s="360"/>
      <c r="RJA712" s="28"/>
      <c r="RJB712" s="360"/>
      <c r="RJC712" s="28"/>
      <c r="RJD712" s="360"/>
      <c r="RJE712" s="28"/>
      <c r="RJF712" s="360"/>
      <c r="RJG712" s="28"/>
      <c r="RJH712" s="360"/>
      <c r="RJI712" s="28"/>
      <c r="RJJ712" s="360"/>
      <c r="RJK712" s="28"/>
      <c r="RJL712" s="360"/>
      <c r="RJM712" s="28"/>
      <c r="RJN712" s="360"/>
      <c r="RJO712" s="28"/>
      <c r="RJP712" s="360"/>
      <c r="RJQ712" s="28"/>
      <c r="RJR712" s="360"/>
      <c r="RJS712" s="28"/>
      <c r="RJT712" s="360"/>
      <c r="RJU712" s="28"/>
      <c r="RJV712" s="360"/>
      <c r="RJW712" s="28"/>
      <c r="RJX712" s="360"/>
      <c r="RJY712" s="28"/>
      <c r="RJZ712" s="360"/>
      <c r="RKA712" s="28"/>
      <c r="RKB712" s="360"/>
      <c r="RKC712" s="28"/>
      <c r="RKD712" s="360"/>
      <c r="RKE712" s="28"/>
      <c r="RKF712" s="360"/>
      <c r="RKG712" s="28"/>
      <c r="RKH712" s="360"/>
      <c r="RKI712" s="28"/>
      <c r="RKJ712" s="360"/>
      <c r="RKK712" s="28"/>
      <c r="RKL712" s="360"/>
      <c r="RKM712" s="28"/>
      <c r="RKN712" s="360"/>
      <c r="RKO712" s="28"/>
      <c r="RKP712" s="360"/>
      <c r="RKQ712" s="28"/>
      <c r="RKR712" s="360"/>
      <c r="RKS712" s="28"/>
      <c r="RKT712" s="360"/>
      <c r="RKU712" s="28"/>
      <c r="RKV712" s="360"/>
      <c r="RKW712" s="28"/>
      <c r="RKX712" s="360"/>
      <c r="RKY712" s="28"/>
      <c r="RKZ712" s="360"/>
      <c r="RLA712" s="28"/>
      <c r="RLB712" s="360"/>
      <c r="RLC712" s="28"/>
      <c r="RLD712" s="360"/>
      <c r="RLE712" s="28"/>
      <c r="RLF712" s="360"/>
      <c r="RLG712" s="28"/>
      <c r="RLH712" s="360"/>
      <c r="RLI712" s="28"/>
      <c r="RLJ712" s="360"/>
      <c r="RLK712" s="28"/>
      <c r="RLL712" s="360"/>
      <c r="RLM712" s="28"/>
      <c r="RLN712" s="360"/>
      <c r="RLO712" s="28"/>
      <c r="RLP712" s="360"/>
      <c r="RLQ712" s="28"/>
      <c r="RLR712" s="360"/>
      <c r="RLS712" s="28"/>
      <c r="RLT712" s="360"/>
      <c r="RLU712" s="28"/>
      <c r="RLV712" s="360"/>
      <c r="RLW712" s="28"/>
      <c r="RLX712" s="360"/>
      <c r="RLY712" s="28"/>
      <c r="RLZ712" s="360"/>
      <c r="RMA712" s="28"/>
      <c r="RMB712" s="360"/>
      <c r="RMC712" s="28"/>
      <c r="RMD712" s="360"/>
      <c r="RME712" s="28"/>
      <c r="RMF712" s="360"/>
      <c r="RMG712" s="28"/>
      <c r="RMH712" s="360"/>
      <c r="RMI712" s="28"/>
      <c r="RMJ712" s="360"/>
      <c r="RMK712" s="28"/>
      <c r="RML712" s="360"/>
      <c r="RMM712" s="28"/>
      <c r="RMN712" s="360"/>
      <c r="RMO712" s="28"/>
      <c r="RMP712" s="360"/>
      <c r="RMQ712" s="28"/>
      <c r="RMR712" s="360"/>
      <c r="RMS712" s="28"/>
      <c r="RMT712" s="360"/>
      <c r="RMU712" s="28"/>
      <c r="RMV712" s="360"/>
      <c r="RMW712" s="28"/>
      <c r="RMX712" s="360"/>
      <c r="RMY712" s="28"/>
      <c r="RMZ712" s="360"/>
      <c r="RNA712" s="28"/>
      <c r="RNB712" s="360"/>
      <c r="RNC712" s="28"/>
      <c r="RND712" s="360"/>
      <c r="RNE712" s="28"/>
      <c r="RNF712" s="360"/>
      <c r="RNG712" s="28"/>
      <c r="RNH712" s="360"/>
      <c r="RNI712" s="28"/>
      <c r="RNJ712" s="360"/>
      <c r="RNK712" s="28"/>
      <c r="RNL712" s="360"/>
      <c r="RNM712" s="28"/>
      <c r="RNN712" s="360"/>
      <c r="RNO712" s="28"/>
      <c r="RNP712" s="360"/>
      <c r="RNQ712" s="28"/>
      <c r="RNR712" s="360"/>
      <c r="RNS712" s="28"/>
      <c r="RNT712" s="360"/>
      <c r="RNU712" s="28"/>
      <c r="RNV712" s="360"/>
      <c r="RNW712" s="28"/>
      <c r="RNX712" s="360"/>
      <c r="RNY712" s="28"/>
      <c r="RNZ712" s="360"/>
      <c r="ROA712" s="28"/>
      <c r="ROB712" s="360"/>
      <c r="ROC712" s="28"/>
      <c r="ROD712" s="360"/>
      <c r="ROE712" s="28"/>
      <c r="ROF712" s="360"/>
      <c r="ROG712" s="28"/>
      <c r="ROH712" s="360"/>
      <c r="ROI712" s="28"/>
      <c r="ROJ712" s="360"/>
      <c r="ROK712" s="28"/>
      <c r="ROL712" s="360"/>
      <c r="ROM712" s="28"/>
      <c r="RON712" s="360"/>
      <c r="ROO712" s="28"/>
      <c r="ROP712" s="360"/>
      <c r="ROQ712" s="28"/>
      <c r="ROR712" s="360"/>
      <c r="ROS712" s="28"/>
      <c r="ROT712" s="360"/>
      <c r="ROU712" s="28"/>
      <c r="ROV712" s="360"/>
      <c r="ROW712" s="28"/>
      <c r="ROX712" s="360"/>
      <c r="ROY712" s="28"/>
      <c r="ROZ712" s="360"/>
      <c r="RPA712" s="28"/>
      <c r="RPB712" s="360"/>
      <c r="RPC712" s="28"/>
      <c r="RPD712" s="360"/>
      <c r="RPE712" s="28"/>
      <c r="RPF712" s="360"/>
      <c r="RPG712" s="28"/>
      <c r="RPH712" s="360"/>
      <c r="RPI712" s="28"/>
      <c r="RPJ712" s="360"/>
      <c r="RPK712" s="28"/>
      <c r="RPL712" s="360"/>
      <c r="RPM712" s="28"/>
      <c r="RPN712" s="360"/>
      <c r="RPO712" s="28"/>
      <c r="RPP712" s="360"/>
      <c r="RPQ712" s="28"/>
      <c r="RPR712" s="360"/>
      <c r="RPS712" s="28"/>
      <c r="RPT712" s="360"/>
      <c r="RPU712" s="28"/>
      <c r="RPV712" s="360"/>
      <c r="RPW712" s="28"/>
      <c r="RPX712" s="360"/>
      <c r="RPY712" s="28"/>
      <c r="RPZ712" s="360"/>
      <c r="RQA712" s="28"/>
      <c r="RQB712" s="360"/>
      <c r="RQC712" s="28"/>
      <c r="RQD712" s="360"/>
      <c r="RQE712" s="28"/>
      <c r="RQF712" s="360"/>
      <c r="RQG712" s="28"/>
      <c r="RQH712" s="360"/>
      <c r="RQI712" s="28"/>
      <c r="RQJ712" s="360"/>
      <c r="RQK712" s="28"/>
      <c r="RQL712" s="360"/>
      <c r="RQM712" s="28"/>
      <c r="RQN712" s="360"/>
      <c r="RQO712" s="28"/>
      <c r="RQP712" s="360"/>
      <c r="RQQ712" s="28"/>
      <c r="RQR712" s="360"/>
      <c r="RQS712" s="28"/>
      <c r="RQT712" s="360"/>
      <c r="RQU712" s="28"/>
      <c r="RQV712" s="360"/>
      <c r="RQW712" s="28"/>
      <c r="RQX712" s="360"/>
      <c r="RQY712" s="28"/>
      <c r="RQZ712" s="360"/>
      <c r="RRA712" s="28"/>
      <c r="RRB712" s="360"/>
      <c r="RRC712" s="28"/>
      <c r="RRD712" s="360"/>
      <c r="RRE712" s="28"/>
      <c r="RRF712" s="360"/>
      <c r="RRG712" s="28"/>
      <c r="RRH712" s="360"/>
      <c r="RRI712" s="28"/>
      <c r="RRJ712" s="360"/>
      <c r="RRK712" s="28"/>
      <c r="RRL712" s="360"/>
      <c r="RRM712" s="28"/>
      <c r="RRN712" s="360"/>
      <c r="RRO712" s="28"/>
      <c r="RRP712" s="360"/>
      <c r="RRQ712" s="28"/>
      <c r="RRR712" s="360"/>
      <c r="RRS712" s="28"/>
      <c r="RRT712" s="360"/>
      <c r="RRU712" s="28"/>
      <c r="RRV712" s="360"/>
      <c r="RRW712" s="28"/>
      <c r="RRX712" s="360"/>
      <c r="RRY712" s="28"/>
      <c r="RRZ712" s="360"/>
      <c r="RSA712" s="28"/>
      <c r="RSB712" s="360"/>
      <c r="RSC712" s="28"/>
      <c r="RSD712" s="360"/>
      <c r="RSE712" s="28"/>
      <c r="RSF712" s="360"/>
      <c r="RSG712" s="28"/>
      <c r="RSH712" s="360"/>
      <c r="RSI712" s="28"/>
      <c r="RSJ712" s="360"/>
      <c r="RSK712" s="28"/>
      <c r="RSL712" s="360"/>
      <c r="RSM712" s="28"/>
      <c r="RSN712" s="360"/>
      <c r="RSO712" s="28"/>
      <c r="RSP712" s="360"/>
      <c r="RSQ712" s="28"/>
      <c r="RSR712" s="360"/>
      <c r="RSS712" s="28"/>
      <c r="RST712" s="360"/>
      <c r="RSU712" s="28"/>
      <c r="RSV712" s="360"/>
      <c r="RSW712" s="28"/>
      <c r="RSX712" s="360"/>
      <c r="RSY712" s="28"/>
      <c r="RSZ712" s="360"/>
      <c r="RTA712" s="28"/>
      <c r="RTB712" s="360"/>
      <c r="RTC712" s="28"/>
      <c r="RTD712" s="360"/>
      <c r="RTE712" s="28"/>
      <c r="RTF712" s="360"/>
      <c r="RTG712" s="28"/>
      <c r="RTH712" s="360"/>
      <c r="RTI712" s="28"/>
      <c r="RTJ712" s="360"/>
      <c r="RTK712" s="28"/>
      <c r="RTL712" s="360"/>
      <c r="RTM712" s="28"/>
      <c r="RTN712" s="360"/>
      <c r="RTO712" s="28"/>
      <c r="RTP712" s="360"/>
      <c r="RTQ712" s="28"/>
      <c r="RTR712" s="360"/>
      <c r="RTS712" s="28"/>
      <c r="RTT712" s="360"/>
      <c r="RTU712" s="28"/>
      <c r="RTV712" s="360"/>
      <c r="RTW712" s="28"/>
      <c r="RTX712" s="360"/>
      <c r="RTY712" s="28"/>
      <c r="RTZ712" s="360"/>
      <c r="RUA712" s="28"/>
      <c r="RUB712" s="360"/>
      <c r="RUC712" s="28"/>
      <c r="RUD712" s="360"/>
      <c r="RUE712" s="28"/>
      <c r="RUF712" s="360"/>
      <c r="RUG712" s="28"/>
      <c r="RUH712" s="360"/>
      <c r="RUI712" s="28"/>
      <c r="RUJ712" s="360"/>
      <c r="RUK712" s="28"/>
      <c r="RUL712" s="360"/>
      <c r="RUM712" s="28"/>
      <c r="RUN712" s="360"/>
      <c r="RUO712" s="28"/>
      <c r="RUP712" s="360"/>
      <c r="RUQ712" s="28"/>
      <c r="RUR712" s="360"/>
      <c r="RUS712" s="28"/>
      <c r="RUT712" s="360"/>
      <c r="RUU712" s="28"/>
      <c r="RUV712" s="360"/>
      <c r="RUW712" s="28"/>
      <c r="RUX712" s="360"/>
      <c r="RUY712" s="28"/>
      <c r="RUZ712" s="360"/>
      <c r="RVA712" s="28"/>
      <c r="RVB712" s="360"/>
      <c r="RVC712" s="28"/>
      <c r="RVD712" s="360"/>
      <c r="RVE712" s="28"/>
      <c r="RVF712" s="360"/>
      <c r="RVG712" s="28"/>
      <c r="RVH712" s="360"/>
      <c r="RVI712" s="28"/>
      <c r="RVJ712" s="360"/>
      <c r="RVK712" s="28"/>
      <c r="RVL712" s="360"/>
      <c r="RVM712" s="28"/>
      <c r="RVN712" s="360"/>
      <c r="RVO712" s="28"/>
      <c r="RVP712" s="360"/>
      <c r="RVQ712" s="28"/>
      <c r="RVR712" s="360"/>
      <c r="RVS712" s="28"/>
      <c r="RVT712" s="360"/>
      <c r="RVU712" s="28"/>
      <c r="RVV712" s="360"/>
      <c r="RVW712" s="28"/>
      <c r="RVX712" s="360"/>
      <c r="RVY712" s="28"/>
      <c r="RVZ712" s="360"/>
      <c r="RWA712" s="28"/>
      <c r="RWB712" s="360"/>
      <c r="RWC712" s="28"/>
      <c r="RWD712" s="360"/>
      <c r="RWE712" s="28"/>
      <c r="RWF712" s="360"/>
      <c r="RWG712" s="28"/>
      <c r="RWH712" s="360"/>
      <c r="RWI712" s="28"/>
      <c r="RWJ712" s="360"/>
      <c r="RWK712" s="28"/>
      <c r="RWL712" s="360"/>
      <c r="RWM712" s="28"/>
      <c r="RWN712" s="360"/>
      <c r="RWO712" s="28"/>
      <c r="RWP712" s="360"/>
      <c r="RWQ712" s="28"/>
      <c r="RWR712" s="360"/>
      <c r="RWS712" s="28"/>
      <c r="RWT712" s="360"/>
      <c r="RWU712" s="28"/>
      <c r="RWV712" s="360"/>
      <c r="RWW712" s="28"/>
      <c r="RWX712" s="360"/>
      <c r="RWY712" s="28"/>
      <c r="RWZ712" s="360"/>
      <c r="RXA712" s="28"/>
      <c r="RXB712" s="360"/>
      <c r="RXC712" s="28"/>
      <c r="RXD712" s="360"/>
      <c r="RXE712" s="28"/>
      <c r="RXF712" s="360"/>
      <c r="RXG712" s="28"/>
      <c r="RXH712" s="360"/>
      <c r="RXI712" s="28"/>
      <c r="RXJ712" s="360"/>
      <c r="RXK712" s="28"/>
      <c r="RXL712" s="360"/>
      <c r="RXM712" s="28"/>
      <c r="RXN712" s="360"/>
      <c r="RXO712" s="28"/>
      <c r="RXP712" s="360"/>
      <c r="RXQ712" s="28"/>
      <c r="RXR712" s="360"/>
      <c r="RXS712" s="28"/>
      <c r="RXT712" s="360"/>
      <c r="RXU712" s="28"/>
      <c r="RXV712" s="360"/>
      <c r="RXW712" s="28"/>
      <c r="RXX712" s="360"/>
      <c r="RXY712" s="28"/>
      <c r="RXZ712" s="360"/>
      <c r="RYA712" s="28"/>
      <c r="RYB712" s="360"/>
      <c r="RYC712" s="28"/>
      <c r="RYD712" s="360"/>
      <c r="RYE712" s="28"/>
      <c r="RYF712" s="360"/>
      <c r="RYG712" s="28"/>
      <c r="RYH712" s="360"/>
      <c r="RYI712" s="28"/>
      <c r="RYJ712" s="360"/>
      <c r="RYK712" s="28"/>
      <c r="RYL712" s="360"/>
      <c r="RYM712" s="28"/>
      <c r="RYN712" s="360"/>
      <c r="RYO712" s="28"/>
      <c r="RYP712" s="360"/>
      <c r="RYQ712" s="28"/>
      <c r="RYR712" s="360"/>
      <c r="RYS712" s="28"/>
      <c r="RYT712" s="360"/>
      <c r="RYU712" s="28"/>
      <c r="RYV712" s="360"/>
      <c r="RYW712" s="28"/>
      <c r="RYX712" s="360"/>
      <c r="RYY712" s="28"/>
      <c r="RYZ712" s="360"/>
      <c r="RZA712" s="28"/>
      <c r="RZB712" s="360"/>
      <c r="RZC712" s="28"/>
      <c r="RZD712" s="360"/>
      <c r="RZE712" s="28"/>
      <c r="RZF712" s="360"/>
      <c r="RZG712" s="28"/>
      <c r="RZH712" s="360"/>
      <c r="RZI712" s="28"/>
      <c r="RZJ712" s="360"/>
      <c r="RZK712" s="28"/>
      <c r="RZL712" s="360"/>
      <c r="RZM712" s="28"/>
      <c r="RZN712" s="360"/>
      <c r="RZO712" s="28"/>
      <c r="RZP712" s="360"/>
      <c r="RZQ712" s="28"/>
      <c r="RZR712" s="360"/>
      <c r="RZS712" s="28"/>
      <c r="RZT712" s="360"/>
      <c r="RZU712" s="28"/>
      <c r="RZV712" s="360"/>
      <c r="RZW712" s="28"/>
      <c r="RZX712" s="360"/>
      <c r="RZY712" s="28"/>
      <c r="RZZ712" s="360"/>
      <c r="SAA712" s="28"/>
      <c r="SAB712" s="360"/>
      <c r="SAC712" s="28"/>
      <c r="SAD712" s="360"/>
      <c r="SAE712" s="28"/>
      <c r="SAF712" s="360"/>
      <c r="SAG712" s="28"/>
      <c r="SAH712" s="360"/>
      <c r="SAI712" s="28"/>
      <c r="SAJ712" s="360"/>
      <c r="SAK712" s="28"/>
      <c r="SAL712" s="360"/>
      <c r="SAM712" s="28"/>
      <c r="SAN712" s="360"/>
      <c r="SAO712" s="28"/>
      <c r="SAP712" s="360"/>
      <c r="SAQ712" s="28"/>
      <c r="SAR712" s="360"/>
      <c r="SAS712" s="28"/>
      <c r="SAT712" s="360"/>
      <c r="SAU712" s="28"/>
      <c r="SAV712" s="360"/>
      <c r="SAW712" s="28"/>
      <c r="SAX712" s="360"/>
      <c r="SAY712" s="28"/>
      <c r="SAZ712" s="360"/>
      <c r="SBA712" s="28"/>
      <c r="SBB712" s="360"/>
      <c r="SBC712" s="28"/>
      <c r="SBD712" s="360"/>
      <c r="SBE712" s="28"/>
      <c r="SBF712" s="360"/>
      <c r="SBG712" s="28"/>
      <c r="SBH712" s="360"/>
      <c r="SBI712" s="28"/>
      <c r="SBJ712" s="360"/>
      <c r="SBK712" s="28"/>
      <c r="SBL712" s="360"/>
      <c r="SBM712" s="28"/>
      <c r="SBN712" s="360"/>
      <c r="SBO712" s="28"/>
      <c r="SBP712" s="360"/>
      <c r="SBQ712" s="28"/>
      <c r="SBR712" s="360"/>
      <c r="SBS712" s="28"/>
      <c r="SBT712" s="360"/>
      <c r="SBU712" s="28"/>
      <c r="SBV712" s="360"/>
      <c r="SBW712" s="28"/>
      <c r="SBX712" s="360"/>
      <c r="SBY712" s="28"/>
      <c r="SBZ712" s="360"/>
      <c r="SCA712" s="28"/>
      <c r="SCB712" s="360"/>
      <c r="SCC712" s="28"/>
      <c r="SCD712" s="360"/>
      <c r="SCE712" s="28"/>
      <c r="SCF712" s="360"/>
      <c r="SCG712" s="28"/>
      <c r="SCH712" s="360"/>
      <c r="SCI712" s="28"/>
      <c r="SCJ712" s="360"/>
      <c r="SCK712" s="28"/>
      <c r="SCL712" s="360"/>
      <c r="SCM712" s="28"/>
      <c r="SCN712" s="360"/>
      <c r="SCO712" s="28"/>
      <c r="SCP712" s="360"/>
      <c r="SCQ712" s="28"/>
      <c r="SCR712" s="360"/>
      <c r="SCS712" s="28"/>
      <c r="SCT712" s="360"/>
      <c r="SCU712" s="28"/>
      <c r="SCV712" s="360"/>
      <c r="SCW712" s="28"/>
      <c r="SCX712" s="360"/>
      <c r="SCY712" s="28"/>
      <c r="SCZ712" s="360"/>
      <c r="SDA712" s="28"/>
      <c r="SDB712" s="360"/>
      <c r="SDC712" s="28"/>
      <c r="SDD712" s="360"/>
      <c r="SDE712" s="28"/>
      <c r="SDF712" s="360"/>
      <c r="SDG712" s="28"/>
      <c r="SDH712" s="360"/>
      <c r="SDI712" s="28"/>
      <c r="SDJ712" s="360"/>
      <c r="SDK712" s="28"/>
      <c r="SDL712" s="360"/>
      <c r="SDM712" s="28"/>
      <c r="SDN712" s="360"/>
      <c r="SDO712" s="28"/>
      <c r="SDP712" s="360"/>
      <c r="SDQ712" s="28"/>
      <c r="SDR712" s="360"/>
      <c r="SDS712" s="28"/>
      <c r="SDT712" s="360"/>
      <c r="SDU712" s="28"/>
      <c r="SDV712" s="360"/>
      <c r="SDW712" s="28"/>
      <c r="SDX712" s="360"/>
      <c r="SDY712" s="28"/>
      <c r="SDZ712" s="360"/>
      <c r="SEA712" s="28"/>
      <c r="SEB712" s="360"/>
      <c r="SEC712" s="28"/>
      <c r="SED712" s="360"/>
      <c r="SEE712" s="28"/>
      <c r="SEF712" s="360"/>
      <c r="SEG712" s="28"/>
      <c r="SEH712" s="360"/>
      <c r="SEI712" s="28"/>
      <c r="SEJ712" s="360"/>
      <c r="SEK712" s="28"/>
      <c r="SEL712" s="360"/>
      <c r="SEM712" s="28"/>
      <c r="SEN712" s="360"/>
      <c r="SEO712" s="28"/>
      <c r="SEP712" s="360"/>
      <c r="SEQ712" s="28"/>
      <c r="SER712" s="360"/>
      <c r="SES712" s="28"/>
      <c r="SET712" s="360"/>
      <c r="SEU712" s="28"/>
      <c r="SEV712" s="360"/>
      <c r="SEW712" s="28"/>
      <c r="SEX712" s="360"/>
      <c r="SEY712" s="28"/>
      <c r="SEZ712" s="360"/>
      <c r="SFA712" s="28"/>
      <c r="SFB712" s="360"/>
      <c r="SFC712" s="28"/>
      <c r="SFD712" s="360"/>
      <c r="SFE712" s="28"/>
      <c r="SFF712" s="360"/>
      <c r="SFG712" s="28"/>
      <c r="SFH712" s="360"/>
      <c r="SFI712" s="28"/>
      <c r="SFJ712" s="360"/>
      <c r="SFK712" s="28"/>
      <c r="SFL712" s="360"/>
      <c r="SFM712" s="28"/>
      <c r="SFN712" s="360"/>
      <c r="SFO712" s="28"/>
      <c r="SFP712" s="360"/>
      <c r="SFQ712" s="28"/>
      <c r="SFR712" s="360"/>
      <c r="SFS712" s="28"/>
      <c r="SFT712" s="360"/>
      <c r="SFU712" s="28"/>
      <c r="SFV712" s="360"/>
      <c r="SFW712" s="28"/>
      <c r="SFX712" s="360"/>
      <c r="SFY712" s="28"/>
      <c r="SFZ712" s="360"/>
      <c r="SGA712" s="28"/>
      <c r="SGB712" s="360"/>
      <c r="SGC712" s="28"/>
      <c r="SGD712" s="360"/>
      <c r="SGE712" s="28"/>
      <c r="SGF712" s="360"/>
      <c r="SGG712" s="28"/>
      <c r="SGH712" s="360"/>
      <c r="SGI712" s="28"/>
      <c r="SGJ712" s="360"/>
      <c r="SGK712" s="28"/>
      <c r="SGL712" s="360"/>
      <c r="SGM712" s="28"/>
      <c r="SGN712" s="360"/>
      <c r="SGO712" s="28"/>
      <c r="SGP712" s="360"/>
      <c r="SGQ712" s="28"/>
      <c r="SGR712" s="360"/>
      <c r="SGS712" s="28"/>
      <c r="SGT712" s="360"/>
      <c r="SGU712" s="28"/>
      <c r="SGV712" s="360"/>
      <c r="SGW712" s="28"/>
      <c r="SGX712" s="360"/>
      <c r="SGY712" s="28"/>
      <c r="SGZ712" s="360"/>
      <c r="SHA712" s="28"/>
      <c r="SHB712" s="360"/>
      <c r="SHC712" s="28"/>
      <c r="SHD712" s="360"/>
      <c r="SHE712" s="28"/>
      <c r="SHF712" s="360"/>
      <c r="SHG712" s="28"/>
      <c r="SHH712" s="360"/>
      <c r="SHI712" s="28"/>
      <c r="SHJ712" s="360"/>
      <c r="SHK712" s="28"/>
      <c r="SHL712" s="360"/>
      <c r="SHM712" s="28"/>
      <c r="SHN712" s="360"/>
      <c r="SHO712" s="28"/>
      <c r="SHP712" s="360"/>
      <c r="SHQ712" s="28"/>
      <c r="SHR712" s="360"/>
      <c r="SHS712" s="28"/>
      <c r="SHT712" s="360"/>
      <c r="SHU712" s="28"/>
      <c r="SHV712" s="360"/>
      <c r="SHW712" s="28"/>
      <c r="SHX712" s="360"/>
      <c r="SHY712" s="28"/>
      <c r="SHZ712" s="360"/>
      <c r="SIA712" s="28"/>
      <c r="SIB712" s="360"/>
      <c r="SIC712" s="28"/>
      <c r="SID712" s="360"/>
      <c r="SIE712" s="28"/>
      <c r="SIF712" s="360"/>
      <c r="SIG712" s="28"/>
      <c r="SIH712" s="360"/>
      <c r="SII712" s="28"/>
      <c r="SIJ712" s="360"/>
      <c r="SIK712" s="28"/>
      <c r="SIL712" s="360"/>
      <c r="SIM712" s="28"/>
      <c r="SIN712" s="360"/>
      <c r="SIO712" s="28"/>
      <c r="SIP712" s="360"/>
      <c r="SIQ712" s="28"/>
      <c r="SIR712" s="360"/>
      <c r="SIS712" s="28"/>
      <c r="SIT712" s="360"/>
      <c r="SIU712" s="28"/>
      <c r="SIV712" s="360"/>
      <c r="SIW712" s="28"/>
      <c r="SIX712" s="360"/>
      <c r="SIY712" s="28"/>
      <c r="SIZ712" s="360"/>
      <c r="SJA712" s="28"/>
      <c r="SJB712" s="360"/>
      <c r="SJC712" s="28"/>
      <c r="SJD712" s="360"/>
      <c r="SJE712" s="28"/>
      <c r="SJF712" s="360"/>
      <c r="SJG712" s="28"/>
      <c r="SJH712" s="360"/>
      <c r="SJI712" s="28"/>
      <c r="SJJ712" s="360"/>
      <c r="SJK712" s="28"/>
      <c r="SJL712" s="360"/>
      <c r="SJM712" s="28"/>
      <c r="SJN712" s="360"/>
      <c r="SJO712" s="28"/>
      <c r="SJP712" s="360"/>
      <c r="SJQ712" s="28"/>
      <c r="SJR712" s="360"/>
      <c r="SJS712" s="28"/>
      <c r="SJT712" s="360"/>
      <c r="SJU712" s="28"/>
      <c r="SJV712" s="360"/>
      <c r="SJW712" s="28"/>
      <c r="SJX712" s="360"/>
      <c r="SJY712" s="28"/>
      <c r="SJZ712" s="360"/>
      <c r="SKA712" s="28"/>
      <c r="SKB712" s="360"/>
      <c r="SKC712" s="28"/>
      <c r="SKD712" s="360"/>
      <c r="SKE712" s="28"/>
      <c r="SKF712" s="360"/>
      <c r="SKG712" s="28"/>
      <c r="SKH712" s="360"/>
      <c r="SKI712" s="28"/>
      <c r="SKJ712" s="360"/>
      <c r="SKK712" s="28"/>
      <c r="SKL712" s="360"/>
      <c r="SKM712" s="28"/>
      <c r="SKN712" s="360"/>
      <c r="SKO712" s="28"/>
      <c r="SKP712" s="360"/>
      <c r="SKQ712" s="28"/>
      <c r="SKR712" s="360"/>
      <c r="SKS712" s="28"/>
      <c r="SKT712" s="360"/>
      <c r="SKU712" s="28"/>
      <c r="SKV712" s="360"/>
      <c r="SKW712" s="28"/>
      <c r="SKX712" s="360"/>
      <c r="SKY712" s="28"/>
      <c r="SKZ712" s="360"/>
      <c r="SLA712" s="28"/>
      <c r="SLB712" s="360"/>
      <c r="SLC712" s="28"/>
      <c r="SLD712" s="360"/>
      <c r="SLE712" s="28"/>
      <c r="SLF712" s="360"/>
      <c r="SLG712" s="28"/>
      <c r="SLH712" s="360"/>
      <c r="SLI712" s="28"/>
      <c r="SLJ712" s="360"/>
      <c r="SLK712" s="28"/>
      <c r="SLL712" s="360"/>
      <c r="SLM712" s="28"/>
      <c r="SLN712" s="360"/>
      <c r="SLO712" s="28"/>
      <c r="SLP712" s="360"/>
      <c r="SLQ712" s="28"/>
      <c r="SLR712" s="360"/>
      <c r="SLS712" s="28"/>
      <c r="SLT712" s="360"/>
      <c r="SLU712" s="28"/>
      <c r="SLV712" s="360"/>
      <c r="SLW712" s="28"/>
      <c r="SLX712" s="360"/>
      <c r="SLY712" s="28"/>
      <c r="SLZ712" s="360"/>
      <c r="SMA712" s="28"/>
      <c r="SMB712" s="360"/>
      <c r="SMC712" s="28"/>
      <c r="SMD712" s="360"/>
      <c r="SME712" s="28"/>
      <c r="SMF712" s="360"/>
      <c r="SMG712" s="28"/>
      <c r="SMH712" s="360"/>
      <c r="SMI712" s="28"/>
      <c r="SMJ712" s="360"/>
      <c r="SMK712" s="28"/>
      <c r="SML712" s="360"/>
      <c r="SMM712" s="28"/>
      <c r="SMN712" s="360"/>
      <c r="SMO712" s="28"/>
      <c r="SMP712" s="360"/>
      <c r="SMQ712" s="28"/>
      <c r="SMR712" s="360"/>
      <c r="SMS712" s="28"/>
      <c r="SMT712" s="360"/>
      <c r="SMU712" s="28"/>
      <c r="SMV712" s="360"/>
      <c r="SMW712" s="28"/>
      <c r="SMX712" s="360"/>
      <c r="SMY712" s="28"/>
      <c r="SMZ712" s="360"/>
      <c r="SNA712" s="28"/>
      <c r="SNB712" s="360"/>
      <c r="SNC712" s="28"/>
      <c r="SND712" s="360"/>
      <c r="SNE712" s="28"/>
      <c r="SNF712" s="360"/>
      <c r="SNG712" s="28"/>
      <c r="SNH712" s="360"/>
      <c r="SNI712" s="28"/>
      <c r="SNJ712" s="360"/>
      <c r="SNK712" s="28"/>
      <c r="SNL712" s="360"/>
      <c r="SNM712" s="28"/>
      <c r="SNN712" s="360"/>
      <c r="SNO712" s="28"/>
      <c r="SNP712" s="360"/>
      <c r="SNQ712" s="28"/>
      <c r="SNR712" s="360"/>
      <c r="SNS712" s="28"/>
      <c r="SNT712" s="360"/>
      <c r="SNU712" s="28"/>
      <c r="SNV712" s="360"/>
      <c r="SNW712" s="28"/>
      <c r="SNX712" s="360"/>
      <c r="SNY712" s="28"/>
      <c r="SNZ712" s="360"/>
      <c r="SOA712" s="28"/>
      <c r="SOB712" s="360"/>
      <c r="SOC712" s="28"/>
      <c r="SOD712" s="360"/>
      <c r="SOE712" s="28"/>
      <c r="SOF712" s="360"/>
      <c r="SOG712" s="28"/>
      <c r="SOH712" s="360"/>
      <c r="SOI712" s="28"/>
      <c r="SOJ712" s="360"/>
      <c r="SOK712" s="28"/>
      <c r="SOL712" s="360"/>
      <c r="SOM712" s="28"/>
      <c r="SON712" s="360"/>
      <c r="SOO712" s="28"/>
      <c r="SOP712" s="360"/>
      <c r="SOQ712" s="28"/>
      <c r="SOR712" s="360"/>
      <c r="SOS712" s="28"/>
      <c r="SOT712" s="360"/>
      <c r="SOU712" s="28"/>
      <c r="SOV712" s="360"/>
      <c r="SOW712" s="28"/>
      <c r="SOX712" s="360"/>
      <c r="SOY712" s="28"/>
      <c r="SOZ712" s="360"/>
      <c r="SPA712" s="28"/>
      <c r="SPB712" s="360"/>
      <c r="SPC712" s="28"/>
      <c r="SPD712" s="360"/>
      <c r="SPE712" s="28"/>
      <c r="SPF712" s="360"/>
      <c r="SPG712" s="28"/>
      <c r="SPH712" s="360"/>
      <c r="SPI712" s="28"/>
      <c r="SPJ712" s="360"/>
      <c r="SPK712" s="28"/>
      <c r="SPL712" s="360"/>
      <c r="SPM712" s="28"/>
      <c r="SPN712" s="360"/>
      <c r="SPO712" s="28"/>
      <c r="SPP712" s="360"/>
      <c r="SPQ712" s="28"/>
      <c r="SPR712" s="360"/>
      <c r="SPS712" s="28"/>
      <c r="SPT712" s="360"/>
      <c r="SPU712" s="28"/>
      <c r="SPV712" s="360"/>
      <c r="SPW712" s="28"/>
      <c r="SPX712" s="360"/>
      <c r="SPY712" s="28"/>
      <c r="SPZ712" s="360"/>
      <c r="SQA712" s="28"/>
      <c r="SQB712" s="360"/>
      <c r="SQC712" s="28"/>
      <c r="SQD712" s="360"/>
      <c r="SQE712" s="28"/>
      <c r="SQF712" s="360"/>
      <c r="SQG712" s="28"/>
      <c r="SQH712" s="360"/>
      <c r="SQI712" s="28"/>
      <c r="SQJ712" s="360"/>
      <c r="SQK712" s="28"/>
      <c r="SQL712" s="360"/>
      <c r="SQM712" s="28"/>
      <c r="SQN712" s="360"/>
      <c r="SQO712" s="28"/>
      <c r="SQP712" s="360"/>
      <c r="SQQ712" s="28"/>
      <c r="SQR712" s="360"/>
      <c r="SQS712" s="28"/>
      <c r="SQT712" s="360"/>
      <c r="SQU712" s="28"/>
      <c r="SQV712" s="360"/>
      <c r="SQW712" s="28"/>
      <c r="SQX712" s="360"/>
      <c r="SQY712" s="28"/>
      <c r="SQZ712" s="360"/>
      <c r="SRA712" s="28"/>
      <c r="SRB712" s="360"/>
      <c r="SRC712" s="28"/>
      <c r="SRD712" s="360"/>
      <c r="SRE712" s="28"/>
      <c r="SRF712" s="360"/>
      <c r="SRG712" s="28"/>
      <c r="SRH712" s="360"/>
      <c r="SRI712" s="28"/>
      <c r="SRJ712" s="360"/>
      <c r="SRK712" s="28"/>
      <c r="SRL712" s="360"/>
      <c r="SRM712" s="28"/>
      <c r="SRN712" s="360"/>
      <c r="SRO712" s="28"/>
      <c r="SRP712" s="360"/>
      <c r="SRQ712" s="28"/>
      <c r="SRR712" s="360"/>
      <c r="SRS712" s="28"/>
      <c r="SRT712" s="360"/>
      <c r="SRU712" s="28"/>
      <c r="SRV712" s="360"/>
      <c r="SRW712" s="28"/>
      <c r="SRX712" s="360"/>
      <c r="SRY712" s="28"/>
      <c r="SRZ712" s="360"/>
      <c r="SSA712" s="28"/>
      <c r="SSB712" s="360"/>
      <c r="SSC712" s="28"/>
      <c r="SSD712" s="360"/>
      <c r="SSE712" s="28"/>
      <c r="SSF712" s="360"/>
      <c r="SSG712" s="28"/>
      <c r="SSH712" s="360"/>
      <c r="SSI712" s="28"/>
      <c r="SSJ712" s="360"/>
      <c r="SSK712" s="28"/>
      <c r="SSL712" s="360"/>
      <c r="SSM712" s="28"/>
      <c r="SSN712" s="360"/>
      <c r="SSO712" s="28"/>
      <c r="SSP712" s="360"/>
      <c r="SSQ712" s="28"/>
      <c r="SSR712" s="360"/>
      <c r="SSS712" s="28"/>
      <c r="SST712" s="360"/>
      <c r="SSU712" s="28"/>
      <c r="SSV712" s="360"/>
      <c r="SSW712" s="28"/>
      <c r="SSX712" s="360"/>
      <c r="SSY712" s="28"/>
      <c r="SSZ712" s="360"/>
      <c r="STA712" s="28"/>
      <c r="STB712" s="360"/>
      <c r="STC712" s="28"/>
      <c r="STD712" s="360"/>
      <c r="STE712" s="28"/>
      <c r="STF712" s="360"/>
      <c r="STG712" s="28"/>
      <c r="STH712" s="360"/>
      <c r="STI712" s="28"/>
      <c r="STJ712" s="360"/>
      <c r="STK712" s="28"/>
      <c r="STL712" s="360"/>
      <c r="STM712" s="28"/>
      <c r="STN712" s="360"/>
      <c r="STO712" s="28"/>
      <c r="STP712" s="360"/>
      <c r="STQ712" s="28"/>
      <c r="STR712" s="360"/>
      <c r="STS712" s="28"/>
      <c r="STT712" s="360"/>
      <c r="STU712" s="28"/>
      <c r="STV712" s="360"/>
      <c r="STW712" s="28"/>
      <c r="STX712" s="360"/>
      <c r="STY712" s="28"/>
      <c r="STZ712" s="360"/>
      <c r="SUA712" s="28"/>
      <c r="SUB712" s="360"/>
      <c r="SUC712" s="28"/>
      <c r="SUD712" s="360"/>
      <c r="SUE712" s="28"/>
      <c r="SUF712" s="360"/>
      <c r="SUG712" s="28"/>
      <c r="SUH712" s="360"/>
      <c r="SUI712" s="28"/>
      <c r="SUJ712" s="360"/>
      <c r="SUK712" s="28"/>
      <c r="SUL712" s="360"/>
      <c r="SUM712" s="28"/>
      <c r="SUN712" s="360"/>
      <c r="SUO712" s="28"/>
      <c r="SUP712" s="360"/>
      <c r="SUQ712" s="28"/>
      <c r="SUR712" s="360"/>
      <c r="SUS712" s="28"/>
      <c r="SUT712" s="360"/>
      <c r="SUU712" s="28"/>
      <c r="SUV712" s="360"/>
      <c r="SUW712" s="28"/>
      <c r="SUX712" s="360"/>
      <c r="SUY712" s="28"/>
      <c r="SUZ712" s="360"/>
      <c r="SVA712" s="28"/>
      <c r="SVB712" s="360"/>
      <c r="SVC712" s="28"/>
      <c r="SVD712" s="360"/>
      <c r="SVE712" s="28"/>
      <c r="SVF712" s="360"/>
      <c r="SVG712" s="28"/>
      <c r="SVH712" s="360"/>
      <c r="SVI712" s="28"/>
      <c r="SVJ712" s="360"/>
      <c r="SVK712" s="28"/>
      <c r="SVL712" s="360"/>
      <c r="SVM712" s="28"/>
      <c r="SVN712" s="360"/>
      <c r="SVO712" s="28"/>
      <c r="SVP712" s="360"/>
      <c r="SVQ712" s="28"/>
      <c r="SVR712" s="360"/>
      <c r="SVS712" s="28"/>
      <c r="SVT712" s="360"/>
      <c r="SVU712" s="28"/>
      <c r="SVV712" s="360"/>
      <c r="SVW712" s="28"/>
      <c r="SVX712" s="360"/>
      <c r="SVY712" s="28"/>
      <c r="SVZ712" s="360"/>
      <c r="SWA712" s="28"/>
      <c r="SWB712" s="360"/>
      <c r="SWC712" s="28"/>
      <c r="SWD712" s="360"/>
      <c r="SWE712" s="28"/>
      <c r="SWF712" s="360"/>
      <c r="SWG712" s="28"/>
      <c r="SWH712" s="360"/>
      <c r="SWI712" s="28"/>
      <c r="SWJ712" s="360"/>
      <c r="SWK712" s="28"/>
      <c r="SWL712" s="360"/>
      <c r="SWM712" s="28"/>
      <c r="SWN712" s="360"/>
      <c r="SWO712" s="28"/>
      <c r="SWP712" s="360"/>
      <c r="SWQ712" s="28"/>
      <c r="SWR712" s="360"/>
      <c r="SWS712" s="28"/>
      <c r="SWT712" s="360"/>
      <c r="SWU712" s="28"/>
      <c r="SWV712" s="360"/>
      <c r="SWW712" s="28"/>
      <c r="SWX712" s="360"/>
      <c r="SWY712" s="28"/>
      <c r="SWZ712" s="360"/>
      <c r="SXA712" s="28"/>
      <c r="SXB712" s="360"/>
      <c r="SXC712" s="28"/>
      <c r="SXD712" s="360"/>
      <c r="SXE712" s="28"/>
      <c r="SXF712" s="360"/>
      <c r="SXG712" s="28"/>
      <c r="SXH712" s="360"/>
      <c r="SXI712" s="28"/>
      <c r="SXJ712" s="360"/>
      <c r="SXK712" s="28"/>
      <c r="SXL712" s="360"/>
      <c r="SXM712" s="28"/>
      <c r="SXN712" s="360"/>
      <c r="SXO712" s="28"/>
      <c r="SXP712" s="360"/>
      <c r="SXQ712" s="28"/>
      <c r="SXR712" s="360"/>
      <c r="SXS712" s="28"/>
      <c r="SXT712" s="360"/>
      <c r="SXU712" s="28"/>
      <c r="SXV712" s="360"/>
      <c r="SXW712" s="28"/>
      <c r="SXX712" s="360"/>
      <c r="SXY712" s="28"/>
      <c r="SXZ712" s="360"/>
      <c r="SYA712" s="28"/>
      <c r="SYB712" s="360"/>
      <c r="SYC712" s="28"/>
      <c r="SYD712" s="360"/>
      <c r="SYE712" s="28"/>
      <c r="SYF712" s="360"/>
      <c r="SYG712" s="28"/>
      <c r="SYH712" s="360"/>
      <c r="SYI712" s="28"/>
      <c r="SYJ712" s="360"/>
      <c r="SYK712" s="28"/>
      <c r="SYL712" s="360"/>
      <c r="SYM712" s="28"/>
      <c r="SYN712" s="360"/>
      <c r="SYO712" s="28"/>
      <c r="SYP712" s="360"/>
      <c r="SYQ712" s="28"/>
      <c r="SYR712" s="360"/>
      <c r="SYS712" s="28"/>
      <c r="SYT712" s="360"/>
      <c r="SYU712" s="28"/>
      <c r="SYV712" s="360"/>
      <c r="SYW712" s="28"/>
      <c r="SYX712" s="360"/>
      <c r="SYY712" s="28"/>
      <c r="SYZ712" s="360"/>
      <c r="SZA712" s="28"/>
      <c r="SZB712" s="360"/>
      <c r="SZC712" s="28"/>
      <c r="SZD712" s="360"/>
      <c r="SZE712" s="28"/>
      <c r="SZF712" s="360"/>
      <c r="SZG712" s="28"/>
      <c r="SZH712" s="360"/>
      <c r="SZI712" s="28"/>
      <c r="SZJ712" s="360"/>
      <c r="SZK712" s="28"/>
      <c r="SZL712" s="360"/>
      <c r="SZM712" s="28"/>
      <c r="SZN712" s="360"/>
      <c r="SZO712" s="28"/>
      <c r="SZP712" s="360"/>
      <c r="SZQ712" s="28"/>
      <c r="SZR712" s="360"/>
      <c r="SZS712" s="28"/>
      <c r="SZT712" s="360"/>
      <c r="SZU712" s="28"/>
      <c r="SZV712" s="360"/>
      <c r="SZW712" s="28"/>
      <c r="SZX712" s="360"/>
      <c r="SZY712" s="28"/>
      <c r="SZZ712" s="360"/>
      <c r="TAA712" s="28"/>
      <c r="TAB712" s="360"/>
      <c r="TAC712" s="28"/>
      <c r="TAD712" s="360"/>
      <c r="TAE712" s="28"/>
      <c r="TAF712" s="360"/>
      <c r="TAG712" s="28"/>
      <c r="TAH712" s="360"/>
      <c r="TAI712" s="28"/>
      <c r="TAJ712" s="360"/>
      <c r="TAK712" s="28"/>
      <c r="TAL712" s="360"/>
      <c r="TAM712" s="28"/>
      <c r="TAN712" s="360"/>
      <c r="TAO712" s="28"/>
      <c r="TAP712" s="360"/>
      <c r="TAQ712" s="28"/>
      <c r="TAR712" s="360"/>
      <c r="TAS712" s="28"/>
      <c r="TAT712" s="360"/>
      <c r="TAU712" s="28"/>
      <c r="TAV712" s="360"/>
      <c r="TAW712" s="28"/>
      <c r="TAX712" s="360"/>
      <c r="TAY712" s="28"/>
      <c r="TAZ712" s="360"/>
      <c r="TBA712" s="28"/>
      <c r="TBB712" s="360"/>
      <c r="TBC712" s="28"/>
      <c r="TBD712" s="360"/>
      <c r="TBE712" s="28"/>
      <c r="TBF712" s="360"/>
      <c r="TBG712" s="28"/>
      <c r="TBH712" s="360"/>
      <c r="TBI712" s="28"/>
      <c r="TBJ712" s="360"/>
      <c r="TBK712" s="28"/>
      <c r="TBL712" s="360"/>
      <c r="TBM712" s="28"/>
      <c r="TBN712" s="360"/>
      <c r="TBO712" s="28"/>
      <c r="TBP712" s="360"/>
      <c r="TBQ712" s="28"/>
      <c r="TBR712" s="360"/>
      <c r="TBS712" s="28"/>
      <c r="TBT712" s="360"/>
      <c r="TBU712" s="28"/>
      <c r="TBV712" s="360"/>
      <c r="TBW712" s="28"/>
      <c r="TBX712" s="360"/>
      <c r="TBY712" s="28"/>
      <c r="TBZ712" s="360"/>
      <c r="TCA712" s="28"/>
      <c r="TCB712" s="360"/>
      <c r="TCC712" s="28"/>
      <c r="TCD712" s="360"/>
      <c r="TCE712" s="28"/>
      <c r="TCF712" s="360"/>
      <c r="TCG712" s="28"/>
      <c r="TCH712" s="360"/>
      <c r="TCI712" s="28"/>
      <c r="TCJ712" s="360"/>
      <c r="TCK712" s="28"/>
      <c r="TCL712" s="360"/>
      <c r="TCM712" s="28"/>
      <c r="TCN712" s="360"/>
      <c r="TCO712" s="28"/>
      <c r="TCP712" s="360"/>
      <c r="TCQ712" s="28"/>
      <c r="TCR712" s="360"/>
      <c r="TCS712" s="28"/>
      <c r="TCT712" s="360"/>
      <c r="TCU712" s="28"/>
      <c r="TCV712" s="360"/>
      <c r="TCW712" s="28"/>
      <c r="TCX712" s="360"/>
      <c r="TCY712" s="28"/>
      <c r="TCZ712" s="360"/>
      <c r="TDA712" s="28"/>
      <c r="TDB712" s="360"/>
      <c r="TDC712" s="28"/>
      <c r="TDD712" s="360"/>
      <c r="TDE712" s="28"/>
      <c r="TDF712" s="360"/>
      <c r="TDG712" s="28"/>
      <c r="TDH712" s="360"/>
      <c r="TDI712" s="28"/>
      <c r="TDJ712" s="360"/>
      <c r="TDK712" s="28"/>
      <c r="TDL712" s="360"/>
      <c r="TDM712" s="28"/>
      <c r="TDN712" s="360"/>
      <c r="TDO712" s="28"/>
      <c r="TDP712" s="360"/>
      <c r="TDQ712" s="28"/>
      <c r="TDR712" s="360"/>
      <c r="TDS712" s="28"/>
      <c r="TDT712" s="360"/>
      <c r="TDU712" s="28"/>
      <c r="TDV712" s="360"/>
      <c r="TDW712" s="28"/>
      <c r="TDX712" s="360"/>
      <c r="TDY712" s="28"/>
      <c r="TDZ712" s="360"/>
      <c r="TEA712" s="28"/>
      <c r="TEB712" s="360"/>
      <c r="TEC712" s="28"/>
      <c r="TED712" s="360"/>
      <c r="TEE712" s="28"/>
      <c r="TEF712" s="360"/>
      <c r="TEG712" s="28"/>
      <c r="TEH712" s="360"/>
      <c r="TEI712" s="28"/>
      <c r="TEJ712" s="360"/>
      <c r="TEK712" s="28"/>
      <c r="TEL712" s="360"/>
      <c r="TEM712" s="28"/>
      <c r="TEN712" s="360"/>
      <c r="TEO712" s="28"/>
      <c r="TEP712" s="360"/>
      <c r="TEQ712" s="28"/>
      <c r="TER712" s="360"/>
      <c r="TES712" s="28"/>
      <c r="TET712" s="360"/>
      <c r="TEU712" s="28"/>
      <c r="TEV712" s="360"/>
      <c r="TEW712" s="28"/>
      <c r="TEX712" s="360"/>
      <c r="TEY712" s="28"/>
      <c r="TEZ712" s="360"/>
      <c r="TFA712" s="28"/>
      <c r="TFB712" s="360"/>
      <c r="TFC712" s="28"/>
      <c r="TFD712" s="360"/>
      <c r="TFE712" s="28"/>
      <c r="TFF712" s="360"/>
      <c r="TFG712" s="28"/>
      <c r="TFH712" s="360"/>
      <c r="TFI712" s="28"/>
      <c r="TFJ712" s="360"/>
      <c r="TFK712" s="28"/>
      <c r="TFL712" s="360"/>
      <c r="TFM712" s="28"/>
      <c r="TFN712" s="360"/>
      <c r="TFO712" s="28"/>
      <c r="TFP712" s="360"/>
      <c r="TFQ712" s="28"/>
      <c r="TFR712" s="360"/>
      <c r="TFS712" s="28"/>
      <c r="TFT712" s="360"/>
      <c r="TFU712" s="28"/>
      <c r="TFV712" s="360"/>
      <c r="TFW712" s="28"/>
      <c r="TFX712" s="360"/>
      <c r="TFY712" s="28"/>
      <c r="TFZ712" s="360"/>
      <c r="TGA712" s="28"/>
      <c r="TGB712" s="360"/>
      <c r="TGC712" s="28"/>
      <c r="TGD712" s="360"/>
      <c r="TGE712" s="28"/>
      <c r="TGF712" s="360"/>
      <c r="TGG712" s="28"/>
      <c r="TGH712" s="360"/>
      <c r="TGI712" s="28"/>
      <c r="TGJ712" s="360"/>
      <c r="TGK712" s="28"/>
      <c r="TGL712" s="360"/>
      <c r="TGM712" s="28"/>
      <c r="TGN712" s="360"/>
      <c r="TGO712" s="28"/>
      <c r="TGP712" s="360"/>
      <c r="TGQ712" s="28"/>
      <c r="TGR712" s="360"/>
      <c r="TGS712" s="28"/>
      <c r="TGT712" s="360"/>
      <c r="TGU712" s="28"/>
      <c r="TGV712" s="360"/>
      <c r="TGW712" s="28"/>
      <c r="TGX712" s="360"/>
      <c r="TGY712" s="28"/>
      <c r="TGZ712" s="360"/>
      <c r="THA712" s="28"/>
      <c r="THB712" s="360"/>
      <c r="THC712" s="28"/>
      <c r="THD712" s="360"/>
      <c r="THE712" s="28"/>
      <c r="THF712" s="360"/>
      <c r="THG712" s="28"/>
      <c r="THH712" s="360"/>
      <c r="THI712" s="28"/>
      <c r="THJ712" s="360"/>
      <c r="THK712" s="28"/>
      <c r="THL712" s="360"/>
      <c r="THM712" s="28"/>
      <c r="THN712" s="360"/>
      <c r="THO712" s="28"/>
      <c r="THP712" s="360"/>
      <c r="THQ712" s="28"/>
      <c r="THR712" s="360"/>
      <c r="THS712" s="28"/>
      <c r="THT712" s="360"/>
      <c r="THU712" s="28"/>
      <c r="THV712" s="360"/>
      <c r="THW712" s="28"/>
      <c r="THX712" s="360"/>
      <c r="THY712" s="28"/>
      <c r="THZ712" s="360"/>
      <c r="TIA712" s="28"/>
      <c r="TIB712" s="360"/>
      <c r="TIC712" s="28"/>
      <c r="TID712" s="360"/>
      <c r="TIE712" s="28"/>
      <c r="TIF712" s="360"/>
      <c r="TIG712" s="28"/>
      <c r="TIH712" s="360"/>
      <c r="TII712" s="28"/>
      <c r="TIJ712" s="360"/>
      <c r="TIK712" s="28"/>
      <c r="TIL712" s="360"/>
      <c r="TIM712" s="28"/>
      <c r="TIN712" s="360"/>
      <c r="TIO712" s="28"/>
      <c r="TIP712" s="360"/>
      <c r="TIQ712" s="28"/>
      <c r="TIR712" s="360"/>
      <c r="TIS712" s="28"/>
      <c r="TIT712" s="360"/>
      <c r="TIU712" s="28"/>
      <c r="TIV712" s="360"/>
      <c r="TIW712" s="28"/>
      <c r="TIX712" s="360"/>
      <c r="TIY712" s="28"/>
      <c r="TIZ712" s="360"/>
      <c r="TJA712" s="28"/>
      <c r="TJB712" s="360"/>
      <c r="TJC712" s="28"/>
      <c r="TJD712" s="360"/>
      <c r="TJE712" s="28"/>
      <c r="TJF712" s="360"/>
      <c r="TJG712" s="28"/>
      <c r="TJH712" s="360"/>
      <c r="TJI712" s="28"/>
      <c r="TJJ712" s="360"/>
      <c r="TJK712" s="28"/>
      <c r="TJL712" s="360"/>
      <c r="TJM712" s="28"/>
      <c r="TJN712" s="360"/>
      <c r="TJO712" s="28"/>
      <c r="TJP712" s="360"/>
      <c r="TJQ712" s="28"/>
      <c r="TJR712" s="360"/>
      <c r="TJS712" s="28"/>
      <c r="TJT712" s="360"/>
      <c r="TJU712" s="28"/>
      <c r="TJV712" s="360"/>
      <c r="TJW712" s="28"/>
      <c r="TJX712" s="360"/>
      <c r="TJY712" s="28"/>
      <c r="TJZ712" s="360"/>
      <c r="TKA712" s="28"/>
      <c r="TKB712" s="360"/>
      <c r="TKC712" s="28"/>
      <c r="TKD712" s="360"/>
      <c r="TKE712" s="28"/>
      <c r="TKF712" s="360"/>
      <c r="TKG712" s="28"/>
      <c r="TKH712" s="360"/>
      <c r="TKI712" s="28"/>
      <c r="TKJ712" s="360"/>
      <c r="TKK712" s="28"/>
      <c r="TKL712" s="360"/>
      <c r="TKM712" s="28"/>
      <c r="TKN712" s="360"/>
      <c r="TKO712" s="28"/>
      <c r="TKP712" s="360"/>
      <c r="TKQ712" s="28"/>
      <c r="TKR712" s="360"/>
      <c r="TKS712" s="28"/>
      <c r="TKT712" s="360"/>
      <c r="TKU712" s="28"/>
      <c r="TKV712" s="360"/>
      <c r="TKW712" s="28"/>
      <c r="TKX712" s="360"/>
      <c r="TKY712" s="28"/>
      <c r="TKZ712" s="360"/>
      <c r="TLA712" s="28"/>
      <c r="TLB712" s="360"/>
      <c r="TLC712" s="28"/>
      <c r="TLD712" s="360"/>
      <c r="TLE712" s="28"/>
      <c r="TLF712" s="360"/>
      <c r="TLG712" s="28"/>
      <c r="TLH712" s="360"/>
      <c r="TLI712" s="28"/>
      <c r="TLJ712" s="360"/>
      <c r="TLK712" s="28"/>
      <c r="TLL712" s="360"/>
      <c r="TLM712" s="28"/>
      <c r="TLN712" s="360"/>
      <c r="TLO712" s="28"/>
      <c r="TLP712" s="360"/>
      <c r="TLQ712" s="28"/>
      <c r="TLR712" s="360"/>
      <c r="TLS712" s="28"/>
      <c r="TLT712" s="360"/>
      <c r="TLU712" s="28"/>
      <c r="TLV712" s="360"/>
      <c r="TLW712" s="28"/>
      <c r="TLX712" s="360"/>
      <c r="TLY712" s="28"/>
      <c r="TLZ712" s="360"/>
      <c r="TMA712" s="28"/>
      <c r="TMB712" s="360"/>
      <c r="TMC712" s="28"/>
      <c r="TMD712" s="360"/>
      <c r="TME712" s="28"/>
      <c r="TMF712" s="360"/>
      <c r="TMG712" s="28"/>
      <c r="TMH712" s="360"/>
      <c r="TMI712" s="28"/>
      <c r="TMJ712" s="360"/>
      <c r="TMK712" s="28"/>
      <c r="TML712" s="360"/>
      <c r="TMM712" s="28"/>
      <c r="TMN712" s="360"/>
      <c r="TMO712" s="28"/>
      <c r="TMP712" s="360"/>
      <c r="TMQ712" s="28"/>
      <c r="TMR712" s="360"/>
      <c r="TMS712" s="28"/>
      <c r="TMT712" s="360"/>
      <c r="TMU712" s="28"/>
      <c r="TMV712" s="360"/>
      <c r="TMW712" s="28"/>
      <c r="TMX712" s="360"/>
      <c r="TMY712" s="28"/>
      <c r="TMZ712" s="360"/>
      <c r="TNA712" s="28"/>
      <c r="TNB712" s="360"/>
      <c r="TNC712" s="28"/>
      <c r="TND712" s="360"/>
      <c r="TNE712" s="28"/>
      <c r="TNF712" s="360"/>
      <c r="TNG712" s="28"/>
      <c r="TNH712" s="360"/>
      <c r="TNI712" s="28"/>
      <c r="TNJ712" s="360"/>
      <c r="TNK712" s="28"/>
      <c r="TNL712" s="360"/>
      <c r="TNM712" s="28"/>
      <c r="TNN712" s="360"/>
      <c r="TNO712" s="28"/>
      <c r="TNP712" s="360"/>
      <c r="TNQ712" s="28"/>
      <c r="TNR712" s="360"/>
      <c r="TNS712" s="28"/>
      <c r="TNT712" s="360"/>
      <c r="TNU712" s="28"/>
      <c r="TNV712" s="360"/>
      <c r="TNW712" s="28"/>
      <c r="TNX712" s="360"/>
      <c r="TNY712" s="28"/>
      <c r="TNZ712" s="360"/>
      <c r="TOA712" s="28"/>
      <c r="TOB712" s="360"/>
      <c r="TOC712" s="28"/>
      <c r="TOD712" s="360"/>
      <c r="TOE712" s="28"/>
      <c r="TOF712" s="360"/>
      <c r="TOG712" s="28"/>
      <c r="TOH712" s="360"/>
      <c r="TOI712" s="28"/>
      <c r="TOJ712" s="360"/>
      <c r="TOK712" s="28"/>
      <c r="TOL712" s="360"/>
      <c r="TOM712" s="28"/>
      <c r="TON712" s="360"/>
      <c r="TOO712" s="28"/>
      <c r="TOP712" s="360"/>
      <c r="TOQ712" s="28"/>
      <c r="TOR712" s="360"/>
      <c r="TOS712" s="28"/>
      <c r="TOT712" s="360"/>
      <c r="TOU712" s="28"/>
      <c r="TOV712" s="360"/>
      <c r="TOW712" s="28"/>
      <c r="TOX712" s="360"/>
      <c r="TOY712" s="28"/>
      <c r="TOZ712" s="360"/>
      <c r="TPA712" s="28"/>
      <c r="TPB712" s="360"/>
      <c r="TPC712" s="28"/>
      <c r="TPD712" s="360"/>
      <c r="TPE712" s="28"/>
      <c r="TPF712" s="360"/>
      <c r="TPG712" s="28"/>
      <c r="TPH712" s="360"/>
      <c r="TPI712" s="28"/>
      <c r="TPJ712" s="360"/>
      <c r="TPK712" s="28"/>
      <c r="TPL712" s="360"/>
      <c r="TPM712" s="28"/>
      <c r="TPN712" s="360"/>
      <c r="TPO712" s="28"/>
      <c r="TPP712" s="360"/>
      <c r="TPQ712" s="28"/>
      <c r="TPR712" s="360"/>
      <c r="TPS712" s="28"/>
      <c r="TPT712" s="360"/>
      <c r="TPU712" s="28"/>
      <c r="TPV712" s="360"/>
      <c r="TPW712" s="28"/>
      <c r="TPX712" s="360"/>
      <c r="TPY712" s="28"/>
      <c r="TPZ712" s="360"/>
      <c r="TQA712" s="28"/>
      <c r="TQB712" s="360"/>
      <c r="TQC712" s="28"/>
      <c r="TQD712" s="360"/>
      <c r="TQE712" s="28"/>
      <c r="TQF712" s="360"/>
      <c r="TQG712" s="28"/>
      <c r="TQH712" s="360"/>
      <c r="TQI712" s="28"/>
      <c r="TQJ712" s="360"/>
      <c r="TQK712" s="28"/>
      <c r="TQL712" s="360"/>
      <c r="TQM712" s="28"/>
      <c r="TQN712" s="360"/>
      <c r="TQO712" s="28"/>
      <c r="TQP712" s="360"/>
      <c r="TQQ712" s="28"/>
      <c r="TQR712" s="360"/>
      <c r="TQS712" s="28"/>
      <c r="TQT712" s="360"/>
      <c r="TQU712" s="28"/>
      <c r="TQV712" s="360"/>
      <c r="TQW712" s="28"/>
      <c r="TQX712" s="360"/>
      <c r="TQY712" s="28"/>
      <c r="TQZ712" s="360"/>
      <c r="TRA712" s="28"/>
      <c r="TRB712" s="360"/>
      <c r="TRC712" s="28"/>
      <c r="TRD712" s="360"/>
      <c r="TRE712" s="28"/>
      <c r="TRF712" s="360"/>
      <c r="TRG712" s="28"/>
      <c r="TRH712" s="360"/>
      <c r="TRI712" s="28"/>
      <c r="TRJ712" s="360"/>
      <c r="TRK712" s="28"/>
      <c r="TRL712" s="360"/>
      <c r="TRM712" s="28"/>
      <c r="TRN712" s="360"/>
      <c r="TRO712" s="28"/>
      <c r="TRP712" s="360"/>
      <c r="TRQ712" s="28"/>
      <c r="TRR712" s="360"/>
      <c r="TRS712" s="28"/>
      <c r="TRT712" s="360"/>
      <c r="TRU712" s="28"/>
      <c r="TRV712" s="360"/>
      <c r="TRW712" s="28"/>
      <c r="TRX712" s="360"/>
      <c r="TRY712" s="28"/>
      <c r="TRZ712" s="360"/>
      <c r="TSA712" s="28"/>
      <c r="TSB712" s="360"/>
      <c r="TSC712" s="28"/>
      <c r="TSD712" s="360"/>
      <c r="TSE712" s="28"/>
      <c r="TSF712" s="360"/>
      <c r="TSG712" s="28"/>
      <c r="TSH712" s="360"/>
      <c r="TSI712" s="28"/>
      <c r="TSJ712" s="360"/>
      <c r="TSK712" s="28"/>
      <c r="TSL712" s="360"/>
      <c r="TSM712" s="28"/>
      <c r="TSN712" s="360"/>
      <c r="TSO712" s="28"/>
      <c r="TSP712" s="360"/>
      <c r="TSQ712" s="28"/>
      <c r="TSR712" s="360"/>
      <c r="TSS712" s="28"/>
      <c r="TST712" s="360"/>
      <c r="TSU712" s="28"/>
      <c r="TSV712" s="360"/>
      <c r="TSW712" s="28"/>
      <c r="TSX712" s="360"/>
      <c r="TSY712" s="28"/>
      <c r="TSZ712" s="360"/>
      <c r="TTA712" s="28"/>
      <c r="TTB712" s="360"/>
      <c r="TTC712" s="28"/>
      <c r="TTD712" s="360"/>
      <c r="TTE712" s="28"/>
      <c r="TTF712" s="360"/>
      <c r="TTG712" s="28"/>
      <c r="TTH712" s="360"/>
      <c r="TTI712" s="28"/>
      <c r="TTJ712" s="360"/>
      <c r="TTK712" s="28"/>
      <c r="TTL712" s="360"/>
      <c r="TTM712" s="28"/>
      <c r="TTN712" s="360"/>
      <c r="TTO712" s="28"/>
      <c r="TTP712" s="360"/>
      <c r="TTQ712" s="28"/>
      <c r="TTR712" s="360"/>
      <c r="TTS712" s="28"/>
      <c r="TTT712" s="360"/>
      <c r="TTU712" s="28"/>
      <c r="TTV712" s="360"/>
      <c r="TTW712" s="28"/>
      <c r="TTX712" s="360"/>
      <c r="TTY712" s="28"/>
      <c r="TTZ712" s="360"/>
      <c r="TUA712" s="28"/>
      <c r="TUB712" s="360"/>
      <c r="TUC712" s="28"/>
      <c r="TUD712" s="360"/>
      <c r="TUE712" s="28"/>
      <c r="TUF712" s="360"/>
      <c r="TUG712" s="28"/>
      <c r="TUH712" s="360"/>
      <c r="TUI712" s="28"/>
      <c r="TUJ712" s="360"/>
      <c r="TUK712" s="28"/>
      <c r="TUL712" s="360"/>
      <c r="TUM712" s="28"/>
      <c r="TUN712" s="360"/>
      <c r="TUO712" s="28"/>
      <c r="TUP712" s="360"/>
      <c r="TUQ712" s="28"/>
      <c r="TUR712" s="360"/>
      <c r="TUS712" s="28"/>
      <c r="TUT712" s="360"/>
      <c r="TUU712" s="28"/>
      <c r="TUV712" s="360"/>
      <c r="TUW712" s="28"/>
      <c r="TUX712" s="360"/>
      <c r="TUY712" s="28"/>
      <c r="TUZ712" s="360"/>
      <c r="TVA712" s="28"/>
      <c r="TVB712" s="360"/>
      <c r="TVC712" s="28"/>
      <c r="TVD712" s="360"/>
      <c r="TVE712" s="28"/>
      <c r="TVF712" s="360"/>
      <c r="TVG712" s="28"/>
      <c r="TVH712" s="360"/>
      <c r="TVI712" s="28"/>
      <c r="TVJ712" s="360"/>
      <c r="TVK712" s="28"/>
      <c r="TVL712" s="360"/>
      <c r="TVM712" s="28"/>
      <c r="TVN712" s="360"/>
      <c r="TVO712" s="28"/>
      <c r="TVP712" s="360"/>
      <c r="TVQ712" s="28"/>
      <c r="TVR712" s="360"/>
      <c r="TVS712" s="28"/>
      <c r="TVT712" s="360"/>
      <c r="TVU712" s="28"/>
      <c r="TVV712" s="360"/>
      <c r="TVW712" s="28"/>
      <c r="TVX712" s="360"/>
      <c r="TVY712" s="28"/>
      <c r="TVZ712" s="360"/>
      <c r="TWA712" s="28"/>
      <c r="TWB712" s="360"/>
      <c r="TWC712" s="28"/>
      <c r="TWD712" s="360"/>
      <c r="TWE712" s="28"/>
      <c r="TWF712" s="360"/>
      <c r="TWG712" s="28"/>
      <c r="TWH712" s="360"/>
      <c r="TWI712" s="28"/>
      <c r="TWJ712" s="360"/>
      <c r="TWK712" s="28"/>
      <c r="TWL712" s="360"/>
      <c r="TWM712" s="28"/>
      <c r="TWN712" s="360"/>
      <c r="TWO712" s="28"/>
      <c r="TWP712" s="360"/>
      <c r="TWQ712" s="28"/>
      <c r="TWR712" s="360"/>
      <c r="TWS712" s="28"/>
      <c r="TWT712" s="360"/>
      <c r="TWU712" s="28"/>
      <c r="TWV712" s="360"/>
      <c r="TWW712" s="28"/>
      <c r="TWX712" s="360"/>
      <c r="TWY712" s="28"/>
      <c r="TWZ712" s="360"/>
      <c r="TXA712" s="28"/>
      <c r="TXB712" s="360"/>
      <c r="TXC712" s="28"/>
      <c r="TXD712" s="360"/>
      <c r="TXE712" s="28"/>
      <c r="TXF712" s="360"/>
      <c r="TXG712" s="28"/>
      <c r="TXH712" s="360"/>
      <c r="TXI712" s="28"/>
      <c r="TXJ712" s="360"/>
      <c r="TXK712" s="28"/>
      <c r="TXL712" s="360"/>
      <c r="TXM712" s="28"/>
      <c r="TXN712" s="360"/>
      <c r="TXO712" s="28"/>
      <c r="TXP712" s="360"/>
      <c r="TXQ712" s="28"/>
      <c r="TXR712" s="360"/>
      <c r="TXS712" s="28"/>
      <c r="TXT712" s="360"/>
      <c r="TXU712" s="28"/>
      <c r="TXV712" s="360"/>
      <c r="TXW712" s="28"/>
      <c r="TXX712" s="360"/>
      <c r="TXY712" s="28"/>
      <c r="TXZ712" s="360"/>
      <c r="TYA712" s="28"/>
      <c r="TYB712" s="360"/>
      <c r="TYC712" s="28"/>
      <c r="TYD712" s="360"/>
      <c r="TYE712" s="28"/>
      <c r="TYF712" s="360"/>
      <c r="TYG712" s="28"/>
      <c r="TYH712" s="360"/>
      <c r="TYI712" s="28"/>
      <c r="TYJ712" s="360"/>
      <c r="TYK712" s="28"/>
      <c r="TYL712" s="360"/>
      <c r="TYM712" s="28"/>
      <c r="TYN712" s="360"/>
      <c r="TYO712" s="28"/>
      <c r="TYP712" s="360"/>
      <c r="TYQ712" s="28"/>
      <c r="TYR712" s="360"/>
      <c r="TYS712" s="28"/>
      <c r="TYT712" s="360"/>
      <c r="TYU712" s="28"/>
      <c r="TYV712" s="360"/>
      <c r="TYW712" s="28"/>
      <c r="TYX712" s="360"/>
      <c r="TYY712" s="28"/>
      <c r="TYZ712" s="360"/>
      <c r="TZA712" s="28"/>
      <c r="TZB712" s="360"/>
      <c r="TZC712" s="28"/>
      <c r="TZD712" s="360"/>
      <c r="TZE712" s="28"/>
      <c r="TZF712" s="360"/>
      <c r="TZG712" s="28"/>
      <c r="TZH712" s="360"/>
      <c r="TZI712" s="28"/>
      <c r="TZJ712" s="360"/>
      <c r="TZK712" s="28"/>
      <c r="TZL712" s="360"/>
      <c r="TZM712" s="28"/>
      <c r="TZN712" s="360"/>
      <c r="TZO712" s="28"/>
      <c r="TZP712" s="360"/>
      <c r="TZQ712" s="28"/>
      <c r="TZR712" s="360"/>
      <c r="TZS712" s="28"/>
      <c r="TZT712" s="360"/>
      <c r="TZU712" s="28"/>
      <c r="TZV712" s="360"/>
      <c r="TZW712" s="28"/>
      <c r="TZX712" s="360"/>
      <c r="TZY712" s="28"/>
      <c r="TZZ712" s="360"/>
      <c r="UAA712" s="28"/>
      <c r="UAB712" s="360"/>
      <c r="UAC712" s="28"/>
      <c r="UAD712" s="360"/>
      <c r="UAE712" s="28"/>
      <c r="UAF712" s="360"/>
      <c r="UAG712" s="28"/>
      <c r="UAH712" s="360"/>
      <c r="UAI712" s="28"/>
      <c r="UAJ712" s="360"/>
      <c r="UAK712" s="28"/>
      <c r="UAL712" s="360"/>
      <c r="UAM712" s="28"/>
      <c r="UAN712" s="360"/>
      <c r="UAO712" s="28"/>
      <c r="UAP712" s="360"/>
      <c r="UAQ712" s="28"/>
      <c r="UAR712" s="360"/>
      <c r="UAS712" s="28"/>
      <c r="UAT712" s="360"/>
      <c r="UAU712" s="28"/>
      <c r="UAV712" s="360"/>
      <c r="UAW712" s="28"/>
      <c r="UAX712" s="360"/>
      <c r="UAY712" s="28"/>
      <c r="UAZ712" s="360"/>
      <c r="UBA712" s="28"/>
      <c r="UBB712" s="360"/>
      <c r="UBC712" s="28"/>
      <c r="UBD712" s="360"/>
      <c r="UBE712" s="28"/>
      <c r="UBF712" s="360"/>
      <c r="UBG712" s="28"/>
      <c r="UBH712" s="360"/>
      <c r="UBI712" s="28"/>
      <c r="UBJ712" s="360"/>
      <c r="UBK712" s="28"/>
      <c r="UBL712" s="360"/>
      <c r="UBM712" s="28"/>
      <c r="UBN712" s="360"/>
      <c r="UBO712" s="28"/>
      <c r="UBP712" s="360"/>
      <c r="UBQ712" s="28"/>
      <c r="UBR712" s="360"/>
      <c r="UBS712" s="28"/>
      <c r="UBT712" s="360"/>
      <c r="UBU712" s="28"/>
      <c r="UBV712" s="360"/>
      <c r="UBW712" s="28"/>
      <c r="UBX712" s="360"/>
      <c r="UBY712" s="28"/>
      <c r="UBZ712" s="360"/>
      <c r="UCA712" s="28"/>
      <c r="UCB712" s="360"/>
      <c r="UCC712" s="28"/>
      <c r="UCD712" s="360"/>
      <c r="UCE712" s="28"/>
      <c r="UCF712" s="360"/>
      <c r="UCG712" s="28"/>
      <c r="UCH712" s="360"/>
      <c r="UCI712" s="28"/>
      <c r="UCJ712" s="360"/>
      <c r="UCK712" s="28"/>
      <c r="UCL712" s="360"/>
      <c r="UCM712" s="28"/>
      <c r="UCN712" s="360"/>
      <c r="UCO712" s="28"/>
      <c r="UCP712" s="360"/>
      <c r="UCQ712" s="28"/>
      <c r="UCR712" s="360"/>
      <c r="UCS712" s="28"/>
      <c r="UCT712" s="360"/>
      <c r="UCU712" s="28"/>
      <c r="UCV712" s="360"/>
      <c r="UCW712" s="28"/>
      <c r="UCX712" s="360"/>
      <c r="UCY712" s="28"/>
      <c r="UCZ712" s="360"/>
      <c r="UDA712" s="28"/>
      <c r="UDB712" s="360"/>
      <c r="UDC712" s="28"/>
      <c r="UDD712" s="360"/>
      <c r="UDE712" s="28"/>
      <c r="UDF712" s="360"/>
      <c r="UDG712" s="28"/>
      <c r="UDH712" s="360"/>
      <c r="UDI712" s="28"/>
      <c r="UDJ712" s="360"/>
      <c r="UDK712" s="28"/>
      <c r="UDL712" s="360"/>
      <c r="UDM712" s="28"/>
      <c r="UDN712" s="360"/>
      <c r="UDO712" s="28"/>
      <c r="UDP712" s="360"/>
      <c r="UDQ712" s="28"/>
      <c r="UDR712" s="360"/>
      <c r="UDS712" s="28"/>
      <c r="UDT712" s="360"/>
      <c r="UDU712" s="28"/>
      <c r="UDV712" s="360"/>
      <c r="UDW712" s="28"/>
      <c r="UDX712" s="360"/>
      <c r="UDY712" s="28"/>
      <c r="UDZ712" s="360"/>
      <c r="UEA712" s="28"/>
      <c r="UEB712" s="360"/>
      <c r="UEC712" s="28"/>
      <c r="UED712" s="360"/>
      <c r="UEE712" s="28"/>
      <c r="UEF712" s="360"/>
      <c r="UEG712" s="28"/>
      <c r="UEH712" s="360"/>
      <c r="UEI712" s="28"/>
      <c r="UEJ712" s="360"/>
      <c r="UEK712" s="28"/>
      <c r="UEL712" s="360"/>
      <c r="UEM712" s="28"/>
      <c r="UEN712" s="360"/>
      <c r="UEO712" s="28"/>
      <c r="UEP712" s="360"/>
      <c r="UEQ712" s="28"/>
      <c r="UER712" s="360"/>
      <c r="UES712" s="28"/>
      <c r="UET712" s="360"/>
      <c r="UEU712" s="28"/>
      <c r="UEV712" s="360"/>
      <c r="UEW712" s="28"/>
      <c r="UEX712" s="360"/>
      <c r="UEY712" s="28"/>
      <c r="UEZ712" s="360"/>
      <c r="UFA712" s="28"/>
      <c r="UFB712" s="360"/>
      <c r="UFC712" s="28"/>
      <c r="UFD712" s="360"/>
      <c r="UFE712" s="28"/>
      <c r="UFF712" s="360"/>
      <c r="UFG712" s="28"/>
      <c r="UFH712" s="360"/>
      <c r="UFI712" s="28"/>
      <c r="UFJ712" s="360"/>
      <c r="UFK712" s="28"/>
      <c r="UFL712" s="360"/>
      <c r="UFM712" s="28"/>
      <c r="UFN712" s="360"/>
      <c r="UFO712" s="28"/>
      <c r="UFP712" s="360"/>
      <c r="UFQ712" s="28"/>
      <c r="UFR712" s="360"/>
      <c r="UFS712" s="28"/>
      <c r="UFT712" s="360"/>
      <c r="UFU712" s="28"/>
      <c r="UFV712" s="360"/>
      <c r="UFW712" s="28"/>
      <c r="UFX712" s="360"/>
      <c r="UFY712" s="28"/>
      <c r="UFZ712" s="360"/>
      <c r="UGA712" s="28"/>
      <c r="UGB712" s="360"/>
      <c r="UGC712" s="28"/>
      <c r="UGD712" s="360"/>
      <c r="UGE712" s="28"/>
      <c r="UGF712" s="360"/>
      <c r="UGG712" s="28"/>
      <c r="UGH712" s="360"/>
      <c r="UGI712" s="28"/>
      <c r="UGJ712" s="360"/>
      <c r="UGK712" s="28"/>
      <c r="UGL712" s="360"/>
      <c r="UGM712" s="28"/>
      <c r="UGN712" s="360"/>
      <c r="UGO712" s="28"/>
      <c r="UGP712" s="360"/>
      <c r="UGQ712" s="28"/>
      <c r="UGR712" s="360"/>
      <c r="UGS712" s="28"/>
      <c r="UGT712" s="360"/>
      <c r="UGU712" s="28"/>
      <c r="UGV712" s="360"/>
      <c r="UGW712" s="28"/>
      <c r="UGX712" s="360"/>
      <c r="UGY712" s="28"/>
      <c r="UGZ712" s="360"/>
      <c r="UHA712" s="28"/>
      <c r="UHB712" s="360"/>
      <c r="UHC712" s="28"/>
      <c r="UHD712" s="360"/>
      <c r="UHE712" s="28"/>
      <c r="UHF712" s="360"/>
      <c r="UHG712" s="28"/>
      <c r="UHH712" s="360"/>
      <c r="UHI712" s="28"/>
      <c r="UHJ712" s="360"/>
      <c r="UHK712" s="28"/>
      <c r="UHL712" s="360"/>
      <c r="UHM712" s="28"/>
      <c r="UHN712" s="360"/>
      <c r="UHO712" s="28"/>
      <c r="UHP712" s="360"/>
      <c r="UHQ712" s="28"/>
      <c r="UHR712" s="360"/>
      <c r="UHS712" s="28"/>
      <c r="UHT712" s="360"/>
      <c r="UHU712" s="28"/>
      <c r="UHV712" s="360"/>
      <c r="UHW712" s="28"/>
      <c r="UHX712" s="360"/>
      <c r="UHY712" s="28"/>
      <c r="UHZ712" s="360"/>
      <c r="UIA712" s="28"/>
      <c r="UIB712" s="360"/>
      <c r="UIC712" s="28"/>
      <c r="UID712" s="360"/>
      <c r="UIE712" s="28"/>
      <c r="UIF712" s="360"/>
      <c r="UIG712" s="28"/>
      <c r="UIH712" s="360"/>
      <c r="UII712" s="28"/>
      <c r="UIJ712" s="360"/>
      <c r="UIK712" s="28"/>
      <c r="UIL712" s="360"/>
      <c r="UIM712" s="28"/>
      <c r="UIN712" s="360"/>
      <c r="UIO712" s="28"/>
      <c r="UIP712" s="360"/>
      <c r="UIQ712" s="28"/>
      <c r="UIR712" s="360"/>
      <c r="UIS712" s="28"/>
      <c r="UIT712" s="360"/>
      <c r="UIU712" s="28"/>
      <c r="UIV712" s="360"/>
      <c r="UIW712" s="28"/>
      <c r="UIX712" s="360"/>
      <c r="UIY712" s="28"/>
      <c r="UIZ712" s="360"/>
      <c r="UJA712" s="28"/>
      <c r="UJB712" s="360"/>
      <c r="UJC712" s="28"/>
      <c r="UJD712" s="360"/>
      <c r="UJE712" s="28"/>
      <c r="UJF712" s="360"/>
      <c r="UJG712" s="28"/>
      <c r="UJH712" s="360"/>
      <c r="UJI712" s="28"/>
      <c r="UJJ712" s="360"/>
      <c r="UJK712" s="28"/>
      <c r="UJL712" s="360"/>
      <c r="UJM712" s="28"/>
      <c r="UJN712" s="360"/>
      <c r="UJO712" s="28"/>
      <c r="UJP712" s="360"/>
      <c r="UJQ712" s="28"/>
      <c r="UJR712" s="360"/>
      <c r="UJS712" s="28"/>
      <c r="UJT712" s="360"/>
      <c r="UJU712" s="28"/>
      <c r="UJV712" s="360"/>
      <c r="UJW712" s="28"/>
      <c r="UJX712" s="360"/>
      <c r="UJY712" s="28"/>
      <c r="UJZ712" s="360"/>
      <c r="UKA712" s="28"/>
      <c r="UKB712" s="360"/>
      <c r="UKC712" s="28"/>
      <c r="UKD712" s="360"/>
      <c r="UKE712" s="28"/>
      <c r="UKF712" s="360"/>
      <c r="UKG712" s="28"/>
      <c r="UKH712" s="360"/>
      <c r="UKI712" s="28"/>
      <c r="UKJ712" s="360"/>
      <c r="UKK712" s="28"/>
      <c r="UKL712" s="360"/>
      <c r="UKM712" s="28"/>
      <c r="UKN712" s="360"/>
      <c r="UKO712" s="28"/>
      <c r="UKP712" s="360"/>
      <c r="UKQ712" s="28"/>
      <c r="UKR712" s="360"/>
      <c r="UKS712" s="28"/>
      <c r="UKT712" s="360"/>
      <c r="UKU712" s="28"/>
      <c r="UKV712" s="360"/>
      <c r="UKW712" s="28"/>
      <c r="UKX712" s="360"/>
      <c r="UKY712" s="28"/>
      <c r="UKZ712" s="360"/>
      <c r="ULA712" s="28"/>
      <c r="ULB712" s="360"/>
      <c r="ULC712" s="28"/>
      <c r="ULD712" s="360"/>
      <c r="ULE712" s="28"/>
      <c r="ULF712" s="360"/>
      <c r="ULG712" s="28"/>
      <c r="ULH712" s="360"/>
      <c r="ULI712" s="28"/>
      <c r="ULJ712" s="360"/>
      <c r="ULK712" s="28"/>
      <c r="ULL712" s="360"/>
      <c r="ULM712" s="28"/>
      <c r="ULN712" s="360"/>
      <c r="ULO712" s="28"/>
      <c r="ULP712" s="360"/>
      <c r="ULQ712" s="28"/>
      <c r="ULR712" s="360"/>
      <c r="ULS712" s="28"/>
      <c r="ULT712" s="360"/>
      <c r="ULU712" s="28"/>
      <c r="ULV712" s="360"/>
      <c r="ULW712" s="28"/>
      <c r="ULX712" s="360"/>
      <c r="ULY712" s="28"/>
      <c r="ULZ712" s="360"/>
      <c r="UMA712" s="28"/>
      <c r="UMB712" s="360"/>
      <c r="UMC712" s="28"/>
      <c r="UMD712" s="360"/>
      <c r="UME712" s="28"/>
      <c r="UMF712" s="360"/>
      <c r="UMG712" s="28"/>
      <c r="UMH712" s="360"/>
      <c r="UMI712" s="28"/>
      <c r="UMJ712" s="360"/>
      <c r="UMK712" s="28"/>
      <c r="UML712" s="360"/>
      <c r="UMM712" s="28"/>
      <c r="UMN712" s="360"/>
      <c r="UMO712" s="28"/>
      <c r="UMP712" s="360"/>
      <c r="UMQ712" s="28"/>
      <c r="UMR712" s="360"/>
      <c r="UMS712" s="28"/>
      <c r="UMT712" s="360"/>
      <c r="UMU712" s="28"/>
      <c r="UMV712" s="360"/>
      <c r="UMW712" s="28"/>
      <c r="UMX712" s="360"/>
      <c r="UMY712" s="28"/>
      <c r="UMZ712" s="360"/>
      <c r="UNA712" s="28"/>
      <c r="UNB712" s="360"/>
      <c r="UNC712" s="28"/>
      <c r="UND712" s="360"/>
      <c r="UNE712" s="28"/>
      <c r="UNF712" s="360"/>
      <c r="UNG712" s="28"/>
      <c r="UNH712" s="360"/>
      <c r="UNI712" s="28"/>
      <c r="UNJ712" s="360"/>
      <c r="UNK712" s="28"/>
      <c r="UNL712" s="360"/>
      <c r="UNM712" s="28"/>
      <c r="UNN712" s="360"/>
      <c r="UNO712" s="28"/>
      <c r="UNP712" s="360"/>
      <c r="UNQ712" s="28"/>
      <c r="UNR712" s="360"/>
      <c r="UNS712" s="28"/>
      <c r="UNT712" s="360"/>
      <c r="UNU712" s="28"/>
      <c r="UNV712" s="360"/>
      <c r="UNW712" s="28"/>
      <c r="UNX712" s="360"/>
      <c r="UNY712" s="28"/>
      <c r="UNZ712" s="360"/>
      <c r="UOA712" s="28"/>
      <c r="UOB712" s="360"/>
      <c r="UOC712" s="28"/>
      <c r="UOD712" s="360"/>
      <c r="UOE712" s="28"/>
      <c r="UOF712" s="360"/>
      <c r="UOG712" s="28"/>
      <c r="UOH712" s="360"/>
      <c r="UOI712" s="28"/>
      <c r="UOJ712" s="360"/>
      <c r="UOK712" s="28"/>
      <c r="UOL712" s="360"/>
      <c r="UOM712" s="28"/>
      <c r="UON712" s="360"/>
      <c r="UOO712" s="28"/>
      <c r="UOP712" s="360"/>
      <c r="UOQ712" s="28"/>
      <c r="UOR712" s="360"/>
      <c r="UOS712" s="28"/>
      <c r="UOT712" s="360"/>
      <c r="UOU712" s="28"/>
      <c r="UOV712" s="360"/>
      <c r="UOW712" s="28"/>
      <c r="UOX712" s="360"/>
      <c r="UOY712" s="28"/>
      <c r="UOZ712" s="360"/>
      <c r="UPA712" s="28"/>
      <c r="UPB712" s="360"/>
      <c r="UPC712" s="28"/>
      <c r="UPD712" s="360"/>
      <c r="UPE712" s="28"/>
      <c r="UPF712" s="360"/>
      <c r="UPG712" s="28"/>
      <c r="UPH712" s="360"/>
      <c r="UPI712" s="28"/>
      <c r="UPJ712" s="360"/>
      <c r="UPK712" s="28"/>
      <c r="UPL712" s="360"/>
      <c r="UPM712" s="28"/>
      <c r="UPN712" s="360"/>
      <c r="UPO712" s="28"/>
      <c r="UPP712" s="360"/>
      <c r="UPQ712" s="28"/>
      <c r="UPR712" s="360"/>
      <c r="UPS712" s="28"/>
      <c r="UPT712" s="360"/>
      <c r="UPU712" s="28"/>
      <c r="UPV712" s="360"/>
      <c r="UPW712" s="28"/>
      <c r="UPX712" s="360"/>
      <c r="UPY712" s="28"/>
      <c r="UPZ712" s="360"/>
      <c r="UQA712" s="28"/>
      <c r="UQB712" s="360"/>
      <c r="UQC712" s="28"/>
      <c r="UQD712" s="360"/>
      <c r="UQE712" s="28"/>
      <c r="UQF712" s="360"/>
      <c r="UQG712" s="28"/>
      <c r="UQH712" s="360"/>
      <c r="UQI712" s="28"/>
      <c r="UQJ712" s="360"/>
      <c r="UQK712" s="28"/>
      <c r="UQL712" s="360"/>
      <c r="UQM712" s="28"/>
      <c r="UQN712" s="360"/>
      <c r="UQO712" s="28"/>
      <c r="UQP712" s="360"/>
      <c r="UQQ712" s="28"/>
      <c r="UQR712" s="360"/>
      <c r="UQS712" s="28"/>
      <c r="UQT712" s="360"/>
      <c r="UQU712" s="28"/>
      <c r="UQV712" s="360"/>
      <c r="UQW712" s="28"/>
      <c r="UQX712" s="360"/>
      <c r="UQY712" s="28"/>
      <c r="UQZ712" s="360"/>
      <c r="URA712" s="28"/>
      <c r="URB712" s="360"/>
      <c r="URC712" s="28"/>
      <c r="URD712" s="360"/>
      <c r="URE712" s="28"/>
      <c r="URF712" s="360"/>
      <c r="URG712" s="28"/>
      <c r="URH712" s="360"/>
      <c r="URI712" s="28"/>
      <c r="URJ712" s="360"/>
      <c r="URK712" s="28"/>
      <c r="URL712" s="360"/>
      <c r="URM712" s="28"/>
      <c r="URN712" s="360"/>
      <c r="URO712" s="28"/>
      <c r="URP712" s="360"/>
      <c r="URQ712" s="28"/>
      <c r="URR712" s="360"/>
      <c r="URS712" s="28"/>
      <c r="URT712" s="360"/>
      <c r="URU712" s="28"/>
      <c r="URV712" s="360"/>
      <c r="URW712" s="28"/>
      <c r="URX712" s="360"/>
      <c r="URY712" s="28"/>
      <c r="URZ712" s="360"/>
      <c r="USA712" s="28"/>
      <c r="USB712" s="360"/>
      <c r="USC712" s="28"/>
      <c r="USD712" s="360"/>
      <c r="USE712" s="28"/>
      <c r="USF712" s="360"/>
      <c r="USG712" s="28"/>
      <c r="USH712" s="360"/>
      <c r="USI712" s="28"/>
      <c r="USJ712" s="360"/>
      <c r="USK712" s="28"/>
      <c r="USL712" s="360"/>
      <c r="USM712" s="28"/>
      <c r="USN712" s="360"/>
      <c r="USO712" s="28"/>
      <c r="USP712" s="360"/>
      <c r="USQ712" s="28"/>
      <c r="USR712" s="360"/>
      <c r="USS712" s="28"/>
      <c r="UST712" s="360"/>
      <c r="USU712" s="28"/>
      <c r="USV712" s="360"/>
      <c r="USW712" s="28"/>
      <c r="USX712" s="360"/>
      <c r="USY712" s="28"/>
      <c r="USZ712" s="360"/>
      <c r="UTA712" s="28"/>
      <c r="UTB712" s="360"/>
      <c r="UTC712" s="28"/>
      <c r="UTD712" s="360"/>
      <c r="UTE712" s="28"/>
      <c r="UTF712" s="360"/>
      <c r="UTG712" s="28"/>
      <c r="UTH712" s="360"/>
      <c r="UTI712" s="28"/>
      <c r="UTJ712" s="360"/>
      <c r="UTK712" s="28"/>
      <c r="UTL712" s="360"/>
      <c r="UTM712" s="28"/>
      <c r="UTN712" s="360"/>
      <c r="UTO712" s="28"/>
      <c r="UTP712" s="360"/>
      <c r="UTQ712" s="28"/>
      <c r="UTR712" s="360"/>
      <c r="UTS712" s="28"/>
      <c r="UTT712" s="360"/>
      <c r="UTU712" s="28"/>
      <c r="UTV712" s="360"/>
      <c r="UTW712" s="28"/>
      <c r="UTX712" s="360"/>
      <c r="UTY712" s="28"/>
      <c r="UTZ712" s="360"/>
      <c r="UUA712" s="28"/>
      <c r="UUB712" s="360"/>
      <c r="UUC712" s="28"/>
      <c r="UUD712" s="360"/>
      <c r="UUE712" s="28"/>
      <c r="UUF712" s="360"/>
      <c r="UUG712" s="28"/>
      <c r="UUH712" s="360"/>
      <c r="UUI712" s="28"/>
      <c r="UUJ712" s="360"/>
      <c r="UUK712" s="28"/>
      <c r="UUL712" s="360"/>
      <c r="UUM712" s="28"/>
      <c r="UUN712" s="360"/>
      <c r="UUO712" s="28"/>
      <c r="UUP712" s="360"/>
      <c r="UUQ712" s="28"/>
      <c r="UUR712" s="360"/>
      <c r="UUS712" s="28"/>
      <c r="UUT712" s="360"/>
      <c r="UUU712" s="28"/>
      <c r="UUV712" s="360"/>
      <c r="UUW712" s="28"/>
      <c r="UUX712" s="360"/>
      <c r="UUY712" s="28"/>
      <c r="UUZ712" s="360"/>
      <c r="UVA712" s="28"/>
      <c r="UVB712" s="360"/>
      <c r="UVC712" s="28"/>
      <c r="UVD712" s="360"/>
      <c r="UVE712" s="28"/>
      <c r="UVF712" s="360"/>
      <c r="UVG712" s="28"/>
      <c r="UVH712" s="360"/>
      <c r="UVI712" s="28"/>
      <c r="UVJ712" s="360"/>
      <c r="UVK712" s="28"/>
      <c r="UVL712" s="360"/>
      <c r="UVM712" s="28"/>
      <c r="UVN712" s="360"/>
      <c r="UVO712" s="28"/>
      <c r="UVP712" s="360"/>
      <c r="UVQ712" s="28"/>
      <c r="UVR712" s="360"/>
      <c r="UVS712" s="28"/>
      <c r="UVT712" s="360"/>
      <c r="UVU712" s="28"/>
      <c r="UVV712" s="360"/>
      <c r="UVW712" s="28"/>
      <c r="UVX712" s="360"/>
      <c r="UVY712" s="28"/>
      <c r="UVZ712" s="360"/>
      <c r="UWA712" s="28"/>
      <c r="UWB712" s="360"/>
      <c r="UWC712" s="28"/>
      <c r="UWD712" s="360"/>
      <c r="UWE712" s="28"/>
      <c r="UWF712" s="360"/>
      <c r="UWG712" s="28"/>
      <c r="UWH712" s="360"/>
      <c r="UWI712" s="28"/>
      <c r="UWJ712" s="360"/>
      <c r="UWK712" s="28"/>
      <c r="UWL712" s="360"/>
      <c r="UWM712" s="28"/>
      <c r="UWN712" s="360"/>
      <c r="UWO712" s="28"/>
      <c r="UWP712" s="360"/>
      <c r="UWQ712" s="28"/>
      <c r="UWR712" s="360"/>
      <c r="UWS712" s="28"/>
      <c r="UWT712" s="360"/>
      <c r="UWU712" s="28"/>
      <c r="UWV712" s="360"/>
      <c r="UWW712" s="28"/>
      <c r="UWX712" s="360"/>
      <c r="UWY712" s="28"/>
      <c r="UWZ712" s="360"/>
      <c r="UXA712" s="28"/>
      <c r="UXB712" s="360"/>
      <c r="UXC712" s="28"/>
      <c r="UXD712" s="360"/>
      <c r="UXE712" s="28"/>
      <c r="UXF712" s="360"/>
      <c r="UXG712" s="28"/>
      <c r="UXH712" s="360"/>
      <c r="UXI712" s="28"/>
      <c r="UXJ712" s="360"/>
      <c r="UXK712" s="28"/>
      <c r="UXL712" s="360"/>
      <c r="UXM712" s="28"/>
      <c r="UXN712" s="360"/>
      <c r="UXO712" s="28"/>
      <c r="UXP712" s="360"/>
      <c r="UXQ712" s="28"/>
      <c r="UXR712" s="360"/>
      <c r="UXS712" s="28"/>
      <c r="UXT712" s="360"/>
      <c r="UXU712" s="28"/>
      <c r="UXV712" s="360"/>
      <c r="UXW712" s="28"/>
      <c r="UXX712" s="360"/>
      <c r="UXY712" s="28"/>
      <c r="UXZ712" s="360"/>
      <c r="UYA712" s="28"/>
      <c r="UYB712" s="360"/>
      <c r="UYC712" s="28"/>
      <c r="UYD712" s="360"/>
      <c r="UYE712" s="28"/>
      <c r="UYF712" s="360"/>
      <c r="UYG712" s="28"/>
      <c r="UYH712" s="360"/>
      <c r="UYI712" s="28"/>
      <c r="UYJ712" s="360"/>
      <c r="UYK712" s="28"/>
      <c r="UYL712" s="360"/>
      <c r="UYM712" s="28"/>
      <c r="UYN712" s="360"/>
      <c r="UYO712" s="28"/>
      <c r="UYP712" s="360"/>
      <c r="UYQ712" s="28"/>
      <c r="UYR712" s="360"/>
      <c r="UYS712" s="28"/>
      <c r="UYT712" s="360"/>
      <c r="UYU712" s="28"/>
      <c r="UYV712" s="360"/>
      <c r="UYW712" s="28"/>
      <c r="UYX712" s="360"/>
      <c r="UYY712" s="28"/>
      <c r="UYZ712" s="360"/>
      <c r="UZA712" s="28"/>
      <c r="UZB712" s="360"/>
      <c r="UZC712" s="28"/>
      <c r="UZD712" s="360"/>
      <c r="UZE712" s="28"/>
      <c r="UZF712" s="360"/>
      <c r="UZG712" s="28"/>
      <c r="UZH712" s="360"/>
      <c r="UZI712" s="28"/>
      <c r="UZJ712" s="360"/>
      <c r="UZK712" s="28"/>
      <c r="UZL712" s="360"/>
      <c r="UZM712" s="28"/>
      <c r="UZN712" s="360"/>
      <c r="UZO712" s="28"/>
      <c r="UZP712" s="360"/>
      <c r="UZQ712" s="28"/>
      <c r="UZR712" s="360"/>
      <c r="UZS712" s="28"/>
      <c r="UZT712" s="360"/>
      <c r="UZU712" s="28"/>
      <c r="UZV712" s="360"/>
      <c r="UZW712" s="28"/>
      <c r="UZX712" s="360"/>
      <c r="UZY712" s="28"/>
      <c r="UZZ712" s="360"/>
      <c r="VAA712" s="28"/>
      <c r="VAB712" s="360"/>
      <c r="VAC712" s="28"/>
      <c r="VAD712" s="360"/>
      <c r="VAE712" s="28"/>
      <c r="VAF712" s="360"/>
      <c r="VAG712" s="28"/>
      <c r="VAH712" s="360"/>
      <c r="VAI712" s="28"/>
      <c r="VAJ712" s="360"/>
      <c r="VAK712" s="28"/>
      <c r="VAL712" s="360"/>
      <c r="VAM712" s="28"/>
      <c r="VAN712" s="360"/>
      <c r="VAO712" s="28"/>
      <c r="VAP712" s="360"/>
      <c r="VAQ712" s="28"/>
      <c r="VAR712" s="360"/>
      <c r="VAS712" s="28"/>
      <c r="VAT712" s="360"/>
      <c r="VAU712" s="28"/>
      <c r="VAV712" s="360"/>
      <c r="VAW712" s="28"/>
      <c r="VAX712" s="360"/>
      <c r="VAY712" s="28"/>
      <c r="VAZ712" s="360"/>
      <c r="VBA712" s="28"/>
      <c r="VBB712" s="360"/>
      <c r="VBC712" s="28"/>
      <c r="VBD712" s="360"/>
      <c r="VBE712" s="28"/>
      <c r="VBF712" s="360"/>
      <c r="VBG712" s="28"/>
      <c r="VBH712" s="360"/>
      <c r="VBI712" s="28"/>
      <c r="VBJ712" s="360"/>
      <c r="VBK712" s="28"/>
      <c r="VBL712" s="360"/>
      <c r="VBM712" s="28"/>
      <c r="VBN712" s="360"/>
      <c r="VBO712" s="28"/>
      <c r="VBP712" s="360"/>
      <c r="VBQ712" s="28"/>
      <c r="VBR712" s="360"/>
      <c r="VBS712" s="28"/>
      <c r="VBT712" s="360"/>
      <c r="VBU712" s="28"/>
      <c r="VBV712" s="360"/>
      <c r="VBW712" s="28"/>
      <c r="VBX712" s="360"/>
      <c r="VBY712" s="28"/>
      <c r="VBZ712" s="360"/>
      <c r="VCA712" s="28"/>
      <c r="VCB712" s="360"/>
      <c r="VCC712" s="28"/>
      <c r="VCD712" s="360"/>
      <c r="VCE712" s="28"/>
      <c r="VCF712" s="360"/>
      <c r="VCG712" s="28"/>
      <c r="VCH712" s="360"/>
      <c r="VCI712" s="28"/>
      <c r="VCJ712" s="360"/>
      <c r="VCK712" s="28"/>
      <c r="VCL712" s="360"/>
      <c r="VCM712" s="28"/>
      <c r="VCN712" s="360"/>
      <c r="VCO712" s="28"/>
      <c r="VCP712" s="360"/>
      <c r="VCQ712" s="28"/>
      <c r="VCR712" s="360"/>
      <c r="VCS712" s="28"/>
      <c r="VCT712" s="360"/>
      <c r="VCU712" s="28"/>
      <c r="VCV712" s="360"/>
      <c r="VCW712" s="28"/>
      <c r="VCX712" s="360"/>
      <c r="VCY712" s="28"/>
      <c r="VCZ712" s="360"/>
      <c r="VDA712" s="28"/>
      <c r="VDB712" s="360"/>
      <c r="VDC712" s="28"/>
      <c r="VDD712" s="360"/>
      <c r="VDE712" s="28"/>
      <c r="VDF712" s="360"/>
      <c r="VDG712" s="28"/>
      <c r="VDH712" s="360"/>
      <c r="VDI712" s="28"/>
      <c r="VDJ712" s="360"/>
      <c r="VDK712" s="28"/>
      <c r="VDL712" s="360"/>
      <c r="VDM712" s="28"/>
      <c r="VDN712" s="360"/>
      <c r="VDO712" s="28"/>
      <c r="VDP712" s="360"/>
      <c r="VDQ712" s="28"/>
      <c r="VDR712" s="360"/>
      <c r="VDS712" s="28"/>
      <c r="VDT712" s="360"/>
      <c r="VDU712" s="28"/>
      <c r="VDV712" s="360"/>
      <c r="VDW712" s="28"/>
      <c r="VDX712" s="360"/>
      <c r="VDY712" s="28"/>
      <c r="VDZ712" s="360"/>
      <c r="VEA712" s="28"/>
      <c r="VEB712" s="360"/>
      <c r="VEC712" s="28"/>
      <c r="VED712" s="360"/>
      <c r="VEE712" s="28"/>
      <c r="VEF712" s="360"/>
      <c r="VEG712" s="28"/>
      <c r="VEH712" s="360"/>
      <c r="VEI712" s="28"/>
      <c r="VEJ712" s="360"/>
      <c r="VEK712" s="28"/>
      <c r="VEL712" s="360"/>
      <c r="VEM712" s="28"/>
      <c r="VEN712" s="360"/>
      <c r="VEO712" s="28"/>
      <c r="VEP712" s="360"/>
      <c r="VEQ712" s="28"/>
      <c r="VER712" s="360"/>
      <c r="VES712" s="28"/>
      <c r="VET712" s="360"/>
      <c r="VEU712" s="28"/>
      <c r="VEV712" s="360"/>
      <c r="VEW712" s="28"/>
      <c r="VEX712" s="360"/>
      <c r="VEY712" s="28"/>
      <c r="VEZ712" s="360"/>
      <c r="VFA712" s="28"/>
      <c r="VFB712" s="360"/>
      <c r="VFC712" s="28"/>
      <c r="VFD712" s="360"/>
      <c r="VFE712" s="28"/>
      <c r="VFF712" s="360"/>
      <c r="VFG712" s="28"/>
      <c r="VFH712" s="360"/>
      <c r="VFI712" s="28"/>
      <c r="VFJ712" s="360"/>
      <c r="VFK712" s="28"/>
      <c r="VFL712" s="360"/>
      <c r="VFM712" s="28"/>
      <c r="VFN712" s="360"/>
      <c r="VFO712" s="28"/>
      <c r="VFP712" s="360"/>
      <c r="VFQ712" s="28"/>
      <c r="VFR712" s="360"/>
      <c r="VFS712" s="28"/>
      <c r="VFT712" s="360"/>
      <c r="VFU712" s="28"/>
      <c r="VFV712" s="360"/>
      <c r="VFW712" s="28"/>
      <c r="VFX712" s="360"/>
      <c r="VFY712" s="28"/>
      <c r="VFZ712" s="360"/>
      <c r="VGA712" s="28"/>
      <c r="VGB712" s="360"/>
      <c r="VGC712" s="28"/>
      <c r="VGD712" s="360"/>
      <c r="VGE712" s="28"/>
      <c r="VGF712" s="360"/>
      <c r="VGG712" s="28"/>
      <c r="VGH712" s="360"/>
      <c r="VGI712" s="28"/>
      <c r="VGJ712" s="360"/>
      <c r="VGK712" s="28"/>
      <c r="VGL712" s="360"/>
      <c r="VGM712" s="28"/>
      <c r="VGN712" s="360"/>
      <c r="VGO712" s="28"/>
      <c r="VGP712" s="360"/>
      <c r="VGQ712" s="28"/>
      <c r="VGR712" s="360"/>
      <c r="VGS712" s="28"/>
      <c r="VGT712" s="360"/>
      <c r="VGU712" s="28"/>
      <c r="VGV712" s="360"/>
      <c r="VGW712" s="28"/>
      <c r="VGX712" s="360"/>
      <c r="VGY712" s="28"/>
      <c r="VGZ712" s="360"/>
      <c r="VHA712" s="28"/>
      <c r="VHB712" s="360"/>
      <c r="VHC712" s="28"/>
      <c r="VHD712" s="360"/>
      <c r="VHE712" s="28"/>
      <c r="VHF712" s="360"/>
      <c r="VHG712" s="28"/>
      <c r="VHH712" s="360"/>
      <c r="VHI712" s="28"/>
      <c r="VHJ712" s="360"/>
      <c r="VHK712" s="28"/>
      <c r="VHL712" s="360"/>
      <c r="VHM712" s="28"/>
      <c r="VHN712" s="360"/>
      <c r="VHO712" s="28"/>
      <c r="VHP712" s="360"/>
      <c r="VHQ712" s="28"/>
      <c r="VHR712" s="360"/>
      <c r="VHS712" s="28"/>
      <c r="VHT712" s="360"/>
      <c r="VHU712" s="28"/>
      <c r="VHV712" s="360"/>
      <c r="VHW712" s="28"/>
      <c r="VHX712" s="360"/>
      <c r="VHY712" s="28"/>
      <c r="VHZ712" s="360"/>
      <c r="VIA712" s="28"/>
      <c r="VIB712" s="360"/>
      <c r="VIC712" s="28"/>
      <c r="VID712" s="360"/>
      <c r="VIE712" s="28"/>
      <c r="VIF712" s="360"/>
      <c r="VIG712" s="28"/>
      <c r="VIH712" s="360"/>
      <c r="VII712" s="28"/>
      <c r="VIJ712" s="360"/>
      <c r="VIK712" s="28"/>
      <c r="VIL712" s="360"/>
      <c r="VIM712" s="28"/>
      <c r="VIN712" s="360"/>
      <c r="VIO712" s="28"/>
      <c r="VIP712" s="360"/>
      <c r="VIQ712" s="28"/>
      <c r="VIR712" s="360"/>
      <c r="VIS712" s="28"/>
      <c r="VIT712" s="360"/>
      <c r="VIU712" s="28"/>
      <c r="VIV712" s="360"/>
      <c r="VIW712" s="28"/>
      <c r="VIX712" s="360"/>
      <c r="VIY712" s="28"/>
      <c r="VIZ712" s="360"/>
      <c r="VJA712" s="28"/>
      <c r="VJB712" s="360"/>
      <c r="VJC712" s="28"/>
      <c r="VJD712" s="360"/>
      <c r="VJE712" s="28"/>
      <c r="VJF712" s="360"/>
      <c r="VJG712" s="28"/>
      <c r="VJH712" s="360"/>
      <c r="VJI712" s="28"/>
      <c r="VJJ712" s="360"/>
      <c r="VJK712" s="28"/>
      <c r="VJL712" s="360"/>
      <c r="VJM712" s="28"/>
      <c r="VJN712" s="360"/>
      <c r="VJO712" s="28"/>
      <c r="VJP712" s="360"/>
      <c r="VJQ712" s="28"/>
      <c r="VJR712" s="360"/>
      <c r="VJS712" s="28"/>
      <c r="VJT712" s="360"/>
      <c r="VJU712" s="28"/>
      <c r="VJV712" s="360"/>
      <c r="VJW712" s="28"/>
      <c r="VJX712" s="360"/>
      <c r="VJY712" s="28"/>
      <c r="VJZ712" s="360"/>
      <c r="VKA712" s="28"/>
      <c r="VKB712" s="360"/>
      <c r="VKC712" s="28"/>
      <c r="VKD712" s="360"/>
      <c r="VKE712" s="28"/>
      <c r="VKF712" s="360"/>
      <c r="VKG712" s="28"/>
      <c r="VKH712" s="360"/>
      <c r="VKI712" s="28"/>
      <c r="VKJ712" s="360"/>
      <c r="VKK712" s="28"/>
      <c r="VKL712" s="360"/>
      <c r="VKM712" s="28"/>
      <c r="VKN712" s="360"/>
      <c r="VKO712" s="28"/>
      <c r="VKP712" s="360"/>
      <c r="VKQ712" s="28"/>
      <c r="VKR712" s="360"/>
      <c r="VKS712" s="28"/>
      <c r="VKT712" s="360"/>
      <c r="VKU712" s="28"/>
      <c r="VKV712" s="360"/>
      <c r="VKW712" s="28"/>
      <c r="VKX712" s="360"/>
      <c r="VKY712" s="28"/>
      <c r="VKZ712" s="360"/>
      <c r="VLA712" s="28"/>
      <c r="VLB712" s="360"/>
      <c r="VLC712" s="28"/>
      <c r="VLD712" s="360"/>
      <c r="VLE712" s="28"/>
      <c r="VLF712" s="360"/>
      <c r="VLG712" s="28"/>
      <c r="VLH712" s="360"/>
      <c r="VLI712" s="28"/>
      <c r="VLJ712" s="360"/>
      <c r="VLK712" s="28"/>
      <c r="VLL712" s="360"/>
      <c r="VLM712" s="28"/>
      <c r="VLN712" s="360"/>
      <c r="VLO712" s="28"/>
      <c r="VLP712" s="360"/>
      <c r="VLQ712" s="28"/>
      <c r="VLR712" s="360"/>
      <c r="VLS712" s="28"/>
      <c r="VLT712" s="360"/>
      <c r="VLU712" s="28"/>
      <c r="VLV712" s="360"/>
      <c r="VLW712" s="28"/>
      <c r="VLX712" s="360"/>
      <c r="VLY712" s="28"/>
      <c r="VLZ712" s="360"/>
      <c r="VMA712" s="28"/>
      <c r="VMB712" s="360"/>
      <c r="VMC712" s="28"/>
      <c r="VMD712" s="360"/>
      <c r="VME712" s="28"/>
      <c r="VMF712" s="360"/>
      <c r="VMG712" s="28"/>
      <c r="VMH712" s="360"/>
      <c r="VMI712" s="28"/>
      <c r="VMJ712" s="360"/>
      <c r="VMK712" s="28"/>
      <c r="VML712" s="360"/>
      <c r="VMM712" s="28"/>
      <c r="VMN712" s="360"/>
      <c r="VMO712" s="28"/>
      <c r="VMP712" s="360"/>
      <c r="VMQ712" s="28"/>
      <c r="VMR712" s="360"/>
      <c r="VMS712" s="28"/>
      <c r="VMT712" s="360"/>
      <c r="VMU712" s="28"/>
      <c r="VMV712" s="360"/>
      <c r="VMW712" s="28"/>
      <c r="VMX712" s="360"/>
      <c r="VMY712" s="28"/>
      <c r="VMZ712" s="360"/>
      <c r="VNA712" s="28"/>
      <c r="VNB712" s="360"/>
      <c r="VNC712" s="28"/>
      <c r="VND712" s="360"/>
      <c r="VNE712" s="28"/>
      <c r="VNF712" s="360"/>
      <c r="VNG712" s="28"/>
      <c r="VNH712" s="360"/>
      <c r="VNI712" s="28"/>
      <c r="VNJ712" s="360"/>
      <c r="VNK712" s="28"/>
      <c r="VNL712" s="360"/>
      <c r="VNM712" s="28"/>
      <c r="VNN712" s="360"/>
      <c r="VNO712" s="28"/>
      <c r="VNP712" s="360"/>
      <c r="VNQ712" s="28"/>
      <c r="VNR712" s="360"/>
      <c r="VNS712" s="28"/>
      <c r="VNT712" s="360"/>
      <c r="VNU712" s="28"/>
      <c r="VNV712" s="360"/>
      <c r="VNW712" s="28"/>
      <c r="VNX712" s="360"/>
      <c r="VNY712" s="28"/>
      <c r="VNZ712" s="360"/>
      <c r="VOA712" s="28"/>
      <c r="VOB712" s="360"/>
      <c r="VOC712" s="28"/>
      <c r="VOD712" s="360"/>
      <c r="VOE712" s="28"/>
      <c r="VOF712" s="360"/>
      <c r="VOG712" s="28"/>
      <c r="VOH712" s="360"/>
      <c r="VOI712" s="28"/>
      <c r="VOJ712" s="360"/>
      <c r="VOK712" s="28"/>
      <c r="VOL712" s="360"/>
      <c r="VOM712" s="28"/>
      <c r="VON712" s="360"/>
      <c r="VOO712" s="28"/>
      <c r="VOP712" s="360"/>
      <c r="VOQ712" s="28"/>
      <c r="VOR712" s="360"/>
      <c r="VOS712" s="28"/>
      <c r="VOT712" s="360"/>
      <c r="VOU712" s="28"/>
      <c r="VOV712" s="360"/>
      <c r="VOW712" s="28"/>
      <c r="VOX712" s="360"/>
      <c r="VOY712" s="28"/>
      <c r="VOZ712" s="360"/>
      <c r="VPA712" s="28"/>
      <c r="VPB712" s="360"/>
      <c r="VPC712" s="28"/>
      <c r="VPD712" s="360"/>
      <c r="VPE712" s="28"/>
      <c r="VPF712" s="360"/>
      <c r="VPG712" s="28"/>
      <c r="VPH712" s="360"/>
      <c r="VPI712" s="28"/>
      <c r="VPJ712" s="360"/>
      <c r="VPK712" s="28"/>
      <c r="VPL712" s="360"/>
      <c r="VPM712" s="28"/>
      <c r="VPN712" s="360"/>
      <c r="VPO712" s="28"/>
      <c r="VPP712" s="360"/>
      <c r="VPQ712" s="28"/>
      <c r="VPR712" s="360"/>
      <c r="VPS712" s="28"/>
      <c r="VPT712" s="360"/>
      <c r="VPU712" s="28"/>
      <c r="VPV712" s="360"/>
      <c r="VPW712" s="28"/>
      <c r="VPX712" s="360"/>
      <c r="VPY712" s="28"/>
      <c r="VPZ712" s="360"/>
      <c r="VQA712" s="28"/>
      <c r="VQB712" s="360"/>
      <c r="VQC712" s="28"/>
      <c r="VQD712" s="360"/>
      <c r="VQE712" s="28"/>
      <c r="VQF712" s="360"/>
      <c r="VQG712" s="28"/>
      <c r="VQH712" s="360"/>
      <c r="VQI712" s="28"/>
      <c r="VQJ712" s="360"/>
      <c r="VQK712" s="28"/>
      <c r="VQL712" s="360"/>
      <c r="VQM712" s="28"/>
      <c r="VQN712" s="360"/>
      <c r="VQO712" s="28"/>
      <c r="VQP712" s="360"/>
      <c r="VQQ712" s="28"/>
      <c r="VQR712" s="360"/>
      <c r="VQS712" s="28"/>
      <c r="VQT712" s="360"/>
      <c r="VQU712" s="28"/>
      <c r="VQV712" s="360"/>
      <c r="VQW712" s="28"/>
      <c r="VQX712" s="360"/>
      <c r="VQY712" s="28"/>
      <c r="VQZ712" s="360"/>
      <c r="VRA712" s="28"/>
      <c r="VRB712" s="360"/>
      <c r="VRC712" s="28"/>
      <c r="VRD712" s="360"/>
      <c r="VRE712" s="28"/>
      <c r="VRF712" s="360"/>
      <c r="VRG712" s="28"/>
      <c r="VRH712" s="360"/>
      <c r="VRI712" s="28"/>
      <c r="VRJ712" s="360"/>
      <c r="VRK712" s="28"/>
      <c r="VRL712" s="360"/>
      <c r="VRM712" s="28"/>
      <c r="VRN712" s="360"/>
      <c r="VRO712" s="28"/>
      <c r="VRP712" s="360"/>
      <c r="VRQ712" s="28"/>
      <c r="VRR712" s="360"/>
      <c r="VRS712" s="28"/>
      <c r="VRT712" s="360"/>
      <c r="VRU712" s="28"/>
      <c r="VRV712" s="360"/>
      <c r="VRW712" s="28"/>
      <c r="VRX712" s="360"/>
      <c r="VRY712" s="28"/>
      <c r="VRZ712" s="360"/>
      <c r="VSA712" s="28"/>
      <c r="VSB712" s="360"/>
      <c r="VSC712" s="28"/>
      <c r="VSD712" s="360"/>
      <c r="VSE712" s="28"/>
      <c r="VSF712" s="360"/>
      <c r="VSG712" s="28"/>
      <c r="VSH712" s="360"/>
      <c r="VSI712" s="28"/>
      <c r="VSJ712" s="360"/>
      <c r="VSK712" s="28"/>
      <c r="VSL712" s="360"/>
      <c r="VSM712" s="28"/>
      <c r="VSN712" s="360"/>
      <c r="VSO712" s="28"/>
      <c r="VSP712" s="360"/>
      <c r="VSQ712" s="28"/>
      <c r="VSR712" s="360"/>
      <c r="VSS712" s="28"/>
      <c r="VST712" s="360"/>
      <c r="VSU712" s="28"/>
      <c r="VSV712" s="360"/>
      <c r="VSW712" s="28"/>
      <c r="VSX712" s="360"/>
      <c r="VSY712" s="28"/>
      <c r="VSZ712" s="360"/>
      <c r="VTA712" s="28"/>
      <c r="VTB712" s="360"/>
      <c r="VTC712" s="28"/>
      <c r="VTD712" s="360"/>
      <c r="VTE712" s="28"/>
      <c r="VTF712" s="360"/>
      <c r="VTG712" s="28"/>
      <c r="VTH712" s="360"/>
      <c r="VTI712" s="28"/>
      <c r="VTJ712" s="360"/>
      <c r="VTK712" s="28"/>
      <c r="VTL712" s="360"/>
      <c r="VTM712" s="28"/>
      <c r="VTN712" s="360"/>
      <c r="VTO712" s="28"/>
      <c r="VTP712" s="360"/>
      <c r="VTQ712" s="28"/>
      <c r="VTR712" s="360"/>
      <c r="VTS712" s="28"/>
      <c r="VTT712" s="360"/>
      <c r="VTU712" s="28"/>
      <c r="VTV712" s="360"/>
      <c r="VTW712" s="28"/>
      <c r="VTX712" s="360"/>
      <c r="VTY712" s="28"/>
      <c r="VTZ712" s="360"/>
      <c r="VUA712" s="28"/>
      <c r="VUB712" s="360"/>
      <c r="VUC712" s="28"/>
      <c r="VUD712" s="360"/>
      <c r="VUE712" s="28"/>
      <c r="VUF712" s="360"/>
      <c r="VUG712" s="28"/>
      <c r="VUH712" s="360"/>
      <c r="VUI712" s="28"/>
      <c r="VUJ712" s="360"/>
      <c r="VUK712" s="28"/>
      <c r="VUL712" s="360"/>
      <c r="VUM712" s="28"/>
      <c r="VUN712" s="360"/>
      <c r="VUO712" s="28"/>
      <c r="VUP712" s="360"/>
      <c r="VUQ712" s="28"/>
      <c r="VUR712" s="360"/>
      <c r="VUS712" s="28"/>
      <c r="VUT712" s="360"/>
      <c r="VUU712" s="28"/>
      <c r="VUV712" s="360"/>
      <c r="VUW712" s="28"/>
      <c r="VUX712" s="360"/>
      <c r="VUY712" s="28"/>
      <c r="VUZ712" s="360"/>
      <c r="VVA712" s="28"/>
      <c r="VVB712" s="360"/>
      <c r="VVC712" s="28"/>
      <c r="VVD712" s="360"/>
      <c r="VVE712" s="28"/>
      <c r="VVF712" s="360"/>
      <c r="VVG712" s="28"/>
      <c r="VVH712" s="360"/>
      <c r="VVI712" s="28"/>
      <c r="VVJ712" s="360"/>
      <c r="VVK712" s="28"/>
      <c r="VVL712" s="360"/>
      <c r="VVM712" s="28"/>
      <c r="VVN712" s="360"/>
      <c r="VVO712" s="28"/>
      <c r="VVP712" s="360"/>
      <c r="VVQ712" s="28"/>
      <c r="VVR712" s="360"/>
      <c r="VVS712" s="28"/>
      <c r="VVT712" s="360"/>
      <c r="VVU712" s="28"/>
      <c r="VVV712" s="360"/>
      <c r="VVW712" s="28"/>
      <c r="VVX712" s="360"/>
      <c r="VVY712" s="28"/>
      <c r="VVZ712" s="360"/>
      <c r="VWA712" s="28"/>
      <c r="VWB712" s="360"/>
      <c r="VWC712" s="28"/>
      <c r="VWD712" s="360"/>
      <c r="VWE712" s="28"/>
      <c r="VWF712" s="360"/>
      <c r="VWG712" s="28"/>
      <c r="VWH712" s="360"/>
      <c r="VWI712" s="28"/>
      <c r="VWJ712" s="360"/>
      <c r="VWK712" s="28"/>
      <c r="VWL712" s="360"/>
      <c r="VWM712" s="28"/>
      <c r="VWN712" s="360"/>
      <c r="VWO712" s="28"/>
      <c r="VWP712" s="360"/>
      <c r="VWQ712" s="28"/>
      <c r="VWR712" s="360"/>
      <c r="VWS712" s="28"/>
      <c r="VWT712" s="360"/>
      <c r="VWU712" s="28"/>
      <c r="VWV712" s="360"/>
      <c r="VWW712" s="28"/>
      <c r="VWX712" s="360"/>
      <c r="VWY712" s="28"/>
      <c r="VWZ712" s="360"/>
      <c r="VXA712" s="28"/>
      <c r="VXB712" s="360"/>
      <c r="VXC712" s="28"/>
      <c r="VXD712" s="360"/>
      <c r="VXE712" s="28"/>
      <c r="VXF712" s="360"/>
      <c r="VXG712" s="28"/>
      <c r="VXH712" s="360"/>
      <c r="VXI712" s="28"/>
      <c r="VXJ712" s="360"/>
      <c r="VXK712" s="28"/>
      <c r="VXL712" s="360"/>
      <c r="VXM712" s="28"/>
      <c r="VXN712" s="360"/>
      <c r="VXO712" s="28"/>
      <c r="VXP712" s="360"/>
      <c r="VXQ712" s="28"/>
      <c r="VXR712" s="360"/>
      <c r="VXS712" s="28"/>
      <c r="VXT712" s="360"/>
      <c r="VXU712" s="28"/>
      <c r="VXV712" s="360"/>
      <c r="VXW712" s="28"/>
      <c r="VXX712" s="360"/>
      <c r="VXY712" s="28"/>
      <c r="VXZ712" s="360"/>
      <c r="VYA712" s="28"/>
      <c r="VYB712" s="360"/>
      <c r="VYC712" s="28"/>
      <c r="VYD712" s="360"/>
      <c r="VYE712" s="28"/>
      <c r="VYF712" s="360"/>
      <c r="VYG712" s="28"/>
      <c r="VYH712" s="360"/>
      <c r="VYI712" s="28"/>
      <c r="VYJ712" s="360"/>
      <c r="VYK712" s="28"/>
      <c r="VYL712" s="360"/>
      <c r="VYM712" s="28"/>
      <c r="VYN712" s="360"/>
      <c r="VYO712" s="28"/>
      <c r="VYP712" s="360"/>
      <c r="VYQ712" s="28"/>
      <c r="VYR712" s="360"/>
      <c r="VYS712" s="28"/>
      <c r="VYT712" s="360"/>
      <c r="VYU712" s="28"/>
      <c r="VYV712" s="360"/>
      <c r="VYW712" s="28"/>
      <c r="VYX712" s="360"/>
      <c r="VYY712" s="28"/>
      <c r="VYZ712" s="360"/>
      <c r="VZA712" s="28"/>
      <c r="VZB712" s="360"/>
      <c r="VZC712" s="28"/>
      <c r="VZD712" s="360"/>
      <c r="VZE712" s="28"/>
      <c r="VZF712" s="360"/>
      <c r="VZG712" s="28"/>
      <c r="VZH712" s="360"/>
      <c r="VZI712" s="28"/>
      <c r="VZJ712" s="360"/>
      <c r="VZK712" s="28"/>
      <c r="VZL712" s="360"/>
      <c r="VZM712" s="28"/>
      <c r="VZN712" s="360"/>
      <c r="VZO712" s="28"/>
      <c r="VZP712" s="360"/>
      <c r="VZQ712" s="28"/>
      <c r="VZR712" s="360"/>
      <c r="VZS712" s="28"/>
      <c r="VZT712" s="360"/>
      <c r="VZU712" s="28"/>
      <c r="VZV712" s="360"/>
      <c r="VZW712" s="28"/>
      <c r="VZX712" s="360"/>
      <c r="VZY712" s="28"/>
      <c r="VZZ712" s="360"/>
      <c r="WAA712" s="28"/>
      <c r="WAB712" s="360"/>
      <c r="WAC712" s="28"/>
      <c r="WAD712" s="360"/>
      <c r="WAE712" s="28"/>
      <c r="WAF712" s="360"/>
      <c r="WAG712" s="28"/>
      <c r="WAH712" s="360"/>
      <c r="WAI712" s="28"/>
      <c r="WAJ712" s="360"/>
      <c r="WAK712" s="28"/>
      <c r="WAL712" s="360"/>
      <c r="WAM712" s="28"/>
      <c r="WAN712" s="360"/>
      <c r="WAO712" s="28"/>
      <c r="WAP712" s="360"/>
      <c r="WAQ712" s="28"/>
      <c r="WAR712" s="360"/>
      <c r="WAS712" s="28"/>
      <c r="WAT712" s="360"/>
      <c r="WAU712" s="28"/>
      <c r="WAV712" s="360"/>
      <c r="WAW712" s="28"/>
      <c r="WAX712" s="360"/>
      <c r="WAY712" s="28"/>
      <c r="WAZ712" s="360"/>
      <c r="WBA712" s="28"/>
      <c r="WBB712" s="360"/>
      <c r="WBC712" s="28"/>
      <c r="WBD712" s="360"/>
      <c r="WBE712" s="28"/>
      <c r="WBF712" s="360"/>
      <c r="WBG712" s="28"/>
      <c r="WBH712" s="360"/>
      <c r="WBI712" s="28"/>
      <c r="WBJ712" s="360"/>
      <c r="WBK712" s="28"/>
      <c r="WBL712" s="360"/>
      <c r="WBM712" s="28"/>
      <c r="WBN712" s="360"/>
      <c r="WBO712" s="28"/>
      <c r="WBP712" s="360"/>
      <c r="WBQ712" s="28"/>
      <c r="WBR712" s="360"/>
      <c r="WBS712" s="28"/>
      <c r="WBT712" s="360"/>
      <c r="WBU712" s="28"/>
      <c r="WBV712" s="360"/>
      <c r="WBW712" s="28"/>
      <c r="WBX712" s="360"/>
      <c r="WBY712" s="28"/>
      <c r="WBZ712" s="360"/>
      <c r="WCA712" s="28"/>
      <c r="WCB712" s="360"/>
      <c r="WCC712" s="28"/>
      <c r="WCD712" s="360"/>
      <c r="WCE712" s="28"/>
      <c r="WCF712" s="360"/>
      <c r="WCG712" s="28"/>
      <c r="WCH712" s="360"/>
      <c r="WCI712" s="28"/>
      <c r="WCJ712" s="360"/>
      <c r="WCK712" s="28"/>
      <c r="WCL712" s="360"/>
      <c r="WCM712" s="28"/>
      <c r="WCN712" s="360"/>
      <c r="WCO712" s="28"/>
      <c r="WCP712" s="360"/>
      <c r="WCQ712" s="28"/>
      <c r="WCR712" s="360"/>
      <c r="WCS712" s="28"/>
      <c r="WCT712" s="360"/>
      <c r="WCU712" s="28"/>
      <c r="WCV712" s="360"/>
      <c r="WCW712" s="28"/>
      <c r="WCX712" s="360"/>
      <c r="WCY712" s="28"/>
      <c r="WCZ712" s="360"/>
      <c r="WDA712" s="28"/>
      <c r="WDB712" s="360"/>
      <c r="WDC712" s="28"/>
      <c r="WDD712" s="360"/>
      <c r="WDE712" s="28"/>
      <c r="WDF712" s="360"/>
      <c r="WDG712" s="28"/>
      <c r="WDH712" s="360"/>
      <c r="WDI712" s="28"/>
      <c r="WDJ712" s="360"/>
      <c r="WDK712" s="28"/>
      <c r="WDL712" s="360"/>
      <c r="WDM712" s="28"/>
      <c r="WDN712" s="360"/>
      <c r="WDO712" s="28"/>
      <c r="WDP712" s="360"/>
      <c r="WDQ712" s="28"/>
      <c r="WDR712" s="360"/>
      <c r="WDS712" s="28"/>
      <c r="WDT712" s="360"/>
      <c r="WDU712" s="28"/>
      <c r="WDV712" s="360"/>
      <c r="WDW712" s="28"/>
      <c r="WDX712" s="360"/>
      <c r="WDY712" s="28"/>
      <c r="WDZ712" s="360"/>
      <c r="WEA712" s="28"/>
      <c r="WEB712" s="360"/>
      <c r="WEC712" s="28"/>
      <c r="WED712" s="360"/>
      <c r="WEE712" s="28"/>
      <c r="WEF712" s="360"/>
      <c r="WEG712" s="28"/>
      <c r="WEH712" s="360"/>
      <c r="WEI712" s="28"/>
      <c r="WEJ712" s="360"/>
      <c r="WEK712" s="28"/>
      <c r="WEL712" s="360"/>
      <c r="WEM712" s="28"/>
      <c r="WEN712" s="360"/>
      <c r="WEO712" s="28"/>
      <c r="WEP712" s="360"/>
      <c r="WEQ712" s="28"/>
      <c r="WER712" s="360"/>
      <c r="WES712" s="28"/>
      <c r="WET712" s="360"/>
      <c r="WEU712" s="28"/>
      <c r="WEV712" s="360"/>
      <c r="WEW712" s="28"/>
      <c r="WEX712" s="360"/>
      <c r="WEY712" s="28"/>
      <c r="WEZ712" s="360"/>
      <c r="WFA712" s="28"/>
      <c r="WFB712" s="360"/>
      <c r="WFC712" s="28"/>
      <c r="WFD712" s="360"/>
      <c r="WFE712" s="28"/>
      <c r="WFF712" s="360"/>
      <c r="WFG712" s="28"/>
      <c r="WFH712" s="360"/>
      <c r="WFI712" s="28"/>
      <c r="WFJ712" s="360"/>
      <c r="WFK712" s="28"/>
      <c r="WFL712" s="360"/>
      <c r="WFM712" s="28"/>
      <c r="WFN712" s="360"/>
      <c r="WFO712" s="28"/>
      <c r="WFP712" s="360"/>
      <c r="WFQ712" s="28"/>
      <c r="WFR712" s="360"/>
      <c r="WFS712" s="28"/>
      <c r="WFT712" s="360"/>
      <c r="WFU712" s="28"/>
      <c r="WFV712" s="360"/>
      <c r="WFW712" s="28"/>
      <c r="WFX712" s="360"/>
      <c r="WFY712" s="28"/>
      <c r="WFZ712" s="360"/>
      <c r="WGA712" s="28"/>
      <c r="WGB712" s="360"/>
      <c r="WGC712" s="28"/>
      <c r="WGD712" s="360"/>
      <c r="WGE712" s="28"/>
      <c r="WGF712" s="360"/>
      <c r="WGG712" s="28"/>
      <c r="WGH712" s="360"/>
      <c r="WGI712" s="28"/>
      <c r="WGJ712" s="360"/>
      <c r="WGK712" s="28"/>
      <c r="WGL712" s="360"/>
      <c r="WGM712" s="28"/>
      <c r="WGN712" s="360"/>
      <c r="WGO712" s="28"/>
      <c r="WGP712" s="360"/>
      <c r="WGQ712" s="28"/>
      <c r="WGR712" s="360"/>
      <c r="WGS712" s="28"/>
      <c r="WGT712" s="360"/>
      <c r="WGU712" s="28"/>
      <c r="WGV712" s="360"/>
      <c r="WGW712" s="28"/>
      <c r="WGX712" s="360"/>
      <c r="WGY712" s="28"/>
      <c r="WGZ712" s="360"/>
      <c r="WHA712" s="28"/>
      <c r="WHB712" s="360"/>
      <c r="WHC712" s="28"/>
      <c r="WHD712" s="360"/>
      <c r="WHE712" s="28"/>
      <c r="WHF712" s="360"/>
      <c r="WHG712" s="28"/>
      <c r="WHH712" s="360"/>
      <c r="WHI712" s="28"/>
      <c r="WHJ712" s="360"/>
      <c r="WHK712" s="28"/>
      <c r="WHL712" s="360"/>
      <c r="WHM712" s="28"/>
      <c r="WHN712" s="360"/>
      <c r="WHO712" s="28"/>
      <c r="WHP712" s="360"/>
      <c r="WHQ712" s="28"/>
      <c r="WHR712" s="360"/>
      <c r="WHS712" s="28"/>
      <c r="WHT712" s="360"/>
      <c r="WHU712" s="28"/>
      <c r="WHV712" s="360"/>
      <c r="WHW712" s="28"/>
      <c r="WHX712" s="360"/>
      <c r="WHY712" s="28"/>
      <c r="WHZ712" s="360"/>
      <c r="WIA712" s="28"/>
      <c r="WIB712" s="360"/>
      <c r="WIC712" s="28"/>
      <c r="WID712" s="360"/>
      <c r="WIE712" s="28"/>
      <c r="WIF712" s="360"/>
      <c r="WIG712" s="28"/>
      <c r="WIH712" s="360"/>
      <c r="WII712" s="28"/>
      <c r="WIJ712" s="360"/>
      <c r="WIK712" s="28"/>
      <c r="WIL712" s="360"/>
      <c r="WIM712" s="28"/>
      <c r="WIN712" s="360"/>
      <c r="WIO712" s="28"/>
      <c r="WIP712" s="360"/>
      <c r="WIQ712" s="28"/>
      <c r="WIR712" s="360"/>
      <c r="WIS712" s="28"/>
      <c r="WIT712" s="360"/>
      <c r="WIU712" s="28"/>
      <c r="WIV712" s="360"/>
      <c r="WIW712" s="28"/>
      <c r="WIX712" s="360"/>
      <c r="WIY712" s="28"/>
      <c r="WIZ712" s="360"/>
      <c r="WJA712" s="28"/>
      <c r="WJB712" s="360"/>
      <c r="WJC712" s="28"/>
      <c r="WJD712" s="360"/>
      <c r="WJE712" s="28"/>
      <c r="WJF712" s="360"/>
      <c r="WJG712" s="28"/>
      <c r="WJH712" s="360"/>
      <c r="WJI712" s="28"/>
      <c r="WJJ712" s="360"/>
      <c r="WJK712" s="28"/>
      <c r="WJL712" s="360"/>
      <c r="WJM712" s="28"/>
      <c r="WJN712" s="360"/>
      <c r="WJO712" s="28"/>
      <c r="WJP712" s="360"/>
      <c r="WJQ712" s="28"/>
      <c r="WJR712" s="360"/>
      <c r="WJS712" s="28"/>
      <c r="WJT712" s="360"/>
      <c r="WJU712" s="28"/>
      <c r="WJV712" s="360"/>
      <c r="WJW712" s="28"/>
      <c r="WJX712" s="360"/>
      <c r="WJY712" s="28"/>
      <c r="WJZ712" s="360"/>
      <c r="WKA712" s="28"/>
      <c r="WKB712" s="360"/>
      <c r="WKC712" s="28"/>
      <c r="WKD712" s="360"/>
      <c r="WKE712" s="28"/>
      <c r="WKF712" s="360"/>
      <c r="WKG712" s="28"/>
      <c r="WKH712" s="360"/>
      <c r="WKI712" s="28"/>
      <c r="WKJ712" s="360"/>
      <c r="WKK712" s="28"/>
      <c r="WKL712" s="360"/>
      <c r="WKM712" s="28"/>
      <c r="WKN712" s="360"/>
      <c r="WKO712" s="28"/>
      <c r="WKP712" s="360"/>
      <c r="WKQ712" s="28"/>
      <c r="WKR712" s="360"/>
      <c r="WKS712" s="28"/>
      <c r="WKT712" s="360"/>
      <c r="WKU712" s="28"/>
      <c r="WKV712" s="360"/>
      <c r="WKW712" s="28"/>
      <c r="WKX712" s="360"/>
      <c r="WKY712" s="28"/>
      <c r="WKZ712" s="360"/>
      <c r="WLA712" s="28"/>
      <c r="WLB712" s="360"/>
      <c r="WLC712" s="28"/>
      <c r="WLD712" s="360"/>
      <c r="WLE712" s="28"/>
      <c r="WLF712" s="360"/>
      <c r="WLG712" s="28"/>
      <c r="WLH712" s="360"/>
      <c r="WLI712" s="28"/>
      <c r="WLJ712" s="360"/>
      <c r="WLK712" s="28"/>
      <c r="WLL712" s="360"/>
      <c r="WLM712" s="28"/>
      <c r="WLN712" s="360"/>
      <c r="WLO712" s="28"/>
      <c r="WLP712" s="360"/>
      <c r="WLQ712" s="28"/>
      <c r="WLR712" s="360"/>
      <c r="WLS712" s="28"/>
      <c r="WLT712" s="360"/>
      <c r="WLU712" s="28"/>
      <c r="WLV712" s="360"/>
      <c r="WLW712" s="28"/>
      <c r="WLX712" s="360"/>
      <c r="WLY712" s="28"/>
      <c r="WLZ712" s="360"/>
      <c r="WMA712" s="28"/>
      <c r="WMB712" s="360"/>
      <c r="WMC712" s="28"/>
      <c r="WMD712" s="360"/>
      <c r="WME712" s="28"/>
      <c r="WMF712" s="360"/>
      <c r="WMG712" s="28"/>
      <c r="WMH712" s="360"/>
      <c r="WMI712" s="28"/>
      <c r="WMJ712" s="360"/>
      <c r="WMK712" s="28"/>
      <c r="WML712" s="360"/>
      <c r="WMM712" s="28"/>
      <c r="WMN712" s="360"/>
      <c r="WMO712" s="28"/>
      <c r="WMP712" s="360"/>
      <c r="WMQ712" s="28"/>
      <c r="WMR712" s="360"/>
      <c r="WMS712" s="28"/>
      <c r="WMT712" s="360"/>
      <c r="WMU712" s="28"/>
      <c r="WMV712" s="360"/>
      <c r="WMW712" s="28"/>
      <c r="WMX712" s="360"/>
      <c r="WMY712" s="28"/>
      <c r="WMZ712" s="360"/>
      <c r="WNA712" s="28"/>
      <c r="WNB712" s="360"/>
      <c r="WNC712" s="28"/>
      <c r="WND712" s="360"/>
      <c r="WNE712" s="28"/>
      <c r="WNF712" s="360"/>
      <c r="WNG712" s="28"/>
      <c r="WNH712" s="360"/>
      <c r="WNI712" s="28"/>
      <c r="WNJ712" s="360"/>
      <c r="WNK712" s="28"/>
      <c r="WNL712" s="360"/>
      <c r="WNM712" s="28"/>
      <c r="WNN712" s="360"/>
      <c r="WNO712" s="28"/>
      <c r="WNP712" s="360"/>
      <c r="WNQ712" s="28"/>
      <c r="WNR712" s="360"/>
      <c r="WNS712" s="28"/>
      <c r="WNT712" s="360"/>
      <c r="WNU712" s="28"/>
      <c r="WNV712" s="360"/>
      <c r="WNW712" s="28"/>
      <c r="WNX712" s="360"/>
      <c r="WNY712" s="28"/>
      <c r="WNZ712" s="360"/>
      <c r="WOA712" s="28"/>
      <c r="WOB712" s="360"/>
      <c r="WOC712" s="28"/>
      <c r="WOD712" s="360"/>
      <c r="WOE712" s="28"/>
      <c r="WOF712" s="360"/>
      <c r="WOG712" s="28"/>
      <c r="WOH712" s="360"/>
      <c r="WOI712" s="28"/>
      <c r="WOJ712" s="360"/>
      <c r="WOK712" s="28"/>
      <c r="WOL712" s="360"/>
      <c r="WOM712" s="28"/>
      <c r="WON712" s="360"/>
      <c r="WOO712" s="28"/>
      <c r="WOP712" s="360"/>
      <c r="WOQ712" s="28"/>
      <c r="WOR712" s="360"/>
      <c r="WOS712" s="28"/>
      <c r="WOT712" s="360"/>
      <c r="WOU712" s="28"/>
      <c r="WOV712" s="360"/>
      <c r="WOW712" s="28"/>
      <c r="WOX712" s="360"/>
      <c r="WOY712" s="28"/>
      <c r="WOZ712" s="360"/>
      <c r="WPA712" s="28"/>
      <c r="WPB712" s="360"/>
      <c r="WPC712" s="28"/>
      <c r="WPD712" s="360"/>
      <c r="WPE712" s="28"/>
      <c r="WPF712" s="360"/>
      <c r="WPG712" s="28"/>
      <c r="WPH712" s="360"/>
      <c r="WPI712" s="28"/>
      <c r="WPJ712" s="360"/>
      <c r="WPK712" s="28"/>
      <c r="WPL712" s="360"/>
      <c r="WPM712" s="28"/>
      <c r="WPN712" s="360"/>
      <c r="WPO712" s="28"/>
      <c r="WPP712" s="360"/>
      <c r="WPQ712" s="28"/>
      <c r="WPR712" s="360"/>
      <c r="WPS712" s="28"/>
      <c r="WPT712" s="360"/>
      <c r="WPU712" s="28"/>
      <c r="WPV712" s="360"/>
      <c r="WPW712" s="28"/>
      <c r="WPX712" s="360"/>
      <c r="WPY712" s="28"/>
      <c r="WPZ712" s="360"/>
      <c r="WQA712" s="28"/>
      <c r="WQB712" s="360"/>
      <c r="WQC712" s="28"/>
      <c r="WQD712" s="360"/>
      <c r="WQE712" s="28"/>
      <c r="WQF712" s="360"/>
      <c r="WQG712" s="28"/>
      <c r="WQH712" s="360"/>
      <c r="WQI712" s="28"/>
      <c r="WQJ712" s="360"/>
      <c r="WQK712" s="28"/>
      <c r="WQL712" s="360"/>
      <c r="WQM712" s="28"/>
      <c r="WQN712" s="360"/>
      <c r="WQO712" s="28"/>
      <c r="WQP712" s="360"/>
      <c r="WQQ712" s="28"/>
      <c r="WQR712" s="360"/>
      <c r="WQS712" s="28"/>
      <c r="WQT712" s="360"/>
      <c r="WQU712" s="28"/>
      <c r="WQV712" s="360"/>
      <c r="WQW712" s="28"/>
      <c r="WQX712" s="360"/>
      <c r="WQY712" s="28"/>
      <c r="WQZ712" s="360"/>
      <c r="WRA712" s="28"/>
      <c r="WRB712" s="360"/>
      <c r="WRC712" s="28"/>
      <c r="WRD712" s="360"/>
      <c r="WRE712" s="28"/>
      <c r="WRF712" s="360"/>
      <c r="WRG712" s="28"/>
      <c r="WRH712" s="360"/>
      <c r="WRI712" s="28"/>
      <c r="WRJ712" s="360"/>
      <c r="WRK712" s="28"/>
      <c r="WRL712" s="360"/>
      <c r="WRM712" s="28"/>
      <c r="WRN712" s="360"/>
      <c r="WRO712" s="28"/>
      <c r="WRP712" s="360"/>
      <c r="WRQ712" s="28"/>
      <c r="WRR712" s="360"/>
      <c r="WRS712" s="28"/>
      <c r="WRT712" s="360"/>
      <c r="WRU712" s="28"/>
      <c r="WRV712" s="360"/>
      <c r="WRW712" s="28"/>
      <c r="WRX712" s="360"/>
      <c r="WRY712" s="28"/>
      <c r="WRZ712" s="360"/>
      <c r="WSA712" s="28"/>
      <c r="WSB712" s="360"/>
      <c r="WSC712" s="28"/>
      <c r="WSD712" s="360"/>
      <c r="WSE712" s="28"/>
      <c r="WSF712" s="360"/>
      <c r="WSG712" s="28"/>
      <c r="WSH712" s="360"/>
      <c r="WSI712" s="28"/>
      <c r="WSJ712" s="360"/>
      <c r="WSK712" s="28"/>
      <c r="WSL712" s="360"/>
      <c r="WSM712" s="28"/>
      <c r="WSN712" s="360"/>
      <c r="WSO712" s="28"/>
      <c r="WSP712" s="360"/>
      <c r="WSQ712" s="28"/>
      <c r="WSR712" s="360"/>
      <c r="WSS712" s="28"/>
      <c r="WST712" s="360"/>
      <c r="WSU712" s="28"/>
      <c r="WSV712" s="360"/>
      <c r="WSW712" s="28"/>
      <c r="WSX712" s="360"/>
      <c r="WSY712" s="28"/>
      <c r="WSZ712" s="360"/>
      <c r="WTA712" s="28"/>
      <c r="WTB712" s="360"/>
      <c r="WTC712" s="28"/>
      <c r="WTD712" s="360"/>
      <c r="WTE712" s="28"/>
      <c r="WTF712" s="360"/>
      <c r="WTG712" s="28"/>
      <c r="WTH712" s="360"/>
      <c r="WTI712" s="28"/>
      <c r="WTJ712" s="360"/>
      <c r="WTK712" s="28"/>
      <c r="WTL712" s="360"/>
      <c r="WTM712" s="28"/>
      <c r="WTN712" s="360"/>
      <c r="WTO712" s="28"/>
      <c r="WTP712" s="360"/>
      <c r="WTQ712" s="28"/>
      <c r="WTR712" s="360"/>
      <c r="WTS712" s="28"/>
      <c r="WTT712" s="360"/>
      <c r="WTU712" s="28"/>
      <c r="WTV712" s="360"/>
      <c r="WTW712" s="28"/>
      <c r="WTX712" s="360"/>
      <c r="WTY712" s="28"/>
      <c r="WTZ712" s="360"/>
      <c r="WUA712" s="28"/>
      <c r="WUB712" s="360"/>
      <c r="WUC712" s="28"/>
      <c r="WUD712" s="360"/>
      <c r="WUE712" s="28"/>
      <c r="WUF712" s="360"/>
      <c r="WUG712" s="28"/>
      <c r="WUH712" s="360"/>
      <c r="WUI712" s="28"/>
      <c r="WUJ712" s="360"/>
      <c r="WUK712" s="28"/>
      <c r="WUL712" s="360"/>
      <c r="WUM712" s="28"/>
      <c r="WUN712" s="360"/>
      <c r="WUO712" s="28"/>
      <c r="WUP712" s="360"/>
      <c r="WUQ712" s="28"/>
      <c r="WUR712" s="360"/>
      <c r="WUS712" s="28"/>
      <c r="WUT712" s="360"/>
      <c r="WUU712" s="28"/>
      <c r="WUV712" s="360"/>
      <c r="WUW712" s="28"/>
      <c r="WUX712" s="360"/>
      <c r="WUY712" s="28"/>
      <c r="WUZ712" s="360"/>
      <c r="WVA712" s="28"/>
      <c r="WVB712" s="360"/>
      <c r="WVC712" s="28"/>
      <c r="WVD712" s="360"/>
      <c r="WVE712" s="28"/>
      <c r="WVF712" s="360"/>
      <c r="WVG712" s="28"/>
      <c r="WVH712" s="360"/>
      <c r="WVI712" s="28"/>
      <c r="WVJ712" s="360"/>
      <c r="WVK712" s="28"/>
      <c r="WVL712" s="360"/>
      <c r="WVM712" s="28"/>
      <c r="WVN712" s="360"/>
      <c r="WVO712" s="28"/>
      <c r="WVP712" s="360"/>
      <c r="WVQ712" s="28"/>
      <c r="WVR712" s="360"/>
      <c r="WVS712" s="28"/>
      <c r="WVT712" s="360"/>
      <c r="WVU712" s="28"/>
      <c r="WVV712" s="360"/>
      <c r="WVW712" s="28"/>
      <c r="WVX712" s="360"/>
      <c r="WVY712" s="28"/>
      <c r="WVZ712" s="360"/>
      <c r="WWA712" s="28"/>
      <c r="WWB712" s="360"/>
      <c r="WWC712" s="28"/>
      <c r="WWD712" s="360"/>
      <c r="WWE712" s="28"/>
      <c r="WWF712" s="360"/>
      <c r="WWG712" s="28"/>
      <c r="WWH712" s="360"/>
      <c r="WWI712" s="28"/>
      <c r="WWJ712" s="360"/>
      <c r="WWK712" s="28"/>
      <c r="WWL712" s="360"/>
      <c r="WWM712" s="28"/>
      <c r="WWN712" s="360"/>
      <c r="WWO712" s="28"/>
      <c r="WWP712" s="360"/>
      <c r="WWQ712" s="28"/>
      <c r="WWR712" s="360"/>
      <c r="WWS712" s="28"/>
      <c r="WWT712" s="360"/>
      <c r="WWU712" s="28"/>
      <c r="WWV712" s="360"/>
      <c r="WWW712" s="28"/>
      <c r="WWX712" s="360"/>
      <c r="WWY712" s="28"/>
      <c r="WWZ712" s="360"/>
      <c r="WXA712" s="28"/>
      <c r="WXB712" s="360"/>
      <c r="WXC712" s="28"/>
      <c r="WXD712" s="360"/>
      <c r="WXE712" s="28"/>
      <c r="WXF712" s="360"/>
      <c r="WXG712" s="28"/>
      <c r="WXH712" s="360"/>
      <c r="WXI712" s="28"/>
      <c r="WXJ712" s="360"/>
      <c r="WXK712" s="28"/>
      <c r="WXL712" s="360"/>
      <c r="WXM712" s="28"/>
      <c r="WXN712" s="360"/>
      <c r="WXO712" s="28"/>
      <c r="WXP712" s="360"/>
      <c r="WXQ712" s="28"/>
      <c r="WXR712" s="360"/>
      <c r="WXS712" s="28"/>
      <c r="WXT712" s="360"/>
      <c r="WXU712" s="28"/>
      <c r="WXV712" s="360"/>
      <c r="WXW712" s="28"/>
      <c r="WXX712" s="360"/>
      <c r="WXY712" s="28"/>
      <c r="WXZ712" s="360"/>
      <c r="WYA712" s="28"/>
      <c r="WYB712" s="360"/>
      <c r="WYC712" s="28"/>
      <c r="WYD712" s="360"/>
      <c r="WYE712" s="28"/>
      <c r="WYF712" s="360"/>
      <c r="WYG712" s="28"/>
      <c r="WYH712" s="360"/>
      <c r="WYI712" s="28"/>
      <c r="WYJ712" s="360"/>
      <c r="WYK712" s="28"/>
      <c r="WYL712" s="360"/>
      <c r="WYM712" s="28"/>
      <c r="WYN712" s="360"/>
      <c r="WYO712" s="28"/>
      <c r="WYP712" s="360"/>
      <c r="WYQ712" s="28"/>
      <c r="WYR712" s="360"/>
      <c r="WYS712" s="28"/>
      <c r="WYT712" s="360"/>
      <c r="WYU712" s="28"/>
      <c r="WYV712" s="360"/>
      <c r="WYW712" s="28"/>
      <c r="WYX712" s="360"/>
      <c r="WYY712" s="28"/>
      <c r="WYZ712" s="360"/>
      <c r="WZA712" s="28"/>
      <c r="WZB712" s="360"/>
      <c r="WZC712" s="28"/>
      <c r="WZD712" s="360"/>
      <c r="WZE712" s="28"/>
      <c r="WZF712" s="360"/>
      <c r="WZG712" s="28"/>
      <c r="WZH712" s="360"/>
      <c r="WZI712" s="28"/>
      <c r="WZJ712" s="360"/>
      <c r="WZK712" s="28"/>
      <c r="WZL712" s="360"/>
      <c r="WZM712" s="28"/>
      <c r="WZN712" s="360"/>
      <c r="WZO712" s="28"/>
      <c r="WZP712" s="360"/>
      <c r="WZQ712" s="28"/>
      <c r="WZR712" s="360"/>
      <c r="WZS712" s="28"/>
      <c r="WZT712" s="360"/>
      <c r="WZU712" s="28"/>
      <c r="WZV712" s="360"/>
      <c r="WZW712" s="28"/>
      <c r="WZX712" s="360"/>
      <c r="WZY712" s="28"/>
      <c r="WZZ712" s="360"/>
      <c r="XAA712" s="28"/>
      <c r="XAB712" s="360"/>
      <c r="XAC712" s="28"/>
      <c r="XAD712" s="360"/>
      <c r="XAE712" s="28"/>
      <c r="XAF712" s="360"/>
      <c r="XAG712" s="28"/>
      <c r="XAH712" s="360"/>
      <c r="XAI712" s="28"/>
      <c r="XAJ712" s="360"/>
      <c r="XAK712" s="28"/>
      <c r="XAL712" s="360"/>
      <c r="XAM712" s="28"/>
      <c r="XAN712" s="360"/>
      <c r="XAO712" s="28"/>
      <c r="XAP712" s="360"/>
      <c r="XAQ712" s="28"/>
      <c r="XAR712" s="360"/>
      <c r="XAS712" s="28"/>
      <c r="XAT712" s="360"/>
      <c r="XAU712" s="28"/>
      <c r="XAV712" s="360"/>
      <c r="XAW712" s="28"/>
      <c r="XAX712" s="360"/>
      <c r="XAY712" s="28"/>
      <c r="XAZ712" s="360"/>
      <c r="XBA712" s="28"/>
      <c r="XBB712" s="360"/>
      <c r="XBC712" s="28"/>
      <c r="XBD712" s="360"/>
      <c r="XBE712" s="28"/>
      <c r="XBF712" s="360"/>
      <c r="XBG712" s="28"/>
      <c r="XBH712" s="360"/>
      <c r="XBI712" s="28"/>
      <c r="XBJ712" s="360"/>
      <c r="XBK712" s="28"/>
      <c r="XBL712" s="360"/>
      <c r="XBM712" s="28"/>
      <c r="XBN712" s="360"/>
      <c r="XBO712" s="28"/>
      <c r="XBP712" s="360"/>
      <c r="XBQ712" s="28"/>
      <c r="XBR712" s="360"/>
      <c r="XBS712" s="28"/>
      <c r="XBT712" s="360"/>
      <c r="XBU712" s="28"/>
      <c r="XBV712" s="360"/>
      <c r="XBW712" s="28"/>
      <c r="XBX712" s="360"/>
      <c r="XBY712" s="28"/>
      <c r="XBZ712" s="360"/>
      <c r="XCA712" s="28"/>
      <c r="XCB712" s="360"/>
      <c r="XCC712" s="28"/>
      <c r="XCD712" s="360"/>
      <c r="XCE712" s="28"/>
      <c r="XCF712" s="360"/>
      <c r="XCG712" s="28"/>
      <c r="XCH712" s="360"/>
      <c r="XCI712" s="28"/>
      <c r="XCJ712" s="360"/>
      <c r="XCK712" s="28"/>
      <c r="XCL712" s="360"/>
      <c r="XCM712" s="28"/>
      <c r="XCN712" s="360"/>
      <c r="XCO712" s="28"/>
      <c r="XCP712" s="360"/>
      <c r="XCQ712" s="28"/>
      <c r="XCR712" s="360"/>
      <c r="XCS712" s="28"/>
      <c r="XCT712" s="360"/>
      <c r="XCU712" s="28"/>
      <c r="XCV712" s="360"/>
      <c r="XCW712" s="28"/>
      <c r="XCX712" s="360"/>
      <c r="XCY712" s="28"/>
      <c r="XCZ712" s="360"/>
      <c r="XDA712" s="28"/>
      <c r="XDB712" s="360"/>
      <c r="XDC712" s="28"/>
      <c r="XDD712" s="360"/>
      <c r="XDE712" s="28"/>
      <c r="XDF712" s="360"/>
      <c r="XDG712" s="28"/>
      <c r="XDH712" s="360"/>
      <c r="XDI712" s="28"/>
      <c r="XDJ712" s="360"/>
      <c r="XDK712" s="28"/>
      <c r="XDL712" s="360"/>
      <c r="XDM712" s="28"/>
      <c r="XDN712" s="360"/>
      <c r="XDO712" s="28"/>
      <c r="XDP712" s="360"/>
      <c r="XDQ712" s="28"/>
      <c r="XDR712" s="360"/>
      <c r="XDS712" s="28"/>
      <c r="XDT712" s="360"/>
      <c r="XDU712" s="28"/>
      <c r="XDV712" s="360"/>
      <c r="XDW712" s="28"/>
      <c r="XDX712" s="360"/>
      <c r="XDY712" s="28"/>
      <c r="XDZ712" s="360"/>
      <c r="XEA712" s="28"/>
      <c r="XEB712" s="360"/>
      <c r="XEC712" s="28"/>
      <c r="XED712" s="360"/>
      <c r="XEE712" s="28"/>
      <c r="XEF712" s="360"/>
      <c r="XEG712" s="28"/>
      <c r="XEH712" s="360"/>
      <c r="XEI712" s="28"/>
      <c r="XEJ712" s="360"/>
      <c r="XEK712" s="28"/>
      <c r="XEL712" s="360"/>
      <c r="XEM712" s="28"/>
      <c r="XEN712" s="360"/>
      <c r="XEO712" s="28"/>
      <c r="XEP712" s="360"/>
      <c r="XEQ712" s="28"/>
      <c r="XER712" s="360"/>
      <c r="XES712" s="28"/>
      <c r="XET712" s="360"/>
      <c r="XEU712" s="28"/>
      <c r="XEV712" s="360"/>
      <c r="XEW712" s="28"/>
      <c r="XEX712" s="360"/>
      <c r="XEY712" s="28"/>
      <c r="XEZ712" s="360"/>
      <c r="XFA712" s="28"/>
      <c r="XFB712" s="360"/>
      <c r="XFC712" s="28"/>
      <c r="XFD712" s="360"/>
    </row>
    <row r="713" spans="1:16384" s="436" customFormat="1" ht="14.5">
      <c r="A713" s="384" t="s">
        <v>1781</v>
      </c>
      <c r="B713" s="385">
        <v>44348</v>
      </c>
      <c r="C713" s="387">
        <v>14</v>
      </c>
      <c r="D713" s="435">
        <v>14</v>
      </c>
      <c r="F713" s="128" t="s">
        <v>2281</v>
      </c>
      <c r="G713" s="439"/>
      <c r="H713" s="123"/>
      <c r="I713" s="440"/>
      <c r="J713" s="244">
        <v>14</v>
      </c>
      <c r="K713" s="435"/>
      <c r="L713" s="435"/>
      <c r="M713" s="435"/>
      <c r="N713" s="435" t="s">
        <v>2282</v>
      </c>
      <c r="O713" s="387">
        <v>14</v>
      </c>
      <c r="P713" s="435"/>
      <c r="Q713" s="435"/>
      <c r="R713" s="435"/>
      <c r="S713" s="435"/>
      <c r="T713" s="435"/>
      <c r="U713" s="435"/>
      <c r="V713" s="21"/>
      <c r="W713" s="21"/>
      <c r="X713" s="21"/>
      <c r="Y713" s="21"/>
      <c r="Z713" s="21"/>
      <c r="AA713" s="21"/>
      <c r="AB713" s="21"/>
      <c r="AC713" s="21"/>
      <c r="AD713" s="21"/>
      <c r="AE713" s="21"/>
      <c r="AF713" s="21"/>
      <c r="AG713" s="21"/>
      <c r="AH713" s="21"/>
      <c r="AI713" s="21"/>
      <c r="AJ713" s="21"/>
      <c r="AK713" s="21"/>
      <c r="AL713" s="21"/>
      <c r="AM713" s="21"/>
      <c r="AN713" s="21"/>
    </row>
    <row r="714" spans="1:16384" s="436" customFormat="1" ht="14.5">
      <c r="A714" s="376" t="s">
        <v>1782</v>
      </c>
      <c r="B714" s="385">
        <v>44355</v>
      </c>
      <c r="C714" s="387">
        <v>109</v>
      </c>
      <c r="D714" s="435">
        <v>109</v>
      </c>
      <c r="F714" s="128" t="s">
        <v>2283</v>
      </c>
      <c r="G714" s="439"/>
      <c r="H714" s="123"/>
      <c r="I714" s="440"/>
      <c r="J714" s="440"/>
      <c r="K714" s="435"/>
      <c r="L714" s="435"/>
      <c r="M714" s="435"/>
      <c r="N714" s="435" t="s">
        <v>2284</v>
      </c>
      <c r="O714" s="387">
        <v>34</v>
      </c>
      <c r="P714" s="435"/>
      <c r="Q714" s="435"/>
      <c r="R714" s="435"/>
      <c r="S714" s="435">
        <v>0</v>
      </c>
      <c r="T714" s="435"/>
      <c r="U714" s="435"/>
      <c r="V714" s="21"/>
      <c r="W714" s="21"/>
      <c r="X714" s="21"/>
      <c r="Y714" s="21"/>
      <c r="Z714" s="21"/>
      <c r="AA714" s="21"/>
      <c r="AB714" s="21"/>
      <c r="AC714" s="21"/>
      <c r="AD714" s="21"/>
      <c r="AE714" s="21"/>
      <c r="AF714" s="21"/>
      <c r="AG714" s="21"/>
      <c r="AH714" s="21"/>
      <c r="AI714" s="21"/>
      <c r="AJ714" s="21"/>
      <c r="AK714" s="21"/>
      <c r="AL714" s="21"/>
      <c r="AM714" s="21"/>
      <c r="AN714" s="21"/>
    </row>
    <row r="715" spans="1:16384" s="436" customFormat="1" ht="14.5">
      <c r="A715" s="376" t="s">
        <v>1787</v>
      </c>
      <c r="B715" s="386">
        <v>44354</v>
      </c>
      <c r="C715" s="387">
        <v>31</v>
      </c>
      <c r="D715" s="435">
        <v>31</v>
      </c>
      <c r="F715" s="128" t="s">
        <v>2285</v>
      </c>
      <c r="G715" s="439"/>
      <c r="H715" s="123"/>
      <c r="I715" s="440"/>
      <c r="J715" s="440"/>
      <c r="K715" s="435"/>
      <c r="L715" s="435"/>
      <c r="M715" s="435">
        <v>1</v>
      </c>
      <c r="N715" s="435" t="s">
        <v>2286</v>
      </c>
      <c r="O715" s="387"/>
      <c r="P715" s="435"/>
      <c r="Q715" s="435">
        <v>1</v>
      </c>
      <c r="R715" s="435"/>
      <c r="S715" s="435"/>
      <c r="T715" s="435"/>
      <c r="U715" s="435"/>
      <c r="V715" s="21"/>
      <c r="W715" s="21"/>
      <c r="X715" s="21"/>
      <c r="Y715" s="21"/>
      <c r="Z715" s="21"/>
      <c r="AA715" s="21"/>
      <c r="AB715" s="21"/>
      <c r="AC715" s="21"/>
      <c r="AD715" s="21"/>
      <c r="AE715" s="21"/>
      <c r="AF715" s="21"/>
      <c r="AG715" s="21"/>
      <c r="AH715" s="21"/>
      <c r="AI715" s="21"/>
      <c r="AJ715" s="21"/>
      <c r="AK715" s="21"/>
      <c r="AL715" s="21"/>
      <c r="AM715" s="21"/>
      <c r="AN715" s="21"/>
    </row>
    <row r="716" spans="1:16384" s="436" customFormat="1" ht="14.5">
      <c r="A716" s="376" t="s">
        <v>1791</v>
      </c>
      <c r="B716" s="386">
        <v>44358</v>
      </c>
      <c r="C716" s="387">
        <v>15</v>
      </c>
      <c r="D716" s="435">
        <v>15</v>
      </c>
      <c r="F716" s="128"/>
      <c r="G716" s="439"/>
      <c r="H716" s="123"/>
      <c r="I716" s="440"/>
      <c r="J716" s="440"/>
      <c r="K716" s="435"/>
      <c r="L716" s="435"/>
      <c r="M716" s="435"/>
      <c r="N716" s="435"/>
      <c r="O716" s="387"/>
      <c r="P716" s="435"/>
      <c r="Q716" s="435"/>
      <c r="R716" s="435"/>
      <c r="S716" s="435"/>
      <c r="T716" s="435"/>
      <c r="U716" s="435"/>
      <c r="V716" s="21"/>
      <c r="W716" s="21"/>
      <c r="X716" s="21"/>
      <c r="Y716" s="21"/>
      <c r="Z716" s="21"/>
      <c r="AA716" s="21"/>
      <c r="AB716" s="21"/>
      <c r="AC716" s="21"/>
      <c r="AD716" s="21"/>
      <c r="AE716" s="21"/>
      <c r="AF716" s="21"/>
      <c r="AG716" s="21"/>
      <c r="AH716" s="21"/>
      <c r="AI716" s="21"/>
      <c r="AJ716" s="21"/>
      <c r="AK716" s="21"/>
      <c r="AL716" s="21"/>
      <c r="AM716" s="21"/>
      <c r="AN716" s="21"/>
    </row>
    <row r="717" spans="1:16384" s="436" customFormat="1" ht="14.5">
      <c r="A717" s="376" t="s">
        <v>1792</v>
      </c>
      <c r="B717" s="386">
        <v>44357</v>
      </c>
      <c r="C717" s="387">
        <v>1</v>
      </c>
      <c r="D717" s="435">
        <v>1</v>
      </c>
      <c r="F717" s="128" t="s">
        <v>2126</v>
      </c>
      <c r="G717" s="439"/>
      <c r="H717" s="123"/>
      <c r="I717" s="440"/>
      <c r="J717" s="440">
        <v>1</v>
      </c>
      <c r="K717" s="435"/>
      <c r="L717" s="435"/>
      <c r="M717" s="435"/>
      <c r="N717" s="435">
        <v>3030</v>
      </c>
      <c r="O717" s="387"/>
      <c r="P717" s="435"/>
      <c r="Q717" s="435"/>
      <c r="R717" s="435"/>
      <c r="S717" s="435"/>
      <c r="T717" s="435"/>
      <c r="U717" s="435"/>
      <c r="V717" s="21"/>
      <c r="W717" s="21"/>
      <c r="X717" s="21"/>
      <c r="Y717" s="21"/>
      <c r="Z717" s="21"/>
      <c r="AA717" s="21"/>
      <c r="AB717" s="21"/>
      <c r="AC717" s="21"/>
      <c r="AD717" s="21"/>
      <c r="AE717" s="21"/>
      <c r="AF717" s="21"/>
      <c r="AG717" s="21"/>
      <c r="AH717" s="21"/>
      <c r="AI717" s="21"/>
      <c r="AJ717" s="21"/>
      <c r="AK717" s="21"/>
      <c r="AL717" s="21"/>
      <c r="AM717" s="21"/>
      <c r="AN717" s="21"/>
    </row>
    <row r="718" spans="1:16384" s="436" customFormat="1" ht="14.5">
      <c r="A718" s="376" t="s">
        <v>1794</v>
      </c>
      <c r="B718" s="360">
        <v>44358</v>
      </c>
      <c r="C718" s="387">
        <v>524</v>
      </c>
      <c r="D718" s="435">
        <v>514</v>
      </c>
      <c r="F718" s="128"/>
      <c r="G718" s="439"/>
      <c r="H718" s="123"/>
      <c r="I718" s="440"/>
      <c r="J718" s="440"/>
      <c r="K718" s="435"/>
      <c r="L718" s="435"/>
      <c r="M718" s="435"/>
      <c r="N718" s="435"/>
      <c r="O718" s="435">
        <v>133</v>
      </c>
      <c r="P718" s="435"/>
      <c r="Q718" s="435"/>
      <c r="R718" s="435">
        <v>6</v>
      </c>
      <c r="S718" s="435"/>
      <c r="T718" s="435"/>
      <c r="U718" s="435"/>
      <c r="V718" s="21"/>
      <c r="W718" s="21"/>
      <c r="X718" s="21"/>
      <c r="Y718" s="21"/>
      <c r="Z718" s="21"/>
      <c r="AA718" s="21"/>
      <c r="AB718" s="21"/>
      <c r="AC718" s="21"/>
      <c r="AD718" s="21"/>
      <c r="AE718" s="21"/>
      <c r="AF718" s="21"/>
      <c r="AG718" s="21"/>
      <c r="AH718" s="21"/>
      <c r="AI718" s="21"/>
      <c r="AJ718" s="21"/>
      <c r="AK718" s="21"/>
      <c r="AL718" s="21"/>
      <c r="AM718" s="21"/>
      <c r="AN718" s="21"/>
    </row>
    <row r="719" spans="1:16384" s="436" customFormat="1" ht="14.5">
      <c r="A719" s="28" t="s">
        <v>1795</v>
      </c>
      <c r="B719" s="360">
        <v>44376</v>
      </c>
      <c r="C719" s="435"/>
      <c r="D719" s="435">
        <v>35</v>
      </c>
      <c r="E719" s="436">
        <v>5</v>
      </c>
      <c r="F719" s="128" t="s">
        <v>2287</v>
      </c>
      <c r="G719" s="439"/>
      <c r="H719" s="123"/>
      <c r="I719" s="440"/>
      <c r="J719" s="440"/>
      <c r="K719" s="435"/>
      <c r="L719" s="435"/>
      <c r="M719" s="435">
        <v>5</v>
      </c>
      <c r="N719" s="435" t="s">
        <v>2288</v>
      </c>
      <c r="O719" s="435">
        <v>2</v>
      </c>
      <c r="P719" s="435"/>
      <c r="Q719" s="435"/>
      <c r="R719" s="435"/>
      <c r="S719" s="435"/>
      <c r="T719" s="435"/>
      <c r="U719" s="435"/>
      <c r="V719" s="21"/>
      <c r="W719" s="21"/>
      <c r="X719" s="21"/>
      <c r="Y719" s="21"/>
      <c r="Z719" s="21"/>
      <c r="AA719" s="21"/>
      <c r="AB719" s="21"/>
      <c r="AC719" s="21"/>
      <c r="AD719" s="21"/>
      <c r="AE719" s="21"/>
      <c r="AF719" s="21"/>
      <c r="AG719" s="21"/>
      <c r="AH719" s="21"/>
      <c r="AI719" s="21"/>
      <c r="AJ719" s="21"/>
      <c r="AK719" s="21"/>
      <c r="AL719" s="21"/>
      <c r="AM719" s="21"/>
      <c r="AN719" s="21"/>
    </row>
    <row r="720" spans="1:16384" s="436" customFormat="1" ht="14.5">
      <c r="A720" s="28" t="s">
        <v>1797</v>
      </c>
      <c r="C720" s="435">
        <v>43</v>
      </c>
      <c r="D720" s="435">
        <v>43</v>
      </c>
      <c r="F720" s="128"/>
      <c r="G720" s="439"/>
      <c r="H720" s="123"/>
      <c r="I720" s="440"/>
      <c r="J720" s="440"/>
      <c r="K720" s="435"/>
      <c r="L720" s="435">
        <v>2</v>
      </c>
      <c r="M720" s="435">
        <v>2</v>
      </c>
      <c r="N720" s="435"/>
      <c r="O720" s="435"/>
      <c r="P720" s="435"/>
      <c r="Q720" s="435"/>
      <c r="R720" s="435">
        <v>4</v>
      </c>
      <c r="S720" s="435"/>
      <c r="T720" s="435"/>
      <c r="U720" s="435"/>
      <c r="V720" s="21"/>
      <c r="W720" s="21"/>
      <c r="X720" s="21"/>
      <c r="Y720" s="21"/>
      <c r="Z720" s="21"/>
      <c r="AA720" s="21"/>
      <c r="AB720" s="21"/>
      <c r="AC720" s="21"/>
      <c r="AD720" s="21"/>
      <c r="AE720" s="21"/>
      <c r="AF720" s="21"/>
      <c r="AG720" s="21"/>
      <c r="AH720" s="21"/>
      <c r="AI720" s="21"/>
      <c r="AJ720" s="21"/>
      <c r="AK720" s="21"/>
      <c r="AL720" s="21"/>
      <c r="AM720" s="21"/>
      <c r="AN720" s="21"/>
    </row>
    <row r="721" spans="1:40" s="382" customFormat="1" ht="14.5">
      <c r="A721" s="28" t="s">
        <v>1798</v>
      </c>
      <c r="B721" s="360">
        <v>44349</v>
      </c>
      <c r="C721" s="435">
        <v>51</v>
      </c>
      <c r="D721" s="435">
        <v>50</v>
      </c>
      <c r="E721" s="436"/>
      <c r="F721" s="128"/>
      <c r="G721" s="439"/>
      <c r="H721" s="123"/>
      <c r="I721" s="440"/>
      <c r="J721" s="440"/>
      <c r="K721" s="435"/>
      <c r="L721" s="435"/>
      <c r="M721" s="435"/>
      <c r="N721" s="435"/>
      <c r="O721" s="435"/>
      <c r="P721" s="435"/>
      <c r="Q721" s="435"/>
      <c r="R721" s="435"/>
      <c r="S721" s="435">
        <v>1</v>
      </c>
      <c r="T721" s="435"/>
      <c r="U721" s="435"/>
      <c r="V721" s="21"/>
      <c r="W721" s="21"/>
      <c r="X721" s="21"/>
      <c r="Y721" s="21"/>
      <c r="Z721" s="21"/>
      <c r="AA721" s="21"/>
      <c r="AB721" s="21"/>
      <c r="AC721" s="21"/>
      <c r="AD721" s="21"/>
      <c r="AE721" s="21"/>
      <c r="AF721" s="21"/>
      <c r="AG721" s="21"/>
      <c r="AH721" s="21"/>
      <c r="AI721" s="21"/>
      <c r="AJ721" s="21"/>
      <c r="AK721" s="21"/>
      <c r="AL721" s="21"/>
      <c r="AM721" s="21"/>
      <c r="AN721" s="21"/>
    </row>
    <row r="722" spans="1:40" s="382" customFormat="1" ht="14.5">
      <c r="A722" s="28" t="s">
        <v>1800</v>
      </c>
      <c r="B722" s="360">
        <v>44378</v>
      </c>
      <c r="C722" s="435"/>
      <c r="D722" s="435">
        <v>57</v>
      </c>
      <c r="E722" s="436"/>
      <c r="F722" s="128" t="s">
        <v>2289</v>
      </c>
      <c r="G722" s="439"/>
      <c r="H722" s="123"/>
      <c r="I722" s="440"/>
      <c r="J722" s="390">
        <v>57</v>
      </c>
      <c r="K722" s="435"/>
      <c r="L722" s="435"/>
      <c r="M722" s="435"/>
      <c r="N722" s="435" t="s">
        <v>2290</v>
      </c>
      <c r="O722" s="435">
        <v>2</v>
      </c>
      <c r="P722" s="435"/>
      <c r="Q722" s="435"/>
      <c r="R722" s="435"/>
      <c r="S722" s="435">
        <v>0</v>
      </c>
      <c r="T722" s="435"/>
      <c r="U722" s="435"/>
      <c r="V722" s="21"/>
      <c r="W722" s="21"/>
      <c r="X722" s="21"/>
      <c r="Y722" s="21"/>
      <c r="Z722" s="21"/>
      <c r="AA722" s="21"/>
      <c r="AB722" s="21"/>
      <c r="AC722" s="21"/>
      <c r="AD722" s="21"/>
      <c r="AE722" s="21"/>
      <c r="AF722" s="21"/>
      <c r="AG722" s="21"/>
      <c r="AH722" s="21"/>
      <c r="AI722" s="21"/>
      <c r="AJ722" s="21"/>
      <c r="AK722" s="21"/>
      <c r="AL722" s="21"/>
      <c r="AM722" s="21"/>
      <c r="AN722" s="21"/>
    </row>
    <row r="723" spans="1:40" s="209" customFormat="1" ht="14.5">
      <c r="A723" s="393" t="s">
        <v>1803</v>
      </c>
      <c r="B723" s="394">
        <v>44361</v>
      </c>
      <c r="C723" s="387">
        <v>1</v>
      </c>
      <c r="D723" s="435">
        <v>1</v>
      </c>
      <c r="F723" s="207" t="s">
        <v>814</v>
      </c>
      <c r="G723" s="435"/>
      <c r="H723" s="444"/>
      <c r="I723" s="209">
        <v>1</v>
      </c>
      <c r="K723" s="435" t="s">
        <v>2291</v>
      </c>
      <c r="L723" s="435"/>
      <c r="M723" s="435"/>
      <c r="N723" s="435">
        <v>2100</v>
      </c>
      <c r="O723" s="435"/>
      <c r="P723" s="435"/>
      <c r="Q723" s="435"/>
      <c r="R723" s="435"/>
      <c r="S723" s="435"/>
      <c r="T723" s="435" t="s">
        <v>2292</v>
      </c>
      <c r="U723" s="435"/>
      <c r="V723" s="213"/>
      <c r="W723" s="213"/>
      <c r="X723" s="213"/>
      <c r="Y723" s="213"/>
      <c r="Z723" s="213"/>
      <c r="AA723" s="213"/>
      <c r="AB723" s="213"/>
      <c r="AC723" s="213"/>
      <c r="AD723" s="213"/>
      <c r="AE723" s="213"/>
      <c r="AF723" s="213"/>
      <c r="AG723" s="213"/>
      <c r="AH723" s="213"/>
      <c r="AI723" s="213"/>
      <c r="AJ723" s="213"/>
      <c r="AK723" s="213"/>
      <c r="AL723" s="213"/>
      <c r="AM723" s="213"/>
      <c r="AN723" s="213"/>
    </row>
    <row r="724" spans="1:40" s="209" customFormat="1" ht="14.5">
      <c r="A724" s="393" t="s">
        <v>1804</v>
      </c>
      <c r="B724" s="394">
        <v>44386</v>
      </c>
      <c r="C724" s="387">
        <v>34</v>
      </c>
      <c r="D724" s="435">
        <v>34</v>
      </c>
      <c r="E724" s="209">
        <v>21</v>
      </c>
      <c r="F724" s="207"/>
      <c r="G724" s="435"/>
      <c r="H724" s="444"/>
      <c r="K724" s="435"/>
      <c r="L724" s="435"/>
      <c r="M724" s="435">
        <v>1</v>
      </c>
      <c r="N724" s="435" t="s">
        <v>2293</v>
      </c>
      <c r="O724" s="435"/>
      <c r="P724" s="435"/>
      <c r="Q724" s="435"/>
      <c r="R724" s="435"/>
      <c r="S724" s="435"/>
      <c r="T724" s="435"/>
      <c r="U724" s="435"/>
      <c r="V724" s="213"/>
      <c r="W724" s="213"/>
      <c r="X724" s="213"/>
      <c r="Y724" s="213"/>
      <c r="Z724" s="213"/>
      <c r="AA724" s="213"/>
      <c r="AB724" s="213"/>
      <c r="AC724" s="213"/>
      <c r="AD724" s="213"/>
      <c r="AE724" s="213"/>
      <c r="AF724" s="213"/>
      <c r="AG724" s="213"/>
      <c r="AH724" s="213"/>
      <c r="AI724" s="213"/>
      <c r="AJ724" s="213"/>
      <c r="AK724" s="213"/>
      <c r="AL724" s="213"/>
      <c r="AM724" s="213"/>
      <c r="AN724" s="213"/>
    </row>
    <row r="725" spans="1:40" s="209" customFormat="1" ht="14.5">
      <c r="A725" s="393" t="s">
        <v>1809</v>
      </c>
      <c r="B725" s="394">
        <v>44386</v>
      </c>
      <c r="C725" s="387">
        <v>18</v>
      </c>
      <c r="D725" s="435">
        <v>18</v>
      </c>
      <c r="E725" s="209">
        <v>41</v>
      </c>
      <c r="F725" s="207"/>
      <c r="G725" s="435"/>
      <c r="H725" s="444"/>
      <c r="K725" s="435"/>
      <c r="L725" s="435"/>
      <c r="M725" s="435">
        <v>0</v>
      </c>
      <c r="N725" s="435" t="s">
        <v>2294</v>
      </c>
      <c r="O725" s="435"/>
      <c r="P725" s="435"/>
      <c r="Q725" s="435"/>
      <c r="R725" s="435"/>
      <c r="S725" s="435"/>
      <c r="T725" s="435"/>
      <c r="U725" s="435"/>
      <c r="V725" s="213"/>
      <c r="W725" s="213"/>
      <c r="X725" s="213"/>
      <c r="Y725" s="213"/>
      <c r="Z725" s="213"/>
      <c r="AA725" s="213"/>
      <c r="AB725" s="213"/>
      <c r="AC725" s="213"/>
      <c r="AD725" s="213"/>
      <c r="AE725" s="213"/>
      <c r="AF725" s="213"/>
      <c r="AG725" s="213"/>
      <c r="AH725" s="213"/>
      <c r="AI725" s="213"/>
      <c r="AJ725" s="213"/>
      <c r="AK725" s="213"/>
      <c r="AL725" s="213"/>
      <c r="AM725" s="213"/>
      <c r="AN725" s="213"/>
    </row>
    <row r="726" spans="1:40" s="209" customFormat="1" ht="14.5">
      <c r="A726" s="393" t="s">
        <v>1811</v>
      </c>
      <c r="B726" s="394">
        <v>44386</v>
      </c>
      <c r="C726" s="387">
        <v>42</v>
      </c>
      <c r="D726" s="435">
        <v>42</v>
      </c>
      <c r="E726" s="209">
        <v>61</v>
      </c>
      <c r="F726" s="207"/>
      <c r="G726" s="435"/>
      <c r="H726" s="444"/>
      <c r="K726" s="435"/>
      <c r="L726" s="435"/>
      <c r="M726" s="435">
        <v>12</v>
      </c>
      <c r="N726" s="435" t="s">
        <v>2295</v>
      </c>
      <c r="O726" s="435"/>
      <c r="P726" s="435"/>
      <c r="Q726" s="435"/>
      <c r="R726" s="435"/>
      <c r="S726" s="435"/>
      <c r="T726" s="435"/>
      <c r="U726" s="435"/>
      <c r="V726" s="213"/>
      <c r="W726" s="213"/>
      <c r="X726" s="213"/>
      <c r="Y726" s="213"/>
      <c r="Z726" s="213"/>
      <c r="AA726" s="213"/>
      <c r="AB726" s="213"/>
      <c r="AC726" s="213"/>
      <c r="AD726" s="213"/>
      <c r="AE726" s="213"/>
      <c r="AF726" s="213"/>
      <c r="AG726" s="213"/>
      <c r="AH726" s="213"/>
      <c r="AI726" s="213"/>
      <c r="AJ726" s="213"/>
      <c r="AK726" s="213"/>
      <c r="AL726" s="213"/>
      <c r="AM726" s="213"/>
      <c r="AN726" s="213"/>
    </row>
    <row r="727" spans="1:40" s="389" customFormat="1" ht="14.5">
      <c r="A727" s="28" t="s">
        <v>1813</v>
      </c>
      <c r="B727" s="10">
        <v>44384</v>
      </c>
      <c r="C727" s="435">
        <v>59</v>
      </c>
      <c r="D727" s="435">
        <v>57</v>
      </c>
      <c r="E727" s="436"/>
      <c r="F727" s="128" t="s">
        <v>2296</v>
      </c>
      <c r="G727" s="439"/>
      <c r="H727" s="123"/>
      <c r="I727" s="440"/>
      <c r="J727" s="402">
        <v>11</v>
      </c>
      <c r="K727" s="435" t="s">
        <v>2297</v>
      </c>
      <c r="L727" s="435"/>
      <c r="M727" s="435"/>
      <c r="N727" s="435" t="s">
        <v>2298</v>
      </c>
      <c r="O727" s="435"/>
      <c r="P727" s="435"/>
      <c r="Q727" s="435"/>
      <c r="R727" s="435"/>
      <c r="S727" s="435"/>
      <c r="T727" s="435" t="s">
        <v>2299</v>
      </c>
      <c r="U727" s="435"/>
      <c r="V727" s="21"/>
      <c r="W727" s="21"/>
      <c r="X727" s="21"/>
      <c r="Y727" s="21"/>
      <c r="Z727" s="21"/>
      <c r="AA727" s="21"/>
      <c r="AB727" s="21"/>
      <c r="AC727" s="21"/>
      <c r="AD727" s="21"/>
      <c r="AE727" s="21"/>
      <c r="AF727" s="21"/>
      <c r="AG727" s="21"/>
      <c r="AH727" s="21"/>
      <c r="AI727" s="21"/>
      <c r="AJ727" s="21"/>
      <c r="AK727" s="21"/>
      <c r="AL727" s="21"/>
      <c r="AM727" s="21"/>
      <c r="AN727" s="21"/>
    </row>
    <row r="728" spans="1:40" s="389" customFormat="1" ht="14.5">
      <c r="A728" s="28" t="s">
        <v>1815</v>
      </c>
      <c r="B728" s="360">
        <v>44384</v>
      </c>
      <c r="C728" s="435">
        <v>39</v>
      </c>
      <c r="D728" s="435">
        <v>39</v>
      </c>
      <c r="E728" s="436"/>
      <c r="F728" s="128" t="s">
        <v>2300</v>
      </c>
      <c r="G728" s="439"/>
      <c r="H728" s="123"/>
      <c r="I728" s="440"/>
      <c r="J728" s="402">
        <v>0</v>
      </c>
      <c r="K728" s="435" t="s">
        <v>2301</v>
      </c>
      <c r="L728" s="435"/>
      <c r="M728" s="435"/>
      <c r="N728" s="435" t="s">
        <v>2302</v>
      </c>
      <c r="O728" s="435"/>
      <c r="P728" s="435"/>
      <c r="Q728" s="435"/>
      <c r="R728" s="435"/>
      <c r="S728" s="435"/>
      <c r="T728" s="435" t="s">
        <v>2303</v>
      </c>
      <c r="U728" s="435"/>
      <c r="V728" s="21"/>
      <c r="W728" s="21"/>
      <c r="X728" s="21"/>
      <c r="Y728" s="21"/>
      <c r="Z728" s="21"/>
      <c r="AA728" s="21"/>
      <c r="AB728" s="21"/>
      <c r="AC728" s="21"/>
      <c r="AD728" s="21"/>
      <c r="AE728" s="21"/>
      <c r="AF728" s="21"/>
      <c r="AG728" s="21"/>
      <c r="AH728" s="21"/>
      <c r="AI728" s="21"/>
      <c r="AJ728" s="21"/>
      <c r="AK728" s="21"/>
      <c r="AL728" s="21"/>
      <c r="AM728" s="21"/>
      <c r="AN728" s="21"/>
    </row>
    <row r="729" spans="1:40" s="389" customFormat="1" ht="14.5">
      <c r="A729" s="391" t="s">
        <v>1817</v>
      </c>
      <c r="B729" s="360">
        <v>44319</v>
      </c>
      <c r="C729" s="435">
        <v>147</v>
      </c>
      <c r="D729" s="435">
        <v>145</v>
      </c>
      <c r="E729" s="436"/>
      <c r="F729" s="128" t="s">
        <v>2304</v>
      </c>
      <c r="G729" s="439"/>
      <c r="H729" s="123"/>
      <c r="I729" s="440"/>
      <c r="J729" s="392"/>
      <c r="K729" s="435"/>
      <c r="L729" s="435"/>
      <c r="M729" s="435"/>
      <c r="N729" s="435" t="s">
        <v>2305</v>
      </c>
      <c r="O729" s="435">
        <v>23</v>
      </c>
      <c r="P729" s="435"/>
      <c r="Q729" s="435"/>
      <c r="R729" s="435"/>
      <c r="S729" s="435"/>
      <c r="T729" s="435"/>
      <c r="U729" s="435"/>
      <c r="V729" s="21"/>
      <c r="W729" s="21"/>
      <c r="X729" s="21"/>
      <c r="Y729" s="21"/>
      <c r="Z729" s="21"/>
      <c r="AA729" s="21"/>
      <c r="AB729" s="21"/>
      <c r="AC729" s="21"/>
      <c r="AD729" s="21"/>
      <c r="AE729" s="21"/>
      <c r="AF729" s="21"/>
      <c r="AG729" s="21"/>
      <c r="AH729" s="21"/>
      <c r="AI729" s="21"/>
      <c r="AJ729" s="21"/>
      <c r="AK729" s="21"/>
      <c r="AL729" s="21"/>
      <c r="AM729" s="21"/>
      <c r="AN729" s="21"/>
    </row>
    <row r="730" spans="1:40" s="382" customFormat="1" ht="14.5">
      <c r="A730" s="388" t="s">
        <v>1820</v>
      </c>
      <c r="B730" s="360">
        <v>44388</v>
      </c>
      <c r="C730" s="436"/>
      <c r="D730" s="435">
        <v>1387</v>
      </c>
      <c r="E730" s="436"/>
      <c r="F730" s="128" t="s">
        <v>2306</v>
      </c>
      <c r="G730" s="436"/>
      <c r="H730" s="436"/>
      <c r="I730" s="436"/>
      <c r="J730" s="244">
        <v>77</v>
      </c>
      <c r="K730" s="436"/>
      <c r="L730" s="436"/>
      <c r="M730" s="436"/>
      <c r="N730" s="435" t="s">
        <v>2307</v>
      </c>
      <c r="O730" s="435"/>
      <c r="P730" s="435"/>
      <c r="Q730" s="435">
        <v>1</v>
      </c>
      <c r="R730" s="435"/>
      <c r="S730" s="435"/>
      <c r="T730" s="435"/>
      <c r="U730" s="435"/>
      <c r="V730" s="21"/>
      <c r="W730" s="21"/>
      <c r="X730" s="21"/>
      <c r="Y730" s="21"/>
      <c r="Z730" s="21"/>
      <c r="AA730" s="21"/>
      <c r="AB730" s="21"/>
      <c r="AC730" s="21"/>
      <c r="AD730" s="21"/>
      <c r="AE730" s="21"/>
      <c r="AF730" s="21"/>
      <c r="AG730" s="21"/>
      <c r="AH730" s="21"/>
      <c r="AI730" s="21"/>
      <c r="AJ730" s="21"/>
      <c r="AK730" s="21"/>
      <c r="AL730" s="21"/>
      <c r="AM730" s="21"/>
      <c r="AN730" s="21"/>
    </row>
    <row r="731" spans="1:40" s="403" customFormat="1" ht="14.5">
      <c r="A731" s="28" t="s">
        <v>1821</v>
      </c>
      <c r="B731" s="360">
        <v>44347</v>
      </c>
      <c r="C731" s="435">
        <v>44</v>
      </c>
      <c r="D731" s="435">
        <v>42</v>
      </c>
      <c r="E731" s="436"/>
      <c r="F731" s="436"/>
      <c r="G731" s="436"/>
      <c r="H731" s="436"/>
      <c r="I731" s="436"/>
      <c r="J731" s="436"/>
      <c r="K731" s="436"/>
      <c r="L731" s="436"/>
      <c r="M731" s="436">
        <v>6</v>
      </c>
      <c r="N731" s="435">
        <v>2670.45</v>
      </c>
      <c r="O731" s="435"/>
      <c r="P731" s="435"/>
      <c r="Q731" s="435"/>
      <c r="R731" s="435"/>
      <c r="S731" s="435">
        <v>5</v>
      </c>
      <c r="T731" s="435"/>
      <c r="U731" s="435"/>
      <c r="V731" s="21"/>
      <c r="W731" s="21"/>
      <c r="X731" s="21"/>
      <c r="Y731" s="21"/>
      <c r="Z731" s="21"/>
      <c r="AA731" s="21"/>
      <c r="AB731" s="21"/>
      <c r="AC731" s="21"/>
      <c r="AD731" s="21"/>
      <c r="AE731" s="21"/>
      <c r="AF731" s="21"/>
      <c r="AG731" s="21"/>
      <c r="AH731" s="21"/>
      <c r="AI731" s="21"/>
      <c r="AJ731" s="21"/>
      <c r="AK731" s="21"/>
      <c r="AL731" s="21"/>
      <c r="AM731" s="21"/>
      <c r="AN731" s="21"/>
    </row>
    <row r="732" spans="1:40" s="403" customFormat="1" ht="14.5">
      <c r="A732" s="28" t="s">
        <v>1824</v>
      </c>
      <c r="B732" s="360">
        <v>44389</v>
      </c>
      <c r="C732" s="436"/>
      <c r="D732" s="435">
        <v>4</v>
      </c>
      <c r="E732" s="436"/>
      <c r="F732" s="436"/>
      <c r="G732" s="436"/>
      <c r="H732" s="436"/>
      <c r="I732" s="436"/>
      <c r="J732" s="436"/>
      <c r="K732" s="436"/>
      <c r="L732" s="436"/>
      <c r="M732" s="436">
        <v>1</v>
      </c>
      <c r="N732" s="435">
        <v>2437.5</v>
      </c>
      <c r="O732" s="435"/>
      <c r="P732" s="435"/>
      <c r="Q732" s="435"/>
      <c r="R732" s="435"/>
      <c r="S732" s="435"/>
      <c r="T732" s="435"/>
      <c r="U732" s="435"/>
      <c r="V732" s="21"/>
      <c r="W732" s="21"/>
      <c r="X732" s="21"/>
      <c r="Y732" s="21"/>
      <c r="Z732" s="21"/>
      <c r="AA732" s="21"/>
      <c r="AB732" s="21"/>
      <c r="AC732" s="21"/>
      <c r="AD732" s="21"/>
      <c r="AE732" s="21"/>
      <c r="AF732" s="21"/>
      <c r="AG732" s="21"/>
      <c r="AH732" s="21"/>
      <c r="AI732" s="21"/>
      <c r="AJ732" s="21"/>
      <c r="AK732" s="21"/>
      <c r="AL732" s="21"/>
      <c r="AM732" s="21"/>
      <c r="AN732" s="21"/>
    </row>
    <row r="733" spans="1:40" s="403" customFormat="1" ht="14.5">
      <c r="A733" s="28" t="s">
        <v>1826</v>
      </c>
      <c r="B733" s="360">
        <v>44375</v>
      </c>
      <c r="C733" s="435">
        <v>69</v>
      </c>
      <c r="D733" s="435">
        <v>68</v>
      </c>
      <c r="E733" s="436"/>
      <c r="F733" s="436"/>
      <c r="G733" s="436"/>
      <c r="H733" s="436"/>
      <c r="I733" s="436"/>
      <c r="J733" s="436"/>
      <c r="K733" s="436"/>
      <c r="L733" s="436"/>
      <c r="M733" s="436"/>
      <c r="N733" s="435" t="s">
        <v>2308</v>
      </c>
      <c r="O733" s="435"/>
      <c r="P733" s="435"/>
      <c r="Q733" s="435"/>
      <c r="R733" s="435"/>
      <c r="S733" s="435"/>
      <c r="T733" s="435"/>
      <c r="U733" s="435"/>
      <c r="V733" s="21"/>
      <c r="W733" s="21"/>
      <c r="X733" s="21"/>
      <c r="Y733" s="21"/>
      <c r="Z733" s="21"/>
      <c r="AA733" s="21"/>
      <c r="AB733" s="21"/>
      <c r="AC733" s="21"/>
      <c r="AD733" s="21"/>
      <c r="AE733" s="21"/>
      <c r="AF733" s="21"/>
      <c r="AG733" s="21"/>
      <c r="AH733" s="21"/>
      <c r="AI733" s="21"/>
      <c r="AJ733" s="21"/>
      <c r="AK733" s="21"/>
      <c r="AL733" s="21"/>
      <c r="AM733" s="21"/>
      <c r="AN733" s="21"/>
    </row>
    <row r="734" spans="1:40" s="403" customFormat="1" ht="14.5">
      <c r="A734" s="28" t="s">
        <v>1830</v>
      </c>
      <c r="B734" s="360">
        <v>44347</v>
      </c>
      <c r="C734" s="436">
        <v>48</v>
      </c>
      <c r="D734" s="435">
        <v>47</v>
      </c>
      <c r="E734" s="436"/>
      <c r="F734" s="436"/>
      <c r="G734" s="436"/>
      <c r="H734" s="436"/>
      <c r="I734" s="436"/>
      <c r="J734" s="436"/>
      <c r="K734" s="436"/>
      <c r="L734" s="436"/>
      <c r="M734" s="436"/>
      <c r="N734" s="435" t="s">
        <v>2309</v>
      </c>
      <c r="O734" s="435">
        <v>2</v>
      </c>
      <c r="P734" s="435"/>
      <c r="Q734" s="435">
        <v>1</v>
      </c>
      <c r="R734" s="435">
        <v>3</v>
      </c>
      <c r="S734" s="435">
        <v>2</v>
      </c>
      <c r="T734" s="435"/>
      <c r="U734" s="435"/>
      <c r="V734" s="21"/>
      <c r="W734" s="21"/>
      <c r="X734" s="21"/>
      <c r="Y734" s="21"/>
      <c r="Z734" s="21"/>
      <c r="AA734" s="21"/>
      <c r="AB734" s="21"/>
      <c r="AC734" s="21"/>
      <c r="AD734" s="21"/>
      <c r="AE734" s="21"/>
      <c r="AF734" s="21"/>
      <c r="AG734" s="21"/>
      <c r="AH734" s="21"/>
      <c r="AI734" s="21"/>
      <c r="AJ734" s="21"/>
      <c r="AK734" s="21"/>
      <c r="AL734" s="21"/>
      <c r="AM734" s="21"/>
      <c r="AN734" s="21"/>
    </row>
    <row r="735" spans="1:40" s="404" customFormat="1" ht="14.5">
      <c r="A735" s="28" t="s">
        <v>1831</v>
      </c>
      <c r="B735" s="360">
        <v>44392</v>
      </c>
      <c r="C735" s="435">
        <v>37</v>
      </c>
      <c r="D735" s="435">
        <v>35</v>
      </c>
      <c r="E735" s="436">
        <v>22</v>
      </c>
      <c r="F735" s="436"/>
      <c r="G735" s="436"/>
      <c r="H735" s="436"/>
      <c r="I735" s="436"/>
      <c r="J735" s="402">
        <v>11</v>
      </c>
      <c r="K735" s="91" t="s">
        <v>2310</v>
      </c>
      <c r="L735" s="436">
        <v>5</v>
      </c>
      <c r="M735" s="436"/>
      <c r="N735" s="435" t="s">
        <v>2311</v>
      </c>
      <c r="O735" s="435">
        <v>14</v>
      </c>
      <c r="P735" s="435"/>
      <c r="Q735" s="435">
        <v>1</v>
      </c>
      <c r="R735" s="435">
        <v>9</v>
      </c>
      <c r="S735" s="435">
        <v>0</v>
      </c>
      <c r="T735" s="435"/>
      <c r="U735" s="435"/>
      <c r="V735" s="21"/>
      <c r="W735" s="21"/>
      <c r="X735" s="21"/>
      <c r="Y735" s="21"/>
      <c r="Z735" s="21"/>
      <c r="AA735" s="21"/>
      <c r="AB735" s="21"/>
      <c r="AC735" s="21"/>
      <c r="AD735" s="21"/>
      <c r="AE735" s="21"/>
      <c r="AF735" s="21"/>
      <c r="AG735" s="21"/>
      <c r="AH735" s="21"/>
      <c r="AI735" s="21"/>
      <c r="AJ735" s="21"/>
      <c r="AK735" s="21"/>
      <c r="AL735" s="21"/>
      <c r="AM735" s="21"/>
      <c r="AN735" s="21"/>
    </row>
    <row r="736" spans="1:40" s="404" customFormat="1" ht="14.5">
      <c r="A736" s="391" t="s">
        <v>900</v>
      </c>
      <c r="B736" s="386">
        <v>44384</v>
      </c>
      <c r="C736" s="436">
        <v>264</v>
      </c>
      <c r="D736" s="435">
        <v>256</v>
      </c>
      <c r="E736" s="436"/>
      <c r="F736" s="91" t="s">
        <v>2312</v>
      </c>
      <c r="G736" s="436"/>
      <c r="H736" s="436"/>
      <c r="I736" s="436"/>
      <c r="J736" s="436"/>
      <c r="K736" s="436"/>
      <c r="L736" s="436"/>
      <c r="M736" s="436"/>
      <c r="N736" s="435"/>
      <c r="O736" s="435"/>
      <c r="P736" s="435"/>
      <c r="Q736" s="435"/>
      <c r="R736" s="435"/>
      <c r="S736" s="435"/>
      <c r="T736" s="435"/>
      <c r="U736" s="435"/>
      <c r="V736" s="21"/>
      <c r="W736" s="21"/>
      <c r="X736" s="21"/>
      <c r="Y736" s="21"/>
      <c r="Z736" s="21"/>
      <c r="AA736" s="21"/>
      <c r="AB736" s="21"/>
      <c r="AC736" s="21"/>
      <c r="AD736" s="21"/>
      <c r="AE736" s="21"/>
      <c r="AF736" s="21"/>
      <c r="AG736" s="21"/>
      <c r="AH736" s="21"/>
      <c r="AI736" s="21"/>
      <c r="AJ736" s="21"/>
      <c r="AK736" s="21"/>
      <c r="AL736" s="21"/>
      <c r="AM736" s="21"/>
      <c r="AN736" s="21"/>
    </row>
    <row r="737" spans="1:40" s="436" customFormat="1" ht="14.5">
      <c r="A737" s="391" t="s">
        <v>1839</v>
      </c>
      <c r="B737" s="386">
        <v>44383</v>
      </c>
      <c r="C737" s="435">
        <v>757</v>
      </c>
      <c r="D737" s="435">
        <v>731</v>
      </c>
      <c r="N737" s="435"/>
      <c r="O737" s="435">
        <v>107</v>
      </c>
      <c r="P737" s="435"/>
      <c r="Q737" s="435"/>
      <c r="R737" s="435"/>
      <c r="S737" s="435">
        <v>1</v>
      </c>
      <c r="T737" s="435"/>
      <c r="U737" s="435"/>
      <c r="V737" s="21"/>
      <c r="W737" s="21"/>
      <c r="X737" s="21"/>
      <c r="Y737" s="21"/>
      <c r="Z737" s="21"/>
      <c r="AA737" s="21"/>
      <c r="AB737" s="21"/>
      <c r="AC737" s="21"/>
      <c r="AD737" s="21"/>
      <c r="AE737" s="21"/>
      <c r="AF737" s="21"/>
      <c r="AG737" s="21"/>
      <c r="AH737" s="21"/>
      <c r="AI737" s="21"/>
      <c r="AJ737" s="21"/>
      <c r="AK737" s="21"/>
      <c r="AL737" s="21"/>
      <c r="AM737" s="21"/>
      <c r="AN737" s="21"/>
    </row>
    <row r="738" spans="1:40" s="436" customFormat="1" ht="14.5">
      <c r="A738" s="391" t="s">
        <v>1841</v>
      </c>
      <c r="B738" s="386">
        <v>44390</v>
      </c>
      <c r="C738" s="436">
        <v>65</v>
      </c>
      <c r="D738" s="435">
        <v>66</v>
      </c>
      <c r="N738" s="435"/>
      <c r="O738" s="435">
        <v>11</v>
      </c>
      <c r="P738" s="435"/>
      <c r="Q738" s="435">
        <v>1</v>
      </c>
      <c r="R738" s="435"/>
      <c r="S738" s="435"/>
      <c r="T738" s="435"/>
      <c r="U738" s="435"/>
      <c r="V738" s="21"/>
      <c r="W738" s="21"/>
      <c r="X738" s="21"/>
      <c r="Y738" s="21"/>
      <c r="Z738" s="21"/>
      <c r="AA738" s="21"/>
      <c r="AB738" s="21"/>
      <c r="AC738" s="21"/>
      <c r="AD738" s="21"/>
      <c r="AE738" s="21"/>
      <c r="AF738" s="21"/>
      <c r="AG738" s="21"/>
      <c r="AH738" s="21"/>
      <c r="AI738" s="21"/>
      <c r="AJ738" s="21"/>
      <c r="AK738" s="21"/>
      <c r="AL738" s="21"/>
      <c r="AM738" s="21"/>
      <c r="AN738" s="21"/>
    </row>
    <row r="739" spans="1:40" s="436" customFormat="1" ht="14.5">
      <c r="A739" s="40" t="s">
        <v>1843</v>
      </c>
      <c r="B739" s="386">
        <v>44389</v>
      </c>
      <c r="C739" s="441">
        <v>28</v>
      </c>
      <c r="D739" s="439">
        <v>28</v>
      </c>
      <c r="E739" s="439"/>
      <c r="F739" s="18"/>
      <c r="G739" s="439"/>
      <c r="H739" s="439"/>
      <c r="I739" s="122">
        <v>2</v>
      </c>
      <c r="J739" s="439"/>
      <c r="K739" s="435"/>
      <c r="L739" s="435"/>
      <c r="M739" s="435"/>
      <c r="N739" s="435"/>
      <c r="O739" s="435">
        <v>5</v>
      </c>
      <c r="P739" s="435"/>
      <c r="Q739" s="439">
        <v>0</v>
      </c>
      <c r="R739" s="435"/>
      <c r="S739" s="435">
        <v>0</v>
      </c>
      <c r="T739" s="435"/>
      <c r="U739" s="126"/>
      <c r="V739" s="126"/>
      <c r="W739" s="126"/>
      <c r="X739" s="21"/>
      <c r="Y739" s="21"/>
      <c r="Z739" s="21"/>
      <c r="AA739" s="21"/>
      <c r="AB739" s="21"/>
      <c r="AC739" s="21"/>
      <c r="AD739" s="21"/>
      <c r="AE739" s="21"/>
      <c r="AF739" s="21"/>
      <c r="AG739" s="21"/>
      <c r="AH739" s="21"/>
      <c r="AI739" s="21"/>
      <c r="AJ739" s="21"/>
      <c r="AK739" s="21"/>
      <c r="AL739" s="21"/>
      <c r="AM739" s="21"/>
      <c r="AN739" s="21"/>
    </row>
    <row r="740" spans="1:40" s="436" customFormat="1" ht="14.5">
      <c r="A740" s="391" t="s">
        <v>1847</v>
      </c>
      <c r="B740" s="428">
        <v>44409</v>
      </c>
      <c r="C740" s="41" t="s">
        <v>2313</v>
      </c>
      <c r="D740" s="439">
        <v>489</v>
      </c>
      <c r="E740" s="439"/>
      <c r="F740" s="18" t="s">
        <v>2314</v>
      </c>
      <c r="G740" s="439"/>
      <c r="H740" s="439"/>
      <c r="I740" s="430">
        <v>25</v>
      </c>
      <c r="J740" s="174">
        <v>72</v>
      </c>
      <c r="K740" s="435"/>
      <c r="L740" s="435"/>
      <c r="M740" s="435"/>
      <c r="N740" s="435"/>
      <c r="O740" s="435"/>
      <c r="P740" s="435"/>
      <c r="Q740" s="439"/>
      <c r="R740" s="435"/>
      <c r="S740" s="435"/>
      <c r="T740" s="435"/>
      <c r="U740" s="126"/>
      <c r="V740" s="126"/>
      <c r="W740" s="126"/>
      <c r="X740" s="21"/>
      <c r="Y740" s="21"/>
      <c r="Z740" s="21"/>
      <c r="AA740" s="21"/>
      <c r="AB740" s="21"/>
      <c r="AC740" s="21"/>
      <c r="AD740" s="21"/>
      <c r="AE740" s="21"/>
      <c r="AF740" s="21"/>
      <c r="AG740" s="21"/>
      <c r="AH740" s="21"/>
      <c r="AI740" s="21"/>
      <c r="AJ740" s="21"/>
      <c r="AK740" s="21"/>
      <c r="AL740" s="21"/>
      <c r="AM740" s="21"/>
      <c r="AN740" s="21"/>
    </row>
    <row r="741" spans="1:40" s="436" customFormat="1" ht="14.5">
      <c r="A741" s="391" t="s">
        <v>1851</v>
      </c>
      <c r="B741" s="386">
        <v>44392</v>
      </c>
      <c r="C741" s="441">
        <v>2</v>
      </c>
      <c r="D741" s="439">
        <v>2</v>
      </c>
      <c r="E741" s="439"/>
      <c r="F741" s="18"/>
      <c r="G741" s="439"/>
      <c r="H741" s="439"/>
      <c r="I741" s="123"/>
      <c r="J741" s="439"/>
      <c r="K741" s="435"/>
      <c r="L741" s="435"/>
      <c r="M741" s="435"/>
      <c r="N741" s="435"/>
      <c r="O741" s="435">
        <v>2</v>
      </c>
      <c r="P741" s="435"/>
      <c r="Q741" s="439"/>
      <c r="R741" s="435"/>
      <c r="S741" s="435"/>
      <c r="T741" s="435"/>
      <c r="U741" s="126"/>
      <c r="V741" s="126"/>
      <c r="W741" s="126"/>
      <c r="X741" s="21"/>
      <c r="Y741" s="21"/>
      <c r="Z741" s="21"/>
      <c r="AA741" s="21"/>
      <c r="AB741" s="21"/>
      <c r="AC741" s="21"/>
      <c r="AD741" s="21"/>
      <c r="AE741" s="21"/>
      <c r="AF741" s="21"/>
      <c r="AG741" s="21"/>
      <c r="AH741" s="21"/>
      <c r="AI741" s="21"/>
      <c r="AJ741" s="21"/>
      <c r="AK741" s="21"/>
      <c r="AL741" s="21"/>
      <c r="AM741" s="21"/>
      <c r="AN741" s="21"/>
    </row>
    <row r="742" spans="1:40" s="436" customFormat="1" ht="14.5">
      <c r="A742" s="391" t="s">
        <v>1854</v>
      </c>
      <c r="B742" s="428">
        <v>44378</v>
      </c>
      <c r="C742" s="441">
        <v>13</v>
      </c>
      <c r="D742" s="439">
        <v>13</v>
      </c>
      <c r="E742" s="439">
        <v>1</v>
      </c>
      <c r="F742" s="18"/>
      <c r="G742" s="439"/>
      <c r="H742" s="439"/>
      <c r="I742" s="123"/>
      <c r="J742" s="439"/>
      <c r="K742" s="435"/>
      <c r="L742" s="435"/>
      <c r="M742" s="435"/>
      <c r="N742" s="435">
        <v>2835</v>
      </c>
      <c r="O742" s="435">
        <v>2</v>
      </c>
      <c r="P742" s="435"/>
      <c r="Q742" s="439"/>
      <c r="R742" s="435"/>
      <c r="S742" s="435"/>
      <c r="T742" s="435"/>
      <c r="U742" s="126"/>
      <c r="V742" s="126"/>
      <c r="W742" s="126"/>
      <c r="X742" s="21"/>
      <c r="Y742" s="21"/>
      <c r="Z742" s="21"/>
      <c r="AA742" s="21"/>
      <c r="AB742" s="21"/>
      <c r="AC742" s="21"/>
      <c r="AD742" s="21"/>
      <c r="AE742" s="21"/>
      <c r="AF742" s="21"/>
      <c r="AG742" s="21"/>
      <c r="AH742" s="21"/>
      <c r="AI742" s="21"/>
      <c r="AJ742" s="21"/>
      <c r="AK742" s="21"/>
      <c r="AL742" s="21"/>
      <c r="AM742" s="21"/>
      <c r="AN742" s="21"/>
    </row>
    <row r="743" spans="1:40" s="436" customFormat="1" ht="14.5">
      <c r="A743" s="391" t="s">
        <v>1856</v>
      </c>
      <c r="B743" s="386">
        <v>44396</v>
      </c>
      <c r="C743" s="441">
        <v>92</v>
      </c>
      <c r="D743" s="439">
        <v>85</v>
      </c>
      <c r="E743" s="439"/>
      <c r="F743" s="18" t="s">
        <v>2315</v>
      </c>
      <c r="G743" s="439"/>
      <c r="H743" s="439"/>
      <c r="I743" s="123"/>
      <c r="J743" s="439"/>
      <c r="K743" s="435"/>
      <c r="L743" s="435"/>
      <c r="M743" s="435"/>
      <c r="N743" s="435"/>
      <c r="O743" s="435"/>
      <c r="P743" s="435"/>
      <c r="Q743" s="439"/>
      <c r="R743" s="435"/>
      <c r="S743" s="435">
        <v>0</v>
      </c>
      <c r="T743" s="435"/>
      <c r="U743" s="126"/>
      <c r="V743" s="126"/>
      <c r="W743" s="126"/>
      <c r="X743" s="21"/>
      <c r="Y743" s="21"/>
      <c r="Z743" s="21"/>
      <c r="AA743" s="21"/>
      <c r="AB743" s="21"/>
      <c r="AC743" s="21"/>
      <c r="AD743" s="21"/>
      <c r="AE743" s="21"/>
      <c r="AF743" s="21"/>
      <c r="AG743" s="21"/>
      <c r="AH743" s="21"/>
      <c r="AI743" s="21"/>
      <c r="AJ743" s="21"/>
      <c r="AK743" s="21"/>
      <c r="AL743" s="21"/>
      <c r="AM743" s="21"/>
      <c r="AN743" s="21"/>
    </row>
    <row r="744" spans="1:40" s="436" customFormat="1" ht="14.5">
      <c r="A744" s="391" t="s">
        <v>762</v>
      </c>
      <c r="B744" s="386">
        <v>44399</v>
      </c>
      <c r="C744" s="441">
        <v>46</v>
      </c>
      <c r="D744" s="439">
        <v>46</v>
      </c>
      <c r="E744" s="439">
        <v>10</v>
      </c>
      <c r="F744" s="18"/>
      <c r="G744" s="439"/>
      <c r="H744" s="439"/>
      <c r="I744" s="123"/>
      <c r="J744" s="439"/>
      <c r="K744" s="435"/>
      <c r="L744" s="435"/>
      <c r="M744" s="435"/>
      <c r="N744" s="435"/>
      <c r="O744" s="435"/>
      <c r="P744" s="435"/>
      <c r="Q744" s="439"/>
      <c r="R744" s="435"/>
      <c r="S744" s="435"/>
      <c r="T744" s="435"/>
      <c r="U744" s="126"/>
      <c r="V744" s="126"/>
      <c r="W744" s="126"/>
      <c r="X744" s="21"/>
      <c r="Y744" s="21"/>
      <c r="Z744" s="21"/>
      <c r="AA744" s="21"/>
      <c r="AB744" s="21"/>
      <c r="AC744" s="21"/>
      <c r="AD744" s="21"/>
      <c r="AE744" s="21"/>
      <c r="AF744" s="21"/>
      <c r="AG744" s="21"/>
      <c r="AH744" s="21"/>
      <c r="AI744" s="21"/>
      <c r="AJ744" s="21"/>
      <c r="AK744" s="21"/>
      <c r="AL744" s="21"/>
      <c r="AM744" s="21"/>
      <c r="AN744" s="21"/>
    </row>
    <row r="745" spans="1:40" s="436" customFormat="1" ht="14.5">
      <c r="A745" s="425" t="s">
        <v>1859</v>
      </c>
      <c r="B745" s="434">
        <v>44396</v>
      </c>
      <c r="C745" s="441">
        <v>431</v>
      </c>
      <c r="D745" s="439">
        <v>431</v>
      </c>
      <c r="E745" s="439"/>
      <c r="F745" s="18" t="s">
        <v>2316</v>
      </c>
      <c r="G745" s="439"/>
      <c r="H745" s="439"/>
      <c r="I745" s="123"/>
      <c r="J745" s="439"/>
      <c r="K745" s="435"/>
      <c r="L745" s="435"/>
      <c r="M745" s="435"/>
      <c r="N745" s="435"/>
      <c r="O745" s="435">
        <v>60</v>
      </c>
      <c r="P745" s="435"/>
      <c r="Q745" s="439">
        <v>4</v>
      </c>
      <c r="R745" s="435">
        <v>33</v>
      </c>
      <c r="S745" s="435"/>
      <c r="T745" s="435"/>
      <c r="U745" s="126"/>
      <c r="V745" s="126"/>
      <c r="W745" s="126"/>
      <c r="X745" s="21"/>
      <c r="Y745" s="21"/>
      <c r="Z745" s="21"/>
      <c r="AA745" s="21"/>
      <c r="AB745" s="21"/>
      <c r="AC745" s="21"/>
      <c r="AD745" s="21"/>
      <c r="AE745" s="21"/>
      <c r="AF745" s="21"/>
      <c r="AG745" s="21"/>
      <c r="AH745" s="21"/>
      <c r="AI745" s="21"/>
      <c r="AJ745" s="21"/>
      <c r="AK745" s="21"/>
      <c r="AL745" s="21"/>
      <c r="AM745" s="21"/>
      <c r="AN745" s="21"/>
    </row>
    <row r="746" spans="1:40" s="436" customFormat="1" ht="14.5">
      <c r="A746" s="391" t="s">
        <v>1861</v>
      </c>
      <c r="B746" s="434">
        <v>44403</v>
      </c>
      <c r="C746" s="41">
        <v>1</v>
      </c>
      <c r="D746" s="439">
        <v>1</v>
      </c>
      <c r="E746" s="439"/>
      <c r="F746" s="18"/>
      <c r="G746" s="439"/>
      <c r="H746" s="439"/>
      <c r="I746" s="123"/>
      <c r="J746" s="439">
        <v>1</v>
      </c>
      <c r="K746" s="435"/>
      <c r="L746" s="435"/>
      <c r="M746" s="435"/>
      <c r="N746" s="435">
        <v>2700</v>
      </c>
      <c r="O746" s="435"/>
      <c r="P746" s="435"/>
      <c r="Q746" s="439"/>
      <c r="R746" s="435"/>
      <c r="S746" s="435"/>
      <c r="T746" s="435"/>
      <c r="U746" s="126"/>
      <c r="V746" s="126"/>
      <c r="W746" s="126"/>
      <c r="X746" s="21"/>
      <c r="Y746" s="21"/>
      <c r="Z746" s="21"/>
      <c r="AA746" s="21"/>
      <c r="AB746" s="21"/>
      <c r="AC746" s="21"/>
      <c r="AD746" s="21"/>
      <c r="AE746" s="21"/>
      <c r="AF746" s="21"/>
      <c r="AG746" s="21"/>
      <c r="AH746" s="21"/>
      <c r="AI746" s="21"/>
      <c r="AJ746" s="21"/>
      <c r="AK746" s="21"/>
      <c r="AL746" s="21"/>
      <c r="AM746" s="21"/>
      <c r="AN746" s="21"/>
    </row>
    <row r="747" spans="1:40" s="436" customFormat="1" ht="14.5">
      <c r="A747" s="391" t="s">
        <v>1862</v>
      </c>
      <c r="B747" s="434">
        <v>44403</v>
      </c>
      <c r="C747" s="41">
        <v>54</v>
      </c>
      <c r="D747" s="439">
        <v>53</v>
      </c>
      <c r="E747" s="439">
        <v>1</v>
      </c>
      <c r="F747" s="18"/>
      <c r="G747" s="439"/>
      <c r="H747" s="439"/>
      <c r="I747" s="123"/>
      <c r="J747" s="174">
        <v>13</v>
      </c>
      <c r="K747" s="435"/>
      <c r="L747" s="435"/>
      <c r="M747" s="435"/>
      <c r="N747" s="435"/>
      <c r="O747" s="435">
        <v>4</v>
      </c>
      <c r="P747" s="435"/>
      <c r="Q747" s="439"/>
      <c r="R747" s="435"/>
      <c r="S747" s="435">
        <v>0</v>
      </c>
      <c r="T747" s="435"/>
      <c r="U747" s="126"/>
      <c r="V747" s="126"/>
      <c r="W747" s="126"/>
      <c r="X747" s="21"/>
      <c r="Y747" s="21"/>
      <c r="Z747" s="21"/>
      <c r="AA747" s="21"/>
      <c r="AB747" s="21"/>
      <c r="AC747" s="21"/>
      <c r="AD747" s="21"/>
      <c r="AE747" s="21"/>
      <c r="AF747" s="21"/>
      <c r="AG747" s="21"/>
      <c r="AH747" s="21"/>
      <c r="AI747" s="21"/>
      <c r="AJ747" s="21"/>
      <c r="AK747" s="21"/>
      <c r="AL747" s="21"/>
      <c r="AM747" s="21"/>
      <c r="AN747" s="21"/>
    </row>
    <row r="748" spans="1:40" s="436" customFormat="1" ht="14.5">
      <c r="A748" s="391" t="s">
        <v>1863</v>
      </c>
      <c r="B748" s="429">
        <v>44415</v>
      </c>
      <c r="C748" s="441">
        <v>224</v>
      </c>
      <c r="D748" s="439">
        <v>218</v>
      </c>
      <c r="E748" s="439"/>
      <c r="F748" s="18" t="s">
        <v>2317</v>
      </c>
      <c r="G748" s="439"/>
      <c r="H748" s="439"/>
      <c r="I748" s="123"/>
      <c r="J748" s="449">
        <v>50</v>
      </c>
      <c r="K748" s="435" t="s">
        <v>2318</v>
      </c>
      <c r="L748" s="435"/>
      <c r="M748" s="435"/>
      <c r="N748" s="435" t="s">
        <v>2319</v>
      </c>
      <c r="O748" s="435">
        <v>56</v>
      </c>
      <c r="P748" s="435"/>
      <c r="Q748" s="439"/>
      <c r="R748" s="435"/>
      <c r="S748" s="435">
        <v>1</v>
      </c>
      <c r="T748" s="435"/>
      <c r="U748" s="126"/>
      <c r="V748" s="126"/>
      <c r="W748" s="126"/>
      <c r="X748" s="21"/>
      <c r="Y748" s="21"/>
      <c r="Z748" s="21"/>
      <c r="AA748" s="21"/>
      <c r="AB748" s="21"/>
      <c r="AC748" s="21"/>
      <c r="AD748" s="21"/>
      <c r="AE748" s="21"/>
      <c r="AF748" s="21"/>
      <c r="AG748" s="21"/>
      <c r="AH748" s="21"/>
      <c r="AI748" s="21"/>
      <c r="AJ748" s="21"/>
      <c r="AK748" s="21"/>
      <c r="AL748" s="21"/>
      <c r="AM748" s="21"/>
      <c r="AN748" s="21"/>
    </row>
    <row r="749" spans="1:40" s="436" customFormat="1" ht="14.5">
      <c r="A749" s="391" t="s">
        <v>1867</v>
      </c>
      <c r="B749" s="10">
        <v>44418</v>
      </c>
      <c r="C749" s="441">
        <v>117</v>
      </c>
      <c r="D749" s="439">
        <v>110</v>
      </c>
      <c r="E749" s="439"/>
      <c r="F749" s="18" t="s">
        <v>2320</v>
      </c>
      <c r="G749" s="439"/>
      <c r="H749" s="439"/>
      <c r="I749" s="123"/>
      <c r="J749" s="449"/>
      <c r="K749" s="435"/>
      <c r="L749" s="435"/>
      <c r="M749" s="435"/>
      <c r="N749" s="435" t="s">
        <v>2321</v>
      </c>
      <c r="O749" s="435">
        <v>19</v>
      </c>
      <c r="P749" s="435"/>
      <c r="Q749" s="439"/>
      <c r="R749" s="435"/>
      <c r="S749" s="435"/>
      <c r="T749" s="435"/>
      <c r="U749" s="126"/>
      <c r="V749" s="126"/>
      <c r="W749" s="126"/>
      <c r="X749" s="21"/>
      <c r="Y749" s="21"/>
      <c r="Z749" s="21"/>
      <c r="AA749" s="21"/>
      <c r="AB749" s="21"/>
      <c r="AC749" s="21"/>
      <c r="AD749" s="21"/>
      <c r="AE749" s="21"/>
      <c r="AF749" s="21"/>
      <c r="AG749" s="21"/>
      <c r="AH749" s="21"/>
      <c r="AI749" s="21"/>
      <c r="AJ749" s="21"/>
      <c r="AK749" s="21"/>
      <c r="AL749" s="21"/>
      <c r="AM749" s="21"/>
      <c r="AN749" s="21"/>
    </row>
    <row r="750" spans="1:40" s="436" customFormat="1" ht="14.5">
      <c r="A750" s="391" t="s">
        <v>1870</v>
      </c>
      <c r="B750" s="10">
        <v>44418</v>
      </c>
      <c r="C750" s="441">
        <v>131</v>
      </c>
      <c r="D750" s="439">
        <v>124</v>
      </c>
      <c r="E750" s="439"/>
      <c r="F750" s="18" t="s">
        <v>2320</v>
      </c>
      <c r="G750" s="439"/>
      <c r="H750" s="439"/>
      <c r="I750" s="123"/>
      <c r="J750" s="449"/>
      <c r="K750" s="435"/>
      <c r="L750" s="435"/>
      <c r="M750" s="435"/>
      <c r="N750" s="435" t="s">
        <v>2322</v>
      </c>
      <c r="O750" s="435">
        <v>9</v>
      </c>
      <c r="P750" s="435"/>
      <c r="Q750" s="439"/>
      <c r="R750" s="435"/>
      <c r="S750" s="435"/>
      <c r="T750" s="435"/>
      <c r="U750" s="126"/>
      <c r="V750" s="126"/>
      <c r="W750" s="126"/>
      <c r="X750" s="21"/>
      <c r="Y750" s="21"/>
      <c r="Z750" s="21"/>
      <c r="AA750" s="21"/>
      <c r="AB750" s="21"/>
      <c r="AC750" s="21"/>
      <c r="AD750" s="21"/>
      <c r="AE750" s="21"/>
      <c r="AF750" s="21"/>
      <c r="AG750" s="21"/>
      <c r="AH750" s="21"/>
      <c r="AI750" s="21"/>
      <c r="AJ750" s="21"/>
      <c r="AK750" s="21"/>
      <c r="AL750" s="21"/>
      <c r="AM750" s="21"/>
      <c r="AN750" s="21"/>
    </row>
    <row r="751" spans="1:40" s="436" customFormat="1" ht="14.5">
      <c r="A751" s="391" t="s">
        <v>1872</v>
      </c>
      <c r="B751" s="429">
        <v>44412</v>
      </c>
      <c r="C751" s="441">
        <v>30</v>
      </c>
      <c r="D751" s="439">
        <v>30</v>
      </c>
      <c r="E751" s="439"/>
      <c r="F751" s="18" t="s">
        <v>2323</v>
      </c>
      <c r="G751" s="439"/>
      <c r="H751" s="439"/>
      <c r="I751" s="123">
        <v>4</v>
      </c>
      <c r="J751" s="449">
        <v>26</v>
      </c>
      <c r="K751" s="435" t="s">
        <v>2324</v>
      </c>
      <c r="L751" s="435"/>
      <c r="M751" s="435"/>
      <c r="N751" s="435"/>
      <c r="O751" s="435"/>
      <c r="P751" s="435"/>
      <c r="Q751" s="439"/>
      <c r="R751" s="435">
        <v>9</v>
      </c>
      <c r="S751" s="435"/>
      <c r="T751" s="435"/>
      <c r="U751" s="126"/>
      <c r="V751" s="126"/>
      <c r="W751" s="126"/>
      <c r="X751" s="21"/>
      <c r="Y751" s="21"/>
      <c r="Z751" s="21"/>
      <c r="AA751" s="21"/>
      <c r="AB751" s="21"/>
      <c r="AC751" s="21"/>
      <c r="AD751" s="21"/>
      <c r="AE751" s="21"/>
      <c r="AF751" s="21"/>
      <c r="AG751" s="21"/>
      <c r="AH751" s="21"/>
      <c r="AI751" s="21"/>
      <c r="AJ751" s="21"/>
      <c r="AK751" s="21"/>
      <c r="AL751" s="21"/>
      <c r="AM751" s="21"/>
      <c r="AN751" s="21"/>
    </row>
    <row r="752" spans="1:40" s="436" customFormat="1" ht="14.5">
      <c r="A752" s="391" t="s">
        <v>3056</v>
      </c>
      <c r="B752" s="10">
        <v>44419</v>
      </c>
      <c r="C752" s="441">
        <v>150</v>
      </c>
      <c r="D752" s="439">
        <v>150</v>
      </c>
      <c r="E752" s="439"/>
      <c r="F752" s="18" t="s">
        <v>7486</v>
      </c>
      <c r="G752" s="439"/>
      <c r="H752" s="439"/>
      <c r="I752" s="123"/>
      <c r="J752" s="448"/>
      <c r="K752" s="435"/>
      <c r="L752" s="435"/>
      <c r="M752" s="435"/>
      <c r="N752" s="435" t="s">
        <v>7487</v>
      </c>
      <c r="O752" s="435">
        <v>36</v>
      </c>
      <c r="P752" s="435"/>
      <c r="Q752" s="439"/>
      <c r="R752" s="435"/>
      <c r="S752" s="435"/>
      <c r="T752" s="435"/>
      <c r="U752" s="126"/>
      <c r="V752" s="126"/>
      <c r="W752" s="126"/>
      <c r="X752" s="21"/>
      <c r="Y752" s="21"/>
      <c r="Z752" s="21"/>
      <c r="AA752" s="21"/>
      <c r="AB752" s="21"/>
      <c r="AC752" s="21"/>
      <c r="AD752" s="21"/>
      <c r="AE752" s="21"/>
      <c r="AF752" s="21"/>
      <c r="AG752" s="21"/>
      <c r="AH752" s="21"/>
      <c r="AI752" s="21"/>
      <c r="AJ752" s="21"/>
      <c r="AK752" s="21"/>
      <c r="AL752" s="21"/>
      <c r="AM752" s="21"/>
      <c r="AN752" s="21"/>
    </row>
    <row r="753" spans="1:40" s="436" customFormat="1" ht="14.5">
      <c r="A753" s="388" t="s">
        <v>7480</v>
      </c>
      <c r="B753" s="10">
        <v>44409</v>
      </c>
      <c r="C753" s="441">
        <v>132</v>
      </c>
      <c r="D753" s="439">
        <v>131</v>
      </c>
      <c r="E753" s="439"/>
      <c r="F753" s="18"/>
      <c r="G753" s="439"/>
      <c r="H753" s="439"/>
      <c r="I753" s="123"/>
      <c r="J753" s="448"/>
      <c r="K753" s="435"/>
      <c r="L753" s="435"/>
      <c r="M753" s="435"/>
      <c r="N753" s="435"/>
      <c r="O753" s="435">
        <v>7</v>
      </c>
      <c r="P753" s="435"/>
      <c r="Q753" s="439">
        <v>0</v>
      </c>
      <c r="R753" s="435"/>
      <c r="S753" s="435"/>
      <c r="T753" s="435"/>
      <c r="U753" s="126"/>
      <c r="V753" s="126"/>
      <c r="W753" s="126"/>
      <c r="X753" s="21"/>
      <c r="Y753" s="21"/>
      <c r="Z753" s="21"/>
      <c r="AA753" s="21"/>
      <c r="AB753" s="21"/>
      <c r="AC753" s="21"/>
      <c r="AD753" s="21"/>
      <c r="AE753" s="21"/>
      <c r="AF753" s="21"/>
      <c r="AG753" s="21"/>
      <c r="AH753" s="21"/>
      <c r="AI753" s="21"/>
      <c r="AJ753" s="21"/>
      <c r="AK753" s="21"/>
      <c r="AL753" s="21"/>
      <c r="AM753" s="21"/>
      <c r="AN753" s="21"/>
    </row>
    <row r="754" spans="1:40" s="209" customFormat="1" ht="15.5">
      <c r="A754" s="465" t="s">
        <v>7492</v>
      </c>
      <c r="B754" s="466">
        <v>44417</v>
      </c>
      <c r="C754" s="467"/>
      <c r="D754" s="461"/>
      <c r="E754" s="461"/>
      <c r="F754" s="18"/>
      <c r="G754" s="461"/>
      <c r="H754" s="461"/>
      <c r="I754" s="464"/>
      <c r="J754" s="449">
        <v>631</v>
      </c>
      <c r="K754" s="461" t="s">
        <v>7493</v>
      </c>
      <c r="L754" s="461"/>
      <c r="M754" s="461"/>
      <c r="N754" s="461"/>
      <c r="O754" s="461"/>
      <c r="P754" s="461"/>
      <c r="Q754" s="461">
        <v>26</v>
      </c>
      <c r="R754" s="461">
        <v>478</v>
      </c>
      <c r="S754" s="461"/>
      <c r="T754" s="461"/>
      <c r="U754" s="212"/>
      <c r="V754" s="212"/>
      <c r="W754" s="212"/>
      <c r="X754" s="213"/>
      <c r="Y754" s="213"/>
      <c r="Z754" s="213"/>
      <c r="AA754" s="213"/>
      <c r="AB754" s="213"/>
      <c r="AC754" s="213"/>
      <c r="AD754" s="213"/>
      <c r="AE754" s="213"/>
      <c r="AF754" s="213"/>
      <c r="AG754" s="213"/>
      <c r="AH754" s="213"/>
      <c r="AI754" s="213"/>
      <c r="AJ754" s="213"/>
      <c r="AK754" s="213"/>
      <c r="AL754" s="213"/>
      <c r="AM754" s="213"/>
      <c r="AN754" s="213"/>
    </row>
    <row r="755" spans="1:40" s="209" customFormat="1" ht="14.5">
      <c r="A755" s="395" t="s">
        <v>7494</v>
      </c>
      <c r="B755" s="466">
        <v>44404</v>
      </c>
      <c r="C755" s="467">
        <v>31</v>
      </c>
      <c r="D755" s="461">
        <v>31</v>
      </c>
      <c r="E755" s="461"/>
      <c r="F755" s="18" t="s">
        <v>7495</v>
      </c>
      <c r="G755" s="461"/>
      <c r="H755" s="461"/>
      <c r="I755" s="464"/>
      <c r="J755" s="461"/>
      <c r="K755" s="461"/>
      <c r="L755" s="461"/>
      <c r="M755" s="461"/>
      <c r="N755" s="461" t="s">
        <v>7496</v>
      </c>
      <c r="O755" s="461">
        <v>4</v>
      </c>
      <c r="P755" s="461"/>
      <c r="Q755" s="461"/>
      <c r="R755" s="461"/>
      <c r="S755" s="461"/>
      <c r="T755" s="461"/>
      <c r="U755" s="212"/>
      <c r="V755" s="212"/>
      <c r="W755" s="212"/>
      <c r="X755" s="213"/>
      <c r="Y755" s="213"/>
      <c r="Z755" s="213"/>
      <c r="AA755" s="213"/>
      <c r="AB755" s="213"/>
      <c r="AC755" s="213"/>
      <c r="AD755" s="213"/>
      <c r="AE755" s="213"/>
      <c r="AF755" s="213"/>
      <c r="AG755" s="213"/>
      <c r="AH755" s="213"/>
      <c r="AI755" s="213"/>
      <c r="AJ755" s="213"/>
      <c r="AK755" s="213"/>
      <c r="AL755" s="213"/>
      <c r="AM755" s="213"/>
      <c r="AN755" s="213"/>
    </row>
    <row r="756" spans="1:40" s="209" customFormat="1" ht="14.5">
      <c r="A756" s="395" t="s">
        <v>7497</v>
      </c>
      <c r="B756" s="466">
        <v>44404</v>
      </c>
      <c r="C756" s="467">
        <v>21</v>
      </c>
      <c r="D756" s="461">
        <v>21</v>
      </c>
      <c r="E756" s="461"/>
      <c r="F756" s="18" t="s">
        <v>7498</v>
      </c>
      <c r="G756" s="461"/>
      <c r="H756" s="461"/>
      <c r="I756" s="464"/>
      <c r="J756" s="461"/>
      <c r="K756" s="461"/>
      <c r="L756" s="461"/>
      <c r="M756" s="461"/>
      <c r="N756" s="461" t="s">
        <v>7499</v>
      </c>
      <c r="O756" s="461">
        <v>3</v>
      </c>
      <c r="P756" s="461"/>
      <c r="Q756" s="461"/>
      <c r="R756" s="461"/>
      <c r="S756" s="461"/>
      <c r="T756" s="461"/>
      <c r="U756" s="212"/>
      <c r="V756" s="212"/>
      <c r="W756" s="212"/>
      <c r="X756" s="213"/>
      <c r="Y756" s="213"/>
      <c r="Z756" s="213"/>
      <c r="AA756" s="213"/>
      <c r="AB756" s="213"/>
      <c r="AC756" s="213"/>
      <c r="AD756" s="213"/>
      <c r="AE756" s="213"/>
      <c r="AF756" s="213"/>
      <c r="AG756" s="213"/>
      <c r="AH756" s="213"/>
      <c r="AI756" s="213"/>
      <c r="AJ756" s="213"/>
      <c r="AK756" s="213"/>
      <c r="AL756" s="213"/>
      <c r="AM756" s="213"/>
      <c r="AN756" s="213"/>
    </row>
    <row r="757" spans="1:40" s="209" customFormat="1" ht="14.5">
      <c r="A757" s="395" t="s">
        <v>551</v>
      </c>
      <c r="B757" s="466">
        <v>44425</v>
      </c>
      <c r="C757" s="467"/>
      <c r="D757" s="469">
        <v>589</v>
      </c>
      <c r="E757" s="469"/>
      <c r="F757" s="18" t="s">
        <v>7527</v>
      </c>
      <c r="G757" s="469"/>
      <c r="H757" s="469"/>
      <c r="I757" s="122">
        <v>29</v>
      </c>
      <c r="J757" s="174">
        <v>560</v>
      </c>
      <c r="K757" s="469" t="s">
        <v>7529</v>
      </c>
      <c r="L757" s="469"/>
      <c r="M757" s="469"/>
      <c r="N757" s="469" t="s">
        <v>7528</v>
      </c>
      <c r="O757" s="469">
        <v>122</v>
      </c>
      <c r="P757" s="469"/>
      <c r="Q757" s="469"/>
      <c r="R757" s="469">
        <v>13</v>
      </c>
      <c r="S757" s="469"/>
      <c r="T757" s="469" t="s">
        <v>7530</v>
      </c>
      <c r="U757" s="212"/>
      <c r="V757" s="212"/>
      <c r="W757" s="212"/>
      <c r="X757" s="213"/>
      <c r="Y757" s="213"/>
      <c r="Z757" s="213"/>
      <c r="AA757" s="213"/>
      <c r="AB757" s="213"/>
      <c r="AC757" s="213"/>
      <c r="AD757" s="213"/>
      <c r="AE757" s="213"/>
      <c r="AF757" s="213"/>
      <c r="AG757" s="213"/>
      <c r="AH757" s="213"/>
      <c r="AI757" s="213"/>
      <c r="AJ757" s="213"/>
      <c r="AK757" s="213"/>
      <c r="AL757" s="213"/>
      <c r="AM757" s="213"/>
      <c r="AN757" s="213"/>
    </row>
    <row r="758" spans="1:40" s="209" customFormat="1" ht="14.5">
      <c r="A758" s="395" t="s">
        <v>7531</v>
      </c>
      <c r="B758" s="466">
        <v>44420</v>
      </c>
      <c r="C758" s="467"/>
      <c r="D758" s="469">
        <v>126</v>
      </c>
      <c r="E758" s="469"/>
      <c r="F758" s="18" t="s">
        <v>7541</v>
      </c>
      <c r="G758" s="469"/>
      <c r="H758" s="469"/>
      <c r="I758" s="122">
        <v>53</v>
      </c>
      <c r="J758" s="174">
        <v>73</v>
      </c>
      <c r="K758" s="469"/>
      <c r="L758" s="469"/>
      <c r="M758" s="469"/>
      <c r="N758" s="469"/>
      <c r="O758" s="469"/>
      <c r="P758" s="469"/>
      <c r="Q758" s="469"/>
      <c r="R758" s="469"/>
      <c r="S758" s="469"/>
      <c r="T758" s="469"/>
      <c r="U758" s="212"/>
      <c r="V758" s="212"/>
      <c r="W758" s="212"/>
      <c r="X758" s="213"/>
      <c r="Y758" s="213"/>
      <c r="Z758" s="213"/>
      <c r="AA758" s="213"/>
      <c r="AB758" s="213"/>
      <c r="AC758" s="213"/>
      <c r="AD758" s="213"/>
      <c r="AE758" s="213"/>
      <c r="AF758" s="213"/>
      <c r="AG758" s="213"/>
      <c r="AH758" s="213"/>
      <c r="AI758" s="213"/>
      <c r="AJ758" s="213"/>
      <c r="AK758" s="213"/>
      <c r="AL758" s="213"/>
      <c r="AM758" s="213"/>
      <c r="AN758" s="213"/>
    </row>
    <row r="759" spans="1:40" s="209" customFormat="1" ht="14.5">
      <c r="A759" s="395" t="s">
        <v>7542</v>
      </c>
      <c r="B759" s="466">
        <v>44428</v>
      </c>
      <c r="C759" s="467">
        <v>142</v>
      </c>
      <c r="D759" s="469">
        <v>140</v>
      </c>
      <c r="E759" s="469"/>
      <c r="F759" s="18"/>
      <c r="G759" s="469">
        <v>3</v>
      </c>
      <c r="H759" s="469"/>
      <c r="I759" s="470">
        <v>10</v>
      </c>
      <c r="J759" s="111">
        <v>127</v>
      </c>
      <c r="K759" s="469"/>
      <c r="L759" s="469"/>
      <c r="M759" s="469"/>
      <c r="N759" s="469"/>
      <c r="O759" s="469">
        <v>1</v>
      </c>
      <c r="P759" s="469"/>
      <c r="Q759" s="469">
        <v>0</v>
      </c>
      <c r="R759" s="469">
        <v>14</v>
      </c>
      <c r="S759" s="469"/>
      <c r="T759" s="469"/>
      <c r="U759" s="212"/>
      <c r="V759" s="212"/>
      <c r="W759" s="212"/>
      <c r="X759" s="213"/>
      <c r="Y759" s="213"/>
      <c r="Z759" s="213"/>
      <c r="AA759" s="213"/>
      <c r="AB759" s="213"/>
      <c r="AC759" s="213"/>
      <c r="AD759" s="213"/>
      <c r="AE759" s="213"/>
      <c r="AF759" s="213"/>
      <c r="AG759" s="213"/>
      <c r="AH759" s="213"/>
      <c r="AI759" s="213"/>
      <c r="AJ759" s="213"/>
      <c r="AK759" s="213"/>
      <c r="AL759" s="213"/>
      <c r="AM759" s="213"/>
      <c r="AN759" s="213"/>
    </row>
    <row r="760" spans="1:40" s="209" customFormat="1" ht="14.5">
      <c r="A760" s="395" t="s">
        <v>7552</v>
      </c>
      <c r="B760" s="466">
        <v>44440</v>
      </c>
      <c r="C760" s="467">
        <v>2555</v>
      </c>
      <c r="D760" s="469">
        <v>2223</v>
      </c>
      <c r="E760" s="469"/>
      <c r="F760" s="18"/>
      <c r="G760" s="469"/>
      <c r="H760" s="469"/>
      <c r="I760" s="470"/>
      <c r="J760" s="469"/>
      <c r="K760" s="469"/>
      <c r="L760" s="469"/>
      <c r="M760" s="469"/>
      <c r="N760" s="469"/>
      <c r="O760" s="469"/>
      <c r="P760" s="469"/>
      <c r="Q760" s="469"/>
      <c r="R760" s="469">
        <v>72</v>
      </c>
      <c r="S760" s="469">
        <v>40</v>
      </c>
      <c r="T760" s="469" t="s">
        <v>7561</v>
      </c>
      <c r="U760" s="212"/>
      <c r="V760" s="212"/>
      <c r="W760" s="212"/>
      <c r="X760" s="213"/>
      <c r="Y760" s="213"/>
      <c r="Z760" s="213"/>
      <c r="AA760" s="213"/>
      <c r="AB760" s="213"/>
      <c r="AC760" s="213"/>
      <c r="AD760" s="213"/>
      <c r="AE760" s="213"/>
      <c r="AF760" s="213"/>
      <c r="AG760" s="213"/>
      <c r="AH760" s="213"/>
      <c r="AI760" s="213"/>
      <c r="AJ760" s="213"/>
      <c r="AK760" s="213"/>
      <c r="AL760" s="213"/>
      <c r="AM760" s="213"/>
      <c r="AN760" s="213"/>
    </row>
    <row r="761" spans="1:40" s="209" customFormat="1" ht="14.5">
      <c r="A761" s="395" t="s">
        <v>7577</v>
      </c>
      <c r="B761" s="466">
        <v>44431</v>
      </c>
      <c r="C761" s="467">
        <v>18</v>
      </c>
      <c r="D761" s="469">
        <v>17</v>
      </c>
      <c r="E761" s="469"/>
      <c r="F761" s="18" t="s">
        <v>7579</v>
      </c>
      <c r="G761" s="469"/>
      <c r="H761" s="469"/>
      <c r="I761" s="470"/>
      <c r="J761" s="111">
        <v>9</v>
      </c>
      <c r="K761" s="469"/>
      <c r="L761" s="469"/>
      <c r="M761" s="469">
        <v>5</v>
      </c>
      <c r="N761" s="469"/>
      <c r="O761" s="469"/>
      <c r="P761" s="469"/>
      <c r="Q761" s="469"/>
      <c r="R761" s="469"/>
      <c r="S761" s="469"/>
      <c r="T761" s="469"/>
      <c r="U761" s="212"/>
      <c r="V761" s="212"/>
      <c r="W761" s="212"/>
      <c r="X761" s="213"/>
      <c r="Y761" s="213"/>
      <c r="Z761" s="213"/>
      <c r="AA761" s="213"/>
      <c r="AB761" s="213"/>
      <c r="AC761" s="213"/>
      <c r="AD761" s="213"/>
      <c r="AE761" s="213"/>
      <c r="AF761" s="213"/>
      <c r="AG761" s="213"/>
      <c r="AH761" s="213"/>
      <c r="AI761" s="213"/>
      <c r="AJ761" s="213"/>
      <c r="AK761" s="213"/>
      <c r="AL761" s="213"/>
      <c r="AM761" s="213"/>
      <c r="AN761" s="213"/>
    </row>
    <row r="762" spans="1:40" s="209" customFormat="1" ht="14.5">
      <c r="A762" s="395" t="s">
        <v>7578</v>
      </c>
      <c r="B762" s="466">
        <v>44431</v>
      </c>
      <c r="C762" s="467">
        <v>21</v>
      </c>
      <c r="D762" s="469">
        <v>19</v>
      </c>
      <c r="E762" s="469"/>
      <c r="F762" s="18" t="s">
        <v>7580</v>
      </c>
      <c r="G762" s="469"/>
      <c r="H762" s="469"/>
      <c r="I762" s="470"/>
      <c r="J762" s="111">
        <v>2</v>
      </c>
      <c r="K762" s="469"/>
      <c r="L762" s="469"/>
      <c r="M762" s="469">
        <v>2</v>
      </c>
      <c r="N762" s="469"/>
      <c r="O762" s="469"/>
      <c r="P762" s="469"/>
      <c r="Q762" s="469"/>
      <c r="R762" s="469"/>
      <c r="S762" s="469"/>
      <c r="T762" s="469"/>
      <c r="U762" s="212"/>
      <c r="V762" s="212"/>
      <c r="W762" s="212"/>
      <c r="X762" s="213"/>
      <c r="Y762" s="213"/>
      <c r="Z762" s="213"/>
      <c r="AA762" s="213"/>
      <c r="AB762" s="213"/>
      <c r="AC762" s="213"/>
      <c r="AD762" s="213"/>
      <c r="AE762" s="213"/>
      <c r="AF762" s="213"/>
      <c r="AG762" s="213"/>
      <c r="AH762" s="213"/>
      <c r="AI762" s="213"/>
      <c r="AJ762" s="213"/>
      <c r="AK762" s="213"/>
      <c r="AL762" s="213"/>
      <c r="AM762" s="213"/>
      <c r="AN762" s="213"/>
    </row>
    <row r="763" spans="1:40" s="209" customFormat="1" ht="14.5">
      <c r="A763" s="395" t="s">
        <v>7593</v>
      </c>
      <c r="B763" s="466">
        <v>44429</v>
      </c>
      <c r="C763" s="467">
        <v>48</v>
      </c>
      <c r="D763" s="473">
        <v>47</v>
      </c>
      <c r="E763" s="473"/>
      <c r="F763" s="18"/>
      <c r="G763" s="473"/>
      <c r="H763" s="473"/>
      <c r="I763" s="474"/>
      <c r="J763" s="111">
        <v>5</v>
      </c>
      <c r="K763" s="473"/>
      <c r="L763" s="473"/>
      <c r="M763" s="473"/>
      <c r="N763" s="473"/>
      <c r="O763" s="473">
        <v>1</v>
      </c>
      <c r="P763" s="473"/>
      <c r="Q763" s="473"/>
      <c r="R763" s="473">
        <v>6</v>
      </c>
      <c r="S763" s="473"/>
      <c r="T763" s="473"/>
      <c r="U763" s="212"/>
      <c r="V763" s="212"/>
      <c r="W763" s="212"/>
      <c r="X763" s="213"/>
      <c r="Y763" s="213"/>
      <c r="Z763" s="213"/>
      <c r="AA763" s="213"/>
      <c r="AB763" s="213"/>
      <c r="AC763" s="213"/>
      <c r="AD763" s="213"/>
      <c r="AE763" s="213"/>
      <c r="AF763" s="213"/>
      <c r="AG763" s="213"/>
      <c r="AH763" s="213"/>
      <c r="AI763" s="213"/>
      <c r="AJ763" s="213"/>
      <c r="AK763" s="213"/>
      <c r="AL763" s="213"/>
      <c r="AM763" s="213"/>
      <c r="AN763" s="213"/>
    </row>
    <row r="764" spans="1:40" s="209" customFormat="1" ht="14.5">
      <c r="A764" s="395" t="s">
        <v>7592</v>
      </c>
      <c r="B764" s="466">
        <v>44429</v>
      </c>
      <c r="C764" s="467">
        <v>44</v>
      </c>
      <c r="D764" s="473">
        <v>44</v>
      </c>
      <c r="E764" s="473"/>
      <c r="F764" s="18"/>
      <c r="G764" s="473"/>
      <c r="H764" s="473"/>
      <c r="I764" s="474"/>
      <c r="J764" s="111">
        <v>5</v>
      </c>
      <c r="K764" s="473"/>
      <c r="L764" s="473"/>
      <c r="M764" s="473"/>
      <c r="N764" s="473"/>
      <c r="O764" s="473">
        <v>3</v>
      </c>
      <c r="P764" s="473"/>
      <c r="Q764" s="473"/>
      <c r="R764" s="473">
        <v>2</v>
      </c>
      <c r="S764" s="473"/>
      <c r="T764" s="473"/>
      <c r="U764" s="212"/>
      <c r="V764" s="212"/>
      <c r="W764" s="212"/>
      <c r="X764" s="213"/>
      <c r="Y764" s="213"/>
      <c r="Z764" s="213"/>
      <c r="AA764" s="213"/>
      <c r="AB764" s="213"/>
      <c r="AC764" s="213"/>
      <c r="AD764" s="213"/>
      <c r="AE764" s="213"/>
      <c r="AF764" s="213"/>
      <c r="AG764" s="213"/>
      <c r="AH764" s="213"/>
      <c r="AI764" s="213"/>
      <c r="AJ764" s="213"/>
      <c r="AK764" s="213"/>
      <c r="AL764" s="213"/>
      <c r="AM764" s="213"/>
      <c r="AN764" s="213"/>
    </row>
    <row r="765" spans="1:40" s="209" customFormat="1" ht="14.5">
      <c r="A765" s="395" t="s">
        <v>7609</v>
      </c>
      <c r="B765" s="466">
        <v>44433</v>
      </c>
      <c r="C765" s="467">
        <v>53</v>
      </c>
      <c r="D765" s="473">
        <v>53</v>
      </c>
      <c r="E765" s="473">
        <v>80</v>
      </c>
      <c r="F765" s="18"/>
      <c r="G765" s="473"/>
      <c r="H765" s="473"/>
      <c r="I765" s="474"/>
      <c r="J765" s="111">
        <v>25</v>
      </c>
      <c r="K765" s="473"/>
      <c r="L765" s="473"/>
      <c r="M765" s="473">
        <v>20</v>
      </c>
      <c r="N765" s="473"/>
      <c r="O765" s="473">
        <v>18</v>
      </c>
      <c r="P765" s="473">
        <v>4</v>
      </c>
      <c r="Q765" s="473">
        <v>2</v>
      </c>
      <c r="R765" s="473">
        <v>16</v>
      </c>
      <c r="S765" s="473"/>
      <c r="T765" s="473"/>
      <c r="U765" s="212"/>
      <c r="V765" s="212"/>
      <c r="W765" s="212"/>
      <c r="X765" s="213"/>
      <c r="Y765" s="213"/>
      <c r="Z765" s="213"/>
      <c r="AA765" s="213"/>
      <c r="AB765" s="213"/>
      <c r="AC765" s="213"/>
      <c r="AD765" s="213"/>
      <c r="AE765" s="213"/>
      <c r="AF765" s="213"/>
      <c r="AG765" s="213"/>
      <c r="AH765" s="213"/>
      <c r="AI765" s="213"/>
      <c r="AJ765" s="213"/>
      <c r="AK765" s="213"/>
      <c r="AL765" s="213"/>
      <c r="AM765" s="213"/>
      <c r="AN765" s="213"/>
    </row>
    <row r="766" spans="1:40" s="209" customFormat="1" ht="14.5">
      <c r="A766" s="395" t="s">
        <v>7610</v>
      </c>
      <c r="B766" s="466">
        <v>44433</v>
      </c>
      <c r="C766" s="467">
        <v>135</v>
      </c>
      <c r="D766" s="473">
        <v>135</v>
      </c>
      <c r="E766" s="473">
        <v>0</v>
      </c>
      <c r="F766" s="18"/>
      <c r="G766" s="473"/>
      <c r="H766" s="473"/>
      <c r="I766" s="474"/>
      <c r="J766" s="111">
        <v>18</v>
      </c>
      <c r="K766" s="473"/>
      <c r="L766" s="473"/>
      <c r="M766" s="473">
        <v>7</v>
      </c>
      <c r="N766" s="473"/>
      <c r="O766" s="473">
        <v>10</v>
      </c>
      <c r="P766" s="473"/>
      <c r="Q766" s="473"/>
      <c r="R766" s="473">
        <v>20</v>
      </c>
      <c r="S766" s="473"/>
      <c r="T766" s="473"/>
      <c r="U766" s="212"/>
      <c r="V766" s="212"/>
      <c r="W766" s="212"/>
      <c r="X766" s="213"/>
      <c r="Y766" s="213"/>
      <c r="Z766" s="213"/>
      <c r="AA766" s="213"/>
      <c r="AB766" s="213"/>
      <c r="AC766" s="213"/>
      <c r="AD766" s="213"/>
      <c r="AE766" s="213"/>
      <c r="AF766" s="213"/>
      <c r="AG766" s="213"/>
      <c r="AH766" s="213"/>
      <c r="AI766" s="213"/>
      <c r="AJ766" s="213"/>
      <c r="AK766" s="213"/>
      <c r="AL766" s="213"/>
      <c r="AM766" s="213"/>
      <c r="AN766" s="213"/>
    </row>
    <row r="767" spans="1:40" s="209" customFormat="1" ht="14.5">
      <c r="A767" s="395" t="s">
        <v>7615</v>
      </c>
      <c r="B767" s="311">
        <v>44439</v>
      </c>
      <c r="C767" s="467">
        <v>279</v>
      </c>
      <c r="D767" s="483">
        <v>279</v>
      </c>
      <c r="E767" s="483">
        <v>139</v>
      </c>
      <c r="F767" s="18" t="s">
        <v>7646</v>
      </c>
      <c r="G767" s="483"/>
      <c r="H767" s="483"/>
      <c r="I767" s="486"/>
      <c r="J767" s="111">
        <v>13</v>
      </c>
      <c r="K767" s="483"/>
      <c r="L767" s="483"/>
      <c r="M767" s="483"/>
      <c r="N767" s="483"/>
      <c r="O767" s="483">
        <v>28</v>
      </c>
      <c r="P767" s="483"/>
      <c r="Q767" s="483"/>
      <c r="R767" s="483"/>
      <c r="S767" s="483">
        <v>0</v>
      </c>
      <c r="T767" s="483"/>
      <c r="U767" s="212"/>
      <c r="V767" s="212"/>
      <c r="W767" s="212"/>
      <c r="X767" s="213"/>
      <c r="Y767" s="213"/>
      <c r="Z767" s="213"/>
      <c r="AA767" s="213"/>
      <c r="AB767" s="213"/>
      <c r="AC767" s="213"/>
      <c r="AD767" s="213"/>
      <c r="AE767" s="213"/>
      <c r="AF767" s="213"/>
      <c r="AG767" s="213"/>
      <c r="AH767" s="213"/>
      <c r="AI767" s="213"/>
      <c r="AJ767" s="213"/>
      <c r="AK767" s="213"/>
      <c r="AL767" s="213"/>
      <c r="AM767" s="213"/>
      <c r="AN767" s="213"/>
    </row>
    <row r="768" spans="1:40" s="209" customFormat="1" ht="14.5">
      <c r="A768" s="481" t="s">
        <v>7620</v>
      </c>
      <c r="B768" s="466">
        <v>44424</v>
      </c>
      <c r="C768" s="467">
        <v>85</v>
      </c>
      <c r="D768" s="478">
        <v>85</v>
      </c>
      <c r="E768" s="478">
        <v>327</v>
      </c>
      <c r="F768" s="18" t="s">
        <v>7625</v>
      </c>
      <c r="G768" s="478"/>
      <c r="H768" s="478"/>
      <c r="I768" s="479"/>
      <c r="J768" s="478"/>
      <c r="K768" s="478"/>
      <c r="L768" s="478"/>
      <c r="M768" s="478"/>
      <c r="N768" s="478" t="s">
        <v>7626</v>
      </c>
      <c r="O768" s="478">
        <v>13</v>
      </c>
      <c r="P768" s="478"/>
      <c r="Q768" s="478"/>
      <c r="R768" s="478"/>
      <c r="S768" s="478">
        <v>0</v>
      </c>
      <c r="T768" s="478"/>
      <c r="U768" s="212"/>
      <c r="V768" s="212"/>
      <c r="W768" s="212"/>
      <c r="X768" s="213"/>
      <c r="Y768" s="213"/>
      <c r="Z768" s="213"/>
      <c r="AA768" s="213"/>
      <c r="AB768" s="213"/>
      <c r="AC768" s="213"/>
      <c r="AD768" s="213"/>
      <c r="AE768" s="213"/>
      <c r="AF768" s="213"/>
      <c r="AG768" s="213"/>
      <c r="AH768" s="213"/>
      <c r="AI768" s="213"/>
      <c r="AJ768" s="213"/>
      <c r="AK768" s="213"/>
      <c r="AL768" s="213"/>
      <c r="AM768" s="213"/>
      <c r="AN768" s="213"/>
    </row>
    <row r="769" spans="1:40" s="209" customFormat="1" ht="15.5">
      <c r="A769" s="493" t="s">
        <v>7632</v>
      </c>
      <c r="B769" s="466">
        <v>44419</v>
      </c>
      <c r="C769" s="467">
        <v>18715</v>
      </c>
      <c r="D769" s="483">
        <v>18715</v>
      </c>
      <c r="E769" s="483"/>
      <c r="F769" s="18"/>
      <c r="G769" s="483">
        <v>380</v>
      </c>
      <c r="H769" s="483">
        <v>399</v>
      </c>
      <c r="I769" s="486">
        <v>2293</v>
      </c>
      <c r="J769" s="174">
        <v>15523</v>
      </c>
      <c r="K769" s="483"/>
      <c r="L769" s="483"/>
      <c r="M769" s="483"/>
      <c r="N769" s="483"/>
      <c r="O769" s="483"/>
      <c r="P769" s="483"/>
      <c r="Q769" s="483"/>
      <c r="R769" s="483"/>
      <c r="S769" s="483"/>
      <c r="T769" s="483"/>
      <c r="U769" s="212"/>
      <c r="V769" s="212"/>
      <c r="W769" s="212"/>
      <c r="X769" s="213"/>
      <c r="Y769" s="213"/>
      <c r="Z769" s="213"/>
      <c r="AA769" s="213"/>
      <c r="AB769" s="213"/>
      <c r="AC769" s="213"/>
      <c r="AD769" s="213"/>
      <c r="AE769" s="213"/>
      <c r="AF769" s="213"/>
      <c r="AG769" s="213"/>
      <c r="AH769" s="213"/>
      <c r="AI769" s="213"/>
      <c r="AJ769" s="213"/>
      <c r="AK769" s="213"/>
      <c r="AL769" s="213"/>
      <c r="AM769" s="213"/>
      <c r="AN769" s="213"/>
    </row>
    <row r="770" spans="1:40" s="209" customFormat="1" ht="15.5">
      <c r="A770" s="493" t="s">
        <v>7633</v>
      </c>
      <c r="B770" s="466">
        <v>44409</v>
      </c>
      <c r="C770" s="467">
        <v>101</v>
      </c>
      <c r="D770" s="483">
        <v>101</v>
      </c>
      <c r="E770" s="483"/>
      <c r="F770" s="18"/>
      <c r="G770" s="483"/>
      <c r="H770" s="483"/>
      <c r="I770" s="486"/>
      <c r="J770" s="111">
        <v>15</v>
      </c>
      <c r="K770" s="483" t="s">
        <v>7654</v>
      </c>
      <c r="L770" s="483"/>
      <c r="M770" s="483"/>
      <c r="N770" s="483"/>
      <c r="O770" s="483">
        <v>6</v>
      </c>
      <c r="P770" s="483"/>
      <c r="Q770" s="483"/>
      <c r="R770" s="483"/>
      <c r="S770" s="483">
        <v>1</v>
      </c>
      <c r="T770" s="483"/>
      <c r="U770" s="212"/>
      <c r="V770" s="212"/>
      <c r="W770" s="212"/>
      <c r="X770" s="213"/>
      <c r="Y770" s="213"/>
      <c r="Z770" s="213"/>
      <c r="AA770" s="213"/>
      <c r="AB770" s="213"/>
      <c r="AC770" s="213"/>
      <c r="AD770" s="213"/>
      <c r="AE770" s="213"/>
      <c r="AF770" s="213"/>
      <c r="AG770" s="213"/>
      <c r="AH770" s="213"/>
      <c r="AI770" s="213"/>
      <c r="AJ770" s="213"/>
      <c r="AK770" s="213"/>
      <c r="AL770" s="213"/>
      <c r="AM770" s="213"/>
      <c r="AN770" s="213"/>
    </row>
    <row r="771" spans="1:40" s="209" customFormat="1" ht="15.5">
      <c r="A771" s="493" t="s">
        <v>7634</v>
      </c>
      <c r="B771" s="466">
        <v>44414</v>
      </c>
      <c r="C771" s="467">
        <v>133</v>
      </c>
      <c r="D771" s="483">
        <v>131</v>
      </c>
      <c r="E771" s="483"/>
      <c r="F771" s="18" t="s">
        <v>7663</v>
      </c>
      <c r="G771" s="483"/>
      <c r="H771" s="483"/>
      <c r="I771" s="486"/>
      <c r="J771" s="483"/>
      <c r="K771" s="483" t="s">
        <v>7664</v>
      </c>
      <c r="L771" s="483"/>
      <c r="M771" s="483"/>
      <c r="N771" s="483"/>
      <c r="O771" s="483"/>
      <c r="P771" s="483"/>
      <c r="Q771" s="483"/>
      <c r="R771" s="483"/>
      <c r="S771" s="483"/>
      <c r="T771" s="483" t="s">
        <v>7667</v>
      </c>
      <c r="U771" s="212"/>
      <c r="V771" s="212"/>
      <c r="W771" s="212"/>
      <c r="X771" s="213"/>
      <c r="Y771" s="213"/>
      <c r="Z771" s="213"/>
      <c r="AA771" s="213"/>
      <c r="AB771" s="213"/>
      <c r="AC771" s="213"/>
      <c r="AD771" s="213"/>
      <c r="AE771" s="213"/>
      <c r="AF771" s="213"/>
      <c r="AG771" s="213"/>
      <c r="AH771" s="213"/>
      <c r="AI771" s="213"/>
      <c r="AJ771" s="213"/>
      <c r="AK771" s="213"/>
      <c r="AL771" s="213"/>
      <c r="AM771" s="213"/>
      <c r="AN771" s="213"/>
    </row>
    <row r="772" spans="1:40" s="209" customFormat="1" ht="15.5">
      <c r="A772" s="493" t="s">
        <v>7635</v>
      </c>
      <c r="B772" s="466"/>
      <c r="C772" s="467">
        <v>28</v>
      </c>
      <c r="D772" s="483">
        <v>26</v>
      </c>
      <c r="E772" s="483"/>
      <c r="F772" s="18" t="s">
        <v>7669</v>
      </c>
      <c r="G772" s="483"/>
      <c r="H772" s="483"/>
      <c r="I772" s="122">
        <v>8</v>
      </c>
      <c r="J772" s="183">
        <v>20</v>
      </c>
      <c r="K772" s="483"/>
      <c r="L772" s="483"/>
      <c r="M772" s="483"/>
      <c r="N772" s="483"/>
      <c r="O772" s="483">
        <v>5</v>
      </c>
      <c r="P772" s="483"/>
      <c r="Q772" s="483"/>
      <c r="R772" s="483"/>
      <c r="S772" s="483"/>
      <c r="T772" s="483"/>
      <c r="U772" s="212"/>
      <c r="V772" s="212"/>
      <c r="W772" s="212"/>
      <c r="X772" s="213"/>
      <c r="Y772" s="213"/>
      <c r="Z772" s="213"/>
      <c r="AA772" s="213"/>
      <c r="AB772" s="213"/>
      <c r="AC772" s="213"/>
      <c r="AD772" s="213"/>
      <c r="AE772" s="213"/>
      <c r="AF772" s="213"/>
      <c r="AG772" s="213"/>
      <c r="AH772" s="213"/>
      <c r="AI772" s="213"/>
      <c r="AJ772" s="213"/>
      <c r="AK772" s="213"/>
      <c r="AL772" s="213"/>
      <c r="AM772" s="213"/>
      <c r="AN772" s="213"/>
    </row>
    <row r="773" spans="1:40" s="209" customFormat="1" ht="14.5">
      <c r="A773" s="488"/>
      <c r="B773" s="466"/>
      <c r="C773" s="467"/>
      <c r="D773" s="483"/>
      <c r="E773" s="483"/>
      <c r="F773" s="18"/>
      <c r="G773" s="483"/>
      <c r="H773" s="483"/>
      <c r="I773" s="486"/>
      <c r="J773" s="483"/>
      <c r="K773" s="483"/>
      <c r="L773" s="483"/>
      <c r="M773" s="483"/>
      <c r="N773" s="483"/>
      <c r="O773" s="483"/>
      <c r="P773" s="483"/>
      <c r="Q773" s="483"/>
      <c r="R773" s="483"/>
      <c r="S773" s="483"/>
      <c r="T773" s="483"/>
      <c r="U773" s="212"/>
      <c r="V773" s="212"/>
      <c r="W773" s="212"/>
      <c r="X773" s="213"/>
      <c r="Y773" s="213"/>
      <c r="Z773" s="213"/>
      <c r="AA773" s="213"/>
      <c r="AB773" s="213"/>
      <c r="AC773" s="213"/>
      <c r="AD773" s="213"/>
      <c r="AE773" s="213"/>
      <c r="AF773" s="213"/>
      <c r="AG773" s="213"/>
      <c r="AH773" s="213"/>
      <c r="AI773" s="213"/>
      <c r="AJ773" s="213"/>
      <c r="AK773" s="213"/>
      <c r="AL773" s="213"/>
      <c r="AM773" s="213"/>
      <c r="AN773" s="213"/>
    </row>
    <row r="774" spans="1:40" s="209" customFormat="1" ht="14.5">
      <c r="A774" s="488"/>
      <c r="B774" s="466"/>
      <c r="C774" s="467"/>
      <c r="D774" s="483"/>
      <c r="E774" s="483"/>
      <c r="F774" s="18"/>
      <c r="G774" s="483"/>
      <c r="H774" s="483"/>
      <c r="I774" s="486"/>
      <c r="J774" s="483"/>
      <c r="K774" s="483"/>
      <c r="L774" s="483"/>
      <c r="M774" s="483"/>
      <c r="N774" s="483"/>
      <c r="O774" s="483"/>
      <c r="P774" s="483"/>
      <c r="Q774" s="483"/>
      <c r="R774" s="483"/>
      <c r="S774" s="483"/>
      <c r="T774" s="483"/>
      <c r="U774" s="212"/>
      <c r="V774" s="212"/>
      <c r="W774" s="212"/>
      <c r="X774" s="213"/>
      <c r="Y774" s="213"/>
      <c r="Z774" s="213"/>
      <c r="AA774" s="213"/>
      <c r="AB774" s="213"/>
      <c r="AC774" s="213"/>
      <c r="AD774" s="213"/>
      <c r="AE774" s="213"/>
      <c r="AF774" s="213"/>
      <c r="AG774" s="213"/>
      <c r="AH774" s="213"/>
      <c r="AI774" s="213"/>
      <c r="AJ774" s="213"/>
      <c r="AK774" s="213"/>
      <c r="AL774" s="213"/>
      <c r="AM774" s="213"/>
      <c r="AN774" s="213"/>
    </row>
    <row r="775" spans="1:40" s="209" customFormat="1" ht="14.5">
      <c r="A775" s="395"/>
      <c r="B775" s="466"/>
      <c r="C775" s="467"/>
      <c r="D775" s="473"/>
      <c r="E775" s="473"/>
      <c r="F775" s="18"/>
      <c r="G775" s="473"/>
      <c r="H775" s="473"/>
      <c r="I775" s="474"/>
      <c r="J775" s="477"/>
      <c r="K775" s="473"/>
      <c r="L775" s="473"/>
      <c r="M775" s="473"/>
      <c r="N775" s="473"/>
      <c r="O775" s="473"/>
      <c r="P775" s="473"/>
      <c r="Q775" s="473"/>
      <c r="R775" s="473"/>
      <c r="S775" s="473"/>
      <c r="T775" s="473"/>
      <c r="U775" s="212"/>
      <c r="V775" s="212"/>
      <c r="W775" s="212"/>
      <c r="X775" s="213"/>
      <c r="Y775" s="213"/>
      <c r="Z775" s="213"/>
      <c r="AA775" s="213"/>
      <c r="AB775" s="213"/>
      <c r="AC775" s="213"/>
      <c r="AD775" s="213"/>
      <c r="AE775" s="213"/>
      <c r="AF775" s="213"/>
      <c r="AG775" s="213"/>
      <c r="AH775" s="213"/>
      <c r="AI775" s="213"/>
      <c r="AJ775" s="213"/>
      <c r="AK775" s="213"/>
      <c r="AL775" s="213"/>
      <c r="AM775" s="213"/>
      <c r="AN775" s="213"/>
    </row>
    <row r="776" spans="1:40" s="209" customFormat="1" ht="14.5">
      <c r="A776" s="395"/>
      <c r="B776" s="466"/>
      <c r="C776" s="467"/>
      <c r="D776" s="469"/>
      <c r="E776" s="469"/>
      <c r="F776" s="18"/>
      <c r="G776" s="469"/>
      <c r="H776" s="469"/>
      <c r="I776" s="470"/>
      <c r="J776" s="469"/>
      <c r="K776" s="469"/>
      <c r="L776" s="469"/>
      <c r="M776" s="469"/>
      <c r="N776" s="469"/>
      <c r="O776" s="469"/>
      <c r="P776" s="469"/>
      <c r="Q776" s="469"/>
      <c r="R776" s="469"/>
      <c r="S776" s="469"/>
      <c r="T776" s="469"/>
      <c r="U776" s="212"/>
      <c r="V776" s="212"/>
      <c r="W776" s="212"/>
      <c r="X776" s="213"/>
      <c r="Y776" s="213"/>
      <c r="Z776" s="213"/>
      <c r="AA776" s="213"/>
      <c r="AB776" s="213"/>
      <c r="AC776" s="213"/>
      <c r="AD776" s="213"/>
      <c r="AE776" s="213"/>
      <c r="AF776" s="213"/>
      <c r="AG776" s="213"/>
      <c r="AH776" s="213"/>
      <c r="AI776" s="213"/>
      <c r="AJ776" s="213"/>
      <c r="AK776" s="213"/>
      <c r="AL776" s="213"/>
      <c r="AM776" s="213"/>
      <c r="AN776" s="213"/>
    </row>
    <row r="777" spans="1:40" s="436" customFormat="1" ht="14.5">
      <c r="A777" s="36" t="s">
        <v>1874</v>
      </c>
      <c r="B777" s="36"/>
      <c r="C777" s="87">
        <f>SUM(C2:C772)</f>
        <v>74975</v>
      </c>
      <c r="D777" s="87">
        <f>SUM(D2:D772)</f>
        <v>83920</v>
      </c>
      <c r="E777" s="87">
        <f>SUM(E2:E772)</f>
        <v>23307</v>
      </c>
      <c r="F777" s="87"/>
      <c r="G777" s="87">
        <f t="shared" ref="F777:S777" si="0">SUM(G2:G772)</f>
        <v>546</v>
      </c>
      <c r="H777" s="87">
        <f t="shared" si="0"/>
        <v>991</v>
      </c>
      <c r="I777" s="87">
        <f t="shared" si="0"/>
        <v>6657</v>
      </c>
      <c r="J777" s="87">
        <f t="shared" si="0"/>
        <v>33460</v>
      </c>
      <c r="K777" s="87">
        <f t="shared" si="0"/>
        <v>5</v>
      </c>
      <c r="L777" s="87">
        <f t="shared" si="0"/>
        <v>66</v>
      </c>
      <c r="M777" s="87">
        <f t="shared" si="0"/>
        <v>537</v>
      </c>
      <c r="N777" s="87"/>
      <c r="O777" s="87">
        <f t="shared" si="0"/>
        <v>4606</v>
      </c>
      <c r="P777" s="87">
        <f t="shared" si="0"/>
        <v>40</v>
      </c>
      <c r="Q777" s="87">
        <f t="shared" si="0"/>
        <v>341</v>
      </c>
      <c r="R777" s="87">
        <f t="shared" si="0"/>
        <v>1492</v>
      </c>
      <c r="S777" s="87">
        <f t="shared" si="0"/>
        <v>301</v>
      </c>
      <c r="T777" s="87"/>
      <c r="U777" s="87"/>
      <c r="V777" s="37"/>
      <c r="W777" s="37"/>
      <c r="X777" s="37"/>
      <c r="Y777" s="37"/>
      <c r="Z777" s="37"/>
      <c r="AA777" s="37"/>
      <c r="AB777" s="37"/>
      <c r="AC777" s="37"/>
      <c r="AD777" s="37"/>
      <c r="AE777" s="37"/>
      <c r="AF777" s="37"/>
      <c r="AG777" s="37"/>
      <c r="AH777" s="37"/>
      <c r="AI777" s="37"/>
      <c r="AJ777" s="37"/>
      <c r="AK777" s="37"/>
      <c r="AL777" s="37"/>
      <c r="AM777" s="37"/>
      <c r="AN777" s="37"/>
    </row>
    <row r="778" spans="1:40" s="436" customFormat="1" ht="14.5">
      <c r="D778" s="435"/>
      <c r="E778" s="435"/>
      <c r="F778" s="435"/>
      <c r="G778" s="435"/>
      <c r="H778" s="435"/>
      <c r="I778" s="435"/>
      <c r="J778" s="435"/>
      <c r="K778" s="435"/>
      <c r="L778" s="435"/>
      <c r="M778" s="435"/>
      <c r="N778" s="435"/>
      <c r="O778" s="435"/>
      <c r="P778" s="435"/>
      <c r="Q778" s="435"/>
      <c r="R778" s="435"/>
      <c r="S778" s="435"/>
      <c r="T778" s="435"/>
      <c r="U778" s="435"/>
      <c r="V778" s="21"/>
      <c r="W778" s="21"/>
      <c r="X778" s="21"/>
      <c r="Y778" s="21"/>
      <c r="Z778" s="21"/>
      <c r="AA778" s="21"/>
      <c r="AB778" s="21"/>
      <c r="AC778" s="21"/>
      <c r="AD778" s="21"/>
      <c r="AE778" s="21"/>
      <c r="AF778" s="21"/>
      <c r="AG778" s="21"/>
      <c r="AH778" s="21"/>
      <c r="AI778" s="21"/>
      <c r="AJ778" s="21"/>
      <c r="AK778" s="21"/>
      <c r="AL778" s="21"/>
      <c r="AM778" s="21"/>
      <c r="AN778" s="21"/>
    </row>
    <row r="779" spans="1:40" s="436" customFormat="1" ht="14.5">
      <c r="A779" s="40"/>
      <c r="B779" s="93"/>
      <c r="E779" s="435"/>
      <c r="G779" s="161" t="s">
        <v>2325</v>
      </c>
      <c r="H779" s="435"/>
      <c r="I779" s="435"/>
      <c r="J779" s="435"/>
      <c r="K779" s="435"/>
      <c r="L779" s="435"/>
      <c r="M779" s="435"/>
      <c r="N779" s="435"/>
      <c r="O779" s="158" t="s">
        <v>2326</v>
      </c>
      <c r="P779" s="435"/>
      <c r="Q779" s="435"/>
      <c r="R779" s="435"/>
      <c r="S779" s="435"/>
      <c r="T779" s="435"/>
      <c r="U779" s="435"/>
      <c r="V779" s="21"/>
      <c r="W779" s="21"/>
      <c r="X779" s="21"/>
      <c r="Y779" s="21"/>
      <c r="Z779" s="21"/>
      <c r="AA779" s="21"/>
      <c r="AB779" s="21"/>
      <c r="AC779" s="21"/>
      <c r="AD779" s="21"/>
      <c r="AE779" s="21"/>
      <c r="AF779" s="21"/>
      <c r="AG779" s="21"/>
      <c r="AH779" s="21"/>
      <c r="AI779" s="21"/>
      <c r="AJ779" s="21"/>
      <c r="AK779" s="21"/>
      <c r="AL779" s="21"/>
      <c r="AM779" s="21"/>
      <c r="AN779" s="21"/>
    </row>
    <row r="780" spans="1:40" s="436" customFormat="1" ht="14.5">
      <c r="A780" s="40"/>
      <c r="D780" s="435"/>
      <c r="E780" s="435"/>
      <c r="F780" s="435"/>
      <c r="H780" s="326" t="s">
        <v>2327</v>
      </c>
      <c r="I780" s="34" t="s">
        <v>2008</v>
      </c>
      <c r="J780" s="174" t="s">
        <v>2328</v>
      </c>
      <c r="K780" s="485"/>
      <c r="L780" s="435"/>
      <c r="M780" s="435"/>
      <c r="N780" s="435"/>
      <c r="O780" s="435"/>
      <c r="P780" s="435"/>
      <c r="R780" s="435"/>
      <c r="S780" s="191" t="s">
        <v>2329</v>
      </c>
      <c r="T780" s="435"/>
      <c r="U780" s="435"/>
      <c r="V780" s="21"/>
      <c r="W780" s="21"/>
      <c r="X780" s="21"/>
      <c r="Y780" s="21"/>
      <c r="Z780" s="21"/>
      <c r="AA780" s="21"/>
      <c r="AB780" s="21"/>
      <c r="AC780" s="21"/>
      <c r="AD780" s="21"/>
      <c r="AE780" s="21"/>
      <c r="AF780" s="21"/>
      <c r="AG780" s="21"/>
      <c r="AH780" s="21"/>
      <c r="AI780" s="21"/>
      <c r="AJ780" s="21"/>
      <c r="AK780" s="21"/>
      <c r="AL780" s="21"/>
      <c r="AM780" s="21"/>
      <c r="AN780" s="21"/>
    </row>
    <row r="781" spans="1:40" s="436" customFormat="1" ht="14.5">
      <c r="A781" s="40"/>
      <c r="D781" s="435"/>
      <c r="E781" s="435"/>
      <c r="F781" s="435"/>
      <c r="G781" s="435"/>
      <c r="H781" s="158" t="s">
        <v>2330</v>
      </c>
      <c r="I781" s="111" t="s">
        <v>2331</v>
      </c>
      <c r="J781" s="199" t="s">
        <v>2332</v>
      </c>
      <c r="K781" s="435"/>
      <c r="L781" s="435"/>
      <c r="M781" s="435"/>
      <c r="N781" s="435"/>
      <c r="O781" s="435"/>
      <c r="P781" s="435"/>
      <c r="Q781" s="439"/>
      <c r="R781" s="435"/>
      <c r="S781" s="435"/>
      <c r="T781" s="435"/>
      <c r="U781" s="435"/>
      <c r="V781" s="21"/>
      <c r="W781" s="21"/>
      <c r="X781" s="21"/>
      <c r="Y781" s="21"/>
      <c r="Z781" s="21"/>
      <c r="AA781" s="21"/>
      <c r="AB781" s="21"/>
      <c r="AC781" s="21"/>
      <c r="AD781" s="21"/>
      <c r="AE781" s="21"/>
      <c r="AF781" s="21"/>
      <c r="AG781" s="21"/>
      <c r="AH781" s="21"/>
      <c r="AI781" s="21"/>
      <c r="AJ781" s="21"/>
      <c r="AK781" s="21"/>
      <c r="AL781" s="21"/>
      <c r="AM781" s="21"/>
      <c r="AN781" s="21"/>
    </row>
    <row r="782" spans="1:40" s="436" customFormat="1" ht="15.75" customHeight="1">
      <c r="H782" s="193" t="s">
        <v>2333</v>
      </c>
      <c r="I782" s="100" t="s">
        <v>2334</v>
      </c>
      <c r="J782" s="334" t="s">
        <v>2335</v>
      </c>
      <c r="Q782" s="113" t="s">
        <v>2336</v>
      </c>
    </row>
    <row r="783" spans="1:40" s="436" customFormat="1" ht="14.5">
      <c r="A783" s="435"/>
      <c r="B783" s="435"/>
      <c r="C783" s="435"/>
      <c r="D783" s="435"/>
      <c r="E783" s="435" t="s">
        <v>254</v>
      </c>
      <c r="F783" s="435"/>
      <c r="G783" s="435"/>
      <c r="H783" s="199" t="s">
        <v>2337</v>
      </c>
      <c r="I783" s="356" t="s">
        <v>2338</v>
      </c>
      <c r="J783" s="435"/>
      <c r="K783" s="435"/>
      <c r="L783" s="435"/>
      <c r="M783" s="435"/>
      <c r="N783" s="435"/>
      <c r="O783" s="435"/>
      <c r="P783" s="435"/>
      <c r="Q783" s="174" t="s">
        <v>2339</v>
      </c>
      <c r="R783" s="435"/>
      <c r="S783" s="435"/>
      <c r="T783" s="435"/>
      <c r="U783" s="435"/>
      <c r="V783" s="21"/>
      <c r="W783" s="21"/>
      <c r="X783" s="21"/>
      <c r="Y783" s="21"/>
      <c r="Z783" s="21"/>
      <c r="AA783" s="21"/>
      <c r="AB783" s="21"/>
      <c r="AC783" s="21"/>
      <c r="AD783" s="21"/>
      <c r="AE783" s="21"/>
      <c r="AF783" s="21"/>
      <c r="AG783" s="21"/>
      <c r="AH783" s="21"/>
      <c r="AI783" s="21"/>
      <c r="AJ783" s="21"/>
      <c r="AK783" s="21"/>
      <c r="AL783" s="21"/>
      <c r="AM783" s="21"/>
      <c r="AN783" s="21"/>
    </row>
    <row r="784" spans="1:40" s="436" customFormat="1" ht="14.5">
      <c r="A784" s="435"/>
      <c r="B784" s="435" t="s">
        <v>254</v>
      </c>
      <c r="C784" s="435"/>
      <c r="D784" s="99" t="s">
        <v>1897</v>
      </c>
      <c r="E784" s="435"/>
      <c r="F784" s="435"/>
      <c r="G784" s="435"/>
      <c r="H784" s="218" t="s">
        <v>2340</v>
      </c>
      <c r="I784" s="435"/>
      <c r="J784" s="435"/>
      <c r="K784" s="435"/>
      <c r="L784" s="435"/>
      <c r="M784" s="435"/>
      <c r="N784" s="435"/>
      <c r="O784" s="435"/>
      <c r="P784" s="435"/>
      <c r="Q784" s="288" t="s">
        <v>2341</v>
      </c>
      <c r="R784" s="435"/>
      <c r="S784" s="435"/>
      <c r="T784" s="435"/>
      <c r="U784" s="435"/>
      <c r="V784" s="21"/>
      <c r="W784" s="21"/>
      <c r="X784" s="21"/>
      <c r="Y784" s="21"/>
      <c r="Z784" s="21"/>
      <c r="AA784" s="21"/>
      <c r="AB784" s="21"/>
      <c r="AC784" s="21"/>
      <c r="AD784" s="21"/>
      <c r="AE784" s="21"/>
      <c r="AF784" s="21"/>
      <c r="AG784" s="21"/>
      <c r="AH784" s="21"/>
      <c r="AI784" s="21"/>
      <c r="AJ784" s="21"/>
      <c r="AK784" s="21"/>
      <c r="AL784" s="21"/>
      <c r="AM784" s="21"/>
      <c r="AN784" s="21"/>
    </row>
    <row r="785" spans="1:40" s="436" customFormat="1" ht="14.5">
      <c r="A785" s="435"/>
      <c r="B785" s="435"/>
      <c r="C785" s="435"/>
      <c r="D785" s="100" t="s">
        <v>1900</v>
      </c>
      <c r="E785" s="435"/>
      <c r="F785" s="435"/>
      <c r="G785" s="435"/>
      <c r="H785" s="291" t="s">
        <v>2342</v>
      </c>
      <c r="I785" s="435"/>
      <c r="J785" s="435"/>
      <c r="K785" s="435"/>
      <c r="L785" s="435"/>
      <c r="M785" s="435"/>
      <c r="N785" s="435"/>
      <c r="O785" s="435"/>
      <c r="P785" s="435"/>
      <c r="Q785" s="435"/>
      <c r="R785" s="435"/>
      <c r="S785" s="435"/>
      <c r="T785" s="435"/>
      <c r="U785" s="435"/>
      <c r="V785" s="21"/>
      <c r="W785" s="21"/>
      <c r="X785" s="21"/>
      <c r="Y785" s="21"/>
      <c r="Z785" s="21"/>
      <c r="AA785" s="21"/>
      <c r="AB785" s="21"/>
      <c r="AC785" s="21"/>
      <c r="AD785" s="21"/>
      <c r="AE785" s="21"/>
      <c r="AF785" s="21"/>
      <c r="AG785" s="21"/>
      <c r="AH785" s="21"/>
      <c r="AI785" s="21"/>
      <c r="AJ785" s="21"/>
      <c r="AK785" s="21"/>
      <c r="AL785" s="21"/>
      <c r="AM785" s="21"/>
      <c r="AN785" s="21"/>
    </row>
    <row r="786" spans="1:40" s="436" customFormat="1" ht="14.5">
      <c r="A786" s="504" t="s">
        <v>2343</v>
      </c>
      <c r="B786" s="502"/>
      <c r="C786" s="502"/>
      <c r="D786" s="502"/>
      <c r="E786" s="502"/>
      <c r="F786" s="435"/>
      <c r="G786" s="435"/>
      <c r="H786" s="289" t="s">
        <v>2344</v>
      </c>
      <c r="I786" s="435"/>
      <c r="J786" s="435"/>
      <c r="K786" s="435"/>
      <c r="L786" s="435"/>
      <c r="M786" s="435"/>
      <c r="N786" s="435"/>
      <c r="O786" s="435"/>
      <c r="P786" s="435"/>
      <c r="Q786" s="435"/>
      <c r="R786" s="435"/>
      <c r="S786" s="435"/>
      <c r="T786" s="435"/>
      <c r="U786" s="435"/>
      <c r="V786" s="21"/>
      <c r="W786" s="21"/>
      <c r="X786" s="21"/>
      <c r="Y786" s="21"/>
      <c r="Z786" s="21"/>
      <c r="AA786" s="21"/>
      <c r="AB786" s="21"/>
      <c r="AC786" s="21"/>
      <c r="AD786" s="21"/>
      <c r="AE786" s="21"/>
      <c r="AF786" s="21"/>
      <c r="AG786" s="21"/>
      <c r="AH786" s="21"/>
      <c r="AI786" s="21"/>
      <c r="AJ786" s="21"/>
      <c r="AK786" s="21"/>
      <c r="AL786" s="21"/>
      <c r="AM786" s="21"/>
      <c r="AN786" s="21"/>
    </row>
    <row r="787" spans="1:40" s="436" customFormat="1" ht="14.5">
      <c r="A787" s="435" t="s">
        <v>2345</v>
      </c>
      <c r="B787" s="435"/>
      <c r="C787" s="435"/>
      <c r="D787" s="435"/>
      <c r="E787" s="435"/>
      <c r="F787" s="435"/>
      <c r="G787" s="435"/>
      <c r="H787" s="435"/>
      <c r="I787" s="435"/>
      <c r="J787" s="435"/>
      <c r="K787" s="435"/>
      <c r="L787" s="435"/>
      <c r="M787" s="435"/>
      <c r="N787" s="435"/>
      <c r="O787" s="435"/>
      <c r="P787" s="435"/>
      <c r="Q787" s="435"/>
      <c r="R787" s="435"/>
      <c r="S787" s="435"/>
      <c r="T787" s="435"/>
      <c r="U787" s="435"/>
      <c r="V787" s="21"/>
      <c r="W787" s="21"/>
      <c r="X787" s="21"/>
      <c r="Y787" s="21"/>
      <c r="Z787" s="21"/>
      <c r="AA787" s="21"/>
      <c r="AB787" s="21"/>
      <c r="AC787" s="21"/>
      <c r="AD787" s="21"/>
      <c r="AE787" s="21"/>
      <c r="AF787" s="21"/>
      <c r="AG787" s="21"/>
      <c r="AH787" s="21"/>
      <c r="AI787" s="21"/>
      <c r="AJ787" s="21"/>
      <c r="AK787" s="21"/>
      <c r="AL787" s="21"/>
      <c r="AM787" s="21"/>
      <c r="AN787" s="21"/>
    </row>
    <row r="788" spans="1:40" s="436" customFormat="1" ht="14.5">
      <c r="A788" s="435"/>
      <c r="B788" s="435"/>
      <c r="C788" s="435"/>
      <c r="D788" s="435"/>
      <c r="E788" s="435"/>
      <c r="F788" s="435"/>
      <c r="G788" s="435"/>
      <c r="H788" s="435"/>
      <c r="I788" s="435"/>
      <c r="J788" s="435"/>
      <c r="K788" s="435"/>
      <c r="L788" s="435"/>
      <c r="M788" s="435"/>
      <c r="N788" s="435"/>
      <c r="O788" s="435"/>
      <c r="P788" s="435"/>
      <c r="Q788" s="435"/>
      <c r="R788" s="435"/>
      <c r="S788" s="435"/>
      <c r="T788" s="435"/>
      <c r="U788" s="435"/>
      <c r="V788" s="21"/>
      <c r="W788" s="21"/>
      <c r="X788" s="21"/>
      <c r="Y788" s="21"/>
      <c r="Z788" s="21"/>
      <c r="AA788" s="21"/>
      <c r="AB788" s="21"/>
      <c r="AC788" s="21"/>
      <c r="AD788" s="21"/>
      <c r="AE788" s="21"/>
      <c r="AF788" s="21"/>
      <c r="AG788" s="21"/>
      <c r="AH788" s="21"/>
      <c r="AI788" s="21"/>
      <c r="AJ788" s="21"/>
      <c r="AK788" s="21"/>
      <c r="AL788" s="21"/>
      <c r="AM788" s="21"/>
      <c r="AN788" s="21"/>
    </row>
    <row r="789" spans="1:40" s="436" customFormat="1" ht="14.5">
      <c r="A789" s="435"/>
      <c r="B789" s="435"/>
      <c r="C789" s="435"/>
      <c r="D789" s="435"/>
      <c r="E789" s="435"/>
      <c r="F789" s="435"/>
      <c r="G789" s="435"/>
      <c r="H789" s="435"/>
      <c r="I789" s="435"/>
      <c r="J789" s="435"/>
      <c r="K789" s="435"/>
      <c r="L789" s="435"/>
      <c r="M789" s="435"/>
      <c r="N789" s="435"/>
      <c r="O789" s="435"/>
      <c r="P789" s="435"/>
      <c r="Q789" s="435"/>
      <c r="R789" s="435"/>
      <c r="S789" s="435"/>
      <c r="T789" s="435"/>
      <c r="U789" s="435"/>
      <c r="V789" s="21"/>
      <c r="W789" s="21"/>
      <c r="X789" s="21"/>
      <c r="Y789" s="21"/>
      <c r="Z789" s="21"/>
      <c r="AA789" s="21"/>
      <c r="AB789" s="21"/>
      <c r="AC789" s="21"/>
      <c r="AD789" s="21"/>
      <c r="AE789" s="21"/>
      <c r="AF789" s="21"/>
      <c r="AG789" s="21"/>
      <c r="AH789" s="21"/>
      <c r="AI789" s="21"/>
      <c r="AJ789" s="21"/>
      <c r="AK789" s="21"/>
      <c r="AL789" s="21"/>
      <c r="AM789" s="21"/>
      <c r="AN789" s="21"/>
    </row>
    <row r="790" spans="1:40" s="436" customFormat="1" ht="14.5">
      <c r="A790" s="435"/>
      <c r="B790" s="435"/>
      <c r="C790" s="435"/>
      <c r="D790" s="435"/>
      <c r="E790" s="435"/>
      <c r="F790" s="435"/>
      <c r="G790" s="435"/>
      <c r="H790" s="435"/>
      <c r="I790" s="435"/>
      <c r="J790" s="435"/>
      <c r="K790" s="435"/>
      <c r="L790" s="435"/>
      <c r="M790" s="435"/>
      <c r="N790" s="435"/>
      <c r="O790" s="435"/>
      <c r="P790" s="435"/>
      <c r="Q790" s="435"/>
      <c r="R790" s="435"/>
      <c r="S790" s="435"/>
      <c r="T790" s="435"/>
      <c r="U790" s="435"/>
      <c r="V790" s="21"/>
      <c r="W790" s="21"/>
      <c r="X790" s="21"/>
      <c r="Y790" s="21"/>
      <c r="Z790" s="21"/>
      <c r="AA790" s="21"/>
      <c r="AB790" s="21"/>
      <c r="AC790" s="21"/>
      <c r="AD790" s="21"/>
      <c r="AE790" s="21"/>
      <c r="AF790" s="21"/>
      <c r="AG790" s="21"/>
      <c r="AH790" s="21"/>
      <c r="AI790" s="21"/>
      <c r="AJ790" s="21"/>
      <c r="AK790" s="21"/>
      <c r="AL790" s="21"/>
      <c r="AM790" s="21"/>
      <c r="AN790" s="21"/>
    </row>
    <row r="791" spans="1:40" s="436" customFormat="1" ht="14.5">
      <c r="A791" s="329" t="s">
        <v>2346</v>
      </c>
      <c r="B791" s="435"/>
      <c r="C791" s="435"/>
      <c r="D791" s="435"/>
      <c r="E791" s="435"/>
      <c r="F791" s="435"/>
      <c r="G791" s="435"/>
      <c r="H791" s="435"/>
      <c r="I791" s="435"/>
      <c r="J791" s="435"/>
      <c r="K791" s="435"/>
      <c r="L791" s="435"/>
      <c r="M791" s="435"/>
      <c r="N791" s="435"/>
      <c r="O791" s="435"/>
      <c r="P791" s="435"/>
      <c r="Q791" s="435"/>
      <c r="R791" s="435"/>
      <c r="S791" s="435"/>
      <c r="T791" s="435"/>
      <c r="U791" s="435"/>
      <c r="V791" s="21"/>
      <c r="W791" s="21"/>
      <c r="X791" s="21"/>
      <c r="Y791" s="21"/>
      <c r="Z791" s="21"/>
      <c r="AA791" s="21"/>
      <c r="AB791" s="21"/>
      <c r="AC791" s="21"/>
      <c r="AD791" s="21"/>
      <c r="AE791" s="21"/>
      <c r="AF791" s="21"/>
      <c r="AG791" s="21"/>
      <c r="AH791" s="21"/>
      <c r="AI791" s="21"/>
      <c r="AJ791" s="21"/>
      <c r="AK791" s="21"/>
      <c r="AL791" s="21"/>
      <c r="AM791" s="21"/>
      <c r="AN791" s="21"/>
    </row>
    <row r="792" spans="1:40" s="436" customFormat="1" ht="14.5">
      <c r="A792" s="435"/>
      <c r="B792" s="435"/>
      <c r="C792" s="435"/>
      <c r="D792" s="435"/>
      <c r="E792" s="435"/>
      <c r="F792" s="435"/>
      <c r="G792" s="435"/>
      <c r="H792" s="435"/>
      <c r="I792" s="435"/>
      <c r="J792" s="435"/>
      <c r="K792" s="435"/>
      <c r="L792" s="435"/>
      <c r="M792" s="435"/>
      <c r="N792" s="435"/>
      <c r="O792" s="435"/>
      <c r="P792" s="435"/>
      <c r="Q792" s="435"/>
      <c r="R792" s="435"/>
      <c r="S792" s="435"/>
      <c r="T792" s="435"/>
      <c r="U792" s="435"/>
      <c r="V792" s="21"/>
      <c r="W792" s="21"/>
      <c r="X792" s="21"/>
      <c r="Y792" s="21"/>
      <c r="Z792" s="21"/>
      <c r="AA792" s="21"/>
      <c r="AB792" s="21"/>
      <c r="AC792" s="21"/>
      <c r="AD792" s="21"/>
      <c r="AE792" s="21"/>
      <c r="AF792" s="21"/>
      <c r="AG792" s="21"/>
      <c r="AH792" s="21"/>
      <c r="AI792" s="21"/>
      <c r="AJ792" s="21"/>
      <c r="AK792" s="21"/>
      <c r="AL792" s="21"/>
      <c r="AM792" s="21"/>
      <c r="AN792" s="21"/>
    </row>
    <row r="793" spans="1:40" s="436" customFormat="1" ht="14.5">
      <c r="A793" s="435"/>
      <c r="B793" s="435"/>
      <c r="C793" s="435"/>
      <c r="D793" s="435"/>
      <c r="E793" s="435"/>
      <c r="F793" s="435"/>
      <c r="G793" s="435"/>
      <c r="H793" s="435"/>
      <c r="I793" s="435"/>
      <c r="J793" s="435"/>
      <c r="K793" s="435"/>
      <c r="L793" s="435"/>
      <c r="M793" s="435"/>
      <c r="N793" s="435"/>
      <c r="O793" s="435"/>
      <c r="P793" s="435"/>
      <c r="Q793" s="435"/>
      <c r="R793" s="435"/>
      <c r="S793" s="435"/>
      <c r="T793" s="435"/>
      <c r="U793" s="435"/>
      <c r="V793" s="21"/>
      <c r="W793" s="21"/>
      <c r="X793" s="21"/>
      <c r="Y793" s="21"/>
      <c r="Z793" s="21"/>
      <c r="AA793" s="21"/>
      <c r="AB793" s="21"/>
      <c r="AC793" s="21"/>
      <c r="AD793" s="21"/>
      <c r="AE793" s="21"/>
      <c r="AF793" s="21"/>
      <c r="AG793" s="21"/>
      <c r="AH793" s="21"/>
      <c r="AI793" s="21"/>
      <c r="AJ793" s="21"/>
      <c r="AK793" s="21"/>
      <c r="AL793" s="21"/>
      <c r="AM793" s="21"/>
      <c r="AN793" s="21"/>
    </row>
    <row r="794" spans="1:40" s="436" customFormat="1" ht="14.5">
      <c r="A794" s="435"/>
      <c r="B794" s="435"/>
      <c r="C794" s="435"/>
      <c r="D794" s="435"/>
      <c r="E794" s="435"/>
      <c r="F794" s="435"/>
      <c r="G794" s="435"/>
      <c r="H794" s="435"/>
      <c r="I794" s="435"/>
      <c r="J794" s="435"/>
      <c r="K794" s="435"/>
      <c r="L794" s="435"/>
      <c r="M794" s="435"/>
      <c r="N794" s="435"/>
      <c r="O794" s="435"/>
      <c r="P794" s="435"/>
      <c r="Q794" s="435"/>
      <c r="R794" s="435"/>
      <c r="S794" s="435"/>
      <c r="T794" s="435"/>
      <c r="U794" s="435"/>
      <c r="V794" s="21"/>
      <c r="W794" s="21"/>
      <c r="X794" s="21"/>
      <c r="Y794" s="21"/>
      <c r="Z794" s="21"/>
      <c r="AA794" s="21"/>
      <c r="AB794" s="21"/>
      <c r="AC794" s="21"/>
      <c r="AD794" s="21"/>
      <c r="AE794" s="21"/>
      <c r="AF794" s="21"/>
      <c r="AG794" s="21"/>
      <c r="AH794" s="21"/>
      <c r="AI794" s="21"/>
      <c r="AJ794" s="21"/>
      <c r="AK794" s="21"/>
      <c r="AL794" s="21"/>
      <c r="AM794" s="21"/>
      <c r="AN794" s="21"/>
    </row>
    <row r="795" spans="1:40" s="436" customFormat="1" ht="14.5">
      <c r="A795" s="435"/>
      <c r="B795" s="435"/>
      <c r="C795" s="435"/>
      <c r="D795" s="435"/>
      <c r="E795" s="435"/>
      <c r="F795" s="435"/>
      <c r="G795" s="435"/>
      <c r="H795" s="435"/>
      <c r="I795" s="435"/>
      <c r="J795" s="435"/>
      <c r="K795" s="435"/>
      <c r="L795" s="435"/>
      <c r="M795" s="435"/>
      <c r="N795" s="435"/>
      <c r="O795" s="435"/>
      <c r="P795" s="435"/>
      <c r="Q795" s="435"/>
      <c r="R795" s="435"/>
      <c r="S795" s="435"/>
      <c r="T795" s="435"/>
      <c r="U795" s="435"/>
      <c r="V795" s="21"/>
      <c r="W795" s="21"/>
      <c r="X795" s="21"/>
      <c r="Y795" s="21"/>
      <c r="Z795" s="21"/>
      <c r="AA795" s="21"/>
      <c r="AB795" s="21"/>
      <c r="AC795" s="21"/>
      <c r="AD795" s="21"/>
      <c r="AE795" s="21"/>
      <c r="AF795" s="21"/>
      <c r="AG795" s="21"/>
      <c r="AH795" s="21"/>
      <c r="AI795" s="21"/>
      <c r="AJ795" s="21"/>
      <c r="AK795" s="21"/>
      <c r="AL795" s="21"/>
      <c r="AM795" s="21"/>
      <c r="AN795" s="21"/>
    </row>
    <row r="796" spans="1:40" s="436" customFormat="1" ht="14.5">
      <c r="A796" s="435"/>
      <c r="B796" s="435"/>
      <c r="C796" s="435"/>
      <c r="D796" s="435"/>
      <c r="E796" s="435"/>
      <c r="F796" s="435"/>
      <c r="G796" s="435"/>
      <c r="H796" s="435"/>
      <c r="I796" s="435"/>
      <c r="J796" s="435"/>
      <c r="K796" s="435"/>
      <c r="L796" s="435"/>
      <c r="M796" s="435"/>
      <c r="N796" s="435"/>
      <c r="O796" s="435"/>
      <c r="P796" s="435"/>
      <c r="Q796" s="435"/>
      <c r="R796" s="435"/>
      <c r="S796" s="435"/>
      <c r="T796" s="435"/>
      <c r="U796" s="435"/>
      <c r="V796" s="21"/>
      <c r="W796" s="21"/>
      <c r="X796" s="21"/>
      <c r="Y796" s="21"/>
      <c r="Z796" s="21"/>
      <c r="AA796" s="21"/>
      <c r="AB796" s="21"/>
      <c r="AC796" s="21"/>
      <c r="AD796" s="21"/>
      <c r="AE796" s="21"/>
      <c r="AF796" s="21"/>
      <c r="AG796" s="21"/>
      <c r="AH796" s="21"/>
      <c r="AI796" s="21"/>
      <c r="AJ796" s="21"/>
      <c r="AK796" s="21"/>
      <c r="AL796" s="21"/>
      <c r="AM796" s="21"/>
      <c r="AN796" s="21"/>
    </row>
    <row r="797" spans="1:40" s="436" customFormat="1" ht="14.5">
      <c r="A797" s="435"/>
      <c r="B797" s="435"/>
      <c r="C797" s="435"/>
      <c r="D797" s="435"/>
      <c r="E797" s="435"/>
      <c r="F797" s="435"/>
      <c r="G797" s="435"/>
      <c r="H797" s="435"/>
      <c r="I797" s="435"/>
      <c r="J797" s="435"/>
      <c r="K797" s="435"/>
      <c r="L797" s="435"/>
      <c r="M797" s="435"/>
      <c r="N797" s="435"/>
      <c r="O797" s="435"/>
      <c r="P797" s="435"/>
      <c r="Q797" s="435"/>
      <c r="R797" s="435"/>
      <c r="S797" s="435"/>
      <c r="T797" s="435"/>
      <c r="U797" s="435"/>
      <c r="V797" s="21"/>
      <c r="W797" s="21"/>
      <c r="X797" s="21"/>
      <c r="Y797" s="21"/>
      <c r="Z797" s="21"/>
      <c r="AA797" s="21"/>
      <c r="AB797" s="21"/>
      <c r="AC797" s="21"/>
      <c r="AD797" s="21"/>
      <c r="AE797" s="21"/>
      <c r="AF797" s="21"/>
      <c r="AG797" s="21"/>
      <c r="AH797" s="21"/>
      <c r="AI797" s="21"/>
      <c r="AJ797" s="21"/>
      <c r="AK797" s="21"/>
      <c r="AL797" s="21"/>
      <c r="AM797" s="21"/>
      <c r="AN797" s="21"/>
    </row>
    <row r="798" spans="1:40" s="436" customFormat="1" ht="14.5">
      <c r="A798" s="435"/>
      <c r="B798" s="435"/>
      <c r="C798" s="435"/>
      <c r="D798" s="435"/>
      <c r="E798" s="435"/>
      <c r="F798" s="435"/>
      <c r="G798" s="435"/>
      <c r="H798" s="435"/>
      <c r="I798" s="435"/>
      <c r="J798" s="435"/>
      <c r="K798" s="435"/>
      <c r="L798" s="435"/>
      <c r="M798" s="435"/>
      <c r="N798" s="435"/>
      <c r="O798" s="435"/>
      <c r="P798" s="435"/>
      <c r="Q798" s="435"/>
      <c r="R798" s="435"/>
      <c r="S798" s="435"/>
      <c r="T798" s="435"/>
      <c r="U798" s="435"/>
      <c r="V798" s="21"/>
      <c r="W798" s="21"/>
      <c r="X798" s="21"/>
      <c r="Y798" s="21"/>
      <c r="Z798" s="21"/>
      <c r="AA798" s="21"/>
      <c r="AB798" s="21"/>
      <c r="AC798" s="21"/>
      <c r="AD798" s="21"/>
      <c r="AE798" s="21"/>
      <c r="AF798" s="21"/>
      <c r="AG798" s="21"/>
      <c r="AH798" s="21"/>
      <c r="AI798" s="21"/>
      <c r="AJ798" s="21"/>
      <c r="AK798" s="21"/>
      <c r="AL798" s="21"/>
      <c r="AM798" s="21"/>
      <c r="AN798" s="21"/>
    </row>
    <row r="799" spans="1:40" s="436" customFormat="1" ht="14.5">
      <c r="A799" s="435"/>
      <c r="B799" s="435"/>
      <c r="C799" s="435"/>
      <c r="D799" s="435"/>
      <c r="E799" s="435"/>
      <c r="F799" s="435"/>
      <c r="G799" s="435"/>
      <c r="H799" s="435"/>
      <c r="I799" s="435"/>
      <c r="J799" s="435"/>
      <c r="K799" s="435"/>
      <c r="L799" s="435"/>
      <c r="M799" s="435"/>
      <c r="N799" s="435"/>
      <c r="O799" s="435"/>
      <c r="P799" s="435"/>
      <c r="Q799" s="435"/>
      <c r="R799" s="435"/>
      <c r="S799" s="435"/>
      <c r="T799" s="435"/>
      <c r="U799" s="435"/>
      <c r="V799" s="21"/>
      <c r="W799" s="21"/>
      <c r="X799" s="21"/>
      <c r="Y799" s="21"/>
      <c r="Z799" s="21"/>
      <c r="AA799" s="21"/>
      <c r="AB799" s="21"/>
      <c r="AC799" s="21"/>
      <c r="AD799" s="21"/>
      <c r="AE799" s="21"/>
      <c r="AF799" s="21"/>
      <c r="AG799" s="21"/>
      <c r="AH799" s="21"/>
      <c r="AI799" s="21"/>
      <c r="AJ799" s="21"/>
      <c r="AK799" s="21"/>
      <c r="AL799" s="21"/>
      <c r="AM799" s="21"/>
      <c r="AN799" s="21"/>
    </row>
    <row r="800" spans="1:40" s="436" customFormat="1" ht="14.5">
      <c r="A800" s="435"/>
      <c r="B800" s="435"/>
      <c r="C800" s="435"/>
      <c r="D800" s="435"/>
      <c r="E800" s="435"/>
      <c r="F800" s="435"/>
      <c r="G800" s="435"/>
      <c r="H800" s="435"/>
      <c r="I800" s="435"/>
      <c r="J800" s="435"/>
      <c r="K800" s="435"/>
      <c r="L800" s="435"/>
      <c r="M800" s="435"/>
      <c r="N800" s="435"/>
      <c r="O800" s="435"/>
      <c r="P800" s="435"/>
      <c r="Q800" s="435"/>
      <c r="R800" s="435"/>
      <c r="S800" s="435"/>
      <c r="T800" s="435"/>
      <c r="U800" s="435"/>
      <c r="V800" s="21"/>
      <c r="W800" s="21"/>
      <c r="X800" s="21"/>
      <c r="Y800" s="21"/>
      <c r="Z800" s="21"/>
      <c r="AA800" s="21"/>
      <c r="AB800" s="21"/>
      <c r="AC800" s="21"/>
      <c r="AD800" s="21"/>
      <c r="AE800" s="21"/>
      <c r="AF800" s="21"/>
      <c r="AG800" s="21"/>
      <c r="AH800" s="21"/>
      <c r="AI800" s="21"/>
      <c r="AJ800" s="21"/>
      <c r="AK800" s="21"/>
      <c r="AL800" s="21"/>
      <c r="AM800" s="21"/>
      <c r="AN800" s="21"/>
    </row>
    <row r="801" spans="1:40" s="436" customFormat="1" ht="14.5">
      <c r="A801" s="435"/>
      <c r="B801" s="435"/>
      <c r="C801" s="435"/>
      <c r="D801" s="435"/>
      <c r="E801" s="435"/>
      <c r="F801" s="435"/>
      <c r="G801" s="435"/>
      <c r="H801" s="435"/>
      <c r="I801" s="435"/>
      <c r="J801" s="435"/>
      <c r="K801" s="435"/>
      <c r="L801" s="435"/>
      <c r="M801" s="435"/>
      <c r="N801" s="435"/>
      <c r="O801" s="435"/>
      <c r="P801" s="435"/>
      <c r="Q801" s="435"/>
      <c r="R801" s="435"/>
      <c r="S801" s="435"/>
      <c r="T801" s="435"/>
      <c r="U801" s="435"/>
      <c r="V801" s="21"/>
      <c r="W801" s="21"/>
      <c r="X801" s="21"/>
      <c r="Y801" s="21"/>
      <c r="Z801" s="21"/>
      <c r="AA801" s="21"/>
      <c r="AB801" s="21"/>
      <c r="AC801" s="21"/>
      <c r="AD801" s="21"/>
      <c r="AE801" s="21"/>
      <c r="AF801" s="21"/>
      <c r="AG801" s="21"/>
      <c r="AH801" s="21"/>
      <c r="AI801" s="21"/>
      <c r="AJ801" s="21"/>
      <c r="AK801" s="21"/>
      <c r="AL801" s="21"/>
      <c r="AM801" s="21"/>
      <c r="AN801" s="21"/>
    </row>
    <row r="802" spans="1:40" s="436" customFormat="1" ht="14.5">
      <c r="A802" s="435"/>
      <c r="B802" s="435"/>
      <c r="C802" s="435"/>
      <c r="D802" s="435"/>
      <c r="E802" s="435"/>
      <c r="F802" s="435"/>
      <c r="G802" s="435"/>
      <c r="H802" s="435"/>
      <c r="I802" s="435"/>
      <c r="J802" s="435"/>
      <c r="K802" s="435"/>
      <c r="L802" s="435"/>
      <c r="M802" s="435"/>
      <c r="N802" s="435"/>
      <c r="O802" s="435"/>
      <c r="P802" s="435"/>
      <c r="Q802" s="435"/>
      <c r="R802" s="435"/>
      <c r="S802" s="435"/>
      <c r="T802" s="435"/>
      <c r="U802" s="435"/>
      <c r="V802" s="21"/>
      <c r="W802" s="21"/>
      <c r="X802" s="21"/>
      <c r="Y802" s="21"/>
      <c r="Z802" s="21"/>
      <c r="AA802" s="21"/>
      <c r="AB802" s="21"/>
      <c r="AC802" s="21"/>
      <c r="AD802" s="21"/>
      <c r="AE802" s="21"/>
      <c r="AF802" s="21"/>
      <c r="AG802" s="21"/>
      <c r="AH802" s="21"/>
      <c r="AI802" s="21"/>
      <c r="AJ802" s="21"/>
      <c r="AK802" s="21"/>
      <c r="AL802" s="21"/>
      <c r="AM802" s="21"/>
      <c r="AN802" s="21"/>
    </row>
    <row r="803" spans="1:40" s="436" customFormat="1" ht="14.5">
      <c r="A803" s="435"/>
      <c r="B803" s="435"/>
      <c r="C803" s="435"/>
      <c r="D803" s="435"/>
      <c r="E803" s="435"/>
      <c r="F803" s="435"/>
      <c r="G803" s="435"/>
      <c r="H803" s="435"/>
      <c r="I803" s="435"/>
      <c r="J803" s="435"/>
      <c r="K803" s="435"/>
      <c r="L803" s="435"/>
      <c r="M803" s="435"/>
      <c r="N803" s="435"/>
      <c r="O803" s="435"/>
      <c r="P803" s="435"/>
      <c r="Q803" s="435"/>
      <c r="R803" s="435"/>
      <c r="S803" s="435"/>
      <c r="T803" s="435"/>
      <c r="U803" s="435"/>
      <c r="V803" s="21"/>
      <c r="W803" s="21"/>
      <c r="X803" s="21"/>
      <c r="Y803" s="21"/>
      <c r="Z803" s="21"/>
      <c r="AA803" s="21"/>
      <c r="AB803" s="21"/>
      <c r="AC803" s="21"/>
      <c r="AD803" s="21"/>
      <c r="AE803" s="21"/>
      <c r="AF803" s="21"/>
      <c r="AG803" s="21"/>
      <c r="AH803" s="21"/>
      <c r="AI803" s="21"/>
      <c r="AJ803" s="21"/>
      <c r="AK803" s="21"/>
      <c r="AL803" s="21"/>
      <c r="AM803" s="21"/>
      <c r="AN803" s="21"/>
    </row>
    <row r="804" spans="1:40" s="436" customFormat="1" ht="14.5">
      <c r="A804" s="435"/>
      <c r="B804" s="435"/>
      <c r="C804" s="435"/>
      <c r="D804" s="435"/>
      <c r="E804" s="435"/>
      <c r="F804" s="435"/>
      <c r="G804" s="435"/>
      <c r="H804" s="435"/>
      <c r="I804" s="435"/>
      <c r="J804" s="435"/>
      <c r="K804" s="435"/>
      <c r="L804" s="435"/>
      <c r="M804" s="435"/>
      <c r="N804" s="435"/>
      <c r="O804" s="435"/>
      <c r="P804" s="435"/>
      <c r="Q804" s="435"/>
      <c r="R804" s="435"/>
      <c r="S804" s="435"/>
      <c r="T804" s="435"/>
      <c r="U804" s="435"/>
      <c r="V804" s="21"/>
      <c r="W804" s="21"/>
      <c r="X804" s="21"/>
      <c r="Y804" s="21"/>
      <c r="Z804" s="21"/>
      <c r="AA804" s="21"/>
      <c r="AB804" s="21"/>
      <c r="AC804" s="21"/>
      <c r="AD804" s="21"/>
      <c r="AE804" s="21"/>
      <c r="AF804" s="21"/>
      <c r="AG804" s="21"/>
      <c r="AH804" s="21"/>
      <c r="AI804" s="21"/>
      <c r="AJ804" s="21"/>
      <c r="AK804" s="21"/>
      <c r="AL804" s="21"/>
      <c r="AM804" s="21"/>
      <c r="AN804" s="21"/>
    </row>
    <row r="805" spans="1:40" s="436" customFormat="1" ht="14.5">
      <c r="A805" s="435"/>
      <c r="B805" s="435"/>
      <c r="C805" s="435"/>
      <c r="D805" s="435"/>
      <c r="E805" s="435"/>
      <c r="F805" s="435"/>
      <c r="G805" s="435"/>
      <c r="H805" s="435"/>
      <c r="I805" s="435"/>
      <c r="J805" s="435"/>
      <c r="K805" s="435"/>
      <c r="L805" s="435"/>
      <c r="M805" s="435"/>
      <c r="N805" s="435"/>
      <c r="O805" s="435"/>
      <c r="P805" s="435"/>
      <c r="Q805" s="435"/>
      <c r="R805" s="435"/>
      <c r="S805" s="435"/>
      <c r="T805" s="435"/>
      <c r="U805" s="435"/>
      <c r="V805" s="21"/>
      <c r="W805" s="21"/>
      <c r="X805" s="21"/>
      <c r="Y805" s="21"/>
      <c r="Z805" s="21"/>
      <c r="AA805" s="21"/>
      <c r="AB805" s="21"/>
      <c r="AC805" s="21"/>
      <c r="AD805" s="21"/>
      <c r="AE805" s="21"/>
      <c r="AF805" s="21"/>
      <c r="AG805" s="21"/>
      <c r="AH805" s="21"/>
      <c r="AI805" s="21"/>
      <c r="AJ805" s="21"/>
      <c r="AK805" s="21"/>
      <c r="AL805" s="21"/>
      <c r="AM805" s="21"/>
      <c r="AN805" s="21"/>
    </row>
    <row r="806" spans="1:40" s="436" customFormat="1" ht="14.5">
      <c r="A806" s="435"/>
      <c r="B806" s="435"/>
      <c r="C806" s="435"/>
      <c r="D806" s="435"/>
      <c r="E806" s="435"/>
      <c r="F806" s="435"/>
      <c r="G806" s="435"/>
      <c r="H806" s="435"/>
      <c r="I806" s="435"/>
      <c r="J806" s="435"/>
      <c r="K806" s="435"/>
      <c r="L806" s="435"/>
      <c r="M806" s="435"/>
      <c r="N806" s="435"/>
      <c r="O806" s="435"/>
      <c r="P806" s="435"/>
      <c r="Q806" s="435"/>
      <c r="R806" s="435"/>
      <c r="S806" s="435"/>
      <c r="T806" s="435"/>
      <c r="U806" s="435"/>
      <c r="V806" s="21"/>
      <c r="W806" s="21"/>
      <c r="X806" s="21"/>
      <c r="Y806" s="21"/>
      <c r="Z806" s="21"/>
      <c r="AA806" s="21"/>
      <c r="AB806" s="21"/>
      <c r="AC806" s="21"/>
      <c r="AD806" s="21"/>
      <c r="AE806" s="21"/>
      <c r="AF806" s="21"/>
      <c r="AG806" s="21"/>
      <c r="AH806" s="21"/>
      <c r="AI806" s="21"/>
      <c r="AJ806" s="21"/>
      <c r="AK806" s="21"/>
      <c r="AL806" s="21"/>
      <c r="AM806" s="21"/>
      <c r="AN806" s="21"/>
    </row>
    <row r="807" spans="1:40" s="436" customFormat="1" ht="14.5">
      <c r="A807" s="435"/>
      <c r="B807" s="435"/>
      <c r="C807" s="435"/>
      <c r="D807" s="435"/>
      <c r="E807" s="435"/>
      <c r="F807" s="435"/>
      <c r="G807" s="435"/>
      <c r="H807" s="435"/>
      <c r="I807" s="435"/>
      <c r="J807" s="435"/>
      <c r="K807" s="435"/>
      <c r="L807" s="435"/>
      <c r="M807" s="435"/>
      <c r="N807" s="435"/>
      <c r="O807" s="435"/>
      <c r="P807" s="435"/>
      <c r="Q807" s="435"/>
      <c r="R807" s="435"/>
      <c r="S807" s="435"/>
      <c r="T807" s="435"/>
      <c r="U807" s="435"/>
      <c r="V807" s="21"/>
      <c r="W807" s="21"/>
      <c r="X807" s="21"/>
      <c r="Y807" s="21"/>
      <c r="Z807" s="21"/>
      <c r="AA807" s="21"/>
      <c r="AB807" s="21"/>
      <c r="AC807" s="21"/>
      <c r="AD807" s="21"/>
      <c r="AE807" s="21"/>
      <c r="AF807" s="21"/>
      <c r="AG807" s="21"/>
      <c r="AH807" s="21"/>
      <c r="AI807" s="21"/>
      <c r="AJ807" s="21"/>
      <c r="AK807" s="21"/>
      <c r="AL807" s="21"/>
      <c r="AM807" s="21"/>
      <c r="AN807" s="21"/>
    </row>
    <row r="808" spans="1:40" s="436" customFormat="1" ht="14.5">
      <c r="A808" s="435"/>
      <c r="B808" s="435"/>
      <c r="C808" s="435"/>
      <c r="D808" s="435"/>
      <c r="E808" s="435"/>
      <c r="F808" s="435"/>
      <c r="G808" s="435"/>
      <c r="H808" s="435"/>
      <c r="I808" s="435"/>
      <c r="J808" s="435"/>
      <c r="K808" s="435"/>
      <c r="L808" s="435"/>
      <c r="M808" s="435"/>
      <c r="N808" s="435"/>
      <c r="O808" s="435"/>
      <c r="P808" s="435"/>
      <c r="Q808" s="435"/>
      <c r="R808" s="435"/>
      <c r="S808" s="435"/>
      <c r="T808" s="435"/>
      <c r="U808" s="435"/>
      <c r="V808" s="21"/>
      <c r="W808" s="21"/>
      <c r="X808" s="21"/>
      <c r="Y808" s="21"/>
      <c r="Z808" s="21"/>
      <c r="AA808" s="21"/>
      <c r="AB808" s="21"/>
      <c r="AC808" s="21"/>
      <c r="AD808" s="21"/>
      <c r="AE808" s="21"/>
      <c r="AF808" s="21"/>
      <c r="AG808" s="21"/>
      <c r="AH808" s="21"/>
      <c r="AI808" s="21"/>
      <c r="AJ808" s="21"/>
      <c r="AK808" s="21"/>
      <c r="AL808" s="21"/>
      <c r="AM808" s="21"/>
      <c r="AN808" s="21"/>
    </row>
    <row r="809" spans="1:40" s="436" customFormat="1" ht="14.5">
      <c r="A809" s="435"/>
      <c r="B809" s="435"/>
      <c r="C809" s="435"/>
      <c r="D809" s="435"/>
      <c r="E809" s="435"/>
      <c r="F809" s="435"/>
      <c r="G809" s="435"/>
      <c r="H809" s="435"/>
      <c r="I809" s="435"/>
      <c r="J809" s="435"/>
      <c r="K809" s="435"/>
      <c r="L809" s="435"/>
      <c r="M809" s="435"/>
      <c r="N809" s="435"/>
      <c r="O809" s="435"/>
      <c r="P809" s="435"/>
      <c r="Q809" s="435"/>
      <c r="R809" s="435"/>
      <c r="S809" s="435"/>
      <c r="T809" s="435"/>
      <c r="U809" s="435"/>
      <c r="V809" s="21"/>
      <c r="W809" s="21"/>
      <c r="X809" s="21"/>
      <c r="Y809" s="21"/>
      <c r="Z809" s="21"/>
      <c r="AA809" s="21"/>
      <c r="AB809" s="21"/>
      <c r="AC809" s="21"/>
      <c r="AD809" s="21"/>
      <c r="AE809" s="21"/>
      <c r="AF809" s="21"/>
      <c r="AG809" s="21"/>
      <c r="AH809" s="21"/>
      <c r="AI809" s="21"/>
      <c r="AJ809" s="21"/>
      <c r="AK809" s="21"/>
      <c r="AL809" s="21"/>
      <c r="AM809" s="21"/>
      <c r="AN809" s="21"/>
    </row>
    <row r="810" spans="1:40" s="436" customFormat="1" ht="14.5">
      <c r="A810" s="435"/>
      <c r="B810" s="435"/>
      <c r="C810" s="435"/>
      <c r="D810" s="435"/>
      <c r="E810" s="435"/>
      <c r="F810" s="435"/>
      <c r="G810" s="435"/>
      <c r="H810" s="435"/>
      <c r="I810" s="435"/>
      <c r="J810" s="435"/>
      <c r="K810" s="435"/>
      <c r="L810" s="435"/>
      <c r="M810" s="435"/>
      <c r="N810" s="435"/>
      <c r="O810" s="435"/>
      <c r="P810" s="435"/>
      <c r="Q810" s="435"/>
      <c r="R810" s="435"/>
      <c r="S810" s="435"/>
      <c r="T810" s="435"/>
      <c r="U810" s="435"/>
      <c r="V810" s="21"/>
      <c r="W810" s="21"/>
      <c r="X810" s="21"/>
      <c r="Y810" s="21"/>
      <c r="Z810" s="21"/>
      <c r="AA810" s="21"/>
      <c r="AB810" s="21"/>
      <c r="AC810" s="21"/>
      <c r="AD810" s="21"/>
      <c r="AE810" s="21"/>
      <c r="AF810" s="21"/>
      <c r="AG810" s="21"/>
      <c r="AH810" s="21"/>
      <c r="AI810" s="21"/>
      <c r="AJ810" s="21"/>
      <c r="AK810" s="21"/>
      <c r="AL810" s="21"/>
      <c r="AM810" s="21"/>
      <c r="AN810" s="21"/>
    </row>
    <row r="811" spans="1:40" s="436" customFormat="1" ht="14.5">
      <c r="A811" s="435"/>
      <c r="B811" s="435"/>
      <c r="C811" s="435"/>
      <c r="D811" s="435"/>
      <c r="E811" s="435"/>
      <c r="F811" s="435"/>
      <c r="G811" s="435"/>
      <c r="H811" s="435"/>
      <c r="I811" s="435"/>
      <c r="J811" s="435"/>
      <c r="K811" s="435"/>
      <c r="L811" s="435"/>
      <c r="M811" s="435"/>
      <c r="N811" s="435"/>
      <c r="O811" s="435"/>
      <c r="P811" s="435"/>
      <c r="Q811" s="435"/>
      <c r="R811" s="435"/>
      <c r="S811" s="435"/>
      <c r="T811" s="435"/>
      <c r="U811" s="435"/>
      <c r="V811" s="21"/>
      <c r="W811" s="21"/>
      <c r="X811" s="21"/>
      <c r="Y811" s="21"/>
      <c r="Z811" s="21"/>
      <c r="AA811" s="21"/>
      <c r="AB811" s="21"/>
      <c r="AC811" s="21"/>
      <c r="AD811" s="21"/>
      <c r="AE811" s="21"/>
      <c r="AF811" s="21"/>
      <c r="AG811" s="21"/>
      <c r="AH811" s="21"/>
      <c r="AI811" s="21"/>
      <c r="AJ811" s="21"/>
      <c r="AK811" s="21"/>
      <c r="AL811" s="21"/>
      <c r="AM811" s="21"/>
      <c r="AN811" s="21"/>
    </row>
    <row r="812" spans="1:40" s="436" customFormat="1" ht="14.5">
      <c r="A812" s="435"/>
      <c r="B812" s="435"/>
      <c r="C812" s="435"/>
      <c r="D812" s="435"/>
      <c r="E812" s="435"/>
      <c r="F812" s="435"/>
      <c r="G812" s="435"/>
      <c r="H812" s="435"/>
      <c r="I812" s="435"/>
      <c r="J812" s="435"/>
      <c r="K812" s="435"/>
      <c r="L812" s="435"/>
      <c r="M812" s="435"/>
      <c r="N812" s="435"/>
      <c r="O812" s="435"/>
      <c r="P812" s="435"/>
      <c r="Q812" s="435"/>
      <c r="R812" s="435"/>
      <c r="S812" s="435"/>
      <c r="T812" s="435"/>
      <c r="U812" s="435"/>
      <c r="V812" s="21"/>
      <c r="W812" s="21"/>
      <c r="X812" s="21"/>
      <c r="Y812" s="21"/>
      <c r="Z812" s="21"/>
      <c r="AA812" s="21"/>
      <c r="AB812" s="21"/>
      <c r="AC812" s="21"/>
      <c r="AD812" s="21"/>
      <c r="AE812" s="21"/>
      <c r="AF812" s="21"/>
      <c r="AG812" s="21"/>
      <c r="AH812" s="21"/>
      <c r="AI812" s="21"/>
      <c r="AJ812" s="21"/>
      <c r="AK812" s="21"/>
      <c r="AL812" s="21"/>
      <c r="AM812" s="21"/>
      <c r="AN812" s="21"/>
    </row>
    <row r="813" spans="1:40" s="436" customFormat="1" ht="14.5">
      <c r="A813" s="435"/>
      <c r="B813" s="435"/>
      <c r="C813" s="435"/>
      <c r="D813" s="435"/>
      <c r="E813" s="435"/>
      <c r="F813" s="435"/>
      <c r="G813" s="435"/>
      <c r="H813" s="435"/>
      <c r="I813" s="435"/>
      <c r="J813" s="435"/>
      <c r="K813" s="435"/>
      <c r="L813" s="435"/>
      <c r="M813" s="435"/>
      <c r="N813" s="435"/>
      <c r="O813" s="435"/>
      <c r="P813" s="435"/>
      <c r="Q813" s="435"/>
      <c r="R813" s="435"/>
      <c r="S813" s="435"/>
      <c r="T813" s="435"/>
      <c r="U813" s="435"/>
      <c r="V813" s="21"/>
      <c r="W813" s="21"/>
      <c r="X813" s="21"/>
      <c r="Y813" s="21"/>
      <c r="Z813" s="21"/>
      <c r="AA813" s="21"/>
      <c r="AB813" s="21"/>
      <c r="AC813" s="21"/>
      <c r="AD813" s="21"/>
      <c r="AE813" s="21"/>
      <c r="AF813" s="21"/>
      <c r="AG813" s="21"/>
      <c r="AH813" s="21"/>
      <c r="AI813" s="21"/>
      <c r="AJ813" s="21"/>
      <c r="AK813" s="21"/>
      <c r="AL813" s="21"/>
      <c r="AM813" s="21"/>
      <c r="AN813" s="21"/>
    </row>
    <row r="814" spans="1:40" s="436" customFormat="1" ht="14.5">
      <c r="A814" s="435"/>
      <c r="B814" s="435"/>
      <c r="C814" s="435"/>
      <c r="D814" s="435"/>
      <c r="E814" s="435"/>
      <c r="F814" s="435"/>
      <c r="G814" s="435"/>
      <c r="H814" s="435"/>
      <c r="I814" s="435"/>
      <c r="J814" s="435"/>
      <c r="K814" s="435"/>
      <c r="L814" s="435"/>
      <c r="M814" s="435"/>
      <c r="N814" s="435"/>
      <c r="O814" s="435"/>
      <c r="P814" s="435"/>
      <c r="Q814" s="435"/>
      <c r="R814" s="435"/>
      <c r="S814" s="435"/>
      <c r="T814" s="435"/>
      <c r="U814" s="435"/>
      <c r="V814" s="21"/>
      <c r="W814" s="21"/>
      <c r="X814" s="21"/>
      <c r="Y814" s="21"/>
      <c r="Z814" s="21"/>
      <c r="AA814" s="21"/>
      <c r="AB814" s="21"/>
      <c r="AC814" s="21"/>
      <c r="AD814" s="21"/>
      <c r="AE814" s="21"/>
      <c r="AF814" s="21"/>
      <c r="AG814" s="21"/>
      <c r="AH814" s="21"/>
      <c r="AI814" s="21"/>
      <c r="AJ814" s="21"/>
      <c r="AK814" s="21"/>
      <c r="AL814" s="21"/>
      <c r="AM814" s="21"/>
      <c r="AN814" s="21"/>
    </row>
    <row r="815" spans="1:40" s="436" customFormat="1" ht="14.5">
      <c r="A815" s="435"/>
      <c r="B815" s="435"/>
      <c r="C815" s="435"/>
      <c r="D815" s="435"/>
      <c r="E815" s="435"/>
      <c r="F815" s="435"/>
      <c r="G815" s="435"/>
      <c r="H815" s="435"/>
      <c r="I815" s="435"/>
      <c r="J815" s="435"/>
      <c r="K815" s="435"/>
      <c r="L815" s="435"/>
      <c r="M815" s="435"/>
      <c r="N815" s="435"/>
      <c r="O815" s="435"/>
      <c r="P815" s="435"/>
      <c r="Q815" s="435"/>
      <c r="R815" s="435"/>
      <c r="S815" s="435"/>
      <c r="T815" s="435"/>
      <c r="U815" s="435"/>
      <c r="V815" s="21"/>
      <c r="W815" s="21"/>
      <c r="X815" s="21"/>
      <c r="Y815" s="21"/>
      <c r="Z815" s="21"/>
      <c r="AA815" s="21"/>
      <c r="AB815" s="21"/>
      <c r="AC815" s="21"/>
      <c r="AD815" s="21"/>
      <c r="AE815" s="21"/>
      <c r="AF815" s="21"/>
      <c r="AG815" s="21"/>
      <c r="AH815" s="21"/>
      <c r="AI815" s="21"/>
      <c r="AJ815" s="21"/>
      <c r="AK815" s="21"/>
      <c r="AL815" s="21"/>
      <c r="AM815" s="21"/>
      <c r="AN815" s="21"/>
    </row>
    <row r="816" spans="1:40" s="436" customFormat="1" ht="14.5">
      <c r="A816" s="435"/>
      <c r="B816" s="435"/>
      <c r="C816" s="435"/>
      <c r="D816" s="435"/>
      <c r="E816" s="435"/>
      <c r="F816" s="435"/>
      <c r="G816" s="435"/>
      <c r="H816" s="435"/>
      <c r="I816" s="435"/>
      <c r="J816" s="435"/>
      <c r="K816" s="435"/>
      <c r="L816" s="435"/>
      <c r="M816" s="435"/>
      <c r="N816" s="435"/>
      <c r="O816" s="435"/>
      <c r="P816" s="435"/>
      <c r="Q816" s="435"/>
      <c r="R816" s="435"/>
      <c r="S816" s="435"/>
      <c r="T816" s="435"/>
      <c r="U816" s="435"/>
      <c r="V816" s="21"/>
      <c r="W816" s="21"/>
      <c r="X816" s="21"/>
      <c r="Y816" s="21"/>
      <c r="Z816" s="21"/>
      <c r="AA816" s="21"/>
      <c r="AB816" s="21"/>
      <c r="AC816" s="21"/>
      <c r="AD816" s="21"/>
      <c r="AE816" s="21"/>
      <c r="AF816" s="21"/>
      <c r="AG816" s="21"/>
      <c r="AH816" s="21"/>
      <c r="AI816" s="21"/>
      <c r="AJ816" s="21"/>
      <c r="AK816" s="21"/>
      <c r="AL816" s="21"/>
      <c r="AM816" s="21"/>
      <c r="AN816" s="21"/>
    </row>
    <row r="817" spans="1:40" s="436" customFormat="1" ht="14.5">
      <c r="A817" s="435"/>
      <c r="B817" s="435"/>
      <c r="C817" s="435"/>
      <c r="D817" s="435"/>
      <c r="E817" s="435"/>
      <c r="F817" s="435"/>
      <c r="G817" s="435"/>
      <c r="H817" s="435"/>
      <c r="I817" s="435"/>
      <c r="J817" s="435"/>
      <c r="K817" s="435"/>
      <c r="L817" s="435"/>
      <c r="M817" s="435"/>
      <c r="N817" s="435"/>
      <c r="O817" s="435"/>
      <c r="P817" s="435"/>
      <c r="Q817" s="435"/>
      <c r="R817" s="435"/>
      <c r="S817" s="435"/>
      <c r="T817" s="435"/>
      <c r="U817" s="435"/>
      <c r="V817" s="21"/>
      <c r="W817" s="21"/>
      <c r="X817" s="21"/>
      <c r="Y817" s="21"/>
      <c r="Z817" s="21"/>
      <c r="AA817" s="21"/>
      <c r="AB817" s="21"/>
      <c r="AC817" s="21"/>
      <c r="AD817" s="21"/>
      <c r="AE817" s="21"/>
      <c r="AF817" s="21"/>
      <c r="AG817" s="21"/>
      <c r="AH817" s="21"/>
      <c r="AI817" s="21"/>
      <c r="AJ817" s="21"/>
      <c r="AK817" s="21"/>
      <c r="AL817" s="21"/>
      <c r="AM817" s="21"/>
      <c r="AN817" s="21"/>
    </row>
    <row r="818" spans="1:40" s="436" customFormat="1" ht="14.5">
      <c r="A818" s="435"/>
      <c r="B818" s="435"/>
      <c r="C818" s="435"/>
      <c r="D818" s="435"/>
      <c r="E818" s="435"/>
      <c r="F818" s="435"/>
      <c r="G818" s="435"/>
      <c r="H818" s="435"/>
      <c r="I818" s="435"/>
      <c r="J818" s="435"/>
      <c r="K818" s="435"/>
      <c r="L818" s="435"/>
      <c r="M818" s="435"/>
      <c r="N818" s="435"/>
      <c r="O818" s="435"/>
      <c r="P818" s="435"/>
      <c r="Q818" s="435"/>
      <c r="R818" s="435"/>
      <c r="S818" s="435"/>
      <c r="T818" s="435"/>
      <c r="U818" s="435"/>
      <c r="V818" s="21"/>
      <c r="W818" s="21"/>
      <c r="X818" s="21"/>
      <c r="Y818" s="21"/>
      <c r="Z818" s="21"/>
      <c r="AA818" s="21"/>
      <c r="AB818" s="21"/>
      <c r="AC818" s="21"/>
      <c r="AD818" s="21"/>
      <c r="AE818" s="21"/>
      <c r="AF818" s="21"/>
      <c r="AG818" s="21"/>
      <c r="AH818" s="21"/>
      <c r="AI818" s="21"/>
      <c r="AJ818" s="21"/>
      <c r="AK818" s="21"/>
      <c r="AL818" s="21"/>
      <c r="AM818" s="21"/>
      <c r="AN818" s="21"/>
    </row>
    <row r="819" spans="1:40" s="436" customFormat="1" ht="14.5">
      <c r="A819" s="435"/>
      <c r="B819" s="435"/>
      <c r="C819" s="435"/>
      <c r="D819" s="435"/>
      <c r="E819" s="435"/>
      <c r="F819" s="435"/>
      <c r="G819" s="435"/>
      <c r="H819" s="435"/>
      <c r="I819" s="435"/>
      <c r="J819" s="435"/>
      <c r="K819" s="435"/>
      <c r="L819" s="435"/>
      <c r="M819" s="435"/>
      <c r="N819" s="435"/>
      <c r="O819" s="435"/>
      <c r="P819" s="435"/>
      <c r="Q819" s="435"/>
      <c r="R819" s="435"/>
      <c r="S819" s="435"/>
      <c r="T819" s="435"/>
      <c r="U819" s="435"/>
      <c r="V819" s="21"/>
      <c r="W819" s="21"/>
      <c r="X819" s="21"/>
      <c r="Y819" s="21"/>
      <c r="Z819" s="21"/>
      <c r="AA819" s="21"/>
      <c r="AB819" s="21"/>
      <c r="AC819" s="21"/>
      <c r="AD819" s="21"/>
      <c r="AE819" s="21"/>
      <c r="AF819" s="21"/>
      <c r="AG819" s="21"/>
      <c r="AH819" s="21"/>
      <c r="AI819" s="21"/>
      <c r="AJ819" s="21"/>
      <c r="AK819" s="21"/>
      <c r="AL819" s="21"/>
      <c r="AM819" s="21"/>
      <c r="AN819" s="21"/>
    </row>
    <row r="820" spans="1:40" s="436" customFormat="1" ht="14.5">
      <c r="A820" s="435"/>
      <c r="B820" s="435"/>
      <c r="C820" s="435"/>
      <c r="D820" s="435"/>
      <c r="E820" s="435"/>
      <c r="F820" s="435"/>
      <c r="G820" s="435"/>
      <c r="H820" s="435"/>
      <c r="I820" s="435"/>
      <c r="J820" s="435"/>
      <c r="K820" s="435"/>
      <c r="L820" s="435"/>
      <c r="M820" s="435"/>
      <c r="N820" s="435"/>
      <c r="O820" s="435"/>
      <c r="P820" s="435"/>
      <c r="Q820" s="435"/>
      <c r="R820" s="435"/>
      <c r="S820" s="435"/>
      <c r="T820" s="435"/>
      <c r="U820" s="435"/>
      <c r="V820" s="21"/>
      <c r="W820" s="21"/>
      <c r="X820" s="21"/>
      <c r="Y820" s="21"/>
      <c r="Z820" s="21"/>
      <c r="AA820" s="21"/>
      <c r="AB820" s="21"/>
      <c r="AC820" s="21"/>
      <c r="AD820" s="21"/>
      <c r="AE820" s="21"/>
      <c r="AF820" s="21"/>
      <c r="AG820" s="21"/>
      <c r="AH820" s="21"/>
      <c r="AI820" s="21"/>
      <c r="AJ820" s="21"/>
      <c r="AK820" s="21"/>
      <c r="AL820" s="21"/>
      <c r="AM820" s="21"/>
      <c r="AN820" s="21"/>
    </row>
    <row r="821" spans="1:40" s="436" customFormat="1" ht="14.5">
      <c r="A821" s="435"/>
      <c r="B821" s="435"/>
      <c r="C821" s="435"/>
      <c r="D821" s="435"/>
      <c r="E821" s="435"/>
      <c r="F821" s="435"/>
      <c r="G821" s="435"/>
      <c r="H821" s="435"/>
      <c r="I821" s="435"/>
      <c r="J821" s="435"/>
      <c r="K821" s="435"/>
      <c r="L821" s="435"/>
      <c r="M821" s="435"/>
      <c r="N821" s="435"/>
      <c r="O821" s="435"/>
      <c r="P821" s="435"/>
      <c r="Q821" s="435"/>
      <c r="R821" s="435"/>
      <c r="S821" s="435"/>
      <c r="T821" s="435"/>
      <c r="U821" s="435"/>
      <c r="V821" s="21"/>
      <c r="W821" s="21"/>
      <c r="X821" s="21"/>
      <c r="Y821" s="21"/>
      <c r="Z821" s="21"/>
      <c r="AA821" s="21"/>
      <c r="AB821" s="21"/>
      <c r="AC821" s="21"/>
      <c r="AD821" s="21"/>
      <c r="AE821" s="21"/>
      <c r="AF821" s="21"/>
      <c r="AG821" s="21"/>
      <c r="AH821" s="21"/>
      <c r="AI821" s="21"/>
      <c r="AJ821" s="21"/>
      <c r="AK821" s="21"/>
      <c r="AL821" s="21"/>
      <c r="AM821" s="21"/>
      <c r="AN821" s="21"/>
    </row>
    <row r="822" spans="1:40" s="436" customFormat="1" ht="14.5">
      <c r="A822" s="435"/>
      <c r="B822" s="435"/>
      <c r="C822" s="435"/>
      <c r="D822" s="435"/>
      <c r="E822" s="435"/>
      <c r="F822" s="435"/>
      <c r="G822" s="435"/>
      <c r="H822" s="435"/>
      <c r="I822" s="435"/>
      <c r="J822" s="435"/>
      <c r="K822" s="435"/>
      <c r="L822" s="435"/>
      <c r="M822" s="435"/>
      <c r="N822" s="435"/>
      <c r="O822" s="435"/>
      <c r="P822" s="435"/>
      <c r="Q822" s="435"/>
      <c r="R822" s="435"/>
      <c r="S822" s="435"/>
      <c r="T822" s="435"/>
      <c r="U822" s="435"/>
      <c r="V822" s="21"/>
      <c r="W822" s="21"/>
      <c r="X822" s="21"/>
      <c r="Y822" s="21"/>
      <c r="Z822" s="21"/>
      <c r="AA822" s="21"/>
      <c r="AB822" s="21"/>
      <c r="AC822" s="21"/>
      <c r="AD822" s="21"/>
      <c r="AE822" s="21"/>
      <c r="AF822" s="21"/>
      <c r="AG822" s="21"/>
      <c r="AH822" s="21"/>
      <c r="AI822" s="21"/>
      <c r="AJ822" s="21"/>
      <c r="AK822" s="21"/>
      <c r="AL822" s="21"/>
      <c r="AM822" s="21"/>
      <c r="AN822" s="21"/>
    </row>
    <row r="823" spans="1:40" s="436" customFormat="1" ht="14.5">
      <c r="A823" s="435"/>
      <c r="B823" s="435"/>
      <c r="C823" s="435"/>
      <c r="D823" s="435"/>
      <c r="E823" s="435"/>
      <c r="F823" s="435"/>
      <c r="G823" s="435"/>
      <c r="H823" s="435"/>
      <c r="I823" s="435"/>
      <c r="J823" s="435"/>
      <c r="K823" s="435"/>
      <c r="L823" s="435"/>
      <c r="M823" s="435"/>
      <c r="N823" s="435"/>
      <c r="O823" s="435"/>
      <c r="P823" s="435"/>
      <c r="Q823" s="435"/>
      <c r="R823" s="435"/>
      <c r="S823" s="435"/>
      <c r="T823" s="435"/>
      <c r="U823" s="435"/>
      <c r="V823" s="21"/>
      <c r="W823" s="21"/>
      <c r="X823" s="21"/>
      <c r="Y823" s="21"/>
      <c r="Z823" s="21"/>
      <c r="AA823" s="21"/>
      <c r="AB823" s="21"/>
      <c r="AC823" s="21"/>
      <c r="AD823" s="21"/>
      <c r="AE823" s="21"/>
      <c r="AF823" s="21"/>
      <c r="AG823" s="21"/>
      <c r="AH823" s="21"/>
      <c r="AI823" s="21"/>
      <c r="AJ823" s="21"/>
      <c r="AK823" s="21"/>
      <c r="AL823" s="21"/>
      <c r="AM823" s="21"/>
      <c r="AN823" s="21"/>
    </row>
    <row r="824" spans="1:40" s="436" customFormat="1" ht="14.5">
      <c r="A824" s="435"/>
      <c r="B824" s="435"/>
      <c r="C824" s="435"/>
      <c r="D824" s="435"/>
      <c r="E824" s="435"/>
      <c r="F824" s="435"/>
      <c r="G824" s="435"/>
      <c r="H824" s="435"/>
      <c r="I824" s="435"/>
      <c r="J824" s="435"/>
      <c r="K824" s="435"/>
      <c r="L824" s="435"/>
      <c r="M824" s="435"/>
      <c r="N824" s="435"/>
      <c r="O824" s="435"/>
      <c r="P824" s="435"/>
      <c r="Q824" s="435"/>
      <c r="R824" s="435"/>
      <c r="S824" s="435"/>
      <c r="T824" s="435"/>
      <c r="U824" s="435"/>
      <c r="V824" s="21"/>
      <c r="W824" s="21"/>
      <c r="X824" s="21"/>
      <c r="Y824" s="21"/>
      <c r="Z824" s="21"/>
      <c r="AA824" s="21"/>
      <c r="AB824" s="21"/>
      <c r="AC824" s="21"/>
      <c r="AD824" s="21"/>
      <c r="AE824" s="21"/>
      <c r="AF824" s="21"/>
      <c r="AG824" s="21"/>
      <c r="AH824" s="21"/>
      <c r="AI824" s="21"/>
      <c r="AJ824" s="21"/>
      <c r="AK824" s="21"/>
      <c r="AL824" s="21"/>
      <c r="AM824" s="21"/>
      <c r="AN824" s="21"/>
    </row>
    <row r="825" spans="1:40" s="436" customFormat="1" ht="14.5">
      <c r="A825" s="435"/>
      <c r="B825" s="435"/>
      <c r="C825" s="435"/>
      <c r="D825" s="435"/>
      <c r="E825" s="435"/>
      <c r="F825" s="435"/>
      <c r="G825" s="435"/>
      <c r="H825" s="435"/>
      <c r="I825" s="435"/>
      <c r="J825" s="435"/>
      <c r="K825" s="435"/>
      <c r="L825" s="435"/>
      <c r="M825" s="435"/>
      <c r="N825" s="435"/>
      <c r="O825" s="435"/>
      <c r="P825" s="435"/>
      <c r="Q825" s="435"/>
      <c r="R825" s="435"/>
      <c r="S825" s="435"/>
      <c r="T825" s="435"/>
      <c r="U825" s="435"/>
      <c r="V825" s="21"/>
      <c r="W825" s="21"/>
      <c r="X825" s="21"/>
      <c r="Y825" s="21"/>
      <c r="Z825" s="21"/>
      <c r="AA825" s="21"/>
      <c r="AB825" s="21"/>
      <c r="AC825" s="21"/>
      <c r="AD825" s="21"/>
      <c r="AE825" s="21"/>
      <c r="AF825" s="21"/>
      <c r="AG825" s="21"/>
      <c r="AH825" s="21"/>
      <c r="AI825" s="21"/>
      <c r="AJ825" s="21"/>
      <c r="AK825" s="21"/>
      <c r="AL825" s="21"/>
      <c r="AM825" s="21"/>
      <c r="AN825" s="21"/>
    </row>
    <row r="826" spans="1:40" s="436" customFormat="1" ht="14.5">
      <c r="A826" s="435"/>
      <c r="B826" s="435"/>
      <c r="C826" s="435"/>
      <c r="D826" s="435"/>
      <c r="E826" s="435"/>
      <c r="F826" s="435"/>
      <c r="G826" s="435"/>
      <c r="H826" s="435"/>
      <c r="I826" s="435"/>
      <c r="J826" s="435"/>
      <c r="K826" s="435"/>
      <c r="L826" s="435"/>
      <c r="M826" s="435"/>
      <c r="N826" s="435"/>
      <c r="O826" s="435"/>
      <c r="P826" s="435"/>
      <c r="Q826" s="435"/>
      <c r="R826" s="435"/>
      <c r="S826" s="435"/>
      <c r="T826" s="435"/>
      <c r="U826" s="435"/>
      <c r="V826" s="21"/>
      <c r="W826" s="21"/>
      <c r="X826" s="21"/>
      <c r="Y826" s="21"/>
      <c r="Z826" s="21"/>
      <c r="AA826" s="21"/>
      <c r="AB826" s="21"/>
      <c r="AC826" s="21"/>
      <c r="AD826" s="21"/>
      <c r="AE826" s="21"/>
      <c r="AF826" s="21"/>
      <c r="AG826" s="21"/>
      <c r="AH826" s="21"/>
      <c r="AI826" s="21"/>
      <c r="AJ826" s="21"/>
      <c r="AK826" s="21"/>
      <c r="AL826" s="21"/>
      <c r="AM826" s="21"/>
      <c r="AN826" s="21"/>
    </row>
    <row r="827" spans="1:40" s="436" customFormat="1" ht="14.5">
      <c r="A827" s="435"/>
      <c r="B827" s="435"/>
      <c r="C827" s="435"/>
      <c r="D827" s="435"/>
      <c r="E827" s="435"/>
      <c r="F827" s="435"/>
      <c r="G827" s="435"/>
      <c r="H827" s="435"/>
      <c r="I827" s="435"/>
      <c r="J827" s="435"/>
      <c r="K827" s="435"/>
      <c r="L827" s="435"/>
      <c r="M827" s="435"/>
      <c r="N827" s="435"/>
      <c r="O827" s="435"/>
      <c r="P827" s="435"/>
      <c r="Q827" s="435"/>
      <c r="R827" s="435"/>
      <c r="S827" s="435"/>
      <c r="T827" s="435"/>
      <c r="U827" s="435"/>
      <c r="V827" s="21"/>
      <c r="W827" s="21"/>
      <c r="X827" s="21"/>
      <c r="Y827" s="21"/>
      <c r="Z827" s="21"/>
      <c r="AA827" s="21"/>
      <c r="AB827" s="21"/>
      <c r="AC827" s="21"/>
      <c r="AD827" s="21"/>
      <c r="AE827" s="21"/>
      <c r="AF827" s="21"/>
      <c r="AG827" s="21"/>
      <c r="AH827" s="21"/>
      <c r="AI827" s="21"/>
      <c r="AJ827" s="21"/>
      <c r="AK827" s="21"/>
      <c r="AL827" s="21"/>
      <c r="AM827" s="21"/>
      <c r="AN827" s="21"/>
    </row>
    <row r="828" spans="1:40" s="436" customFormat="1" ht="14.5">
      <c r="A828" s="435"/>
      <c r="B828" s="435"/>
      <c r="C828" s="435"/>
      <c r="D828" s="435"/>
      <c r="E828" s="435"/>
      <c r="F828" s="435"/>
      <c r="G828" s="435"/>
      <c r="H828" s="435"/>
      <c r="I828" s="435"/>
      <c r="J828" s="435"/>
      <c r="K828" s="435"/>
      <c r="L828" s="435"/>
      <c r="M828" s="435"/>
      <c r="N828" s="435"/>
      <c r="O828" s="435"/>
      <c r="P828" s="435"/>
      <c r="Q828" s="435"/>
      <c r="R828" s="435"/>
      <c r="S828" s="435"/>
      <c r="T828" s="435"/>
      <c r="U828" s="435"/>
      <c r="V828" s="21"/>
      <c r="W828" s="21"/>
      <c r="X828" s="21"/>
      <c r="Y828" s="21"/>
      <c r="Z828" s="21"/>
      <c r="AA828" s="21"/>
      <c r="AB828" s="21"/>
      <c r="AC828" s="21"/>
      <c r="AD828" s="21"/>
      <c r="AE828" s="21"/>
      <c r="AF828" s="21"/>
      <c r="AG828" s="21"/>
      <c r="AH828" s="21"/>
      <c r="AI828" s="21"/>
      <c r="AJ828" s="21"/>
      <c r="AK828" s="21"/>
      <c r="AL828" s="21"/>
      <c r="AM828" s="21"/>
      <c r="AN828" s="21"/>
    </row>
    <row r="829" spans="1:40" s="436" customFormat="1" ht="14.5">
      <c r="A829" s="435"/>
      <c r="B829" s="435"/>
      <c r="C829" s="435"/>
      <c r="D829" s="435"/>
      <c r="E829" s="435"/>
      <c r="F829" s="435"/>
      <c r="G829" s="435"/>
      <c r="H829" s="435"/>
      <c r="I829" s="435"/>
      <c r="J829" s="435"/>
      <c r="K829" s="435"/>
      <c r="L829" s="435"/>
      <c r="M829" s="435"/>
      <c r="N829" s="435"/>
      <c r="O829" s="435"/>
      <c r="P829" s="435"/>
      <c r="Q829" s="435"/>
      <c r="R829" s="435"/>
      <c r="S829" s="435"/>
      <c r="T829" s="435"/>
      <c r="U829" s="435"/>
      <c r="V829" s="21"/>
      <c r="W829" s="21"/>
      <c r="X829" s="21"/>
      <c r="Y829" s="21"/>
      <c r="Z829" s="21"/>
      <c r="AA829" s="21"/>
      <c r="AB829" s="21"/>
      <c r="AC829" s="21"/>
      <c r="AD829" s="21"/>
      <c r="AE829" s="21"/>
      <c r="AF829" s="21"/>
      <c r="AG829" s="21"/>
      <c r="AH829" s="21"/>
      <c r="AI829" s="21"/>
      <c r="AJ829" s="21"/>
      <c r="AK829" s="21"/>
      <c r="AL829" s="21"/>
      <c r="AM829" s="21"/>
      <c r="AN829" s="21"/>
    </row>
    <row r="830" spans="1:40" s="436" customFormat="1" ht="14.5">
      <c r="A830" s="435"/>
      <c r="B830" s="435"/>
      <c r="C830" s="435"/>
      <c r="D830" s="435"/>
      <c r="E830" s="435"/>
      <c r="F830" s="435"/>
      <c r="G830" s="435"/>
      <c r="H830" s="435"/>
      <c r="I830" s="435"/>
      <c r="J830" s="435"/>
      <c r="K830" s="435"/>
      <c r="L830" s="435"/>
      <c r="M830" s="435"/>
      <c r="N830" s="435"/>
      <c r="O830" s="435"/>
      <c r="P830" s="435"/>
      <c r="Q830" s="435"/>
      <c r="R830" s="435"/>
      <c r="S830" s="435"/>
      <c r="T830" s="435"/>
      <c r="U830" s="435"/>
      <c r="V830" s="21"/>
      <c r="W830" s="21"/>
      <c r="X830" s="21"/>
      <c r="Y830" s="21"/>
      <c r="Z830" s="21"/>
      <c r="AA830" s="21"/>
      <c r="AB830" s="21"/>
      <c r="AC830" s="21"/>
      <c r="AD830" s="21"/>
      <c r="AE830" s="21"/>
      <c r="AF830" s="21"/>
      <c r="AG830" s="21"/>
      <c r="AH830" s="21"/>
      <c r="AI830" s="21"/>
      <c r="AJ830" s="21"/>
      <c r="AK830" s="21"/>
      <c r="AL830" s="21"/>
      <c r="AM830" s="21"/>
      <c r="AN830" s="21"/>
    </row>
    <row r="831" spans="1:40" s="436" customFormat="1" ht="14.5">
      <c r="A831" s="435"/>
      <c r="B831" s="435"/>
      <c r="C831" s="435"/>
      <c r="D831" s="435"/>
      <c r="E831" s="435"/>
      <c r="F831" s="435"/>
      <c r="G831" s="435"/>
      <c r="H831" s="435"/>
      <c r="I831" s="435"/>
      <c r="J831" s="435"/>
      <c r="K831" s="435"/>
      <c r="L831" s="435"/>
      <c r="M831" s="435"/>
      <c r="N831" s="435"/>
      <c r="O831" s="435"/>
      <c r="P831" s="435"/>
      <c r="Q831" s="435"/>
      <c r="R831" s="435"/>
      <c r="S831" s="435"/>
      <c r="T831" s="435"/>
      <c r="U831" s="435"/>
      <c r="V831" s="21"/>
      <c r="W831" s="21"/>
      <c r="X831" s="21"/>
      <c r="Y831" s="21"/>
      <c r="Z831" s="21"/>
      <c r="AA831" s="21"/>
      <c r="AB831" s="21"/>
      <c r="AC831" s="21"/>
      <c r="AD831" s="21"/>
      <c r="AE831" s="21"/>
      <c r="AF831" s="21"/>
      <c r="AG831" s="21"/>
      <c r="AH831" s="21"/>
      <c r="AI831" s="21"/>
      <c r="AJ831" s="21"/>
      <c r="AK831" s="21"/>
      <c r="AL831" s="21"/>
      <c r="AM831" s="21"/>
      <c r="AN831" s="21"/>
    </row>
    <row r="832" spans="1:40" s="436" customFormat="1" ht="14.5">
      <c r="A832" s="435"/>
      <c r="B832" s="435"/>
      <c r="C832" s="435"/>
      <c r="D832" s="435"/>
      <c r="E832" s="435"/>
      <c r="F832" s="435"/>
      <c r="G832" s="435"/>
      <c r="H832" s="435"/>
      <c r="I832" s="435"/>
      <c r="J832" s="435"/>
      <c r="K832" s="435"/>
      <c r="L832" s="435"/>
      <c r="M832" s="435"/>
      <c r="N832" s="435"/>
      <c r="O832" s="435"/>
      <c r="P832" s="435"/>
      <c r="Q832" s="435"/>
      <c r="R832" s="435"/>
      <c r="S832" s="435"/>
      <c r="T832" s="435"/>
      <c r="U832" s="435"/>
      <c r="V832" s="21"/>
      <c r="W832" s="21"/>
      <c r="X832" s="21"/>
      <c r="Y832" s="21"/>
      <c r="Z832" s="21"/>
      <c r="AA832" s="21"/>
      <c r="AB832" s="21"/>
      <c r="AC832" s="21"/>
      <c r="AD832" s="21"/>
      <c r="AE832" s="21"/>
      <c r="AF832" s="21"/>
      <c r="AG832" s="21"/>
      <c r="AH832" s="21"/>
      <c r="AI832" s="21"/>
      <c r="AJ832" s="21"/>
      <c r="AK832" s="21"/>
      <c r="AL832" s="21"/>
      <c r="AM832" s="21"/>
      <c r="AN832" s="21"/>
    </row>
    <row r="833" spans="1:40" s="436" customFormat="1" ht="14.5">
      <c r="A833" s="435"/>
      <c r="B833" s="435"/>
      <c r="C833" s="435"/>
      <c r="D833" s="435"/>
      <c r="E833" s="435"/>
      <c r="F833" s="435"/>
      <c r="G833" s="435"/>
      <c r="H833" s="435"/>
      <c r="I833" s="435"/>
      <c r="J833" s="435"/>
      <c r="K833" s="435"/>
      <c r="L833" s="435"/>
      <c r="M833" s="435"/>
      <c r="N833" s="435"/>
      <c r="O833" s="435"/>
      <c r="P833" s="435"/>
      <c r="Q833" s="435"/>
      <c r="R833" s="435"/>
      <c r="S833" s="435"/>
      <c r="T833" s="435"/>
      <c r="U833" s="435"/>
      <c r="V833" s="21"/>
      <c r="W833" s="21"/>
      <c r="X833" s="21"/>
      <c r="Y833" s="21"/>
      <c r="Z833" s="21"/>
      <c r="AA833" s="21"/>
      <c r="AB833" s="21"/>
      <c r="AC833" s="21"/>
      <c r="AD833" s="21"/>
      <c r="AE833" s="21"/>
      <c r="AF833" s="21"/>
      <c r="AG833" s="21"/>
      <c r="AH833" s="21"/>
      <c r="AI833" s="21"/>
      <c r="AJ833" s="21"/>
      <c r="AK833" s="21"/>
      <c r="AL833" s="21"/>
      <c r="AM833" s="21"/>
      <c r="AN833" s="21"/>
    </row>
    <row r="834" spans="1:40" s="436" customFormat="1" ht="14.5">
      <c r="A834" s="435"/>
      <c r="B834" s="435"/>
      <c r="C834" s="435"/>
      <c r="D834" s="435"/>
      <c r="E834" s="435"/>
      <c r="F834" s="435"/>
      <c r="G834" s="435"/>
      <c r="H834" s="435"/>
      <c r="I834" s="435"/>
      <c r="J834" s="435"/>
      <c r="K834" s="435"/>
      <c r="L834" s="435"/>
      <c r="M834" s="435"/>
      <c r="N834" s="435"/>
      <c r="O834" s="435"/>
      <c r="P834" s="435"/>
      <c r="Q834" s="435"/>
      <c r="R834" s="435"/>
      <c r="S834" s="435"/>
      <c r="T834" s="435"/>
      <c r="U834" s="435"/>
      <c r="V834" s="21"/>
      <c r="W834" s="21"/>
      <c r="X834" s="21"/>
      <c r="Y834" s="21"/>
      <c r="Z834" s="21"/>
      <c r="AA834" s="21"/>
      <c r="AB834" s="21"/>
      <c r="AC834" s="21"/>
      <c r="AD834" s="21"/>
      <c r="AE834" s="21"/>
      <c r="AF834" s="21"/>
      <c r="AG834" s="21"/>
      <c r="AH834" s="21"/>
      <c r="AI834" s="21"/>
      <c r="AJ834" s="21"/>
      <c r="AK834" s="21"/>
      <c r="AL834" s="21"/>
      <c r="AM834" s="21"/>
      <c r="AN834" s="21"/>
    </row>
    <row r="835" spans="1:40" s="436" customFormat="1" ht="14.5">
      <c r="A835" s="435"/>
      <c r="B835" s="435"/>
      <c r="C835" s="435"/>
      <c r="D835" s="435"/>
      <c r="E835" s="435"/>
      <c r="F835" s="435"/>
      <c r="G835" s="435"/>
      <c r="H835" s="435"/>
      <c r="I835" s="435"/>
      <c r="J835" s="435"/>
      <c r="K835" s="435"/>
      <c r="L835" s="435"/>
      <c r="M835" s="435"/>
      <c r="N835" s="435"/>
      <c r="O835" s="435"/>
      <c r="P835" s="435"/>
      <c r="Q835" s="435"/>
      <c r="R835" s="435"/>
      <c r="S835" s="435"/>
      <c r="T835" s="435"/>
      <c r="U835" s="435"/>
      <c r="V835" s="21"/>
      <c r="W835" s="21"/>
      <c r="X835" s="21"/>
      <c r="Y835" s="21"/>
      <c r="Z835" s="21"/>
      <c r="AA835" s="21"/>
      <c r="AB835" s="21"/>
      <c r="AC835" s="21"/>
      <c r="AD835" s="21"/>
      <c r="AE835" s="21"/>
      <c r="AF835" s="21"/>
      <c r="AG835" s="21"/>
      <c r="AH835" s="21"/>
      <c r="AI835" s="21"/>
      <c r="AJ835" s="21"/>
      <c r="AK835" s="21"/>
      <c r="AL835" s="21"/>
      <c r="AM835" s="21"/>
      <c r="AN835" s="21"/>
    </row>
    <row r="836" spans="1:40" s="436" customFormat="1" ht="14.5">
      <c r="A836" s="435"/>
      <c r="B836" s="435"/>
      <c r="C836" s="435"/>
      <c r="D836" s="435"/>
      <c r="E836" s="435"/>
      <c r="F836" s="435"/>
      <c r="G836" s="435"/>
      <c r="H836" s="435"/>
      <c r="I836" s="435"/>
      <c r="J836" s="435"/>
      <c r="K836" s="435"/>
      <c r="L836" s="435"/>
      <c r="M836" s="435"/>
      <c r="N836" s="435"/>
      <c r="O836" s="435"/>
      <c r="P836" s="435"/>
      <c r="Q836" s="435"/>
      <c r="R836" s="435"/>
      <c r="S836" s="435"/>
      <c r="T836" s="435"/>
      <c r="U836" s="435"/>
      <c r="V836" s="21"/>
      <c r="W836" s="21"/>
      <c r="X836" s="21"/>
      <c r="Y836" s="21"/>
      <c r="Z836" s="21"/>
      <c r="AA836" s="21"/>
      <c r="AB836" s="21"/>
      <c r="AC836" s="21"/>
      <c r="AD836" s="21"/>
      <c r="AE836" s="21"/>
      <c r="AF836" s="21"/>
      <c r="AG836" s="21"/>
      <c r="AH836" s="21"/>
      <c r="AI836" s="21"/>
      <c r="AJ836" s="21"/>
      <c r="AK836" s="21"/>
      <c r="AL836" s="21"/>
      <c r="AM836" s="21"/>
      <c r="AN836" s="21"/>
    </row>
    <row r="837" spans="1:40" s="436" customFormat="1" ht="14.5">
      <c r="A837" s="435"/>
      <c r="B837" s="435"/>
      <c r="C837" s="435"/>
      <c r="D837" s="435"/>
      <c r="E837" s="435"/>
      <c r="F837" s="435"/>
      <c r="G837" s="435"/>
      <c r="H837" s="435"/>
      <c r="I837" s="435"/>
      <c r="J837" s="435"/>
      <c r="K837" s="435"/>
      <c r="L837" s="435"/>
      <c r="M837" s="435"/>
      <c r="N837" s="435"/>
      <c r="O837" s="435"/>
      <c r="P837" s="435"/>
      <c r="Q837" s="435"/>
      <c r="R837" s="435"/>
      <c r="S837" s="435"/>
      <c r="T837" s="435"/>
      <c r="U837" s="435"/>
      <c r="V837" s="21"/>
      <c r="W837" s="21"/>
      <c r="X837" s="21"/>
      <c r="Y837" s="21"/>
      <c r="Z837" s="21"/>
      <c r="AA837" s="21"/>
      <c r="AB837" s="21"/>
      <c r="AC837" s="21"/>
      <c r="AD837" s="21"/>
      <c r="AE837" s="21"/>
      <c r="AF837" s="21"/>
      <c r="AG837" s="21"/>
      <c r="AH837" s="21"/>
      <c r="AI837" s="21"/>
      <c r="AJ837" s="21"/>
      <c r="AK837" s="21"/>
      <c r="AL837" s="21"/>
      <c r="AM837" s="21"/>
      <c r="AN837" s="21"/>
    </row>
    <row r="838" spans="1:40" s="436" customFormat="1" ht="14.5">
      <c r="A838" s="435"/>
      <c r="B838" s="435"/>
      <c r="C838" s="435"/>
      <c r="D838" s="435"/>
      <c r="E838" s="435"/>
      <c r="F838" s="435"/>
      <c r="G838" s="435"/>
      <c r="H838" s="435"/>
      <c r="I838" s="435"/>
      <c r="J838" s="435"/>
      <c r="K838" s="435"/>
      <c r="L838" s="435"/>
      <c r="M838" s="435"/>
      <c r="N838" s="435"/>
      <c r="O838" s="435"/>
      <c r="P838" s="435"/>
      <c r="Q838" s="435"/>
      <c r="R838" s="435"/>
      <c r="S838" s="435"/>
      <c r="T838" s="435"/>
      <c r="U838" s="435"/>
      <c r="V838" s="21"/>
      <c r="W838" s="21"/>
      <c r="X838" s="21"/>
      <c r="Y838" s="21"/>
      <c r="Z838" s="21"/>
      <c r="AA838" s="21"/>
      <c r="AB838" s="21"/>
      <c r="AC838" s="21"/>
      <c r="AD838" s="21"/>
      <c r="AE838" s="21"/>
      <c r="AF838" s="21"/>
      <c r="AG838" s="21"/>
      <c r="AH838" s="21"/>
      <c r="AI838" s="21"/>
      <c r="AJ838" s="21"/>
      <c r="AK838" s="21"/>
      <c r="AL838" s="21"/>
      <c r="AM838" s="21"/>
      <c r="AN838" s="21"/>
    </row>
    <row r="839" spans="1:40" s="436" customFormat="1" ht="14.5">
      <c r="A839" s="435"/>
      <c r="B839" s="435"/>
      <c r="C839" s="435"/>
      <c r="D839" s="435"/>
      <c r="E839" s="435"/>
      <c r="F839" s="435"/>
      <c r="G839" s="435"/>
      <c r="H839" s="435"/>
      <c r="I839" s="435"/>
      <c r="J839" s="435"/>
      <c r="K839" s="435"/>
      <c r="L839" s="435"/>
      <c r="M839" s="435"/>
      <c r="N839" s="435"/>
      <c r="O839" s="435"/>
      <c r="P839" s="435"/>
      <c r="Q839" s="435"/>
      <c r="R839" s="435"/>
      <c r="S839" s="435"/>
      <c r="T839" s="435"/>
      <c r="U839" s="435"/>
      <c r="V839" s="21"/>
      <c r="W839" s="21"/>
      <c r="X839" s="21"/>
      <c r="Y839" s="21"/>
      <c r="Z839" s="21"/>
      <c r="AA839" s="21"/>
      <c r="AB839" s="21"/>
      <c r="AC839" s="21"/>
      <c r="AD839" s="21"/>
      <c r="AE839" s="21"/>
      <c r="AF839" s="21"/>
      <c r="AG839" s="21"/>
      <c r="AH839" s="21"/>
      <c r="AI839" s="21"/>
      <c r="AJ839" s="21"/>
      <c r="AK839" s="21"/>
      <c r="AL839" s="21"/>
      <c r="AM839" s="21"/>
      <c r="AN839" s="21"/>
    </row>
    <row r="840" spans="1:40" s="436" customFormat="1" ht="14.5">
      <c r="A840" s="435"/>
      <c r="B840" s="435"/>
      <c r="C840" s="435"/>
      <c r="D840" s="435"/>
      <c r="E840" s="435"/>
      <c r="F840" s="435"/>
      <c r="G840" s="435"/>
      <c r="H840" s="435"/>
      <c r="I840" s="435"/>
      <c r="J840" s="435"/>
      <c r="K840" s="435"/>
      <c r="L840" s="435"/>
      <c r="M840" s="435"/>
      <c r="N840" s="435"/>
      <c r="O840" s="435"/>
      <c r="P840" s="435"/>
      <c r="Q840" s="435"/>
      <c r="R840" s="435"/>
      <c r="S840" s="435"/>
      <c r="T840" s="435"/>
      <c r="U840" s="435"/>
      <c r="V840" s="21"/>
      <c r="W840" s="21"/>
      <c r="X840" s="21"/>
      <c r="Y840" s="21"/>
      <c r="Z840" s="21"/>
      <c r="AA840" s="21"/>
      <c r="AB840" s="21"/>
      <c r="AC840" s="21"/>
      <c r="AD840" s="21"/>
      <c r="AE840" s="21"/>
      <c r="AF840" s="21"/>
      <c r="AG840" s="21"/>
      <c r="AH840" s="21"/>
      <c r="AI840" s="21"/>
      <c r="AJ840" s="21"/>
      <c r="AK840" s="21"/>
      <c r="AL840" s="21"/>
      <c r="AM840" s="21"/>
      <c r="AN840" s="21"/>
    </row>
    <row r="841" spans="1:40" s="436" customFormat="1" ht="14.5">
      <c r="A841" s="435"/>
      <c r="B841" s="435"/>
      <c r="C841" s="435"/>
      <c r="D841" s="435"/>
      <c r="E841" s="435"/>
      <c r="F841" s="435"/>
      <c r="G841" s="435"/>
      <c r="H841" s="435"/>
      <c r="I841" s="435"/>
      <c r="J841" s="435"/>
      <c r="K841" s="435"/>
      <c r="L841" s="435"/>
      <c r="M841" s="435"/>
      <c r="N841" s="435"/>
      <c r="O841" s="435"/>
      <c r="P841" s="435"/>
      <c r="Q841" s="435"/>
      <c r="R841" s="435"/>
      <c r="S841" s="435"/>
      <c r="T841" s="435"/>
      <c r="U841" s="435"/>
      <c r="V841" s="21"/>
      <c r="W841" s="21"/>
      <c r="X841" s="21"/>
      <c r="Y841" s="21"/>
      <c r="Z841" s="21"/>
      <c r="AA841" s="21"/>
      <c r="AB841" s="21"/>
      <c r="AC841" s="21"/>
      <c r="AD841" s="21"/>
      <c r="AE841" s="21"/>
      <c r="AF841" s="21"/>
      <c r="AG841" s="21"/>
      <c r="AH841" s="21"/>
      <c r="AI841" s="21"/>
      <c r="AJ841" s="21"/>
      <c r="AK841" s="21"/>
      <c r="AL841" s="21"/>
      <c r="AM841" s="21"/>
      <c r="AN841" s="21"/>
    </row>
    <row r="842" spans="1:40" s="436" customFormat="1" ht="14.5">
      <c r="A842" s="435"/>
      <c r="B842" s="435"/>
      <c r="C842" s="435"/>
      <c r="D842" s="435"/>
      <c r="E842" s="435"/>
      <c r="F842" s="435"/>
      <c r="G842" s="435"/>
      <c r="H842" s="435"/>
      <c r="I842" s="435"/>
      <c r="J842" s="435"/>
      <c r="K842" s="435"/>
      <c r="L842" s="435"/>
      <c r="M842" s="435"/>
      <c r="N842" s="435"/>
      <c r="O842" s="435"/>
      <c r="P842" s="435"/>
      <c r="Q842" s="435"/>
      <c r="R842" s="435"/>
      <c r="S842" s="435"/>
      <c r="T842" s="435"/>
      <c r="U842" s="435"/>
      <c r="V842" s="21"/>
      <c r="W842" s="21"/>
      <c r="X842" s="21"/>
      <c r="Y842" s="21"/>
      <c r="Z842" s="21"/>
      <c r="AA842" s="21"/>
      <c r="AB842" s="21"/>
      <c r="AC842" s="21"/>
      <c r="AD842" s="21"/>
      <c r="AE842" s="21"/>
      <c r="AF842" s="21"/>
      <c r="AG842" s="21"/>
      <c r="AH842" s="21"/>
      <c r="AI842" s="21"/>
      <c r="AJ842" s="21"/>
      <c r="AK842" s="21"/>
      <c r="AL842" s="21"/>
      <c r="AM842" s="21"/>
      <c r="AN842" s="21"/>
    </row>
    <row r="843" spans="1:40" s="436" customFormat="1" ht="14.5">
      <c r="A843" s="435"/>
      <c r="B843" s="435"/>
      <c r="C843" s="435"/>
      <c r="D843" s="435"/>
      <c r="E843" s="435"/>
      <c r="F843" s="435"/>
      <c r="G843" s="435"/>
      <c r="H843" s="435"/>
      <c r="I843" s="435"/>
      <c r="J843" s="435"/>
      <c r="K843" s="435"/>
      <c r="L843" s="435"/>
      <c r="M843" s="435"/>
      <c r="N843" s="435"/>
      <c r="O843" s="435"/>
      <c r="P843" s="435"/>
      <c r="Q843" s="435"/>
      <c r="R843" s="435"/>
      <c r="S843" s="435"/>
      <c r="T843" s="435"/>
      <c r="U843" s="435"/>
      <c r="V843" s="21"/>
      <c r="W843" s="21"/>
      <c r="X843" s="21"/>
      <c r="Y843" s="21"/>
      <c r="Z843" s="21"/>
      <c r="AA843" s="21"/>
      <c r="AB843" s="21"/>
      <c r="AC843" s="21"/>
      <c r="AD843" s="21"/>
      <c r="AE843" s="21"/>
      <c r="AF843" s="21"/>
      <c r="AG843" s="21"/>
      <c r="AH843" s="21"/>
      <c r="AI843" s="21"/>
      <c r="AJ843" s="21"/>
      <c r="AK843" s="21"/>
      <c r="AL843" s="21"/>
      <c r="AM843" s="21"/>
      <c r="AN843" s="21"/>
    </row>
    <row r="844" spans="1:40" s="436" customFormat="1" ht="14.5">
      <c r="A844" s="435"/>
      <c r="B844" s="435"/>
      <c r="C844" s="435"/>
      <c r="D844" s="435"/>
      <c r="E844" s="435"/>
      <c r="F844" s="435"/>
      <c r="G844" s="435"/>
      <c r="H844" s="435"/>
      <c r="I844" s="435"/>
      <c r="J844" s="435"/>
      <c r="K844" s="435"/>
      <c r="L844" s="435"/>
      <c r="M844" s="435"/>
      <c r="N844" s="435"/>
      <c r="O844" s="435"/>
      <c r="P844" s="435"/>
      <c r="Q844" s="435"/>
      <c r="R844" s="435"/>
      <c r="S844" s="435"/>
      <c r="T844" s="435"/>
      <c r="U844" s="435"/>
      <c r="V844" s="21"/>
      <c r="W844" s="21"/>
      <c r="X844" s="21"/>
      <c r="Y844" s="21"/>
      <c r="Z844" s="21"/>
      <c r="AA844" s="21"/>
      <c r="AB844" s="21"/>
      <c r="AC844" s="21"/>
      <c r="AD844" s="21"/>
      <c r="AE844" s="21"/>
      <c r="AF844" s="21"/>
      <c r="AG844" s="21"/>
      <c r="AH844" s="21"/>
      <c r="AI844" s="21"/>
      <c r="AJ844" s="21"/>
      <c r="AK844" s="21"/>
      <c r="AL844" s="21"/>
      <c r="AM844" s="21"/>
      <c r="AN844" s="21"/>
    </row>
    <row r="845" spans="1:40" s="436" customFormat="1" ht="14.5">
      <c r="A845" s="435"/>
      <c r="B845" s="435"/>
      <c r="C845" s="435"/>
      <c r="D845" s="435"/>
      <c r="E845" s="435"/>
      <c r="F845" s="435"/>
      <c r="G845" s="435"/>
      <c r="H845" s="435"/>
      <c r="I845" s="435"/>
      <c r="J845" s="435"/>
      <c r="K845" s="435"/>
      <c r="L845" s="435"/>
      <c r="M845" s="435"/>
      <c r="N845" s="435"/>
      <c r="O845" s="435"/>
      <c r="P845" s="435"/>
      <c r="Q845" s="435"/>
      <c r="R845" s="435"/>
      <c r="S845" s="435"/>
      <c r="T845" s="435"/>
      <c r="U845" s="435"/>
      <c r="V845" s="21"/>
      <c r="W845" s="21"/>
      <c r="X845" s="21"/>
      <c r="Y845" s="21"/>
      <c r="Z845" s="21"/>
      <c r="AA845" s="21"/>
      <c r="AB845" s="21"/>
      <c r="AC845" s="21"/>
      <c r="AD845" s="21"/>
      <c r="AE845" s="21"/>
      <c r="AF845" s="21"/>
      <c r="AG845" s="21"/>
      <c r="AH845" s="21"/>
      <c r="AI845" s="21"/>
      <c r="AJ845" s="21"/>
      <c r="AK845" s="21"/>
      <c r="AL845" s="21"/>
      <c r="AM845" s="21"/>
      <c r="AN845" s="21"/>
    </row>
    <row r="846" spans="1:40" s="436" customFormat="1" ht="14.5">
      <c r="A846" s="435"/>
      <c r="B846" s="435"/>
      <c r="C846" s="435"/>
      <c r="D846" s="435"/>
      <c r="E846" s="435"/>
      <c r="F846" s="435"/>
      <c r="G846" s="435"/>
      <c r="H846" s="435"/>
      <c r="I846" s="435"/>
      <c r="J846" s="435"/>
      <c r="K846" s="435"/>
      <c r="L846" s="435"/>
      <c r="M846" s="435"/>
      <c r="N846" s="435"/>
      <c r="O846" s="435"/>
      <c r="P846" s="435"/>
      <c r="Q846" s="435"/>
      <c r="R846" s="435"/>
      <c r="S846" s="435"/>
      <c r="T846" s="435"/>
      <c r="U846" s="435"/>
      <c r="V846" s="21"/>
      <c r="W846" s="21"/>
      <c r="X846" s="21"/>
      <c r="Y846" s="21"/>
      <c r="Z846" s="21"/>
      <c r="AA846" s="21"/>
      <c r="AB846" s="21"/>
      <c r="AC846" s="21"/>
      <c r="AD846" s="21"/>
      <c r="AE846" s="21"/>
      <c r="AF846" s="21"/>
      <c r="AG846" s="21"/>
      <c r="AH846" s="21"/>
      <c r="AI846" s="21"/>
      <c r="AJ846" s="21"/>
      <c r="AK846" s="21"/>
      <c r="AL846" s="21"/>
      <c r="AM846" s="21"/>
      <c r="AN846" s="21"/>
    </row>
    <row r="847" spans="1:40" s="436" customFormat="1" ht="14.5">
      <c r="A847" s="435"/>
      <c r="B847" s="435"/>
      <c r="C847" s="435"/>
      <c r="D847" s="435"/>
      <c r="E847" s="435"/>
      <c r="F847" s="435"/>
      <c r="G847" s="435"/>
      <c r="H847" s="435"/>
      <c r="I847" s="435"/>
      <c r="J847" s="435"/>
      <c r="K847" s="435"/>
      <c r="L847" s="435"/>
      <c r="M847" s="435"/>
      <c r="N847" s="435"/>
      <c r="O847" s="435"/>
      <c r="P847" s="435"/>
      <c r="Q847" s="435"/>
      <c r="R847" s="435"/>
      <c r="S847" s="435"/>
      <c r="T847" s="435"/>
      <c r="U847" s="435"/>
      <c r="V847" s="21"/>
      <c r="W847" s="21"/>
      <c r="X847" s="21"/>
      <c r="Y847" s="21"/>
      <c r="Z847" s="21"/>
      <c r="AA847" s="21"/>
      <c r="AB847" s="21"/>
      <c r="AC847" s="21"/>
      <c r="AD847" s="21"/>
      <c r="AE847" s="21"/>
      <c r="AF847" s="21"/>
      <c r="AG847" s="21"/>
      <c r="AH847" s="21"/>
      <c r="AI847" s="21"/>
      <c r="AJ847" s="21"/>
      <c r="AK847" s="21"/>
      <c r="AL847" s="21"/>
      <c r="AM847" s="21"/>
      <c r="AN847" s="21"/>
    </row>
    <row r="848" spans="1:40" s="436" customFormat="1" ht="14.5">
      <c r="A848" s="435"/>
      <c r="B848" s="435"/>
      <c r="C848" s="435"/>
      <c r="D848" s="435"/>
      <c r="E848" s="435"/>
      <c r="F848" s="435"/>
      <c r="G848" s="435"/>
      <c r="H848" s="435"/>
      <c r="I848" s="435"/>
      <c r="J848" s="435"/>
      <c r="K848" s="435"/>
      <c r="L848" s="435"/>
      <c r="M848" s="435"/>
      <c r="N848" s="435"/>
      <c r="O848" s="435"/>
      <c r="P848" s="435"/>
      <c r="Q848" s="435"/>
      <c r="R848" s="435"/>
      <c r="S848" s="435"/>
      <c r="T848" s="435"/>
      <c r="U848" s="435"/>
      <c r="V848" s="21"/>
      <c r="W848" s="21"/>
      <c r="X848" s="21"/>
      <c r="Y848" s="21"/>
      <c r="Z848" s="21"/>
      <c r="AA848" s="21"/>
      <c r="AB848" s="21"/>
      <c r="AC848" s="21"/>
      <c r="AD848" s="21"/>
      <c r="AE848" s="21"/>
      <c r="AF848" s="21"/>
      <c r="AG848" s="21"/>
      <c r="AH848" s="21"/>
      <c r="AI848" s="21"/>
      <c r="AJ848" s="21"/>
      <c r="AK848" s="21"/>
      <c r="AL848" s="21"/>
      <c r="AM848" s="21"/>
      <c r="AN848" s="21"/>
    </row>
    <row r="849" spans="1:40" s="436" customFormat="1" ht="14.5">
      <c r="A849" s="435"/>
      <c r="B849" s="435"/>
      <c r="C849" s="435"/>
      <c r="D849" s="435"/>
      <c r="E849" s="435"/>
      <c r="F849" s="435"/>
      <c r="G849" s="435"/>
      <c r="H849" s="435"/>
      <c r="I849" s="435"/>
      <c r="J849" s="435"/>
      <c r="K849" s="435"/>
      <c r="L849" s="435"/>
      <c r="M849" s="435"/>
      <c r="N849" s="435"/>
      <c r="O849" s="435"/>
      <c r="P849" s="435"/>
      <c r="Q849" s="435"/>
      <c r="R849" s="435"/>
      <c r="S849" s="435"/>
      <c r="T849" s="435"/>
      <c r="U849" s="435"/>
      <c r="V849" s="21"/>
      <c r="W849" s="21"/>
      <c r="X849" s="21"/>
      <c r="Y849" s="21"/>
      <c r="Z849" s="21"/>
      <c r="AA849" s="21"/>
      <c r="AB849" s="21"/>
      <c r="AC849" s="21"/>
      <c r="AD849" s="21"/>
      <c r="AE849" s="21"/>
      <c r="AF849" s="21"/>
      <c r="AG849" s="21"/>
      <c r="AH849" s="21"/>
      <c r="AI849" s="21"/>
      <c r="AJ849" s="21"/>
      <c r="AK849" s="21"/>
      <c r="AL849" s="21"/>
      <c r="AM849" s="21"/>
      <c r="AN849" s="21"/>
    </row>
    <row r="850" spans="1:40" s="436" customFormat="1" ht="14.5">
      <c r="A850" s="435"/>
      <c r="B850" s="435"/>
      <c r="C850" s="435"/>
      <c r="D850" s="435"/>
      <c r="E850" s="435"/>
      <c r="F850" s="435"/>
      <c r="G850" s="435"/>
      <c r="H850" s="435"/>
      <c r="I850" s="435"/>
      <c r="J850" s="435"/>
      <c r="K850" s="435"/>
      <c r="L850" s="435"/>
      <c r="M850" s="435"/>
      <c r="N850" s="435"/>
      <c r="O850" s="435"/>
      <c r="P850" s="435"/>
      <c r="Q850" s="435"/>
      <c r="R850" s="435"/>
      <c r="S850" s="435"/>
      <c r="T850" s="435"/>
      <c r="U850" s="435"/>
      <c r="V850" s="21"/>
      <c r="W850" s="21"/>
      <c r="X850" s="21"/>
      <c r="Y850" s="21"/>
      <c r="Z850" s="21"/>
      <c r="AA850" s="21"/>
      <c r="AB850" s="21"/>
      <c r="AC850" s="21"/>
      <c r="AD850" s="21"/>
      <c r="AE850" s="21"/>
      <c r="AF850" s="21"/>
      <c r="AG850" s="21"/>
      <c r="AH850" s="21"/>
      <c r="AI850" s="21"/>
      <c r="AJ850" s="21"/>
      <c r="AK850" s="21"/>
      <c r="AL850" s="21"/>
      <c r="AM850" s="21"/>
      <c r="AN850" s="21"/>
    </row>
    <row r="851" spans="1:40" s="436" customFormat="1" ht="14.5">
      <c r="A851" s="435"/>
      <c r="B851" s="435"/>
      <c r="C851" s="435"/>
      <c r="D851" s="435"/>
      <c r="E851" s="435"/>
      <c r="F851" s="435"/>
      <c r="G851" s="435"/>
      <c r="H851" s="435"/>
      <c r="I851" s="435"/>
      <c r="J851" s="435"/>
      <c r="K851" s="435"/>
      <c r="L851" s="435"/>
      <c r="M851" s="435"/>
      <c r="N851" s="435"/>
      <c r="O851" s="435"/>
      <c r="P851" s="435"/>
      <c r="Q851" s="435"/>
      <c r="R851" s="435"/>
      <c r="S851" s="435"/>
      <c r="T851" s="435"/>
      <c r="U851" s="435"/>
      <c r="V851" s="21"/>
      <c r="W851" s="21"/>
      <c r="X851" s="21"/>
      <c r="Y851" s="21"/>
      <c r="Z851" s="21"/>
      <c r="AA851" s="21"/>
      <c r="AB851" s="21"/>
      <c r="AC851" s="21"/>
      <c r="AD851" s="21"/>
      <c r="AE851" s="21"/>
      <c r="AF851" s="21"/>
      <c r="AG851" s="21"/>
      <c r="AH851" s="21"/>
      <c r="AI851" s="21"/>
      <c r="AJ851" s="21"/>
      <c r="AK851" s="21"/>
      <c r="AL851" s="21"/>
      <c r="AM851" s="21"/>
      <c r="AN851" s="21"/>
    </row>
    <row r="852" spans="1:40" s="436" customFormat="1" ht="14.5">
      <c r="A852" s="435"/>
      <c r="B852" s="435"/>
      <c r="C852" s="435"/>
      <c r="D852" s="435"/>
      <c r="E852" s="435"/>
      <c r="F852" s="435"/>
      <c r="G852" s="435"/>
      <c r="H852" s="435"/>
      <c r="I852" s="435"/>
      <c r="J852" s="435"/>
      <c r="K852" s="435"/>
      <c r="L852" s="435"/>
      <c r="M852" s="435"/>
      <c r="N852" s="435"/>
      <c r="O852" s="435"/>
      <c r="P852" s="435"/>
      <c r="Q852" s="435"/>
      <c r="R852" s="435"/>
      <c r="S852" s="435"/>
      <c r="T852" s="435"/>
      <c r="U852" s="435"/>
      <c r="V852" s="21"/>
      <c r="W852" s="21"/>
      <c r="X852" s="21"/>
      <c r="Y852" s="21"/>
      <c r="Z852" s="21"/>
      <c r="AA852" s="21"/>
      <c r="AB852" s="21"/>
      <c r="AC852" s="21"/>
      <c r="AD852" s="21"/>
      <c r="AE852" s="21"/>
      <c r="AF852" s="21"/>
      <c r="AG852" s="21"/>
      <c r="AH852" s="21"/>
      <c r="AI852" s="21"/>
      <c r="AJ852" s="21"/>
      <c r="AK852" s="21"/>
      <c r="AL852" s="21"/>
      <c r="AM852" s="21"/>
      <c r="AN852" s="21"/>
    </row>
    <row r="853" spans="1:40" s="436" customFormat="1" ht="14.5">
      <c r="A853" s="435"/>
      <c r="B853" s="435"/>
      <c r="C853" s="435"/>
      <c r="D853" s="435"/>
      <c r="E853" s="435"/>
      <c r="F853" s="435"/>
      <c r="G853" s="435"/>
      <c r="H853" s="435"/>
      <c r="I853" s="435"/>
      <c r="J853" s="435"/>
      <c r="K853" s="435"/>
      <c r="L853" s="435"/>
      <c r="M853" s="435"/>
      <c r="N853" s="435"/>
      <c r="O853" s="435"/>
      <c r="P853" s="435"/>
      <c r="Q853" s="435"/>
      <c r="R853" s="435"/>
      <c r="S853" s="435"/>
      <c r="T853" s="435"/>
      <c r="U853" s="435"/>
      <c r="V853" s="21"/>
      <c r="W853" s="21"/>
      <c r="X853" s="21"/>
      <c r="Y853" s="21"/>
      <c r="Z853" s="21"/>
      <c r="AA853" s="21"/>
      <c r="AB853" s="21"/>
      <c r="AC853" s="21"/>
      <c r="AD853" s="21"/>
      <c r="AE853" s="21"/>
      <c r="AF853" s="21"/>
      <c r="AG853" s="21"/>
      <c r="AH853" s="21"/>
      <c r="AI853" s="21"/>
      <c r="AJ853" s="21"/>
      <c r="AK853" s="21"/>
      <c r="AL853" s="21"/>
      <c r="AM853" s="21"/>
      <c r="AN853" s="21"/>
    </row>
    <row r="854" spans="1:40" s="436" customFormat="1" ht="14.5">
      <c r="A854" s="435"/>
      <c r="B854" s="435"/>
      <c r="C854" s="435"/>
      <c r="D854" s="435"/>
      <c r="E854" s="435"/>
      <c r="F854" s="435"/>
      <c r="G854" s="435"/>
      <c r="H854" s="435"/>
      <c r="I854" s="435"/>
      <c r="J854" s="435"/>
      <c r="K854" s="435"/>
      <c r="L854" s="435"/>
      <c r="M854" s="435"/>
      <c r="N854" s="435"/>
      <c r="O854" s="435"/>
      <c r="P854" s="435"/>
      <c r="Q854" s="435"/>
      <c r="R854" s="435"/>
      <c r="S854" s="435"/>
      <c r="T854" s="435"/>
      <c r="U854" s="435"/>
      <c r="V854" s="21"/>
      <c r="W854" s="21"/>
      <c r="X854" s="21"/>
      <c r="Y854" s="21"/>
      <c r="Z854" s="21"/>
      <c r="AA854" s="21"/>
      <c r="AB854" s="21"/>
      <c r="AC854" s="21"/>
      <c r="AD854" s="21"/>
      <c r="AE854" s="21"/>
      <c r="AF854" s="21"/>
      <c r="AG854" s="21"/>
      <c r="AH854" s="21"/>
      <c r="AI854" s="21"/>
      <c r="AJ854" s="21"/>
      <c r="AK854" s="21"/>
      <c r="AL854" s="21"/>
      <c r="AM854" s="21"/>
      <c r="AN854" s="21"/>
    </row>
    <row r="855" spans="1:40" s="436" customFormat="1" ht="14.5">
      <c r="A855" s="435"/>
      <c r="B855" s="435"/>
      <c r="C855" s="435"/>
      <c r="D855" s="435"/>
      <c r="E855" s="435"/>
      <c r="F855" s="435"/>
      <c r="G855" s="435"/>
      <c r="H855" s="435"/>
      <c r="I855" s="435"/>
      <c r="J855" s="435"/>
      <c r="K855" s="435"/>
      <c r="L855" s="435"/>
      <c r="M855" s="435"/>
      <c r="N855" s="435"/>
      <c r="O855" s="435"/>
      <c r="P855" s="435"/>
      <c r="Q855" s="435"/>
      <c r="R855" s="435"/>
      <c r="S855" s="435"/>
      <c r="T855" s="435"/>
      <c r="U855" s="435"/>
      <c r="V855" s="21"/>
      <c r="W855" s="21"/>
      <c r="X855" s="21"/>
      <c r="Y855" s="21"/>
      <c r="Z855" s="21"/>
      <c r="AA855" s="21"/>
      <c r="AB855" s="21"/>
      <c r="AC855" s="21"/>
      <c r="AD855" s="21"/>
      <c r="AE855" s="21"/>
      <c r="AF855" s="21"/>
      <c r="AG855" s="21"/>
      <c r="AH855" s="21"/>
      <c r="AI855" s="21"/>
      <c r="AJ855" s="21"/>
      <c r="AK855" s="21"/>
      <c r="AL855" s="21"/>
      <c r="AM855" s="21"/>
      <c r="AN855" s="21"/>
    </row>
    <row r="856" spans="1:40" s="436" customFormat="1" ht="14.5">
      <c r="A856" s="435"/>
      <c r="B856" s="435"/>
      <c r="C856" s="435"/>
      <c r="D856" s="435"/>
      <c r="E856" s="435"/>
      <c r="F856" s="435"/>
      <c r="G856" s="435"/>
      <c r="H856" s="435"/>
      <c r="I856" s="435"/>
      <c r="J856" s="435"/>
      <c r="K856" s="435"/>
      <c r="L856" s="435"/>
      <c r="M856" s="435"/>
      <c r="N856" s="435"/>
      <c r="O856" s="435"/>
      <c r="P856" s="435"/>
      <c r="Q856" s="435"/>
      <c r="R856" s="435"/>
      <c r="S856" s="435"/>
      <c r="T856" s="435"/>
      <c r="U856" s="435"/>
      <c r="V856" s="21"/>
      <c r="W856" s="21"/>
      <c r="X856" s="21"/>
      <c r="Y856" s="21"/>
      <c r="Z856" s="21"/>
      <c r="AA856" s="21"/>
      <c r="AB856" s="21"/>
      <c r="AC856" s="21"/>
      <c r="AD856" s="21"/>
      <c r="AE856" s="21"/>
      <c r="AF856" s="21"/>
      <c r="AG856" s="21"/>
      <c r="AH856" s="21"/>
      <c r="AI856" s="21"/>
      <c r="AJ856" s="21"/>
      <c r="AK856" s="21"/>
      <c r="AL856" s="21"/>
      <c r="AM856" s="21"/>
      <c r="AN856" s="21"/>
    </row>
    <row r="857" spans="1:40" s="436" customFormat="1" ht="14.5">
      <c r="A857" s="435"/>
      <c r="B857" s="435"/>
      <c r="C857" s="435"/>
      <c r="D857" s="435"/>
      <c r="E857" s="435"/>
      <c r="F857" s="435"/>
      <c r="G857" s="435"/>
      <c r="H857" s="435"/>
      <c r="I857" s="435"/>
      <c r="J857" s="435"/>
      <c r="K857" s="435"/>
      <c r="L857" s="435"/>
      <c r="M857" s="435"/>
      <c r="N857" s="435"/>
      <c r="O857" s="435"/>
      <c r="P857" s="435"/>
      <c r="Q857" s="435"/>
      <c r="R857" s="435"/>
      <c r="S857" s="435"/>
      <c r="T857" s="435"/>
      <c r="U857" s="435"/>
      <c r="V857" s="21"/>
      <c r="W857" s="21"/>
      <c r="X857" s="21"/>
      <c r="Y857" s="21"/>
      <c r="Z857" s="21"/>
      <c r="AA857" s="21"/>
      <c r="AB857" s="21"/>
      <c r="AC857" s="21"/>
      <c r="AD857" s="21"/>
      <c r="AE857" s="21"/>
      <c r="AF857" s="21"/>
      <c r="AG857" s="21"/>
      <c r="AH857" s="21"/>
      <c r="AI857" s="21"/>
      <c r="AJ857" s="21"/>
      <c r="AK857" s="21"/>
      <c r="AL857" s="21"/>
      <c r="AM857" s="21"/>
      <c r="AN857" s="21"/>
    </row>
    <row r="858" spans="1:40" s="436" customFormat="1" ht="14.5">
      <c r="A858" s="435"/>
      <c r="B858" s="435"/>
      <c r="C858" s="435"/>
      <c r="D858" s="435"/>
      <c r="E858" s="435"/>
      <c r="F858" s="435"/>
      <c r="G858" s="435"/>
      <c r="H858" s="435"/>
      <c r="I858" s="435"/>
      <c r="J858" s="435"/>
      <c r="K858" s="435"/>
      <c r="L858" s="435"/>
      <c r="M858" s="435"/>
      <c r="N858" s="435"/>
      <c r="O858" s="435"/>
      <c r="P858" s="435"/>
      <c r="Q858" s="435"/>
      <c r="R858" s="435"/>
      <c r="S858" s="435"/>
      <c r="T858" s="435"/>
      <c r="U858" s="435"/>
      <c r="V858" s="21"/>
      <c r="W858" s="21"/>
      <c r="X858" s="21"/>
      <c r="Y858" s="21"/>
      <c r="Z858" s="21"/>
      <c r="AA858" s="21"/>
      <c r="AB858" s="21"/>
      <c r="AC858" s="21"/>
      <c r="AD858" s="21"/>
      <c r="AE858" s="21"/>
      <c r="AF858" s="21"/>
      <c r="AG858" s="21"/>
      <c r="AH858" s="21"/>
      <c r="AI858" s="21"/>
      <c r="AJ858" s="21"/>
      <c r="AK858" s="21"/>
      <c r="AL858" s="21"/>
      <c r="AM858" s="21"/>
      <c r="AN858" s="21"/>
    </row>
    <row r="859" spans="1:40" s="436" customFormat="1" ht="14.5">
      <c r="A859" s="435"/>
      <c r="B859" s="435"/>
      <c r="C859" s="435"/>
      <c r="D859" s="435"/>
      <c r="E859" s="435"/>
      <c r="F859" s="435"/>
      <c r="G859" s="435"/>
      <c r="H859" s="435"/>
      <c r="I859" s="435"/>
      <c r="J859" s="435"/>
      <c r="K859" s="435"/>
      <c r="L859" s="435"/>
      <c r="M859" s="435"/>
      <c r="N859" s="435"/>
      <c r="O859" s="435"/>
      <c r="P859" s="435"/>
      <c r="Q859" s="435"/>
      <c r="R859" s="435"/>
      <c r="S859" s="435"/>
      <c r="T859" s="435"/>
      <c r="U859" s="435"/>
      <c r="V859" s="21"/>
      <c r="W859" s="21"/>
      <c r="X859" s="21"/>
      <c r="Y859" s="21"/>
      <c r="Z859" s="21"/>
      <c r="AA859" s="21"/>
      <c r="AB859" s="21"/>
      <c r="AC859" s="21"/>
      <c r="AD859" s="21"/>
      <c r="AE859" s="21"/>
      <c r="AF859" s="21"/>
      <c r="AG859" s="21"/>
      <c r="AH859" s="21"/>
      <c r="AI859" s="21"/>
      <c r="AJ859" s="21"/>
      <c r="AK859" s="21"/>
      <c r="AL859" s="21"/>
      <c r="AM859" s="21"/>
      <c r="AN859" s="21"/>
    </row>
    <row r="860" spans="1:40" s="436" customFormat="1" ht="14.5">
      <c r="A860" s="435"/>
      <c r="B860" s="435"/>
      <c r="C860" s="435"/>
      <c r="D860" s="435"/>
      <c r="E860" s="435"/>
      <c r="F860" s="435"/>
      <c r="G860" s="435"/>
      <c r="H860" s="435"/>
      <c r="I860" s="435"/>
      <c r="J860" s="435"/>
      <c r="K860" s="435"/>
      <c r="L860" s="435"/>
      <c r="M860" s="435"/>
      <c r="N860" s="435"/>
      <c r="O860" s="435"/>
      <c r="P860" s="435"/>
      <c r="Q860" s="435"/>
      <c r="R860" s="435"/>
      <c r="S860" s="435"/>
      <c r="T860" s="435"/>
      <c r="U860" s="435"/>
      <c r="V860" s="21"/>
      <c r="W860" s="21"/>
      <c r="X860" s="21"/>
      <c r="Y860" s="21"/>
      <c r="Z860" s="21"/>
      <c r="AA860" s="21"/>
      <c r="AB860" s="21"/>
      <c r="AC860" s="21"/>
      <c r="AD860" s="21"/>
      <c r="AE860" s="21"/>
      <c r="AF860" s="21"/>
      <c r="AG860" s="21"/>
      <c r="AH860" s="21"/>
      <c r="AI860" s="21"/>
      <c r="AJ860" s="21"/>
      <c r="AK860" s="21"/>
      <c r="AL860" s="21"/>
      <c r="AM860" s="21"/>
      <c r="AN860" s="21"/>
    </row>
    <row r="861" spans="1:40" s="436" customFormat="1" ht="14.5">
      <c r="A861" s="435"/>
      <c r="B861" s="435"/>
      <c r="C861" s="435"/>
      <c r="D861" s="435"/>
      <c r="E861" s="435"/>
      <c r="F861" s="435"/>
      <c r="G861" s="435"/>
      <c r="H861" s="435"/>
      <c r="I861" s="435"/>
      <c r="J861" s="435"/>
      <c r="K861" s="435"/>
      <c r="L861" s="435"/>
      <c r="M861" s="435"/>
      <c r="N861" s="435"/>
      <c r="O861" s="435"/>
      <c r="P861" s="435"/>
      <c r="Q861" s="435"/>
      <c r="R861" s="435"/>
      <c r="S861" s="435"/>
      <c r="T861" s="435"/>
      <c r="U861" s="435"/>
      <c r="V861" s="21"/>
      <c r="W861" s="21"/>
      <c r="X861" s="21"/>
      <c r="Y861" s="21"/>
      <c r="Z861" s="21"/>
      <c r="AA861" s="21"/>
      <c r="AB861" s="21"/>
      <c r="AC861" s="21"/>
      <c r="AD861" s="21"/>
      <c r="AE861" s="21"/>
      <c r="AF861" s="21"/>
      <c r="AG861" s="21"/>
      <c r="AH861" s="21"/>
      <c r="AI861" s="21"/>
      <c r="AJ861" s="21"/>
      <c r="AK861" s="21"/>
      <c r="AL861" s="21"/>
      <c r="AM861" s="21"/>
      <c r="AN861" s="21"/>
    </row>
    <row r="862" spans="1:40" s="436" customFormat="1" ht="14.5">
      <c r="A862" s="435"/>
      <c r="B862" s="435"/>
      <c r="C862" s="435"/>
      <c r="D862" s="435"/>
      <c r="E862" s="435"/>
      <c r="F862" s="435"/>
      <c r="G862" s="435"/>
      <c r="H862" s="435"/>
      <c r="I862" s="435"/>
      <c r="J862" s="435"/>
      <c r="K862" s="435"/>
      <c r="L862" s="435"/>
      <c r="M862" s="435"/>
      <c r="N862" s="435"/>
      <c r="O862" s="435"/>
      <c r="P862" s="435"/>
      <c r="Q862" s="435"/>
      <c r="R862" s="435"/>
      <c r="S862" s="435"/>
      <c r="T862" s="435"/>
      <c r="U862" s="435"/>
      <c r="V862" s="21"/>
      <c r="W862" s="21"/>
      <c r="X862" s="21"/>
      <c r="Y862" s="21"/>
      <c r="Z862" s="21"/>
      <c r="AA862" s="21"/>
      <c r="AB862" s="21"/>
      <c r="AC862" s="21"/>
      <c r="AD862" s="21"/>
      <c r="AE862" s="21"/>
      <c r="AF862" s="21"/>
      <c r="AG862" s="21"/>
      <c r="AH862" s="21"/>
      <c r="AI862" s="21"/>
      <c r="AJ862" s="21"/>
      <c r="AK862" s="21"/>
      <c r="AL862" s="21"/>
      <c r="AM862" s="21"/>
      <c r="AN862" s="21"/>
    </row>
    <row r="863" spans="1:40" s="436" customFormat="1" ht="14.5">
      <c r="A863" s="435"/>
      <c r="B863" s="435"/>
      <c r="C863" s="435"/>
      <c r="D863" s="435"/>
      <c r="E863" s="435"/>
      <c r="F863" s="435"/>
      <c r="G863" s="435"/>
      <c r="H863" s="435"/>
      <c r="I863" s="435"/>
      <c r="J863" s="435"/>
      <c r="K863" s="435"/>
      <c r="L863" s="435"/>
      <c r="M863" s="435"/>
      <c r="N863" s="435"/>
      <c r="O863" s="435"/>
      <c r="P863" s="435"/>
      <c r="Q863" s="435"/>
      <c r="R863" s="435"/>
      <c r="S863" s="435"/>
      <c r="T863" s="435"/>
      <c r="U863" s="435"/>
      <c r="V863" s="21"/>
      <c r="W863" s="21"/>
      <c r="X863" s="21"/>
      <c r="Y863" s="21"/>
      <c r="Z863" s="21"/>
      <c r="AA863" s="21"/>
      <c r="AB863" s="21"/>
      <c r="AC863" s="21"/>
      <c r="AD863" s="21"/>
      <c r="AE863" s="21"/>
      <c r="AF863" s="21"/>
      <c r="AG863" s="21"/>
      <c r="AH863" s="21"/>
      <c r="AI863" s="21"/>
      <c r="AJ863" s="21"/>
      <c r="AK863" s="21"/>
      <c r="AL863" s="21"/>
      <c r="AM863" s="21"/>
      <c r="AN863" s="21"/>
    </row>
    <row r="864" spans="1:40" s="436" customFormat="1" ht="14.5">
      <c r="A864" s="435"/>
      <c r="B864" s="435"/>
      <c r="C864" s="435"/>
      <c r="D864" s="435"/>
      <c r="E864" s="435"/>
      <c r="F864" s="435"/>
      <c r="G864" s="435"/>
      <c r="H864" s="435"/>
      <c r="I864" s="435"/>
      <c r="J864" s="435"/>
      <c r="K864" s="435"/>
      <c r="L864" s="435"/>
      <c r="M864" s="435"/>
      <c r="N864" s="435"/>
      <c r="O864" s="435"/>
      <c r="P864" s="435"/>
      <c r="Q864" s="435"/>
      <c r="R864" s="435"/>
      <c r="S864" s="435"/>
      <c r="T864" s="435"/>
      <c r="U864" s="435"/>
      <c r="V864" s="21"/>
      <c r="W864" s="21"/>
      <c r="X864" s="21"/>
      <c r="Y864" s="21"/>
      <c r="Z864" s="21"/>
      <c r="AA864" s="21"/>
      <c r="AB864" s="21"/>
      <c r="AC864" s="21"/>
      <c r="AD864" s="21"/>
      <c r="AE864" s="21"/>
      <c r="AF864" s="21"/>
      <c r="AG864" s="21"/>
      <c r="AH864" s="21"/>
      <c r="AI864" s="21"/>
      <c r="AJ864" s="21"/>
      <c r="AK864" s="21"/>
      <c r="AL864" s="21"/>
      <c r="AM864" s="21"/>
      <c r="AN864" s="21"/>
    </row>
    <row r="865" spans="1:40" s="436" customFormat="1" ht="14.5">
      <c r="A865" s="435"/>
      <c r="B865" s="435"/>
      <c r="C865" s="435"/>
      <c r="D865" s="435"/>
      <c r="E865" s="435"/>
      <c r="F865" s="435"/>
      <c r="G865" s="435"/>
      <c r="H865" s="435"/>
      <c r="I865" s="435"/>
      <c r="J865" s="435"/>
      <c r="K865" s="435"/>
      <c r="L865" s="435"/>
      <c r="M865" s="435"/>
      <c r="N865" s="435"/>
      <c r="O865" s="435"/>
      <c r="P865" s="435"/>
      <c r="Q865" s="435"/>
      <c r="R865" s="435"/>
      <c r="S865" s="435"/>
      <c r="T865" s="435"/>
      <c r="U865" s="435"/>
      <c r="V865" s="21"/>
      <c r="W865" s="21"/>
      <c r="X865" s="21"/>
      <c r="Y865" s="21"/>
      <c r="Z865" s="21"/>
      <c r="AA865" s="21"/>
      <c r="AB865" s="21"/>
      <c r="AC865" s="21"/>
      <c r="AD865" s="21"/>
      <c r="AE865" s="21"/>
      <c r="AF865" s="21"/>
      <c r="AG865" s="21"/>
      <c r="AH865" s="21"/>
      <c r="AI865" s="21"/>
      <c r="AJ865" s="21"/>
      <c r="AK865" s="21"/>
      <c r="AL865" s="21"/>
      <c r="AM865" s="21"/>
      <c r="AN865" s="21"/>
    </row>
    <row r="866" spans="1:40" s="436" customFormat="1" ht="14.5">
      <c r="A866" s="435"/>
      <c r="B866" s="435"/>
      <c r="C866" s="435"/>
      <c r="D866" s="435"/>
      <c r="E866" s="435"/>
      <c r="F866" s="435"/>
      <c r="G866" s="435"/>
      <c r="H866" s="435"/>
      <c r="I866" s="435"/>
      <c r="J866" s="435"/>
      <c r="K866" s="435"/>
      <c r="L866" s="435"/>
      <c r="M866" s="435"/>
      <c r="N866" s="435"/>
      <c r="O866" s="435"/>
      <c r="P866" s="435"/>
      <c r="Q866" s="435"/>
      <c r="R866" s="435"/>
      <c r="S866" s="435"/>
      <c r="T866" s="435"/>
      <c r="U866" s="435"/>
      <c r="V866" s="21"/>
      <c r="W866" s="21"/>
      <c r="X866" s="21"/>
      <c r="Y866" s="21"/>
      <c r="Z866" s="21"/>
      <c r="AA866" s="21"/>
      <c r="AB866" s="21"/>
      <c r="AC866" s="21"/>
      <c r="AD866" s="21"/>
      <c r="AE866" s="21"/>
      <c r="AF866" s="21"/>
      <c r="AG866" s="21"/>
      <c r="AH866" s="21"/>
      <c r="AI866" s="21"/>
      <c r="AJ866" s="21"/>
      <c r="AK866" s="21"/>
      <c r="AL866" s="21"/>
      <c r="AM866" s="21"/>
      <c r="AN866" s="21"/>
    </row>
    <row r="867" spans="1:40" s="436" customFormat="1" ht="14.5">
      <c r="A867" s="435"/>
      <c r="B867" s="435"/>
      <c r="C867" s="435"/>
      <c r="D867" s="435"/>
      <c r="E867" s="435"/>
      <c r="F867" s="435"/>
      <c r="G867" s="435"/>
      <c r="H867" s="435"/>
      <c r="I867" s="435"/>
      <c r="J867" s="435"/>
      <c r="K867" s="435"/>
      <c r="L867" s="435"/>
      <c r="M867" s="435"/>
      <c r="N867" s="435"/>
      <c r="O867" s="435"/>
      <c r="P867" s="435"/>
      <c r="Q867" s="435"/>
      <c r="R867" s="435"/>
      <c r="S867" s="435"/>
      <c r="T867" s="435"/>
      <c r="U867" s="435"/>
      <c r="V867" s="21"/>
      <c r="W867" s="21"/>
      <c r="X867" s="21"/>
      <c r="Y867" s="21"/>
      <c r="Z867" s="21"/>
      <c r="AA867" s="21"/>
      <c r="AB867" s="21"/>
      <c r="AC867" s="21"/>
      <c r="AD867" s="21"/>
      <c r="AE867" s="21"/>
      <c r="AF867" s="21"/>
      <c r="AG867" s="21"/>
      <c r="AH867" s="21"/>
      <c r="AI867" s="21"/>
      <c r="AJ867" s="21"/>
      <c r="AK867" s="21"/>
      <c r="AL867" s="21"/>
      <c r="AM867" s="21"/>
      <c r="AN867" s="21"/>
    </row>
    <row r="868" spans="1:40" s="436" customFormat="1" ht="14.5">
      <c r="A868" s="435"/>
      <c r="B868" s="435"/>
      <c r="C868" s="435"/>
      <c r="D868" s="435"/>
      <c r="E868" s="435"/>
      <c r="F868" s="435"/>
      <c r="G868" s="435"/>
      <c r="H868" s="435"/>
      <c r="I868" s="435"/>
      <c r="J868" s="435"/>
      <c r="K868" s="435"/>
      <c r="L868" s="435"/>
      <c r="M868" s="435"/>
      <c r="N868" s="435"/>
      <c r="O868" s="435"/>
      <c r="P868" s="435"/>
      <c r="Q868" s="435"/>
      <c r="R868" s="435"/>
      <c r="S868" s="435"/>
      <c r="T868" s="435"/>
      <c r="U868" s="435"/>
      <c r="V868" s="21"/>
      <c r="W868" s="21"/>
      <c r="X868" s="21"/>
      <c r="Y868" s="21"/>
      <c r="Z868" s="21"/>
      <c r="AA868" s="21"/>
      <c r="AB868" s="21"/>
      <c r="AC868" s="21"/>
      <c r="AD868" s="21"/>
      <c r="AE868" s="21"/>
      <c r="AF868" s="21"/>
      <c r="AG868" s="21"/>
      <c r="AH868" s="21"/>
      <c r="AI868" s="21"/>
      <c r="AJ868" s="21"/>
      <c r="AK868" s="21"/>
      <c r="AL868" s="21"/>
      <c r="AM868" s="21"/>
      <c r="AN868" s="21"/>
    </row>
    <row r="869" spans="1:40" s="436" customFormat="1" ht="14.5">
      <c r="A869" s="435"/>
      <c r="B869" s="435"/>
      <c r="C869" s="435"/>
      <c r="D869" s="435"/>
      <c r="E869" s="435"/>
      <c r="F869" s="435"/>
      <c r="G869" s="435"/>
      <c r="H869" s="435"/>
      <c r="I869" s="435"/>
      <c r="J869" s="435"/>
      <c r="K869" s="435"/>
      <c r="L869" s="435"/>
      <c r="M869" s="435"/>
      <c r="N869" s="435"/>
      <c r="O869" s="435"/>
      <c r="P869" s="435"/>
      <c r="Q869" s="435"/>
      <c r="R869" s="435"/>
      <c r="S869" s="435"/>
      <c r="T869" s="435"/>
      <c r="U869" s="435"/>
      <c r="V869" s="21"/>
      <c r="W869" s="21"/>
      <c r="X869" s="21"/>
      <c r="Y869" s="21"/>
      <c r="Z869" s="21"/>
      <c r="AA869" s="21"/>
      <c r="AB869" s="21"/>
      <c r="AC869" s="21"/>
      <c r="AD869" s="21"/>
      <c r="AE869" s="21"/>
      <c r="AF869" s="21"/>
      <c r="AG869" s="21"/>
      <c r="AH869" s="21"/>
      <c r="AI869" s="21"/>
      <c r="AJ869" s="21"/>
      <c r="AK869" s="21"/>
      <c r="AL869" s="21"/>
      <c r="AM869" s="21"/>
      <c r="AN869" s="21"/>
    </row>
    <row r="870" spans="1:40" s="436" customFormat="1" ht="14.5">
      <c r="A870" s="435"/>
      <c r="B870" s="435"/>
      <c r="C870" s="435"/>
      <c r="D870" s="435"/>
      <c r="E870" s="435"/>
      <c r="F870" s="435"/>
      <c r="G870" s="435"/>
      <c r="H870" s="435"/>
      <c r="I870" s="435"/>
      <c r="J870" s="435"/>
      <c r="K870" s="435"/>
      <c r="L870" s="435"/>
      <c r="M870" s="435"/>
      <c r="N870" s="435"/>
      <c r="O870" s="435"/>
      <c r="P870" s="435"/>
      <c r="Q870" s="435"/>
      <c r="R870" s="435"/>
      <c r="S870" s="435"/>
      <c r="T870" s="435"/>
      <c r="U870" s="435"/>
      <c r="V870" s="21"/>
      <c r="W870" s="21"/>
      <c r="X870" s="21"/>
      <c r="Y870" s="21"/>
      <c r="Z870" s="21"/>
      <c r="AA870" s="21"/>
      <c r="AB870" s="21"/>
      <c r="AC870" s="21"/>
      <c r="AD870" s="21"/>
      <c r="AE870" s="21"/>
      <c r="AF870" s="21"/>
      <c r="AG870" s="21"/>
      <c r="AH870" s="21"/>
      <c r="AI870" s="21"/>
      <c r="AJ870" s="21"/>
      <c r="AK870" s="21"/>
      <c r="AL870" s="21"/>
      <c r="AM870" s="21"/>
      <c r="AN870" s="21"/>
    </row>
    <row r="871" spans="1:40" s="436" customFormat="1" ht="14.5">
      <c r="A871" s="435"/>
      <c r="B871" s="435"/>
      <c r="C871" s="435"/>
      <c r="D871" s="435"/>
      <c r="E871" s="435"/>
      <c r="F871" s="435"/>
      <c r="G871" s="435"/>
      <c r="H871" s="435"/>
      <c r="I871" s="435"/>
      <c r="J871" s="435"/>
      <c r="K871" s="435"/>
      <c r="L871" s="435"/>
      <c r="M871" s="435"/>
      <c r="N871" s="435"/>
      <c r="O871" s="435"/>
      <c r="P871" s="435"/>
      <c r="Q871" s="435"/>
      <c r="R871" s="435"/>
      <c r="S871" s="435"/>
      <c r="T871" s="435"/>
      <c r="U871" s="435"/>
      <c r="V871" s="21"/>
      <c r="W871" s="21"/>
      <c r="X871" s="21"/>
      <c r="Y871" s="21"/>
      <c r="Z871" s="21"/>
      <c r="AA871" s="21"/>
      <c r="AB871" s="21"/>
      <c r="AC871" s="21"/>
      <c r="AD871" s="21"/>
      <c r="AE871" s="21"/>
      <c r="AF871" s="21"/>
      <c r="AG871" s="21"/>
      <c r="AH871" s="21"/>
      <c r="AI871" s="21"/>
      <c r="AJ871" s="21"/>
      <c r="AK871" s="21"/>
      <c r="AL871" s="21"/>
      <c r="AM871" s="21"/>
      <c r="AN871" s="21"/>
    </row>
    <row r="872" spans="1:40" s="436" customFormat="1" ht="14.5">
      <c r="A872" s="435"/>
      <c r="B872" s="435"/>
      <c r="C872" s="435"/>
      <c r="D872" s="435"/>
      <c r="E872" s="435"/>
      <c r="F872" s="435"/>
      <c r="G872" s="435"/>
      <c r="H872" s="435"/>
      <c r="I872" s="435"/>
      <c r="J872" s="435"/>
      <c r="K872" s="435"/>
      <c r="L872" s="435"/>
      <c r="M872" s="435"/>
      <c r="N872" s="435"/>
      <c r="O872" s="435"/>
      <c r="P872" s="435"/>
      <c r="Q872" s="435"/>
      <c r="R872" s="435"/>
      <c r="S872" s="435"/>
      <c r="T872" s="435"/>
      <c r="U872" s="435"/>
      <c r="V872" s="21"/>
      <c r="W872" s="21"/>
      <c r="X872" s="21"/>
      <c r="Y872" s="21"/>
      <c r="Z872" s="21"/>
      <c r="AA872" s="21"/>
      <c r="AB872" s="21"/>
      <c r="AC872" s="21"/>
      <c r="AD872" s="21"/>
      <c r="AE872" s="21"/>
      <c r="AF872" s="21"/>
      <c r="AG872" s="21"/>
      <c r="AH872" s="21"/>
      <c r="AI872" s="21"/>
      <c r="AJ872" s="21"/>
      <c r="AK872" s="21"/>
      <c r="AL872" s="21"/>
      <c r="AM872" s="21"/>
      <c r="AN872" s="21"/>
    </row>
    <row r="873" spans="1:40" s="436" customFormat="1" ht="14.5">
      <c r="A873" s="435"/>
      <c r="B873" s="435"/>
      <c r="C873" s="435"/>
      <c r="D873" s="435"/>
      <c r="E873" s="435"/>
      <c r="F873" s="435"/>
      <c r="G873" s="435"/>
      <c r="H873" s="435"/>
      <c r="I873" s="435"/>
      <c r="J873" s="435"/>
      <c r="K873" s="435"/>
      <c r="L873" s="435"/>
      <c r="M873" s="435"/>
      <c r="N873" s="435"/>
      <c r="O873" s="435"/>
      <c r="P873" s="435"/>
      <c r="Q873" s="435"/>
      <c r="R873" s="435"/>
      <c r="S873" s="435"/>
      <c r="T873" s="435"/>
      <c r="U873" s="435"/>
      <c r="V873" s="21"/>
      <c r="W873" s="21"/>
      <c r="X873" s="21"/>
      <c r="Y873" s="21"/>
      <c r="Z873" s="21"/>
      <c r="AA873" s="21"/>
      <c r="AB873" s="21"/>
      <c r="AC873" s="21"/>
      <c r="AD873" s="21"/>
      <c r="AE873" s="21"/>
      <c r="AF873" s="21"/>
      <c r="AG873" s="21"/>
      <c r="AH873" s="21"/>
      <c r="AI873" s="21"/>
      <c r="AJ873" s="21"/>
      <c r="AK873" s="21"/>
      <c r="AL873" s="21"/>
      <c r="AM873" s="21"/>
      <c r="AN873" s="21"/>
    </row>
    <row r="874" spans="1:40" s="436" customFormat="1" ht="14.5">
      <c r="A874" s="435"/>
      <c r="B874" s="435"/>
      <c r="C874" s="435"/>
      <c r="D874" s="435"/>
      <c r="E874" s="435"/>
      <c r="F874" s="435"/>
      <c r="G874" s="435"/>
      <c r="H874" s="435"/>
      <c r="I874" s="435"/>
      <c r="J874" s="435"/>
      <c r="K874" s="435"/>
      <c r="L874" s="435"/>
      <c r="M874" s="435"/>
      <c r="N874" s="435"/>
      <c r="O874" s="435"/>
      <c r="P874" s="435"/>
      <c r="Q874" s="435"/>
      <c r="R874" s="435"/>
      <c r="S874" s="435"/>
      <c r="T874" s="435"/>
      <c r="U874" s="435"/>
      <c r="V874" s="21"/>
      <c r="W874" s="21"/>
      <c r="X874" s="21"/>
      <c r="Y874" s="21"/>
      <c r="Z874" s="21"/>
      <c r="AA874" s="21"/>
      <c r="AB874" s="21"/>
      <c r="AC874" s="21"/>
      <c r="AD874" s="21"/>
      <c r="AE874" s="21"/>
      <c r="AF874" s="21"/>
      <c r="AG874" s="21"/>
      <c r="AH874" s="21"/>
      <c r="AI874" s="21"/>
      <c r="AJ874" s="21"/>
      <c r="AK874" s="21"/>
      <c r="AL874" s="21"/>
      <c r="AM874" s="21"/>
      <c r="AN874" s="21"/>
    </row>
    <row r="875" spans="1:40" s="436" customFormat="1" ht="14.5">
      <c r="A875" s="435"/>
      <c r="B875" s="435"/>
      <c r="C875" s="435"/>
      <c r="D875" s="435"/>
      <c r="E875" s="435"/>
      <c r="F875" s="435"/>
      <c r="G875" s="435"/>
      <c r="H875" s="435"/>
      <c r="I875" s="435"/>
      <c r="J875" s="435"/>
      <c r="K875" s="435"/>
      <c r="L875" s="435"/>
      <c r="M875" s="435"/>
      <c r="N875" s="435"/>
      <c r="O875" s="435"/>
      <c r="P875" s="435"/>
      <c r="Q875" s="435"/>
      <c r="R875" s="435"/>
      <c r="S875" s="435"/>
      <c r="T875" s="435"/>
      <c r="U875" s="435"/>
      <c r="V875" s="21"/>
      <c r="W875" s="21"/>
      <c r="X875" s="21"/>
      <c r="Y875" s="21"/>
      <c r="Z875" s="21"/>
      <c r="AA875" s="21"/>
      <c r="AB875" s="21"/>
      <c r="AC875" s="21"/>
      <c r="AD875" s="21"/>
      <c r="AE875" s="21"/>
      <c r="AF875" s="21"/>
      <c r="AG875" s="21"/>
      <c r="AH875" s="21"/>
      <c r="AI875" s="21"/>
      <c r="AJ875" s="21"/>
      <c r="AK875" s="21"/>
      <c r="AL875" s="21"/>
      <c r="AM875" s="21"/>
      <c r="AN875" s="21"/>
    </row>
    <row r="876" spans="1:40" s="436" customFormat="1" ht="14.5">
      <c r="A876" s="435"/>
      <c r="B876" s="435"/>
      <c r="C876" s="435"/>
      <c r="D876" s="435"/>
      <c r="E876" s="435"/>
      <c r="F876" s="435"/>
      <c r="G876" s="435"/>
      <c r="H876" s="435"/>
      <c r="I876" s="435"/>
      <c r="J876" s="435"/>
      <c r="K876" s="435"/>
      <c r="L876" s="435"/>
      <c r="M876" s="435"/>
      <c r="N876" s="435"/>
      <c r="O876" s="435"/>
      <c r="P876" s="435"/>
      <c r="Q876" s="435"/>
      <c r="R876" s="435"/>
      <c r="S876" s="435"/>
      <c r="T876" s="435"/>
      <c r="U876" s="435"/>
      <c r="V876" s="21"/>
      <c r="W876" s="21"/>
      <c r="X876" s="21"/>
      <c r="Y876" s="21"/>
      <c r="Z876" s="21"/>
      <c r="AA876" s="21"/>
      <c r="AB876" s="21"/>
      <c r="AC876" s="21"/>
      <c r="AD876" s="21"/>
      <c r="AE876" s="21"/>
      <c r="AF876" s="21"/>
      <c r="AG876" s="21"/>
      <c r="AH876" s="21"/>
      <c r="AI876" s="21"/>
      <c r="AJ876" s="21"/>
      <c r="AK876" s="21"/>
      <c r="AL876" s="21"/>
      <c r="AM876" s="21"/>
      <c r="AN876" s="21"/>
    </row>
    <row r="877" spans="1:40" s="436" customFormat="1" ht="14.5">
      <c r="A877" s="435"/>
      <c r="B877" s="435"/>
      <c r="C877" s="435"/>
      <c r="D877" s="435"/>
      <c r="E877" s="435"/>
      <c r="F877" s="435"/>
      <c r="G877" s="435"/>
      <c r="H877" s="435"/>
      <c r="I877" s="435"/>
      <c r="J877" s="435"/>
      <c r="K877" s="435"/>
      <c r="L877" s="435"/>
      <c r="M877" s="435"/>
      <c r="N877" s="435"/>
      <c r="O877" s="435"/>
      <c r="P877" s="435"/>
      <c r="Q877" s="435"/>
      <c r="R877" s="435"/>
      <c r="S877" s="435"/>
      <c r="T877" s="435"/>
      <c r="U877" s="435"/>
      <c r="V877" s="21"/>
      <c r="W877" s="21"/>
      <c r="X877" s="21"/>
      <c r="Y877" s="21"/>
      <c r="Z877" s="21"/>
      <c r="AA877" s="21"/>
      <c r="AB877" s="21"/>
      <c r="AC877" s="21"/>
      <c r="AD877" s="21"/>
      <c r="AE877" s="21"/>
      <c r="AF877" s="21"/>
      <c r="AG877" s="21"/>
      <c r="AH877" s="21"/>
      <c r="AI877" s="21"/>
      <c r="AJ877" s="21"/>
      <c r="AK877" s="21"/>
      <c r="AL877" s="21"/>
      <c r="AM877" s="21"/>
      <c r="AN877" s="21"/>
    </row>
    <row r="878" spans="1:40" s="436" customFormat="1" ht="14.5">
      <c r="A878" s="435"/>
      <c r="B878" s="435"/>
      <c r="C878" s="435"/>
      <c r="D878" s="435"/>
      <c r="E878" s="435"/>
      <c r="F878" s="435"/>
      <c r="G878" s="435"/>
      <c r="H878" s="435"/>
      <c r="I878" s="435"/>
      <c r="J878" s="435"/>
      <c r="K878" s="435"/>
      <c r="L878" s="435"/>
      <c r="M878" s="435"/>
      <c r="N878" s="435"/>
      <c r="O878" s="435"/>
      <c r="P878" s="435"/>
      <c r="Q878" s="435"/>
      <c r="R878" s="435"/>
      <c r="S878" s="435"/>
      <c r="T878" s="435"/>
      <c r="U878" s="435"/>
      <c r="V878" s="21"/>
      <c r="W878" s="21"/>
      <c r="X878" s="21"/>
      <c r="Y878" s="21"/>
      <c r="Z878" s="21"/>
      <c r="AA878" s="21"/>
      <c r="AB878" s="21"/>
      <c r="AC878" s="21"/>
      <c r="AD878" s="21"/>
      <c r="AE878" s="21"/>
      <c r="AF878" s="21"/>
      <c r="AG878" s="21"/>
      <c r="AH878" s="21"/>
      <c r="AI878" s="21"/>
      <c r="AJ878" s="21"/>
      <c r="AK878" s="21"/>
      <c r="AL878" s="21"/>
      <c r="AM878" s="21"/>
      <c r="AN878" s="21"/>
    </row>
    <row r="879" spans="1:40" s="436" customFormat="1" ht="14.5">
      <c r="A879" s="435"/>
      <c r="B879" s="435"/>
      <c r="C879" s="435"/>
      <c r="D879" s="435"/>
      <c r="E879" s="435"/>
      <c r="F879" s="435"/>
      <c r="G879" s="435"/>
      <c r="H879" s="435"/>
      <c r="I879" s="435"/>
      <c r="J879" s="435"/>
      <c r="K879" s="435"/>
      <c r="L879" s="435"/>
      <c r="M879" s="435"/>
      <c r="N879" s="435"/>
      <c r="O879" s="435"/>
      <c r="P879" s="435"/>
      <c r="Q879" s="435"/>
      <c r="R879" s="435"/>
      <c r="S879" s="435"/>
      <c r="T879" s="435"/>
      <c r="U879" s="435"/>
      <c r="V879" s="21"/>
      <c r="W879" s="21"/>
      <c r="X879" s="21"/>
      <c r="Y879" s="21"/>
      <c r="Z879" s="21"/>
      <c r="AA879" s="21"/>
      <c r="AB879" s="21"/>
      <c r="AC879" s="21"/>
      <c r="AD879" s="21"/>
      <c r="AE879" s="21"/>
      <c r="AF879" s="21"/>
      <c r="AG879" s="21"/>
      <c r="AH879" s="21"/>
      <c r="AI879" s="21"/>
      <c r="AJ879" s="21"/>
      <c r="AK879" s="21"/>
      <c r="AL879" s="21"/>
      <c r="AM879" s="21"/>
      <c r="AN879" s="21"/>
    </row>
    <row r="880" spans="1:40" s="436" customFormat="1" ht="14.5">
      <c r="A880" s="435"/>
      <c r="B880" s="435"/>
      <c r="C880" s="435"/>
      <c r="D880" s="435"/>
      <c r="E880" s="435"/>
      <c r="F880" s="435"/>
      <c r="G880" s="435"/>
      <c r="H880" s="435"/>
      <c r="I880" s="435"/>
      <c r="J880" s="435"/>
      <c r="K880" s="435"/>
      <c r="L880" s="435"/>
      <c r="M880" s="435"/>
      <c r="N880" s="435"/>
      <c r="O880" s="435"/>
      <c r="P880" s="435"/>
      <c r="Q880" s="435"/>
      <c r="R880" s="435"/>
      <c r="S880" s="435"/>
      <c r="T880" s="435"/>
      <c r="U880" s="435"/>
      <c r="V880" s="21"/>
      <c r="W880" s="21"/>
      <c r="X880" s="21"/>
      <c r="Y880" s="21"/>
      <c r="Z880" s="21"/>
      <c r="AA880" s="21"/>
      <c r="AB880" s="21"/>
      <c r="AC880" s="21"/>
      <c r="AD880" s="21"/>
      <c r="AE880" s="21"/>
      <c r="AF880" s="21"/>
      <c r="AG880" s="21"/>
      <c r="AH880" s="21"/>
      <c r="AI880" s="21"/>
      <c r="AJ880" s="21"/>
      <c r="AK880" s="21"/>
      <c r="AL880" s="21"/>
      <c r="AM880" s="21"/>
      <c r="AN880" s="21"/>
    </row>
    <row r="881" spans="1:40" s="436" customFormat="1" ht="14.5">
      <c r="A881" s="435"/>
      <c r="B881" s="435"/>
      <c r="C881" s="435"/>
      <c r="D881" s="435"/>
      <c r="E881" s="435"/>
      <c r="F881" s="435"/>
      <c r="G881" s="435"/>
      <c r="H881" s="435"/>
      <c r="I881" s="435"/>
      <c r="J881" s="435"/>
      <c r="K881" s="435"/>
      <c r="L881" s="435"/>
      <c r="M881" s="435"/>
      <c r="N881" s="435"/>
      <c r="O881" s="435"/>
      <c r="P881" s="435"/>
      <c r="Q881" s="435"/>
      <c r="R881" s="435"/>
      <c r="S881" s="435"/>
      <c r="T881" s="435"/>
      <c r="U881" s="435"/>
      <c r="V881" s="21"/>
      <c r="W881" s="21"/>
      <c r="X881" s="21"/>
      <c r="Y881" s="21"/>
      <c r="Z881" s="21"/>
      <c r="AA881" s="21"/>
      <c r="AB881" s="21"/>
      <c r="AC881" s="21"/>
      <c r="AD881" s="21"/>
      <c r="AE881" s="21"/>
      <c r="AF881" s="21"/>
      <c r="AG881" s="21"/>
      <c r="AH881" s="21"/>
      <c r="AI881" s="21"/>
      <c r="AJ881" s="21"/>
      <c r="AK881" s="21"/>
      <c r="AL881" s="21"/>
      <c r="AM881" s="21"/>
      <c r="AN881" s="21"/>
    </row>
    <row r="882" spans="1:40" s="436" customFormat="1" ht="14.5">
      <c r="A882" s="435"/>
      <c r="B882" s="435"/>
      <c r="C882" s="435"/>
      <c r="D882" s="435"/>
      <c r="E882" s="435"/>
      <c r="F882" s="435"/>
      <c r="G882" s="435"/>
      <c r="H882" s="435"/>
      <c r="I882" s="435"/>
      <c r="J882" s="435"/>
      <c r="K882" s="435"/>
      <c r="L882" s="435"/>
      <c r="M882" s="435"/>
      <c r="N882" s="435"/>
      <c r="O882" s="435"/>
      <c r="P882" s="435"/>
      <c r="Q882" s="435"/>
      <c r="R882" s="435"/>
      <c r="S882" s="435"/>
      <c r="T882" s="435"/>
      <c r="U882" s="435"/>
      <c r="V882" s="21"/>
      <c r="W882" s="21"/>
      <c r="X882" s="21"/>
      <c r="Y882" s="21"/>
      <c r="Z882" s="21"/>
      <c r="AA882" s="21"/>
      <c r="AB882" s="21"/>
      <c r="AC882" s="21"/>
      <c r="AD882" s="21"/>
      <c r="AE882" s="21"/>
      <c r="AF882" s="21"/>
      <c r="AG882" s="21"/>
      <c r="AH882" s="21"/>
      <c r="AI882" s="21"/>
      <c r="AJ882" s="21"/>
      <c r="AK882" s="21"/>
      <c r="AL882" s="21"/>
      <c r="AM882" s="21"/>
      <c r="AN882" s="21"/>
    </row>
    <row r="883" spans="1:40" s="436" customFormat="1" ht="14.5">
      <c r="A883" s="435"/>
      <c r="B883" s="435"/>
      <c r="C883" s="435"/>
      <c r="D883" s="435"/>
      <c r="E883" s="435"/>
      <c r="F883" s="435"/>
      <c r="G883" s="435"/>
      <c r="H883" s="435"/>
      <c r="I883" s="435"/>
      <c r="J883" s="435"/>
      <c r="K883" s="435"/>
      <c r="L883" s="435"/>
      <c r="M883" s="435"/>
      <c r="N883" s="435"/>
      <c r="O883" s="435"/>
      <c r="P883" s="435"/>
      <c r="Q883" s="435"/>
      <c r="R883" s="435"/>
      <c r="S883" s="435"/>
      <c r="T883" s="435"/>
      <c r="U883" s="435"/>
      <c r="V883" s="21"/>
      <c r="W883" s="21"/>
      <c r="X883" s="21"/>
      <c r="Y883" s="21"/>
      <c r="Z883" s="21"/>
      <c r="AA883" s="21"/>
      <c r="AB883" s="21"/>
      <c r="AC883" s="21"/>
      <c r="AD883" s="21"/>
      <c r="AE883" s="21"/>
      <c r="AF883" s="21"/>
      <c r="AG883" s="21"/>
      <c r="AH883" s="21"/>
      <c r="AI883" s="21"/>
      <c r="AJ883" s="21"/>
      <c r="AK883" s="21"/>
      <c r="AL883" s="21"/>
      <c r="AM883" s="21"/>
      <c r="AN883" s="21"/>
    </row>
    <row r="884" spans="1:40" s="436" customFormat="1" ht="14.5">
      <c r="A884" s="435"/>
      <c r="B884" s="435"/>
      <c r="C884" s="435"/>
      <c r="D884" s="435"/>
      <c r="E884" s="435"/>
      <c r="F884" s="435"/>
      <c r="G884" s="435"/>
      <c r="H884" s="435"/>
      <c r="I884" s="435"/>
      <c r="J884" s="435"/>
      <c r="K884" s="435"/>
      <c r="L884" s="435"/>
      <c r="M884" s="435"/>
      <c r="N884" s="435"/>
      <c r="O884" s="435"/>
      <c r="P884" s="435"/>
      <c r="Q884" s="435"/>
      <c r="R884" s="435"/>
      <c r="S884" s="435"/>
      <c r="T884" s="435"/>
      <c r="U884" s="435"/>
      <c r="V884" s="21"/>
      <c r="W884" s="21"/>
      <c r="X884" s="21"/>
      <c r="Y884" s="21"/>
      <c r="Z884" s="21"/>
      <c r="AA884" s="21"/>
      <c r="AB884" s="21"/>
      <c r="AC884" s="21"/>
      <c r="AD884" s="21"/>
      <c r="AE884" s="21"/>
      <c r="AF884" s="21"/>
      <c r="AG884" s="21"/>
      <c r="AH884" s="21"/>
      <c r="AI884" s="21"/>
      <c r="AJ884" s="21"/>
      <c r="AK884" s="21"/>
      <c r="AL884" s="21"/>
      <c r="AM884" s="21"/>
      <c r="AN884" s="21"/>
    </row>
    <row r="885" spans="1:40" s="436" customFormat="1" ht="14.5">
      <c r="A885" s="435"/>
      <c r="B885" s="435"/>
      <c r="C885" s="435"/>
      <c r="D885" s="435"/>
      <c r="E885" s="435"/>
      <c r="F885" s="435"/>
      <c r="G885" s="435"/>
      <c r="H885" s="435"/>
      <c r="I885" s="435"/>
      <c r="J885" s="435"/>
      <c r="K885" s="435"/>
      <c r="L885" s="435"/>
      <c r="M885" s="435"/>
      <c r="N885" s="435"/>
      <c r="O885" s="435"/>
      <c r="P885" s="435"/>
      <c r="Q885" s="435"/>
      <c r="R885" s="435"/>
      <c r="S885" s="435"/>
      <c r="T885" s="435"/>
      <c r="U885" s="435"/>
      <c r="V885" s="21"/>
      <c r="W885" s="21"/>
      <c r="X885" s="21"/>
      <c r="Y885" s="21"/>
      <c r="Z885" s="21"/>
      <c r="AA885" s="21"/>
      <c r="AB885" s="21"/>
      <c r="AC885" s="21"/>
      <c r="AD885" s="21"/>
      <c r="AE885" s="21"/>
      <c r="AF885" s="21"/>
      <c r="AG885" s="21"/>
      <c r="AH885" s="21"/>
      <c r="AI885" s="21"/>
      <c r="AJ885" s="21"/>
      <c r="AK885" s="21"/>
      <c r="AL885" s="21"/>
      <c r="AM885" s="21"/>
      <c r="AN885" s="21"/>
    </row>
    <row r="886" spans="1:40" s="436" customFormat="1" ht="14.5">
      <c r="A886" s="435"/>
      <c r="B886" s="435"/>
      <c r="C886" s="435"/>
      <c r="D886" s="435"/>
      <c r="E886" s="435"/>
      <c r="F886" s="435"/>
      <c r="G886" s="435"/>
      <c r="H886" s="435"/>
      <c r="I886" s="435"/>
      <c r="J886" s="435"/>
      <c r="K886" s="435"/>
      <c r="L886" s="435"/>
      <c r="M886" s="435"/>
      <c r="N886" s="435"/>
      <c r="O886" s="435"/>
      <c r="P886" s="435"/>
      <c r="Q886" s="435"/>
      <c r="R886" s="435"/>
      <c r="S886" s="435"/>
      <c r="T886" s="435"/>
      <c r="U886" s="435"/>
      <c r="V886" s="21"/>
      <c r="W886" s="21"/>
      <c r="X886" s="21"/>
      <c r="Y886" s="21"/>
      <c r="Z886" s="21"/>
      <c r="AA886" s="21"/>
      <c r="AB886" s="21"/>
      <c r="AC886" s="21"/>
      <c r="AD886" s="21"/>
      <c r="AE886" s="21"/>
      <c r="AF886" s="21"/>
      <c r="AG886" s="21"/>
      <c r="AH886" s="21"/>
      <c r="AI886" s="21"/>
      <c r="AJ886" s="21"/>
      <c r="AK886" s="21"/>
      <c r="AL886" s="21"/>
      <c r="AM886" s="21"/>
      <c r="AN886" s="21"/>
    </row>
    <row r="887" spans="1:40" s="436" customFormat="1" ht="14.5">
      <c r="A887" s="435"/>
      <c r="B887" s="435"/>
      <c r="C887" s="435"/>
      <c r="D887" s="435"/>
      <c r="E887" s="435"/>
      <c r="F887" s="435"/>
      <c r="G887" s="435"/>
      <c r="H887" s="435"/>
      <c r="I887" s="435"/>
      <c r="J887" s="435"/>
      <c r="K887" s="435"/>
      <c r="L887" s="435"/>
      <c r="M887" s="435"/>
      <c r="N887" s="435"/>
      <c r="O887" s="435"/>
      <c r="P887" s="435"/>
      <c r="Q887" s="435"/>
      <c r="R887" s="435"/>
      <c r="S887" s="435"/>
      <c r="T887" s="435"/>
      <c r="U887" s="435"/>
      <c r="V887" s="21"/>
      <c r="W887" s="21"/>
      <c r="X887" s="21"/>
      <c r="Y887" s="21"/>
      <c r="Z887" s="21"/>
      <c r="AA887" s="21"/>
      <c r="AB887" s="21"/>
      <c r="AC887" s="21"/>
      <c r="AD887" s="21"/>
      <c r="AE887" s="21"/>
      <c r="AF887" s="21"/>
      <c r="AG887" s="21"/>
      <c r="AH887" s="21"/>
      <c r="AI887" s="21"/>
      <c r="AJ887" s="21"/>
      <c r="AK887" s="21"/>
      <c r="AL887" s="21"/>
      <c r="AM887" s="21"/>
      <c r="AN887" s="21"/>
    </row>
    <row r="888" spans="1:40" s="436" customFormat="1" ht="14.5">
      <c r="A888" s="435"/>
      <c r="B888" s="435"/>
      <c r="C888" s="435"/>
      <c r="D888" s="435"/>
      <c r="E888" s="435"/>
      <c r="F888" s="435"/>
      <c r="G888" s="435"/>
      <c r="H888" s="435"/>
      <c r="I888" s="435"/>
      <c r="J888" s="435"/>
      <c r="K888" s="435"/>
      <c r="L888" s="435"/>
      <c r="M888" s="435"/>
      <c r="N888" s="435"/>
      <c r="O888" s="435"/>
      <c r="P888" s="435"/>
      <c r="Q888" s="435"/>
      <c r="R888" s="435"/>
      <c r="S888" s="435"/>
      <c r="T888" s="435"/>
      <c r="U888" s="435"/>
      <c r="V888" s="21"/>
      <c r="W888" s="21"/>
      <c r="X888" s="21"/>
      <c r="Y888" s="21"/>
      <c r="Z888" s="21"/>
      <c r="AA888" s="21"/>
      <c r="AB888" s="21"/>
      <c r="AC888" s="21"/>
      <c r="AD888" s="21"/>
      <c r="AE888" s="21"/>
      <c r="AF888" s="21"/>
      <c r="AG888" s="21"/>
      <c r="AH888" s="21"/>
      <c r="AI888" s="21"/>
      <c r="AJ888" s="21"/>
      <c r="AK888" s="21"/>
      <c r="AL888" s="21"/>
      <c r="AM888" s="21"/>
      <c r="AN888" s="21"/>
    </row>
    <row r="889" spans="1:40" s="436" customFormat="1" ht="14.5">
      <c r="A889" s="435"/>
      <c r="B889" s="435"/>
      <c r="C889" s="435"/>
      <c r="D889" s="435"/>
      <c r="E889" s="435"/>
      <c r="F889" s="435"/>
      <c r="G889" s="435"/>
      <c r="H889" s="435"/>
      <c r="I889" s="435"/>
      <c r="J889" s="435"/>
      <c r="K889" s="435"/>
      <c r="L889" s="435"/>
      <c r="M889" s="435"/>
      <c r="N889" s="435"/>
      <c r="O889" s="435"/>
      <c r="P889" s="435"/>
      <c r="Q889" s="435"/>
      <c r="R889" s="435"/>
      <c r="S889" s="435"/>
      <c r="T889" s="435"/>
      <c r="U889" s="435"/>
      <c r="V889" s="21"/>
      <c r="W889" s="21"/>
      <c r="X889" s="21"/>
      <c r="Y889" s="21"/>
      <c r="Z889" s="21"/>
      <c r="AA889" s="21"/>
      <c r="AB889" s="21"/>
      <c r="AC889" s="21"/>
      <c r="AD889" s="21"/>
      <c r="AE889" s="21"/>
      <c r="AF889" s="21"/>
      <c r="AG889" s="21"/>
      <c r="AH889" s="21"/>
      <c r="AI889" s="21"/>
      <c r="AJ889" s="21"/>
      <c r="AK889" s="21"/>
      <c r="AL889" s="21"/>
      <c r="AM889" s="21"/>
      <c r="AN889" s="21"/>
    </row>
    <row r="890" spans="1:40" s="436" customFormat="1" ht="14.5">
      <c r="A890" s="435"/>
      <c r="B890" s="435"/>
      <c r="C890" s="435"/>
      <c r="D890" s="435"/>
      <c r="E890" s="435"/>
      <c r="F890" s="435"/>
      <c r="G890" s="435"/>
      <c r="H890" s="435"/>
      <c r="I890" s="435"/>
      <c r="J890" s="435"/>
      <c r="K890" s="435"/>
      <c r="L890" s="435"/>
      <c r="M890" s="435"/>
      <c r="N890" s="435"/>
      <c r="O890" s="435"/>
      <c r="P890" s="435"/>
      <c r="Q890" s="435"/>
      <c r="R890" s="435"/>
      <c r="S890" s="435"/>
      <c r="T890" s="435"/>
      <c r="U890" s="435"/>
      <c r="V890" s="21"/>
      <c r="W890" s="21"/>
      <c r="X890" s="21"/>
      <c r="Y890" s="21"/>
      <c r="Z890" s="21"/>
      <c r="AA890" s="21"/>
      <c r="AB890" s="21"/>
      <c r="AC890" s="21"/>
      <c r="AD890" s="21"/>
      <c r="AE890" s="21"/>
      <c r="AF890" s="21"/>
      <c r="AG890" s="21"/>
      <c r="AH890" s="21"/>
      <c r="AI890" s="21"/>
      <c r="AJ890" s="21"/>
      <c r="AK890" s="21"/>
      <c r="AL890" s="21"/>
      <c r="AM890" s="21"/>
      <c r="AN890" s="21"/>
    </row>
    <row r="891" spans="1:40" s="436" customFormat="1" ht="14.5">
      <c r="A891" s="435"/>
      <c r="B891" s="435"/>
      <c r="C891" s="435"/>
      <c r="D891" s="435"/>
      <c r="E891" s="435"/>
      <c r="F891" s="435"/>
      <c r="G891" s="435"/>
      <c r="H891" s="435"/>
      <c r="I891" s="435"/>
      <c r="J891" s="435"/>
      <c r="K891" s="435"/>
      <c r="L891" s="435"/>
      <c r="M891" s="435"/>
      <c r="N891" s="435"/>
      <c r="O891" s="435"/>
      <c r="P891" s="435"/>
      <c r="Q891" s="435"/>
      <c r="R891" s="435"/>
      <c r="S891" s="435"/>
      <c r="T891" s="435"/>
      <c r="U891" s="435"/>
      <c r="V891" s="21"/>
      <c r="W891" s="21"/>
      <c r="X891" s="21"/>
      <c r="Y891" s="21"/>
      <c r="Z891" s="21"/>
      <c r="AA891" s="21"/>
      <c r="AB891" s="21"/>
      <c r="AC891" s="21"/>
      <c r="AD891" s="21"/>
      <c r="AE891" s="21"/>
      <c r="AF891" s="21"/>
      <c r="AG891" s="21"/>
      <c r="AH891" s="21"/>
      <c r="AI891" s="21"/>
      <c r="AJ891" s="21"/>
      <c r="AK891" s="21"/>
      <c r="AL891" s="21"/>
      <c r="AM891" s="21"/>
      <c r="AN891" s="21"/>
    </row>
    <row r="892" spans="1:40" s="436" customFormat="1" ht="14.5">
      <c r="A892" s="435"/>
      <c r="B892" s="435"/>
      <c r="C892" s="435"/>
      <c r="D892" s="435"/>
      <c r="E892" s="435"/>
      <c r="F892" s="435"/>
      <c r="G892" s="435"/>
      <c r="H892" s="435"/>
      <c r="I892" s="435"/>
      <c r="J892" s="435"/>
      <c r="K892" s="435"/>
      <c r="L892" s="435"/>
      <c r="M892" s="435"/>
      <c r="N892" s="435"/>
      <c r="O892" s="435"/>
      <c r="P892" s="435"/>
      <c r="Q892" s="435"/>
      <c r="R892" s="435"/>
      <c r="S892" s="435"/>
      <c r="T892" s="435"/>
      <c r="U892" s="435"/>
      <c r="V892" s="21"/>
      <c r="W892" s="21"/>
      <c r="X892" s="21"/>
      <c r="Y892" s="21"/>
      <c r="Z892" s="21"/>
      <c r="AA892" s="21"/>
      <c r="AB892" s="21"/>
      <c r="AC892" s="21"/>
      <c r="AD892" s="21"/>
      <c r="AE892" s="21"/>
      <c r="AF892" s="21"/>
      <c r="AG892" s="21"/>
      <c r="AH892" s="21"/>
      <c r="AI892" s="21"/>
      <c r="AJ892" s="21"/>
      <c r="AK892" s="21"/>
      <c r="AL892" s="21"/>
      <c r="AM892" s="21"/>
      <c r="AN892" s="21"/>
    </row>
    <row r="893" spans="1:40" s="436" customFormat="1" ht="14.5">
      <c r="A893" s="435"/>
      <c r="B893" s="435"/>
      <c r="C893" s="435"/>
      <c r="D893" s="435"/>
      <c r="E893" s="435"/>
      <c r="F893" s="435"/>
      <c r="G893" s="435"/>
      <c r="H893" s="435"/>
      <c r="I893" s="435"/>
      <c r="J893" s="435"/>
      <c r="K893" s="435"/>
      <c r="L893" s="435"/>
      <c r="M893" s="435"/>
      <c r="N893" s="435"/>
      <c r="O893" s="435"/>
      <c r="P893" s="435"/>
      <c r="Q893" s="435"/>
      <c r="R893" s="435"/>
      <c r="S893" s="435"/>
      <c r="T893" s="435"/>
      <c r="U893" s="435"/>
      <c r="V893" s="21"/>
      <c r="W893" s="21"/>
      <c r="X893" s="21"/>
      <c r="Y893" s="21"/>
      <c r="Z893" s="21"/>
      <c r="AA893" s="21"/>
      <c r="AB893" s="21"/>
      <c r="AC893" s="21"/>
      <c r="AD893" s="21"/>
      <c r="AE893" s="21"/>
      <c r="AF893" s="21"/>
      <c r="AG893" s="21"/>
      <c r="AH893" s="21"/>
      <c r="AI893" s="21"/>
      <c r="AJ893" s="21"/>
      <c r="AK893" s="21"/>
      <c r="AL893" s="21"/>
      <c r="AM893" s="21"/>
      <c r="AN893" s="21"/>
    </row>
    <row r="894" spans="1:40" s="436" customFormat="1" ht="14.5">
      <c r="A894" s="435"/>
      <c r="B894" s="435"/>
      <c r="C894" s="435"/>
      <c r="D894" s="435"/>
      <c r="E894" s="435"/>
      <c r="F894" s="435"/>
      <c r="G894" s="435"/>
      <c r="H894" s="435"/>
      <c r="I894" s="435"/>
      <c r="J894" s="435"/>
      <c r="K894" s="435"/>
      <c r="L894" s="435"/>
      <c r="M894" s="435"/>
      <c r="N894" s="435"/>
      <c r="O894" s="435"/>
      <c r="P894" s="435"/>
      <c r="Q894" s="435"/>
      <c r="R894" s="435"/>
      <c r="S894" s="435"/>
      <c r="T894" s="435"/>
      <c r="U894" s="435"/>
      <c r="V894" s="21"/>
      <c r="W894" s="21"/>
      <c r="X894" s="21"/>
      <c r="Y894" s="21"/>
      <c r="Z894" s="21"/>
      <c r="AA894" s="21"/>
      <c r="AB894" s="21"/>
      <c r="AC894" s="21"/>
      <c r="AD894" s="21"/>
      <c r="AE894" s="21"/>
      <c r="AF894" s="21"/>
      <c r="AG894" s="21"/>
      <c r="AH894" s="21"/>
      <c r="AI894" s="21"/>
      <c r="AJ894" s="21"/>
      <c r="AK894" s="21"/>
      <c r="AL894" s="21"/>
      <c r="AM894" s="21"/>
      <c r="AN894" s="21"/>
    </row>
    <row r="895" spans="1:40" s="436" customFormat="1" ht="14.5">
      <c r="A895" s="435"/>
      <c r="B895" s="435"/>
      <c r="C895" s="435"/>
      <c r="D895" s="435"/>
      <c r="E895" s="435"/>
      <c r="F895" s="435"/>
      <c r="G895" s="435"/>
      <c r="H895" s="435"/>
      <c r="I895" s="435"/>
      <c r="J895" s="435"/>
      <c r="K895" s="435"/>
      <c r="L895" s="435"/>
      <c r="M895" s="435"/>
      <c r="N895" s="435"/>
      <c r="O895" s="435"/>
      <c r="P895" s="435"/>
      <c r="Q895" s="435"/>
      <c r="R895" s="435"/>
      <c r="S895" s="435"/>
      <c r="T895" s="435"/>
      <c r="U895" s="435"/>
      <c r="V895" s="21"/>
      <c r="W895" s="21"/>
      <c r="X895" s="21"/>
      <c r="Y895" s="21"/>
      <c r="Z895" s="21"/>
      <c r="AA895" s="21"/>
      <c r="AB895" s="21"/>
      <c r="AC895" s="21"/>
      <c r="AD895" s="21"/>
      <c r="AE895" s="21"/>
      <c r="AF895" s="21"/>
      <c r="AG895" s="21"/>
      <c r="AH895" s="21"/>
      <c r="AI895" s="21"/>
      <c r="AJ895" s="21"/>
      <c r="AK895" s="21"/>
      <c r="AL895" s="21"/>
      <c r="AM895" s="21"/>
      <c r="AN895" s="21"/>
    </row>
    <row r="896" spans="1:40" s="436" customFormat="1" ht="14.5">
      <c r="A896" s="435"/>
      <c r="B896" s="435"/>
      <c r="C896" s="435"/>
      <c r="D896" s="435"/>
      <c r="E896" s="435"/>
      <c r="F896" s="435"/>
      <c r="G896" s="435"/>
      <c r="H896" s="435"/>
      <c r="I896" s="435"/>
      <c r="J896" s="435"/>
      <c r="K896" s="435"/>
      <c r="L896" s="435"/>
      <c r="M896" s="435"/>
      <c r="N896" s="435"/>
      <c r="O896" s="435"/>
      <c r="P896" s="435"/>
      <c r="Q896" s="435"/>
      <c r="R896" s="435"/>
      <c r="S896" s="435"/>
      <c r="T896" s="435"/>
      <c r="U896" s="435"/>
      <c r="V896" s="21"/>
      <c r="W896" s="21"/>
      <c r="X896" s="21"/>
      <c r="Y896" s="21"/>
      <c r="Z896" s="21"/>
      <c r="AA896" s="21"/>
      <c r="AB896" s="21"/>
      <c r="AC896" s="21"/>
      <c r="AD896" s="21"/>
      <c r="AE896" s="21"/>
      <c r="AF896" s="21"/>
      <c r="AG896" s="21"/>
      <c r="AH896" s="21"/>
      <c r="AI896" s="21"/>
      <c r="AJ896" s="21"/>
      <c r="AK896" s="21"/>
      <c r="AL896" s="21"/>
      <c r="AM896" s="21"/>
      <c r="AN896" s="21"/>
    </row>
    <row r="897" spans="1:40" s="436" customFormat="1" ht="14.5">
      <c r="A897" s="435"/>
      <c r="B897" s="435"/>
      <c r="C897" s="435"/>
      <c r="D897" s="435"/>
      <c r="E897" s="435"/>
      <c r="F897" s="435"/>
      <c r="G897" s="435"/>
      <c r="H897" s="435"/>
      <c r="I897" s="435"/>
      <c r="J897" s="435"/>
      <c r="K897" s="435"/>
      <c r="L897" s="435"/>
      <c r="M897" s="435"/>
      <c r="N897" s="435"/>
      <c r="O897" s="435"/>
      <c r="P897" s="435"/>
      <c r="Q897" s="435"/>
      <c r="R897" s="435"/>
      <c r="S897" s="435"/>
      <c r="T897" s="435"/>
      <c r="U897" s="435"/>
      <c r="V897" s="21"/>
      <c r="W897" s="21"/>
      <c r="X897" s="21"/>
      <c r="Y897" s="21"/>
      <c r="Z897" s="21"/>
      <c r="AA897" s="21"/>
      <c r="AB897" s="21"/>
      <c r="AC897" s="21"/>
      <c r="AD897" s="21"/>
      <c r="AE897" s="21"/>
      <c r="AF897" s="21"/>
      <c r="AG897" s="21"/>
      <c r="AH897" s="21"/>
      <c r="AI897" s="21"/>
      <c r="AJ897" s="21"/>
      <c r="AK897" s="21"/>
      <c r="AL897" s="21"/>
      <c r="AM897" s="21"/>
      <c r="AN897" s="21"/>
    </row>
    <row r="898" spans="1:40" s="436" customFormat="1" ht="14.5">
      <c r="A898" s="435"/>
      <c r="B898" s="435"/>
      <c r="C898" s="435"/>
      <c r="D898" s="435"/>
      <c r="E898" s="435"/>
      <c r="F898" s="435"/>
      <c r="G898" s="435"/>
      <c r="H898" s="435"/>
      <c r="I898" s="435"/>
      <c r="J898" s="435"/>
      <c r="K898" s="435"/>
      <c r="L898" s="435"/>
      <c r="M898" s="435"/>
      <c r="N898" s="435"/>
      <c r="O898" s="435"/>
      <c r="P898" s="435"/>
      <c r="Q898" s="435"/>
      <c r="R898" s="435"/>
      <c r="S898" s="435"/>
      <c r="T898" s="435"/>
      <c r="U898" s="435"/>
      <c r="V898" s="21"/>
      <c r="W898" s="21"/>
      <c r="X898" s="21"/>
      <c r="Y898" s="21"/>
      <c r="Z898" s="21"/>
      <c r="AA898" s="21"/>
      <c r="AB898" s="21"/>
      <c r="AC898" s="21"/>
      <c r="AD898" s="21"/>
      <c r="AE898" s="21"/>
      <c r="AF898" s="21"/>
      <c r="AG898" s="21"/>
      <c r="AH898" s="21"/>
      <c r="AI898" s="21"/>
      <c r="AJ898" s="21"/>
      <c r="AK898" s="21"/>
      <c r="AL898" s="21"/>
      <c r="AM898" s="21"/>
      <c r="AN898" s="21"/>
    </row>
    <row r="899" spans="1:40" s="436" customFormat="1" ht="14.5">
      <c r="A899" s="435"/>
      <c r="B899" s="435"/>
      <c r="C899" s="435"/>
      <c r="D899" s="435"/>
      <c r="E899" s="435"/>
      <c r="F899" s="435"/>
      <c r="G899" s="435"/>
      <c r="H899" s="435"/>
      <c r="I899" s="435"/>
      <c r="J899" s="435"/>
      <c r="K899" s="435"/>
      <c r="L899" s="435"/>
      <c r="M899" s="435"/>
      <c r="N899" s="435"/>
      <c r="O899" s="435"/>
      <c r="P899" s="435"/>
      <c r="Q899" s="435"/>
      <c r="R899" s="435"/>
      <c r="S899" s="435"/>
      <c r="T899" s="435"/>
      <c r="U899" s="435"/>
      <c r="V899" s="21"/>
      <c r="W899" s="21"/>
      <c r="X899" s="21"/>
      <c r="Y899" s="21"/>
      <c r="Z899" s="21"/>
      <c r="AA899" s="21"/>
      <c r="AB899" s="21"/>
      <c r="AC899" s="21"/>
      <c r="AD899" s="21"/>
      <c r="AE899" s="21"/>
      <c r="AF899" s="21"/>
      <c r="AG899" s="21"/>
      <c r="AH899" s="21"/>
      <c r="AI899" s="21"/>
      <c r="AJ899" s="21"/>
      <c r="AK899" s="21"/>
      <c r="AL899" s="21"/>
      <c r="AM899" s="21"/>
      <c r="AN899" s="21"/>
    </row>
    <row r="900" spans="1:40" s="436" customFormat="1" ht="14.5">
      <c r="A900" s="435"/>
      <c r="B900" s="435"/>
      <c r="C900" s="435"/>
      <c r="D900" s="435"/>
      <c r="E900" s="435"/>
      <c r="F900" s="435"/>
      <c r="G900" s="435"/>
      <c r="H900" s="435"/>
      <c r="I900" s="435"/>
      <c r="J900" s="435"/>
      <c r="K900" s="435"/>
      <c r="L900" s="435"/>
      <c r="M900" s="435"/>
      <c r="N900" s="435"/>
      <c r="O900" s="435"/>
      <c r="P900" s="435"/>
      <c r="Q900" s="435"/>
      <c r="R900" s="435"/>
      <c r="S900" s="435"/>
      <c r="T900" s="435"/>
      <c r="U900" s="435"/>
      <c r="V900" s="21"/>
      <c r="W900" s="21"/>
      <c r="X900" s="21"/>
      <c r="Y900" s="21"/>
      <c r="Z900" s="21"/>
      <c r="AA900" s="21"/>
      <c r="AB900" s="21"/>
      <c r="AC900" s="21"/>
      <c r="AD900" s="21"/>
      <c r="AE900" s="21"/>
      <c r="AF900" s="21"/>
      <c r="AG900" s="21"/>
      <c r="AH900" s="21"/>
      <c r="AI900" s="21"/>
      <c r="AJ900" s="21"/>
      <c r="AK900" s="21"/>
      <c r="AL900" s="21"/>
      <c r="AM900" s="21"/>
      <c r="AN900" s="21"/>
    </row>
    <row r="901" spans="1:40" s="436" customFormat="1" ht="14.5">
      <c r="A901" s="435"/>
      <c r="B901" s="435"/>
      <c r="C901" s="435"/>
      <c r="D901" s="435"/>
      <c r="E901" s="435"/>
      <c r="F901" s="435"/>
      <c r="G901" s="435"/>
      <c r="H901" s="435"/>
      <c r="I901" s="435"/>
      <c r="J901" s="435"/>
      <c r="K901" s="435"/>
      <c r="L901" s="435"/>
      <c r="M901" s="435"/>
      <c r="N901" s="435"/>
      <c r="O901" s="435"/>
      <c r="P901" s="435"/>
      <c r="Q901" s="435"/>
      <c r="R901" s="435"/>
      <c r="S901" s="435"/>
      <c r="T901" s="435"/>
      <c r="U901" s="435"/>
      <c r="V901" s="21"/>
      <c r="W901" s="21"/>
      <c r="X901" s="21"/>
      <c r="Y901" s="21"/>
      <c r="Z901" s="21"/>
      <c r="AA901" s="21"/>
      <c r="AB901" s="21"/>
      <c r="AC901" s="21"/>
      <c r="AD901" s="21"/>
      <c r="AE901" s="21"/>
      <c r="AF901" s="21"/>
      <c r="AG901" s="21"/>
      <c r="AH901" s="21"/>
      <c r="AI901" s="21"/>
      <c r="AJ901" s="21"/>
      <c r="AK901" s="21"/>
      <c r="AL901" s="21"/>
      <c r="AM901" s="21"/>
      <c r="AN901" s="21"/>
    </row>
    <row r="902" spans="1:40" s="436" customFormat="1" ht="14.5">
      <c r="A902" s="435"/>
      <c r="B902" s="435"/>
      <c r="C902" s="435"/>
      <c r="D902" s="435"/>
      <c r="E902" s="435"/>
      <c r="F902" s="435"/>
      <c r="G902" s="435"/>
      <c r="H902" s="435"/>
      <c r="I902" s="435"/>
      <c r="J902" s="435"/>
      <c r="K902" s="435"/>
      <c r="L902" s="435"/>
      <c r="M902" s="435"/>
      <c r="N902" s="435"/>
      <c r="O902" s="435"/>
      <c r="P902" s="435"/>
      <c r="Q902" s="435"/>
      <c r="R902" s="435"/>
      <c r="S902" s="435"/>
      <c r="T902" s="435"/>
      <c r="U902" s="435"/>
      <c r="V902" s="21"/>
      <c r="W902" s="21"/>
      <c r="X902" s="21"/>
      <c r="Y902" s="21"/>
      <c r="Z902" s="21"/>
      <c r="AA902" s="21"/>
      <c r="AB902" s="21"/>
      <c r="AC902" s="21"/>
      <c r="AD902" s="21"/>
      <c r="AE902" s="21"/>
      <c r="AF902" s="21"/>
      <c r="AG902" s="21"/>
      <c r="AH902" s="21"/>
      <c r="AI902" s="21"/>
      <c r="AJ902" s="21"/>
      <c r="AK902" s="21"/>
      <c r="AL902" s="21"/>
      <c r="AM902" s="21"/>
      <c r="AN902" s="21"/>
    </row>
    <row r="903" spans="1:40" s="436" customFormat="1" ht="14.5">
      <c r="A903" s="435"/>
      <c r="B903" s="435"/>
      <c r="C903" s="435"/>
      <c r="D903" s="435"/>
      <c r="E903" s="435"/>
      <c r="F903" s="435"/>
      <c r="G903" s="435"/>
      <c r="H903" s="435"/>
      <c r="I903" s="435"/>
      <c r="J903" s="435"/>
      <c r="K903" s="435"/>
      <c r="L903" s="435"/>
      <c r="M903" s="435"/>
      <c r="N903" s="435"/>
      <c r="O903" s="435"/>
      <c r="P903" s="435"/>
      <c r="Q903" s="435"/>
      <c r="R903" s="435"/>
      <c r="S903" s="435"/>
      <c r="T903" s="435"/>
      <c r="U903" s="435"/>
      <c r="V903" s="21"/>
      <c r="W903" s="21"/>
      <c r="X903" s="21"/>
      <c r="Y903" s="21"/>
      <c r="Z903" s="21"/>
      <c r="AA903" s="21"/>
      <c r="AB903" s="21"/>
      <c r="AC903" s="21"/>
      <c r="AD903" s="21"/>
      <c r="AE903" s="21"/>
      <c r="AF903" s="21"/>
      <c r="AG903" s="21"/>
      <c r="AH903" s="21"/>
      <c r="AI903" s="21"/>
      <c r="AJ903" s="21"/>
      <c r="AK903" s="21"/>
      <c r="AL903" s="21"/>
      <c r="AM903" s="21"/>
      <c r="AN903" s="21"/>
    </row>
    <row r="904" spans="1:40" s="436" customFormat="1" ht="14.5">
      <c r="A904" s="435"/>
      <c r="B904" s="435"/>
      <c r="C904" s="435"/>
      <c r="D904" s="435"/>
      <c r="E904" s="435"/>
      <c r="F904" s="435"/>
      <c r="G904" s="435"/>
      <c r="H904" s="435"/>
      <c r="I904" s="435"/>
      <c r="J904" s="435"/>
      <c r="K904" s="435"/>
      <c r="L904" s="435"/>
      <c r="M904" s="435"/>
      <c r="N904" s="435"/>
      <c r="O904" s="435"/>
      <c r="P904" s="435"/>
      <c r="Q904" s="435"/>
      <c r="R904" s="435"/>
      <c r="S904" s="435"/>
      <c r="T904" s="435"/>
      <c r="U904" s="435"/>
      <c r="V904" s="21"/>
      <c r="W904" s="21"/>
      <c r="X904" s="21"/>
      <c r="Y904" s="21"/>
      <c r="Z904" s="21"/>
      <c r="AA904" s="21"/>
      <c r="AB904" s="21"/>
      <c r="AC904" s="21"/>
      <c r="AD904" s="21"/>
      <c r="AE904" s="21"/>
      <c r="AF904" s="21"/>
      <c r="AG904" s="21"/>
      <c r="AH904" s="21"/>
      <c r="AI904" s="21"/>
      <c r="AJ904" s="21"/>
      <c r="AK904" s="21"/>
      <c r="AL904" s="21"/>
      <c r="AM904" s="21"/>
      <c r="AN904" s="21"/>
    </row>
    <row r="905" spans="1:40" s="436" customFormat="1" ht="14.5">
      <c r="A905" s="435"/>
      <c r="B905" s="435"/>
      <c r="C905" s="435"/>
      <c r="D905" s="435"/>
      <c r="E905" s="435"/>
      <c r="F905" s="435"/>
      <c r="G905" s="435"/>
      <c r="H905" s="435"/>
      <c r="I905" s="435"/>
      <c r="J905" s="435"/>
      <c r="K905" s="435"/>
      <c r="L905" s="435"/>
      <c r="M905" s="435"/>
      <c r="N905" s="435"/>
      <c r="O905" s="435"/>
      <c r="P905" s="435"/>
      <c r="Q905" s="435"/>
      <c r="R905" s="435"/>
      <c r="S905" s="435"/>
      <c r="T905" s="435"/>
      <c r="U905" s="435"/>
      <c r="V905" s="21"/>
      <c r="W905" s="21"/>
      <c r="X905" s="21"/>
      <c r="Y905" s="21"/>
      <c r="Z905" s="21"/>
      <c r="AA905" s="21"/>
      <c r="AB905" s="21"/>
      <c r="AC905" s="21"/>
      <c r="AD905" s="21"/>
      <c r="AE905" s="21"/>
      <c r="AF905" s="21"/>
      <c r="AG905" s="21"/>
      <c r="AH905" s="21"/>
      <c r="AI905" s="21"/>
      <c r="AJ905" s="21"/>
      <c r="AK905" s="21"/>
      <c r="AL905" s="21"/>
      <c r="AM905" s="21"/>
      <c r="AN905" s="21"/>
    </row>
    <row r="906" spans="1:40" s="436" customFormat="1" ht="14.5">
      <c r="A906" s="435"/>
      <c r="B906" s="435"/>
      <c r="C906" s="435"/>
      <c r="D906" s="435"/>
      <c r="E906" s="435"/>
      <c r="F906" s="435"/>
      <c r="G906" s="435"/>
      <c r="H906" s="435"/>
      <c r="I906" s="435"/>
      <c r="J906" s="435"/>
      <c r="K906" s="435"/>
      <c r="L906" s="435"/>
      <c r="M906" s="435"/>
      <c r="N906" s="435"/>
      <c r="O906" s="435"/>
      <c r="P906" s="435"/>
      <c r="Q906" s="435"/>
      <c r="R906" s="435"/>
      <c r="S906" s="435"/>
      <c r="T906" s="435"/>
      <c r="U906" s="435"/>
      <c r="V906" s="21"/>
      <c r="W906" s="21"/>
      <c r="X906" s="21"/>
      <c r="Y906" s="21"/>
      <c r="Z906" s="21"/>
      <c r="AA906" s="21"/>
      <c r="AB906" s="21"/>
      <c r="AC906" s="21"/>
      <c r="AD906" s="21"/>
      <c r="AE906" s="21"/>
      <c r="AF906" s="21"/>
      <c r="AG906" s="21"/>
      <c r="AH906" s="21"/>
      <c r="AI906" s="21"/>
      <c r="AJ906" s="21"/>
      <c r="AK906" s="21"/>
      <c r="AL906" s="21"/>
      <c r="AM906" s="21"/>
      <c r="AN906" s="21"/>
    </row>
    <row r="907" spans="1:40" s="436" customFormat="1" ht="14.5">
      <c r="A907" s="435"/>
      <c r="B907" s="435"/>
      <c r="C907" s="435"/>
      <c r="D907" s="435"/>
      <c r="E907" s="435"/>
      <c r="F907" s="435"/>
      <c r="G907" s="435"/>
      <c r="H907" s="435"/>
      <c r="I907" s="435"/>
      <c r="J907" s="435"/>
      <c r="K907" s="435"/>
      <c r="L907" s="435"/>
      <c r="M907" s="435"/>
      <c r="N907" s="435"/>
      <c r="O907" s="435"/>
      <c r="P907" s="435"/>
      <c r="Q907" s="435"/>
      <c r="R907" s="435"/>
      <c r="S907" s="435"/>
      <c r="T907" s="435"/>
      <c r="U907" s="435"/>
      <c r="V907" s="21"/>
      <c r="W907" s="21"/>
      <c r="X907" s="21"/>
      <c r="Y907" s="21"/>
      <c r="Z907" s="21"/>
      <c r="AA907" s="21"/>
      <c r="AB907" s="21"/>
      <c r="AC907" s="21"/>
      <c r="AD907" s="21"/>
      <c r="AE907" s="21"/>
      <c r="AF907" s="21"/>
      <c r="AG907" s="21"/>
      <c r="AH907" s="21"/>
      <c r="AI907" s="21"/>
      <c r="AJ907" s="21"/>
      <c r="AK907" s="21"/>
      <c r="AL907" s="21"/>
      <c r="AM907" s="21"/>
      <c r="AN907" s="21"/>
    </row>
    <row r="908" spans="1:40" s="436" customFormat="1" ht="14.5">
      <c r="A908" s="435"/>
      <c r="B908" s="435"/>
      <c r="C908" s="435"/>
      <c r="D908" s="435"/>
      <c r="E908" s="435"/>
      <c r="F908" s="435"/>
      <c r="G908" s="435"/>
      <c r="H908" s="435"/>
      <c r="I908" s="435"/>
      <c r="J908" s="435"/>
      <c r="K908" s="435"/>
      <c r="L908" s="435"/>
      <c r="M908" s="435"/>
      <c r="N908" s="435"/>
      <c r="O908" s="435"/>
      <c r="P908" s="435"/>
      <c r="Q908" s="435"/>
      <c r="R908" s="435"/>
      <c r="S908" s="435"/>
      <c r="T908" s="435"/>
      <c r="U908" s="435"/>
      <c r="V908" s="21"/>
      <c r="W908" s="21"/>
      <c r="X908" s="21"/>
      <c r="Y908" s="21"/>
      <c r="Z908" s="21"/>
      <c r="AA908" s="21"/>
      <c r="AB908" s="21"/>
      <c r="AC908" s="21"/>
      <c r="AD908" s="21"/>
      <c r="AE908" s="21"/>
      <c r="AF908" s="21"/>
      <c r="AG908" s="21"/>
      <c r="AH908" s="21"/>
      <c r="AI908" s="21"/>
      <c r="AJ908" s="21"/>
      <c r="AK908" s="21"/>
      <c r="AL908" s="21"/>
      <c r="AM908" s="21"/>
      <c r="AN908" s="21"/>
    </row>
    <row r="909" spans="1:40" s="436" customFormat="1" ht="14.5">
      <c r="A909" s="435"/>
      <c r="B909" s="435"/>
      <c r="C909" s="435"/>
      <c r="D909" s="435"/>
      <c r="E909" s="435"/>
      <c r="F909" s="435"/>
      <c r="G909" s="435"/>
      <c r="H909" s="435"/>
      <c r="I909" s="435"/>
      <c r="J909" s="435"/>
      <c r="K909" s="435"/>
      <c r="L909" s="435"/>
      <c r="M909" s="435"/>
      <c r="N909" s="435"/>
      <c r="O909" s="435"/>
      <c r="P909" s="435"/>
      <c r="Q909" s="435"/>
      <c r="R909" s="435"/>
      <c r="S909" s="435"/>
      <c r="T909" s="435"/>
      <c r="U909" s="435"/>
      <c r="V909" s="21"/>
      <c r="W909" s="21"/>
      <c r="X909" s="21"/>
      <c r="Y909" s="21"/>
      <c r="Z909" s="21"/>
      <c r="AA909" s="21"/>
      <c r="AB909" s="21"/>
      <c r="AC909" s="21"/>
      <c r="AD909" s="21"/>
      <c r="AE909" s="21"/>
      <c r="AF909" s="21"/>
      <c r="AG909" s="21"/>
      <c r="AH909" s="21"/>
      <c r="AI909" s="21"/>
      <c r="AJ909" s="21"/>
      <c r="AK909" s="21"/>
      <c r="AL909" s="21"/>
      <c r="AM909" s="21"/>
      <c r="AN909" s="21"/>
    </row>
    <row r="910" spans="1:40" s="436" customFormat="1" ht="14.5">
      <c r="A910" s="435"/>
      <c r="B910" s="435"/>
      <c r="C910" s="435"/>
      <c r="D910" s="435"/>
      <c r="E910" s="435"/>
      <c r="F910" s="435"/>
      <c r="G910" s="435"/>
      <c r="H910" s="435"/>
      <c r="I910" s="435"/>
      <c r="J910" s="435"/>
      <c r="K910" s="435"/>
      <c r="L910" s="435"/>
      <c r="M910" s="435"/>
      <c r="N910" s="435"/>
      <c r="O910" s="435"/>
      <c r="P910" s="435"/>
      <c r="Q910" s="435"/>
      <c r="R910" s="435"/>
      <c r="S910" s="435"/>
      <c r="T910" s="435"/>
      <c r="U910" s="435"/>
      <c r="V910" s="21"/>
      <c r="W910" s="21"/>
      <c r="X910" s="21"/>
      <c r="Y910" s="21"/>
      <c r="Z910" s="21"/>
      <c r="AA910" s="21"/>
      <c r="AB910" s="21"/>
      <c r="AC910" s="21"/>
      <c r="AD910" s="21"/>
      <c r="AE910" s="21"/>
      <c r="AF910" s="21"/>
      <c r="AG910" s="21"/>
      <c r="AH910" s="21"/>
      <c r="AI910" s="21"/>
      <c r="AJ910" s="21"/>
      <c r="AK910" s="21"/>
      <c r="AL910" s="21"/>
      <c r="AM910" s="21"/>
      <c r="AN910" s="21"/>
    </row>
    <row r="911" spans="1:40" s="436" customFormat="1" ht="14.5">
      <c r="A911" s="435"/>
      <c r="B911" s="435"/>
      <c r="C911" s="435"/>
      <c r="D911" s="435"/>
      <c r="E911" s="435"/>
      <c r="F911" s="435"/>
      <c r="G911" s="435"/>
      <c r="H911" s="435"/>
      <c r="I911" s="435"/>
      <c r="J911" s="435"/>
      <c r="K911" s="435"/>
      <c r="L911" s="435"/>
      <c r="M911" s="435"/>
      <c r="N911" s="435"/>
      <c r="O911" s="435"/>
      <c r="P911" s="435"/>
      <c r="Q911" s="435"/>
      <c r="R911" s="435"/>
      <c r="S911" s="435"/>
      <c r="T911" s="435"/>
      <c r="U911" s="435"/>
      <c r="V911" s="21"/>
      <c r="W911" s="21"/>
      <c r="X911" s="21"/>
      <c r="Y911" s="21"/>
      <c r="Z911" s="21"/>
      <c r="AA911" s="21"/>
      <c r="AB911" s="21"/>
      <c r="AC911" s="21"/>
      <c r="AD911" s="21"/>
      <c r="AE911" s="21"/>
      <c r="AF911" s="21"/>
      <c r="AG911" s="21"/>
      <c r="AH911" s="21"/>
      <c r="AI911" s="21"/>
      <c r="AJ911" s="21"/>
      <c r="AK911" s="21"/>
      <c r="AL911" s="21"/>
      <c r="AM911" s="21"/>
      <c r="AN911" s="21"/>
    </row>
    <row r="912" spans="1:40" s="436" customFormat="1" ht="14.5">
      <c r="A912" s="435"/>
      <c r="B912" s="435"/>
      <c r="C912" s="435"/>
      <c r="D912" s="435"/>
      <c r="E912" s="435"/>
      <c r="F912" s="435"/>
      <c r="G912" s="435"/>
      <c r="H912" s="435"/>
      <c r="I912" s="435"/>
      <c r="J912" s="435"/>
      <c r="K912" s="435"/>
      <c r="L912" s="435"/>
      <c r="M912" s="435"/>
      <c r="N912" s="435"/>
      <c r="O912" s="435"/>
      <c r="P912" s="435"/>
      <c r="Q912" s="435"/>
      <c r="R912" s="435"/>
      <c r="S912" s="435"/>
      <c r="T912" s="435"/>
      <c r="U912" s="435"/>
      <c r="V912" s="21"/>
      <c r="W912" s="21"/>
      <c r="X912" s="21"/>
      <c r="Y912" s="21"/>
      <c r="Z912" s="21"/>
      <c r="AA912" s="21"/>
      <c r="AB912" s="21"/>
      <c r="AC912" s="21"/>
      <c r="AD912" s="21"/>
      <c r="AE912" s="21"/>
      <c r="AF912" s="21"/>
      <c r="AG912" s="21"/>
      <c r="AH912" s="21"/>
      <c r="AI912" s="21"/>
      <c r="AJ912" s="21"/>
      <c r="AK912" s="21"/>
      <c r="AL912" s="21"/>
      <c r="AM912" s="21"/>
      <c r="AN912" s="21"/>
    </row>
    <row r="913" spans="1:40" s="436" customFormat="1" ht="14.5">
      <c r="A913" s="435"/>
      <c r="B913" s="435"/>
      <c r="C913" s="435"/>
      <c r="D913" s="435"/>
      <c r="E913" s="435"/>
      <c r="F913" s="435"/>
      <c r="G913" s="435"/>
      <c r="H913" s="435"/>
      <c r="I913" s="435"/>
      <c r="J913" s="435"/>
      <c r="K913" s="435"/>
      <c r="L913" s="435"/>
      <c r="M913" s="435"/>
      <c r="N913" s="435"/>
      <c r="O913" s="435"/>
      <c r="P913" s="435"/>
      <c r="Q913" s="435"/>
      <c r="R913" s="435"/>
      <c r="S913" s="435"/>
      <c r="T913" s="435"/>
      <c r="U913" s="435"/>
      <c r="V913" s="21"/>
      <c r="W913" s="21"/>
      <c r="X913" s="21"/>
      <c r="Y913" s="21"/>
      <c r="Z913" s="21"/>
      <c r="AA913" s="21"/>
      <c r="AB913" s="21"/>
      <c r="AC913" s="21"/>
      <c r="AD913" s="21"/>
      <c r="AE913" s="21"/>
      <c r="AF913" s="21"/>
      <c r="AG913" s="21"/>
      <c r="AH913" s="21"/>
      <c r="AI913" s="21"/>
      <c r="AJ913" s="21"/>
      <c r="AK913" s="21"/>
      <c r="AL913" s="21"/>
      <c r="AM913" s="21"/>
      <c r="AN913" s="21"/>
    </row>
    <row r="914" spans="1:40" s="436" customFormat="1" ht="14.5">
      <c r="A914" s="435"/>
      <c r="B914" s="435"/>
      <c r="C914" s="435"/>
      <c r="D914" s="435"/>
      <c r="E914" s="435"/>
      <c r="F914" s="435"/>
      <c r="G914" s="435"/>
      <c r="H914" s="435"/>
      <c r="I914" s="435"/>
      <c r="J914" s="435"/>
      <c r="K914" s="435"/>
      <c r="L914" s="435"/>
      <c r="M914" s="435"/>
      <c r="N914" s="435"/>
      <c r="O914" s="435"/>
      <c r="P914" s="435"/>
      <c r="Q914" s="435"/>
      <c r="R914" s="435"/>
      <c r="S914" s="435"/>
      <c r="T914" s="435"/>
      <c r="U914" s="435"/>
      <c r="V914" s="21"/>
      <c r="W914" s="21"/>
      <c r="X914" s="21"/>
      <c r="Y914" s="21"/>
      <c r="Z914" s="21"/>
      <c r="AA914" s="21"/>
      <c r="AB914" s="21"/>
      <c r="AC914" s="21"/>
      <c r="AD914" s="21"/>
      <c r="AE914" s="21"/>
      <c r="AF914" s="21"/>
      <c r="AG914" s="21"/>
      <c r="AH914" s="21"/>
      <c r="AI914" s="21"/>
      <c r="AJ914" s="21"/>
      <c r="AK914" s="21"/>
      <c r="AL914" s="21"/>
      <c r="AM914" s="21"/>
      <c r="AN914" s="21"/>
    </row>
    <row r="915" spans="1:40" s="436" customFormat="1" ht="14.5">
      <c r="A915" s="435"/>
      <c r="B915" s="435"/>
      <c r="C915" s="435"/>
      <c r="D915" s="435"/>
      <c r="E915" s="435"/>
      <c r="F915" s="435"/>
      <c r="G915" s="435"/>
      <c r="H915" s="435"/>
      <c r="I915" s="435"/>
      <c r="J915" s="435"/>
      <c r="K915" s="435"/>
      <c r="L915" s="435"/>
      <c r="M915" s="435"/>
      <c r="N915" s="435"/>
      <c r="O915" s="435"/>
      <c r="P915" s="435"/>
      <c r="Q915" s="435"/>
      <c r="R915" s="435"/>
      <c r="S915" s="435"/>
      <c r="T915" s="435"/>
      <c r="U915" s="435"/>
      <c r="V915" s="21"/>
      <c r="W915" s="21"/>
      <c r="X915" s="21"/>
      <c r="Y915" s="21"/>
      <c r="Z915" s="21"/>
      <c r="AA915" s="21"/>
      <c r="AB915" s="21"/>
      <c r="AC915" s="21"/>
      <c r="AD915" s="21"/>
      <c r="AE915" s="21"/>
      <c r="AF915" s="21"/>
      <c r="AG915" s="21"/>
      <c r="AH915" s="21"/>
      <c r="AI915" s="21"/>
      <c r="AJ915" s="21"/>
      <c r="AK915" s="21"/>
      <c r="AL915" s="21"/>
      <c r="AM915" s="21"/>
      <c r="AN915" s="21"/>
    </row>
    <row r="916" spans="1:40" s="436" customFormat="1" ht="14.5">
      <c r="A916" s="435"/>
      <c r="B916" s="435"/>
      <c r="C916" s="435"/>
      <c r="D916" s="435"/>
      <c r="E916" s="435"/>
      <c r="F916" s="435"/>
      <c r="G916" s="435"/>
      <c r="H916" s="435"/>
      <c r="I916" s="435"/>
      <c r="J916" s="435"/>
      <c r="K916" s="435"/>
      <c r="L916" s="435"/>
      <c r="M916" s="435"/>
      <c r="N916" s="435"/>
      <c r="O916" s="435"/>
      <c r="P916" s="435"/>
      <c r="Q916" s="435"/>
      <c r="R916" s="435"/>
      <c r="S916" s="435"/>
      <c r="T916" s="435"/>
      <c r="U916" s="435"/>
      <c r="V916" s="21"/>
      <c r="W916" s="21"/>
      <c r="X916" s="21"/>
      <c r="Y916" s="21"/>
      <c r="Z916" s="21"/>
      <c r="AA916" s="21"/>
      <c r="AB916" s="21"/>
      <c r="AC916" s="21"/>
      <c r="AD916" s="21"/>
      <c r="AE916" s="21"/>
      <c r="AF916" s="21"/>
      <c r="AG916" s="21"/>
      <c r="AH916" s="21"/>
      <c r="AI916" s="21"/>
      <c r="AJ916" s="21"/>
      <c r="AK916" s="21"/>
      <c r="AL916" s="21"/>
      <c r="AM916" s="21"/>
      <c r="AN916" s="21"/>
    </row>
    <row r="917" spans="1:40" s="436" customFormat="1" ht="14.5">
      <c r="A917" s="435"/>
      <c r="B917" s="435"/>
      <c r="C917" s="435"/>
      <c r="D917" s="435"/>
      <c r="E917" s="435"/>
      <c r="F917" s="435"/>
      <c r="G917" s="435"/>
      <c r="H917" s="435"/>
      <c r="I917" s="435"/>
      <c r="J917" s="435"/>
      <c r="K917" s="435"/>
      <c r="L917" s="435"/>
      <c r="M917" s="435"/>
      <c r="N917" s="435"/>
      <c r="O917" s="435"/>
      <c r="P917" s="435"/>
      <c r="Q917" s="435"/>
      <c r="R917" s="435"/>
      <c r="S917" s="435"/>
      <c r="T917" s="435"/>
      <c r="U917" s="435"/>
      <c r="V917" s="21"/>
      <c r="W917" s="21"/>
      <c r="X917" s="21"/>
      <c r="Y917" s="21"/>
      <c r="Z917" s="21"/>
      <c r="AA917" s="21"/>
      <c r="AB917" s="21"/>
      <c r="AC917" s="21"/>
      <c r="AD917" s="21"/>
      <c r="AE917" s="21"/>
      <c r="AF917" s="21"/>
      <c r="AG917" s="21"/>
      <c r="AH917" s="21"/>
      <c r="AI917" s="21"/>
      <c r="AJ917" s="21"/>
      <c r="AK917" s="21"/>
      <c r="AL917" s="21"/>
      <c r="AM917" s="21"/>
      <c r="AN917" s="21"/>
    </row>
    <row r="918" spans="1:40" s="436" customFormat="1" ht="14.5">
      <c r="A918" s="435"/>
      <c r="B918" s="435"/>
      <c r="C918" s="435"/>
      <c r="D918" s="435"/>
      <c r="E918" s="435"/>
      <c r="F918" s="435"/>
      <c r="G918" s="435"/>
      <c r="H918" s="435"/>
      <c r="I918" s="435"/>
      <c r="J918" s="435"/>
      <c r="K918" s="435"/>
      <c r="L918" s="435"/>
      <c r="M918" s="435"/>
      <c r="N918" s="435"/>
      <c r="O918" s="435"/>
      <c r="P918" s="435"/>
      <c r="Q918" s="435"/>
      <c r="R918" s="435"/>
      <c r="S918" s="435"/>
      <c r="T918" s="435"/>
      <c r="U918" s="435"/>
      <c r="V918" s="21"/>
      <c r="W918" s="21"/>
      <c r="X918" s="21"/>
      <c r="Y918" s="21"/>
      <c r="Z918" s="21"/>
      <c r="AA918" s="21"/>
      <c r="AB918" s="21"/>
      <c r="AC918" s="21"/>
      <c r="AD918" s="21"/>
      <c r="AE918" s="21"/>
      <c r="AF918" s="21"/>
      <c r="AG918" s="21"/>
      <c r="AH918" s="21"/>
      <c r="AI918" s="21"/>
      <c r="AJ918" s="21"/>
      <c r="AK918" s="21"/>
      <c r="AL918" s="21"/>
      <c r="AM918" s="21"/>
      <c r="AN918" s="21"/>
    </row>
    <row r="919" spans="1:40" s="436" customFormat="1" ht="14.5">
      <c r="A919" s="435"/>
      <c r="B919" s="435"/>
      <c r="C919" s="435"/>
      <c r="D919" s="435"/>
      <c r="E919" s="435"/>
      <c r="F919" s="435"/>
      <c r="G919" s="435"/>
      <c r="H919" s="435"/>
      <c r="I919" s="435"/>
      <c r="J919" s="435"/>
      <c r="K919" s="435"/>
      <c r="L919" s="435"/>
      <c r="M919" s="435"/>
      <c r="N919" s="435"/>
      <c r="O919" s="435"/>
      <c r="P919" s="435"/>
      <c r="Q919" s="435"/>
      <c r="R919" s="435"/>
      <c r="S919" s="435"/>
      <c r="T919" s="435"/>
      <c r="U919" s="435"/>
      <c r="V919" s="21"/>
      <c r="W919" s="21"/>
      <c r="X919" s="21"/>
      <c r="Y919" s="21"/>
      <c r="Z919" s="21"/>
      <c r="AA919" s="21"/>
      <c r="AB919" s="21"/>
      <c r="AC919" s="21"/>
      <c r="AD919" s="21"/>
      <c r="AE919" s="21"/>
      <c r="AF919" s="21"/>
      <c r="AG919" s="21"/>
      <c r="AH919" s="21"/>
      <c r="AI919" s="21"/>
      <c r="AJ919" s="21"/>
      <c r="AK919" s="21"/>
      <c r="AL919" s="21"/>
      <c r="AM919" s="21"/>
      <c r="AN919" s="21"/>
    </row>
    <row r="920" spans="1:40" s="436" customFormat="1" ht="14.5">
      <c r="A920" s="435"/>
      <c r="B920" s="435"/>
      <c r="C920" s="435"/>
      <c r="D920" s="435"/>
      <c r="E920" s="435"/>
      <c r="F920" s="435"/>
      <c r="G920" s="435"/>
      <c r="H920" s="435"/>
      <c r="I920" s="435"/>
      <c r="J920" s="435"/>
      <c r="K920" s="435"/>
      <c r="L920" s="435"/>
      <c r="M920" s="435"/>
      <c r="N920" s="435"/>
      <c r="O920" s="435"/>
      <c r="P920" s="435"/>
      <c r="Q920" s="435"/>
      <c r="R920" s="435"/>
      <c r="S920" s="435"/>
      <c r="T920" s="435"/>
      <c r="U920" s="435"/>
      <c r="V920" s="21"/>
      <c r="W920" s="21"/>
      <c r="X920" s="21"/>
      <c r="Y920" s="21"/>
      <c r="Z920" s="21"/>
      <c r="AA920" s="21"/>
      <c r="AB920" s="21"/>
      <c r="AC920" s="21"/>
      <c r="AD920" s="21"/>
      <c r="AE920" s="21"/>
      <c r="AF920" s="21"/>
      <c r="AG920" s="21"/>
      <c r="AH920" s="21"/>
      <c r="AI920" s="21"/>
      <c r="AJ920" s="21"/>
      <c r="AK920" s="21"/>
      <c r="AL920" s="21"/>
      <c r="AM920" s="21"/>
      <c r="AN920" s="21"/>
    </row>
    <row r="921" spans="1:40" s="436" customFormat="1" ht="14.5">
      <c r="A921" s="435"/>
      <c r="B921" s="435"/>
      <c r="C921" s="435"/>
      <c r="D921" s="435"/>
      <c r="E921" s="435"/>
      <c r="F921" s="435"/>
      <c r="G921" s="435"/>
      <c r="H921" s="435"/>
      <c r="I921" s="435"/>
      <c r="J921" s="435"/>
      <c r="K921" s="435"/>
      <c r="L921" s="435"/>
      <c r="M921" s="435"/>
      <c r="N921" s="435"/>
      <c r="O921" s="435"/>
      <c r="P921" s="435"/>
      <c r="Q921" s="435"/>
      <c r="R921" s="435"/>
      <c r="S921" s="435"/>
      <c r="T921" s="435"/>
      <c r="U921" s="435"/>
      <c r="V921" s="21"/>
      <c r="W921" s="21"/>
      <c r="X921" s="21"/>
      <c r="Y921" s="21"/>
      <c r="Z921" s="21"/>
      <c r="AA921" s="21"/>
      <c r="AB921" s="21"/>
      <c r="AC921" s="21"/>
      <c r="AD921" s="21"/>
      <c r="AE921" s="21"/>
      <c r="AF921" s="21"/>
      <c r="AG921" s="21"/>
      <c r="AH921" s="21"/>
      <c r="AI921" s="21"/>
      <c r="AJ921" s="21"/>
      <c r="AK921" s="21"/>
      <c r="AL921" s="21"/>
      <c r="AM921" s="21"/>
      <c r="AN921" s="21"/>
    </row>
    <row r="922" spans="1:40" s="436" customFormat="1" ht="14.5">
      <c r="A922" s="435"/>
      <c r="B922" s="435"/>
      <c r="C922" s="435"/>
      <c r="D922" s="435"/>
      <c r="E922" s="435"/>
      <c r="F922" s="435"/>
      <c r="G922" s="435"/>
      <c r="H922" s="435"/>
      <c r="I922" s="435"/>
      <c r="J922" s="435"/>
      <c r="K922" s="435"/>
      <c r="L922" s="435"/>
      <c r="M922" s="435"/>
      <c r="N922" s="435"/>
      <c r="O922" s="435"/>
      <c r="P922" s="435"/>
      <c r="Q922" s="435"/>
      <c r="R922" s="435"/>
      <c r="S922" s="435"/>
      <c r="T922" s="435"/>
      <c r="U922" s="435"/>
      <c r="V922" s="21"/>
      <c r="W922" s="21"/>
      <c r="X922" s="21"/>
      <c r="Y922" s="21"/>
      <c r="Z922" s="21"/>
      <c r="AA922" s="21"/>
      <c r="AB922" s="21"/>
      <c r="AC922" s="21"/>
      <c r="AD922" s="21"/>
      <c r="AE922" s="21"/>
      <c r="AF922" s="21"/>
      <c r="AG922" s="21"/>
      <c r="AH922" s="21"/>
      <c r="AI922" s="21"/>
      <c r="AJ922" s="21"/>
      <c r="AK922" s="21"/>
      <c r="AL922" s="21"/>
      <c r="AM922" s="21"/>
      <c r="AN922" s="21"/>
    </row>
    <row r="923" spans="1:40" s="436" customFormat="1" ht="14.5">
      <c r="A923" s="435"/>
      <c r="B923" s="435"/>
      <c r="C923" s="435"/>
      <c r="D923" s="435"/>
      <c r="E923" s="435"/>
      <c r="F923" s="435"/>
      <c r="G923" s="435"/>
      <c r="H923" s="435"/>
      <c r="I923" s="435"/>
      <c r="J923" s="435"/>
      <c r="K923" s="435"/>
      <c r="L923" s="435"/>
      <c r="M923" s="435"/>
      <c r="N923" s="435"/>
      <c r="O923" s="435"/>
      <c r="P923" s="435"/>
      <c r="Q923" s="435"/>
      <c r="R923" s="435"/>
      <c r="S923" s="435"/>
      <c r="T923" s="435"/>
      <c r="U923" s="435"/>
      <c r="V923" s="21"/>
      <c r="W923" s="21"/>
      <c r="X923" s="21"/>
      <c r="Y923" s="21"/>
      <c r="Z923" s="21"/>
      <c r="AA923" s="21"/>
      <c r="AB923" s="21"/>
      <c r="AC923" s="21"/>
      <c r="AD923" s="21"/>
      <c r="AE923" s="21"/>
      <c r="AF923" s="21"/>
      <c r="AG923" s="21"/>
      <c r="AH923" s="21"/>
      <c r="AI923" s="21"/>
      <c r="AJ923" s="21"/>
      <c r="AK923" s="21"/>
      <c r="AL923" s="21"/>
      <c r="AM923" s="21"/>
      <c r="AN923" s="21"/>
    </row>
    <row r="924" spans="1:40" s="436" customFormat="1" ht="14.5">
      <c r="A924" s="435"/>
      <c r="B924" s="435"/>
      <c r="C924" s="435"/>
      <c r="D924" s="435"/>
      <c r="E924" s="435"/>
      <c r="F924" s="435"/>
      <c r="G924" s="435"/>
      <c r="H924" s="435"/>
      <c r="I924" s="435"/>
      <c r="J924" s="435"/>
      <c r="K924" s="435"/>
      <c r="L924" s="435"/>
      <c r="M924" s="435"/>
      <c r="N924" s="435"/>
      <c r="O924" s="435"/>
      <c r="P924" s="435"/>
      <c r="Q924" s="435"/>
      <c r="R924" s="435"/>
      <c r="S924" s="435"/>
      <c r="T924" s="435"/>
      <c r="U924" s="435"/>
      <c r="V924" s="21"/>
      <c r="W924" s="21"/>
      <c r="X924" s="21"/>
      <c r="Y924" s="21"/>
      <c r="Z924" s="21"/>
      <c r="AA924" s="21"/>
      <c r="AB924" s="21"/>
      <c r="AC924" s="21"/>
      <c r="AD924" s="21"/>
      <c r="AE924" s="21"/>
      <c r="AF924" s="21"/>
      <c r="AG924" s="21"/>
      <c r="AH924" s="21"/>
      <c r="AI924" s="21"/>
      <c r="AJ924" s="21"/>
      <c r="AK924" s="21"/>
      <c r="AL924" s="21"/>
      <c r="AM924" s="21"/>
      <c r="AN924" s="21"/>
    </row>
    <row r="925" spans="1:40" s="436" customFormat="1" ht="14.5">
      <c r="A925" s="435"/>
      <c r="B925" s="435"/>
      <c r="C925" s="435"/>
      <c r="D925" s="435"/>
      <c r="E925" s="435"/>
      <c r="F925" s="435"/>
      <c r="G925" s="435"/>
      <c r="H925" s="435"/>
      <c r="I925" s="435"/>
      <c r="J925" s="435"/>
      <c r="K925" s="435"/>
      <c r="L925" s="435"/>
      <c r="M925" s="435"/>
      <c r="N925" s="435"/>
      <c r="O925" s="435"/>
      <c r="P925" s="435"/>
      <c r="Q925" s="435"/>
      <c r="R925" s="435"/>
      <c r="S925" s="435"/>
      <c r="T925" s="435"/>
      <c r="U925" s="435"/>
      <c r="V925" s="21"/>
      <c r="W925" s="21"/>
      <c r="X925" s="21"/>
      <c r="Y925" s="21"/>
      <c r="Z925" s="21"/>
      <c r="AA925" s="21"/>
      <c r="AB925" s="21"/>
      <c r="AC925" s="21"/>
      <c r="AD925" s="21"/>
      <c r="AE925" s="21"/>
      <c r="AF925" s="21"/>
      <c r="AG925" s="21"/>
      <c r="AH925" s="21"/>
      <c r="AI925" s="21"/>
      <c r="AJ925" s="21"/>
      <c r="AK925" s="21"/>
      <c r="AL925" s="21"/>
      <c r="AM925" s="21"/>
      <c r="AN925" s="21"/>
    </row>
    <row r="926" spans="1:40" s="436" customFormat="1" ht="14.5">
      <c r="A926" s="435"/>
      <c r="B926" s="435"/>
      <c r="C926" s="435"/>
      <c r="D926" s="435"/>
      <c r="E926" s="435"/>
      <c r="F926" s="435"/>
      <c r="G926" s="435"/>
      <c r="H926" s="435"/>
      <c r="I926" s="435"/>
      <c r="J926" s="435"/>
      <c r="K926" s="435"/>
      <c r="L926" s="435"/>
      <c r="M926" s="435"/>
      <c r="N926" s="435"/>
      <c r="O926" s="435"/>
      <c r="P926" s="435"/>
      <c r="Q926" s="435"/>
      <c r="R926" s="435"/>
      <c r="S926" s="435"/>
      <c r="T926" s="435"/>
      <c r="U926" s="435"/>
      <c r="V926" s="21"/>
      <c r="W926" s="21"/>
      <c r="X926" s="21"/>
      <c r="Y926" s="21"/>
      <c r="Z926" s="21"/>
      <c r="AA926" s="21"/>
      <c r="AB926" s="21"/>
      <c r="AC926" s="21"/>
      <c r="AD926" s="21"/>
      <c r="AE926" s="21"/>
      <c r="AF926" s="21"/>
      <c r="AG926" s="21"/>
      <c r="AH926" s="21"/>
      <c r="AI926" s="21"/>
      <c r="AJ926" s="21"/>
      <c r="AK926" s="21"/>
      <c r="AL926" s="21"/>
      <c r="AM926" s="21"/>
      <c r="AN926" s="21"/>
    </row>
    <row r="927" spans="1:40" s="436" customFormat="1" ht="14.5">
      <c r="A927" s="435"/>
      <c r="B927" s="435"/>
      <c r="C927" s="435"/>
      <c r="D927" s="435"/>
      <c r="E927" s="435"/>
      <c r="F927" s="435"/>
      <c r="G927" s="435"/>
      <c r="H927" s="435"/>
      <c r="I927" s="435"/>
      <c r="J927" s="435"/>
      <c r="K927" s="435"/>
      <c r="L927" s="435"/>
      <c r="M927" s="435"/>
      <c r="N927" s="435"/>
      <c r="O927" s="435"/>
      <c r="P927" s="435"/>
      <c r="Q927" s="435"/>
      <c r="R927" s="435"/>
      <c r="S927" s="435"/>
      <c r="T927" s="435"/>
      <c r="U927" s="435"/>
      <c r="V927" s="21"/>
      <c r="W927" s="21"/>
      <c r="X927" s="21"/>
      <c r="Y927" s="21"/>
      <c r="Z927" s="21"/>
      <c r="AA927" s="21"/>
      <c r="AB927" s="21"/>
      <c r="AC927" s="21"/>
      <c r="AD927" s="21"/>
      <c r="AE927" s="21"/>
      <c r="AF927" s="21"/>
      <c r="AG927" s="21"/>
      <c r="AH927" s="21"/>
      <c r="AI927" s="21"/>
      <c r="AJ927" s="21"/>
      <c r="AK927" s="21"/>
      <c r="AL927" s="21"/>
      <c r="AM927" s="21"/>
      <c r="AN927" s="21"/>
    </row>
    <row r="928" spans="1:40" s="436" customFormat="1" ht="14.5">
      <c r="A928" s="435"/>
      <c r="B928" s="435"/>
      <c r="C928" s="435"/>
      <c r="D928" s="435"/>
      <c r="E928" s="435"/>
      <c r="F928" s="435"/>
      <c r="G928" s="435"/>
      <c r="H928" s="435"/>
      <c r="I928" s="435"/>
      <c r="J928" s="435"/>
      <c r="K928" s="435"/>
      <c r="L928" s="435"/>
      <c r="M928" s="435"/>
      <c r="N928" s="435"/>
      <c r="O928" s="435"/>
      <c r="P928" s="435"/>
      <c r="Q928" s="435"/>
      <c r="R928" s="435"/>
      <c r="S928" s="435"/>
      <c r="T928" s="435"/>
      <c r="U928" s="435"/>
      <c r="V928" s="21"/>
      <c r="W928" s="21"/>
      <c r="X928" s="21"/>
      <c r="Y928" s="21"/>
      <c r="Z928" s="21"/>
      <c r="AA928" s="21"/>
      <c r="AB928" s="21"/>
      <c r="AC928" s="21"/>
      <c r="AD928" s="21"/>
      <c r="AE928" s="21"/>
      <c r="AF928" s="21"/>
      <c r="AG928" s="21"/>
      <c r="AH928" s="21"/>
      <c r="AI928" s="21"/>
      <c r="AJ928" s="21"/>
      <c r="AK928" s="21"/>
      <c r="AL928" s="21"/>
      <c r="AM928" s="21"/>
      <c r="AN928" s="21"/>
    </row>
    <row r="929" spans="1:40" s="436" customFormat="1" ht="14.5">
      <c r="A929" s="435"/>
      <c r="B929" s="435"/>
      <c r="C929" s="435"/>
      <c r="D929" s="435"/>
      <c r="E929" s="435"/>
      <c r="F929" s="435"/>
      <c r="G929" s="435"/>
      <c r="H929" s="435"/>
      <c r="I929" s="435"/>
      <c r="J929" s="435"/>
      <c r="K929" s="435"/>
      <c r="L929" s="435"/>
      <c r="M929" s="435"/>
      <c r="N929" s="435"/>
      <c r="O929" s="435"/>
      <c r="P929" s="435"/>
      <c r="Q929" s="435"/>
      <c r="R929" s="435"/>
      <c r="S929" s="435"/>
      <c r="T929" s="435"/>
      <c r="U929" s="435"/>
      <c r="V929" s="21"/>
      <c r="W929" s="21"/>
      <c r="X929" s="21"/>
      <c r="Y929" s="21"/>
      <c r="Z929" s="21"/>
      <c r="AA929" s="21"/>
      <c r="AB929" s="21"/>
      <c r="AC929" s="21"/>
      <c r="AD929" s="21"/>
      <c r="AE929" s="21"/>
      <c r="AF929" s="21"/>
      <c r="AG929" s="21"/>
      <c r="AH929" s="21"/>
      <c r="AI929" s="21"/>
      <c r="AJ929" s="21"/>
      <c r="AK929" s="21"/>
      <c r="AL929" s="21"/>
      <c r="AM929" s="21"/>
      <c r="AN929" s="21"/>
    </row>
    <row r="930" spans="1:40" s="436" customFormat="1" ht="14.5">
      <c r="A930" s="435"/>
      <c r="B930" s="435"/>
      <c r="C930" s="435"/>
      <c r="D930" s="435"/>
      <c r="E930" s="435"/>
      <c r="F930" s="435"/>
      <c r="G930" s="435"/>
      <c r="H930" s="435"/>
      <c r="I930" s="435"/>
      <c r="J930" s="435"/>
      <c r="K930" s="435"/>
      <c r="L930" s="435"/>
      <c r="M930" s="435"/>
      <c r="N930" s="435"/>
      <c r="O930" s="435"/>
      <c r="P930" s="435"/>
      <c r="Q930" s="435"/>
      <c r="R930" s="435"/>
      <c r="S930" s="435"/>
      <c r="T930" s="435"/>
      <c r="U930" s="435"/>
      <c r="V930" s="21"/>
      <c r="W930" s="21"/>
      <c r="X930" s="21"/>
      <c r="Y930" s="21"/>
      <c r="Z930" s="21"/>
      <c r="AA930" s="21"/>
      <c r="AB930" s="21"/>
      <c r="AC930" s="21"/>
      <c r="AD930" s="21"/>
      <c r="AE930" s="21"/>
      <c r="AF930" s="21"/>
      <c r="AG930" s="21"/>
      <c r="AH930" s="21"/>
      <c r="AI930" s="21"/>
      <c r="AJ930" s="21"/>
      <c r="AK930" s="21"/>
      <c r="AL930" s="21"/>
      <c r="AM930" s="21"/>
      <c r="AN930" s="21"/>
    </row>
    <row r="931" spans="1:40" s="436" customFormat="1" ht="14.5">
      <c r="A931" s="435"/>
      <c r="B931" s="435"/>
      <c r="C931" s="435"/>
      <c r="D931" s="435"/>
      <c r="E931" s="435"/>
      <c r="F931" s="435"/>
      <c r="G931" s="435"/>
      <c r="H931" s="435"/>
      <c r="I931" s="435"/>
      <c r="J931" s="435"/>
      <c r="K931" s="435"/>
      <c r="L931" s="435"/>
      <c r="M931" s="435"/>
      <c r="N931" s="435"/>
      <c r="O931" s="435"/>
      <c r="P931" s="435"/>
      <c r="Q931" s="435"/>
      <c r="R931" s="435"/>
      <c r="S931" s="435"/>
      <c r="T931" s="435"/>
      <c r="U931" s="435"/>
      <c r="V931" s="21"/>
      <c r="W931" s="21"/>
      <c r="X931" s="21"/>
      <c r="Y931" s="21"/>
      <c r="Z931" s="21"/>
      <c r="AA931" s="21"/>
      <c r="AB931" s="21"/>
      <c r="AC931" s="21"/>
      <c r="AD931" s="21"/>
      <c r="AE931" s="21"/>
      <c r="AF931" s="21"/>
      <c r="AG931" s="21"/>
      <c r="AH931" s="21"/>
      <c r="AI931" s="21"/>
      <c r="AJ931" s="21"/>
      <c r="AK931" s="21"/>
      <c r="AL931" s="21"/>
      <c r="AM931" s="21"/>
      <c r="AN931" s="21"/>
    </row>
    <row r="932" spans="1:40" s="436" customFormat="1" ht="14.5">
      <c r="A932" s="435"/>
      <c r="B932" s="435"/>
      <c r="C932" s="435"/>
      <c r="D932" s="435"/>
      <c r="E932" s="435"/>
      <c r="F932" s="435"/>
      <c r="G932" s="435"/>
      <c r="H932" s="435"/>
      <c r="I932" s="435"/>
      <c r="J932" s="435"/>
      <c r="K932" s="435"/>
      <c r="L932" s="435"/>
      <c r="M932" s="435"/>
      <c r="N932" s="435"/>
      <c r="O932" s="435"/>
      <c r="P932" s="435"/>
      <c r="Q932" s="435"/>
      <c r="R932" s="435"/>
      <c r="S932" s="435"/>
      <c r="T932" s="435"/>
      <c r="U932" s="435"/>
      <c r="V932" s="21"/>
      <c r="W932" s="21"/>
      <c r="X932" s="21"/>
      <c r="Y932" s="21"/>
      <c r="Z932" s="21"/>
      <c r="AA932" s="21"/>
      <c r="AB932" s="21"/>
      <c r="AC932" s="21"/>
      <c r="AD932" s="21"/>
      <c r="AE932" s="21"/>
      <c r="AF932" s="21"/>
      <c r="AG932" s="21"/>
      <c r="AH932" s="21"/>
      <c r="AI932" s="21"/>
      <c r="AJ932" s="21"/>
      <c r="AK932" s="21"/>
      <c r="AL932" s="21"/>
      <c r="AM932" s="21"/>
      <c r="AN932" s="21"/>
    </row>
    <row r="933" spans="1:40" s="436" customFormat="1" ht="14.5">
      <c r="A933" s="435"/>
      <c r="B933" s="435"/>
      <c r="C933" s="435"/>
      <c r="D933" s="435"/>
      <c r="E933" s="435"/>
      <c r="F933" s="435"/>
      <c r="G933" s="435"/>
      <c r="H933" s="435"/>
      <c r="I933" s="435"/>
      <c r="J933" s="435"/>
      <c r="K933" s="435"/>
      <c r="L933" s="435"/>
      <c r="M933" s="435"/>
      <c r="N933" s="435"/>
      <c r="O933" s="435"/>
      <c r="P933" s="435"/>
      <c r="Q933" s="435"/>
      <c r="R933" s="435"/>
      <c r="S933" s="435"/>
      <c r="T933" s="435"/>
      <c r="U933" s="435"/>
      <c r="V933" s="21"/>
      <c r="W933" s="21"/>
      <c r="X933" s="21"/>
      <c r="Y933" s="21"/>
      <c r="Z933" s="21"/>
      <c r="AA933" s="21"/>
      <c r="AB933" s="21"/>
      <c r="AC933" s="21"/>
      <c r="AD933" s="21"/>
      <c r="AE933" s="21"/>
      <c r="AF933" s="21"/>
      <c r="AG933" s="21"/>
      <c r="AH933" s="21"/>
      <c r="AI933" s="21"/>
      <c r="AJ933" s="21"/>
      <c r="AK933" s="21"/>
      <c r="AL933" s="21"/>
      <c r="AM933" s="21"/>
      <c r="AN933" s="21"/>
    </row>
    <row r="934" spans="1:40" s="436" customFormat="1" ht="14.5">
      <c r="A934" s="435"/>
      <c r="B934" s="435"/>
      <c r="C934" s="435"/>
      <c r="D934" s="435"/>
      <c r="E934" s="435"/>
      <c r="F934" s="435"/>
      <c r="G934" s="435"/>
      <c r="H934" s="435"/>
      <c r="I934" s="435"/>
      <c r="J934" s="435"/>
      <c r="K934" s="435"/>
      <c r="L934" s="435"/>
      <c r="M934" s="435"/>
      <c r="N934" s="435"/>
      <c r="O934" s="435"/>
      <c r="P934" s="435"/>
      <c r="Q934" s="435"/>
      <c r="R934" s="435"/>
      <c r="S934" s="435"/>
      <c r="T934" s="435"/>
      <c r="U934" s="435"/>
      <c r="V934" s="21"/>
      <c r="W934" s="21"/>
      <c r="X934" s="21"/>
      <c r="Y934" s="21"/>
      <c r="Z934" s="21"/>
      <c r="AA934" s="21"/>
      <c r="AB934" s="21"/>
      <c r="AC934" s="21"/>
      <c r="AD934" s="21"/>
      <c r="AE934" s="21"/>
      <c r="AF934" s="21"/>
      <c r="AG934" s="21"/>
      <c r="AH934" s="21"/>
      <c r="AI934" s="21"/>
      <c r="AJ934" s="21"/>
      <c r="AK934" s="21"/>
      <c r="AL934" s="21"/>
      <c r="AM934" s="21"/>
      <c r="AN934" s="21"/>
    </row>
    <row r="935" spans="1:40" s="436" customFormat="1" ht="14.5">
      <c r="A935" s="435"/>
      <c r="B935" s="435"/>
      <c r="C935" s="435"/>
      <c r="D935" s="435"/>
      <c r="E935" s="435"/>
      <c r="F935" s="435"/>
      <c r="G935" s="435"/>
      <c r="H935" s="435"/>
      <c r="I935" s="435"/>
      <c r="J935" s="435"/>
      <c r="K935" s="435"/>
      <c r="L935" s="435"/>
      <c r="M935" s="435"/>
      <c r="N935" s="435"/>
      <c r="O935" s="435"/>
      <c r="P935" s="435"/>
      <c r="Q935" s="435"/>
      <c r="R935" s="435"/>
      <c r="S935" s="435"/>
      <c r="T935" s="435"/>
      <c r="U935" s="435"/>
      <c r="V935" s="21"/>
      <c r="W935" s="21"/>
      <c r="X935" s="21"/>
      <c r="Y935" s="21"/>
      <c r="Z935" s="21"/>
      <c r="AA935" s="21"/>
      <c r="AB935" s="21"/>
      <c r="AC935" s="21"/>
      <c r="AD935" s="21"/>
      <c r="AE935" s="21"/>
      <c r="AF935" s="21"/>
      <c r="AG935" s="21"/>
      <c r="AH935" s="21"/>
      <c r="AI935" s="21"/>
      <c r="AJ935" s="21"/>
      <c r="AK935" s="21"/>
      <c r="AL935" s="21"/>
      <c r="AM935" s="21"/>
      <c r="AN935" s="21"/>
    </row>
    <row r="936" spans="1:40" s="436" customFormat="1" ht="14.5">
      <c r="A936" s="435"/>
      <c r="B936" s="435"/>
      <c r="C936" s="435"/>
      <c r="D936" s="435"/>
      <c r="E936" s="435"/>
      <c r="F936" s="435"/>
      <c r="G936" s="435"/>
      <c r="H936" s="435"/>
      <c r="I936" s="435"/>
      <c r="J936" s="435"/>
      <c r="K936" s="435"/>
      <c r="L936" s="435"/>
      <c r="M936" s="435"/>
      <c r="N936" s="435"/>
      <c r="O936" s="435"/>
      <c r="P936" s="435"/>
      <c r="Q936" s="435"/>
      <c r="R936" s="435"/>
      <c r="S936" s="435"/>
      <c r="T936" s="435"/>
      <c r="U936" s="435"/>
      <c r="V936" s="21"/>
      <c r="W936" s="21"/>
      <c r="X936" s="21"/>
      <c r="Y936" s="21"/>
      <c r="Z936" s="21"/>
      <c r="AA936" s="21"/>
      <c r="AB936" s="21"/>
      <c r="AC936" s="21"/>
      <c r="AD936" s="21"/>
      <c r="AE936" s="21"/>
      <c r="AF936" s="21"/>
      <c r="AG936" s="21"/>
      <c r="AH936" s="21"/>
      <c r="AI936" s="21"/>
      <c r="AJ936" s="21"/>
      <c r="AK936" s="21"/>
      <c r="AL936" s="21"/>
      <c r="AM936" s="21"/>
      <c r="AN936" s="21"/>
    </row>
    <row r="937" spans="1:40" s="436" customFormat="1" ht="14.5">
      <c r="A937" s="435"/>
      <c r="B937" s="435"/>
      <c r="C937" s="435"/>
      <c r="D937" s="435"/>
      <c r="E937" s="435"/>
      <c r="F937" s="435"/>
      <c r="G937" s="435"/>
      <c r="H937" s="435"/>
      <c r="I937" s="435"/>
      <c r="J937" s="435"/>
      <c r="K937" s="435"/>
      <c r="L937" s="435"/>
      <c r="M937" s="435"/>
      <c r="N937" s="435"/>
      <c r="O937" s="435"/>
      <c r="P937" s="435"/>
      <c r="Q937" s="435"/>
      <c r="R937" s="435"/>
      <c r="S937" s="435"/>
      <c r="T937" s="435"/>
      <c r="U937" s="435"/>
      <c r="V937" s="21"/>
      <c r="W937" s="21"/>
      <c r="X937" s="21"/>
      <c r="Y937" s="21"/>
      <c r="Z937" s="21"/>
      <c r="AA937" s="21"/>
      <c r="AB937" s="21"/>
      <c r="AC937" s="21"/>
      <c r="AD937" s="21"/>
      <c r="AE937" s="21"/>
      <c r="AF937" s="21"/>
      <c r="AG937" s="21"/>
      <c r="AH937" s="21"/>
      <c r="AI937" s="21"/>
      <c r="AJ937" s="21"/>
      <c r="AK937" s="21"/>
      <c r="AL937" s="21"/>
      <c r="AM937" s="21"/>
      <c r="AN937" s="21"/>
    </row>
    <row r="938" spans="1:40" s="436" customFormat="1" ht="14.5">
      <c r="A938" s="435"/>
      <c r="B938" s="435"/>
      <c r="C938" s="435"/>
      <c r="D938" s="435"/>
      <c r="E938" s="435"/>
      <c r="F938" s="435"/>
      <c r="G938" s="435"/>
      <c r="H938" s="435"/>
      <c r="I938" s="435"/>
      <c r="J938" s="435"/>
      <c r="K938" s="435"/>
      <c r="L938" s="435"/>
      <c r="M938" s="435"/>
      <c r="N938" s="435"/>
      <c r="O938" s="435"/>
      <c r="P938" s="435"/>
      <c r="Q938" s="435"/>
      <c r="R938" s="435"/>
      <c r="S938" s="435"/>
      <c r="T938" s="435"/>
      <c r="U938" s="435"/>
      <c r="V938" s="21"/>
      <c r="W938" s="21"/>
      <c r="X938" s="21"/>
      <c r="Y938" s="21"/>
      <c r="Z938" s="21"/>
      <c r="AA938" s="21"/>
      <c r="AB938" s="21"/>
      <c r="AC938" s="21"/>
      <c r="AD938" s="21"/>
      <c r="AE938" s="21"/>
      <c r="AF938" s="21"/>
      <c r="AG938" s="21"/>
      <c r="AH938" s="21"/>
      <c r="AI938" s="21"/>
      <c r="AJ938" s="21"/>
      <c r="AK938" s="21"/>
      <c r="AL938" s="21"/>
      <c r="AM938" s="21"/>
      <c r="AN938" s="21"/>
    </row>
    <row r="939" spans="1:40" s="436" customFormat="1" ht="14.5">
      <c r="A939" s="435"/>
      <c r="B939" s="435"/>
      <c r="C939" s="435"/>
      <c r="D939" s="435"/>
      <c r="E939" s="435"/>
      <c r="F939" s="435"/>
      <c r="G939" s="435"/>
      <c r="H939" s="435"/>
      <c r="I939" s="435"/>
      <c r="J939" s="435"/>
      <c r="K939" s="435"/>
      <c r="L939" s="435"/>
      <c r="M939" s="435"/>
      <c r="N939" s="435"/>
      <c r="O939" s="435"/>
      <c r="P939" s="435"/>
      <c r="Q939" s="435"/>
      <c r="R939" s="435"/>
      <c r="S939" s="435"/>
      <c r="T939" s="435"/>
      <c r="U939" s="435"/>
      <c r="V939" s="21"/>
      <c r="W939" s="21"/>
      <c r="X939" s="21"/>
      <c r="Y939" s="21"/>
      <c r="Z939" s="21"/>
      <c r="AA939" s="21"/>
      <c r="AB939" s="21"/>
      <c r="AC939" s="21"/>
      <c r="AD939" s="21"/>
      <c r="AE939" s="21"/>
      <c r="AF939" s="21"/>
      <c r="AG939" s="21"/>
      <c r="AH939" s="21"/>
      <c r="AI939" s="21"/>
      <c r="AJ939" s="21"/>
      <c r="AK939" s="21"/>
      <c r="AL939" s="21"/>
      <c r="AM939" s="21"/>
      <c r="AN939" s="21"/>
    </row>
    <row r="940" spans="1:40" s="436" customFormat="1" ht="14.5">
      <c r="A940" s="435"/>
      <c r="B940" s="435"/>
      <c r="C940" s="435"/>
      <c r="D940" s="435"/>
      <c r="E940" s="435"/>
      <c r="F940" s="435"/>
      <c r="G940" s="435"/>
      <c r="H940" s="435"/>
      <c r="I940" s="435"/>
      <c r="J940" s="435"/>
      <c r="K940" s="435"/>
      <c r="L940" s="435"/>
      <c r="M940" s="435"/>
      <c r="N940" s="435"/>
      <c r="O940" s="435"/>
      <c r="P940" s="435"/>
      <c r="Q940" s="435"/>
      <c r="R940" s="435"/>
      <c r="S940" s="435"/>
      <c r="T940" s="435"/>
      <c r="U940" s="435"/>
      <c r="V940" s="21"/>
      <c r="W940" s="21"/>
      <c r="X940" s="21"/>
      <c r="Y940" s="21"/>
      <c r="Z940" s="21"/>
      <c r="AA940" s="21"/>
      <c r="AB940" s="21"/>
      <c r="AC940" s="21"/>
      <c r="AD940" s="21"/>
      <c r="AE940" s="21"/>
      <c r="AF940" s="21"/>
      <c r="AG940" s="21"/>
      <c r="AH940" s="21"/>
      <c r="AI940" s="21"/>
      <c r="AJ940" s="21"/>
      <c r="AK940" s="21"/>
      <c r="AL940" s="21"/>
      <c r="AM940" s="21"/>
      <c r="AN940" s="21"/>
    </row>
    <row r="941" spans="1:40" s="436" customFormat="1" ht="14.5">
      <c r="A941" s="435"/>
      <c r="B941" s="435"/>
      <c r="C941" s="435"/>
      <c r="D941" s="435"/>
      <c r="E941" s="435"/>
      <c r="F941" s="435"/>
      <c r="G941" s="435"/>
      <c r="H941" s="435"/>
      <c r="I941" s="435"/>
      <c r="J941" s="435"/>
      <c r="K941" s="435"/>
      <c r="L941" s="435"/>
      <c r="M941" s="435"/>
      <c r="N941" s="435"/>
      <c r="O941" s="435"/>
      <c r="P941" s="435"/>
      <c r="Q941" s="435"/>
      <c r="R941" s="435"/>
      <c r="S941" s="435"/>
      <c r="T941" s="435"/>
      <c r="U941" s="435"/>
      <c r="V941" s="21"/>
      <c r="W941" s="21"/>
      <c r="X941" s="21"/>
      <c r="Y941" s="21"/>
      <c r="Z941" s="21"/>
      <c r="AA941" s="21"/>
      <c r="AB941" s="21"/>
      <c r="AC941" s="21"/>
      <c r="AD941" s="21"/>
      <c r="AE941" s="21"/>
      <c r="AF941" s="21"/>
      <c r="AG941" s="21"/>
      <c r="AH941" s="21"/>
      <c r="AI941" s="21"/>
      <c r="AJ941" s="21"/>
      <c r="AK941" s="21"/>
      <c r="AL941" s="21"/>
      <c r="AM941" s="21"/>
      <c r="AN941" s="21"/>
    </row>
    <row r="942" spans="1:40" s="436" customFormat="1" ht="14.5">
      <c r="A942" s="435"/>
      <c r="B942" s="435"/>
      <c r="C942" s="435"/>
      <c r="D942" s="435"/>
      <c r="E942" s="435"/>
      <c r="F942" s="435"/>
      <c r="G942" s="435"/>
      <c r="H942" s="435"/>
      <c r="I942" s="435"/>
      <c r="J942" s="435"/>
      <c r="K942" s="435"/>
      <c r="L942" s="435"/>
      <c r="M942" s="435"/>
      <c r="N942" s="435"/>
      <c r="O942" s="435"/>
      <c r="P942" s="435"/>
      <c r="Q942" s="435"/>
      <c r="R942" s="435"/>
      <c r="S942" s="435"/>
      <c r="T942" s="435"/>
      <c r="U942" s="435"/>
      <c r="V942" s="21"/>
      <c r="W942" s="21"/>
      <c r="X942" s="21"/>
      <c r="Y942" s="21"/>
      <c r="Z942" s="21"/>
      <c r="AA942" s="21"/>
      <c r="AB942" s="21"/>
      <c r="AC942" s="21"/>
      <c r="AD942" s="21"/>
      <c r="AE942" s="21"/>
      <c r="AF942" s="21"/>
      <c r="AG942" s="21"/>
      <c r="AH942" s="21"/>
      <c r="AI942" s="21"/>
      <c r="AJ942" s="21"/>
      <c r="AK942" s="21"/>
      <c r="AL942" s="21"/>
      <c r="AM942" s="21"/>
      <c r="AN942" s="21"/>
    </row>
    <row r="943" spans="1:40" s="436" customFormat="1" ht="14.5">
      <c r="A943" s="435"/>
      <c r="B943" s="435"/>
      <c r="C943" s="435"/>
      <c r="D943" s="435"/>
      <c r="E943" s="435"/>
      <c r="F943" s="435"/>
      <c r="G943" s="435"/>
      <c r="H943" s="435"/>
      <c r="I943" s="435"/>
      <c r="J943" s="435"/>
      <c r="K943" s="435"/>
      <c r="L943" s="435"/>
      <c r="M943" s="435"/>
      <c r="N943" s="435"/>
      <c r="O943" s="435"/>
      <c r="P943" s="435"/>
      <c r="Q943" s="435"/>
      <c r="R943" s="435"/>
      <c r="S943" s="435"/>
      <c r="T943" s="435"/>
      <c r="U943" s="435"/>
      <c r="V943" s="21"/>
      <c r="W943" s="21"/>
      <c r="X943" s="21"/>
      <c r="Y943" s="21"/>
      <c r="Z943" s="21"/>
      <c r="AA943" s="21"/>
      <c r="AB943" s="21"/>
      <c r="AC943" s="21"/>
      <c r="AD943" s="21"/>
      <c r="AE943" s="21"/>
      <c r="AF943" s="21"/>
      <c r="AG943" s="21"/>
      <c r="AH943" s="21"/>
      <c r="AI943" s="21"/>
      <c r="AJ943" s="21"/>
      <c r="AK943" s="21"/>
      <c r="AL943" s="21"/>
      <c r="AM943" s="21"/>
      <c r="AN943" s="21"/>
    </row>
    <row r="944" spans="1:40" s="436" customFormat="1" ht="14.5">
      <c r="A944" s="435"/>
      <c r="B944" s="435"/>
      <c r="C944" s="435"/>
      <c r="D944" s="435"/>
      <c r="E944" s="435"/>
      <c r="F944" s="435"/>
      <c r="G944" s="435"/>
      <c r="H944" s="435"/>
      <c r="I944" s="435"/>
      <c r="J944" s="435"/>
      <c r="K944" s="435"/>
      <c r="L944" s="435"/>
      <c r="M944" s="435"/>
      <c r="N944" s="435"/>
      <c r="O944" s="435"/>
      <c r="P944" s="435"/>
      <c r="Q944" s="435"/>
      <c r="R944" s="435"/>
      <c r="S944" s="435"/>
      <c r="T944" s="435"/>
      <c r="U944" s="435"/>
      <c r="V944" s="21"/>
      <c r="W944" s="21"/>
      <c r="X944" s="21"/>
      <c r="Y944" s="21"/>
      <c r="Z944" s="21"/>
      <c r="AA944" s="21"/>
      <c r="AB944" s="21"/>
      <c r="AC944" s="21"/>
      <c r="AD944" s="21"/>
      <c r="AE944" s="21"/>
      <c r="AF944" s="21"/>
      <c r="AG944" s="21"/>
      <c r="AH944" s="21"/>
      <c r="AI944" s="21"/>
      <c r="AJ944" s="21"/>
      <c r="AK944" s="21"/>
      <c r="AL944" s="21"/>
      <c r="AM944" s="21"/>
      <c r="AN944" s="21"/>
    </row>
    <row r="945" spans="1:40" s="436" customFormat="1" ht="14.5">
      <c r="A945" s="435"/>
      <c r="B945" s="435"/>
      <c r="C945" s="435"/>
      <c r="D945" s="435"/>
      <c r="E945" s="435"/>
      <c r="F945" s="435"/>
      <c r="G945" s="435"/>
      <c r="H945" s="435"/>
      <c r="I945" s="435"/>
      <c r="J945" s="435"/>
      <c r="K945" s="435"/>
      <c r="L945" s="435"/>
      <c r="M945" s="435"/>
      <c r="N945" s="435"/>
      <c r="O945" s="435"/>
      <c r="P945" s="435"/>
      <c r="Q945" s="435"/>
      <c r="R945" s="435"/>
      <c r="S945" s="435"/>
      <c r="T945" s="435"/>
      <c r="U945" s="435"/>
      <c r="V945" s="21"/>
      <c r="W945" s="21"/>
      <c r="X945" s="21"/>
      <c r="Y945" s="21"/>
      <c r="Z945" s="21"/>
      <c r="AA945" s="21"/>
      <c r="AB945" s="21"/>
      <c r="AC945" s="21"/>
      <c r="AD945" s="21"/>
      <c r="AE945" s="21"/>
      <c r="AF945" s="21"/>
      <c r="AG945" s="21"/>
      <c r="AH945" s="21"/>
      <c r="AI945" s="21"/>
      <c r="AJ945" s="21"/>
      <c r="AK945" s="21"/>
      <c r="AL945" s="21"/>
      <c r="AM945" s="21"/>
      <c r="AN945" s="21"/>
    </row>
    <row r="946" spans="1:40" s="436" customFormat="1" ht="14.5">
      <c r="A946" s="435"/>
      <c r="B946" s="435"/>
      <c r="C946" s="435"/>
      <c r="D946" s="435"/>
      <c r="E946" s="435"/>
      <c r="F946" s="435"/>
      <c r="G946" s="435"/>
      <c r="H946" s="435"/>
      <c r="I946" s="435"/>
      <c r="J946" s="435"/>
      <c r="K946" s="435"/>
      <c r="L946" s="435"/>
      <c r="M946" s="435"/>
      <c r="N946" s="435"/>
      <c r="O946" s="435"/>
      <c r="P946" s="435"/>
      <c r="Q946" s="435"/>
      <c r="R946" s="435"/>
      <c r="S946" s="435"/>
      <c r="T946" s="435"/>
      <c r="U946" s="435"/>
      <c r="V946" s="21"/>
      <c r="W946" s="21"/>
      <c r="X946" s="21"/>
      <c r="Y946" s="21"/>
      <c r="Z946" s="21"/>
      <c r="AA946" s="21"/>
      <c r="AB946" s="21"/>
      <c r="AC946" s="21"/>
      <c r="AD946" s="21"/>
      <c r="AE946" s="21"/>
      <c r="AF946" s="21"/>
      <c r="AG946" s="21"/>
      <c r="AH946" s="21"/>
      <c r="AI946" s="21"/>
      <c r="AJ946" s="21"/>
      <c r="AK946" s="21"/>
      <c r="AL946" s="21"/>
      <c r="AM946" s="21"/>
      <c r="AN946" s="21"/>
    </row>
    <row r="947" spans="1:40" s="436" customFormat="1" ht="14.5">
      <c r="A947" s="435"/>
      <c r="B947" s="435"/>
      <c r="C947" s="435"/>
      <c r="D947" s="435"/>
      <c r="E947" s="435"/>
      <c r="F947" s="435"/>
      <c r="G947" s="435"/>
      <c r="H947" s="435"/>
      <c r="I947" s="435"/>
      <c r="J947" s="435"/>
      <c r="K947" s="435"/>
      <c r="L947" s="435"/>
      <c r="M947" s="435"/>
      <c r="N947" s="435"/>
      <c r="O947" s="435"/>
      <c r="P947" s="435"/>
      <c r="Q947" s="435"/>
      <c r="R947" s="435"/>
      <c r="S947" s="435"/>
      <c r="T947" s="435"/>
      <c r="U947" s="435"/>
      <c r="V947" s="21"/>
      <c r="W947" s="21"/>
      <c r="X947" s="21"/>
      <c r="Y947" s="21"/>
      <c r="Z947" s="21"/>
      <c r="AA947" s="21"/>
      <c r="AB947" s="21"/>
      <c r="AC947" s="21"/>
      <c r="AD947" s="21"/>
      <c r="AE947" s="21"/>
      <c r="AF947" s="21"/>
      <c r="AG947" s="21"/>
      <c r="AH947" s="21"/>
      <c r="AI947" s="21"/>
      <c r="AJ947" s="21"/>
      <c r="AK947" s="21"/>
      <c r="AL947" s="21"/>
      <c r="AM947" s="21"/>
      <c r="AN947" s="21"/>
    </row>
    <row r="948" spans="1:40" s="436" customFormat="1" ht="14.5">
      <c r="A948" s="435"/>
      <c r="B948" s="435"/>
      <c r="C948" s="435"/>
      <c r="D948" s="435"/>
      <c r="E948" s="435"/>
      <c r="F948" s="435"/>
      <c r="G948" s="435"/>
      <c r="H948" s="435"/>
      <c r="I948" s="435"/>
      <c r="J948" s="435"/>
      <c r="K948" s="435"/>
      <c r="L948" s="435"/>
      <c r="M948" s="435"/>
      <c r="N948" s="435"/>
      <c r="O948" s="435"/>
      <c r="P948" s="435"/>
      <c r="Q948" s="435"/>
      <c r="R948" s="435"/>
      <c r="S948" s="435"/>
      <c r="T948" s="435"/>
      <c r="U948" s="435"/>
      <c r="V948" s="21"/>
      <c r="W948" s="21"/>
      <c r="X948" s="21"/>
      <c r="Y948" s="21"/>
      <c r="Z948" s="21"/>
      <c r="AA948" s="21"/>
      <c r="AB948" s="21"/>
      <c r="AC948" s="21"/>
      <c r="AD948" s="21"/>
      <c r="AE948" s="21"/>
      <c r="AF948" s="21"/>
      <c r="AG948" s="21"/>
      <c r="AH948" s="21"/>
      <c r="AI948" s="21"/>
      <c r="AJ948" s="21"/>
      <c r="AK948" s="21"/>
      <c r="AL948" s="21"/>
      <c r="AM948" s="21"/>
      <c r="AN948" s="21"/>
    </row>
    <row r="949" spans="1:40" s="436" customFormat="1" ht="14.5">
      <c r="A949" s="435"/>
      <c r="B949" s="435"/>
      <c r="C949" s="435"/>
      <c r="D949" s="435"/>
      <c r="E949" s="435"/>
      <c r="F949" s="435"/>
      <c r="G949" s="435"/>
      <c r="H949" s="435"/>
      <c r="I949" s="435"/>
      <c r="J949" s="435"/>
      <c r="K949" s="435"/>
      <c r="L949" s="435"/>
      <c r="M949" s="435"/>
      <c r="N949" s="435"/>
      <c r="O949" s="435"/>
      <c r="P949" s="435"/>
      <c r="Q949" s="435"/>
      <c r="R949" s="435"/>
      <c r="S949" s="435"/>
      <c r="T949" s="435"/>
      <c r="U949" s="435"/>
      <c r="V949" s="21"/>
      <c r="W949" s="21"/>
      <c r="X949" s="21"/>
      <c r="Y949" s="21"/>
      <c r="Z949" s="21"/>
      <c r="AA949" s="21"/>
      <c r="AB949" s="21"/>
      <c r="AC949" s="21"/>
      <c r="AD949" s="21"/>
      <c r="AE949" s="21"/>
      <c r="AF949" s="21"/>
      <c r="AG949" s="21"/>
      <c r="AH949" s="21"/>
      <c r="AI949" s="21"/>
      <c r="AJ949" s="21"/>
      <c r="AK949" s="21"/>
      <c r="AL949" s="21"/>
      <c r="AM949" s="21"/>
      <c r="AN949" s="21"/>
    </row>
    <row r="950" spans="1:40" s="436" customFormat="1" ht="14.5">
      <c r="A950" s="435"/>
      <c r="B950" s="435"/>
      <c r="C950" s="435"/>
      <c r="D950" s="435"/>
      <c r="E950" s="435"/>
      <c r="F950" s="435"/>
      <c r="G950" s="435"/>
      <c r="H950" s="435"/>
      <c r="I950" s="435"/>
      <c r="J950" s="435"/>
      <c r="K950" s="435"/>
      <c r="L950" s="435"/>
      <c r="M950" s="435"/>
      <c r="N950" s="435"/>
      <c r="O950" s="435"/>
      <c r="P950" s="435"/>
      <c r="Q950" s="435"/>
      <c r="R950" s="435"/>
      <c r="S950" s="435"/>
      <c r="T950" s="435"/>
      <c r="U950" s="435"/>
      <c r="V950" s="21"/>
      <c r="W950" s="21"/>
      <c r="X950" s="21"/>
      <c r="Y950" s="21"/>
      <c r="Z950" s="21"/>
      <c r="AA950" s="21"/>
      <c r="AB950" s="21"/>
      <c r="AC950" s="21"/>
      <c r="AD950" s="21"/>
      <c r="AE950" s="21"/>
      <c r="AF950" s="21"/>
      <c r="AG950" s="21"/>
      <c r="AH950" s="21"/>
      <c r="AI950" s="21"/>
      <c r="AJ950" s="21"/>
      <c r="AK950" s="21"/>
      <c r="AL950" s="21"/>
      <c r="AM950" s="21"/>
      <c r="AN950" s="21"/>
    </row>
    <row r="951" spans="1:40" s="436" customFormat="1" ht="14.5">
      <c r="A951" s="435"/>
      <c r="B951" s="435"/>
      <c r="C951" s="435"/>
      <c r="D951" s="435"/>
      <c r="E951" s="435"/>
      <c r="F951" s="435"/>
      <c r="G951" s="435"/>
      <c r="H951" s="435"/>
      <c r="I951" s="435"/>
      <c r="J951" s="435"/>
      <c r="K951" s="435"/>
      <c r="L951" s="435"/>
      <c r="M951" s="435"/>
      <c r="N951" s="435"/>
      <c r="O951" s="435"/>
      <c r="P951" s="435"/>
      <c r="Q951" s="435"/>
      <c r="R951" s="435"/>
      <c r="S951" s="435"/>
      <c r="T951" s="435"/>
      <c r="U951" s="435"/>
      <c r="V951" s="21"/>
      <c r="W951" s="21"/>
      <c r="X951" s="21"/>
      <c r="Y951" s="21"/>
      <c r="Z951" s="21"/>
      <c r="AA951" s="21"/>
      <c r="AB951" s="21"/>
      <c r="AC951" s="21"/>
      <c r="AD951" s="21"/>
      <c r="AE951" s="21"/>
      <c r="AF951" s="21"/>
      <c r="AG951" s="21"/>
      <c r="AH951" s="21"/>
      <c r="AI951" s="21"/>
      <c r="AJ951" s="21"/>
      <c r="AK951" s="21"/>
      <c r="AL951" s="21"/>
      <c r="AM951" s="21"/>
      <c r="AN951" s="21"/>
    </row>
    <row r="952" spans="1:40" s="436" customFormat="1" ht="14.5">
      <c r="A952" s="435"/>
      <c r="B952" s="435"/>
      <c r="C952" s="435"/>
      <c r="D952" s="435"/>
      <c r="E952" s="435"/>
      <c r="F952" s="435"/>
      <c r="G952" s="435"/>
      <c r="H952" s="435"/>
      <c r="I952" s="435"/>
      <c r="J952" s="435"/>
      <c r="K952" s="435"/>
      <c r="L952" s="435"/>
      <c r="M952" s="435"/>
      <c r="N952" s="435"/>
      <c r="O952" s="435"/>
      <c r="P952" s="435"/>
      <c r="Q952" s="435"/>
      <c r="R952" s="435"/>
      <c r="S952" s="435"/>
      <c r="T952" s="435"/>
      <c r="U952" s="435"/>
      <c r="V952" s="21"/>
      <c r="W952" s="21"/>
      <c r="X952" s="21"/>
      <c r="Y952" s="21"/>
      <c r="Z952" s="21"/>
      <c r="AA952" s="21"/>
      <c r="AB952" s="21"/>
      <c r="AC952" s="21"/>
      <c r="AD952" s="21"/>
      <c r="AE952" s="21"/>
      <c r="AF952" s="21"/>
      <c r="AG952" s="21"/>
      <c r="AH952" s="21"/>
      <c r="AI952" s="21"/>
      <c r="AJ952" s="21"/>
      <c r="AK952" s="21"/>
      <c r="AL952" s="21"/>
      <c r="AM952" s="21"/>
      <c r="AN952" s="21"/>
    </row>
    <row r="953" spans="1:40" s="436" customFormat="1" ht="14.5">
      <c r="A953" s="435"/>
      <c r="B953" s="435"/>
      <c r="C953" s="435"/>
      <c r="D953" s="435"/>
      <c r="E953" s="435"/>
      <c r="F953" s="435"/>
      <c r="G953" s="435"/>
      <c r="H953" s="435"/>
      <c r="I953" s="435"/>
      <c r="J953" s="435"/>
      <c r="K953" s="435"/>
      <c r="L953" s="435"/>
      <c r="M953" s="435"/>
      <c r="N953" s="435"/>
      <c r="O953" s="435"/>
      <c r="P953" s="435"/>
      <c r="Q953" s="435"/>
      <c r="R953" s="435"/>
      <c r="S953" s="435"/>
      <c r="T953" s="435"/>
      <c r="U953" s="435"/>
      <c r="V953" s="21"/>
      <c r="W953" s="21"/>
      <c r="X953" s="21"/>
      <c r="Y953" s="21"/>
      <c r="Z953" s="21"/>
      <c r="AA953" s="21"/>
      <c r="AB953" s="21"/>
      <c r="AC953" s="21"/>
      <c r="AD953" s="21"/>
      <c r="AE953" s="21"/>
      <c r="AF953" s="21"/>
      <c r="AG953" s="21"/>
      <c r="AH953" s="21"/>
      <c r="AI953" s="21"/>
      <c r="AJ953" s="21"/>
      <c r="AK953" s="21"/>
      <c r="AL953" s="21"/>
      <c r="AM953" s="21"/>
      <c r="AN953" s="21"/>
    </row>
    <row r="954" spans="1:40" s="436" customFormat="1" ht="14.5">
      <c r="A954" s="435"/>
      <c r="B954" s="435"/>
      <c r="C954" s="435"/>
      <c r="D954" s="435"/>
      <c r="E954" s="435"/>
      <c r="F954" s="435"/>
      <c r="G954" s="435"/>
      <c r="H954" s="435"/>
      <c r="I954" s="435"/>
      <c r="J954" s="435"/>
      <c r="K954" s="435"/>
      <c r="L954" s="435"/>
      <c r="M954" s="435"/>
      <c r="N954" s="435"/>
      <c r="O954" s="435"/>
      <c r="P954" s="435"/>
      <c r="Q954" s="435"/>
      <c r="R954" s="435"/>
      <c r="S954" s="435"/>
      <c r="T954" s="435"/>
      <c r="U954" s="435"/>
      <c r="V954" s="21"/>
      <c r="W954" s="21"/>
      <c r="X954" s="21"/>
      <c r="Y954" s="21"/>
      <c r="Z954" s="21"/>
      <c r="AA954" s="21"/>
      <c r="AB954" s="21"/>
      <c r="AC954" s="21"/>
      <c r="AD954" s="21"/>
      <c r="AE954" s="21"/>
      <c r="AF954" s="21"/>
      <c r="AG954" s="21"/>
      <c r="AH954" s="21"/>
      <c r="AI954" s="21"/>
      <c r="AJ954" s="21"/>
      <c r="AK954" s="21"/>
      <c r="AL954" s="21"/>
      <c r="AM954" s="21"/>
      <c r="AN954" s="21"/>
    </row>
    <row r="955" spans="1:40" s="436" customFormat="1" ht="14.5">
      <c r="A955" s="435"/>
      <c r="B955" s="435"/>
      <c r="C955" s="435"/>
      <c r="D955" s="435"/>
      <c r="E955" s="435"/>
      <c r="F955" s="435"/>
      <c r="G955" s="435"/>
      <c r="H955" s="435"/>
      <c r="I955" s="435"/>
      <c r="J955" s="435"/>
      <c r="K955" s="435"/>
      <c r="L955" s="435"/>
      <c r="M955" s="435"/>
      <c r="N955" s="435"/>
      <c r="O955" s="435"/>
      <c r="P955" s="435"/>
      <c r="Q955" s="435"/>
      <c r="R955" s="435"/>
      <c r="S955" s="435"/>
      <c r="T955" s="435"/>
      <c r="U955" s="435"/>
      <c r="V955" s="21"/>
      <c r="W955" s="21"/>
      <c r="X955" s="21"/>
      <c r="Y955" s="21"/>
      <c r="Z955" s="21"/>
      <c r="AA955" s="21"/>
      <c r="AB955" s="21"/>
      <c r="AC955" s="21"/>
      <c r="AD955" s="21"/>
      <c r="AE955" s="21"/>
      <c r="AF955" s="21"/>
      <c r="AG955" s="21"/>
      <c r="AH955" s="21"/>
      <c r="AI955" s="21"/>
      <c r="AJ955" s="21"/>
      <c r="AK955" s="21"/>
      <c r="AL955" s="21"/>
      <c r="AM955" s="21"/>
      <c r="AN955" s="21"/>
    </row>
    <row r="956" spans="1:40" s="436" customFormat="1" ht="14.5">
      <c r="A956" s="435"/>
      <c r="B956" s="435"/>
      <c r="C956" s="435"/>
      <c r="D956" s="435"/>
      <c r="E956" s="435"/>
      <c r="F956" s="435"/>
      <c r="G956" s="435"/>
      <c r="H956" s="435"/>
      <c r="I956" s="435"/>
      <c r="J956" s="435"/>
      <c r="K956" s="435"/>
      <c r="L956" s="435"/>
      <c r="M956" s="435"/>
      <c r="N956" s="435"/>
      <c r="O956" s="435"/>
      <c r="P956" s="435"/>
      <c r="Q956" s="435"/>
      <c r="R956" s="435"/>
      <c r="S956" s="435"/>
      <c r="T956" s="435"/>
      <c r="U956" s="435"/>
      <c r="V956" s="21"/>
      <c r="W956" s="21"/>
      <c r="X956" s="21"/>
      <c r="Y956" s="21"/>
      <c r="Z956" s="21"/>
      <c r="AA956" s="21"/>
      <c r="AB956" s="21"/>
      <c r="AC956" s="21"/>
      <c r="AD956" s="21"/>
      <c r="AE956" s="21"/>
      <c r="AF956" s="21"/>
      <c r="AG956" s="21"/>
      <c r="AH956" s="21"/>
      <c r="AI956" s="21"/>
      <c r="AJ956" s="21"/>
      <c r="AK956" s="21"/>
      <c r="AL956" s="21"/>
      <c r="AM956" s="21"/>
      <c r="AN956" s="21"/>
    </row>
    <row r="957" spans="1:40" s="436" customFormat="1" ht="14.5">
      <c r="A957" s="435"/>
      <c r="B957" s="435"/>
      <c r="C957" s="435"/>
      <c r="D957" s="435"/>
      <c r="E957" s="435"/>
      <c r="F957" s="435"/>
      <c r="G957" s="435"/>
      <c r="H957" s="435"/>
      <c r="I957" s="435"/>
      <c r="J957" s="435"/>
      <c r="K957" s="435"/>
      <c r="L957" s="435"/>
      <c r="M957" s="435"/>
      <c r="N957" s="435"/>
      <c r="O957" s="435"/>
      <c r="P957" s="435"/>
      <c r="Q957" s="435"/>
      <c r="R957" s="435"/>
      <c r="S957" s="435"/>
      <c r="T957" s="435"/>
      <c r="U957" s="435"/>
      <c r="V957" s="21"/>
      <c r="W957" s="21"/>
      <c r="X957" s="21"/>
      <c r="Y957" s="21"/>
      <c r="Z957" s="21"/>
      <c r="AA957" s="21"/>
      <c r="AB957" s="21"/>
      <c r="AC957" s="21"/>
      <c r="AD957" s="21"/>
      <c r="AE957" s="21"/>
      <c r="AF957" s="21"/>
      <c r="AG957" s="21"/>
      <c r="AH957" s="21"/>
      <c r="AI957" s="21"/>
      <c r="AJ957" s="21"/>
      <c r="AK957" s="21"/>
      <c r="AL957" s="21"/>
      <c r="AM957" s="21"/>
      <c r="AN957" s="21"/>
    </row>
    <row r="958" spans="1:40" s="436" customFormat="1" ht="14.5">
      <c r="A958" s="435"/>
      <c r="B958" s="435"/>
      <c r="C958" s="435"/>
      <c r="D958" s="435"/>
      <c r="E958" s="435"/>
      <c r="F958" s="435"/>
      <c r="G958" s="435"/>
      <c r="H958" s="435"/>
      <c r="I958" s="435"/>
      <c r="J958" s="435"/>
      <c r="K958" s="435"/>
      <c r="L958" s="435"/>
      <c r="M958" s="435"/>
      <c r="N958" s="435"/>
      <c r="O958" s="435"/>
      <c r="P958" s="435"/>
      <c r="Q958" s="435"/>
      <c r="R958" s="435"/>
      <c r="S958" s="435"/>
      <c r="T958" s="435"/>
      <c r="U958" s="435"/>
      <c r="V958" s="21"/>
      <c r="W958" s="21"/>
      <c r="X958" s="21"/>
      <c r="Y958" s="21"/>
      <c r="Z958" s="21"/>
      <c r="AA958" s="21"/>
      <c r="AB958" s="21"/>
      <c r="AC958" s="21"/>
      <c r="AD958" s="21"/>
      <c r="AE958" s="21"/>
      <c r="AF958" s="21"/>
      <c r="AG958" s="21"/>
      <c r="AH958" s="21"/>
      <c r="AI958" s="21"/>
      <c r="AJ958" s="21"/>
      <c r="AK958" s="21"/>
      <c r="AL958" s="21"/>
      <c r="AM958" s="21"/>
      <c r="AN958" s="21"/>
    </row>
    <row r="959" spans="1:40" s="436" customFormat="1" ht="14.5">
      <c r="A959" s="435"/>
      <c r="B959" s="435"/>
      <c r="C959" s="435"/>
      <c r="D959" s="435"/>
      <c r="E959" s="435"/>
      <c r="F959" s="435"/>
      <c r="G959" s="435"/>
      <c r="H959" s="435"/>
      <c r="I959" s="435"/>
      <c r="J959" s="435"/>
      <c r="K959" s="435"/>
      <c r="L959" s="435"/>
      <c r="M959" s="435"/>
      <c r="N959" s="435"/>
      <c r="O959" s="435"/>
      <c r="P959" s="435"/>
      <c r="Q959" s="435"/>
      <c r="R959" s="435"/>
      <c r="S959" s="435"/>
      <c r="T959" s="435"/>
      <c r="U959" s="435"/>
      <c r="V959" s="21"/>
      <c r="W959" s="21"/>
      <c r="X959" s="21"/>
      <c r="Y959" s="21"/>
      <c r="Z959" s="21"/>
      <c r="AA959" s="21"/>
      <c r="AB959" s="21"/>
      <c r="AC959" s="21"/>
      <c r="AD959" s="21"/>
      <c r="AE959" s="21"/>
      <c r="AF959" s="21"/>
      <c r="AG959" s="21"/>
      <c r="AH959" s="21"/>
      <c r="AI959" s="21"/>
      <c r="AJ959" s="21"/>
      <c r="AK959" s="21"/>
      <c r="AL959" s="21"/>
      <c r="AM959" s="21"/>
      <c r="AN959" s="21"/>
    </row>
    <row r="960" spans="1:40" s="436" customFormat="1" ht="14.5">
      <c r="A960" s="435"/>
      <c r="B960" s="435"/>
      <c r="C960" s="435"/>
      <c r="D960" s="435"/>
      <c r="E960" s="435"/>
      <c r="F960" s="435"/>
      <c r="G960" s="435"/>
      <c r="H960" s="435"/>
      <c r="I960" s="435"/>
      <c r="J960" s="435"/>
      <c r="K960" s="435"/>
      <c r="L960" s="435"/>
      <c r="M960" s="435"/>
      <c r="N960" s="435"/>
      <c r="O960" s="435"/>
      <c r="P960" s="435"/>
      <c r="Q960" s="435"/>
      <c r="R960" s="435"/>
      <c r="S960" s="435"/>
      <c r="T960" s="435"/>
      <c r="U960" s="435"/>
      <c r="V960" s="21"/>
      <c r="W960" s="21"/>
      <c r="X960" s="21"/>
      <c r="Y960" s="21"/>
      <c r="Z960" s="21"/>
      <c r="AA960" s="21"/>
      <c r="AB960" s="21"/>
      <c r="AC960" s="21"/>
      <c r="AD960" s="21"/>
      <c r="AE960" s="21"/>
      <c r="AF960" s="21"/>
      <c r="AG960" s="21"/>
      <c r="AH960" s="21"/>
      <c r="AI960" s="21"/>
      <c r="AJ960" s="21"/>
      <c r="AK960" s="21"/>
      <c r="AL960" s="21"/>
      <c r="AM960" s="21"/>
      <c r="AN960" s="21"/>
    </row>
    <row r="961" spans="1:40" s="436" customFormat="1" ht="14.5">
      <c r="A961" s="435"/>
      <c r="B961" s="435"/>
      <c r="C961" s="435"/>
      <c r="D961" s="435"/>
      <c r="E961" s="435"/>
      <c r="F961" s="435"/>
      <c r="G961" s="435"/>
      <c r="H961" s="435"/>
      <c r="I961" s="435"/>
      <c r="J961" s="435"/>
      <c r="K961" s="435"/>
      <c r="L961" s="435"/>
      <c r="M961" s="435"/>
      <c r="N961" s="435"/>
      <c r="O961" s="435"/>
      <c r="P961" s="435"/>
      <c r="Q961" s="435"/>
      <c r="R961" s="435"/>
      <c r="S961" s="435"/>
      <c r="T961" s="435"/>
      <c r="U961" s="435"/>
      <c r="V961" s="21"/>
      <c r="W961" s="21"/>
      <c r="X961" s="21"/>
      <c r="Y961" s="21"/>
      <c r="Z961" s="21"/>
      <c r="AA961" s="21"/>
      <c r="AB961" s="21"/>
      <c r="AC961" s="21"/>
      <c r="AD961" s="21"/>
      <c r="AE961" s="21"/>
      <c r="AF961" s="21"/>
      <c r="AG961" s="21"/>
      <c r="AH961" s="21"/>
      <c r="AI961" s="21"/>
      <c r="AJ961" s="21"/>
      <c r="AK961" s="21"/>
      <c r="AL961" s="21"/>
      <c r="AM961" s="21"/>
      <c r="AN961" s="21"/>
    </row>
    <row r="962" spans="1:40" s="436" customFormat="1" ht="14.5">
      <c r="A962" s="435"/>
      <c r="B962" s="435"/>
      <c r="C962" s="435"/>
      <c r="D962" s="435"/>
      <c r="E962" s="435"/>
      <c r="F962" s="435"/>
      <c r="G962" s="435"/>
      <c r="H962" s="435"/>
      <c r="I962" s="435"/>
      <c r="J962" s="435"/>
      <c r="K962" s="435"/>
      <c r="L962" s="435"/>
      <c r="M962" s="435"/>
      <c r="N962" s="435"/>
      <c r="O962" s="435"/>
      <c r="P962" s="435"/>
      <c r="Q962" s="435"/>
      <c r="R962" s="435"/>
      <c r="S962" s="435"/>
      <c r="T962" s="435"/>
      <c r="U962" s="435"/>
      <c r="V962" s="21"/>
      <c r="W962" s="21"/>
      <c r="X962" s="21"/>
      <c r="Y962" s="21"/>
      <c r="Z962" s="21"/>
      <c r="AA962" s="21"/>
      <c r="AB962" s="21"/>
      <c r="AC962" s="21"/>
      <c r="AD962" s="21"/>
      <c r="AE962" s="21"/>
      <c r="AF962" s="21"/>
      <c r="AG962" s="21"/>
      <c r="AH962" s="21"/>
      <c r="AI962" s="21"/>
      <c r="AJ962" s="21"/>
      <c r="AK962" s="21"/>
      <c r="AL962" s="21"/>
      <c r="AM962" s="21"/>
      <c r="AN962" s="21"/>
    </row>
    <row r="963" spans="1:40" s="436" customFormat="1" ht="14.5">
      <c r="A963" s="435"/>
      <c r="B963" s="435"/>
      <c r="C963" s="435"/>
      <c r="D963" s="435"/>
      <c r="E963" s="435"/>
      <c r="F963" s="435"/>
      <c r="G963" s="435"/>
      <c r="H963" s="435"/>
      <c r="I963" s="435"/>
      <c r="J963" s="435"/>
      <c r="K963" s="435"/>
      <c r="L963" s="435"/>
      <c r="M963" s="435"/>
      <c r="N963" s="435"/>
      <c r="O963" s="435"/>
      <c r="P963" s="435"/>
      <c r="Q963" s="435"/>
      <c r="R963" s="435"/>
      <c r="S963" s="435"/>
      <c r="T963" s="435"/>
      <c r="U963" s="435"/>
      <c r="V963" s="21"/>
      <c r="W963" s="21"/>
      <c r="X963" s="21"/>
      <c r="Y963" s="21"/>
      <c r="Z963" s="21"/>
      <c r="AA963" s="21"/>
      <c r="AB963" s="21"/>
      <c r="AC963" s="21"/>
      <c r="AD963" s="21"/>
      <c r="AE963" s="21"/>
      <c r="AF963" s="21"/>
      <c r="AG963" s="21"/>
      <c r="AH963" s="21"/>
      <c r="AI963" s="21"/>
      <c r="AJ963" s="21"/>
      <c r="AK963" s="21"/>
      <c r="AL963" s="21"/>
      <c r="AM963" s="21"/>
      <c r="AN963" s="21"/>
    </row>
    <row r="964" spans="1:40" s="436" customFormat="1" ht="14.5">
      <c r="A964" s="435"/>
      <c r="B964" s="435"/>
      <c r="C964" s="435"/>
      <c r="D964" s="435"/>
      <c r="E964" s="435"/>
      <c r="F964" s="435"/>
      <c r="G964" s="435"/>
      <c r="H964" s="435"/>
      <c r="I964" s="435"/>
      <c r="J964" s="435"/>
      <c r="K964" s="435"/>
      <c r="L964" s="435"/>
      <c r="M964" s="435"/>
      <c r="N964" s="435"/>
      <c r="O964" s="435"/>
      <c r="P964" s="435"/>
      <c r="Q964" s="435"/>
      <c r="R964" s="435"/>
      <c r="S964" s="435"/>
      <c r="T964" s="435"/>
      <c r="U964" s="435"/>
      <c r="V964" s="21"/>
      <c r="W964" s="21"/>
      <c r="X964" s="21"/>
      <c r="Y964" s="21"/>
      <c r="Z964" s="21"/>
      <c r="AA964" s="21"/>
      <c r="AB964" s="21"/>
      <c r="AC964" s="21"/>
      <c r="AD964" s="21"/>
      <c r="AE964" s="21"/>
      <c r="AF964" s="21"/>
      <c r="AG964" s="21"/>
      <c r="AH964" s="21"/>
      <c r="AI964" s="21"/>
      <c r="AJ964" s="21"/>
      <c r="AK964" s="21"/>
      <c r="AL964" s="21"/>
      <c r="AM964" s="21"/>
      <c r="AN964" s="21"/>
    </row>
    <row r="965" spans="1:40" s="436" customFormat="1" ht="14.5">
      <c r="A965" s="435"/>
      <c r="B965" s="435"/>
      <c r="C965" s="435"/>
      <c r="D965" s="435"/>
      <c r="E965" s="435"/>
      <c r="F965" s="435"/>
      <c r="G965" s="435"/>
      <c r="H965" s="435"/>
      <c r="I965" s="435"/>
      <c r="J965" s="435"/>
      <c r="K965" s="435"/>
      <c r="L965" s="435"/>
      <c r="M965" s="435"/>
      <c r="N965" s="435"/>
      <c r="O965" s="435"/>
      <c r="P965" s="435"/>
      <c r="Q965" s="435"/>
      <c r="R965" s="435"/>
      <c r="S965" s="435"/>
      <c r="T965" s="435"/>
      <c r="U965" s="435"/>
      <c r="V965" s="21"/>
      <c r="W965" s="21"/>
      <c r="X965" s="21"/>
      <c r="Y965" s="21"/>
      <c r="Z965" s="21"/>
      <c r="AA965" s="21"/>
      <c r="AB965" s="21"/>
      <c r="AC965" s="21"/>
      <c r="AD965" s="21"/>
      <c r="AE965" s="21"/>
      <c r="AF965" s="21"/>
      <c r="AG965" s="21"/>
      <c r="AH965" s="21"/>
      <c r="AI965" s="21"/>
      <c r="AJ965" s="21"/>
      <c r="AK965" s="21"/>
      <c r="AL965" s="21"/>
      <c r="AM965" s="21"/>
      <c r="AN965" s="21"/>
    </row>
    <row r="966" spans="1:40" s="436" customFormat="1" ht="14.5">
      <c r="A966" s="435"/>
      <c r="B966" s="435"/>
      <c r="C966" s="435"/>
      <c r="D966" s="435"/>
      <c r="E966" s="435"/>
      <c r="F966" s="435"/>
      <c r="G966" s="435"/>
      <c r="H966" s="435"/>
      <c r="I966" s="435"/>
      <c r="J966" s="435"/>
      <c r="K966" s="435"/>
      <c r="L966" s="435"/>
      <c r="M966" s="435"/>
      <c r="N966" s="435"/>
      <c r="O966" s="435"/>
      <c r="P966" s="435"/>
      <c r="Q966" s="435"/>
      <c r="R966" s="435"/>
      <c r="S966" s="435"/>
      <c r="T966" s="435"/>
      <c r="U966" s="435"/>
      <c r="V966" s="21"/>
      <c r="W966" s="21"/>
      <c r="X966" s="21"/>
      <c r="Y966" s="21"/>
      <c r="Z966" s="21"/>
      <c r="AA966" s="21"/>
      <c r="AB966" s="21"/>
      <c r="AC966" s="21"/>
      <c r="AD966" s="21"/>
      <c r="AE966" s="21"/>
      <c r="AF966" s="21"/>
      <c r="AG966" s="21"/>
      <c r="AH966" s="21"/>
      <c r="AI966" s="21"/>
      <c r="AJ966" s="21"/>
      <c r="AK966" s="21"/>
      <c r="AL966" s="21"/>
      <c r="AM966" s="21"/>
      <c r="AN966" s="21"/>
    </row>
    <row r="967" spans="1:40" s="436" customFormat="1" ht="14.5">
      <c r="A967" s="435"/>
      <c r="B967" s="435"/>
      <c r="C967" s="435"/>
      <c r="D967" s="435"/>
      <c r="E967" s="435"/>
      <c r="F967" s="435"/>
      <c r="G967" s="435"/>
      <c r="H967" s="435"/>
      <c r="I967" s="435"/>
      <c r="J967" s="435"/>
      <c r="K967" s="435"/>
      <c r="L967" s="435"/>
      <c r="M967" s="435"/>
      <c r="N967" s="435"/>
      <c r="O967" s="435"/>
      <c r="P967" s="435"/>
      <c r="Q967" s="435"/>
      <c r="R967" s="435"/>
      <c r="S967" s="435"/>
      <c r="T967" s="435"/>
      <c r="U967" s="435"/>
      <c r="V967" s="21"/>
      <c r="W967" s="21"/>
      <c r="X967" s="21"/>
      <c r="Y967" s="21"/>
      <c r="Z967" s="21"/>
      <c r="AA967" s="21"/>
      <c r="AB967" s="21"/>
      <c r="AC967" s="21"/>
      <c r="AD967" s="21"/>
      <c r="AE967" s="21"/>
      <c r="AF967" s="21"/>
      <c r="AG967" s="21"/>
      <c r="AH967" s="21"/>
      <c r="AI967" s="21"/>
      <c r="AJ967" s="21"/>
      <c r="AK967" s="21"/>
      <c r="AL967" s="21"/>
      <c r="AM967" s="21"/>
      <c r="AN967" s="21"/>
    </row>
    <row r="968" spans="1:40" s="436" customFormat="1" ht="14.5">
      <c r="A968" s="435"/>
      <c r="B968" s="435"/>
      <c r="C968" s="435"/>
      <c r="D968" s="435"/>
      <c r="E968" s="435"/>
      <c r="F968" s="435"/>
      <c r="G968" s="435"/>
      <c r="H968" s="435"/>
      <c r="I968" s="435"/>
      <c r="J968" s="435"/>
      <c r="K968" s="435"/>
      <c r="L968" s="435"/>
      <c r="M968" s="435"/>
      <c r="N968" s="435"/>
      <c r="O968" s="435"/>
      <c r="P968" s="435"/>
      <c r="Q968" s="435"/>
      <c r="R968" s="435"/>
      <c r="S968" s="435"/>
      <c r="T968" s="435"/>
      <c r="U968" s="435"/>
      <c r="V968" s="21"/>
      <c r="W968" s="21"/>
      <c r="X968" s="21"/>
      <c r="Y968" s="21"/>
      <c r="Z968" s="21"/>
      <c r="AA968" s="21"/>
      <c r="AB968" s="21"/>
      <c r="AC968" s="21"/>
      <c r="AD968" s="21"/>
      <c r="AE968" s="21"/>
      <c r="AF968" s="21"/>
      <c r="AG968" s="21"/>
      <c r="AH968" s="21"/>
      <c r="AI968" s="21"/>
      <c r="AJ968" s="21"/>
      <c r="AK968" s="21"/>
      <c r="AL968" s="21"/>
      <c r="AM968" s="21"/>
      <c r="AN968" s="21"/>
    </row>
    <row r="969" spans="1:40" s="436" customFormat="1" ht="14.5">
      <c r="A969" s="435"/>
      <c r="B969" s="435"/>
      <c r="C969" s="435"/>
      <c r="D969" s="435"/>
      <c r="E969" s="435"/>
      <c r="F969" s="435"/>
      <c r="G969" s="435"/>
      <c r="H969" s="435"/>
      <c r="I969" s="435"/>
      <c r="J969" s="435"/>
      <c r="K969" s="435"/>
      <c r="L969" s="435"/>
      <c r="M969" s="435"/>
      <c r="N969" s="435"/>
      <c r="O969" s="435"/>
      <c r="P969" s="435"/>
      <c r="Q969" s="435"/>
      <c r="R969" s="435"/>
      <c r="S969" s="435"/>
      <c r="T969" s="435"/>
      <c r="U969" s="435"/>
      <c r="V969" s="21"/>
      <c r="W969" s="21"/>
      <c r="X969" s="21"/>
      <c r="Y969" s="21"/>
      <c r="Z969" s="21"/>
      <c r="AA969" s="21"/>
      <c r="AB969" s="21"/>
      <c r="AC969" s="21"/>
      <c r="AD969" s="21"/>
      <c r="AE969" s="21"/>
      <c r="AF969" s="21"/>
      <c r="AG969" s="21"/>
      <c r="AH969" s="21"/>
      <c r="AI969" s="21"/>
      <c r="AJ969" s="21"/>
      <c r="AK969" s="21"/>
      <c r="AL969" s="21"/>
      <c r="AM969" s="21"/>
      <c r="AN969" s="21"/>
    </row>
    <row r="970" spans="1:40" s="436" customFormat="1" ht="14.5">
      <c r="A970" s="435"/>
      <c r="B970" s="435"/>
      <c r="C970" s="435"/>
      <c r="D970" s="435"/>
      <c r="E970" s="435"/>
      <c r="F970" s="435"/>
      <c r="G970" s="435"/>
      <c r="H970" s="435"/>
      <c r="I970" s="435"/>
      <c r="J970" s="435"/>
      <c r="K970" s="435"/>
      <c r="L970" s="435"/>
      <c r="M970" s="435"/>
      <c r="N970" s="435"/>
      <c r="O970" s="435"/>
      <c r="P970" s="435"/>
      <c r="Q970" s="435"/>
      <c r="R970" s="435"/>
      <c r="S970" s="435"/>
      <c r="T970" s="435"/>
      <c r="U970" s="435"/>
      <c r="V970" s="21"/>
      <c r="W970" s="21"/>
      <c r="X970" s="21"/>
      <c r="Y970" s="21"/>
      <c r="Z970" s="21"/>
      <c r="AA970" s="21"/>
      <c r="AB970" s="21"/>
      <c r="AC970" s="21"/>
      <c r="AD970" s="21"/>
      <c r="AE970" s="21"/>
      <c r="AF970" s="21"/>
      <c r="AG970" s="21"/>
      <c r="AH970" s="21"/>
      <c r="AI970" s="21"/>
      <c r="AJ970" s="21"/>
      <c r="AK970" s="21"/>
      <c r="AL970" s="21"/>
      <c r="AM970" s="21"/>
      <c r="AN970" s="21"/>
    </row>
    <row r="971" spans="1:40" s="436" customFormat="1" ht="14.5">
      <c r="A971" s="435"/>
      <c r="B971" s="435"/>
      <c r="C971" s="435"/>
      <c r="D971" s="435"/>
      <c r="E971" s="435"/>
      <c r="F971" s="435"/>
      <c r="G971" s="435"/>
      <c r="H971" s="435"/>
      <c r="I971" s="435"/>
      <c r="J971" s="435"/>
      <c r="K971" s="435"/>
      <c r="L971" s="435"/>
      <c r="M971" s="435"/>
      <c r="N971" s="435"/>
      <c r="O971" s="435"/>
      <c r="P971" s="435"/>
      <c r="Q971" s="435"/>
      <c r="R971" s="435"/>
      <c r="S971" s="435"/>
      <c r="T971" s="435"/>
      <c r="U971" s="435"/>
      <c r="V971" s="21"/>
      <c r="W971" s="21"/>
      <c r="X971" s="21"/>
      <c r="Y971" s="21"/>
      <c r="Z971" s="21"/>
      <c r="AA971" s="21"/>
      <c r="AB971" s="21"/>
      <c r="AC971" s="21"/>
      <c r="AD971" s="21"/>
      <c r="AE971" s="21"/>
      <c r="AF971" s="21"/>
      <c r="AG971" s="21"/>
      <c r="AH971" s="21"/>
      <c r="AI971" s="21"/>
      <c r="AJ971" s="21"/>
      <c r="AK971" s="21"/>
      <c r="AL971" s="21"/>
      <c r="AM971" s="21"/>
      <c r="AN971" s="21"/>
    </row>
    <row r="972" spans="1:40" s="436" customFormat="1" ht="14.5">
      <c r="A972" s="435"/>
      <c r="B972" s="435"/>
      <c r="C972" s="435"/>
      <c r="D972" s="435"/>
      <c r="E972" s="435"/>
      <c r="F972" s="435"/>
      <c r="G972" s="435"/>
      <c r="H972" s="435"/>
      <c r="I972" s="435"/>
      <c r="J972" s="435"/>
      <c r="K972" s="435"/>
      <c r="L972" s="435"/>
      <c r="M972" s="435"/>
      <c r="N972" s="435"/>
      <c r="O972" s="435"/>
      <c r="P972" s="435"/>
      <c r="Q972" s="435"/>
      <c r="R972" s="435"/>
      <c r="S972" s="435"/>
      <c r="T972" s="435"/>
      <c r="U972" s="435"/>
      <c r="V972" s="21"/>
      <c r="W972" s="21"/>
      <c r="X972" s="21"/>
      <c r="Y972" s="21"/>
      <c r="Z972" s="21"/>
      <c r="AA972" s="21"/>
      <c r="AB972" s="21"/>
      <c r="AC972" s="21"/>
      <c r="AD972" s="21"/>
      <c r="AE972" s="21"/>
      <c r="AF972" s="21"/>
      <c r="AG972" s="21"/>
      <c r="AH972" s="21"/>
      <c r="AI972" s="21"/>
      <c r="AJ972" s="21"/>
      <c r="AK972" s="21"/>
      <c r="AL972" s="21"/>
      <c r="AM972" s="21"/>
      <c r="AN972" s="21"/>
    </row>
    <row r="973" spans="1:40" s="436" customFormat="1" ht="14.5">
      <c r="A973" s="435"/>
      <c r="B973" s="435"/>
      <c r="C973" s="435"/>
      <c r="D973" s="435"/>
      <c r="E973" s="435"/>
      <c r="F973" s="435"/>
      <c r="G973" s="435"/>
      <c r="H973" s="435"/>
      <c r="I973" s="435"/>
      <c r="J973" s="435"/>
      <c r="K973" s="435"/>
      <c r="L973" s="435"/>
      <c r="M973" s="435"/>
      <c r="N973" s="435"/>
      <c r="O973" s="435"/>
      <c r="P973" s="435"/>
      <c r="Q973" s="435"/>
      <c r="R973" s="435"/>
      <c r="S973" s="435"/>
      <c r="T973" s="435"/>
      <c r="U973" s="435"/>
      <c r="V973" s="21"/>
      <c r="W973" s="21"/>
      <c r="X973" s="21"/>
      <c r="Y973" s="21"/>
      <c r="Z973" s="21"/>
      <c r="AA973" s="21"/>
      <c r="AB973" s="21"/>
      <c r="AC973" s="21"/>
      <c r="AD973" s="21"/>
      <c r="AE973" s="21"/>
      <c r="AF973" s="21"/>
      <c r="AG973" s="21"/>
      <c r="AH973" s="21"/>
      <c r="AI973" s="21"/>
      <c r="AJ973" s="21"/>
      <c r="AK973" s="21"/>
      <c r="AL973" s="21"/>
      <c r="AM973" s="21"/>
      <c r="AN973" s="21"/>
    </row>
    <row r="974" spans="1:40" s="436" customFormat="1" ht="14.5">
      <c r="A974" s="435"/>
      <c r="B974" s="435"/>
      <c r="C974" s="435"/>
      <c r="D974" s="435"/>
      <c r="E974" s="435"/>
      <c r="F974" s="435"/>
      <c r="G974" s="435"/>
      <c r="H974" s="435"/>
      <c r="I974" s="435"/>
      <c r="J974" s="435"/>
      <c r="K974" s="435"/>
      <c r="L974" s="435"/>
      <c r="M974" s="435"/>
      <c r="N974" s="435"/>
      <c r="O974" s="435"/>
      <c r="P974" s="435"/>
      <c r="Q974" s="435"/>
      <c r="R974" s="435"/>
      <c r="S974" s="435"/>
      <c r="T974" s="435"/>
      <c r="U974" s="435"/>
      <c r="V974" s="21"/>
      <c r="W974" s="21"/>
      <c r="X974" s="21"/>
      <c r="Y974" s="21"/>
      <c r="Z974" s="21"/>
      <c r="AA974" s="21"/>
      <c r="AB974" s="21"/>
      <c r="AC974" s="21"/>
      <c r="AD974" s="21"/>
      <c r="AE974" s="21"/>
      <c r="AF974" s="21"/>
      <c r="AG974" s="21"/>
      <c r="AH974" s="21"/>
      <c r="AI974" s="21"/>
      <c r="AJ974" s="21"/>
      <c r="AK974" s="21"/>
      <c r="AL974" s="21"/>
      <c r="AM974" s="21"/>
      <c r="AN974" s="21"/>
    </row>
    <row r="975" spans="1:40" s="436" customFormat="1" ht="14.5">
      <c r="A975" s="435"/>
      <c r="B975" s="435"/>
      <c r="C975" s="435"/>
      <c r="D975" s="435"/>
      <c r="E975" s="435"/>
      <c r="F975" s="435"/>
      <c r="G975" s="435"/>
      <c r="H975" s="435"/>
      <c r="I975" s="435"/>
      <c r="J975" s="435"/>
      <c r="K975" s="435"/>
      <c r="L975" s="435"/>
      <c r="M975" s="435"/>
      <c r="N975" s="435"/>
      <c r="O975" s="435"/>
      <c r="P975" s="435"/>
      <c r="Q975" s="435"/>
      <c r="R975" s="435"/>
      <c r="S975" s="435"/>
      <c r="T975" s="435"/>
      <c r="U975" s="435"/>
      <c r="V975" s="21"/>
      <c r="W975" s="21"/>
      <c r="X975" s="21"/>
      <c r="Y975" s="21"/>
      <c r="Z975" s="21"/>
      <c r="AA975" s="21"/>
      <c r="AB975" s="21"/>
      <c r="AC975" s="21"/>
      <c r="AD975" s="21"/>
      <c r="AE975" s="21"/>
      <c r="AF975" s="21"/>
      <c r="AG975" s="21"/>
      <c r="AH975" s="21"/>
      <c r="AI975" s="21"/>
      <c r="AJ975" s="21"/>
      <c r="AK975" s="21"/>
      <c r="AL975" s="21"/>
      <c r="AM975" s="21"/>
      <c r="AN975" s="21"/>
    </row>
    <row r="976" spans="1:40" s="436" customFormat="1" ht="14.5">
      <c r="A976" s="435"/>
      <c r="B976" s="435"/>
      <c r="C976" s="435"/>
      <c r="D976" s="435"/>
      <c r="E976" s="435"/>
      <c r="F976" s="435"/>
      <c r="G976" s="435"/>
      <c r="H976" s="435"/>
      <c r="I976" s="435"/>
      <c r="J976" s="435"/>
      <c r="K976" s="435"/>
      <c r="L976" s="435"/>
      <c r="M976" s="435"/>
      <c r="N976" s="435"/>
      <c r="O976" s="435"/>
      <c r="P976" s="435"/>
      <c r="Q976" s="435"/>
      <c r="R976" s="435"/>
      <c r="S976" s="435"/>
      <c r="T976" s="435"/>
      <c r="U976" s="435"/>
      <c r="V976" s="21"/>
      <c r="W976" s="21"/>
      <c r="X976" s="21"/>
      <c r="Y976" s="21"/>
      <c r="Z976" s="21"/>
      <c r="AA976" s="21"/>
      <c r="AB976" s="21"/>
      <c r="AC976" s="21"/>
      <c r="AD976" s="21"/>
      <c r="AE976" s="21"/>
      <c r="AF976" s="21"/>
      <c r="AG976" s="21"/>
      <c r="AH976" s="21"/>
      <c r="AI976" s="21"/>
      <c r="AJ976" s="21"/>
      <c r="AK976" s="21"/>
      <c r="AL976" s="21"/>
      <c r="AM976" s="21"/>
      <c r="AN976" s="21"/>
    </row>
    <row r="977" spans="1:40" s="436" customFormat="1" ht="14.5">
      <c r="A977" s="435"/>
      <c r="B977" s="435"/>
      <c r="C977" s="435"/>
      <c r="D977" s="435"/>
      <c r="E977" s="435"/>
      <c r="F977" s="435"/>
      <c r="G977" s="435"/>
      <c r="H977" s="435"/>
      <c r="I977" s="435"/>
      <c r="J977" s="435"/>
      <c r="K977" s="435"/>
      <c r="L977" s="435"/>
      <c r="M977" s="435"/>
      <c r="N977" s="435"/>
      <c r="O977" s="435"/>
      <c r="P977" s="435"/>
      <c r="Q977" s="435"/>
      <c r="R977" s="435"/>
      <c r="S977" s="435"/>
      <c r="T977" s="435"/>
      <c r="U977" s="435"/>
      <c r="V977" s="21"/>
      <c r="W977" s="21"/>
      <c r="X977" s="21"/>
      <c r="Y977" s="21"/>
      <c r="Z977" s="21"/>
      <c r="AA977" s="21"/>
      <c r="AB977" s="21"/>
      <c r="AC977" s="21"/>
      <c r="AD977" s="21"/>
      <c r="AE977" s="21"/>
      <c r="AF977" s="21"/>
      <c r="AG977" s="21"/>
      <c r="AH977" s="21"/>
      <c r="AI977" s="21"/>
      <c r="AJ977" s="21"/>
      <c r="AK977" s="21"/>
      <c r="AL977" s="21"/>
      <c r="AM977" s="21"/>
      <c r="AN977" s="21"/>
    </row>
    <row r="978" spans="1:40" s="436" customFormat="1" ht="14.5">
      <c r="A978" s="435"/>
      <c r="B978" s="435"/>
      <c r="C978" s="435"/>
      <c r="D978" s="435"/>
      <c r="E978" s="435"/>
      <c r="F978" s="435"/>
      <c r="G978" s="435"/>
      <c r="H978" s="435"/>
      <c r="I978" s="435"/>
      <c r="J978" s="435"/>
      <c r="K978" s="435"/>
      <c r="L978" s="435"/>
      <c r="M978" s="435"/>
      <c r="N978" s="435"/>
      <c r="O978" s="435"/>
      <c r="P978" s="435"/>
      <c r="Q978" s="435"/>
      <c r="R978" s="435"/>
      <c r="S978" s="435"/>
      <c r="T978" s="435"/>
      <c r="U978" s="435"/>
      <c r="V978" s="21"/>
      <c r="W978" s="21"/>
      <c r="X978" s="21"/>
      <c r="Y978" s="21"/>
      <c r="Z978" s="21"/>
      <c r="AA978" s="21"/>
      <c r="AB978" s="21"/>
      <c r="AC978" s="21"/>
      <c r="AD978" s="21"/>
      <c r="AE978" s="21"/>
      <c r="AF978" s="21"/>
      <c r="AG978" s="21"/>
      <c r="AH978" s="21"/>
      <c r="AI978" s="21"/>
      <c r="AJ978" s="21"/>
      <c r="AK978" s="21"/>
      <c r="AL978" s="21"/>
      <c r="AM978" s="21"/>
      <c r="AN978" s="21"/>
    </row>
    <row r="979" spans="1:40" s="436" customFormat="1" ht="14.5">
      <c r="A979" s="435"/>
      <c r="B979" s="435"/>
      <c r="C979" s="435"/>
      <c r="D979" s="435"/>
      <c r="E979" s="435"/>
      <c r="F979" s="435"/>
      <c r="G979" s="435"/>
      <c r="H979" s="435"/>
      <c r="I979" s="435"/>
      <c r="J979" s="435"/>
      <c r="K979" s="435"/>
      <c r="L979" s="435"/>
      <c r="M979" s="435"/>
      <c r="N979" s="435"/>
      <c r="O979" s="435"/>
      <c r="P979" s="435"/>
      <c r="Q979" s="435"/>
      <c r="R979" s="435"/>
      <c r="S979" s="435"/>
      <c r="T979" s="435"/>
      <c r="U979" s="435"/>
      <c r="V979" s="21"/>
      <c r="W979" s="21"/>
      <c r="X979" s="21"/>
      <c r="Y979" s="21"/>
      <c r="Z979" s="21"/>
      <c r="AA979" s="21"/>
      <c r="AB979" s="21"/>
      <c r="AC979" s="21"/>
      <c r="AD979" s="21"/>
      <c r="AE979" s="21"/>
      <c r="AF979" s="21"/>
      <c r="AG979" s="21"/>
      <c r="AH979" s="21"/>
      <c r="AI979" s="21"/>
      <c r="AJ979" s="21"/>
      <c r="AK979" s="21"/>
      <c r="AL979" s="21"/>
      <c r="AM979" s="21"/>
      <c r="AN979" s="21"/>
    </row>
    <row r="980" spans="1:40" s="436" customFormat="1" ht="14.5">
      <c r="A980" s="435"/>
      <c r="B980" s="435"/>
      <c r="C980" s="435"/>
      <c r="D980" s="435"/>
      <c r="E980" s="435"/>
      <c r="F980" s="435"/>
      <c r="G980" s="435"/>
      <c r="H980" s="435"/>
      <c r="I980" s="435"/>
      <c r="J980" s="435"/>
      <c r="K980" s="435"/>
      <c r="L980" s="435"/>
      <c r="M980" s="435"/>
      <c r="N980" s="435"/>
      <c r="O980" s="435"/>
      <c r="P980" s="435"/>
      <c r="Q980" s="435"/>
      <c r="R980" s="435"/>
      <c r="S980" s="435"/>
      <c r="T980" s="435"/>
      <c r="U980" s="435"/>
      <c r="V980" s="21"/>
      <c r="W980" s="21"/>
      <c r="X980" s="21"/>
      <c r="Y980" s="21"/>
      <c r="Z980" s="21"/>
      <c r="AA980" s="21"/>
      <c r="AB980" s="21"/>
      <c r="AC980" s="21"/>
      <c r="AD980" s="21"/>
      <c r="AE980" s="21"/>
      <c r="AF980" s="21"/>
      <c r="AG980" s="21"/>
      <c r="AH980" s="21"/>
      <c r="AI980" s="21"/>
      <c r="AJ980" s="21"/>
      <c r="AK980" s="21"/>
      <c r="AL980" s="21"/>
      <c r="AM980" s="21"/>
      <c r="AN980" s="21"/>
    </row>
    <row r="981" spans="1:40" s="436" customFormat="1" ht="14.5">
      <c r="A981" s="435"/>
      <c r="B981" s="435"/>
      <c r="C981" s="435"/>
      <c r="D981" s="435"/>
      <c r="E981" s="435"/>
      <c r="F981" s="435"/>
      <c r="G981" s="435"/>
      <c r="H981" s="435"/>
      <c r="I981" s="435"/>
      <c r="J981" s="435"/>
      <c r="K981" s="435"/>
      <c r="L981" s="435"/>
      <c r="M981" s="435"/>
      <c r="N981" s="435"/>
      <c r="O981" s="435"/>
      <c r="P981" s="435"/>
      <c r="Q981" s="435"/>
      <c r="R981" s="435"/>
      <c r="S981" s="435"/>
      <c r="T981" s="435"/>
      <c r="U981" s="435"/>
      <c r="V981" s="21"/>
      <c r="W981" s="21"/>
      <c r="X981" s="21"/>
      <c r="Y981" s="21"/>
      <c r="Z981" s="21"/>
      <c r="AA981" s="21"/>
      <c r="AB981" s="21"/>
      <c r="AC981" s="21"/>
      <c r="AD981" s="21"/>
      <c r="AE981" s="21"/>
      <c r="AF981" s="21"/>
      <c r="AG981" s="21"/>
      <c r="AH981" s="21"/>
      <c r="AI981" s="21"/>
      <c r="AJ981" s="21"/>
      <c r="AK981" s="21"/>
      <c r="AL981" s="21"/>
      <c r="AM981" s="21"/>
      <c r="AN981" s="21"/>
    </row>
    <row r="982" spans="1:40" s="436" customFormat="1" ht="14.5">
      <c r="A982" s="435"/>
      <c r="B982" s="435"/>
      <c r="C982" s="435"/>
      <c r="D982" s="435"/>
      <c r="E982" s="435"/>
      <c r="F982" s="435"/>
      <c r="G982" s="435"/>
      <c r="H982" s="435"/>
      <c r="I982" s="435"/>
      <c r="J982" s="435"/>
      <c r="K982" s="435"/>
      <c r="L982" s="435"/>
      <c r="M982" s="435"/>
      <c r="N982" s="435"/>
      <c r="O982" s="435"/>
      <c r="P982" s="435"/>
      <c r="Q982" s="435"/>
      <c r="R982" s="435"/>
      <c r="S982" s="435"/>
      <c r="T982" s="435"/>
      <c r="U982" s="435"/>
      <c r="V982" s="21"/>
      <c r="W982" s="21"/>
      <c r="X982" s="21"/>
      <c r="Y982" s="21"/>
      <c r="Z982" s="21"/>
      <c r="AA982" s="21"/>
      <c r="AB982" s="21"/>
      <c r="AC982" s="21"/>
      <c r="AD982" s="21"/>
      <c r="AE982" s="21"/>
      <c r="AF982" s="21"/>
      <c r="AG982" s="21"/>
      <c r="AH982" s="21"/>
      <c r="AI982" s="21"/>
      <c r="AJ982" s="21"/>
      <c r="AK982" s="21"/>
      <c r="AL982" s="21"/>
      <c r="AM982" s="21"/>
      <c r="AN982" s="21"/>
    </row>
    <row r="983" spans="1:40" s="436" customFormat="1" ht="14.5">
      <c r="A983" s="435"/>
      <c r="B983" s="435"/>
      <c r="C983" s="435"/>
      <c r="D983" s="435"/>
      <c r="E983" s="435"/>
      <c r="F983" s="435"/>
      <c r="G983" s="435"/>
      <c r="H983" s="435"/>
      <c r="I983" s="435"/>
      <c r="J983" s="435"/>
      <c r="K983" s="435"/>
      <c r="L983" s="435"/>
      <c r="M983" s="435"/>
      <c r="N983" s="435"/>
      <c r="O983" s="435"/>
      <c r="P983" s="435"/>
      <c r="Q983" s="435"/>
      <c r="R983" s="435"/>
      <c r="S983" s="435"/>
      <c r="T983" s="435"/>
      <c r="U983" s="435"/>
      <c r="V983" s="21"/>
      <c r="W983" s="21"/>
      <c r="X983" s="21"/>
      <c r="Y983" s="21"/>
      <c r="Z983" s="21"/>
      <c r="AA983" s="21"/>
      <c r="AB983" s="21"/>
      <c r="AC983" s="21"/>
      <c r="AD983" s="21"/>
      <c r="AE983" s="21"/>
      <c r="AF983" s="21"/>
      <c r="AG983" s="21"/>
      <c r="AH983" s="21"/>
      <c r="AI983" s="21"/>
      <c r="AJ983" s="21"/>
      <c r="AK983" s="21"/>
      <c r="AL983" s="21"/>
      <c r="AM983" s="21"/>
      <c r="AN983" s="21"/>
    </row>
    <row r="984" spans="1:40" s="436" customFormat="1" ht="14.5">
      <c r="A984" s="435"/>
      <c r="B984" s="435"/>
      <c r="C984" s="435"/>
      <c r="D984" s="435"/>
      <c r="E984" s="435"/>
      <c r="F984" s="435"/>
      <c r="G984" s="435"/>
      <c r="H984" s="435"/>
      <c r="I984" s="435"/>
      <c r="J984" s="435"/>
      <c r="K984" s="435"/>
      <c r="L984" s="435"/>
      <c r="M984" s="435"/>
      <c r="N984" s="435"/>
      <c r="O984" s="435"/>
      <c r="P984" s="435"/>
      <c r="Q984" s="435"/>
      <c r="R984" s="435"/>
      <c r="S984" s="435"/>
      <c r="T984" s="435"/>
      <c r="U984" s="435"/>
      <c r="V984" s="21"/>
      <c r="W984" s="21"/>
      <c r="X984" s="21"/>
      <c r="Y984" s="21"/>
      <c r="Z984" s="21"/>
      <c r="AA984" s="21"/>
      <c r="AB984" s="21"/>
      <c r="AC984" s="21"/>
      <c r="AD984" s="21"/>
      <c r="AE984" s="21"/>
      <c r="AF984" s="21"/>
      <c r="AG984" s="21"/>
      <c r="AH984" s="21"/>
      <c r="AI984" s="21"/>
      <c r="AJ984" s="21"/>
      <c r="AK984" s="21"/>
      <c r="AL984" s="21"/>
      <c r="AM984" s="21"/>
      <c r="AN984" s="21"/>
    </row>
    <row r="985" spans="1:40" s="436" customFormat="1" ht="14.5">
      <c r="A985" s="435"/>
      <c r="B985" s="435"/>
      <c r="C985" s="435"/>
      <c r="D985" s="435"/>
      <c r="E985" s="435"/>
      <c r="F985" s="435"/>
      <c r="G985" s="435"/>
      <c r="H985" s="435"/>
      <c r="I985" s="435"/>
      <c r="J985" s="435"/>
      <c r="K985" s="435"/>
      <c r="L985" s="435"/>
      <c r="M985" s="435"/>
      <c r="N985" s="435"/>
      <c r="O985" s="435"/>
      <c r="P985" s="435"/>
      <c r="Q985" s="435"/>
      <c r="R985" s="435"/>
      <c r="S985" s="435"/>
      <c r="T985" s="435"/>
      <c r="U985" s="435"/>
      <c r="V985" s="21"/>
      <c r="W985" s="21"/>
      <c r="X985" s="21"/>
      <c r="Y985" s="21"/>
      <c r="Z985" s="21"/>
      <c r="AA985" s="21"/>
      <c r="AB985" s="21"/>
      <c r="AC985" s="21"/>
      <c r="AD985" s="21"/>
      <c r="AE985" s="21"/>
      <c r="AF985" s="21"/>
      <c r="AG985" s="21"/>
      <c r="AH985" s="21"/>
      <c r="AI985" s="21"/>
      <c r="AJ985" s="21"/>
      <c r="AK985" s="21"/>
      <c r="AL985" s="21"/>
      <c r="AM985" s="21"/>
      <c r="AN985" s="21"/>
    </row>
    <row r="986" spans="1:40" s="436" customFormat="1" ht="14.5">
      <c r="A986" s="435"/>
      <c r="B986" s="435"/>
      <c r="C986" s="435"/>
      <c r="D986" s="435"/>
      <c r="E986" s="435"/>
      <c r="F986" s="435"/>
      <c r="G986" s="435"/>
      <c r="H986" s="435"/>
      <c r="I986" s="435"/>
      <c r="J986" s="435"/>
      <c r="K986" s="435"/>
      <c r="L986" s="435"/>
      <c r="M986" s="435"/>
      <c r="N986" s="435"/>
      <c r="O986" s="435"/>
      <c r="P986" s="435"/>
      <c r="Q986" s="435"/>
      <c r="R986" s="435"/>
      <c r="S986" s="435"/>
      <c r="T986" s="435"/>
      <c r="U986" s="435"/>
      <c r="V986" s="21"/>
      <c r="W986" s="21"/>
      <c r="X986" s="21"/>
      <c r="Y986" s="21"/>
      <c r="Z986" s="21"/>
      <c r="AA986" s="21"/>
      <c r="AB986" s="21"/>
      <c r="AC986" s="21"/>
      <c r="AD986" s="21"/>
      <c r="AE986" s="21"/>
      <c r="AF986" s="21"/>
      <c r="AG986" s="21"/>
      <c r="AH986" s="21"/>
      <c r="AI986" s="21"/>
      <c r="AJ986" s="21"/>
      <c r="AK986" s="21"/>
      <c r="AL986" s="21"/>
      <c r="AM986" s="21"/>
      <c r="AN986" s="21"/>
    </row>
    <row r="987" spans="1:40" s="436" customFormat="1" ht="14.5">
      <c r="A987" s="435"/>
      <c r="B987" s="435"/>
      <c r="C987" s="435"/>
      <c r="D987" s="435"/>
      <c r="E987" s="435"/>
      <c r="F987" s="435"/>
      <c r="G987" s="435"/>
      <c r="H987" s="435"/>
      <c r="I987" s="435"/>
      <c r="J987" s="435"/>
      <c r="K987" s="435"/>
      <c r="L987" s="435"/>
      <c r="M987" s="435"/>
      <c r="N987" s="435"/>
      <c r="O987" s="435"/>
      <c r="P987" s="435"/>
      <c r="Q987" s="435"/>
      <c r="R987" s="435"/>
      <c r="S987" s="435"/>
      <c r="T987" s="435"/>
      <c r="U987" s="435"/>
      <c r="V987" s="21"/>
      <c r="W987" s="21"/>
      <c r="X987" s="21"/>
      <c r="Y987" s="21"/>
      <c r="Z987" s="21"/>
      <c r="AA987" s="21"/>
      <c r="AB987" s="21"/>
      <c r="AC987" s="21"/>
      <c r="AD987" s="21"/>
      <c r="AE987" s="21"/>
      <c r="AF987" s="21"/>
      <c r="AG987" s="21"/>
      <c r="AH987" s="21"/>
      <c r="AI987" s="21"/>
      <c r="AJ987" s="21"/>
      <c r="AK987" s="21"/>
      <c r="AL987" s="21"/>
      <c r="AM987" s="21"/>
      <c r="AN987" s="21"/>
    </row>
    <row r="988" spans="1:40" s="436" customFormat="1" ht="14.5">
      <c r="A988" s="435"/>
      <c r="B988" s="435"/>
      <c r="C988" s="435"/>
      <c r="D988" s="435"/>
      <c r="E988" s="435"/>
      <c r="F988" s="435"/>
      <c r="G988" s="435"/>
      <c r="H988" s="435"/>
      <c r="I988" s="435"/>
      <c r="J988" s="435"/>
      <c r="K988" s="435"/>
      <c r="L988" s="435"/>
      <c r="M988" s="435"/>
      <c r="N988" s="435"/>
      <c r="O988" s="435"/>
      <c r="P988" s="435"/>
      <c r="Q988" s="435"/>
      <c r="R988" s="435"/>
      <c r="S988" s="435"/>
      <c r="T988" s="435"/>
      <c r="U988" s="435"/>
      <c r="V988" s="21"/>
      <c r="W988" s="21"/>
      <c r="X988" s="21"/>
      <c r="Y988" s="21"/>
      <c r="Z988" s="21"/>
      <c r="AA988" s="21"/>
      <c r="AB988" s="21"/>
      <c r="AC988" s="21"/>
      <c r="AD988" s="21"/>
      <c r="AE988" s="21"/>
      <c r="AF988" s="21"/>
      <c r="AG988" s="21"/>
      <c r="AH988" s="21"/>
      <c r="AI988" s="21"/>
      <c r="AJ988" s="21"/>
      <c r="AK988" s="21"/>
      <c r="AL988" s="21"/>
      <c r="AM988" s="21"/>
      <c r="AN988" s="21"/>
    </row>
    <row r="989" spans="1:40" s="436" customFormat="1" ht="14.5">
      <c r="A989" s="435"/>
      <c r="B989" s="435"/>
      <c r="C989" s="435"/>
      <c r="D989" s="435"/>
      <c r="E989" s="435"/>
      <c r="F989" s="435"/>
      <c r="G989" s="435"/>
      <c r="H989" s="435"/>
      <c r="I989" s="435"/>
      <c r="J989" s="435"/>
      <c r="K989" s="435"/>
      <c r="L989" s="435"/>
      <c r="M989" s="435"/>
      <c r="N989" s="435"/>
      <c r="O989" s="435"/>
      <c r="P989" s="435"/>
      <c r="Q989" s="435"/>
      <c r="R989" s="435"/>
      <c r="S989" s="435"/>
      <c r="T989" s="435"/>
      <c r="U989" s="435"/>
      <c r="V989" s="21"/>
      <c r="W989" s="21"/>
      <c r="X989" s="21"/>
      <c r="Y989" s="21"/>
      <c r="Z989" s="21"/>
      <c r="AA989" s="21"/>
      <c r="AB989" s="21"/>
      <c r="AC989" s="21"/>
      <c r="AD989" s="21"/>
      <c r="AE989" s="21"/>
      <c r="AF989" s="21"/>
      <c r="AG989" s="21"/>
      <c r="AH989" s="21"/>
      <c r="AI989" s="21"/>
      <c r="AJ989" s="21"/>
      <c r="AK989" s="21"/>
      <c r="AL989" s="21"/>
      <c r="AM989" s="21"/>
      <c r="AN989" s="21"/>
    </row>
    <row r="990" spans="1:40" s="436" customFormat="1" ht="14.5">
      <c r="A990" s="435"/>
      <c r="B990" s="435"/>
      <c r="C990" s="435"/>
      <c r="D990" s="435"/>
      <c r="E990" s="435"/>
      <c r="F990" s="435"/>
      <c r="G990" s="435"/>
      <c r="H990" s="435"/>
      <c r="I990" s="435"/>
      <c r="J990" s="435"/>
      <c r="K990" s="435"/>
      <c r="L990" s="435"/>
      <c r="M990" s="435"/>
      <c r="N990" s="435"/>
      <c r="O990" s="435"/>
      <c r="P990" s="435"/>
      <c r="Q990" s="435"/>
      <c r="R990" s="435"/>
      <c r="S990" s="435"/>
      <c r="T990" s="435"/>
      <c r="U990" s="435"/>
      <c r="V990" s="21"/>
      <c r="W990" s="21"/>
      <c r="X990" s="21"/>
      <c r="Y990" s="21"/>
      <c r="Z990" s="21"/>
      <c r="AA990" s="21"/>
      <c r="AB990" s="21"/>
      <c r="AC990" s="21"/>
      <c r="AD990" s="21"/>
      <c r="AE990" s="21"/>
      <c r="AF990" s="21"/>
      <c r="AG990" s="21"/>
      <c r="AH990" s="21"/>
      <c r="AI990" s="21"/>
      <c r="AJ990" s="21"/>
      <c r="AK990" s="21"/>
      <c r="AL990" s="21"/>
      <c r="AM990" s="21"/>
      <c r="AN990" s="21"/>
    </row>
    <row r="991" spans="1:40" s="436" customFormat="1" ht="14.5">
      <c r="A991" s="435"/>
      <c r="B991" s="435"/>
      <c r="C991" s="435"/>
      <c r="D991" s="435"/>
      <c r="E991" s="435"/>
      <c r="F991" s="435"/>
      <c r="G991" s="435"/>
      <c r="H991" s="435"/>
      <c r="I991" s="435"/>
      <c r="J991" s="435"/>
      <c r="K991" s="435"/>
      <c r="L991" s="435"/>
      <c r="M991" s="435"/>
      <c r="N991" s="435"/>
      <c r="O991" s="435"/>
      <c r="P991" s="435"/>
      <c r="Q991" s="435"/>
      <c r="R991" s="435"/>
      <c r="S991" s="435"/>
      <c r="T991" s="435"/>
      <c r="U991" s="435"/>
      <c r="V991" s="21"/>
      <c r="W991" s="21"/>
      <c r="X991" s="21"/>
      <c r="Y991" s="21"/>
      <c r="Z991" s="21"/>
      <c r="AA991" s="21"/>
      <c r="AB991" s="21"/>
      <c r="AC991" s="21"/>
      <c r="AD991" s="21"/>
      <c r="AE991" s="21"/>
      <c r="AF991" s="21"/>
      <c r="AG991" s="21"/>
      <c r="AH991" s="21"/>
      <c r="AI991" s="21"/>
      <c r="AJ991" s="21"/>
      <c r="AK991" s="21"/>
      <c r="AL991" s="21"/>
      <c r="AM991" s="21"/>
      <c r="AN991" s="21"/>
    </row>
    <row r="992" spans="1:40" s="436" customFormat="1" ht="14.5">
      <c r="A992" s="435"/>
      <c r="B992" s="435"/>
      <c r="C992" s="435"/>
      <c r="D992" s="435"/>
      <c r="E992" s="435"/>
      <c r="F992" s="435"/>
      <c r="G992" s="435"/>
      <c r="H992" s="435"/>
      <c r="I992" s="435"/>
      <c r="J992" s="435"/>
      <c r="K992" s="435"/>
      <c r="L992" s="435"/>
      <c r="M992" s="435"/>
      <c r="N992" s="435"/>
      <c r="O992" s="435"/>
      <c r="P992" s="435"/>
      <c r="Q992" s="435"/>
      <c r="R992" s="435"/>
      <c r="S992" s="435"/>
      <c r="T992" s="435"/>
      <c r="U992" s="435"/>
      <c r="V992" s="21"/>
      <c r="W992" s="21"/>
      <c r="X992" s="21"/>
      <c r="Y992" s="21"/>
      <c r="Z992" s="21"/>
      <c r="AA992" s="21"/>
      <c r="AB992" s="21"/>
      <c r="AC992" s="21"/>
      <c r="AD992" s="21"/>
      <c r="AE992" s="21"/>
      <c r="AF992" s="21"/>
      <c r="AG992" s="21"/>
      <c r="AH992" s="21"/>
      <c r="AI992" s="21"/>
      <c r="AJ992" s="21"/>
      <c r="AK992" s="21"/>
      <c r="AL992" s="21"/>
      <c r="AM992" s="21"/>
      <c r="AN992" s="21"/>
    </row>
    <row r="993" spans="1:40" s="436" customFormat="1" ht="14.5">
      <c r="A993" s="435"/>
      <c r="B993" s="435"/>
      <c r="C993" s="435"/>
      <c r="D993" s="435"/>
      <c r="E993" s="435"/>
      <c r="F993" s="435"/>
      <c r="G993" s="435"/>
      <c r="H993" s="435"/>
      <c r="I993" s="435"/>
      <c r="J993" s="435"/>
      <c r="K993" s="435"/>
      <c r="L993" s="435"/>
      <c r="M993" s="435"/>
      <c r="N993" s="435"/>
      <c r="O993" s="435"/>
      <c r="P993" s="435"/>
      <c r="Q993" s="435"/>
      <c r="R993" s="435"/>
      <c r="S993" s="435"/>
      <c r="T993" s="435"/>
      <c r="U993" s="435"/>
      <c r="V993" s="21"/>
      <c r="W993" s="21"/>
      <c r="X993" s="21"/>
      <c r="Y993" s="21"/>
      <c r="Z993" s="21"/>
      <c r="AA993" s="21"/>
      <c r="AB993" s="21"/>
      <c r="AC993" s="21"/>
      <c r="AD993" s="21"/>
      <c r="AE993" s="21"/>
      <c r="AF993" s="21"/>
      <c r="AG993" s="21"/>
      <c r="AH993" s="21"/>
      <c r="AI993" s="21"/>
      <c r="AJ993" s="21"/>
      <c r="AK993" s="21"/>
      <c r="AL993" s="21"/>
      <c r="AM993" s="21"/>
      <c r="AN993" s="21"/>
    </row>
    <row r="994" spans="1:40" s="436" customFormat="1" ht="14.5">
      <c r="A994" s="435"/>
      <c r="B994" s="435"/>
      <c r="C994" s="435"/>
      <c r="D994" s="435"/>
      <c r="E994" s="435"/>
      <c r="F994" s="435"/>
      <c r="G994" s="435"/>
      <c r="H994" s="435"/>
      <c r="I994" s="435"/>
      <c r="J994" s="435"/>
      <c r="K994" s="435"/>
      <c r="L994" s="435"/>
      <c r="M994" s="435"/>
      <c r="N994" s="435"/>
      <c r="O994" s="435"/>
      <c r="P994" s="435"/>
      <c r="Q994" s="435"/>
      <c r="R994" s="435"/>
      <c r="S994" s="435"/>
      <c r="T994" s="435"/>
      <c r="U994" s="435"/>
      <c r="V994" s="21"/>
      <c r="W994" s="21"/>
      <c r="X994" s="21"/>
      <c r="Y994" s="21"/>
      <c r="Z994" s="21"/>
      <c r="AA994" s="21"/>
      <c r="AB994" s="21"/>
      <c r="AC994" s="21"/>
      <c r="AD994" s="21"/>
      <c r="AE994" s="21"/>
      <c r="AF994" s="21"/>
      <c r="AG994" s="21"/>
      <c r="AH994" s="21"/>
      <c r="AI994" s="21"/>
      <c r="AJ994" s="21"/>
      <c r="AK994" s="21"/>
      <c r="AL994" s="21"/>
      <c r="AM994" s="21"/>
      <c r="AN994" s="21"/>
    </row>
    <row r="995" spans="1:40" s="436" customFormat="1" ht="14.5">
      <c r="A995" s="435"/>
      <c r="B995" s="435"/>
      <c r="C995" s="435"/>
      <c r="D995" s="435"/>
      <c r="E995" s="435"/>
      <c r="F995" s="435"/>
      <c r="G995" s="435"/>
      <c r="H995" s="435"/>
      <c r="I995" s="435"/>
      <c r="J995" s="435"/>
      <c r="K995" s="435"/>
      <c r="L995" s="435"/>
      <c r="M995" s="435"/>
      <c r="N995" s="435"/>
      <c r="O995" s="435"/>
      <c r="P995" s="435"/>
      <c r="Q995" s="435"/>
      <c r="R995" s="435"/>
      <c r="S995" s="435"/>
      <c r="T995" s="435"/>
      <c r="U995" s="435"/>
      <c r="V995" s="21"/>
      <c r="W995" s="21"/>
      <c r="X995" s="21"/>
      <c r="Y995" s="21"/>
      <c r="Z995" s="21"/>
      <c r="AA995" s="21"/>
      <c r="AB995" s="21"/>
      <c r="AC995" s="21"/>
      <c r="AD995" s="21"/>
      <c r="AE995" s="21"/>
      <c r="AF995" s="21"/>
      <c r="AG995" s="21"/>
      <c r="AH995" s="21"/>
      <c r="AI995" s="21"/>
      <c r="AJ995" s="21"/>
      <c r="AK995" s="21"/>
      <c r="AL995" s="21"/>
      <c r="AM995" s="21"/>
      <c r="AN995" s="21"/>
    </row>
    <row r="996" spans="1:40" s="436" customFormat="1" ht="14.5">
      <c r="A996" s="435"/>
      <c r="B996" s="435"/>
      <c r="C996" s="435"/>
      <c r="D996" s="435"/>
      <c r="E996" s="435"/>
      <c r="F996" s="435"/>
      <c r="G996" s="435"/>
      <c r="H996" s="435"/>
      <c r="I996" s="435"/>
      <c r="J996" s="435"/>
      <c r="K996" s="435"/>
      <c r="L996" s="435"/>
      <c r="M996" s="435"/>
      <c r="N996" s="435"/>
      <c r="O996" s="435"/>
      <c r="P996" s="435"/>
      <c r="Q996" s="435"/>
      <c r="R996" s="435"/>
      <c r="S996" s="435"/>
      <c r="T996" s="435"/>
      <c r="U996" s="435"/>
      <c r="V996" s="21"/>
      <c r="W996" s="21"/>
      <c r="X996" s="21"/>
      <c r="Y996" s="21"/>
      <c r="Z996" s="21"/>
      <c r="AA996" s="21"/>
      <c r="AB996" s="21"/>
      <c r="AC996" s="21"/>
      <c r="AD996" s="21"/>
      <c r="AE996" s="21"/>
      <c r="AF996" s="21"/>
      <c r="AG996" s="21"/>
      <c r="AH996" s="21"/>
      <c r="AI996" s="21"/>
      <c r="AJ996" s="21"/>
      <c r="AK996" s="21"/>
      <c r="AL996" s="21"/>
      <c r="AM996" s="21"/>
      <c r="AN996" s="21"/>
    </row>
    <row r="997" spans="1:40" s="436" customFormat="1" ht="14.5">
      <c r="A997" s="435"/>
      <c r="B997" s="435"/>
      <c r="C997" s="435"/>
      <c r="D997" s="435"/>
      <c r="E997" s="435"/>
      <c r="F997" s="435"/>
      <c r="G997" s="435"/>
      <c r="H997" s="435"/>
      <c r="I997" s="435"/>
      <c r="J997" s="435"/>
      <c r="K997" s="435"/>
      <c r="L997" s="435"/>
      <c r="M997" s="435"/>
      <c r="N997" s="435"/>
      <c r="O997" s="435"/>
      <c r="P997" s="435"/>
      <c r="Q997" s="435"/>
      <c r="R997" s="435"/>
      <c r="S997" s="435"/>
      <c r="T997" s="435"/>
      <c r="U997" s="435"/>
      <c r="V997" s="21"/>
      <c r="W997" s="21"/>
      <c r="X997" s="21"/>
      <c r="Y997" s="21"/>
      <c r="Z997" s="21"/>
      <c r="AA997" s="21"/>
      <c r="AB997" s="21"/>
      <c r="AC997" s="21"/>
      <c r="AD997" s="21"/>
      <c r="AE997" s="21"/>
      <c r="AF997" s="21"/>
      <c r="AG997" s="21"/>
      <c r="AH997" s="21"/>
      <c r="AI997" s="21"/>
      <c r="AJ997" s="21"/>
      <c r="AK997" s="21"/>
      <c r="AL997" s="21"/>
      <c r="AM997" s="21"/>
      <c r="AN997" s="21"/>
    </row>
    <row r="998" spans="1:40" s="436" customFormat="1" ht="14.5">
      <c r="A998" s="435"/>
      <c r="B998" s="435"/>
      <c r="C998" s="435"/>
      <c r="D998" s="435"/>
      <c r="E998" s="435"/>
      <c r="F998" s="435"/>
      <c r="G998" s="435"/>
      <c r="H998" s="435"/>
      <c r="I998" s="435"/>
      <c r="J998" s="435"/>
      <c r="K998" s="435"/>
      <c r="L998" s="435"/>
      <c r="M998" s="435"/>
      <c r="N998" s="435"/>
      <c r="O998" s="435"/>
      <c r="P998" s="435"/>
      <c r="Q998" s="435"/>
      <c r="R998" s="435"/>
      <c r="S998" s="435"/>
      <c r="T998" s="435"/>
      <c r="U998" s="435"/>
      <c r="V998" s="21"/>
      <c r="W998" s="21"/>
      <c r="X998" s="21"/>
      <c r="Y998" s="21"/>
      <c r="Z998" s="21"/>
      <c r="AA998" s="21"/>
      <c r="AB998" s="21"/>
      <c r="AC998" s="21"/>
      <c r="AD998" s="21"/>
      <c r="AE998" s="21"/>
      <c r="AF998" s="21"/>
      <c r="AG998" s="21"/>
      <c r="AH998" s="21"/>
      <c r="AI998" s="21"/>
      <c r="AJ998" s="21"/>
      <c r="AK998" s="21"/>
      <c r="AL998" s="21"/>
      <c r="AM998" s="21"/>
      <c r="AN998" s="21"/>
    </row>
    <row r="999" spans="1:40" s="436" customFormat="1" ht="14.5">
      <c r="A999" s="435"/>
      <c r="B999" s="435"/>
      <c r="C999" s="435"/>
      <c r="D999" s="435"/>
      <c r="E999" s="435"/>
      <c r="F999" s="435"/>
      <c r="G999" s="435"/>
      <c r="H999" s="435"/>
      <c r="I999" s="435"/>
      <c r="J999" s="435"/>
      <c r="K999" s="435"/>
      <c r="L999" s="435"/>
      <c r="M999" s="435"/>
      <c r="N999" s="435"/>
      <c r="O999" s="435"/>
      <c r="P999" s="435"/>
      <c r="Q999" s="435"/>
      <c r="R999" s="435"/>
      <c r="S999" s="435"/>
      <c r="T999" s="435"/>
      <c r="U999" s="435"/>
      <c r="V999" s="21"/>
      <c r="W999" s="21"/>
      <c r="X999" s="21"/>
      <c r="Y999" s="21"/>
      <c r="Z999" s="21"/>
      <c r="AA999" s="21"/>
      <c r="AB999" s="21"/>
      <c r="AC999" s="21"/>
      <c r="AD999" s="21"/>
      <c r="AE999" s="21"/>
      <c r="AF999" s="21"/>
      <c r="AG999" s="21"/>
      <c r="AH999" s="21"/>
      <c r="AI999" s="21"/>
      <c r="AJ999" s="21"/>
      <c r="AK999" s="21"/>
      <c r="AL999" s="21"/>
      <c r="AM999" s="21"/>
      <c r="AN999" s="21"/>
    </row>
    <row r="1000" spans="1:40" s="436" customFormat="1" ht="14.5">
      <c r="A1000" s="435"/>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21"/>
      <c r="W1000" s="21"/>
      <c r="X1000" s="21"/>
      <c r="Y1000" s="21"/>
      <c r="Z1000" s="21"/>
      <c r="AA1000" s="21"/>
      <c r="AB1000" s="21"/>
      <c r="AC1000" s="21"/>
      <c r="AD1000" s="21"/>
      <c r="AE1000" s="21"/>
      <c r="AF1000" s="21"/>
      <c r="AG1000" s="21"/>
      <c r="AH1000" s="21"/>
      <c r="AI1000" s="21"/>
      <c r="AJ1000" s="21"/>
      <c r="AK1000" s="21"/>
      <c r="AL1000" s="21"/>
      <c r="AM1000" s="21"/>
      <c r="AN1000" s="21"/>
    </row>
    <row r="1001" spans="1:40" s="436" customFormat="1" ht="14.5">
      <c r="A1001" s="435"/>
      <c r="B1001" s="435"/>
      <c r="C1001" s="435"/>
      <c r="D1001" s="435"/>
      <c r="E1001" s="435"/>
      <c r="F1001" s="435"/>
      <c r="G1001" s="435"/>
      <c r="H1001" s="435"/>
      <c r="I1001" s="435"/>
      <c r="J1001" s="435"/>
      <c r="K1001" s="435"/>
      <c r="L1001" s="435"/>
      <c r="M1001" s="435"/>
      <c r="N1001" s="435"/>
      <c r="O1001" s="435"/>
      <c r="P1001" s="435"/>
      <c r="Q1001" s="435"/>
      <c r="R1001" s="435"/>
      <c r="S1001" s="435"/>
      <c r="T1001" s="435"/>
      <c r="U1001" s="435"/>
      <c r="V1001" s="21"/>
      <c r="W1001" s="21"/>
      <c r="X1001" s="21"/>
      <c r="Y1001" s="21"/>
      <c r="Z1001" s="21"/>
      <c r="AA1001" s="21"/>
      <c r="AB1001" s="21"/>
      <c r="AC1001" s="21"/>
      <c r="AD1001" s="21"/>
      <c r="AE1001" s="21"/>
      <c r="AF1001" s="21"/>
      <c r="AG1001" s="21"/>
      <c r="AH1001" s="21"/>
      <c r="AI1001" s="21"/>
      <c r="AJ1001" s="21"/>
      <c r="AK1001" s="21"/>
      <c r="AL1001" s="21"/>
      <c r="AM1001" s="21"/>
      <c r="AN1001" s="21"/>
    </row>
    <row r="1002" spans="1:40" s="436" customFormat="1" ht="14.5">
      <c r="A1002" s="435"/>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21"/>
      <c r="W1002" s="21"/>
      <c r="X1002" s="21"/>
      <c r="Y1002" s="21"/>
      <c r="Z1002" s="21"/>
      <c r="AA1002" s="21"/>
      <c r="AB1002" s="21"/>
      <c r="AC1002" s="21"/>
      <c r="AD1002" s="21"/>
      <c r="AE1002" s="21"/>
      <c r="AF1002" s="21"/>
      <c r="AG1002" s="21"/>
      <c r="AH1002" s="21"/>
      <c r="AI1002" s="21"/>
      <c r="AJ1002" s="21"/>
      <c r="AK1002" s="21"/>
      <c r="AL1002" s="21"/>
      <c r="AM1002" s="21"/>
      <c r="AN1002" s="21"/>
    </row>
    <row r="1003" spans="1:40" s="436" customFormat="1" ht="14.5">
      <c r="A1003" s="435"/>
      <c r="B1003" s="435"/>
      <c r="C1003" s="435"/>
      <c r="D1003" s="435"/>
      <c r="E1003" s="435"/>
      <c r="F1003" s="435"/>
      <c r="G1003" s="435"/>
      <c r="H1003" s="435"/>
      <c r="I1003" s="435"/>
      <c r="J1003" s="435"/>
      <c r="K1003" s="435"/>
      <c r="L1003" s="435"/>
      <c r="M1003" s="435"/>
      <c r="N1003" s="435"/>
      <c r="O1003" s="435"/>
      <c r="P1003" s="435"/>
      <c r="Q1003" s="435"/>
      <c r="R1003" s="435"/>
      <c r="S1003" s="435"/>
      <c r="T1003" s="435"/>
      <c r="U1003" s="435"/>
      <c r="V1003" s="21"/>
      <c r="W1003" s="21"/>
      <c r="X1003" s="21"/>
      <c r="Y1003" s="21"/>
      <c r="Z1003" s="21"/>
      <c r="AA1003" s="21"/>
      <c r="AB1003" s="21"/>
      <c r="AC1003" s="21"/>
      <c r="AD1003" s="21"/>
      <c r="AE1003" s="21"/>
      <c r="AF1003" s="21"/>
      <c r="AG1003" s="21"/>
      <c r="AH1003" s="21"/>
      <c r="AI1003" s="21"/>
      <c r="AJ1003" s="21"/>
      <c r="AK1003" s="21"/>
      <c r="AL1003" s="21"/>
      <c r="AM1003" s="21"/>
      <c r="AN1003" s="21"/>
    </row>
    <row r="1004" spans="1:40" s="436" customFormat="1" ht="14.5">
      <c r="A1004" s="435"/>
      <c r="B1004" s="435"/>
      <c r="C1004" s="435"/>
      <c r="D1004" s="435"/>
      <c r="E1004" s="435"/>
      <c r="F1004" s="435"/>
      <c r="G1004" s="435"/>
      <c r="H1004" s="435"/>
      <c r="I1004" s="435"/>
      <c r="J1004" s="435"/>
      <c r="K1004" s="435"/>
      <c r="L1004" s="435"/>
      <c r="M1004" s="435"/>
      <c r="N1004" s="435"/>
      <c r="O1004" s="435"/>
      <c r="P1004" s="435"/>
      <c r="Q1004" s="435"/>
      <c r="R1004" s="435"/>
      <c r="S1004" s="435"/>
      <c r="T1004" s="435"/>
      <c r="U1004" s="435"/>
      <c r="V1004" s="21"/>
      <c r="W1004" s="21"/>
      <c r="X1004" s="21"/>
      <c r="Y1004" s="21"/>
      <c r="Z1004" s="21"/>
      <c r="AA1004" s="21"/>
      <c r="AB1004" s="21"/>
      <c r="AC1004" s="21"/>
      <c r="AD1004" s="21"/>
      <c r="AE1004" s="21"/>
      <c r="AF1004" s="21"/>
      <c r="AG1004" s="21"/>
      <c r="AH1004" s="21"/>
      <c r="AI1004" s="21"/>
      <c r="AJ1004" s="21"/>
      <c r="AK1004" s="21"/>
      <c r="AL1004" s="21"/>
      <c r="AM1004" s="21"/>
      <c r="AN1004" s="21"/>
    </row>
    <row r="1005" spans="1:40" s="436" customFormat="1" ht="14.5">
      <c r="A1005" s="435"/>
      <c r="B1005" s="435"/>
      <c r="C1005" s="435"/>
      <c r="D1005" s="435"/>
      <c r="E1005" s="435"/>
      <c r="F1005" s="435"/>
      <c r="G1005" s="435"/>
      <c r="H1005" s="435"/>
      <c r="I1005" s="435"/>
      <c r="J1005" s="435"/>
      <c r="K1005" s="435"/>
      <c r="L1005" s="435"/>
      <c r="M1005" s="435"/>
      <c r="N1005" s="435"/>
      <c r="O1005" s="435"/>
      <c r="P1005" s="435"/>
      <c r="Q1005" s="435"/>
      <c r="R1005" s="435"/>
      <c r="S1005" s="435"/>
      <c r="T1005" s="435"/>
      <c r="U1005" s="435"/>
      <c r="V1005" s="21"/>
      <c r="W1005" s="21"/>
      <c r="X1005" s="21"/>
      <c r="Y1005" s="21"/>
      <c r="Z1005" s="21"/>
      <c r="AA1005" s="21"/>
      <c r="AB1005" s="21"/>
      <c r="AC1005" s="21"/>
      <c r="AD1005" s="21"/>
      <c r="AE1005" s="21"/>
      <c r="AF1005" s="21"/>
      <c r="AG1005" s="21"/>
      <c r="AH1005" s="21"/>
      <c r="AI1005" s="21"/>
      <c r="AJ1005" s="21"/>
      <c r="AK1005" s="21"/>
      <c r="AL1005" s="21"/>
      <c r="AM1005" s="21"/>
      <c r="AN1005" s="21"/>
    </row>
    <row r="1006" spans="1:40" s="436" customFormat="1" ht="14.5">
      <c r="A1006" s="435"/>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21"/>
      <c r="W1006" s="21"/>
      <c r="X1006" s="21"/>
      <c r="Y1006" s="21"/>
      <c r="Z1006" s="21"/>
      <c r="AA1006" s="21"/>
      <c r="AB1006" s="21"/>
      <c r="AC1006" s="21"/>
      <c r="AD1006" s="21"/>
      <c r="AE1006" s="21"/>
      <c r="AF1006" s="21"/>
      <c r="AG1006" s="21"/>
      <c r="AH1006" s="21"/>
      <c r="AI1006" s="21"/>
      <c r="AJ1006" s="21"/>
      <c r="AK1006" s="21"/>
      <c r="AL1006" s="21"/>
      <c r="AM1006" s="21"/>
      <c r="AN1006" s="21"/>
    </row>
    <row r="1007" spans="1:40" s="436" customFormat="1" ht="14.5">
      <c r="A1007" s="435"/>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21"/>
      <c r="W1007" s="21"/>
      <c r="X1007" s="21"/>
      <c r="Y1007" s="21"/>
      <c r="Z1007" s="21"/>
      <c r="AA1007" s="21"/>
      <c r="AB1007" s="21"/>
      <c r="AC1007" s="21"/>
      <c r="AD1007" s="21"/>
      <c r="AE1007" s="21"/>
      <c r="AF1007" s="21"/>
      <c r="AG1007" s="21"/>
      <c r="AH1007" s="21"/>
      <c r="AI1007" s="21"/>
      <c r="AJ1007" s="21"/>
      <c r="AK1007" s="21"/>
      <c r="AL1007" s="21"/>
      <c r="AM1007" s="21"/>
      <c r="AN1007" s="21"/>
    </row>
    <row r="1008" spans="1:40" s="436" customFormat="1" ht="14.5">
      <c r="A1008" s="435"/>
      <c r="B1008" s="435"/>
      <c r="C1008" s="435"/>
      <c r="D1008" s="435"/>
      <c r="E1008" s="435"/>
      <c r="F1008" s="435"/>
      <c r="G1008" s="435"/>
      <c r="H1008" s="435"/>
      <c r="I1008" s="435"/>
      <c r="J1008" s="435"/>
      <c r="K1008" s="435"/>
      <c r="L1008" s="435"/>
      <c r="M1008" s="435"/>
      <c r="N1008" s="435"/>
      <c r="O1008" s="435"/>
      <c r="P1008" s="435"/>
      <c r="Q1008" s="435"/>
      <c r="R1008" s="435"/>
      <c r="S1008" s="435"/>
      <c r="T1008" s="435"/>
      <c r="U1008" s="435"/>
      <c r="V1008" s="21"/>
      <c r="W1008" s="21"/>
      <c r="X1008" s="21"/>
      <c r="Y1008" s="21"/>
      <c r="Z1008" s="21"/>
      <c r="AA1008" s="21"/>
      <c r="AB1008" s="21"/>
      <c r="AC1008" s="21"/>
      <c r="AD1008" s="21"/>
      <c r="AE1008" s="21"/>
      <c r="AF1008" s="21"/>
      <c r="AG1008" s="21"/>
      <c r="AH1008" s="21"/>
      <c r="AI1008" s="21"/>
      <c r="AJ1008" s="21"/>
      <c r="AK1008" s="21"/>
      <c r="AL1008" s="21"/>
      <c r="AM1008" s="21"/>
      <c r="AN1008" s="21"/>
    </row>
    <row r="1009" spans="1:40" s="436" customFormat="1" ht="14.5">
      <c r="A1009" s="435"/>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21"/>
      <c r="W1009" s="21"/>
      <c r="X1009" s="21"/>
      <c r="Y1009" s="21"/>
      <c r="Z1009" s="21"/>
      <c r="AA1009" s="21"/>
      <c r="AB1009" s="21"/>
      <c r="AC1009" s="21"/>
      <c r="AD1009" s="21"/>
      <c r="AE1009" s="21"/>
      <c r="AF1009" s="21"/>
      <c r="AG1009" s="21"/>
      <c r="AH1009" s="21"/>
      <c r="AI1009" s="21"/>
      <c r="AJ1009" s="21"/>
      <c r="AK1009" s="21"/>
      <c r="AL1009" s="21"/>
      <c r="AM1009" s="21"/>
      <c r="AN1009" s="21"/>
    </row>
    <row r="1010" spans="1:40" s="436" customFormat="1" ht="14.5">
      <c r="A1010" s="435"/>
      <c r="B1010" s="435"/>
      <c r="C1010" s="435"/>
      <c r="D1010" s="435"/>
      <c r="E1010" s="435"/>
      <c r="F1010" s="435"/>
      <c r="G1010" s="435"/>
      <c r="H1010" s="435"/>
      <c r="I1010" s="435"/>
      <c r="J1010" s="435"/>
      <c r="K1010" s="435"/>
      <c r="L1010" s="435"/>
      <c r="M1010" s="435"/>
      <c r="N1010" s="435"/>
      <c r="O1010" s="435"/>
      <c r="P1010" s="435"/>
      <c r="Q1010" s="435"/>
      <c r="R1010" s="435"/>
      <c r="S1010" s="435"/>
      <c r="T1010" s="435"/>
      <c r="U1010" s="435"/>
      <c r="V1010" s="21"/>
      <c r="W1010" s="21"/>
      <c r="X1010" s="21"/>
      <c r="Y1010" s="21"/>
      <c r="Z1010" s="21"/>
      <c r="AA1010" s="21"/>
      <c r="AB1010" s="21"/>
      <c r="AC1010" s="21"/>
      <c r="AD1010" s="21"/>
      <c r="AE1010" s="21"/>
      <c r="AF1010" s="21"/>
      <c r="AG1010" s="21"/>
      <c r="AH1010" s="21"/>
      <c r="AI1010" s="21"/>
      <c r="AJ1010" s="21"/>
      <c r="AK1010" s="21"/>
      <c r="AL1010" s="21"/>
      <c r="AM1010" s="21"/>
      <c r="AN1010" s="21"/>
    </row>
    <row r="1011" spans="1:40" s="436" customFormat="1" ht="14.5">
      <c r="A1011" s="435"/>
      <c r="B1011" s="435"/>
      <c r="C1011" s="435"/>
      <c r="D1011" s="435"/>
      <c r="E1011" s="435"/>
      <c r="F1011" s="435"/>
      <c r="G1011" s="435"/>
      <c r="H1011" s="435"/>
      <c r="I1011" s="435"/>
      <c r="J1011" s="435"/>
      <c r="K1011" s="435"/>
      <c r="L1011" s="435"/>
      <c r="M1011" s="435"/>
      <c r="N1011" s="435"/>
      <c r="O1011" s="435"/>
      <c r="P1011" s="435"/>
      <c r="Q1011" s="435"/>
      <c r="R1011" s="435"/>
      <c r="S1011" s="435"/>
      <c r="T1011" s="435"/>
      <c r="U1011" s="435"/>
      <c r="V1011" s="21"/>
      <c r="W1011" s="21"/>
      <c r="X1011" s="21"/>
      <c r="Y1011" s="21"/>
      <c r="Z1011" s="21"/>
      <c r="AA1011" s="21"/>
      <c r="AB1011" s="21"/>
      <c r="AC1011" s="21"/>
      <c r="AD1011" s="21"/>
      <c r="AE1011" s="21"/>
      <c r="AF1011" s="21"/>
      <c r="AG1011" s="21"/>
      <c r="AH1011" s="21"/>
      <c r="AI1011" s="21"/>
      <c r="AJ1011" s="21"/>
      <c r="AK1011" s="21"/>
      <c r="AL1011" s="21"/>
      <c r="AM1011" s="21"/>
      <c r="AN1011" s="21"/>
    </row>
    <row r="1012" spans="1:40" s="436" customFormat="1" ht="14.5">
      <c r="A1012" s="435"/>
      <c r="B1012" s="435"/>
      <c r="C1012" s="435"/>
      <c r="D1012" s="435"/>
      <c r="E1012" s="435"/>
      <c r="F1012" s="435"/>
      <c r="G1012" s="435"/>
      <c r="H1012" s="435"/>
      <c r="I1012" s="435"/>
      <c r="J1012" s="435"/>
      <c r="K1012" s="435"/>
      <c r="L1012" s="435"/>
      <c r="M1012" s="435"/>
      <c r="N1012" s="435"/>
      <c r="O1012" s="435"/>
      <c r="P1012" s="435"/>
      <c r="Q1012" s="435"/>
      <c r="R1012" s="435"/>
      <c r="S1012" s="435"/>
      <c r="T1012" s="435"/>
      <c r="U1012" s="435"/>
      <c r="V1012" s="21"/>
      <c r="W1012" s="21"/>
      <c r="X1012" s="21"/>
      <c r="Y1012" s="21"/>
      <c r="Z1012" s="21"/>
      <c r="AA1012" s="21"/>
      <c r="AB1012" s="21"/>
      <c r="AC1012" s="21"/>
      <c r="AD1012" s="21"/>
      <c r="AE1012" s="21"/>
      <c r="AF1012" s="21"/>
      <c r="AG1012" s="21"/>
      <c r="AH1012" s="21"/>
      <c r="AI1012" s="21"/>
      <c r="AJ1012" s="21"/>
      <c r="AK1012" s="21"/>
      <c r="AL1012" s="21"/>
      <c r="AM1012" s="21"/>
      <c r="AN1012" s="21"/>
    </row>
    <row r="1013" spans="1:40" s="436" customFormat="1" ht="14.5">
      <c r="A1013" s="435"/>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21"/>
      <c r="W1013" s="21"/>
      <c r="X1013" s="21"/>
      <c r="Y1013" s="21"/>
      <c r="Z1013" s="21"/>
      <c r="AA1013" s="21"/>
      <c r="AB1013" s="21"/>
      <c r="AC1013" s="21"/>
      <c r="AD1013" s="21"/>
      <c r="AE1013" s="21"/>
      <c r="AF1013" s="21"/>
      <c r="AG1013" s="21"/>
      <c r="AH1013" s="21"/>
      <c r="AI1013" s="21"/>
      <c r="AJ1013" s="21"/>
      <c r="AK1013" s="21"/>
      <c r="AL1013" s="21"/>
      <c r="AM1013" s="21"/>
      <c r="AN1013" s="21"/>
    </row>
    <row r="1014" spans="1:40" s="436" customFormat="1" ht="14.5">
      <c r="A1014" s="435"/>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21"/>
      <c r="W1014" s="21"/>
      <c r="X1014" s="21"/>
      <c r="Y1014" s="21"/>
      <c r="Z1014" s="21"/>
      <c r="AA1014" s="21"/>
      <c r="AB1014" s="21"/>
      <c r="AC1014" s="21"/>
      <c r="AD1014" s="21"/>
      <c r="AE1014" s="21"/>
      <c r="AF1014" s="21"/>
      <c r="AG1014" s="21"/>
      <c r="AH1014" s="21"/>
      <c r="AI1014" s="21"/>
      <c r="AJ1014" s="21"/>
      <c r="AK1014" s="21"/>
      <c r="AL1014" s="21"/>
      <c r="AM1014" s="21"/>
      <c r="AN1014" s="21"/>
    </row>
    <row r="1015" spans="1:40" s="436" customFormat="1" ht="14.5">
      <c r="A1015" s="435"/>
      <c r="B1015" s="435"/>
      <c r="C1015" s="435"/>
      <c r="D1015" s="435"/>
      <c r="E1015" s="435"/>
      <c r="F1015" s="435"/>
      <c r="G1015" s="435"/>
      <c r="H1015" s="435"/>
      <c r="I1015" s="435"/>
      <c r="J1015" s="435"/>
      <c r="K1015" s="435"/>
      <c r="L1015" s="435"/>
      <c r="M1015" s="435"/>
      <c r="N1015" s="435"/>
      <c r="O1015" s="435"/>
      <c r="P1015" s="435"/>
      <c r="Q1015" s="435"/>
      <c r="R1015" s="435"/>
      <c r="S1015" s="435"/>
      <c r="T1015" s="435"/>
      <c r="U1015" s="435"/>
      <c r="V1015" s="21"/>
      <c r="W1015" s="21"/>
      <c r="X1015" s="21"/>
      <c r="Y1015" s="21"/>
      <c r="Z1015" s="21"/>
      <c r="AA1015" s="21"/>
      <c r="AB1015" s="21"/>
      <c r="AC1015" s="21"/>
      <c r="AD1015" s="21"/>
      <c r="AE1015" s="21"/>
      <c r="AF1015" s="21"/>
      <c r="AG1015" s="21"/>
      <c r="AH1015" s="21"/>
      <c r="AI1015" s="21"/>
      <c r="AJ1015" s="21"/>
      <c r="AK1015" s="21"/>
      <c r="AL1015" s="21"/>
      <c r="AM1015" s="21"/>
      <c r="AN1015" s="21"/>
    </row>
    <row r="1016" spans="1:40" s="436" customFormat="1" ht="14.5">
      <c r="A1016" s="435"/>
      <c r="B1016" s="435"/>
      <c r="C1016" s="435"/>
      <c r="D1016" s="435"/>
      <c r="E1016" s="435"/>
      <c r="F1016" s="435"/>
      <c r="G1016" s="435"/>
      <c r="H1016" s="435"/>
      <c r="I1016" s="435"/>
      <c r="J1016" s="435"/>
      <c r="K1016" s="435"/>
      <c r="L1016" s="435"/>
      <c r="M1016" s="435"/>
      <c r="N1016" s="435"/>
      <c r="O1016" s="435"/>
      <c r="P1016" s="435"/>
      <c r="Q1016" s="435"/>
      <c r="R1016" s="435"/>
      <c r="S1016" s="435"/>
      <c r="T1016" s="435"/>
      <c r="U1016" s="435"/>
      <c r="V1016" s="21"/>
      <c r="W1016" s="21"/>
      <c r="X1016" s="21"/>
      <c r="Y1016" s="21"/>
      <c r="Z1016" s="21"/>
      <c r="AA1016" s="21"/>
      <c r="AB1016" s="21"/>
      <c r="AC1016" s="21"/>
      <c r="AD1016" s="21"/>
      <c r="AE1016" s="21"/>
      <c r="AF1016" s="21"/>
      <c r="AG1016" s="21"/>
      <c r="AH1016" s="21"/>
      <c r="AI1016" s="21"/>
      <c r="AJ1016" s="21"/>
      <c r="AK1016" s="21"/>
      <c r="AL1016" s="21"/>
      <c r="AM1016" s="21"/>
      <c r="AN1016" s="21"/>
    </row>
    <row r="1017" spans="1:40" s="436" customFormat="1" ht="14.5">
      <c r="A1017" s="435"/>
      <c r="B1017" s="435"/>
      <c r="C1017" s="435"/>
      <c r="D1017" s="435"/>
      <c r="E1017" s="435"/>
      <c r="F1017" s="435"/>
      <c r="G1017" s="435"/>
      <c r="H1017" s="435"/>
      <c r="I1017" s="435"/>
      <c r="J1017" s="435"/>
      <c r="K1017" s="435"/>
      <c r="L1017" s="435"/>
      <c r="M1017" s="435"/>
      <c r="N1017" s="435"/>
      <c r="O1017" s="435"/>
      <c r="P1017" s="435"/>
      <c r="Q1017" s="435"/>
      <c r="R1017" s="435"/>
      <c r="S1017" s="435"/>
      <c r="T1017" s="435"/>
      <c r="U1017" s="435"/>
      <c r="V1017" s="21"/>
      <c r="W1017" s="21"/>
      <c r="X1017" s="21"/>
      <c r="Y1017" s="21"/>
      <c r="Z1017" s="21"/>
      <c r="AA1017" s="21"/>
      <c r="AB1017" s="21"/>
      <c r="AC1017" s="21"/>
      <c r="AD1017" s="21"/>
      <c r="AE1017" s="21"/>
      <c r="AF1017" s="21"/>
      <c r="AG1017" s="21"/>
      <c r="AH1017" s="21"/>
      <c r="AI1017" s="21"/>
      <c r="AJ1017" s="21"/>
      <c r="AK1017" s="21"/>
      <c r="AL1017" s="21"/>
      <c r="AM1017" s="21"/>
      <c r="AN1017" s="21"/>
    </row>
    <row r="1018" spans="1:40" s="436" customFormat="1" ht="14.5">
      <c r="A1018" s="435"/>
      <c r="B1018" s="435"/>
      <c r="C1018" s="435"/>
      <c r="D1018" s="435"/>
      <c r="E1018" s="435"/>
      <c r="F1018" s="435"/>
      <c r="G1018" s="435"/>
      <c r="H1018" s="435"/>
      <c r="I1018" s="435"/>
      <c r="J1018" s="435"/>
      <c r="K1018" s="435"/>
      <c r="L1018" s="435"/>
      <c r="M1018" s="435"/>
      <c r="N1018" s="435"/>
      <c r="O1018" s="435"/>
      <c r="P1018" s="435"/>
      <c r="Q1018" s="435"/>
      <c r="R1018" s="435"/>
      <c r="S1018" s="435"/>
      <c r="T1018" s="435"/>
      <c r="U1018" s="435"/>
      <c r="V1018" s="21"/>
      <c r="W1018" s="21"/>
      <c r="X1018" s="21"/>
      <c r="Y1018" s="21"/>
      <c r="Z1018" s="21"/>
      <c r="AA1018" s="21"/>
      <c r="AB1018" s="21"/>
      <c r="AC1018" s="21"/>
      <c r="AD1018" s="21"/>
      <c r="AE1018" s="21"/>
      <c r="AF1018" s="21"/>
      <c r="AG1018" s="21"/>
      <c r="AH1018" s="21"/>
      <c r="AI1018" s="21"/>
      <c r="AJ1018" s="21"/>
      <c r="AK1018" s="21"/>
      <c r="AL1018" s="21"/>
      <c r="AM1018" s="21"/>
      <c r="AN1018" s="21"/>
    </row>
    <row r="1019" spans="1:40" s="436" customFormat="1" ht="14.5">
      <c r="A1019" s="435"/>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21"/>
      <c r="W1019" s="21"/>
      <c r="X1019" s="21"/>
      <c r="Y1019" s="21"/>
      <c r="Z1019" s="21"/>
      <c r="AA1019" s="21"/>
      <c r="AB1019" s="21"/>
      <c r="AC1019" s="21"/>
      <c r="AD1019" s="21"/>
      <c r="AE1019" s="21"/>
      <c r="AF1019" s="21"/>
      <c r="AG1019" s="21"/>
      <c r="AH1019" s="21"/>
      <c r="AI1019" s="21"/>
      <c r="AJ1019" s="21"/>
      <c r="AK1019" s="21"/>
      <c r="AL1019" s="21"/>
      <c r="AM1019" s="21"/>
      <c r="AN1019" s="21"/>
    </row>
    <row r="1020" spans="1:40" s="436" customFormat="1" ht="14.5">
      <c r="A1020" s="435"/>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21"/>
      <c r="W1020" s="21"/>
      <c r="X1020" s="21"/>
      <c r="Y1020" s="21"/>
      <c r="Z1020" s="21"/>
      <c r="AA1020" s="21"/>
      <c r="AB1020" s="21"/>
      <c r="AC1020" s="21"/>
      <c r="AD1020" s="21"/>
      <c r="AE1020" s="21"/>
      <c r="AF1020" s="21"/>
      <c r="AG1020" s="21"/>
      <c r="AH1020" s="21"/>
      <c r="AI1020" s="21"/>
      <c r="AJ1020" s="21"/>
      <c r="AK1020" s="21"/>
      <c r="AL1020" s="21"/>
      <c r="AM1020" s="21"/>
      <c r="AN1020" s="21"/>
    </row>
    <row r="1021" spans="1:40" s="436" customFormat="1" ht="14.5">
      <c r="A1021" s="435"/>
      <c r="B1021" s="435"/>
      <c r="C1021" s="435"/>
      <c r="D1021" s="435"/>
      <c r="E1021" s="435"/>
      <c r="F1021" s="435"/>
      <c r="G1021" s="435"/>
      <c r="H1021" s="435"/>
      <c r="I1021" s="435"/>
      <c r="J1021" s="435"/>
      <c r="K1021" s="435"/>
      <c r="L1021" s="435"/>
      <c r="M1021" s="435"/>
      <c r="N1021" s="435"/>
      <c r="O1021" s="435"/>
      <c r="P1021" s="435"/>
      <c r="Q1021" s="435"/>
      <c r="R1021" s="435"/>
      <c r="S1021" s="435"/>
      <c r="T1021" s="435"/>
      <c r="U1021" s="435"/>
      <c r="V1021" s="21"/>
      <c r="W1021" s="21"/>
      <c r="X1021" s="21"/>
      <c r="Y1021" s="21"/>
      <c r="Z1021" s="21"/>
      <c r="AA1021" s="21"/>
      <c r="AB1021" s="21"/>
      <c r="AC1021" s="21"/>
      <c r="AD1021" s="21"/>
      <c r="AE1021" s="21"/>
      <c r="AF1021" s="21"/>
      <c r="AG1021" s="21"/>
      <c r="AH1021" s="21"/>
      <c r="AI1021" s="21"/>
      <c r="AJ1021" s="21"/>
      <c r="AK1021" s="21"/>
      <c r="AL1021" s="21"/>
      <c r="AM1021" s="21"/>
      <c r="AN1021" s="21"/>
    </row>
    <row r="1022" spans="1:40" s="436" customFormat="1" ht="14.5">
      <c r="A1022" s="435"/>
      <c r="B1022" s="435"/>
      <c r="C1022" s="435"/>
      <c r="D1022" s="435"/>
      <c r="E1022" s="435"/>
      <c r="F1022" s="435"/>
      <c r="G1022" s="435"/>
      <c r="H1022" s="435"/>
      <c r="I1022" s="435"/>
      <c r="J1022" s="435"/>
      <c r="K1022" s="435"/>
      <c r="L1022" s="435"/>
      <c r="M1022" s="435"/>
      <c r="N1022" s="435"/>
      <c r="O1022" s="435"/>
      <c r="P1022" s="435"/>
      <c r="Q1022" s="435"/>
      <c r="R1022" s="435"/>
      <c r="S1022" s="435"/>
      <c r="T1022" s="435"/>
      <c r="U1022" s="435"/>
      <c r="V1022" s="21"/>
      <c r="W1022" s="21"/>
      <c r="X1022" s="21"/>
      <c r="Y1022" s="21"/>
      <c r="Z1022" s="21"/>
      <c r="AA1022" s="21"/>
      <c r="AB1022" s="21"/>
      <c r="AC1022" s="21"/>
      <c r="AD1022" s="21"/>
      <c r="AE1022" s="21"/>
      <c r="AF1022" s="21"/>
      <c r="AG1022" s="21"/>
      <c r="AH1022" s="21"/>
      <c r="AI1022" s="21"/>
      <c r="AJ1022" s="21"/>
      <c r="AK1022" s="21"/>
      <c r="AL1022" s="21"/>
      <c r="AM1022" s="21"/>
      <c r="AN1022" s="21"/>
    </row>
    <row r="1023" spans="1:40" s="436" customFormat="1" ht="14.5">
      <c r="A1023" s="435"/>
      <c r="B1023" s="435"/>
      <c r="C1023" s="435"/>
      <c r="D1023" s="435"/>
      <c r="E1023" s="435"/>
      <c r="F1023" s="435"/>
      <c r="G1023" s="435"/>
      <c r="H1023" s="435"/>
      <c r="I1023" s="435"/>
      <c r="J1023" s="435"/>
      <c r="K1023" s="435"/>
      <c r="L1023" s="435"/>
      <c r="M1023" s="435"/>
      <c r="N1023" s="435"/>
      <c r="O1023" s="435"/>
      <c r="P1023" s="435"/>
      <c r="Q1023" s="435"/>
      <c r="R1023" s="435"/>
      <c r="S1023" s="435"/>
      <c r="T1023" s="435"/>
      <c r="U1023" s="435"/>
      <c r="V1023" s="21"/>
      <c r="W1023" s="21"/>
      <c r="X1023" s="21"/>
      <c r="Y1023" s="21"/>
      <c r="Z1023" s="21"/>
      <c r="AA1023" s="21"/>
      <c r="AB1023" s="21"/>
      <c r="AC1023" s="21"/>
      <c r="AD1023" s="21"/>
      <c r="AE1023" s="21"/>
      <c r="AF1023" s="21"/>
      <c r="AG1023" s="21"/>
      <c r="AH1023" s="21"/>
      <c r="AI1023" s="21"/>
      <c r="AJ1023" s="21"/>
      <c r="AK1023" s="21"/>
      <c r="AL1023" s="21"/>
      <c r="AM1023" s="21"/>
      <c r="AN1023" s="21"/>
    </row>
    <row r="1024" spans="1:40" s="436" customFormat="1" ht="14.5">
      <c r="A1024" s="435"/>
      <c r="B1024" s="435"/>
      <c r="C1024" s="435"/>
      <c r="D1024" s="435"/>
      <c r="E1024" s="435"/>
      <c r="F1024" s="435"/>
      <c r="G1024" s="435"/>
      <c r="H1024" s="435"/>
      <c r="I1024" s="435"/>
      <c r="J1024" s="435"/>
      <c r="K1024" s="435"/>
      <c r="L1024" s="435"/>
      <c r="M1024" s="435"/>
      <c r="N1024" s="435"/>
      <c r="O1024" s="435"/>
      <c r="P1024" s="435"/>
      <c r="Q1024" s="435"/>
      <c r="R1024" s="435"/>
      <c r="S1024" s="435"/>
      <c r="T1024" s="435"/>
      <c r="U1024" s="435"/>
      <c r="V1024" s="21"/>
      <c r="W1024" s="21"/>
      <c r="X1024" s="21"/>
      <c r="Y1024" s="21"/>
      <c r="Z1024" s="21"/>
      <c r="AA1024" s="21"/>
      <c r="AB1024" s="21"/>
      <c r="AC1024" s="21"/>
      <c r="AD1024" s="21"/>
      <c r="AE1024" s="21"/>
      <c r="AF1024" s="21"/>
      <c r="AG1024" s="21"/>
      <c r="AH1024" s="21"/>
      <c r="AI1024" s="21"/>
      <c r="AJ1024" s="21"/>
      <c r="AK1024" s="21"/>
      <c r="AL1024" s="21"/>
      <c r="AM1024" s="21"/>
      <c r="AN1024" s="21"/>
    </row>
    <row r="1025" spans="1:40" s="436" customFormat="1" ht="14.5">
      <c r="A1025" s="435"/>
      <c r="B1025" s="435"/>
      <c r="C1025" s="435"/>
      <c r="D1025" s="435"/>
      <c r="E1025" s="435"/>
      <c r="F1025" s="435"/>
      <c r="G1025" s="435"/>
      <c r="H1025" s="435"/>
      <c r="I1025" s="435"/>
      <c r="J1025" s="435"/>
      <c r="K1025" s="435"/>
      <c r="L1025" s="435"/>
      <c r="M1025" s="435"/>
      <c r="N1025" s="435"/>
      <c r="O1025" s="435"/>
      <c r="P1025" s="435"/>
      <c r="Q1025" s="435"/>
      <c r="R1025" s="435"/>
      <c r="S1025" s="435"/>
      <c r="T1025" s="435"/>
      <c r="U1025" s="435"/>
      <c r="V1025" s="21"/>
      <c r="W1025" s="21"/>
      <c r="X1025" s="21"/>
      <c r="Y1025" s="21"/>
      <c r="Z1025" s="21"/>
      <c r="AA1025" s="21"/>
      <c r="AB1025" s="21"/>
      <c r="AC1025" s="21"/>
      <c r="AD1025" s="21"/>
      <c r="AE1025" s="21"/>
      <c r="AF1025" s="21"/>
      <c r="AG1025" s="21"/>
      <c r="AH1025" s="21"/>
      <c r="AI1025" s="21"/>
      <c r="AJ1025" s="21"/>
      <c r="AK1025" s="21"/>
      <c r="AL1025" s="21"/>
      <c r="AM1025" s="21"/>
      <c r="AN1025" s="21"/>
    </row>
    <row r="1026" spans="1:40" s="436" customFormat="1" ht="14.5">
      <c r="A1026" s="435"/>
      <c r="B1026" s="435"/>
      <c r="C1026" s="435"/>
      <c r="D1026" s="435"/>
      <c r="E1026" s="435"/>
      <c r="F1026" s="435"/>
      <c r="G1026" s="435"/>
      <c r="H1026" s="435"/>
      <c r="I1026" s="435"/>
      <c r="J1026" s="435"/>
      <c r="K1026" s="435"/>
      <c r="L1026" s="435"/>
      <c r="M1026" s="435"/>
      <c r="N1026" s="435"/>
      <c r="O1026" s="435"/>
      <c r="P1026" s="435"/>
      <c r="Q1026" s="435"/>
      <c r="R1026" s="435"/>
      <c r="S1026" s="435"/>
      <c r="T1026" s="435"/>
      <c r="U1026" s="435"/>
      <c r="V1026" s="21"/>
      <c r="W1026" s="21"/>
      <c r="X1026" s="21"/>
      <c r="Y1026" s="21"/>
      <c r="Z1026" s="21"/>
      <c r="AA1026" s="21"/>
      <c r="AB1026" s="21"/>
      <c r="AC1026" s="21"/>
      <c r="AD1026" s="21"/>
      <c r="AE1026" s="21"/>
      <c r="AF1026" s="21"/>
      <c r="AG1026" s="21"/>
      <c r="AH1026" s="21"/>
      <c r="AI1026" s="21"/>
      <c r="AJ1026" s="21"/>
      <c r="AK1026" s="21"/>
      <c r="AL1026" s="21"/>
      <c r="AM1026" s="21"/>
      <c r="AN1026" s="21"/>
    </row>
    <row r="1027" spans="1:40" s="436" customFormat="1" ht="14.5">
      <c r="A1027" s="435"/>
      <c r="B1027" s="435"/>
      <c r="C1027" s="435"/>
      <c r="D1027" s="435"/>
      <c r="E1027" s="435"/>
      <c r="F1027" s="435"/>
      <c r="G1027" s="435"/>
      <c r="H1027" s="435"/>
      <c r="I1027" s="435"/>
      <c r="J1027" s="435"/>
      <c r="K1027" s="435"/>
      <c r="L1027" s="435"/>
      <c r="M1027" s="435"/>
      <c r="N1027" s="435"/>
      <c r="O1027" s="435"/>
      <c r="P1027" s="435"/>
      <c r="Q1027" s="435"/>
      <c r="R1027" s="435"/>
      <c r="S1027" s="435"/>
      <c r="T1027" s="435"/>
      <c r="U1027" s="435"/>
      <c r="V1027" s="21"/>
      <c r="W1027" s="21"/>
      <c r="X1027" s="21"/>
      <c r="Y1027" s="21"/>
      <c r="Z1027" s="21"/>
      <c r="AA1027" s="21"/>
      <c r="AB1027" s="21"/>
      <c r="AC1027" s="21"/>
      <c r="AD1027" s="21"/>
      <c r="AE1027" s="21"/>
      <c r="AF1027" s="21"/>
      <c r="AG1027" s="21"/>
      <c r="AH1027" s="21"/>
      <c r="AI1027" s="21"/>
      <c r="AJ1027" s="21"/>
      <c r="AK1027" s="21"/>
      <c r="AL1027" s="21"/>
      <c r="AM1027" s="21"/>
      <c r="AN1027" s="21"/>
    </row>
    <row r="1028" spans="1:40" s="436" customFormat="1" ht="14.5">
      <c r="A1028" s="435"/>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21"/>
      <c r="W1028" s="21"/>
      <c r="X1028" s="21"/>
      <c r="Y1028" s="21"/>
      <c r="Z1028" s="21"/>
      <c r="AA1028" s="21"/>
      <c r="AB1028" s="21"/>
      <c r="AC1028" s="21"/>
      <c r="AD1028" s="21"/>
      <c r="AE1028" s="21"/>
      <c r="AF1028" s="21"/>
      <c r="AG1028" s="21"/>
      <c r="AH1028" s="21"/>
      <c r="AI1028" s="21"/>
      <c r="AJ1028" s="21"/>
      <c r="AK1028" s="21"/>
      <c r="AL1028" s="21"/>
      <c r="AM1028" s="21"/>
      <c r="AN1028" s="21"/>
    </row>
    <row r="1029" spans="1:40" s="436" customFormat="1" ht="14.5">
      <c r="A1029" s="435"/>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21"/>
      <c r="W1029" s="21"/>
      <c r="X1029" s="21"/>
      <c r="Y1029" s="21"/>
      <c r="Z1029" s="21"/>
      <c r="AA1029" s="21"/>
      <c r="AB1029" s="21"/>
      <c r="AC1029" s="21"/>
      <c r="AD1029" s="21"/>
      <c r="AE1029" s="21"/>
      <c r="AF1029" s="21"/>
      <c r="AG1029" s="21"/>
      <c r="AH1029" s="21"/>
      <c r="AI1029" s="21"/>
      <c r="AJ1029" s="21"/>
      <c r="AK1029" s="21"/>
      <c r="AL1029" s="21"/>
      <c r="AM1029" s="21"/>
      <c r="AN1029" s="21"/>
    </row>
    <row r="1030" spans="1:40" s="436" customFormat="1" ht="14.5">
      <c r="A1030" s="435"/>
      <c r="B1030" s="435"/>
      <c r="C1030" s="435"/>
      <c r="D1030" s="435"/>
      <c r="E1030" s="435"/>
      <c r="F1030" s="435"/>
      <c r="G1030" s="435"/>
      <c r="H1030" s="435"/>
      <c r="I1030" s="435"/>
      <c r="J1030" s="435"/>
      <c r="K1030" s="435"/>
      <c r="L1030" s="435"/>
      <c r="M1030" s="435"/>
      <c r="N1030" s="435"/>
      <c r="O1030" s="435"/>
      <c r="P1030" s="435"/>
      <c r="Q1030" s="435"/>
      <c r="R1030" s="435"/>
      <c r="S1030" s="435"/>
      <c r="T1030" s="435"/>
      <c r="U1030" s="435"/>
      <c r="V1030" s="21"/>
      <c r="W1030" s="21"/>
      <c r="X1030" s="21"/>
      <c r="Y1030" s="21"/>
      <c r="Z1030" s="21"/>
      <c r="AA1030" s="21"/>
      <c r="AB1030" s="21"/>
      <c r="AC1030" s="21"/>
      <c r="AD1030" s="21"/>
      <c r="AE1030" s="21"/>
      <c r="AF1030" s="21"/>
      <c r="AG1030" s="21"/>
      <c r="AH1030" s="21"/>
      <c r="AI1030" s="21"/>
      <c r="AJ1030" s="21"/>
      <c r="AK1030" s="21"/>
      <c r="AL1030" s="21"/>
      <c r="AM1030" s="21"/>
      <c r="AN1030" s="21"/>
    </row>
    <row r="1031" spans="1:40" s="436" customFormat="1" ht="14.5">
      <c r="A1031" s="435"/>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21"/>
      <c r="W1031" s="21"/>
      <c r="X1031" s="21"/>
      <c r="Y1031" s="21"/>
      <c r="Z1031" s="21"/>
      <c r="AA1031" s="21"/>
      <c r="AB1031" s="21"/>
      <c r="AC1031" s="21"/>
      <c r="AD1031" s="21"/>
      <c r="AE1031" s="21"/>
      <c r="AF1031" s="21"/>
      <c r="AG1031" s="21"/>
      <c r="AH1031" s="21"/>
      <c r="AI1031" s="21"/>
      <c r="AJ1031" s="21"/>
      <c r="AK1031" s="21"/>
      <c r="AL1031" s="21"/>
      <c r="AM1031" s="21"/>
      <c r="AN1031" s="21"/>
    </row>
    <row r="1032" spans="1:40" s="436" customFormat="1" ht="14.5">
      <c r="A1032" s="435"/>
      <c r="B1032" s="435"/>
      <c r="C1032" s="435"/>
      <c r="D1032" s="435"/>
      <c r="E1032" s="435"/>
      <c r="F1032" s="435"/>
      <c r="G1032" s="435"/>
      <c r="H1032" s="435"/>
      <c r="I1032" s="435"/>
      <c r="J1032" s="435"/>
      <c r="K1032" s="435"/>
      <c r="L1032" s="435"/>
      <c r="M1032" s="435"/>
      <c r="N1032" s="435"/>
      <c r="O1032" s="435"/>
      <c r="P1032" s="435"/>
      <c r="Q1032" s="435"/>
      <c r="R1032" s="435"/>
      <c r="S1032" s="435"/>
      <c r="T1032" s="435"/>
      <c r="U1032" s="435"/>
      <c r="V1032" s="21"/>
      <c r="W1032" s="21"/>
      <c r="X1032" s="21"/>
      <c r="Y1032" s="21"/>
      <c r="Z1032" s="21"/>
      <c r="AA1032" s="21"/>
      <c r="AB1032" s="21"/>
      <c r="AC1032" s="21"/>
      <c r="AD1032" s="21"/>
      <c r="AE1032" s="21"/>
      <c r="AF1032" s="21"/>
      <c r="AG1032" s="21"/>
      <c r="AH1032" s="21"/>
      <c r="AI1032" s="21"/>
      <c r="AJ1032" s="21"/>
      <c r="AK1032" s="21"/>
      <c r="AL1032" s="21"/>
      <c r="AM1032" s="21"/>
      <c r="AN1032" s="21"/>
    </row>
    <row r="1033" spans="1:40" s="436" customFormat="1" ht="14.5">
      <c r="A1033" s="435"/>
      <c r="B1033" s="435"/>
      <c r="C1033" s="435"/>
      <c r="D1033" s="435"/>
      <c r="E1033" s="435"/>
      <c r="F1033" s="435"/>
      <c r="G1033" s="435"/>
      <c r="H1033" s="435"/>
      <c r="I1033" s="435"/>
      <c r="J1033" s="435"/>
      <c r="K1033" s="435"/>
      <c r="L1033" s="435"/>
      <c r="M1033" s="435"/>
      <c r="N1033" s="435"/>
      <c r="O1033" s="435"/>
      <c r="P1033" s="435"/>
      <c r="Q1033" s="435"/>
      <c r="R1033" s="435"/>
      <c r="S1033" s="435"/>
      <c r="T1033" s="435"/>
      <c r="U1033" s="435"/>
      <c r="V1033" s="21"/>
      <c r="W1033" s="21"/>
      <c r="X1033" s="21"/>
      <c r="Y1033" s="21"/>
      <c r="Z1033" s="21"/>
      <c r="AA1033" s="21"/>
      <c r="AB1033" s="21"/>
      <c r="AC1033" s="21"/>
      <c r="AD1033" s="21"/>
      <c r="AE1033" s="21"/>
      <c r="AF1033" s="21"/>
      <c r="AG1033" s="21"/>
      <c r="AH1033" s="21"/>
      <c r="AI1033" s="21"/>
      <c r="AJ1033" s="21"/>
      <c r="AK1033" s="21"/>
      <c r="AL1033" s="21"/>
      <c r="AM1033" s="21"/>
      <c r="AN1033" s="21"/>
    </row>
    <row r="1034" spans="1:40" s="436" customFormat="1" ht="14.5">
      <c r="A1034" s="435"/>
      <c r="B1034" s="435"/>
      <c r="C1034" s="435"/>
      <c r="D1034" s="435"/>
      <c r="E1034" s="435"/>
      <c r="F1034" s="435"/>
      <c r="G1034" s="435"/>
      <c r="H1034" s="435"/>
      <c r="I1034" s="435"/>
      <c r="J1034" s="435"/>
      <c r="K1034" s="435"/>
      <c r="L1034" s="435"/>
      <c r="M1034" s="435"/>
      <c r="N1034" s="435"/>
      <c r="O1034" s="435"/>
      <c r="P1034" s="435"/>
      <c r="Q1034" s="435"/>
      <c r="R1034" s="435"/>
      <c r="S1034" s="435"/>
      <c r="T1034" s="435"/>
      <c r="U1034" s="435"/>
      <c r="V1034" s="21"/>
      <c r="W1034" s="21"/>
      <c r="X1034" s="21"/>
      <c r="Y1034" s="21"/>
      <c r="Z1034" s="21"/>
      <c r="AA1034" s="21"/>
      <c r="AB1034" s="21"/>
      <c r="AC1034" s="21"/>
      <c r="AD1034" s="21"/>
      <c r="AE1034" s="21"/>
      <c r="AF1034" s="21"/>
      <c r="AG1034" s="21"/>
      <c r="AH1034" s="21"/>
      <c r="AI1034" s="21"/>
      <c r="AJ1034" s="21"/>
      <c r="AK1034" s="21"/>
      <c r="AL1034" s="21"/>
      <c r="AM1034" s="21"/>
      <c r="AN1034" s="21"/>
    </row>
    <row r="1035" spans="1:40" s="436" customFormat="1" ht="14.5">
      <c r="A1035" s="435"/>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21"/>
      <c r="W1035" s="21"/>
      <c r="X1035" s="21"/>
      <c r="Y1035" s="21"/>
      <c r="Z1035" s="21"/>
      <c r="AA1035" s="21"/>
      <c r="AB1035" s="21"/>
      <c r="AC1035" s="21"/>
      <c r="AD1035" s="21"/>
      <c r="AE1035" s="21"/>
      <c r="AF1035" s="21"/>
      <c r="AG1035" s="21"/>
      <c r="AH1035" s="21"/>
      <c r="AI1035" s="21"/>
      <c r="AJ1035" s="21"/>
      <c r="AK1035" s="21"/>
      <c r="AL1035" s="21"/>
      <c r="AM1035" s="21"/>
      <c r="AN1035" s="21"/>
    </row>
    <row r="1036" spans="1:40" s="436" customFormat="1" ht="14.5">
      <c r="A1036" s="435"/>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21"/>
      <c r="W1036" s="21"/>
      <c r="X1036" s="21"/>
      <c r="Y1036" s="21"/>
      <c r="Z1036" s="21"/>
      <c r="AA1036" s="21"/>
      <c r="AB1036" s="21"/>
      <c r="AC1036" s="21"/>
      <c r="AD1036" s="21"/>
      <c r="AE1036" s="21"/>
      <c r="AF1036" s="21"/>
      <c r="AG1036" s="21"/>
      <c r="AH1036" s="21"/>
      <c r="AI1036" s="21"/>
      <c r="AJ1036" s="21"/>
      <c r="AK1036" s="21"/>
      <c r="AL1036" s="21"/>
      <c r="AM1036" s="21"/>
      <c r="AN1036" s="21"/>
    </row>
    <row r="1037" spans="1:40" s="436" customFormat="1" ht="14.5">
      <c r="A1037" s="435"/>
      <c r="B1037" s="435"/>
      <c r="C1037" s="435"/>
      <c r="D1037" s="435"/>
      <c r="E1037" s="435"/>
      <c r="F1037" s="435"/>
      <c r="G1037" s="435"/>
      <c r="H1037" s="435"/>
      <c r="I1037" s="435"/>
      <c r="J1037" s="435"/>
      <c r="K1037" s="435"/>
      <c r="L1037" s="435"/>
      <c r="M1037" s="435"/>
      <c r="N1037" s="435"/>
      <c r="O1037" s="435"/>
      <c r="P1037" s="435"/>
      <c r="Q1037" s="435"/>
      <c r="R1037" s="435"/>
      <c r="S1037" s="435"/>
      <c r="T1037" s="435"/>
      <c r="U1037" s="435"/>
      <c r="V1037" s="21"/>
      <c r="W1037" s="21"/>
      <c r="X1037" s="21"/>
      <c r="Y1037" s="21"/>
      <c r="Z1037" s="21"/>
      <c r="AA1037" s="21"/>
      <c r="AB1037" s="21"/>
      <c r="AC1037" s="21"/>
      <c r="AD1037" s="21"/>
      <c r="AE1037" s="21"/>
      <c r="AF1037" s="21"/>
      <c r="AG1037" s="21"/>
      <c r="AH1037" s="21"/>
      <c r="AI1037" s="21"/>
      <c r="AJ1037" s="21"/>
      <c r="AK1037" s="21"/>
      <c r="AL1037" s="21"/>
      <c r="AM1037" s="21"/>
      <c r="AN1037" s="21"/>
    </row>
    <row r="1038" spans="1:40" s="436" customFormat="1" ht="14.5">
      <c r="A1038" s="435"/>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21"/>
      <c r="W1038" s="21"/>
      <c r="X1038" s="21"/>
      <c r="Y1038" s="21"/>
      <c r="Z1038" s="21"/>
      <c r="AA1038" s="21"/>
      <c r="AB1038" s="21"/>
      <c r="AC1038" s="21"/>
      <c r="AD1038" s="21"/>
      <c r="AE1038" s="21"/>
      <c r="AF1038" s="21"/>
      <c r="AG1038" s="21"/>
      <c r="AH1038" s="21"/>
      <c r="AI1038" s="21"/>
      <c r="AJ1038" s="21"/>
      <c r="AK1038" s="21"/>
      <c r="AL1038" s="21"/>
      <c r="AM1038" s="21"/>
      <c r="AN1038" s="21"/>
    </row>
    <row r="1039" spans="1:40" s="436" customFormat="1" ht="14.5">
      <c r="A1039" s="435"/>
      <c r="B1039" s="435"/>
      <c r="C1039" s="435"/>
      <c r="D1039" s="435"/>
      <c r="E1039" s="435"/>
      <c r="F1039" s="435"/>
      <c r="G1039" s="435"/>
      <c r="H1039" s="435"/>
      <c r="I1039" s="435"/>
      <c r="J1039" s="435"/>
      <c r="K1039" s="435"/>
      <c r="L1039" s="435"/>
      <c r="M1039" s="435"/>
      <c r="N1039" s="435"/>
      <c r="O1039" s="435"/>
      <c r="P1039" s="435"/>
      <c r="Q1039" s="435"/>
      <c r="R1039" s="435"/>
      <c r="S1039" s="435"/>
      <c r="T1039" s="435"/>
      <c r="U1039" s="435"/>
      <c r="V1039" s="21"/>
      <c r="W1039" s="21"/>
      <c r="X1039" s="21"/>
      <c r="Y1039" s="21"/>
      <c r="Z1039" s="21"/>
      <c r="AA1039" s="21"/>
      <c r="AB1039" s="21"/>
      <c r="AC1039" s="21"/>
      <c r="AD1039" s="21"/>
      <c r="AE1039" s="21"/>
      <c r="AF1039" s="21"/>
      <c r="AG1039" s="21"/>
      <c r="AH1039" s="21"/>
      <c r="AI1039" s="21"/>
      <c r="AJ1039" s="21"/>
      <c r="AK1039" s="21"/>
      <c r="AL1039" s="21"/>
      <c r="AM1039" s="21"/>
      <c r="AN1039" s="21"/>
    </row>
    <row r="1040" spans="1:40" s="436" customFormat="1" ht="14.5">
      <c r="A1040" s="435"/>
      <c r="B1040" s="435"/>
      <c r="C1040" s="435"/>
      <c r="D1040" s="435"/>
      <c r="E1040" s="435"/>
      <c r="F1040" s="435"/>
      <c r="G1040" s="435"/>
      <c r="H1040" s="435"/>
      <c r="I1040" s="435"/>
      <c r="J1040" s="435"/>
      <c r="K1040" s="435"/>
      <c r="L1040" s="435"/>
      <c r="M1040" s="435"/>
      <c r="N1040" s="435"/>
      <c r="O1040" s="435"/>
      <c r="P1040" s="435"/>
      <c r="Q1040" s="435"/>
      <c r="R1040" s="435"/>
      <c r="S1040" s="435"/>
      <c r="T1040" s="435"/>
      <c r="U1040" s="435"/>
      <c r="V1040" s="21"/>
      <c r="W1040" s="21"/>
      <c r="X1040" s="21"/>
      <c r="Y1040" s="21"/>
      <c r="Z1040" s="21"/>
      <c r="AA1040" s="21"/>
      <c r="AB1040" s="21"/>
      <c r="AC1040" s="21"/>
      <c r="AD1040" s="21"/>
      <c r="AE1040" s="21"/>
      <c r="AF1040" s="21"/>
      <c r="AG1040" s="21"/>
      <c r="AH1040" s="21"/>
      <c r="AI1040" s="21"/>
      <c r="AJ1040" s="21"/>
      <c r="AK1040" s="21"/>
      <c r="AL1040" s="21"/>
      <c r="AM1040" s="21"/>
      <c r="AN1040" s="21"/>
    </row>
    <row r="1041" spans="1:40" s="436" customFormat="1" ht="14.5">
      <c r="A1041" s="435"/>
      <c r="B1041" s="435"/>
      <c r="C1041" s="435"/>
      <c r="D1041" s="435"/>
      <c r="E1041" s="435"/>
      <c r="F1041" s="435"/>
      <c r="G1041" s="435"/>
      <c r="H1041" s="435"/>
      <c r="I1041" s="435"/>
      <c r="J1041" s="435"/>
      <c r="K1041" s="435"/>
      <c r="L1041" s="435"/>
      <c r="M1041" s="435"/>
      <c r="N1041" s="435"/>
      <c r="O1041" s="435"/>
      <c r="P1041" s="435"/>
      <c r="Q1041" s="435"/>
      <c r="R1041" s="435"/>
      <c r="S1041" s="435"/>
      <c r="T1041" s="435"/>
      <c r="U1041" s="435"/>
      <c r="V1041" s="21"/>
      <c r="W1041" s="21"/>
      <c r="X1041" s="21"/>
      <c r="Y1041" s="21"/>
      <c r="Z1041" s="21"/>
      <c r="AA1041" s="21"/>
      <c r="AB1041" s="21"/>
      <c r="AC1041" s="21"/>
      <c r="AD1041" s="21"/>
      <c r="AE1041" s="21"/>
      <c r="AF1041" s="21"/>
      <c r="AG1041" s="21"/>
      <c r="AH1041" s="21"/>
      <c r="AI1041" s="21"/>
      <c r="AJ1041" s="21"/>
      <c r="AK1041" s="21"/>
      <c r="AL1041" s="21"/>
      <c r="AM1041" s="21"/>
      <c r="AN1041" s="21"/>
    </row>
    <row r="1042" spans="1:40" s="436" customFormat="1" ht="14.5">
      <c r="A1042" s="435"/>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21"/>
      <c r="W1042" s="21"/>
      <c r="X1042" s="21"/>
      <c r="Y1042" s="21"/>
      <c r="Z1042" s="21"/>
      <c r="AA1042" s="21"/>
      <c r="AB1042" s="21"/>
      <c r="AC1042" s="21"/>
      <c r="AD1042" s="21"/>
      <c r="AE1042" s="21"/>
      <c r="AF1042" s="21"/>
      <c r="AG1042" s="21"/>
      <c r="AH1042" s="21"/>
      <c r="AI1042" s="21"/>
      <c r="AJ1042" s="21"/>
      <c r="AK1042" s="21"/>
      <c r="AL1042" s="21"/>
      <c r="AM1042" s="21"/>
      <c r="AN1042" s="21"/>
    </row>
    <row r="1043" spans="1:40" s="436" customFormat="1" ht="14.5">
      <c r="A1043" s="435"/>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21"/>
      <c r="W1043" s="21"/>
      <c r="X1043" s="21"/>
      <c r="Y1043" s="21"/>
      <c r="Z1043" s="21"/>
      <c r="AA1043" s="21"/>
      <c r="AB1043" s="21"/>
      <c r="AC1043" s="21"/>
      <c r="AD1043" s="21"/>
      <c r="AE1043" s="21"/>
      <c r="AF1043" s="21"/>
      <c r="AG1043" s="21"/>
      <c r="AH1043" s="21"/>
      <c r="AI1043" s="21"/>
      <c r="AJ1043" s="21"/>
      <c r="AK1043" s="21"/>
      <c r="AL1043" s="21"/>
      <c r="AM1043" s="21"/>
      <c r="AN1043" s="21"/>
    </row>
    <row r="1044" spans="1:40" s="436" customFormat="1" ht="14.5">
      <c r="A1044" s="435"/>
      <c r="B1044" s="435"/>
      <c r="C1044" s="435"/>
      <c r="D1044" s="435"/>
      <c r="E1044" s="435"/>
      <c r="F1044" s="435"/>
      <c r="G1044" s="435"/>
      <c r="H1044" s="435"/>
      <c r="I1044" s="435"/>
      <c r="J1044" s="435"/>
      <c r="K1044" s="435"/>
      <c r="L1044" s="435"/>
      <c r="M1044" s="435"/>
      <c r="N1044" s="435"/>
      <c r="O1044" s="435"/>
      <c r="P1044" s="435"/>
      <c r="Q1044" s="435"/>
      <c r="R1044" s="435"/>
      <c r="S1044" s="435"/>
      <c r="T1044" s="435"/>
      <c r="U1044" s="435"/>
      <c r="V1044" s="21"/>
      <c r="W1044" s="21"/>
      <c r="X1044" s="21"/>
      <c r="Y1044" s="21"/>
      <c r="Z1044" s="21"/>
      <c r="AA1044" s="21"/>
      <c r="AB1044" s="21"/>
      <c r="AC1044" s="21"/>
      <c r="AD1044" s="21"/>
      <c r="AE1044" s="21"/>
      <c r="AF1044" s="21"/>
      <c r="AG1044" s="21"/>
      <c r="AH1044" s="21"/>
      <c r="AI1044" s="21"/>
      <c r="AJ1044" s="21"/>
      <c r="AK1044" s="21"/>
      <c r="AL1044" s="21"/>
      <c r="AM1044" s="21"/>
      <c r="AN1044" s="21"/>
    </row>
    <row r="1045" spans="1:40" s="436" customFormat="1" ht="14.5">
      <c r="A1045" s="435"/>
      <c r="B1045" s="435"/>
      <c r="C1045" s="435"/>
      <c r="D1045" s="435"/>
      <c r="E1045" s="435"/>
      <c r="F1045" s="435"/>
      <c r="G1045" s="435"/>
      <c r="H1045" s="435"/>
      <c r="I1045" s="435"/>
      <c r="J1045" s="435"/>
      <c r="K1045" s="435"/>
      <c r="L1045" s="435"/>
      <c r="M1045" s="435"/>
      <c r="N1045" s="435"/>
      <c r="O1045" s="435"/>
      <c r="P1045" s="435"/>
      <c r="Q1045" s="435"/>
      <c r="R1045" s="435"/>
      <c r="S1045" s="435"/>
      <c r="T1045" s="435"/>
      <c r="U1045" s="435"/>
      <c r="V1045" s="21"/>
      <c r="W1045" s="21"/>
      <c r="X1045" s="21"/>
      <c r="Y1045" s="21"/>
      <c r="Z1045" s="21"/>
      <c r="AA1045" s="21"/>
      <c r="AB1045" s="21"/>
      <c r="AC1045" s="21"/>
      <c r="AD1045" s="21"/>
      <c r="AE1045" s="21"/>
      <c r="AF1045" s="21"/>
      <c r="AG1045" s="21"/>
      <c r="AH1045" s="21"/>
      <c r="AI1045" s="21"/>
      <c r="AJ1045" s="21"/>
      <c r="AK1045" s="21"/>
      <c r="AL1045" s="21"/>
      <c r="AM1045" s="21"/>
      <c r="AN1045" s="21"/>
    </row>
    <row r="1046" spans="1:40" s="436" customFormat="1" ht="14.5">
      <c r="A1046" s="435"/>
      <c r="B1046" s="435"/>
      <c r="C1046" s="435"/>
      <c r="D1046" s="435"/>
      <c r="E1046" s="435"/>
      <c r="F1046" s="435"/>
      <c r="G1046" s="435"/>
      <c r="H1046" s="435"/>
      <c r="I1046" s="435"/>
      <c r="J1046" s="435"/>
      <c r="K1046" s="435"/>
      <c r="L1046" s="435"/>
      <c r="M1046" s="435"/>
      <c r="N1046" s="435"/>
      <c r="O1046" s="435"/>
      <c r="P1046" s="435"/>
      <c r="Q1046" s="435"/>
      <c r="R1046" s="435"/>
      <c r="S1046" s="435"/>
      <c r="T1046" s="435"/>
      <c r="U1046" s="435"/>
      <c r="V1046" s="21"/>
      <c r="W1046" s="21"/>
      <c r="X1046" s="21"/>
      <c r="Y1046" s="21"/>
      <c r="Z1046" s="21"/>
      <c r="AA1046" s="21"/>
      <c r="AB1046" s="21"/>
      <c r="AC1046" s="21"/>
      <c r="AD1046" s="21"/>
      <c r="AE1046" s="21"/>
      <c r="AF1046" s="21"/>
      <c r="AG1046" s="21"/>
      <c r="AH1046" s="21"/>
      <c r="AI1046" s="21"/>
      <c r="AJ1046" s="21"/>
      <c r="AK1046" s="21"/>
      <c r="AL1046" s="21"/>
      <c r="AM1046" s="21"/>
      <c r="AN1046" s="21"/>
    </row>
    <row r="1047" spans="1:40" s="436" customFormat="1" ht="14.5">
      <c r="A1047" s="435"/>
      <c r="B1047" s="435"/>
      <c r="C1047" s="435"/>
      <c r="D1047" s="435"/>
      <c r="E1047" s="435"/>
      <c r="F1047" s="435"/>
      <c r="G1047" s="435"/>
      <c r="H1047" s="435"/>
      <c r="I1047" s="435"/>
      <c r="J1047" s="435"/>
      <c r="K1047" s="435"/>
      <c r="L1047" s="435"/>
      <c r="M1047" s="435"/>
      <c r="N1047" s="435"/>
      <c r="O1047" s="435"/>
      <c r="P1047" s="435"/>
      <c r="Q1047" s="435"/>
      <c r="R1047" s="435"/>
      <c r="S1047" s="435"/>
      <c r="T1047" s="435"/>
      <c r="U1047" s="435"/>
      <c r="V1047" s="21"/>
      <c r="W1047" s="21"/>
      <c r="X1047" s="21"/>
      <c r="Y1047" s="21"/>
      <c r="Z1047" s="21"/>
      <c r="AA1047" s="21"/>
      <c r="AB1047" s="21"/>
      <c r="AC1047" s="21"/>
      <c r="AD1047" s="21"/>
      <c r="AE1047" s="21"/>
      <c r="AF1047" s="21"/>
      <c r="AG1047" s="21"/>
      <c r="AH1047" s="21"/>
      <c r="AI1047" s="21"/>
      <c r="AJ1047" s="21"/>
      <c r="AK1047" s="21"/>
      <c r="AL1047" s="21"/>
      <c r="AM1047" s="21"/>
      <c r="AN1047" s="21"/>
    </row>
    <row r="1048" spans="1:40" s="436" customFormat="1" ht="14.5">
      <c r="A1048" s="435"/>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21"/>
      <c r="W1048" s="21"/>
      <c r="X1048" s="21"/>
      <c r="Y1048" s="21"/>
      <c r="Z1048" s="21"/>
      <c r="AA1048" s="21"/>
      <c r="AB1048" s="21"/>
      <c r="AC1048" s="21"/>
      <c r="AD1048" s="21"/>
      <c r="AE1048" s="21"/>
      <c r="AF1048" s="21"/>
      <c r="AG1048" s="21"/>
      <c r="AH1048" s="21"/>
      <c r="AI1048" s="21"/>
      <c r="AJ1048" s="21"/>
      <c r="AK1048" s="21"/>
      <c r="AL1048" s="21"/>
      <c r="AM1048" s="21"/>
      <c r="AN1048" s="21"/>
    </row>
    <row r="1049" spans="1:40" s="436" customFormat="1" ht="14.5">
      <c r="A1049" s="435"/>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21"/>
      <c r="W1049" s="21"/>
      <c r="X1049" s="21"/>
      <c r="Y1049" s="21"/>
      <c r="Z1049" s="21"/>
      <c r="AA1049" s="21"/>
      <c r="AB1049" s="21"/>
      <c r="AC1049" s="21"/>
      <c r="AD1049" s="21"/>
      <c r="AE1049" s="21"/>
      <c r="AF1049" s="21"/>
      <c r="AG1049" s="21"/>
      <c r="AH1049" s="21"/>
      <c r="AI1049" s="21"/>
      <c r="AJ1049" s="21"/>
      <c r="AK1049" s="21"/>
      <c r="AL1049" s="21"/>
      <c r="AM1049" s="21"/>
      <c r="AN1049" s="21"/>
    </row>
    <row r="1050" spans="1:40" s="436" customFormat="1" ht="14.5">
      <c r="A1050" s="435"/>
      <c r="B1050" s="435"/>
      <c r="C1050" s="435"/>
      <c r="D1050" s="435"/>
      <c r="E1050" s="435"/>
      <c r="F1050" s="435"/>
      <c r="G1050" s="435"/>
      <c r="H1050" s="435"/>
      <c r="I1050" s="435"/>
      <c r="J1050" s="435"/>
      <c r="K1050" s="435"/>
      <c r="L1050" s="435"/>
      <c r="M1050" s="435"/>
      <c r="N1050" s="435"/>
      <c r="O1050" s="435"/>
      <c r="P1050" s="435"/>
      <c r="Q1050" s="435"/>
      <c r="R1050" s="435"/>
      <c r="S1050" s="435"/>
      <c r="T1050" s="435"/>
      <c r="U1050" s="435"/>
      <c r="V1050" s="21"/>
      <c r="W1050" s="21"/>
      <c r="X1050" s="21"/>
      <c r="Y1050" s="21"/>
      <c r="Z1050" s="21"/>
      <c r="AA1050" s="21"/>
      <c r="AB1050" s="21"/>
      <c r="AC1050" s="21"/>
      <c r="AD1050" s="21"/>
      <c r="AE1050" s="21"/>
      <c r="AF1050" s="21"/>
      <c r="AG1050" s="21"/>
      <c r="AH1050" s="21"/>
      <c r="AI1050" s="21"/>
      <c r="AJ1050" s="21"/>
      <c r="AK1050" s="21"/>
      <c r="AL1050" s="21"/>
      <c r="AM1050" s="21"/>
      <c r="AN1050" s="21"/>
    </row>
    <row r="1051" spans="1:40" s="436" customFormat="1" ht="14.5">
      <c r="A1051" s="435"/>
      <c r="B1051" s="435"/>
      <c r="C1051" s="435"/>
      <c r="D1051" s="435"/>
      <c r="E1051" s="435"/>
      <c r="F1051" s="435"/>
      <c r="G1051" s="435"/>
      <c r="H1051" s="435"/>
      <c r="I1051" s="435"/>
      <c r="J1051" s="435"/>
      <c r="K1051" s="435"/>
      <c r="L1051" s="435"/>
      <c r="M1051" s="435"/>
      <c r="N1051" s="435"/>
      <c r="O1051" s="435"/>
      <c r="P1051" s="435"/>
      <c r="Q1051" s="435"/>
      <c r="R1051" s="435"/>
      <c r="S1051" s="435"/>
      <c r="T1051" s="435"/>
      <c r="U1051" s="435"/>
      <c r="V1051" s="21"/>
      <c r="W1051" s="21"/>
      <c r="X1051" s="21"/>
      <c r="Y1051" s="21"/>
      <c r="Z1051" s="21"/>
      <c r="AA1051" s="21"/>
      <c r="AB1051" s="21"/>
      <c r="AC1051" s="21"/>
      <c r="AD1051" s="21"/>
      <c r="AE1051" s="21"/>
      <c r="AF1051" s="21"/>
      <c r="AG1051" s="21"/>
      <c r="AH1051" s="21"/>
      <c r="AI1051" s="21"/>
      <c r="AJ1051" s="21"/>
      <c r="AK1051" s="21"/>
      <c r="AL1051" s="21"/>
      <c r="AM1051" s="21"/>
      <c r="AN1051" s="21"/>
    </row>
    <row r="1052" spans="1:40" s="436" customFormat="1" ht="14.5">
      <c r="A1052" s="435"/>
      <c r="B1052" s="435"/>
      <c r="C1052" s="435"/>
      <c r="D1052" s="435"/>
      <c r="E1052" s="435"/>
      <c r="F1052" s="435"/>
      <c r="G1052" s="435"/>
      <c r="H1052" s="435"/>
      <c r="I1052" s="435"/>
      <c r="J1052" s="435"/>
      <c r="K1052" s="435"/>
      <c r="L1052" s="435"/>
      <c r="M1052" s="435"/>
      <c r="N1052" s="435"/>
      <c r="O1052" s="435"/>
      <c r="P1052" s="435"/>
      <c r="Q1052" s="435"/>
      <c r="R1052" s="435"/>
      <c r="S1052" s="435"/>
      <c r="T1052" s="435"/>
      <c r="U1052" s="435"/>
      <c r="V1052" s="21"/>
      <c r="W1052" s="21"/>
      <c r="X1052" s="21"/>
      <c r="Y1052" s="21"/>
      <c r="Z1052" s="21"/>
      <c r="AA1052" s="21"/>
      <c r="AB1052" s="21"/>
      <c r="AC1052" s="21"/>
      <c r="AD1052" s="21"/>
      <c r="AE1052" s="21"/>
      <c r="AF1052" s="21"/>
      <c r="AG1052" s="21"/>
      <c r="AH1052" s="21"/>
      <c r="AI1052" s="21"/>
      <c r="AJ1052" s="21"/>
      <c r="AK1052" s="21"/>
      <c r="AL1052" s="21"/>
      <c r="AM1052" s="21"/>
      <c r="AN1052" s="21"/>
    </row>
    <row r="1053" spans="1:40" s="436" customFormat="1" ht="14.5">
      <c r="A1053" s="435"/>
      <c r="B1053" s="435"/>
      <c r="C1053" s="435"/>
      <c r="D1053" s="435"/>
      <c r="E1053" s="435"/>
      <c r="F1053" s="435"/>
      <c r="G1053" s="435"/>
      <c r="H1053" s="435"/>
      <c r="I1053" s="435"/>
      <c r="J1053" s="435"/>
      <c r="K1053" s="435"/>
      <c r="L1053" s="435"/>
      <c r="M1053" s="435"/>
      <c r="N1053" s="435"/>
      <c r="O1053" s="435"/>
      <c r="P1053" s="435"/>
      <c r="Q1053" s="435"/>
      <c r="R1053" s="435"/>
      <c r="S1053" s="435"/>
      <c r="T1053" s="435"/>
      <c r="U1053" s="435"/>
      <c r="V1053" s="21"/>
      <c r="W1053" s="21"/>
      <c r="X1053" s="21"/>
      <c r="Y1053" s="21"/>
      <c r="Z1053" s="21"/>
      <c r="AA1053" s="21"/>
      <c r="AB1053" s="21"/>
      <c r="AC1053" s="21"/>
      <c r="AD1053" s="21"/>
      <c r="AE1053" s="21"/>
      <c r="AF1053" s="21"/>
      <c r="AG1053" s="21"/>
      <c r="AH1053" s="21"/>
      <c r="AI1053" s="21"/>
      <c r="AJ1053" s="21"/>
      <c r="AK1053" s="21"/>
      <c r="AL1053" s="21"/>
      <c r="AM1053" s="21"/>
      <c r="AN1053" s="21"/>
    </row>
    <row r="1054" spans="1:40" s="436" customFormat="1" ht="14.5">
      <c r="A1054" s="435"/>
      <c r="B1054" s="435"/>
      <c r="C1054" s="435"/>
      <c r="D1054" s="435"/>
      <c r="E1054" s="435"/>
      <c r="F1054" s="435"/>
      <c r="G1054" s="435"/>
      <c r="H1054" s="435"/>
      <c r="I1054" s="435"/>
      <c r="J1054" s="435"/>
      <c r="K1054" s="435"/>
      <c r="L1054" s="435"/>
      <c r="M1054" s="435"/>
      <c r="N1054" s="435"/>
      <c r="O1054" s="435"/>
      <c r="P1054" s="435"/>
      <c r="Q1054" s="435"/>
      <c r="R1054" s="435"/>
      <c r="S1054" s="435"/>
      <c r="T1054" s="435"/>
      <c r="U1054" s="435"/>
      <c r="V1054" s="21"/>
      <c r="W1054" s="21"/>
      <c r="X1054" s="21"/>
      <c r="Y1054" s="21"/>
      <c r="Z1054" s="21"/>
      <c r="AA1054" s="21"/>
      <c r="AB1054" s="21"/>
      <c r="AC1054" s="21"/>
      <c r="AD1054" s="21"/>
      <c r="AE1054" s="21"/>
      <c r="AF1054" s="21"/>
      <c r="AG1054" s="21"/>
      <c r="AH1054" s="21"/>
      <c r="AI1054" s="21"/>
      <c r="AJ1054" s="21"/>
      <c r="AK1054" s="21"/>
      <c r="AL1054" s="21"/>
      <c r="AM1054" s="21"/>
      <c r="AN1054" s="21"/>
    </row>
    <row r="1055" spans="1:40" s="436" customFormat="1" ht="14.5">
      <c r="A1055" s="435"/>
      <c r="B1055" s="435"/>
      <c r="C1055" s="435"/>
      <c r="D1055" s="435"/>
      <c r="E1055" s="435"/>
      <c r="F1055" s="435"/>
      <c r="G1055" s="435"/>
      <c r="H1055" s="435"/>
      <c r="I1055" s="435"/>
      <c r="J1055" s="435"/>
      <c r="K1055" s="435"/>
      <c r="L1055" s="435"/>
      <c r="M1055" s="435"/>
      <c r="N1055" s="435"/>
      <c r="O1055" s="435"/>
      <c r="P1055" s="435"/>
      <c r="Q1055" s="435"/>
      <c r="R1055" s="435"/>
      <c r="S1055" s="435"/>
      <c r="T1055" s="435"/>
      <c r="U1055" s="435"/>
      <c r="V1055" s="21"/>
      <c r="W1055" s="21"/>
      <c r="X1055" s="21"/>
      <c r="Y1055" s="21"/>
      <c r="Z1055" s="21"/>
      <c r="AA1055" s="21"/>
      <c r="AB1055" s="21"/>
      <c r="AC1055" s="21"/>
      <c r="AD1055" s="21"/>
      <c r="AE1055" s="21"/>
      <c r="AF1055" s="21"/>
      <c r="AG1055" s="21"/>
      <c r="AH1055" s="21"/>
      <c r="AI1055" s="21"/>
      <c r="AJ1055" s="21"/>
      <c r="AK1055" s="21"/>
      <c r="AL1055" s="21"/>
      <c r="AM1055" s="21"/>
      <c r="AN1055" s="21"/>
    </row>
    <row r="1056" spans="1:40" s="436" customFormat="1" ht="14.5">
      <c r="A1056" s="435"/>
      <c r="B1056" s="435"/>
      <c r="C1056" s="435"/>
      <c r="D1056" s="435"/>
      <c r="E1056" s="435"/>
      <c r="F1056" s="435"/>
      <c r="G1056" s="435"/>
      <c r="H1056" s="435"/>
      <c r="I1056" s="435"/>
      <c r="J1056" s="435"/>
      <c r="K1056" s="435"/>
      <c r="L1056" s="435"/>
      <c r="M1056" s="435"/>
      <c r="N1056" s="435"/>
      <c r="O1056" s="435"/>
      <c r="P1056" s="435"/>
      <c r="Q1056" s="435"/>
      <c r="R1056" s="435"/>
      <c r="S1056" s="435"/>
      <c r="T1056" s="435"/>
      <c r="U1056" s="435"/>
      <c r="V1056" s="21"/>
      <c r="W1056" s="21"/>
      <c r="X1056" s="21"/>
      <c r="Y1056" s="21"/>
      <c r="Z1056" s="21"/>
      <c r="AA1056" s="21"/>
      <c r="AB1056" s="21"/>
      <c r="AC1056" s="21"/>
      <c r="AD1056" s="21"/>
      <c r="AE1056" s="21"/>
      <c r="AF1056" s="21"/>
      <c r="AG1056" s="21"/>
      <c r="AH1056" s="21"/>
      <c r="AI1056" s="21"/>
      <c r="AJ1056" s="21"/>
      <c r="AK1056" s="21"/>
      <c r="AL1056" s="21"/>
      <c r="AM1056" s="21"/>
      <c r="AN1056" s="21"/>
    </row>
    <row r="1057" spans="1:40" s="436" customFormat="1" ht="14.5">
      <c r="A1057" s="435"/>
      <c r="B1057" s="435"/>
      <c r="C1057" s="435"/>
      <c r="D1057" s="435"/>
      <c r="E1057" s="435"/>
      <c r="F1057" s="435"/>
      <c r="G1057" s="435"/>
      <c r="H1057" s="435"/>
      <c r="I1057" s="435"/>
      <c r="J1057" s="435"/>
      <c r="K1057" s="435"/>
      <c r="L1057" s="435"/>
      <c r="M1057" s="435"/>
      <c r="N1057" s="435"/>
      <c r="O1057" s="435"/>
      <c r="P1057" s="435"/>
      <c r="Q1057" s="435"/>
      <c r="R1057" s="435"/>
      <c r="S1057" s="435"/>
      <c r="T1057" s="435"/>
      <c r="U1057" s="435"/>
      <c r="V1057" s="21"/>
      <c r="W1057" s="21"/>
      <c r="X1057" s="21"/>
      <c r="Y1057" s="21"/>
      <c r="Z1057" s="21"/>
      <c r="AA1057" s="21"/>
      <c r="AB1057" s="21"/>
      <c r="AC1057" s="21"/>
      <c r="AD1057" s="21"/>
      <c r="AE1057" s="21"/>
      <c r="AF1057" s="21"/>
      <c r="AG1057" s="21"/>
      <c r="AH1057" s="21"/>
      <c r="AI1057" s="21"/>
      <c r="AJ1057" s="21"/>
      <c r="AK1057" s="21"/>
      <c r="AL1057" s="21"/>
      <c r="AM1057" s="21"/>
      <c r="AN1057" s="21"/>
    </row>
    <row r="1058" spans="1:40" s="436" customFormat="1" ht="14.5">
      <c r="A1058" s="435"/>
      <c r="B1058" s="435"/>
      <c r="C1058" s="435"/>
      <c r="D1058" s="435"/>
      <c r="E1058" s="435"/>
      <c r="F1058" s="435"/>
      <c r="G1058" s="435"/>
      <c r="H1058" s="435"/>
      <c r="I1058" s="435"/>
      <c r="J1058" s="435"/>
      <c r="K1058" s="435"/>
      <c r="L1058" s="435"/>
      <c r="M1058" s="435"/>
      <c r="N1058" s="435"/>
      <c r="O1058" s="435"/>
      <c r="P1058" s="435"/>
      <c r="Q1058" s="435"/>
      <c r="R1058" s="435"/>
      <c r="S1058" s="435"/>
      <c r="T1058" s="435"/>
      <c r="U1058" s="435"/>
      <c r="V1058" s="21"/>
      <c r="W1058" s="21"/>
      <c r="X1058" s="21"/>
      <c r="Y1058" s="21"/>
      <c r="Z1058" s="21"/>
      <c r="AA1058" s="21"/>
      <c r="AB1058" s="21"/>
      <c r="AC1058" s="21"/>
      <c r="AD1058" s="21"/>
      <c r="AE1058" s="21"/>
      <c r="AF1058" s="21"/>
      <c r="AG1058" s="21"/>
      <c r="AH1058" s="21"/>
      <c r="AI1058" s="21"/>
      <c r="AJ1058" s="21"/>
      <c r="AK1058" s="21"/>
      <c r="AL1058" s="21"/>
      <c r="AM1058" s="21"/>
      <c r="AN1058" s="21"/>
    </row>
    <row r="1059" spans="1:40" s="436" customFormat="1" ht="14.5">
      <c r="A1059" s="435"/>
      <c r="B1059" s="435"/>
      <c r="C1059" s="435"/>
      <c r="D1059" s="435"/>
      <c r="E1059" s="435"/>
      <c r="F1059" s="435"/>
      <c r="G1059" s="435"/>
      <c r="H1059" s="435"/>
      <c r="I1059" s="435"/>
      <c r="J1059" s="435"/>
      <c r="K1059" s="435"/>
      <c r="L1059" s="435"/>
      <c r="M1059" s="435"/>
      <c r="N1059" s="435"/>
      <c r="O1059" s="435"/>
      <c r="P1059" s="435"/>
      <c r="Q1059" s="435"/>
      <c r="R1059" s="435"/>
      <c r="S1059" s="435"/>
      <c r="T1059" s="435"/>
      <c r="U1059" s="435"/>
      <c r="V1059" s="21"/>
      <c r="W1059" s="21"/>
      <c r="X1059" s="21"/>
      <c r="Y1059" s="21"/>
      <c r="Z1059" s="21"/>
      <c r="AA1059" s="21"/>
      <c r="AB1059" s="21"/>
      <c r="AC1059" s="21"/>
      <c r="AD1059" s="21"/>
      <c r="AE1059" s="21"/>
      <c r="AF1059" s="21"/>
      <c r="AG1059" s="21"/>
      <c r="AH1059" s="21"/>
      <c r="AI1059" s="21"/>
      <c r="AJ1059" s="21"/>
      <c r="AK1059" s="21"/>
      <c r="AL1059" s="21"/>
      <c r="AM1059" s="21"/>
      <c r="AN1059" s="21"/>
    </row>
    <row r="1060" spans="1:40" s="436" customFormat="1" ht="14.5">
      <c r="A1060" s="435"/>
      <c r="B1060" s="435"/>
      <c r="C1060" s="435"/>
      <c r="D1060" s="435"/>
      <c r="E1060" s="435"/>
      <c r="F1060" s="435"/>
      <c r="G1060" s="435"/>
      <c r="H1060" s="435"/>
      <c r="I1060" s="435"/>
      <c r="J1060" s="435"/>
      <c r="K1060" s="435"/>
      <c r="L1060" s="435"/>
      <c r="M1060" s="435"/>
      <c r="N1060" s="435"/>
      <c r="O1060" s="435"/>
      <c r="P1060" s="435"/>
      <c r="Q1060" s="435"/>
      <c r="R1060" s="435"/>
      <c r="S1060" s="435"/>
      <c r="T1060" s="435"/>
      <c r="U1060" s="435"/>
      <c r="V1060" s="21"/>
      <c r="W1060" s="21"/>
      <c r="X1060" s="21"/>
      <c r="Y1060" s="21"/>
      <c r="Z1060" s="21"/>
      <c r="AA1060" s="21"/>
      <c r="AB1060" s="21"/>
      <c r="AC1060" s="21"/>
      <c r="AD1060" s="21"/>
      <c r="AE1060" s="21"/>
      <c r="AF1060" s="21"/>
      <c r="AG1060" s="21"/>
      <c r="AH1060" s="21"/>
      <c r="AI1060" s="21"/>
      <c r="AJ1060" s="21"/>
      <c r="AK1060" s="21"/>
      <c r="AL1060" s="21"/>
      <c r="AM1060" s="21"/>
      <c r="AN1060" s="21"/>
    </row>
    <row r="1061" spans="1:40" s="436" customFormat="1" ht="14.5">
      <c r="A1061" s="435"/>
      <c r="B1061" s="435"/>
      <c r="C1061" s="435"/>
      <c r="D1061" s="435"/>
      <c r="E1061" s="435"/>
      <c r="F1061" s="435"/>
      <c r="G1061" s="435"/>
      <c r="H1061" s="435"/>
      <c r="I1061" s="435"/>
      <c r="J1061" s="435"/>
      <c r="K1061" s="435"/>
      <c r="L1061" s="435"/>
      <c r="M1061" s="435"/>
      <c r="N1061" s="435"/>
      <c r="O1061" s="435"/>
      <c r="P1061" s="435"/>
      <c r="Q1061" s="435"/>
      <c r="R1061" s="435"/>
      <c r="S1061" s="435"/>
      <c r="T1061" s="435"/>
      <c r="U1061" s="435"/>
      <c r="V1061" s="21"/>
      <c r="W1061" s="21"/>
      <c r="X1061" s="21"/>
      <c r="Y1061" s="21"/>
      <c r="Z1061" s="21"/>
      <c r="AA1061" s="21"/>
      <c r="AB1061" s="21"/>
      <c r="AC1061" s="21"/>
      <c r="AD1061" s="21"/>
      <c r="AE1061" s="21"/>
      <c r="AF1061" s="21"/>
      <c r="AG1061" s="21"/>
      <c r="AH1061" s="21"/>
      <c r="AI1061" s="21"/>
      <c r="AJ1061" s="21"/>
      <c r="AK1061" s="21"/>
      <c r="AL1061" s="21"/>
      <c r="AM1061" s="21"/>
      <c r="AN1061" s="21"/>
    </row>
    <row r="1062" spans="1:40" s="436" customFormat="1" ht="14.5">
      <c r="A1062" s="435"/>
      <c r="B1062" s="435"/>
      <c r="C1062" s="435"/>
      <c r="D1062" s="435"/>
      <c r="E1062" s="435"/>
      <c r="F1062" s="435"/>
      <c r="G1062" s="435"/>
      <c r="H1062" s="435"/>
      <c r="I1062" s="435"/>
      <c r="J1062" s="435"/>
      <c r="K1062" s="435"/>
      <c r="L1062" s="435"/>
      <c r="M1062" s="435"/>
      <c r="N1062" s="435"/>
      <c r="O1062" s="435"/>
      <c r="P1062" s="435"/>
      <c r="Q1062" s="435"/>
      <c r="R1062" s="435"/>
      <c r="S1062" s="435"/>
      <c r="T1062" s="435"/>
      <c r="U1062" s="435"/>
      <c r="V1062" s="21"/>
      <c r="W1062" s="21"/>
      <c r="X1062" s="21"/>
      <c r="Y1062" s="21"/>
      <c r="Z1062" s="21"/>
      <c r="AA1062" s="21"/>
      <c r="AB1062" s="21"/>
      <c r="AC1062" s="21"/>
      <c r="AD1062" s="21"/>
      <c r="AE1062" s="21"/>
      <c r="AF1062" s="21"/>
      <c r="AG1062" s="21"/>
      <c r="AH1062" s="21"/>
      <c r="AI1062" s="21"/>
      <c r="AJ1062" s="21"/>
      <c r="AK1062" s="21"/>
      <c r="AL1062" s="21"/>
      <c r="AM1062" s="21"/>
      <c r="AN1062" s="21"/>
    </row>
    <row r="1063" spans="1:40" s="436" customFormat="1" ht="14.5">
      <c r="A1063" s="435"/>
      <c r="B1063" s="435"/>
      <c r="C1063" s="435"/>
      <c r="D1063" s="435"/>
      <c r="E1063" s="435"/>
      <c r="F1063" s="435"/>
      <c r="G1063" s="435"/>
      <c r="H1063" s="435"/>
      <c r="I1063" s="435"/>
      <c r="J1063" s="435"/>
      <c r="K1063" s="435"/>
      <c r="L1063" s="435"/>
      <c r="M1063" s="435"/>
      <c r="N1063" s="435"/>
      <c r="O1063" s="435"/>
      <c r="P1063" s="435"/>
      <c r="Q1063" s="435"/>
      <c r="R1063" s="435"/>
      <c r="S1063" s="435"/>
      <c r="T1063" s="435"/>
      <c r="U1063" s="435"/>
      <c r="V1063" s="21"/>
      <c r="W1063" s="21"/>
      <c r="X1063" s="21"/>
      <c r="Y1063" s="21"/>
      <c r="Z1063" s="21"/>
      <c r="AA1063" s="21"/>
      <c r="AB1063" s="21"/>
      <c r="AC1063" s="21"/>
      <c r="AD1063" s="21"/>
      <c r="AE1063" s="21"/>
      <c r="AF1063" s="21"/>
      <c r="AG1063" s="21"/>
      <c r="AH1063" s="21"/>
      <c r="AI1063" s="21"/>
      <c r="AJ1063" s="21"/>
      <c r="AK1063" s="21"/>
      <c r="AL1063" s="21"/>
      <c r="AM1063" s="21"/>
      <c r="AN1063" s="21"/>
    </row>
    <row r="1064" spans="1:40" s="436" customFormat="1" ht="14.5">
      <c r="A1064" s="435"/>
      <c r="B1064" s="435"/>
      <c r="C1064" s="435"/>
      <c r="D1064" s="435"/>
      <c r="E1064" s="435"/>
      <c r="F1064" s="435"/>
      <c r="G1064" s="435"/>
      <c r="H1064" s="435"/>
      <c r="I1064" s="435"/>
      <c r="J1064" s="435"/>
      <c r="K1064" s="435"/>
      <c r="L1064" s="435"/>
      <c r="M1064" s="435"/>
      <c r="N1064" s="435"/>
      <c r="O1064" s="435"/>
      <c r="P1064" s="435"/>
      <c r="Q1064" s="435"/>
      <c r="R1064" s="435"/>
      <c r="S1064" s="435"/>
      <c r="T1064" s="435"/>
      <c r="U1064" s="435"/>
      <c r="V1064" s="21"/>
      <c r="W1064" s="21"/>
      <c r="X1064" s="21"/>
      <c r="Y1064" s="21"/>
      <c r="Z1064" s="21"/>
      <c r="AA1064" s="21"/>
      <c r="AB1064" s="21"/>
      <c r="AC1064" s="21"/>
      <c r="AD1064" s="21"/>
      <c r="AE1064" s="21"/>
      <c r="AF1064" s="21"/>
      <c r="AG1064" s="21"/>
      <c r="AH1064" s="21"/>
      <c r="AI1064" s="21"/>
      <c r="AJ1064" s="21"/>
      <c r="AK1064" s="21"/>
      <c r="AL1064" s="21"/>
      <c r="AM1064" s="21"/>
      <c r="AN1064" s="21"/>
    </row>
    <row r="1065" spans="1:40" s="436" customFormat="1" ht="14.5">
      <c r="A1065" s="435"/>
      <c r="B1065" s="435"/>
      <c r="C1065" s="435"/>
      <c r="D1065" s="435"/>
      <c r="E1065" s="435"/>
      <c r="F1065" s="435"/>
      <c r="G1065" s="435"/>
      <c r="H1065" s="435"/>
      <c r="I1065" s="435"/>
      <c r="J1065" s="435"/>
      <c r="K1065" s="435"/>
      <c r="L1065" s="435"/>
      <c r="M1065" s="435"/>
      <c r="N1065" s="435"/>
      <c r="O1065" s="435"/>
      <c r="P1065" s="435"/>
      <c r="Q1065" s="435"/>
      <c r="R1065" s="435"/>
      <c r="S1065" s="435"/>
      <c r="T1065" s="435"/>
      <c r="U1065" s="435"/>
      <c r="V1065" s="21"/>
      <c r="W1065" s="21"/>
      <c r="X1065" s="21"/>
      <c r="Y1065" s="21"/>
      <c r="Z1065" s="21"/>
      <c r="AA1065" s="21"/>
      <c r="AB1065" s="21"/>
      <c r="AC1065" s="21"/>
      <c r="AD1065" s="21"/>
      <c r="AE1065" s="21"/>
      <c r="AF1065" s="21"/>
      <c r="AG1065" s="21"/>
      <c r="AH1065" s="21"/>
      <c r="AI1065" s="21"/>
      <c r="AJ1065" s="21"/>
      <c r="AK1065" s="21"/>
      <c r="AL1065" s="21"/>
      <c r="AM1065" s="21"/>
      <c r="AN1065" s="21"/>
    </row>
    <row r="1066" spans="1:40" s="436" customFormat="1" ht="14.5">
      <c r="A1066" s="435"/>
      <c r="B1066" s="435"/>
      <c r="C1066" s="435"/>
      <c r="D1066" s="435"/>
      <c r="E1066" s="435"/>
      <c r="F1066" s="435"/>
      <c r="G1066" s="435"/>
      <c r="H1066" s="435"/>
      <c r="I1066" s="435"/>
      <c r="J1066" s="435"/>
      <c r="K1066" s="435"/>
      <c r="L1066" s="435"/>
      <c r="M1066" s="435"/>
      <c r="N1066" s="435"/>
      <c r="O1066" s="435"/>
      <c r="P1066" s="435"/>
      <c r="Q1066" s="435"/>
      <c r="R1066" s="435"/>
      <c r="S1066" s="435"/>
      <c r="T1066" s="435"/>
      <c r="U1066" s="435"/>
      <c r="V1066" s="21"/>
      <c r="W1066" s="21"/>
      <c r="X1066" s="21"/>
      <c r="Y1066" s="21"/>
      <c r="Z1066" s="21"/>
      <c r="AA1066" s="21"/>
      <c r="AB1066" s="21"/>
      <c r="AC1066" s="21"/>
      <c r="AD1066" s="21"/>
      <c r="AE1066" s="21"/>
      <c r="AF1066" s="21"/>
      <c r="AG1066" s="21"/>
      <c r="AH1066" s="21"/>
      <c r="AI1066" s="21"/>
      <c r="AJ1066" s="21"/>
      <c r="AK1066" s="21"/>
      <c r="AL1066" s="21"/>
      <c r="AM1066" s="21"/>
      <c r="AN1066" s="21"/>
    </row>
    <row r="1067" spans="1:40" s="436" customFormat="1" ht="14.5">
      <c r="A1067" s="435"/>
      <c r="B1067" s="435"/>
      <c r="C1067" s="435"/>
      <c r="D1067" s="435"/>
      <c r="E1067" s="435"/>
      <c r="F1067" s="435"/>
      <c r="G1067" s="435"/>
      <c r="H1067" s="435"/>
      <c r="I1067" s="435"/>
      <c r="J1067" s="435"/>
      <c r="K1067" s="435"/>
      <c r="L1067" s="435"/>
      <c r="M1067" s="435"/>
      <c r="N1067" s="435"/>
      <c r="O1067" s="435"/>
      <c r="P1067" s="435"/>
      <c r="Q1067" s="435"/>
      <c r="R1067" s="435"/>
      <c r="S1067" s="435"/>
      <c r="T1067" s="435"/>
      <c r="U1067" s="435"/>
      <c r="V1067" s="21"/>
      <c r="W1067" s="21"/>
      <c r="X1067" s="21"/>
      <c r="Y1067" s="21"/>
      <c r="Z1067" s="21"/>
      <c r="AA1067" s="21"/>
      <c r="AB1067" s="21"/>
      <c r="AC1067" s="21"/>
      <c r="AD1067" s="21"/>
      <c r="AE1067" s="21"/>
      <c r="AF1067" s="21"/>
      <c r="AG1067" s="21"/>
      <c r="AH1067" s="21"/>
      <c r="AI1067" s="21"/>
      <c r="AJ1067" s="21"/>
      <c r="AK1067" s="21"/>
      <c r="AL1067" s="21"/>
      <c r="AM1067" s="21"/>
      <c r="AN1067" s="21"/>
    </row>
    <row r="1068" spans="1:40" s="436" customFormat="1" ht="14.5">
      <c r="A1068" s="435"/>
      <c r="B1068" s="435"/>
      <c r="C1068" s="435"/>
      <c r="D1068" s="435"/>
      <c r="E1068" s="435"/>
      <c r="F1068" s="435"/>
      <c r="G1068" s="435"/>
      <c r="H1068" s="435"/>
      <c r="I1068" s="435"/>
      <c r="J1068" s="435"/>
      <c r="K1068" s="435"/>
      <c r="L1068" s="435"/>
      <c r="M1068" s="435"/>
      <c r="N1068" s="435"/>
      <c r="O1068" s="435"/>
      <c r="P1068" s="435"/>
      <c r="Q1068" s="435"/>
      <c r="R1068" s="435"/>
      <c r="S1068" s="435"/>
      <c r="T1068" s="435"/>
      <c r="U1068" s="435"/>
      <c r="V1068" s="21"/>
      <c r="W1068" s="21"/>
      <c r="X1068" s="21"/>
      <c r="Y1068" s="21"/>
      <c r="Z1068" s="21"/>
      <c r="AA1068" s="21"/>
      <c r="AB1068" s="21"/>
      <c r="AC1068" s="21"/>
      <c r="AD1068" s="21"/>
      <c r="AE1068" s="21"/>
      <c r="AF1068" s="21"/>
      <c r="AG1068" s="21"/>
      <c r="AH1068" s="21"/>
      <c r="AI1068" s="21"/>
      <c r="AJ1068" s="21"/>
      <c r="AK1068" s="21"/>
      <c r="AL1068" s="21"/>
      <c r="AM1068" s="21"/>
      <c r="AN1068" s="21"/>
    </row>
    <row r="1069" spans="1:40" s="436" customFormat="1" ht="14.5">
      <c r="A1069" s="435"/>
      <c r="B1069" s="435"/>
      <c r="C1069" s="435"/>
      <c r="D1069" s="435"/>
      <c r="E1069" s="435"/>
      <c r="F1069" s="435"/>
      <c r="G1069" s="435"/>
      <c r="H1069" s="435"/>
      <c r="I1069" s="435"/>
      <c r="J1069" s="435"/>
      <c r="K1069" s="435"/>
      <c r="L1069" s="435"/>
      <c r="M1069" s="435"/>
      <c r="N1069" s="435"/>
      <c r="O1069" s="435"/>
      <c r="P1069" s="435"/>
      <c r="Q1069" s="435"/>
      <c r="R1069" s="435"/>
      <c r="S1069" s="435"/>
      <c r="T1069" s="435"/>
      <c r="U1069" s="435"/>
      <c r="V1069" s="21"/>
      <c r="W1069" s="21"/>
      <c r="X1069" s="21"/>
      <c r="Y1069" s="21"/>
      <c r="Z1069" s="21"/>
      <c r="AA1069" s="21"/>
      <c r="AB1069" s="21"/>
      <c r="AC1069" s="21"/>
      <c r="AD1069" s="21"/>
      <c r="AE1069" s="21"/>
      <c r="AF1069" s="21"/>
      <c r="AG1069" s="21"/>
      <c r="AH1069" s="21"/>
      <c r="AI1069" s="21"/>
      <c r="AJ1069" s="21"/>
      <c r="AK1069" s="21"/>
      <c r="AL1069" s="21"/>
      <c r="AM1069" s="21"/>
      <c r="AN1069" s="21"/>
    </row>
    <row r="1070" spans="1:40" s="436" customFormat="1" ht="14.5">
      <c r="A1070" s="435"/>
      <c r="B1070" s="435"/>
      <c r="C1070" s="435"/>
      <c r="D1070" s="435"/>
      <c r="E1070" s="435"/>
      <c r="F1070" s="435"/>
      <c r="G1070" s="435"/>
      <c r="H1070" s="435"/>
      <c r="I1070" s="435"/>
      <c r="J1070" s="435"/>
      <c r="K1070" s="435"/>
      <c r="L1070" s="435"/>
      <c r="M1070" s="435"/>
      <c r="N1070" s="435"/>
      <c r="O1070" s="435"/>
      <c r="P1070" s="435"/>
      <c r="Q1070" s="435"/>
      <c r="R1070" s="435"/>
      <c r="S1070" s="435"/>
      <c r="T1070" s="435"/>
      <c r="U1070" s="435"/>
      <c r="V1070" s="21"/>
      <c r="W1070" s="21"/>
      <c r="X1070" s="21"/>
      <c r="Y1070" s="21"/>
      <c r="Z1070" s="21"/>
      <c r="AA1070" s="21"/>
      <c r="AB1070" s="21"/>
      <c r="AC1070" s="21"/>
      <c r="AD1070" s="21"/>
      <c r="AE1070" s="21"/>
      <c r="AF1070" s="21"/>
      <c r="AG1070" s="21"/>
      <c r="AH1070" s="21"/>
      <c r="AI1070" s="21"/>
      <c r="AJ1070" s="21"/>
      <c r="AK1070" s="21"/>
      <c r="AL1070" s="21"/>
      <c r="AM1070" s="21"/>
      <c r="AN1070" s="21"/>
    </row>
    <row r="1071" spans="1:40" s="436" customFormat="1" ht="14.5">
      <c r="A1071" s="435"/>
      <c r="B1071" s="435"/>
      <c r="C1071" s="435"/>
      <c r="D1071" s="435"/>
      <c r="E1071" s="435"/>
      <c r="F1071" s="435"/>
      <c r="G1071" s="435"/>
      <c r="H1071" s="435"/>
      <c r="I1071" s="435"/>
      <c r="J1071" s="435"/>
      <c r="K1071" s="435"/>
      <c r="L1071" s="435"/>
      <c r="M1071" s="435"/>
      <c r="N1071" s="435"/>
      <c r="O1071" s="435"/>
      <c r="P1071" s="435"/>
      <c r="Q1071" s="435"/>
      <c r="R1071" s="435"/>
      <c r="S1071" s="435"/>
      <c r="T1071" s="435"/>
      <c r="U1071" s="435"/>
      <c r="V1071" s="21"/>
      <c r="W1071" s="21"/>
      <c r="X1071" s="21"/>
      <c r="Y1071" s="21"/>
      <c r="Z1071" s="21"/>
      <c r="AA1071" s="21"/>
      <c r="AB1071" s="21"/>
      <c r="AC1071" s="21"/>
      <c r="AD1071" s="21"/>
      <c r="AE1071" s="21"/>
      <c r="AF1071" s="21"/>
      <c r="AG1071" s="21"/>
      <c r="AH1071" s="21"/>
      <c r="AI1071" s="21"/>
      <c r="AJ1071" s="21"/>
      <c r="AK1071" s="21"/>
      <c r="AL1071" s="21"/>
      <c r="AM1071" s="21"/>
      <c r="AN1071" s="21"/>
    </row>
    <row r="1072" spans="1:40" s="436" customFormat="1" ht="14.5">
      <c r="A1072" s="435"/>
      <c r="B1072" s="435"/>
      <c r="C1072" s="435"/>
      <c r="D1072" s="435"/>
      <c r="E1072" s="435"/>
      <c r="F1072" s="435"/>
      <c r="G1072" s="435"/>
      <c r="H1072" s="435"/>
      <c r="I1072" s="435"/>
      <c r="J1072" s="435"/>
      <c r="K1072" s="435"/>
      <c r="L1072" s="435"/>
      <c r="M1072" s="435"/>
      <c r="N1072" s="435"/>
      <c r="O1072" s="435"/>
      <c r="P1072" s="435"/>
      <c r="Q1072" s="435"/>
      <c r="R1072" s="435"/>
      <c r="S1072" s="435"/>
      <c r="T1072" s="435"/>
      <c r="U1072" s="435"/>
      <c r="V1072" s="21"/>
      <c r="W1072" s="21"/>
      <c r="X1072" s="21"/>
      <c r="Y1072" s="21"/>
      <c r="Z1072" s="21"/>
      <c r="AA1072" s="21"/>
      <c r="AB1072" s="21"/>
      <c r="AC1072" s="21"/>
      <c r="AD1072" s="21"/>
      <c r="AE1072" s="21"/>
      <c r="AF1072" s="21"/>
      <c r="AG1072" s="21"/>
      <c r="AH1072" s="21"/>
      <c r="AI1072" s="21"/>
      <c r="AJ1072" s="21"/>
      <c r="AK1072" s="21"/>
      <c r="AL1072" s="21"/>
      <c r="AM1072" s="21"/>
      <c r="AN1072" s="21"/>
    </row>
    <row r="1073" spans="1:40" s="436" customFormat="1" ht="14.5">
      <c r="A1073" s="435"/>
      <c r="B1073" s="435"/>
      <c r="C1073" s="435"/>
      <c r="D1073" s="435"/>
      <c r="E1073" s="435"/>
      <c r="F1073" s="435"/>
      <c r="G1073" s="435"/>
      <c r="H1073" s="435"/>
      <c r="I1073" s="435"/>
      <c r="J1073" s="435"/>
      <c r="K1073" s="435"/>
      <c r="L1073" s="435"/>
      <c r="M1073" s="435"/>
      <c r="N1073" s="435"/>
      <c r="O1073" s="435"/>
      <c r="P1073" s="435"/>
      <c r="Q1073" s="435"/>
      <c r="R1073" s="435"/>
      <c r="S1073" s="435"/>
      <c r="T1073" s="435"/>
      <c r="U1073" s="435"/>
      <c r="V1073" s="21"/>
      <c r="W1073" s="21"/>
      <c r="X1073" s="21"/>
      <c r="Y1073" s="21"/>
      <c r="Z1073" s="21"/>
      <c r="AA1073" s="21"/>
      <c r="AB1073" s="21"/>
      <c r="AC1073" s="21"/>
      <c r="AD1073" s="21"/>
      <c r="AE1073" s="21"/>
      <c r="AF1073" s="21"/>
      <c r="AG1073" s="21"/>
      <c r="AH1073" s="21"/>
      <c r="AI1073" s="21"/>
      <c r="AJ1073" s="21"/>
      <c r="AK1073" s="21"/>
      <c r="AL1073" s="21"/>
      <c r="AM1073" s="21"/>
      <c r="AN1073" s="21"/>
    </row>
    <row r="1074" spans="1:40" s="436" customFormat="1" ht="14.5">
      <c r="A1074" s="435"/>
      <c r="B1074" s="435"/>
      <c r="C1074" s="435"/>
      <c r="D1074" s="435"/>
      <c r="E1074" s="435"/>
      <c r="F1074" s="435"/>
      <c r="G1074" s="435"/>
      <c r="H1074" s="435"/>
      <c r="I1074" s="435"/>
      <c r="J1074" s="435"/>
      <c r="K1074" s="435"/>
      <c r="L1074" s="435"/>
      <c r="M1074" s="435"/>
      <c r="N1074" s="435"/>
      <c r="O1074" s="435"/>
      <c r="P1074" s="435"/>
      <c r="Q1074" s="435"/>
      <c r="R1074" s="435"/>
      <c r="S1074" s="435"/>
      <c r="T1074" s="435"/>
      <c r="U1074" s="435"/>
      <c r="V1074" s="21"/>
      <c r="W1074" s="21"/>
      <c r="X1074" s="21"/>
      <c r="Y1074" s="21"/>
      <c r="Z1074" s="21"/>
      <c r="AA1074" s="21"/>
      <c r="AB1074" s="21"/>
      <c r="AC1074" s="21"/>
      <c r="AD1074" s="21"/>
      <c r="AE1074" s="21"/>
      <c r="AF1074" s="21"/>
      <c r="AG1074" s="21"/>
      <c r="AH1074" s="21"/>
      <c r="AI1074" s="21"/>
      <c r="AJ1074" s="21"/>
      <c r="AK1074" s="21"/>
      <c r="AL1074" s="21"/>
      <c r="AM1074" s="21"/>
      <c r="AN1074" s="21"/>
    </row>
    <row r="1075" spans="1:40" s="436" customFormat="1" ht="14.5">
      <c r="A1075" s="435"/>
      <c r="B1075" s="435"/>
      <c r="C1075" s="435"/>
      <c r="D1075" s="435"/>
      <c r="E1075" s="435"/>
      <c r="F1075" s="435"/>
      <c r="G1075" s="435"/>
      <c r="H1075" s="435"/>
      <c r="I1075" s="435"/>
      <c r="J1075" s="435"/>
      <c r="K1075" s="435"/>
      <c r="L1075" s="435"/>
      <c r="M1075" s="435"/>
      <c r="N1075" s="435"/>
      <c r="O1075" s="435"/>
      <c r="P1075" s="435"/>
      <c r="Q1075" s="435"/>
      <c r="R1075" s="435"/>
      <c r="S1075" s="435"/>
      <c r="T1075" s="435"/>
      <c r="U1075" s="435"/>
      <c r="V1075" s="21"/>
      <c r="W1075" s="21"/>
      <c r="X1075" s="21"/>
      <c r="Y1075" s="21"/>
      <c r="Z1075" s="21"/>
      <c r="AA1075" s="21"/>
      <c r="AB1075" s="21"/>
      <c r="AC1075" s="21"/>
      <c r="AD1075" s="21"/>
      <c r="AE1075" s="21"/>
      <c r="AF1075" s="21"/>
      <c r="AG1075" s="21"/>
      <c r="AH1075" s="21"/>
      <c r="AI1075" s="21"/>
      <c r="AJ1075" s="21"/>
      <c r="AK1075" s="21"/>
      <c r="AL1075" s="21"/>
      <c r="AM1075" s="21"/>
      <c r="AN1075" s="21"/>
    </row>
    <row r="1076" spans="1:40" s="436" customFormat="1" ht="14.5">
      <c r="A1076" s="435"/>
      <c r="B1076" s="435"/>
      <c r="C1076" s="435"/>
      <c r="D1076" s="435"/>
      <c r="E1076" s="435"/>
      <c r="F1076" s="435"/>
      <c r="G1076" s="435"/>
      <c r="H1076" s="435"/>
      <c r="I1076" s="435"/>
      <c r="J1076" s="435"/>
      <c r="K1076" s="435"/>
      <c r="L1076" s="435"/>
      <c r="M1076" s="435"/>
      <c r="N1076" s="435"/>
      <c r="O1076" s="435"/>
      <c r="P1076" s="435"/>
      <c r="Q1076" s="435"/>
      <c r="R1076" s="435"/>
      <c r="S1076" s="435"/>
      <c r="T1076" s="435"/>
      <c r="U1076" s="435"/>
      <c r="V1076" s="21"/>
      <c r="W1076" s="21"/>
      <c r="X1076" s="21"/>
      <c r="Y1076" s="21"/>
      <c r="Z1076" s="21"/>
      <c r="AA1076" s="21"/>
      <c r="AB1076" s="21"/>
      <c r="AC1076" s="21"/>
      <c r="AD1076" s="21"/>
      <c r="AE1076" s="21"/>
      <c r="AF1076" s="21"/>
      <c r="AG1076" s="21"/>
      <c r="AH1076" s="21"/>
      <c r="AI1076" s="21"/>
      <c r="AJ1076" s="21"/>
      <c r="AK1076" s="21"/>
      <c r="AL1076" s="21"/>
      <c r="AM1076" s="21"/>
      <c r="AN1076" s="21"/>
    </row>
    <row r="1077" spans="1:40" s="436" customFormat="1" ht="14.5">
      <c r="A1077" s="435"/>
      <c r="B1077" s="435"/>
      <c r="C1077" s="435"/>
      <c r="D1077" s="435"/>
      <c r="E1077" s="435"/>
      <c r="F1077" s="435"/>
      <c r="G1077" s="435"/>
      <c r="H1077" s="435"/>
      <c r="I1077" s="435"/>
      <c r="J1077" s="435"/>
      <c r="K1077" s="435"/>
      <c r="L1077" s="435"/>
      <c r="M1077" s="435"/>
      <c r="N1077" s="435"/>
      <c r="O1077" s="435"/>
      <c r="P1077" s="435"/>
      <c r="Q1077" s="435"/>
      <c r="R1077" s="435"/>
      <c r="S1077" s="435"/>
      <c r="T1077" s="435"/>
      <c r="U1077" s="435"/>
      <c r="V1077" s="21"/>
      <c r="W1077" s="21"/>
      <c r="X1077" s="21"/>
      <c r="Y1077" s="21"/>
      <c r="Z1077" s="21"/>
      <c r="AA1077" s="21"/>
      <c r="AB1077" s="21"/>
      <c r="AC1077" s="21"/>
      <c r="AD1077" s="21"/>
      <c r="AE1077" s="21"/>
      <c r="AF1077" s="21"/>
      <c r="AG1077" s="21"/>
      <c r="AH1077" s="21"/>
      <c r="AI1077" s="21"/>
      <c r="AJ1077" s="21"/>
      <c r="AK1077" s="21"/>
      <c r="AL1077" s="21"/>
      <c r="AM1077" s="21"/>
      <c r="AN1077" s="21"/>
    </row>
    <row r="1078" spans="1:40" s="436" customFormat="1" ht="14.5">
      <c r="A1078" s="435"/>
      <c r="B1078" s="435"/>
      <c r="C1078" s="435"/>
      <c r="D1078" s="435"/>
      <c r="E1078" s="435"/>
      <c r="F1078" s="435"/>
      <c r="G1078" s="435"/>
      <c r="H1078" s="435"/>
      <c r="I1078" s="435"/>
      <c r="J1078" s="435"/>
      <c r="K1078" s="435"/>
      <c r="L1078" s="435"/>
      <c r="M1078" s="435"/>
      <c r="N1078" s="435"/>
      <c r="O1078" s="435"/>
      <c r="P1078" s="435"/>
      <c r="Q1078" s="435"/>
      <c r="R1078" s="435"/>
      <c r="S1078" s="435"/>
      <c r="T1078" s="435"/>
      <c r="U1078" s="435"/>
      <c r="V1078" s="21"/>
      <c r="W1078" s="21"/>
      <c r="X1078" s="21"/>
      <c r="Y1078" s="21"/>
      <c r="Z1078" s="21"/>
      <c r="AA1078" s="21"/>
      <c r="AB1078" s="21"/>
      <c r="AC1078" s="21"/>
      <c r="AD1078" s="21"/>
      <c r="AE1078" s="21"/>
      <c r="AF1078" s="21"/>
      <c r="AG1078" s="21"/>
      <c r="AH1078" s="21"/>
      <c r="AI1078" s="21"/>
      <c r="AJ1078" s="21"/>
      <c r="AK1078" s="21"/>
      <c r="AL1078" s="21"/>
      <c r="AM1078" s="21"/>
      <c r="AN1078" s="21"/>
    </row>
    <row r="1079" spans="1:40" s="436" customFormat="1" ht="14.5">
      <c r="A1079" s="435"/>
      <c r="B1079" s="435"/>
      <c r="C1079" s="435"/>
      <c r="D1079" s="435"/>
      <c r="E1079" s="435"/>
      <c r="F1079" s="435"/>
      <c r="G1079" s="435"/>
      <c r="H1079" s="435"/>
      <c r="I1079" s="435"/>
      <c r="J1079" s="435"/>
      <c r="K1079" s="435"/>
      <c r="L1079" s="435"/>
      <c r="M1079" s="435"/>
      <c r="N1079" s="435"/>
      <c r="O1079" s="435"/>
      <c r="P1079" s="435"/>
      <c r="Q1079" s="435"/>
      <c r="R1079" s="435"/>
      <c r="S1079" s="435"/>
      <c r="T1079" s="435"/>
      <c r="U1079" s="435"/>
      <c r="V1079" s="21"/>
      <c r="W1079" s="21"/>
      <c r="X1079" s="21"/>
      <c r="Y1079" s="21"/>
      <c r="Z1079" s="21"/>
      <c r="AA1079" s="21"/>
      <c r="AB1079" s="21"/>
      <c r="AC1079" s="21"/>
      <c r="AD1079" s="21"/>
      <c r="AE1079" s="21"/>
      <c r="AF1079" s="21"/>
      <c r="AG1079" s="21"/>
      <c r="AH1079" s="21"/>
      <c r="AI1079" s="21"/>
      <c r="AJ1079" s="21"/>
      <c r="AK1079" s="21"/>
      <c r="AL1079" s="21"/>
      <c r="AM1079" s="21"/>
      <c r="AN1079" s="21"/>
    </row>
    <row r="1080" spans="1:40" s="436" customFormat="1" ht="14.5">
      <c r="A1080" s="435"/>
      <c r="B1080" s="435"/>
      <c r="C1080" s="435"/>
      <c r="D1080" s="435"/>
      <c r="E1080" s="435"/>
      <c r="F1080" s="435"/>
      <c r="G1080" s="435"/>
      <c r="H1080" s="435"/>
      <c r="I1080" s="435"/>
      <c r="J1080" s="435"/>
      <c r="K1080" s="435"/>
      <c r="L1080" s="435"/>
      <c r="M1080" s="435"/>
      <c r="N1080" s="435"/>
      <c r="O1080" s="435"/>
      <c r="P1080" s="435"/>
      <c r="Q1080" s="435"/>
      <c r="R1080" s="435"/>
      <c r="S1080" s="435"/>
      <c r="T1080" s="435"/>
      <c r="U1080" s="435"/>
      <c r="V1080" s="21"/>
      <c r="W1080" s="21"/>
      <c r="X1080" s="21"/>
      <c r="Y1080" s="21"/>
      <c r="Z1080" s="21"/>
      <c r="AA1080" s="21"/>
      <c r="AB1080" s="21"/>
      <c r="AC1080" s="21"/>
      <c r="AD1080" s="21"/>
      <c r="AE1080" s="21"/>
      <c r="AF1080" s="21"/>
      <c r="AG1080" s="21"/>
      <c r="AH1080" s="21"/>
      <c r="AI1080" s="21"/>
      <c r="AJ1080" s="21"/>
      <c r="AK1080" s="21"/>
      <c r="AL1080" s="21"/>
      <c r="AM1080" s="21"/>
      <c r="AN1080" s="21"/>
    </row>
    <row r="1081" spans="1:40" s="436" customFormat="1" ht="14.5">
      <c r="A1081" s="435"/>
      <c r="B1081" s="435"/>
      <c r="C1081" s="435"/>
      <c r="D1081" s="435"/>
      <c r="E1081" s="435"/>
      <c r="F1081" s="435"/>
      <c r="G1081" s="435"/>
      <c r="H1081" s="435"/>
      <c r="I1081" s="435"/>
      <c r="J1081" s="435"/>
      <c r="K1081" s="435"/>
      <c r="L1081" s="435"/>
      <c r="M1081" s="435"/>
      <c r="N1081" s="435"/>
      <c r="O1081" s="435"/>
      <c r="P1081" s="435"/>
      <c r="Q1081" s="435"/>
      <c r="R1081" s="435"/>
      <c r="S1081" s="435"/>
      <c r="T1081" s="435"/>
      <c r="U1081" s="435"/>
      <c r="V1081" s="21"/>
      <c r="W1081" s="21"/>
      <c r="X1081" s="21"/>
      <c r="Y1081" s="21"/>
      <c r="Z1081" s="21"/>
      <c r="AA1081" s="21"/>
      <c r="AB1081" s="21"/>
      <c r="AC1081" s="21"/>
      <c r="AD1081" s="21"/>
      <c r="AE1081" s="21"/>
      <c r="AF1081" s="21"/>
      <c r="AG1081" s="21"/>
      <c r="AH1081" s="21"/>
      <c r="AI1081" s="21"/>
      <c r="AJ1081" s="21"/>
      <c r="AK1081" s="21"/>
      <c r="AL1081" s="21"/>
      <c r="AM1081" s="21"/>
      <c r="AN1081" s="21"/>
    </row>
    <row r="1082" spans="1:40" s="436" customFormat="1" ht="14.5">
      <c r="A1082" s="435"/>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21"/>
      <c r="W1082" s="21"/>
      <c r="X1082" s="21"/>
      <c r="Y1082" s="21"/>
      <c r="Z1082" s="21"/>
      <c r="AA1082" s="21"/>
      <c r="AB1082" s="21"/>
      <c r="AC1082" s="21"/>
      <c r="AD1082" s="21"/>
      <c r="AE1082" s="21"/>
      <c r="AF1082" s="21"/>
      <c r="AG1082" s="21"/>
      <c r="AH1082" s="21"/>
      <c r="AI1082" s="21"/>
      <c r="AJ1082" s="21"/>
      <c r="AK1082" s="21"/>
      <c r="AL1082" s="21"/>
      <c r="AM1082" s="21"/>
      <c r="AN1082" s="21"/>
    </row>
    <row r="1083" spans="1:40" s="436" customFormat="1" ht="14.5">
      <c r="A1083" s="435"/>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21"/>
      <c r="W1083" s="21"/>
      <c r="X1083" s="21"/>
      <c r="Y1083" s="21"/>
      <c r="Z1083" s="21"/>
      <c r="AA1083" s="21"/>
      <c r="AB1083" s="21"/>
      <c r="AC1083" s="21"/>
      <c r="AD1083" s="21"/>
      <c r="AE1083" s="21"/>
      <c r="AF1083" s="21"/>
      <c r="AG1083" s="21"/>
      <c r="AH1083" s="21"/>
      <c r="AI1083" s="21"/>
      <c r="AJ1083" s="21"/>
      <c r="AK1083" s="21"/>
      <c r="AL1083" s="21"/>
      <c r="AM1083" s="21"/>
      <c r="AN1083" s="21"/>
    </row>
    <row r="1084" spans="1:40" s="436" customFormat="1" ht="14.5">
      <c r="A1084" s="435"/>
      <c r="B1084" s="435"/>
      <c r="C1084" s="435"/>
      <c r="D1084" s="435"/>
      <c r="E1084" s="435"/>
      <c r="F1084" s="435"/>
      <c r="G1084" s="435"/>
      <c r="H1084" s="435"/>
      <c r="I1084" s="435"/>
      <c r="J1084" s="435"/>
      <c r="K1084" s="435"/>
      <c r="L1084" s="435"/>
      <c r="M1084" s="435"/>
      <c r="N1084" s="435"/>
      <c r="O1084" s="435"/>
      <c r="P1084" s="435"/>
      <c r="Q1084" s="435"/>
      <c r="R1084" s="435"/>
      <c r="S1084" s="435"/>
      <c r="T1084" s="435"/>
      <c r="U1084" s="435"/>
      <c r="V1084" s="21"/>
      <c r="W1084" s="21"/>
      <c r="X1084" s="21"/>
      <c r="Y1084" s="21"/>
      <c r="Z1084" s="21"/>
      <c r="AA1084" s="21"/>
      <c r="AB1084" s="21"/>
      <c r="AC1084" s="21"/>
      <c r="AD1084" s="21"/>
      <c r="AE1084" s="21"/>
      <c r="AF1084" s="21"/>
      <c r="AG1084" s="21"/>
      <c r="AH1084" s="21"/>
      <c r="AI1084" s="21"/>
      <c r="AJ1084" s="21"/>
      <c r="AK1084" s="21"/>
      <c r="AL1084" s="21"/>
      <c r="AM1084" s="21"/>
      <c r="AN1084" s="21"/>
    </row>
    <row r="1085" spans="1:40" s="436" customFormat="1" ht="14.5">
      <c r="A1085" s="435"/>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21"/>
      <c r="W1085" s="21"/>
      <c r="X1085" s="21"/>
      <c r="Y1085" s="21"/>
      <c r="Z1085" s="21"/>
      <c r="AA1085" s="21"/>
      <c r="AB1085" s="21"/>
      <c r="AC1085" s="21"/>
      <c r="AD1085" s="21"/>
      <c r="AE1085" s="21"/>
      <c r="AF1085" s="21"/>
      <c r="AG1085" s="21"/>
      <c r="AH1085" s="21"/>
      <c r="AI1085" s="21"/>
      <c r="AJ1085" s="21"/>
      <c r="AK1085" s="21"/>
      <c r="AL1085" s="21"/>
      <c r="AM1085" s="21"/>
      <c r="AN1085" s="21"/>
    </row>
    <row r="1086" spans="1:40" s="436" customFormat="1" ht="14.5">
      <c r="A1086" s="435"/>
      <c r="B1086" s="435"/>
      <c r="C1086" s="435"/>
      <c r="D1086" s="435"/>
      <c r="E1086" s="435"/>
      <c r="F1086" s="435"/>
      <c r="G1086" s="435"/>
      <c r="H1086" s="435"/>
      <c r="I1086" s="435"/>
      <c r="J1086" s="435"/>
      <c r="K1086" s="435"/>
      <c r="L1086" s="435"/>
      <c r="M1086" s="435"/>
      <c r="N1086" s="435"/>
      <c r="O1086" s="435"/>
      <c r="P1086" s="435"/>
      <c r="Q1086" s="435"/>
      <c r="R1086" s="435"/>
      <c r="S1086" s="435"/>
      <c r="T1086" s="435"/>
      <c r="U1086" s="435"/>
      <c r="V1086" s="21"/>
      <c r="W1086" s="21"/>
      <c r="X1086" s="21"/>
      <c r="Y1086" s="21"/>
      <c r="Z1086" s="21"/>
      <c r="AA1086" s="21"/>
      <c r="AB1086" s="21"/>
      <c r="AC1086" s="21"/>
      <c r="AD1086" s="21"/>
      <c r="AE1086" s="21"/>
      <c r="AF1086" s="21"/>
      <c r="AG1086" s="21"/>
      <c r="AH1086" s="21"/>
      <c r="AI1086" s="21"/>
      <c r="AJ1086" s="21"/>
      <c r="AK1086" s="21"/>
      <c r="AL1086" s="21"/>
      <c r="AM1086" s="21"/>
      <c r="AN1086" s="21"/>
    </row>
    <row r="1087" spans="1:40" s="436" customFormat="1" ht="14.5">
      <c r="A1087" s="435"/>
      <c r="B1087" s="435"/>
      <c r="C1087" s="435"/>
      <c r="D1087" s="435"/>
      <c r="E1087" s="435"/>
      <c r="F1087" s="435"/>
      <c r="G1087" s="435"/>
      <c r="H1087" s="435"/>
      <c r="I1087" s="435"/>
      <c r="J1087" s="435"/>
      <c r="K1087" s="435"/>
      <c r="L1087" s="435"/>
      <c r="M1087" s="435"/>
      <c r="N1087" s="435"/>
      <c r="O1087" s="435"/>
      <c r="P1087" s="435"/>
      <c r="Q1087" s="435"/>
      <c r="R1087" s="435"/>
      <c r="S1087" s="435"/>
      <c r="T1087" s="435"/>
      <c r="U1087" s="435"/>
      <c r="V1087" s="21"/>
      <c r="W1087" s="21"/>
      <c r="X1087" s="21"/>
      <c r="Y1087" s="21"/>
      <c r="Z1087" s="21"/>
      <c r="AA1087" s="21"/>
      <c r="AB1087" s="21"/>
      <c r="AC1087" s="21"/>
      <c r="AD1087" s="21"/>
      <c r="AE1087" s="21"/>
      <c r="AF1087" s="21"/>
      <c r="AG1087" s="21"/>
      <c r="AH1087" s="21"/>
      <c r="AI1087" s="21"/>
      <c r="AJ1087" s="21"/>
      <c r="AK1087" s="21"/>
      <c r="AL1087" s="21"/>
      <c r="AM1087" s="21"/>
      <c r="AN1087" s="21"/>
    </row>
    <row r="1088" spans="1:40" s="436" customFormat="1" ht="14.5">
      <c r="A1088" s="435"/>
      <c r="B1088" s="435"/>
      <c r="C1088" s="435"/>
      <c r="D1088" s="435"/>
      <c r="E1088" s="435"/>
      <c r="F1088" s="435"/>
      <c r="G1088" s="435"/>
      <c r="H1088" s="435"/>
      <c r="I1088" s="435"/>
      <c r="J1088" s="435"/>
      <c r="K1088" s="435"/>
      <c r="L1088" s="435"/>
      <c r="M1088" s="435"/>
      <c r="N1088" s="435"/>
      <c r="O1088" s="435"/>
      <c r="P1088" s="435"/>
      <c r="Q1088" s="435"/>
      <c r="R1088" s="435"/>
      <c r="S1088" s="435"/>
      <c r="T1088" s="435"/>
      <c r="U1088" s="435"/>
      <c r="V1088" s="21"/>
      <c r="W1088" s="21"/>
      <c r="X1088" s="21"/>
      <c r="Y1088" s="21"/>
      <c r="Z1088" s="21"/>
      <c r="AA1088" s="21"/>
      <c r="AB1088" s="21"/>
      <c r="AC1088" s="21"/>
      <c r="AD1088" s="21"/>
      <c r="AE1088" s="21"/>
      <c r="AF1088" s="21"/>
      <c r="AG1088" s="21"/>
      <c r="AH1088" s="21"/>
      <c r="AI1088" s="21"/>
      <c r="AJ1088" s="21"/>
      <c r="AK1088" s="21"/>
      <c r="AL1088" s="21"/>
      <c r="AM1088" s="21"/>
      <c r="AN1088" s="21"/>
    </row>
    <row r="1089" spans="1:40" s="436" customFormat="1" ht="14.5">
      <c r="A1089" s="435"/>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21"/>
      <c r="W1089" s="21"/>
      <c r="X1089" s="21"/>
      <c r="Y1089" s="21"/>
      <c r="Z1089" s="21"/>
      <c r="AA1089" s="21"/>
      <c r="AB1089" s="21"/>
      <c r="AC1089" s="21"/>
      <c r="AD1089" s="21"/>
      <c r="AE1089" s="21"/>
      <c r="AF1089" s="21"/>
      <c r="AG1089" s="21"/>
      <c r="AH1089" s="21"/>
      <c r="AI1089" s="21"/>
      <c r="AJ1089" s="21"/>
      <c r="AK1089" s="21"/>
      <c r="AL1089" s="21"/>
      <c r="AM1089" s="21"/>
      <c r="AN1089" s="21"/>
    </row>
    <row r="1090" spans="1:40" s="436" customFormat="1" ht="14.5">
      <c r="A1090" s="435"/>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21"/>
      <c r="W1090" s="21"/>
      <c r="X1090" s="21"/>
      <c r="Y1090" s="21"/>
      <c r="Z1090" s="21"/>
      <c r="AA1090" s="21"/>
      <c r="AB1090" s="21"/>
      <c r="AC1090" s="21"/>
      <c r="AD1090" s="21"/>
      <c r="AE1090" s="21"/>
      <c r="AF1090" s="21"/>
      <c r="AG1090" s="21"/>
      <c r="AH1090" s="21"/>
      <c r="AI1090" s="21"/>
      <c r="AJ1090" s="21"/>
      <c r="AK1090" s="21"/>
      <c r="AL1090" s="21"/>
      <c r="AM1090" s="21"/>
      <c r="AN1090" s="21"/>
    </row>
    <row r="1091" spans="1:40" s="436" customFormat="1" ht="14.5">
      <c r="A1091" s="435"/>
      <c r="B1091" s="435"/>
      <c r="C1091" s="435"/>
      <c r="D1091" s="435"/>
      <c r="E1091" s="435"/>
      <c r="F1091" s="435"/>
      <c r="G1091" s="435"/>
      <c r="H1091" s="435"/>
      <c r="I1091" s="435"/>
      <c r="J1091" s="435"/>
      <c r="K1091" s="435"/>
      <c r="L1091" s="435"/>
      <c r="M1091" s="435"/>
      <c r="N1091" s="435"/>
      <c r="O1091" s="435"/>
      <c r="P1091" s="435"/>
      <c r="Q1091" s="435"/>
      <c r="R1091" s="435"/>
      <c r="S1091" s="435"/>
      <c r="T1091" s="435"/>
      <c r="U1091" s="435"/>
      <c r="V1091" s="21"/>
      <c r="W1091" s="21"/>
      <c r="X1091" s="21"/>
      <c r="Y1091" s="21"/>
      <c r="Z1091" s="21"/>
      <c r="AA1091" s="21"/>
      <c r="AB1091" s="21"/>
      <c r="AC1091" s="21"/>
      <c r="AD1091" s="21"/>
      <c r="AE1091" s="21"/>
      <c r="AF1091" s="21"/>
      <c r="AG1091" s="21"/>
      <c r="AH1091" s="21"/>
      <c r="AI1091" s="21"/>
      <c r="AJ1091" s="21"/>
      <c r="AK1091" s="21"/>
      <c r="AL1091" s="21"/>
      <c r="AM1091" s="21"/>
      <c r="AN1091" s="21"/>
    </row>
    <row r="1092" spans="1:40" s="436" customFormat="1" ht="14.5">
      <c r="A1092" s="435"/>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21"/>
      <c r="W1092" s="21"/>
      <c r="X1092" s="21"/>
      <c r="Y1092" s="21"/>
      <c r="Z1092" s="21"/>
      <c r="AA1092" s="21"/>
      <c r="AB1092" s="21"/>
      <c r="AC1092" s="21"/>
      <c r="AD1092" s="21"/>
      <c r="AE1092" s="21"/>
      <c r="AF1092" s="21"/>
      <c r="AG1092" s="21"/>
      <c r="AH1092" s="21"/>
      <c r="AI1092" s="21"/>
      <c r="AJ1092" s="21"/>
      <c r="AK1092" s="21"/>
      <c r="AL1092" s="21"/>
      <c r="AM1092" s="21"/>
      <c r="AN1092" s="21"/>
    </row>
    <row r="1093" spans="1:40" s="436" customFormat="1" ht="14.5">
      <c r="A1093" s="435"/>
      <c r="B1093" s="435"/>
      <c r="C1093" s="435"/>
      <c r="D1093" s="435"/>
      <c r="E1093" s="435"/>
      <c r="F1093" s="435"/>
      <c r="G1093" s="435"/>
      <c r="H1093" s="435"/>
      <c r="I1093" s="435"/>
      <c r="J1093" s="435"/>
      <c r="K1093" s="435"/>
      <c r="L1093" s="435"/>
      <c r="M1093" s="435"/>
      <c r="N1093" s="435"/>
      <c r="O1093" s="435"/>
      <c r="P1093" s="435"/>
      <c r="Q1093" s="435"/>
      <c r="R1093" s="435"/>
      <c r="S1093" s="435"/>
      <c r="T1093" s="435"/>
      <c r="U1093" s="435"/>
      <c r="V1093" s="21"/>
      <c r="W1093" s="21"/>
      <c r="X1093" s="21"/>
      <c r="Y1093" s="21"/>
      <c r="Z1093" s="21"/>
      <c r="AA1093" s="21"/>
      <c r="AB1093" s="21"/>
      <c r="AC1093" s="21"/>
      <c r="AD1093" s="21"/>
      <c r="AE1093" s="21"/>
      <c r="AF1093" s="21"/>
      <c r="AG1093" s="21"/>
      <c r="AH1093" s="21"/>
      <c r="AI1093" s="21"/>
      <c r="AJ1093" s="21"/>
      <c r="AK1093" s="21"/>
      <c r="AL1093" s="21"/>
      <c r="AM1093" s="21"/>
      <c r="AN1093" s="21"/>
    </row>
    <row r="1094" spans="1:40" s="436" customFormat="1" ht="14.5">
      <c r="A1094" s="435"/>
      <c r="B1094" s="435"/>
      <c r="C1094" s="435"/>
      <c r="D1094" s="435"/>
      <c r="E1094" s="435"/>
      <c r="F1094" s="435"/>
      <c r="G1094" s="435"/>
      <c r="H1094" s="435"/>
      <c r="I1094" s="435"/>
      <c r="J1094" s="435"/>
      <c r="K1094" s="435"/>
      <c r="L1094" s="435"/>
      <c r="M1094" s="435"/>
      <c r="N1094" s="435"/>
      <c r="O1094" s="435"/>
      <c r="P1094" s="435"/>
      <c r="Q1094" s="435"/>
      <c r="R1094" s="435"/>
      <c r="S1094" s="435"/>
      <c r="T1094" s="435"/>
      <c r="U1094" s="435"/>
      <c r="V1094" s="21"/>
      <c r="W1094" s="21"/>
      <c r="X1094" s="21"/>
      <c r="Y1094" s="21"/>
      <c r="Z1094" s="21"/>
      <c r="AA1094" s="21"/>
      <c r="AB1094" s="21"/>
      <c r="AC1094" s="21"/>
      <c r="AD1094" s="21"/>
      <c r="AE1094" s="21"/>
      <c r="AF1094" s="21"/>
      <c r="AG1094" s="21"/>
      <c r="AH1094" s="21"/>
      <c r="AI1094" s="21"/>
      <c r="AJ1094" s="21"/>
      <c r="AK1094" s="21"/>
      <c r="AL1094" s="21"/>
      <c r="AM1094" s="21"/>
      <c r="AN1094" s="21"/>
    </row>
    <row r="1095" spans="1:40" s="436" customFormat="1" ht="14.5">
      <c r="A1095" s="435"/>
      <c r="B1095" s="435"/>
      <c r="C1095" s="435"/>
      <c r="D1095" s="435"/>
      <c r="E1095" s="435"/>
      <c r="F1095" s="435"/>
      <c r="G1095" s="435"/>
      <c r="H1095" s="435"/>
      <c r="I1095" s="435"/>
      <c r="J1095" s="435"/>
      <c r="K1095" s="435"/>
      <c r="L1095" s="435"/>
      <c r="M1095" s="435"/>
      <c r="N1095" s="435"/>
      <c r="O1095" s="435"/>
      <c r="P1095" s="435"/>
      <c r="Q1095" s="435"/>
      <c r="R1095" s="435"/>
      <c r="S1095" s="435"/>
      <c r="T1095" s="435"/>
      <c r="U1095" s="435"/>
      <c r="V1095" s="21"/>
      <c r="W1095" s="21"/>
      <c r="X1095" s="21"/>
      <c r="Y1095" s="21"/>
      <c r="Z1095" s="21"/>
      <c r="AA1095" s="21"/>
      <c r="AB1095" s="21"/>
      <c r="AC1095" s="21"/>
      <c r="AD1095" s="21"/>
      <c r="AE1095" s="21"/>
      <c r="AF1095" s="21"/>
      <c r="AG1095" s="21"/>
      <c r="AH1095" s="21"/>
      <c r="AI1095" s="21"/>
      <c r="AJ1095" s="21"/>
      <c r="AK1095" s="21"/>
      <c r="AL1095" s="21"/>
      <c r="AM1095" s="21"/>
      <c r="AN1095" s="21"/>
    </row>
    <row r="1096" spans="1:40" s="436" customFormat="1" ht="14.5">
      <c r="A1096" s="435"/>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21"/>
      <c r="W1096" s="21"/>
      <c r="X1096" s="21"/>
      <c r="Y1096" s="21"/>
      <c r="Z1096" s="21"/>
      <c r="AA1096" s="21"/>
      <c r="AB1096" s="21"/>
      <c r="AC1096" s="21"/>
      <c r="AD1096" s="21"/>
      <c r="AE1096" s="21"/>
      <c r="AF1096" s="21"/>
      <c r="AG1096" s="21"/>
      <c r="AH1096" s="21"/>
      <c r="AI1096" s="21"/>
      <c r="AJ1096" s="21"/>
      <c r="AK1096" s="21"/>
      <c r="AL1096" s="21"/>
      <c r="AM1096" s="21"/>
      <c r="AN1096" s="21"/>
    </row>
    <row r="1097" spans="1:40" s="436" customFormat="1" ht="14.5">
      <c r="A1097" s="435"/>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21"/>
      <c r="W1097" s="21"/>
      <c r="X1097" s="21"/>
      <c r="Y1097" s="21"/>
      <c r="Z1097" s="21"/>
      <c r="AA1097" s="21"/>
      <c r="AB1097" s="21"/>
      <c r="AC1097" s="21"/>
      <c r="AD1097" s="21"/>
      <c r="AE1097" s="21"/>
      <c r="AF1097" s="21"/>
      <c r="AG1097" s="21"/>
      <c r="AH1097" s="21"/>
      <c r="AI1097" s="21"/>
      <c r="AJ1097" s="21"/>
      <c r="AK1097" s="21"/>
      <c r="AL1097" s="21"/>
      <c r="AM1097" s="21"/>
      <c r="AN1097" s="21"/>
    </row>
    <row r="1098" spans="1:40" s="436" customFormat="1" ht="14.5">
      <c r="A1098" s="435"/>
      <c r="B1098" s="435"/>
      <c r="C1098" s="435"/>
      <c r="D1098" s="435"/>
      <c r="E1098" s="435"/>
      <c r="F1098" s="435"/>
      <c r="G1098" s="435"/>
      <c r="H1098" s="435"/>
      <c r="I1098" s="435"/>
      <c r="J1098" s="435"/>
      <c r="K1098" s="435"/>
      <c r="L1098" s="435"/>
      <c r="M1098" s="435"/>
      <c r="N1098" s="435"/>
      <c r="O1098" s="435"/>
      <c r="P1098" s="435"/>
      <c r="Q1098" s="435"/>
      <c r="R1098" s="435"/>
      <c r="S1098" s="435"/>
      <c r="T1098" s="435"/>
      <c r="U1098" s="435"/>
      <c r="V1098" s="21"/>
      <c r="W1098" s="21"/>
      <c r="X1098" s="21"/>
      <c r="Y1098" s="21"/>
      <c r="Z1098" s="21"/>
      <c r="AA1098" s="21"/>
      <c r="AB1098" s="21"/>
      <c r="AC1098" s="21"/>
      <c r="AD1098" s="21"/>
      <c r="AE1098" s="21"/>
      <c r="AF1098" s="21"/>
      <c r="AG1098" s="21"/>
      <c r="AH1098" s="21"/>
      <c r="AI1098" s="21"/>
      <c r="AJ1098" s="21"/>
      <c r="AK1098" s="21"/>
      <c r="AL1098" s="21"/>
      <c r="AM1098" s="21"/>
      <c r="AN1098" s="21"/>
    </row>
    <row r="1099" spans="1:40" s="436" customFormat="1" ht="14.5">
      <c r="A1099" s="435"/>
      <c r="B1099" s="435"/>
      <c r="C1099" s="435"/>
      <c r="D1099" s="435"/>
      <c r="E1099" s="435"/>
      <c r="F1099" s="435"/>
      <c r="G1099" s="435"/>
      <c r="H1099" s="435"/>
      <c r="I1099" s="435"/>
      <c r="J1099" s="435"/>
      <c r="K1099" s="435"/>
      <c r="L1099" s="435"/>
      <c r="M1099" s="435"/>
      <c r="N1099" s="435"/>
      <c r="O1099" s="435"/>
      <c r="P1099" s="435"/>
      <c r="Q1099" s="435"/>
      <c r="R1099" s="435"/>
      <c r="S1099" s="435"/>
      <c r="T1099" s="435"/>
      <c r="U1099" s="435"/>
      <c r="V1099" s="21"/>
      <c r="W1099" s="21"/>
      <c r="X1099" s="21"/>
      <c r="Y1099" s="21"/>
      <c r="Z1099" s="21"/>
      <c r="AA1099" s="21"/>
      <c r="AB1099" s="21"/>
      <c r="AC1099" s="21"/>
      <c r="AD1099" s="21"/>
      <c r="AE1099" s="21"/>
      <c r="AF1099" s="21"/>
      <c r="AG1099" s="21"/>
      <c r="AH1099" s="21"/>
      <c r="AI1099" s="21"/>
      <c r="AJ1099" s="21"/>
      <c r="AK1099" s="21"/>
      <c r="AL1099" s="21"/>
      <c r="AM1099" s="21"/>
      <c r="AN1099" s="21"/>
    </row>
    <row r="1100" spans="1:40" s="436" customFormat="1" ht="14.5">
      <c r="A1100" s="435"/>
      <c r="B1100" s="435"/>
      <c r="C1100" s="435"/>
      <c r="D1100" s="435"/>
      <c r="E1100" s="435"/>
      <c r="F1100" s="435"/>
      <c r="G1100" s="435"/>
      <c r="H1100" s="435"/>
      <c r="I1100" s="435"/>
      <c r="J1100" s="435"/>
      <c r="K1100" s="435"/>
      <c r="L1100" s="435"/>
      <c r="M1100" s="435"/>
      <c r="N1100" s="435"/>
      <c r="O1100" s="435"/>
      <c r="P1100" s="435"/>
      <c r="Q1100" s="435"/>
      <c r="R1100" s="435"/>
      <c r="S1100" s="435"/>
      <c r="T1100" s="435"/>
      <c r="U1100" s="435"/>
      <c r="V1100" s="21"/>
      <c r="W1100" s="21"/>
      <c r="X1100" s="21"/>
      <c r="Y1100" s="21"/>
      <c r="Z1100" s="21"/>
      <c r="AA1100" s="21"/>
      <c r="AB1100" s="21"/>
      <c r="AC1100" s="21"/>
      <c r="AD1100" s="21"/>
      <c r="AE1100" s="21"/>
      <c r="AF1100" s="21"/>
      <c r="AG1100" s="21"/>
      <c r="AH1100" s="21"/>
      <c r="AI1100" s="21"/>
      <c r="AJ1100" s="21"/>
      <c r="AK1100" s="21"/>
      <c r="AL1100" s="21"/>
      <c r="AM1100" s="21"/>
      <c r="AN1100" s="21"/>
    </row>
    <row r="1101" spans="1:40" s="436" customFormat="1" ht="14.5">
      <c r="A1101" s="435"/>
      <c r="B1101" s="435"/>
      <c r="C1101" s="435"/>
      <c r="D1101" s="435"/>
      <c r="E1101" s="435"/>
      <c r="F1101" s="435"/>
      <c r="G1101" s="435"/>
      <c r="H1101" s="435"/>
      <c r="I1101" s="435"/>
      <c r="J1101" s="435"/>
      <c r="K1101" s="435"/>
      <c r="L1101" s="435"/>
      <c r="M1101" s="435"/>
      <c r="N1101" s="435"/>
      <c r="O1101" s="435"/>
      <c r="P1101" s="435"/>
      <c r="Q1101" s="435"/>
      <c r="R1101" s="435"/>
      <c r="S1101" s="435"/>
      <c r="T1101" s="435"/>
      <c r="U1101" s="435"/>
      <c r="V1101" s="21"/>
      <c r="W1101" s="21"/>
      <c r="X1101" s="21"/>
      <c r="Y1101" s="21"/>
      <c r="Z1101" s="21"/>
      <c r="AA1101" s="21"/>
      <c r="AB1101" s="21"/>
      <c r="AC1101" s="21"/>
      <c r="AD1101" s="21"/>
      <c r="AE1101" s="21"/>
      <c r="AF1101" s="21"/>
      <c r="AG1101" s="21"/>
      <c r="AH1101" s="21"/>
      <c r="AI1101" s="21"/>
      <c r="AJ1101" s="21"/>
      <c r="AK1101" s="21"/>
      <c r="AL1101" s="21"/>
      <c r="AM1101" s="21"/>
      <c r="AN1101" s="21"/>
    </row>
    <row r="1102" spans="1:40" s="436" customFormat="1" ht="14.5">
      <c r="A1102" s="435"/>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21"/>
      <c r="W1102" s="21"/>
      <c r="X1102" s="21"/>
      <c r="Y1102" s="21"/>
      <c r="Z1102" s="21"/>
      <c r="AA1102" s="21"/>
      <c r="AB1102" s="21"/>
      <c r="AC1102" s="21"/>
      <c r="AD1102" s="21"/>
      <c r="AE1102" s="21"/>
      <c r="AF1102" s="21"/>
      <c r="AG1102" s="21"/>
      <c r="AH1102" s="21"/>
      <c r="AI1102" s="21"/>
      <c r="AJ1102" s="21"/>
      <c r="AK1102" s="21"/>
      <c r="AL1102" s="21"/>
      <c r="AM1102" s="21"/>
      <c r="AN1102" s="21"/>
    </row>
    <row r="1103" spans="1:40" s="436" customFormat="1" ht="14.5">
      <c r="A1103" s="435"/>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21"/>
      <c r="W1103" s="21"/>
      <c r="X1103" s="21"/>
      <c r="Y1103" s="21"/>
      <c r="Z1103" s="21"/>
      <c r="AA1103" s="21"/>
      <c r="AB1103" s="21"/>
      <c r="AC1103" s="21"/>
      <c r="AD1103" s="21"/>
      <c r="AE1103" s="21"/>
      <c r="AF1103" s="21"/>
      <c r="AG1103" s="21"/>
      <c r="AH1103" s="21"/>
      <c r="AI1103" s="21"/>
      <c r="AJ1103" s="21"/>
      <c r="AK1103" s="21"/>
      <c r="AL1103" s="21"/>
      <c r="AM1103" s="21"/>
      <c r="AN1103" s="21"/>
    </row>
    <row r="1104" spans="1:40" s="436" customFormat="1" ht="14.5">
      <c r="A1104" s="435"/>
      <c r="B1104" s="435"/>
      <c r="C1104" s="435"/>
      <c r="D1104" s="435"/>
      <c r="E1104" s="435"/>
      <c r="F1104" s="435"/>
      <c r="G1104" s="435"/>
      <c r="H1104" s="435"/>
      <c r="I1104" s="435"/>
      <c r="J1104" s="435"/>
      <c r="K1104" s="435"/>
      <c r="L1104" s="435"/>
      <c r="M1104" s="435"/>
      <c r="N1104" s="435"/>
      <c r="O1104" s="435"/>
      <c r="P1104" s="435"/>
      <c r="Q1104" s="435"/>
      <c r="R1104" s="435"/>
      <c r="S1104" s="435"/>
      <c r="T1104" s="435"/>
      <c r="U1104" s="435"/>
      <c r="V1104" s="21"/>
      <c r="W1104" s="21"/>
      <c r="X1104" s="21"/>
      <c r="Y1104" s="21"/>
      <c r="Z1104" s="21"/>
      <c r="AA1104" s="21"/>
      <c r="AB1104" s="21"/>
      <c r="AC1104" s="21"/>
      <c r="AD1104" s="21"/>
      <c r="AE1104" s="21"/>
      <c r="AF1104" s="21"/>
      <c r="AG1104" s="21"/>
      <c r="AH1104" s="21"/>
      <c r="AI1104" s="21"/>
      <c r="AJ1104" s="21"/>
      <c r="AK1104" s="21"/>
      <c r="AL1104" s="21"/>
      <c r="AM1104" s="21"/>
      <c r="AN1104" s="21"/>
    </row>
    <row r="1105" spans="1:40" s="436" customFormat="1" ht="14.5">
      <c r="A1105" s="435"/>
      <c r="B1105" s="435"/>
      <c r="C1105" s="435"/>
      <c r="D1105" s="435"/>
      <c r="E1105" s="435"/>
      <c r="F1105" s="435"/>
      <c r="G1105" s="435"/>
      <c r="H1105" s="435"/>
      <c r="I1105" s="435"/>
      <c r="J1105" s="435"/>
      <c r="K1105" s="435"/>
      <c r="L1105" s="435"/>
      <c r="M1105" s="435"/>
      <c r="N1105" s="435"/>
      <c r="O1105" s="435"/>
      <c r="P1105" s="435"/>
      <c r="Q1105" s="435"/>
      <c r="R1105" s="435"/>
      <c r="S1105" s="435"/>
      <c r="T1105" s="435"/>
      <c r="U1105" s="435"/>
      <c r="V1105" s="21"/>
      <c r="W1105" s="21"/>
      <c r="X1105" s="21"/>
      <c r="Y1105" s="21"/>
      <c r="Z1105" s="21"/>
      <c r="AA1105" s="21"/>
      <c r="AB1105" s="21"/>
      <c r="AC1105" s="21"/>
      <c r="AD1105" s="21"/>
      <c r="AE1105" s="21"/>
      <c r="AF1105" s="21"/>
      <c r="AG1105" s="21"/>
      <c r="AH1105" s="21"/>
      <c r="AI1105" s="21"/>
      <c r="AJ1105" s="21"/>
      <c r="AK1105" s="21"/>
      <c r="AL1105" s="21"/>
      <c r="AM1105" s="21"/>
      <c r="AN1105" s="21"/>
    </row>
    <row r="1106" spans="1:40" s="436" customFormat="1" ht="14.5">
      <c r="A1106" s="435"/>
      <c r="B1106" s="435"/>
      <c r="C1106" s="435"/>
      <c r="D1106" s="435"/>
      <c r="E1106" s="435"/>
      <c r="F1106" s="435"/>
      <c r="G1106" s="435"/>
      <c r="H1106" s="435"/>
      <c r="I1106" s="435"/>
      <c r="J1106" s="435"/>
      <c r="K1106" s="435"/>
      <c r="L1106" s="435"/>
      <c r="M1106" s="435"/>
      <c r="N1106" s="435"/>
      <c r="O1106" s="435"/>
      <c r="P1106" s="435"/>
      <c r="Q1106" s="435"/>
      <c r="R1106" s="435"/>
      <c r="S1106" s="435"/>
      <c r="T1106" s="435"/>
      <c r="U1106" s="435"/>
      <c r="V1106" s="21"/>
      <c r="W1106" s="21"/>
      <c r="X1106" s="21"/>
      <c r="Y1106" s="21"/>
      <c r="Z1106" s="21"/>
      <c r="AA1106" s="21"/>
      <c r="AB1106" s="21"/>
      <c r="AC1106" s="21"/>
      <c r="AD1106" s="21"/>
      <c r="AE1106" s="21"/>
      <c r="AF1106" s="21"/>
      <c r="AG1106" s="21"/>
      <c r="AH1106" s="21"/>
      <c r="AI1106" s="21"/>
      <c r="AJ1106" s="21"/>
      <c r="AK1106" s="21"/>
      <c r="AL1106" s="21"/>
      <c r="AM1106" s="21"/>
      <c r="AN1106" s="21"/>
    </row>
    <row r="1107" spans="1:40" s="436" customFormat="1" ht="14.5">
      <c r="A1107" s="435"/>
      <c r="B1107" s="435"/>
      <c r="C1107" s="435"/>
      <c r="D1107" s="435"/>
      <c r="E1107" s="435"/>
      <c r="F1107" s="435"/>
      <c r="G1107" s="435"/>
      <c r="H1107" s="435"/>
      <c r="I1107" s="435"/>
      <c r="J1107" s="435"/>
      <c r="K1107" s="435"/>
      <c r="L1107" s="435"/>
      <c r="M1107" s="435"/>
      <c r="N1107" s="435"/>
      <c r="O1107" s="435"/>
      <c r="P1107" s="435"/>
      <c r="Q1107" s="435"/>
      <c r="R1107" s="435"/>
      <c r="S1107" s="435"/>
      <c r="T1107" s="435"/>
      <c r="U1107" s="435"/>
      <c r="V1107" s="21"/>
      <c r="W1107" s="21"/>
      <c r="X1107" s="21"/>
      <c r="Y1107" s="21"/>
      <c r="Z1107" s="21"/>
      <c r="AA1107" s="21"/>
      <c r="AB1107" s="21"/>
      <c r="AC1107" s="21"/>
      <c r="AD1107" s="21"/>
      <c r="AE1107" s="21"/>
      <c r="AF1107" s="21"/>
      <c r="AG1107" s="21"/>
      <c r="AH1107" s="21"/>
      <c r="AI1107" s="21"/>
      <c r="AJ1107" s="21"/>
      <c r="AK1107" s="21"/>
      <c r="AL1107" s="21"/>
      <c r="AM1107" s="21"/>
      <c r="AN1107" s="21"/>
    </row>
    <row r="1108" spans="1:40" s="436" customFormat="1" ht="14.5">
      <c r="A1108" s="435"/>
      <c r="B1108" s="435"/>
      <c r="C1108" s="435"/>
      <c r="D1108" s="435"/>
      <c r="E1108" s="435"/>
      <c r="F1108" s="435"/>
      <c r="G1108" s="435"/>
      <c r="H1108" s="435"/>
      <c r="I1108" s="435"/>
      <c r="J1108" s="435"/>
      <c r="K1108" s="435"/>
      <c r="L1108" s="435"/>
      <c r="M1108" s="435"/>
      <c r="N1108" s="435"/>
      <c r="O1108" s="435"/>
      <c r="P1108" s="435"/>
      <c r="Q1108" s="435"/>
      <c r="R1108" s="435"/>
      <c r="S1108" s="435"/>
      <c r="T1108" s="435"/>
      <c r="U1108" s="435"/>
      <c r="V1108" s="21"/>
      <c r="W1108" s="21"/>
      <c r="X1108" s="21"/>
      <c r="Y1108" s="21"/>
      <c r="Z1108" s="21"/>
      <c r="AA1108" s="21"/>
      <c r="AB1108" s="21"/>
      <c r="AC1108" s="21"/>
      <c r="AD1108" s="21"/>
      <c r="AE1108" s="21"/>
      <c r="AF1108" s="21"/>
      <c r="AG1108" s="21"/>
      <c r="AH1108" s="21"/>
      <c r="AI1108" s="21"/>
      <c r="AJ1108" s="21"/>
      <c r="AK1108" s="21"/>
      <c r="AL1108" s="21"/>
      <c r="AM1108" s="21"/>
      <c r="AN1108" s="21"/>
    </row>
    <row r="1109" spans="1:40" s="436" customFormat="1" ht="14.5">
      <c r="A1109" s="435"/>
      <c r="B1109" s="435"/>
      <c r="C1109" s="435"/>
      <c r="D1109" s="435"/>
      <c r="E1109" s="435"/>
      <c r="F1109" s="435"/>
      <c r="G1109" s="435"/>
      <c r="H1109" s="435"/>
      <c r="I1109" s="435"/>
      <c r="J1109" s="435"/>
      <c r="K1109" s="435"/>
      <c r="L1109" s="435"/>
      <c r="M1109" s="435"/>
      <c r="N1109" s="435"/>
      <c r="O1109" s="435"/>
      <c r="P1109" s="435"/>
      <c r="Q1109" s="435"/>
      <c r="R1109" s="435"/>
      <c r="S1109" s="435"/>
      <c r="T1109" s="435"/>
      <c r="U1109" s="435"/>
      <c r="V1109" s="21"/>
      <c r="W1109" s="21"/>
      <c r="X1109" s="21"/>
      <c r="Y1109" s="21"/>
      <c r="Z1109" s="21"/>
      <c r="AA1109" s="21"/>
      <c r="AB1109" s="21"/>
      <c r="AC1109" s="21"/>
      <c r="AD1109" s="21"/>
      <c r="AE1109" s="21"/>
      <c r="AF1109" s="21"/>
      <c r="AG1109" s="21"/>
      <c r="AH1109" s="21"/>
      <c r="AI1109" s="21"/>
      <c r="AJ1109" s="21"/>
      <c r="AK1109" s="21"/>
      <c r="AL1109" s="21"/>
      <c r="AM1109" s="21"/>
      <c r="AN1109" s="21"/>
    </row>
    <row r="1110" spans="1:40" s="436" customFormat="1" ht="14.5">
      <c r="A1110" s="435"/>
      <c r="B1110" s="435"/>
      <c r="C1110" s="435"/>
      <c r="D1110" s="435"/>
      <c r="E1110" s="435"/>
      <c r="F1110" s="435"/>
      <c r="G1110" s="435"/>
      <c r="H1110" s="435"/>
      <c r="I1110" s="435"/>
      <c r="J1110" s="435"/>
      <c r="K1110" s="435"/>
      <c r="L1110" s="435"/>
      <c r="M1110" s="435"/>
      <c r="N1110" s="435"/>
      <c r="O1110" s="435"/>
      <c r="P1110" s="435"/>
      <c r="Q1110" s="435"/>
      <c r="R1110" s="435"/>
      <c r="S1110" s="435"/>
      <c r="T1110" s="435"/>
      <c r="U1110" s="435"/>
      <c r="V1110" s="21"/>
      <c r="W1110" s="21"/>
      <c r="X1110" s="21"/>
      <c r="Y1110" s="21"/>
      <c r="Z1110" s="21"/>
      <c r="AA1110" s="21"/>
      <c r="AB1110" s="21"/>
      <c r="AC1110" s="21"/>
      <c r="AD1110" s="21"/>
      <c r="AE1110" s="21"/>
      <c r="AF1110" s="21"/>
      <c r="AG1110" s="21"/>
      <c r="AH1110" s="21"/>
      <c r="AI1110" s="21"/>
      <c r="AJ1110" s="21"/>
      <c r="AK1110" s="21"/>
      <c r="AL1110" s="21"/>
      <c r="AM1110" s="21"/>
      <c r="AN1110" s="21"/>
    </row>
    <row r="1111" spans="1:40" s="436" customFormat="1" ht="14.5">
      <c r="A1111" s="435"/>
      <c r="B1111" s="435"/>
      <c r="C1111" s="435"/>
      <c r="D1111" s="435"/>
      <c r="E1111" s="435"/>
      <c r="F1111" s="435"/>
      <c r="G1111" s="435"/>
      <c r="H1111" s="435"/>
      <c r="I1111" s="435"/>
      <c r="J1111" s="435"/>
      <c r="K1111" s="435"/>
      <c r="L1111" s="435"/>
      <c r="M1111" s="435"/>
      <c r="N1111" s="435"/>
      <c r="O1111" s="435"/>
      <c r="P1111" s="435"/>
      <c r="Q1111" s="435"/>
      <c r="R1111" s="435"/>
      <c r="S1111" s="435"/>
      <c r="T1111" s="435"/>
      <c r="U1111" s="435"/>
      <c r="V1111" s="21"/>
      <c r="W1111" s="21"/>
      <c r="X1111" s="21"/>
      <c r="Y1111" s="21"/>
      <c r="Z1111" s="21"/>
      <c r="AA1111" s="21"/>
      <c r="AB1111" s="21"/>
      <c r="AC1111" s="21"/>
      <c r="AD1111" s="21"/>
      <c r="AE1111" s="21"/>
      <c r="AF1111" s="21"/>
      <c r="AG1111" s="21"/>
      <c r="AH1111" s="21"/>
      <c r="AI1111" s="21"/>
      <c r="AJ1111" s="21"/>
      <c r="AK1111" s="21"/>
      <c r="AL1111" s="21"/>
      <c r="AM1111" s="21"/>
      <c r="AN1111" s="21"/>
    </row>
    <row r="1112" spans="1:40" s="436" customFormat="1" ht="14.5">
      <c r="A1112" s="435"/>
      <c r="B1112" s="435"/>
      <c r="C1112" s="435"/>
      <c r="D1112" s="435"/>
      <c r="E1112" s="435"/>
      <c r="F1112" s="435"/>
      <c r="G1112" s="435"/>
      <c r="H1112" s="435"/>
      <c r="I1112" s="435"/>
      <c r="J1112" s="435"/>
      <c r="K1112" s="435"/>
      <c r="L1112" s="435"/>
      <c r="M1112" s="435"/>
      <c r="N1112" s="435"/>
      <c r="O1112" s="435"/>
      <c r="P1112" s="435"/>
      <c r="Q1112" s="435"/>
      <c r="R1112" s="435"/>
      <c r="S1112" s="435"/>
      <c r="T1112" s="435"/>
      <c r="U1112" s="435"/>
      <c r="V1112" s="21"/>
      <c r="W1112" s="21"/>
      <c r="X1112" s="21"/>
      <c r="Y1112" s="21"/>
      <c r="Z1112" s="21"/>
      <c r="AA1112" s="21"/>
      <c r="AB1112" s="21"/>
      <c r="AC1112" s="21"/>
      <c r="AD1112" s="21"/>
      <c r="AE1112" s="21"/>
      <c r="AF1112" s="21"/>
      <c r="AG1112" s="21"/>
      <c r="AH1112" s="21"/>
      <c r="AI1112" s="21"/>
      <c r="AJ1112" s="21"/>
      <c r="AK1112" s="21"/>
      <c r="AL1112" s="21"/>
      <c r="AM1112" s="21"/>
      <c r="AN1112" s="21"/>
    </row>
    <row r="1113" spans="1:40" s="436" customFormat="1" ht="14.5">
      <c r="A1113" s="435"/>
      <c r="B1113" s="435"/>
      <c r="C1113" s="435"/>
      <c r="D1113" s="435"/>
      <c r="E1113" s="435"/>
      <c r="F1113" s="435"/>
      <c r="G1113" s="435"/>
      <c r="H1113" s="435"/>
      <c r="I1113" s="435"/>
      <c r="J1113" s="435"/>
      <c r="K1113" s="435"/>
      <c r="L1113" s="435"/>
      <c r="M1113" s="435"/>
      <c r="N1113" s="435"/>
      <c r="O1113" s="435"/>
      <c r="P1113" s="435"/>
      <c r="Q1113" s="435"/>
      <c r="R1113" s="435"/>
      <c r="S1113" s="435"/>
      <c r="T1113" s="435"/>
      <c r="U1113" s="435"/>
      <c r="V1113" s="21"/>
      <c r="W1113" s="21"/>
      <c r="X1113" s="21"/>
      <c r="Y1113" s="21"/>
      <c r="Z1113" s="21"/>
      <c r="AA1113" s="21"/>
      <c r="AB1113" s="21"/>
      <c r="AC1113" s="21"/>
      <c r="AD1113" s="21"/>
      <c r="AE1113" s="21"/>
      <c r="AF1113" s="21"/>
      <c r="AG1113" s="21"/>
      <c r="AH1113" s="21"/>
      <c r="AI1113" s="21"/>
      <c r="AJ1113" s="21"/>
      <c r="AK1113" s="21"/>
      <c r="AL1113" s="21"/>
      <c r="AM1113" s="21"/>
      <c r="AN1113" s="21"/>
    </row>
    <row r="1114" spans="1:40" s="436" customFormat="1" ht="14.5">
      <c r="A1114" s="435"/>
      <c r="B1114" s="435"/>
      <c r="C1114" s="435"/>
      <c r="D1114" s="435"/>
      <c r="E1114" s="435"/>
      <c r="F1114" s="435"/>
      <c r="G1114" s="435"/>
      <c r="H1114" s="435"/>
      <c r="I1114" s="435"/>
      <c r="J1114" s="435"/>
      <c r="K1114" s="435"/>
      <c r="L1114" s="435"/>
      <c r="M1114" s="435"/>
      <c r="N1114" s="435"/>
      <c r="O1114" s="435"/>
      <c r="P1114" s="435"/>
      <c r="Q1114" s="435"/>
      <c r="R1114" s="435"/>
      <c r="S1114" s="435"/>
      <c r="T1114" s="435"/>
      <c r="U1114" s="435"/>
      <c r="V1114" s="21"/>
      <c r="W1114" s="21"/>
      <c r="X1114" s="21"/>
      <c r="Y1114" s="21"/>
      <c r="Z1114" s="21"/>
      <c r="AA1114" s="21"/>
      <c r="AB1114" s="21"/>
      <c r="AC1114" s="21"/>
      <c r="AD1114" s="21"/>
      <c r="AE1114" s="21"/>
      <c r="AF1114" s="21"/>
      <c r="AG1114" s="21"/>
      <c r="AH1114" s="21"/>
      <c r="AI1114" s="21"/>
      <c r="AJ1114" s="21"/>
      <c r="AK1114" s="21"/>
      <c r="AL1114" s="21"/>
      <c r="AM1114" s="21"/>
      <c r="AN1114" s="21"/>
    </row>
    <row r="1115" spans="1:40" s="436" customFormat="1" ht="14.5">
      <c r="A1115" s="435"/>
      <c r="B1115" s="435"/>
      <c r="C1115" s="435"/>
      <c r="D1115" s="435"/>
      <c r="E1115" s="435"/>
      <c r="F1115" s="435"/>
      <c r="G1115" s="435"/>
      <c r="H1115" s="435"/>
      <c r="I1115" s="435"/>
      <c r="J1115" s="435"/>
      <c r="K1115" s="435"/>
      <c r="L1115" s="435"/>
      <c r="M1115" s="435"/>
      <c r="N1115" s="435"/>
      <c r="O1115" s="435"/>
      <c r="P1115" s="435"/>
      <c r="Q1115" s="435"/>
      <c r="R1115" s="435"/>
      <c r="S1115" s="435"/>
      <c r="T1115" s="435"/>
      <c r="U1115" s="435"/>
      <c r="V1115" s="21"/>
      <c r="W1115" s="21"/>
      <c r="X1115" s="21"/>
      <c r="Y1115" s="21"/>
      <c r="Z1115" s="21"/>
      <c r="AA1115" s="21"/>
      <c r="AB1115" s="21"/>
      <c r="AC1115" s="21"/>
      <c r="AD1115" s="21"/>
      <c r="AE1115" s="21"/>
      <c r="AF1115" s="21"/>
      <c r="AG1115" s="21"/>
      <c r="AH1115" s="21"/>
      <c r="AI1115" s="21"/>
      <c r="AJ1115" s="21"/>
      <c r="AK1115" s="21"/>
      <c r="AL1115" s="21"/>
      <c r="AM1115" s="21"/>
      <c r="AN1115" s="21"/>
    </row>
    <row r="1116" spans="1:40" s="436" customFormat="1" ht="14.5">
      <c r="A1116" s="435"/>
      <c r="B1116" s="435"/>
      <c r="C1116" s="435"/>
      <c r="D1116" s="435"/>
      <c r="E1116" s="435"/>
      <c r="F1116" s="435"/>
      <c r="G1116" s="435"/>
      <c r="H1116" s="435"/>
      <c r="I1116" s="435"/>
      <c r="J1116" s="435"/>
      <c r="K1116" s="435"/>
      <c r="L1116" s="435"/>
      <c r="M1116" s="435"/>
      <c r="N1116" s="435"/>
      <c r="O1116" s="435"/>
      <c r="P1116" s="435"/>
      <c r="Q1116" s="435"/>
      <c r="R1116" s="435"/>
      <c r="S1116" s="435"/>
      <c r="T1116" s="435"/>
      <c r="U1116" s="435"/>
      <c r="V1116" s="21"/>
      <c r="W1116" s="21"/>
      <c r="X1116" s="21"/>
      <c r="Y1116" s="21"/>
      <c r="Z1116" s="21"/>
      <c r="AA1116" s="21"/>
      <c r="AB1116" s="21"/>
      <c r="AC1116" s="21"/>
      <c r="AD1116" s="21"/>
      <c r="AE1116" s="21"/>
      <c r="AF1116" s="21"/>
      <c r="AG1116" s="21"/>
      <c r="AH1116" s="21"/>
      <c r="AI1116" s="21"/>
      <c r="AJ1116" s="21"/>
      <c r="AK1116" s="21"/>
      <c r="AL1116" s="21"/>
      <c r="AM1116" s="21"/>
      <c r="AN1116" s="21"/>
    </row>
    <row r="1117" spans="1:40" s="436" customFormat="1" ht="14.5">
      <c r="A1117" s="435"/>
      <c r="B1117" s="435"/>
      <c r="C1117" s="435"/>
      <c r="D1117" s="435"/>
      <c r="E1117" s="435"/>
      <c r="F1117" s="435"/>
      <c r="G1117" s="435"/>
      <c r="H1117" s="435"/>
      <c r="I1117" s="435"/>
      <c r="J1117" s="435"/>
      <c r="K1117" s="435"/>
      <c r="L1117" s="435"/>
      <c r="M1117" s="435"/>
      <c r="N1117" s="435"/>
      <c r="O1117" s="435"/>
      <c r="P1117" s="435"/>
      <c r="Q1117" s="435"/>
      <c r="R1117" s="435"/>
      <c r="S1117" s="435"/>
      <c r="T1117" s="435"/>
      <c r="U1117" s="435"/>
      <c r="V1117" s="21"/>
      <c r="W1117" s="21"/>
      <c r="X1117" s="21"/>
      <c r="Y1117" s="21"/>
      <c r="Z1117" s="21"/>
      <c r="AA1117" s="21"/>
      <c r="AB1117" s="21"/>
      <c r="AC1117" s="21"/>
      <c r="AD1117" s="21"/>
      <c r="AE1117" s="21"/>
      <c r="AF1117" s="21"/>
      <c r="AG1117" s="21"/>
      <c r="AH1117" s="21"/>
      <c r="AI1117" s="21"/>
      <c r="AJ1117" s="21"/>
      <c r="AK1117" s="21"/>
      <c r="AL1117" s="21"/>
      <c r="AM1117" s="21"/>
      <c r="AN1117" s="21"/>
    </row>
    <row r="1118" spans="1:40" s="436" customFormat="1" ht="14.5">
      <c r="A1118" s="435"/>
      <c r="B1118" s="435"/>
      <c r="C1118" s="435"/>
      <c r="D1118" s="435"/>
      <c r="E1118" s="435"/>
      <c r="F1118" s="435"/>
      <c r="G1118" s="435"/>
      <c r="H1118" s="435"/>
      <c r="I1118" s="435"/>
      <c r="J1118" s="435"/>
      <c r="K1118" s="435"/>
      <c r="L1118" s="435"/>
      <c r="M1118" s="435"/>
      <c r="N1118" s="435"/>
      <c r="O1118" s="435"/>
      <c r="P1118" s="435"/>
      <c r="Q1118" s="435"/>
      <c r="R1118" s="435"/>
      <c r="S1118" s="435"/>
      <c r="T1118" s="435"/>
      <c r="U1118" s="435"/>
      <c r="V1118" s="21"/>
      <c r="W1118" s="21"/>
      <c r="X1118" s="21"/>
      <c r="Y1118" s="21"/>
      <c r="Z1118" s="21"/>
      <c r="AA1118" s="21"/>
      <c r="AB1118" s="21"/>
      <c r="AC1118" s="21"/>
      <c r="AD1118" s="21"/>
      <c r="AE1118" s="21"/>
      <c r="AF1118" s="21"/>
      <c r="AG1118" s="21"/>
      <c r="AH1118" s="21"/>
      <c r="AI1118" s="21"/>
      <c r="AJ1118" s="21"/>
      <c r="AK1118" s="21"/>
      <c r="AL1118" s="21"/>
      <c r="AM1118" s="21"/>
      <c r="AN1118" s="21"/>
    </row>
    <row r="1119" spans="1:40" s="436" customFormat="1" ht="14.5">
      <c r="A1119" s="435"/>
      <c r="B1119" s="435"/>
      <c r="C1119" s="435"/>
      <c r="D1119" s="435"/>
      <c r="E1119" s="435"/>
      <c r="F1119" s="435"/>
      <c r="G1119" s="435"/>
      <c r="H1119" s="435"/>
      <c r="I1119" s="435"/>
      <c r="J1119" s="435"/>
      <c r="K1119" s="435"/>
      <c r="L1119" s="435"/>
      <c r="M1119" s="435"/>
      <c r="N1119" s="435"/>
      <c r="O1119" s="435"/>
      <c r="P1119" s="435"/>
      <c r="Q1119" s="435"/>
      <c r="R1119" s="435"/>
      <c r="S1119" s="435"/>
      <c r="T1119" s="435"/>
      <c r="U1119" s="435"/>
      <c r="V1119" s="21"/>
      <c r="W1119" s="21"/>
      <c r="X1119" s="21"/>
      <c r="Y1119" s="21"/>
      <c r="Z1119" s="21"/>
      <c r="AA1119" s="21"/>
      <c r="AB1119" s="21"/>
      <c r="AC1119" s="21"/>
      <c r="AD1119" s="21"/>
      <c r="AE1119" s="21"/>
      <c r="AF1119" s="21"/>
      <c r="AG1119" s="21"/>
      <c r="AH1119" s="21"/>
      <c r="AI1119" s="21"/>
      <c r="AJ1119" s="21"/>
      <c r="AK1119" s="21"/>
      <c r="AL1119" s="21"/>
      <c r="AM1119" s="21"/>
      <c r="AN1119" s="21"/>
    </row>
    <row r="1120" spans="1:40" s="436" customFormat="1" ht="14.5">
      <c r="A1120" s="435"/>
      <c r="B1120" s="435"/>
      <c r="C1120" s="435"/>
      <c r="D1120" s="435"/>
      <c r="E1120" s="435"/>
      <c r="F1120" s="435"/>
      <c r="G1120" s="435"/>
      <c r="H1120" s="435"/>
      <c r="I1120" s="435"/>
      <c r="J1120" s="435"/>
      <c r="K1120" s="435"/>
      <c r="L1120" s="435"/>
      <c r="M1120" s="435"/>
      <c r="N1120" s="435"/>
      <c r="O1120" s="435"/>
      <c r="P1120" s="435"/>
      <c r="Q1120" s="435"/>
      <c r="R1120" s="435"/>
      <c r="S1120" s="435"/>
      <c r="T1120" s="435"/>
      <c r="U1120" s="435"/>
      <c r="V1120" s="21"/>
      <c r="W1120" s="21"/>
      <c r="X1120" s="21"/>
      <c r="Y1120" s="21"/>
      <c r="Z1120" s="21"/>
      <c r="AA1120" s="21"/>
      <c r="AB1120" s="21"/>
      <c r="AC1120" s="21"/>
      <c r="AD1120" s="21"/>
      <c r="AE1120" s="21"/>
      <c r="AF1120" s="21"/>
      <c r="AG1120" s="21"/>
      <c r="AH1120" s="21"/>
      <c r="AI1120" s="21"/>
      <c r="AJ1120" s="21"/>
      <c r="AK1120" s="21"/>
      <c r="AL1120" s="21"/>
      <c r="AM1120" s="21"/>
      <c r="AN1120" s="21"/>
    </row>
    <row r="1121" spans="1:40" s="436" customFormat="1" ht="14.5">
      <c r="A1121" s="435"/>
      <c r="B1121" s="435"/>
      <c r="C1121" s="435"/>
      <c r="D1121" s="435"/>
      <c r="E1121" s="435"/>
      <c r="F1121" s="435"/>
      <c r="G1121" s="435"/>
      <c r="H1121" s="435"/>
      <c r="I1121" s="435"/>
      <c r="J1121" s="435"/>
      <c r="K1121" s="435"/>
      <c r="L1121" s="435"/>
      <c r="M1121" s="435"/>
      <c r="N1121" s="435"/>
      <c r="O1121" s="435"/>
      <c r="P1121" s="435"/>
      <c r="Q1121" s="435"/>
      <c r="R1121" s="435"/>
      <c r="S1121" s="435"/>
      <c r="T1121" s="435"/>
      <c r="U1121" s="435"/>
      <c r="V1121" s="21"/>
      <c r="W1121" s="21"/>
      <c r="X1121" s="21"/>
      <c r="Y1121" s="21"/>
      <c r="Z1121" s="21"/>
      <c r="AA1121" s="21"/>
      <c r="AB1121" s="21"/>
      <c r="AC1121" s="21"/>
      <c r="AD1121" s="21"/>
      <c r="AE1121" s="21"/>
      <c r="AF1121" s="21"/>
      <c r="AG1121" s="21"/>
      <c r="AH1121" s="21"/>
      <c r="AI1121" s="21"/>
      <c r="AJ1121" s="21"/>
      <c r="AK1121" s="21"/>
      <c r="AL1121" s="21"/>
      <c r="AM1121" s="21"/>
      <c r="AN1121" s="21"/>
    </row>
    <row r="1122" spans="1:40" s="436" customFormat="1" ht="14.5">
      <c r="A1122" s="435"/>
      <c r="B1122" s="435"/>
      <c r="C1122" s="435"/>
      <c r="D1122" s="435"/>
      <c r="E1122" s="435"/>
      <c r="F1122" s="435"/>
      <c r="G1122" s="435"/>
      <c r="H1122" s="435"/>
      <c r="I1122" s="435"/>
      <c r="J1122" s="435"/>
      <c r="K1122" s="435"/>
      <c r="L1122" s="435"/>
      <c r="M1122" s="435"/>
      <c r="N1122" s="435"/>
      <c r="O1122" s="435"/>
      <c r="P1122" s="435"/>
      <c r="Q1122" s="435"/>
      <c r="R1122" s="435"/>
      <c r="S1122" s="435"/>
      <c r="T1122" s="435"/>
      <c r="U1122" s="435"/>
      <c r="V1122" s="21"/>
      <c r="W1122" s="21"/>
      <c r="X1122" s="21"/>
      <c r="Y1122" s="21"/>
      <c r="Z1122" s="21"/>
      <c r="AA1122" s="21"/>
      <c r="AB1122" s="21"/>
      <c r="AC1122" s="21"/>
      <c r="AD1122" s="21"/>
      <c r="AE1122" s="21"/>
      <c r="AF1122" s="21"/>
      <c r="AG1122" s="21"/>
      <c r="AH1122" s="21"/>
      <c r="AI1122" s="21"/>
      <c r="AJ1122" s="21"/>
      <c r="AK1122" s="21"/>
      <c r="AL1122" s="21"/>
      <c r="AM1122" s="21"/>
      <c r="AN1122" s="21"/>
    </row>
    <row r="1123" spans="1:40" s="436" customFormat="1" ht="14.5">
      <c r="A1123" s="435"/>
      <c r="B1123" s="435"/>
      <c r="C1123" s="435"/>
      <c r="D1123" s="435"/>
      <c r="E1123" s="435"/>
      <c r="F1123" s="435"/>
      <c r="G1123" s="435"/>
      <c r="H1123" s="435"/>
      <c r="I1123" s="435"/>
      <c r="J1123" s="435"/>
      <c r="K1123" s="435"/>
      <c r="L1123" s="435"/>
      <c r="M1123" s="435"/>
      <c r="N1123" s="435"/>
      <c r="O1123" s="435"/>
      <c r="P1123" s="435"/>
      <c r="Q1123" s="435"/>
      <c r="R1123" s="435"/>
      <c r="S1123" s="435"/>
      <c r="T1123" s="435"/>
      <c r="U1123" s="435"/>
      <c r="V1123" s="21"/>
      <c r="W1123" s="21"/>
      <c r="X1123" s="21"/>
      <c r="Y1123" s="21"/>
      <c r="Z1123" s="21"/>
      <c r="AA1123" s="21"/>
      <c r="AB1123" s="21"/>
      <c r="AC1123" s="21"/>
      <c r="AD1123" s="21"/>
      <c r="AE1123" s="21"/>
      <c r="AF1123" s="21"/>
      <c r="AG1123" s="21"/>
      <c r="AH1123" s="21"/>
      <c r="AI1123" s="21"/>
      <c r="AJ1123" s="21"/>
      <c r="AK1123" s="21"/>
      <c r="AL1123" s="21"/>
      <c r="AM1123" s="21"/>
      <c r="AN1123" s="21"/>
    </row>
    <row r="1124" spans="1:40" s="436" customFormat="1" ht="14.5">
      <c r="A1124" s="435"/>
      <c r="B1124" s="435"/>
      <c r="C1124" s="435"/>
      <c r="D1124" s="435"/>
      <c r="E1124" s="435"/>
      <c r="F1124" s="435"/>
      <c r="G1124" s="435"/>
      <c r="H1124" s="435"/>
      <c r="I1124" s="435"/>
      <c r="J1124" s="435"/>
      <c r="K1124" s="435"/>
      <c r="L1124" s="435"/>
      <c r="M1124" s="435"/>
      <c r="N1124" s="435"/>
      <c r="O1124" s="435"/>
      <c r="P1124" s="435"/>
      <c r="Q1124" s="435"/>
      <c r="R1124" s="435"/>
      <c r="S1124" s="435"/>
      <c r="T1124" s="435"/>
      <c r="U1124" s="435"/>
      <c r="V1124" s="21"/>
      <c r="W1124" s="21"/>
      <c r="X1124" s="21"/>
      <c r="Y1124" s="21"/>
      <c r="Z1124" s="21"/>
      <c r="AA1124" s="21"/>
      <c r="AB1124" s="21"/>
      <c r="AC1124" s="21"/>
      <c r="AD1124" s="21"/>
      <c r="AE1124" s="21"/>
      <c r="AF1124" s="21"/>
      <c r="AG1124" s="21"/>
      <c r="AH1124" s="21"/>
      <c r="AI1124" s="21"/>
      <c r="AJ1124" s="21"/>
      <c r="AK1124" s="21"/>
      <c r="AL1124" s="21"/>
      <c r="AM1124" s="21"/>
      <c r="AN1124" s="21"/>
    </row>
    <row r="1125" spans="1:40" s="436" customFormat="1" ht="14.5">
      <c r="A1125" s="435"/>
      <c r="B1125" s="435"/>
      <c r="C1125" s="435"/>
      <c r="D1125" s="435"/>
      <c r="E1125" s="435"/>
      <c r="F1125" s="435"/>
      <c r="G1125" s="435"/>
      <c r="H1125" s="435"/>
      <c r="I1125" s="435"/>
      <c r="J1125" s="435"/>
      <c r="K1125" s="435"/>
      <c r="L1125" s="435"/>
      <c r="M1125" s="435"/>
      <c r="N1125" s="435"/>
      <c r="O1125" s="435"/>
      <c r="P1125" s="435"/>
      <c r="Q1125" s="435"/>
      <c r="R1125" s="435"/>
      <c r="S1125" s="435"/>
      <c r="T1125" s="435"/>
      <c r="U1125" s="435"/>
      <c r="V1125" s="21"/>
      <c r="W1125" s="21"/>
      <c r="X1125" s="21"/>
      <c r="Y1125" s="21"/>
      <c r="Z1125" s="21"/>
      <c r="AA1125" s="21"/>
      <c r="AB1125" s="21"/>
      <c r="AC1125" s="21"/>
      <c r="AD1125" s="21"/>
      <c r="AE1125" s="21"/>
      <c r="AF1125" s="21"/>
      <c r="AG1125" s="21"/>
      <c r="AH1125" s="21"/>
      <c r="AI1125" s="21"/>
      <c r="AJ1125" s="21"/>
      <c r="AK1125" s="21"/>
      <c r="AL1125" s="21"/>
      <c r="AM1125" s="21"/>
      <c r="AN1125" s="21"/>
    </row>
    <row r="1126" spans="1:40" s="436" customFormat="1" ht="14.5">
      <c r="A1126" s="435"/>
      <c r="B1126" s="435"/>
      <c r="C1126" s="435"/>
      <c r="D1126" s="435"/>
      <c r="E1126" s="435"/>
      <c r="F1126" s="435"/>
      <c r="G1126" s="435"/>
      <c r="H1126" s="435"/>
      <c r="I1126" s="435"/>
      <c r="J1126" s="435"/>
      <c r="K1126" s="435"/>
      <c r="L1126" s="435"/>
      <c r="M1126" s="435"/>
      <c r="N1126" s="435"/>
      <c r="O1126" s="435"/>
      <c r="P1126" s="435"/>
      <c r="Q1126" s="435"/>
      <c r="R1126" s="435"/>
      <c r="S1126" s="435"/>
      <c r="T1126" s="435"/>
      <c r="U1126" s="435"/>
      <c r="V1126" s="21"/>
      <c r="W1126" s="21"/>
      <c r="X1126" s="21"/>
      <c r="Y1126" s="21"/>
      <c r="Z1126" s="21"/>
      <c r="AA1126" s="21"/>
      <c r="AB1126" s="21"/>
      <c r="AC1126" s="21"/>
      <c r="AD1126" s="21"/>
      <c r="AE1126" s="21"/>
      <c r="AF1126" s="21"/>
      <c r="AG1126" s="21"/>
      <c r="AH1126" s="21"/>
      <c r="AI1126" s="21"/>
      <c r="AJ1126" s="21"/>
      <c r="AK1126" s="21"/>
      <c r="AL1126" s="21"/>
      <c r="AM1126" s="21"/>
      <c r="AN1126" s="21"/>
    </row>
    <row r="1127" spans="1:40" s="436" customFormat="1" ht="14.5">
      <c r="A1127" s="435"/>
      <c r="B1127" s="435"/>
      <c r="C1127" s="435"/>
      <c r="D1127" s="435"/>
      <c r="E1127" s="435"/>
      <c r="F1127" s="435"/>
      <c r="G1127" s="435"/>
      <c r="H1127" s="435"/>
      <c r="I1127" s="435"/>
      <c r="J1127" s="435"/>
      <c r="K1127" s="435"/>
      <c r="L1127" s="435"/>
      <c r="M1127" s="435"/>
      <c r="N1127" s="435"/>
      <c r="O1127" s="435"/>
      <c r="P1127" s="435"/>
      <c r="Q1127" s="435"/>
      <c r="R1127" s="435"/>
      <c r="S1127" s="435"/>
      <c r="T1127" s="435"/>
      <c r="U1127" s="435"/>
      <c r="V1127" s="21"/>
      <c r="W1127" s="21"/>
      <c r="X1127" s="21"/>
      <c r="Y1127" s="21"/>
      <c r="Z1127" s="21"/>
      <c r="AA1127" s="21"/>
      <c r="AB1127" s="21"/>
      <c r="AC1127" s="21"/>
      <c r="AD1127" s="21"/>
      <c r="AE1127" s="21"/>
      <c r="AF1127" s="21"/>
      <c r="AG1127" s="21"/>
      <c r="AH1127" s="21"/>
      <c r="AI1127" s="21"/>
      <c r="AJ1127" s="21"/>
      <c r="AK1127" s="21"/>
      <c r="AL1127" s="21"/>
      <c r="AM1127" s="21"/>
      <c r="AN1127" s="21"/>
    </row>
    <row r="1128" spans="1:40" s="436" customFormat="1" ht="14.5">
      <c r="A1128" s="435"/>
      <c r="B1128" s="435"/>
      <c r="C1128" s="435"/>
      <c r="D1128" s="435"/>
      <c r="E1128" s="435"/>
      <c r="F1128" s="435"/>
      <c r="G1128" s="435"/>
      <c r="H1128" s="435"/>
      <c r="I1128" s="435"/>
      <c r="J1128" s="435"/>
      <c r="K1128" s="435"/>
      <c r="L1128" s="435"/>
      <c r="M1128" s="435"/>
      <c r="N1128" s="435"/>
      <c r="O1128" s="435"/>
      <c r="P1128" s="435"/>
      <c r="Q1128" s="435"/>
      <c r="R1128" s="435"/>
      <c r="S1128" s="435"/>
      <c r="T1128" s="435"/>
      <c r="U1128" s="435"/>
      <c r="V1128" s="21"/>
      <c r="W1128" s="21"/>
      <c r="X1128" s="21"/>
      <c r="Y1128" s="21"/>
      <c r="Z1128" s="21"/>
      <c r="AA1128" s="21"/>
      <c r="AB1128" s="21"/>
      <c r="AC1128" s="21"/>
      <c r="AD1128" s="21"/>
      <c r="AE1128" s="21"/>
      <c r="AF1128" s="21"/>
      <c r="AG1128" s="21"/>
      <c r="AH1128" s="21"/>
      <c r="AI1128" s="21"/>
      <c r="AJ1128" s="21"/>
      <c r="AK1128" s="21"/>
      <c r="AL1128" s="21"/>
      <c r="AM1128" s="21"/>
      <c r="AN1128" s="21"/>
    </row>
    <row r="1129" spans="1:40" s="436" customFormat="1" ht="14.5">
      <c r="A1129" s="435"/>
      <c r="B1129" s="435"/>
      <c r="C1129" s="435"/>
      <c r="D1129" s="435"/>
      <c r="E1129" s="435"/>
      <c r="F1129" s="435"/>
      <c r="G1129" s="435"/>
      <c r="H1129" s="435"/>
      <c r="I1129" s="435"/>
      <c r="J1129" s="435"/>
      <c r="K1129" s="435"/>
      <c r="L1129" s="435"/>
      <c r="M1129" s="435"/>
      <c r="N1129" s="435"/>
      <c r="O1129" s="435"/>
      <c r="P1129" s="435"/>
      <c r="Q1129" s="435"/>
      <c r="R1129" s="435"/>
      <c r="S1129" s="435"/>
      <c r="T1129" s="435"/>
      <c r="U1129" s="435"/>
      <c r="V1129" s="21"/>
      <c r="W1129" s="21"/>
      <c r="X1129" s="21"/>
      <c r="Y1129" s="21"/>
      <c r="Z1129" s="21"/>
      <c r="AA1129" s="21"/>
      <c r="AB1129" s="21"/>
      <c r="AC1129" s="21"/>
      <c r="AD1129" s="21"/>
      <c r="AE1129" s="21"/>
      <c r="AF1129" s="21"/>
      <c r="AG1129" s="21"/>
      <c r="AH1129" s="21"/>
      <c r="AI1129" s="21"/>
      <c r="AJ1129" s="21"/>
      <c r="AK1129" s="21"/>
      <c r="AL1129" s="21"/>
      <c r="AM1129" s="21"/>
      <c r="AN1129" s="21"/>
    </row>
    <row r="1130" spans="1:40" s="436" customFormat="1" ht="14.5">
      <c r="A1130" s="435"/>
      <c r="B1130" s="435"/>
      <c r="C1130" s="435"/>
      <c r="D1130" s="435"/>
      <c r="E1130" s="435"/>
      <c r="F1130" s="435"/>
      <c r="G1130" s="435"/>
      <c r="H1130" s="435"/>
      <c r="I1130" s="435"/>
      <c r="J1130" s="435"/>
      <c r="K1130" s="435"/>
      <c r="L1130" s="435"/>
      <c r="M1130" s="435"/>
      <c r="N1130" s="435"/>
      <c r="O1130" s="435"/>
      <c r="P1130" s="435"/>
      <c r="Q1130" s="435"/>
      <c r="R1130" s="435"/>
      <c r="S1130" s="435"/>
      <c r="T1130" s="435"/>
      <c r="U1130" s="435"/>
      <c r="V1130" s="21"/>
      <c r="W1130" s="21"/>
      <c r="X1130" s="21"/>
      <c r="Y1130" s="21"/>
      <c r="Z1130" s="21"/>
      <c r="AA1130" s="21"/>
      <c r="AB1130" s="21"/>
      <c r="AC1130" s="21"/>
      <c r="AD1130" s="21"/>
      <c r="AE1130" s="21"/>
      <c r="AF1130" s="21"/>
      <c r="AG1130" s="21"/>
      <c r="AH1130" s="21"/>
      <c r="AI1130" s="21"/>
      <c r="AJ1130" s="21"/>
      <c r="AK1130" s="21"/>
      <c r="AL1130" s="21"/>
      <c r="AM1130" s="21"/>
      <c r="AN1130" s="21"/>
    </row>
    <row r="1131" spans="1:40" s="436" customFormat="1" ht="14.5">
      <c r="A1131" s="435"/>
      <c r="B1131" s="435"/>
      <c r="C1131" s="435"/>
      <c r="D1131" s="435"/>
      <c r="E1131" s="435"/>
      <c r="F1131" s="435"/>
      <c r="G1131" s="435"/>
      <c r="H1131" s="435"/>
      <c r="I1131" s="435"/>
      <c r="J1131" s="435"/>
      <c r="K1131" s="435"/>
      <c r="L1131" s="435"/>
      <c r="M1131" s="435"/>
      <c r="N1131" s="435"/>
      <c r="O1131" s="435"/>
      <c r="P1131" s="435"/>
      <c r="Q1131" s="435"/>
      <c r="R1131" s="435"/>
      <c r="S1131" s="435"/>
      <c r="T1131" s="435"/>
      <c r="U1131" s="435"/>
      <c r="V1131" s="21"/>
      <c r="W1131" s="21"/>
      <c r="X1131" s="21"/>
      <c r="Y1131" s="21"/>
      <c r="Z1131" s="21"/>
      <c r="AA1131" s="21"/>
      <c r="AB1131" s="21"/>
      <c r="AC1131" s="21"/>
      <c r="AD1131" s="21"/>
      <c r="AE1131" s="21"/>
      <c r="AF1131" s="21"/>
      <c r="AG1131" s="21"/>
      <c r="AH1131" s="21"/>
      <c r="AI1131" s="21"/>
      <c r="AJ1131" s="21"/>
      <c r="AK1131" s="21"/>
      <c r="AL1131" s="21"/>
      <c r="AM1131" s="21"/>
      <c r="AN1131" s="21"/>
    </row>
    <row r="1132" spans="1:40" s="436" customFormat="1" ht="14.5">
      <c r="A1132" s="435"/>
      <c r="B1132" s="435"/>
      <c r="C1132" s="435"/>
      <c r="D1132" s="435"/>
      <c r="E1132" s="435"/>
      <c r="F1132" s="435"/>
      <c r="G1132" s="435"/>
      <c r="H1132" s="435"/>
      <c r="I1132" s="435"/>
      <c r="J1132" s="435"/>
      <c r="K1132" s="435"/>
      <c r="L1132" s="435"/>
      <c r="M1132" s="435"/>
      <c r="N1132" s="435"/>
      <c r="O1132" s="435"/>
      <c r="P1132" s="435"/>
      <c r="Q1132" s="435"/>
      <c r="R1132" s="435"/>
      <c r="S1132" s="435"/>
      <c r="T1132" s="435"/>
      <c r="U1132" s="435"/>
      <c r="V1132" s="21"/>
      <c r="W1132" s="21"/>
      <c r="X1132" s="21"/>
      <c r="Y1132" s="21"/>
      <c r="Z1132" s="21"/>
      <c r="AA1132" s="21"/>
      <c r="AB1132" s="21"/>
      <c r="AC1132" s="21"/>
      <c r="AD1132" s="21"/>
      <c r="AE1132" s="21"/>
      <c r="AF1132" s="21"/>
      <c r="AG1132" s="21"/>
      <c r="AH1132" s="21"/>
      <c r="AI1132" s="21"/>
      <c r="AJ1132" s="21"/>
      <c r="AK1132" s="21"/>
      <c r="AL1132" s="21"/>
      <c r="AM1132" s="21"/>
      <c r="AN1132" s="21"/>
    </row>
    <row r="1133" spans="1:40" s="436" customFormat="1" ht="14.5">
      <c r="A1133" s="435"/>
      <c r="B1133" s="435"/>
      <c r="C1133" s="435"/>
      <c r="D1133" s="435"/>
      <c r="E1133" s="435"/>
      <c r="F1133" s="435"/>
      <c r="G1133" s="435"/>
      <c r="H1133" s="435"/>
      <c r="I1133" s="435"/>
      <c r="J1133" s="435"/>
      <c r="K1133" s="435"/>
      <c r="L1133" s="435"/>
      <c r="M1133" s="435"/>
      <c r="N1133" s="435"/>
      <c r="O1133" s="435"/>
      <c r="P1133" s="435"/>
      <c r="Q1133" s="435"/>
      <c r="R1133" s="435"/>
      <c r="S1133" s="435"/>
      <c r="T1133" s="435"/>
      <c r="U1133" s="435"/>
      <c r="V1133" s="21"/>
      <c r="W1133" s="21"/>
      <c r="X1133" s="21"/>
      <c r="Y1133" s="21"/>
      <c r="Z1133" s="21"/>
      <c r="AA1133" s="21"/>
      <c r="AB1133" s="21"/>
      <c r="AC1133" s="21"/>
      <c r="AD1133" s="21"/>
      <c r="AE1133" s="21"/>
      <c r="AF1133" s="21"/>
      <c r="AG1133" s="21"/>
      <c r="AH1133" s="21"/>
      <c r="AI1133" s="21"/>
      <c r="AJ1133" s="21"/>
      <c r="AK1133" s="21"/>
      <c r="AL1133" s="21"/>
      <c r="AM1133" s="21"/>
      <c r="AN1133" s="21"/>
    </row>
    <row r="1134" spans="1:40" s="436" customFormat="1" ht="14.5">
      <c r="A1134" s="435"/>
      <c r="B1134" s="435"/>
      <c r="C1134" s="435"/>
      <c r="D1134" s="435"/>
      <c r="E1134" s="435"/>
      <c r="F1134" s="435"/>
      <c r="G1134" s="435"/>
      <c r="H1134" s="435"/>
      <c r="I1134" s="435"/>
      <c r="J1134" s="435"/>
      <c r="K1134" s="435"/>
      <c r="L1134" s="435"/>
      <c r="M1134" s="435"/>
      <c r="N1134" s="435"/>
      <c r="O1134" s="435"/>
      <c r="P1134" s="435"/>
      <c r="Q1134" s="435"/>
      <c r="R1134" s="435"/>
      <c r="S1134" s="435"/>
      <c r="T1134" s="435"/>
      <c r="U1134" s="435"/>
      <c r="V1134" s="21"/>
      <c r="W1134" s="21"/>
      <c r="X1134" s="21"/>
      <c r="Y1134" s="21"/>
      <c r="Z1134" s="21"/>
      <c r="AA1134" s="21"/>
      <c r="AB1134" s="21"/>
      <c r="AC1134" s="21"/>
      <c r="AD1134" s="21"/>
      <c r="AE1134" s="21"/>
      <c r="AF1134" s="21"/>
      <c r="AG1134" s="21"/>
      <c r="AH1134" s="21"/>
      <c r="AI1134" s="21"/>
      <c r="AJ1134" s="21"/>
      <c r="AK1134" s="21"/>
      <c r="AL1134" s="21"/>
      <c r="AM1134" s="21"/>
      <c r="AN1134" s="21"/>
    </row>
    <row r="1135" spans="1:40" s="436" customFormat="1" ht="14.5">
      <c r="A1135" s="435"/>
      <c r="B1135" s="435"/>
      <c r="C1135" s="435"/>
      <c r="D1135" s="435"/>
      <c r="E1135" s="435"/>
      <c r="F1135" s="435"/>
      <c r="G1135" s="435"/>
      <c r="H1135" s="435"/>
      <c r="I1135" s="435"/>
      <c r="J1135" s="435"/>
      <c r="K1135" s="435"/>
      <c r="L1135" s="435"/>
      <c r="M1135" s="435"/>
      <c r="N1135" s="435"/>
      <c r="O1135" s="435"/>
      <c r="P1135" s="435"/>
      <c r="Q1135" s="435"/>
      <c r="R1135" s="435"/>
      <c r="S1135" s="435"/>
      <c r="T1135" s="435"/>
      <c r="U1135" s="435"/>
      <c r="V1135" s="21"/>
      <c r="W1135" s="21"/>
      <c r="X1135" s="21"/>
      <c r="Y1135" s="21"/>
      <c r="Z1135" s="21"/>
      <c r="AA1135" s="21"/>
      <c r="AB1135" s="21"/>
      <c r="AC1135" s="21"/>
      <c r="AD1135" s="21"/>
      <c r="AE1135" s="21"/>
      <c r="AF1135" s="21"/>
      <c r="AG1135" s="21"/>
      <c r="AH1135" s="21"/>
      <c r="AI1135" s="21"/>
      <c r="AJ1135" s="21"/>
      <c r="AK1135" s="21"/>
      <c r="AL1135" s="21"/>
      <c r="AM1135" s="21"/>
      <c r="AN1135" s="21"/>
    </row>
    <row r="1136" spans="1:40" s="436" customFormat="1" ht="14.5">
      <c r="A1136" s="435"/>
      <c r="B1136" s="435"/>
      <c r="C1136" s="435"/>
      <c r="D1136" s="435"/>
      <c r="E1136" s="435"/>
      <c r="F1136" s="435"/>
      <c r="G1136" s="435"/>
      <c r="H1136" s="435"/>
      <c r="I1136" s="435"/>
      <c r="J1136" s="435"/>
      <c r="K1136" s="435"/>
      <c r="L1136" s="435"/>
      <c r="M1136" s="435"/>
      <c r="N1136" s="435"/>
      <c r="O1136" s="435"/>
      <c r="P1136" s="435"/>
      <c r="Q1136" s="435"/>
      <c r="R1136" s="435"/>
      <c r="S1136" s="435"/>
      <c r="T1136" s="435"/>
      <c r="U1136" s="435"/>
      <c r="V1136" s="21"/>
      <c r="W1136" s="21"/>
      <c r="X1136" s="21"/>
      <c r="Y1136" s="21"/>
      <c r="Z1136" s="21"/>
      <c r="AA1136" s="21"/>
      <c r="AB1136" s="21"/>
      <c r="AC1136" s="21"/>
      <c r="AD1136" s="21"/>
      <c r="AE1136" s="21"/>
      <c r="AF1136" s="21"/>
      <c r="AG1136" s="21"/>
      <c r="AH1136" s="21"/>
      <c r="AI1136" s="21"/>
      <c r="AJ1136" s="21"/>
      <c r="AK1136" s="21"/>
      <c r="AL1136" s="21"/>
      <c r="AM1136" s="21"/>
      <c r="AN1136" s="21"/>
    </row>
    <row r="1137" spans="1:40" s="436" customFormat="1" ht="14.5">
      <c r="A1137" s="435"/>
      <c r="B1137" s="435"/>
      <c r="C1137" s="435"/>
      <c r="D1137" s="435"/>
      <c r="E1137" s="435"/>
      <c r="F1137" s="435"/>
      <c r="G1137" s="435"/>
      <c r="H1137" s="435"/>
      <c r="I1137" s="435"/>
      <c r="J1137" s="435"/>
      <c r="K1137" s="435"/>
      <c r="L1137" s="435"/>
      <c r="M1137" s="435"/>
      <c r="N1137" s="435"/>
      <c r="O1137" s="435"/>
      <c r="P1137" s="435"/>
      <c r="Q1137" s="435"/>
      <c r="R1137" s="435"/>
      <c r="S1137" s="435"/>
      <c r="T1137" s="435"/>
      <c r="U1137" s="435"/>
      <c r="V1137" s="21"/>
      <c r="W1137" s="21"/>
      <c r="X1137" s="21"/>
      <c r="Y1137" s="21"/>
      <c r="Z1137" s="21"/>
      <c r="AA1137" s="21"/>
      <c r="AB1137" s="21"/>
      <c r="AC1137" s="21"/>
      <c r="AD1137" s="21"/>
      <c r="AE1137" s="21"/>
      <c r="AF1137" s="21"/>
      <c r="AG1137" s="21"/>
      <c r="AH1137" s="21"/>
      <c r="AI1137" s="21"/>
      <c r="AJ1137" s="21"/>
      <c r="AK1137" s="21"/>
      <c r="AL1137" s="21"/>
      <c r="AM1137" s="21"/>
      <c r="AN1137" s="21"/>
    </row>
    <row r="1138" spans="1:40" s="436" customFormat="1" ht="14.5">
      <c r="A1138" s="435"/>
      <c r="B1138" s="435"/>
      <c r="C1138" s="435"/>
      <c r="D1138" s="435"/>
      <c r="E1138" s="435"/>
      <c r="F1138" s="435"/>
      <c r="G1138" s="435"/>
      <c r="H1138" s="435"/>
      <c r="I1138" s="435"/>
      <c r="J1138" s="435"/>
      <c r="K1138" s="435"/>
      <c r="L1138" s="435"/>
      <c r="M1138" s="435"/>
      <c r="N1138" s="435"/>
      <c r="O1138" s="435"/>
      <c r="P1138" s="435"/>
      <c r="Q1138" s="435"/>
      <c r="R1138" s="435"/>
      <c r="S1138" s="435"/>
      <c r="T1138" s="435"/>
      <c r="U1138" s="435"/>
      <c r="V1138" s="21"/>
      <c r="W1138" s="21"/>
      <c r="X1138" s="21"/>
      <c r="Y1138" s="21"/>
      <c r="Z1138" s="21"/>
      <c r="AA1138" s="21"/>
      <c r="AB1138" s="21"/>
      <c r="AC1138" s="21"/>
      <c r="AD1138" s="21"/>
      <c r="AE1138" s="21"/>
      <c r="AF1138" s="21"/>
      <c r="AG1138" s="21"/>
      <c r="AH1138" s="21"/>
      <c r="AI1138" s="21"/>
      <c r="AJ1138" s="21"/>
      <c r="AK1138" s="21"/>
      <c r="AL1138" s="21"/>
      <c r="AM1138" s="21"/>
      <c r="AN1138" s="21"/>
    </row>
    <row r="1139" spans="1:40" s="436" customFormat="1" ht="14.5">
      <c r="A1139" s="435"/>
      <c r="B1139" s="435"/>
      <c r="C1139" s="435"/>
      <c r="D1139" s="435"/>
      <c r="E1139" s="435"/>
      <c r="F1139" s="435"/>
      <c r="G1139" s="435"/>
      <c r="H1139" s="435"/>
      <c r="I1139" s="435"/>
      <c r="J1139" s="435"/>
      <c r="K1139" s="435"/>
      <c r="L1139" s="435"/>
      <c r="M1139" s="435"/>
      <c r="N1139" s="435"/>
      <c r="O1139" s="435"/>
      <c r="P1139" s="435"/>
      <c r="Q1139" s="435"/>
      <c r="R1139" s="435"/>
      <c r="S1139" s="435"/>
      <c r="T1139" s="435"/>
      <c r="U1139" s="435"/>
      <c r="V1139" s="21"/>
      <c r="W1139" s="21"/>
      <c r="X1139" s="21"/>
      <c r="Y1139" s="21"/>
      <c r="Z1139" s="21"/>
      <c r="AA1139" s="21"/>
      <c r="AB1139" s="21"/>
      <c r="AC1139" s="21"/>
      <c r="AD1139" s="21"/>
      <c r="AE1139" s="21"/>
      <c r="AF1139" s="21"/>
      <c r="AG1139" s="21"/>
      <c r="AH1139" s="21"/>
      <c r="AI1139" s="21"/>
      <c r="AJ1139" s="21"/>
      <c r="AK1139" s="21"/>
      <c r="AL1139" s="21"/>
      <c r="AM1139" s="21"/>
      <c r="AN1139" s="21"/>
    </row>
    <row r="1140" spans="1:40" s="436" customFormat="1" ht="14.5">
      <c r="A1140" s="435"/>
      <c r="B1140" s="435"/>
      <c r="C1140" s="435"/>
      <c r="D1140" s="435"/>
      <c r="E1140" s="435"/>
      <c r="F1140" s="435"/>
      <c r="G1140" s="435"/>
      <c r="H1140" s="435"/>
      <c r="I1140" s="435"/>
      <c r="J1140" s="435"/>
      <c r="K1140" s="435"/>
      <c r="L1140" s="435"/>
      <c r="M1140" s="435"/>
      <c r="N1140" s="435"/>
      <c r="O1140" s="435"/>
      <c r="P1140" s="435"/>
      <c r="Q1140" s="435"/>
      <c r="R1140" s="435"/>
      <c r="S1140" s="435"/>
      <c r="T1140" s="435"/>
      <c r="U1140" s="435"/>
      <c r="V1140" s="21"/>
      <c r="W1140" s="21"/>
      <c r="X1140" s="21"/>
      <c r="Y1140" s="21"/>
      <c r="Z1140" s="21"/>
      <c r="AA1140" s="21"/>
      <c r="AB1140" s="21"/>
      <c r="AC1140" s="21"/>
      <c r="AD1140" s="21"/>
      <c r="AE1140" s="21"/>
      <c r="AF1140" s="21"/>
      <c r="AG1140" s="21"/>
      <c r="AH1140" s="21"/>
      <c r="AI1140" s="21"/>
      <c r="AJ1140" s="21"/>
      <c r="AK1140" s="21"/>
      <c r="AL1140" s="21"/>
      <c r="AM1140" s="21"/>
      <c r="AN1140" s="21"/>
    </row>
    <row r="1141" spans="1:40" s="436" customFormat="1" ht="14.5">
      <c r="A1141" s="435"/>
      <c r="B1141" s="435"/>
      <c r="C1141" s="435"/>
      <c r="D1141" s="435"/>
      <c r="E1141" s="435"/>
      <c r="F1141" s="435"/>
      <c r="G1141" s="435"/>
      <c r="H1141" s="435"/>
      <c r="I1141" s="435"/>
      <c r="J1141" s="435"/>
      <c r="K1141" s="435"/>
      <c r="L1141" s="435"/>
      <c r="M1141" s="435"/>
      <c r="N1141" s="435"/>
      <c r="O1141" s="435"/>
      <c r="P1141" s="435"/>
      <c r="Q1141" s="435"/>
      <c r="R1141" s="435"/>
      <c r="S1141" s="435"/>
      <c r="T1141" s="435"/>
      <c r="U1141" s="435"/>
      <c r="V1141" s="21"/>
      <c r="W1141" s="21"/>
      <c r="X1141" s="21"/>
      <c r="Y1141" s="21"/>
      <c r="Z1141" s="21"/>
      <c r="AA1141" s="21"/>
      <c r="AB1141" s="21"/>
      <c r="AC1141" s="21"/>
      <c r="AD1141" s="21"/>
      <c r="AE1141" s="21"/>
      <c r="AF1141" s="21"/>
      <c r="AG1141" s="21"/>
      <c r="AH1141" s="21"/>
      <c r="AI1141" s="21"/>
      <c r="AJ1141" s="21"/>
      <c r="AK1141" s="21"/>
      <c r="AL1141" s="21"/>
      <c r="AM1141" s="21"/>
      <c r="AN1141" s="21"/>
    </row>
    <row r="1142" spans="1:40" s="436" customFormat="1" ht="14.5">
      <c r="A1142" s="435"/>
      <c r="B1142" s="435"/>
      <c r="C1142" s="435"/>
      <c r="D1142" s="435"/>
      <c r="E1142" s="435"/>
      <c r="F1142" s="435"/>
      <c r="G1142" s="435"/>
      <c r="H1142" s="435"/>
      <c r="I1142" s="435"/>
      <c r="J1142" s="435"/>
      <c r="K1142" s="435"/>
      <c r="L1142" s="435"/>
      <c r="M1142" s="435"/>
      <c r="N1142" s="435"/>
      <c r="O1142" s="435"/>
      <c r="P1142" s="435"/>
      <c r="Q1142" s="435"/>
      <c r="R1142" s="435"/>
      <c r="S1142" s="435"/>
      <c r="T1142" s="435"/>
      <c r="U1142" s="435"/>
      <c r="V1142" s="21"/>
      <c r="W1142" s="21"/>
      <c r="X1142" s="21"/>
      <c r="Y1142" s="21"/>
      <c r="Z1142" s="21"/>
      <c r="AA1142" s="21"/>
      <c r="AB1142" s="21"/>
      <c r="AC1142" s="21"/>
      <c r="AD1142" s="21"/>
      <c r="AE1142" s="21"/>
      <c r="AF1142" s="21"/>
      <c r="AG1142" s="21"/>
      <c r="AH1142" s="21"/>
      <c r="AI1142" s="21"/>
      <c r="AJ1142" s="21"/>
      <c r="AK1142" s="21"/>
      <c r="AL1142" s="21"/>
      <c r="AM1142" s="21"/>
      <c r="AN1142" s="21"/>
    </row>
    <row r="1143" spans="1:40" s="436" customFormat="1" ht="14.5">
      <c r="A1143" s="435"/>
      <c r="B1143" s="435"/>
      <c r="C1143" s="435"/>
      <c r="D1143" s="435"/>
      <c r="E1143" s="435"/>
      <c r="F1143" s="435"/>
      <c r="G1143" s="435"/>
      <c r="H1143" s="435"/>
      <c r="I1143" s="435"/>
      <c r="J1143" s="435"/>
      <c r="K1143" s="435"/>
      <c r="L1143" s="435"/>
      <c r="M1143" s="435"/>
      <c r="N1143" s="435"/>
      <c r="O1143" s="435"/>
      <c r="P1143" s="435"/>
      <c r="Q1143" s="435"/>
      <c r="R1143" s="435"/>
      <c r="S1143" s="435"/>
      <c r="T1143" s="435"/>
      <c r="U1143" s="435"/>
      <c r="V1143" s="21"/>
      <c r="W1143" s="21"/>
      <c r="X1143" s="21"/>
      <c r="Y1143" s="21"/>
      <c r="Z1143" s="21"/>
      <c r="AA1143" s="21"/>
      <c r="AB1143" s="21"/>
      <c r="AC1143" s="21"/>
      <c r="AD1143" s="21"/>
      <c r="AE1143" s="21"/>
      <c r="AF1143" s="21"/>
      <c r="AG1143" s="21"/>
      <c r="AH1143" s="21"/>
      <c r="AI1143" s="21"/>
      <c r="AJ1143" s="21"/>
      <c r="AK1143" s="21"/>
      <c r="AL1143" s="21"/>
      <c r="AM1143" s="21"/>
      <c r="AN1143" s="21"/>
    </row>
    <row r="1144" spans="1:40" s="436" customFormat="1" ht="14.5">
      <c r="A1144" s="435"/>
      <c r="B1144" s="435"/>
      <c r="C1144" s="435"/>
      <c r="D1144" s="435"/>
      <c r="E1144" s="435"/>
      <c r="F1144" s="435"/>
      <c r="G1144" s="435"/>
      <c r="H1144" s="435"/>
      <c r="I1144" s="435"/>
      <c r="J1144" s="435"/>
      <c r="K1144" s="435"/>
      <c r="L1144" s="435"/>
      <c r="M1144" s="435"/>
      <c r="N1144" s="435"/>
      <c r="O1144" s="435"/>
      <c r="P1144" s="435"/>
      <c r="Q1144" s="435"/>
      <c r="R1144" s="435"/>
      <c r="S1144" s="435"/>
      <c r="T1144" s="435"/>
      <c r="U1144" s="435"/>
      <c r="V1144" s="21"/>
      <c r="W1144" s="21"/>
      <c r="X1144" s="21"/>
      <c r="Y1144" s="21"/>
      <c r="Z1144" s="21"/>
      <c r="AA1144" s="21"/>
      <c r="AB1144" s="21"/>
      <c r="AC1144" s="21"/>
      <c r="AD1144" s="21"/>
      <c r="AE1144" s="21"/>
      <c r="AF1144" s="21"/>
      <c r="AG1144" s="21"/>
      <c r="AH1144" s="21"/>
      <c r="AI1144" s="21"/>
      <c r="AJ1144" s="21"/>
      <c r="AK1144" s="21"/>
      <c r="AL1144" s="21"/>
      <c r="AM1144" s="21"/>
      <c r="AN1144" s="21"/>
    </row>
    <row r="1145" spans="1:40" s="436" customFormat="1" ht="14.5">
      <c r="A1145" s="435"/>
      <c r="B1145" s="435"/>
      <c r="C1145" s="435"/>
      <c r="D1145" s="435"/>
      <c r="E1145" s="435"/>
      <c r="F1145" s="435"/>
      <c r="G1145" s="435"/>
      <c r="H1145" s="435"/>
      <c r="I1145" s="435"/>
      <c r="J1145" s="435"/>
      <c r="K1145" s="435"/>
      <c r="L1145" s="435"/>
      <c r="M1145" s="435"/>
      <c r="N1145" s="435"/>
      <c r="O1145" s="435"/>
      <c r="P1145" s="435"/>
      <c r="Q1145" s="435"/>
      <c r="R1145" s="435"/>
      <c r="S1145" s="435"/>
      <c r="T1145" s="435"/>
      <c r="U1145" s="435"/>
      <c r="V1145" s="21"/>
      <c r="W1145" s="21"/>
      <c r="X1145" s="21"/>
      <c r="Y1145" s="21"/>
      <c r="Z1145" s="21"/>
      <c r="AA1145" s="21"/>
      <c r="AB1145" s="21"/>
      <c r="AC1145" s="21"/>
      <c r="AD1145" s="21"/>
      <c r="AE1145" s="21"/>
      <c r="AF1145" s="21"/>
      <c r="AG1145" s="21"/>
      <c r="AH1145" s="21"/>
      <c r="AI1145" s="21"/>
      <c r="AJ1145" s="21"/>
      <c r="AK1145" s="21"/>
      <c r="AL1145" s="21"/>
      <c r="AM1145" s="21"/>
      <c r="AN1145" s="21"/>
    </row>
    <row r="1146" spans="1:40" s="436" customFormat="1" ht="14.5">
      <c r="A1146" s="435"/>
      <c r="B1146" s="435"/>
      <c r="C1146" s="435"/>
      <c r="D1146" s="435"/>
      <c r="E1146" s="435"/>
      <c r="F1146" s="435"/>
      <c r="G1146" s="435"/>
      <c r="H1146" s="435"/>
      <c r="I1146" s="435"/>
      <c r="J1146" s="435"/>
      <c r="K1146" s="435"/>
      <c r="L1146" s="435"/>
      <c r="M1146" s="435"/>
      <c r="N1146" s="435"/>
      <c r="O1146" s="435"/>
      <c r="P1146" s="435"/>
      <c r="Q1146" s="435"/>
      <c r="R1146" s="435"/>
      <c r="S1146" s="435"/>
      <c r="T1146" s="435"/>
      <c r="U1146" s="435"/>
      <c r="V1146" s="21"/>
      <c r="W1146" s="21"/>
      <c r="X1146" s="21"/>
      <c r="Y1146" s="21"/>
      <c r="Z1146" s="21"/>
      <c r="AA1146" s="21"/>
      <c r="AB1146" s="21"/>
      <c r="AC1146" s="21"/>
      <c r="AD1146" s="21"/>
      <c r="AE1146" s="21"/>
      <c r="AF1146" s="21"/>
      <c r="AG1146" s="21"/>
      <c r="AH1146" s="21"/>
      <c r="AI1146" s="21"/>
      <c r="AJ1146" s="21"/>
      <c r="AK1146" s="21"/>
      <c r="AL1146" s="21"/>
      <c r="AM1146" s="21"/>
      <c r="AN1146" s="21"/>
    </row>
    <row r="1147" spans="1:40" s="436" customFormat="1" ht="14.5">
      <c r="A1147" s="435"/>
      <c r="B1147" s="435"/>
      <c r="C1147" s="435"/>
      <c r="D1147" s="435"/>
      <c r="E1147" s="435"/>
      <c r="F1147" s="435"/>
      <c r="G1147" s="435"/>
      <c r="H1147" s="435"/>
      <c r="I1147" s="435"/>
      <c r="J1147" s="435"/>
      <c r="K1147" s="435"/>
      <c r="L1147" s="435"/>
      <c r="M1147" s="435"/>
      <c r="N1147" s="435"/>
      <c r="O1147" s="435"/>
      <c r="P1147" s="435"/>
      <c r="Q1147" s="435"/>
      <c r="R1147" s="435"/>
      <c r="S1147" s="435"/>
      <c r="T1147" s="435"/>
      <c r="U1147" s="435"/>
      <c r="V1147" s="21"/>
      <c r="W1147" s="21"/>
      <c r="X1147" s="21"/>
      <c r="Y1147" s="21"/>
      <c r="Z1147" s="21"/>
      <c r="AA1147" s="21"/>
      <c r="AB1147" s="21"/>
      <c r="AC1147" s="21"/>
      <c r="AD1147" s="21"/>
      <c r="AE1147" s="21"/>
      <c r="AF1147" s="21"/>
      <c r="AG1147" s="21"/>
      <c r="AH1147" s="21"/>
      <c r="AI1147" s="21"/>
      <c r="AJ1147" s="21"/>
      <c r="AK1147" s="21"/>
      <c r="AL1147" s="21"/>
      <c r="AM1147" s="21"/>
      <c r="AN1147" s="21"/>
    </row>
    <row r="1148" spans="1:40" s="436" customFormat="1" ht="14.5">
      <c r="A1148" s="435"/>
      <c r="B1148" s="435"/>
      <c r="C1148" s="435"/>
      <c r="D1148" s="435"/>
      <c r="E1148" s="435"/>
      <c r="F1148" s="435"/>
      <c r="G1148" s="435"/>
      <c r="H1148" s="435"/>
      <c r="I1148" s="435"/>
      <c r="J1148" s="435"/>
      <c r="K1148" s="435"/>
      <c r="L1148" s="435"/>
      <c r="M1148" s="435"/>
      <c r="N1148" s="435"/>
      <c r="O1148" s="435"/>
      <c r="P1148" s="435"/>
      <c r="Q1148" s="435"/>
      <c r="R1148" s="435"/>
      <c r="S1148" s="435"/>
      <c r="T1148" s="435"/>
      <c r="U1148" s="435"/>
      <c r="V1148" s="21"/>
      <c r="W1148" s="21"/>
      <c r="X1148" s="21"/>
      <c r="Y1148" s="21"/>
      <c r="Z1148" s="21"/>
      <c r="AA1148" s="21"/>
      <c r="AB1148" s="21"/>
      <c r="AC1148" s="21"/>
      <c r="AD1148" s="21"/>
      <c r="AE1148" s="21"/>
      <c r="AF1148" s="21"/>
      <c r="AG1148" s="21"/>
      <c r="AH1148" s="21"/>
      <c r="AI1148" s="21"/>
      <c r="AJ1148" s="21"/>
      <c r="AK1148" s="21"/>
      <c r="AL1148" s="21"/>
      <c r="AM1148" s="21"/>
      <c r="AN1148" s="21"/>
    </row>
    <row r="1149" spans="1:40" s="436" customFormat="1" ht="14.5">
      <c r="A1149" s="435"/>
      <c r="B1149" s="435"/>
      <c r="C1149" s="435"/>
      <c r="D1149" s="435"/>
      <c r="E1149" s="435"/>
      <c r="F1149" s="435"/>
      <c r="G1149" s="435"/>
      <c r="H1149" s="435"/>
      <c r="I1149" s="435"/>
      <c r="J1149" s="435"/>
      <c r="K1149" s="435"/>
      <c r="L1149" s="435"/>
      <c r="M1149" s="435"/>
      <c r="N1149" s="435"/>
      <c r="O1149" s="435"/>
      <c r="P1149" s="435"/>
      <c r="Q1149" s="435"/>
      <c r="R1149" s="435"/>
      <c r="S1149" s="435"/>
      <c r="T1149" s="435"/>
      <c r="U1149" s="435"/>
      <c r="V1149" s="21"/>
      <c r="W1149" s="21"/>
      <c r="X1149" s="21"/>
      <c r="Y1149" s="21"/>
      <c r="Z1149" s="21"/>
      <c r="AA1149" s="21"/>
      <c r="AB1149" s="21"/>
      <c r="AC1149" s="21"/>
      <c r="AD1149" s="21"/>
      <c r="AE1149" s="21"/>
      <c r="AF1149" s="21"/>
      <c r="AG1149" s="21"/>
      <c r="AH1149" s="21"/>
      <c r="AI1149" s="21"/>
      <c r="AJ1149" s="21"/>
      <c r="AK1149" s="21"/>
      <c r="AL1149" s="21"/>
      <c r="AM1149" s="21"/>
      <c r="AN1149" s="21"/>
    </row>
    <row r="1150" spans="1:40" s="436" customFormat="1" ht="14.5">
      <c r="A1150" s="435"/>
      <c r="B1150" s="435"/>
      <c r="C1150" s="435"/>
      <c r="D1150" s="435"/>
      <c r="E1150" s="435"/>
      <c r="F1150" s="435"/>
      <c r="G1150" s="435"/>
      <c r="H1150" s="435"/>
      <c r="I1150" s="435"/>
      <c r="J1150" s="435"/>
      <c r="K1150" s="435"/>
      <c r="L1150" s="435"/>
      <c r="M1150" s="435"/>
      <c r="N1150" s="435"/>
      <c r="O1150" s="435"/>
      <c r="P1150" s="435"/>
      <c r="Q1150" s="435"/>
      <c r="R1150" s="435"/>
      <c r="S1150" s="435"/>
      <c r="T1150" s="435"/>
      <c r="U1150" s="435"/>
      <c r="V1150" s="21"/>
      <c r="W1150" s="21"/>
      <c r="X1150" s="21"/>
      <c r="Y1150" s="21"/>
      <c r="Z1150" s="21"/>
      <c r="AA1150" s="21"/>
      <c r="AB1150" s="21"/>
      <c r="AC1150" s="21"/>
      <c r="AD1150" s="21"/>
      <c r="AE1150" s="21"/>
      <c r="AF1150" s="21"/>
      <c r="AG1150" s="21"/>
      <c r="AH1150" s="21"/>
      <c r="AI1150" s="21"/>
      <c r="AJ1150" s="21"/>
      <c r="AK1150" s="21"/>
      <c r="AL1150" s="21"/>
      <c r="AM1150" s="21"/>
      <c r="AN1150" s="21"/>
    </row>
    <row r="1151" spans="1:40" s="436" customFormat="1" ht="14.5">
      <c r="A1151" s="435"/>
      <c r="B1151" s="435"/>
      <c r="C1151" s="435"/>
      <c r="D1151" s="435"/>
      <c r="E1151" s="435"/>
      <c r="F1151" s="435"/>
      <c r="G1151" s="435"/>
      <c r="H1151" s="435"/>
      <c r="I1151" s="435"/>
      <c r="J1151" s="435"/>
      <c r="K1151" s="435"/>
      <c r="L1151" s="435"/>
      <c r="M1151" s="435"/>
      <c r="N1151" s="435"/>
      <c r="O1151" s="435"/>
      <c r="P1151" s="435"/>
      <c r="Q1151" s="435"/>
      <c r="R1151" s="435"/>
      <c r="S1151" s="435"/>
      <c r="T1151" s="435"/>
      <c r="U1151" s="435"/>
      <c r="V1151" s="21"/>
      <c r="W1151" s="21"/>
      <c r="X1151" s="21"/>
      <c r="Y1151" s="21"/>
      <c r="Z1151" s="21"/>
      <c r="AA1151" s="21"/>
      <c r="AB1151" s="21"/>
      <c r="AC1151" s="21"/>
      <c r="AD1151" s="21"/>
      <c r="AE1151" s="21"/>
      <c r="AF1151" s="21"/>
      <c r="AG1151" s="21"/>
      <c r="AH1151" s="21"/>
      <c r="AI1151" s="21"/>
      <c r="AJ1151" s="21"/>
      <c r="AK1151" s="21"/>
      <c r="AL1151" s="21"/>
      <c r="AM1151" s="21"/>
      <c r="AN1151" s="21"/>
    </row>
    <row r="1152" spans="1:40" s="436" customFormat="1" ht="14.5">
      <c r="A1152" s="435"/>
      <c r="B1152" s="435"/>
      <c r="C1152" s="435"/>
      <c r="D1152" s="435"/>
      <c r="E1152" s="435"/>
      <c r="F1152" s="435"/>
      <c r="G1152" s="435"/>
      <c r="H1152" s="435"/>
      <c r="I1152" s="435"/>
      <c r="J1152" s="435"/>
      <c r="K1152" s="435"/>
      <c r="L1152" s="435"/>
      <c r="M1152" s="435"/>
      <c r="N1152" s="435"/>
      <c r="O1152" s="435"/>
      <c r="P1152" s="435"/>
      <c r="Q1152" s="435"/>
      <c r="R1152" s="435"/>
      <c r="S1152" s="435"/>
      <c r="T1152" s="435"/>
      <c r="U1152" s="435"/>
      <c r="V1152" s="21"/>
      <c r="W1152" s="21"/>
      <c r="X1152" s="21"/>
      <c r="Y1152" s="21"/>
      <c r="Z1152" s="21"/>
      <c r="AA1152" s="21"/>
      <c r="AB1152" s="21"/>
      <c r="AC1152" s="21"/>
      <c r="AD1152" s="21"/>
      <c r="AE1152" s="21"/>
      <c r="AF1152" s="21"/>
      <c r="AG1152" s="21"/>
      <c r="AH1152" s="21"/>
      <c r="AI1152" s="21"/>
      <c r="AJ1152" s="21"/>
      <c r="AK1152" s="21"/>
      <c r="AL1152" s="21"/>
      <c r="AM1152" s="21"/>
      <c r="AN1152" s="21"/>
    </row>
    <row r="1153" spans="1:40" s="436" customFormat="1" ht="14.5">
      <c r="A1153" s="435"/>
      <c r="B1153" s="435"/>
      <c r="C1153" s="435"/>
      <c r="D1153" s="435"/>
      <c r="E1153" s="435"/>
      <c r="F1153" s="435"/>
      <c r="G1153" s="435"/>
      <c r="H1153" s="435"/>
      <c r="I1153" s="435"/>
      <c r="J1153" s="435"/>
      <c r="K1153" s="435"/>
      <c r="L1153" s="435"/>
      <c r="M1153" s="435"/>
      <c r="N1153" s="435"/>
      <c r="O1153" s="435"/>
      <c r="P1153" s="435"/>
      <c r="Q1153" s="435"/>
      <c r="R1153" s="435"/>
      <c r="S1153" s="435"/>
      <c r="T1153" s="435"/>
      <c r="U1153" s="435"/>
      <c r="V1153" s="21"/>
      <c r="W1153" s="21"/>
      <c r="X1153" s="21"/>
      <c r="Y1153" s="21"/>
      <c r="Z1153" s="21"/>
      <c r="AA1153" s="21"/>
      <c r="AB1153" s="21"/>
      <c r="AC1153" s="21"/>
      <c r="AD1153" s="21"/>
      <c r="AE1153" s="21"/>
      <c r="AF1153" s="21"/>
      <c r="AG1153" s="21"/>
      <c r="AH1153" s="21"/>
      <c r="AI1153" s="21"/>
      <c r="AJ1153" s="21"/>
      <c r="AK1153" s="21"/>
      <c r="AL1153" s="21"/>
      <c r="AM1153" s="21"/>
      <c r="AN1153" s="21"/>
    </row>
    <row r="1154" spans="1:40" s="436" customFormat="1" ht="14.5">
      <c r="A1154" s="435"/>
      <c r="B1154" s="435"/>
      <c r="C1154" s="435"/>
      <c r="D1154" s="435"/>
      <c r="E1154" s="435"/>
      <c r="F1154" s="435"/>
      <c r="G1154" s="435"/>
      <c r="H1154" s="435"/>
      <c r="I1154" s="435"/>
      <c r="J1154" s="435"/>
      <c r="K1154" s="435"/>
      <c r="L1154" s="435"/>
      <c r="M1154" s="435"/>
      <c r="N1154" s="435"/>
      <c r="O1154" s="435"/>
      <c r="P1154" s="435"/>
      <c r="Q1154" s="435"/>
      <c r="R1154" s="435"/>
      <c r="S1154" s="435"/>
      <c r="T1154" s="435"/>
      <c r="U1154" s="435"/>
      <c r="V1154" s="21"/>
      <c r="W1154" s="21"/>
      <c r="X1154" s="21"/>
      <c r="Y1154" s="21"/>
      <c r="Z1154" s="21"/>
      <c r="AA1154" s="21"/>
      <c r="AB1154" s="21"/>
      <c r="AC1154" s="21"/>
      <c r="AD1154" s="21"/>
      <c r="AE1154" s="21"/>
      <c r="AF1154" s="21"/>
      <c r="AG1154" s="21"/>
      <c r="AH1154" s="21"/>
      <c r="AI1154" s="21"/>
      <c r="AJ1154" s="21"/>
      <c r="AK1154" s="21"/>
      <c r="AL1154" s="21"/>
      <c r="AM1154" s="21"/>
      <c r="AN1154" s="21"/>
    </row>
    <row r="1155" spans="1:40" s="436" customFormat="1" ht="14.5">
      <c r="A1155" s="435"/>
      <c r="B1155" s="435"/>
      <c r="C1155" s="435"/>
      <c r="D1155" s="435"/>
      <c r="E1155" s="435"/>
      <c r="F1155" s="435"/>
      <c r="G1155" s="435"/>
      <c r="H1155" s="435"/>
      <c r="I1155" s="435"/>
      <c r="J1155" s="435"/>
      <c r="K1155" s="435"/>
      <c r="L1155" s="435"/>
      <c r="M1155" s="435"/>
      <c r="N1155" s="435"/>
      <c r="O1155" s="435"/>
      <c r="P1155" s="435"/>
      <c r="Q1155" s="435"/>
      <c r="R1155" s="435"/>
      <c r="S1155" s="435"/>
      <c r="T1155" s="435"/>
      <c r="U1155" s="435"/>
      <c r="V1155" s="21"/>
      <c r="W1155" s="21"/>
      <c r="X1155" s="21"/>
      <c r="Y1155" s="21"/>
      <c r="Z1155" s="21"/>
      <c r="AA1155" s="21"/>
      <c r="AB1155" s="21"/>
      <c r="AC1155" s="21"/>
      <c r="AD1155" s="21"/>
      <c r="AE1155" s="21"/>
      <c r="AF1155" s="21"/>
      <c r="AG1155" s="21"/>
      <c r="AH1155" s="21"/>
      <c r="AI1155" s="21"/>
      <c r="AJ1155" s="21"/>
      <c r="AK1155" s="21"/>
      <c r="AL1155" s="21"/>
      <c r="AM1155" s="21"/>
      <c r="AN1155" s="21"/>
    </row>
    <row r="1156" spans="1:40" s="436" customFormat="1" ht="14.5">
      <c r="A1156" s="435"/>
      <c r="B1156" s="435"/>
      <c r="C1156" s="435"/>
      <c r="D1156" s="435"/>
      <c r="E1156" s="435"/>
      <c r="F1156" s="435"/>
      <c r="G1156" s="435"/>
      <c r="H1156" s="435"/>
      <c r="I1156" s="435"/>
      <c r="J1156" s="435"/>
      <c r="K1156" s="435"/>
      <c r="L1156" s="435"/>
      <c r="M1156" s="435"/>
      <c r="N1156" s="435"/>
      <c r="O1156" s="435"/>
      <c r="P1156" s="435"/>
      <c r="Q1156" s="435"/>
      <c r="R1156" s="435"/>
      <c r="S1156" s="435"/>
      <c r="T1156" s="435"/>
      <c r="U1156" s="435"/>
      <c r="V1156" s="21"/>
      <c r="W1156" s="21"/>
      <c r="X1156" s="21"/>
      <c r="Y1156" s="21"/>
      <c r="Z1156" s="21"/>
      <c r="AA1156" s="21"/>
      <c r="AB1156" s="21"/>
      <c r="AC1156" s="21"/>
      <c r="AD1156" s="21"/>
      <c r="AE1156" s="21"/>
      <c r="AF1156" s="21"/>
      <c r="AG1156" s="21"/>
      <c r="AH1156" s="21"/>
      <c r="AI1156" s="21"/>
      <c r="AJ1156" s="21"/>
      <c r="AK1156" s="21"/>
      <c r="AL1156" s="21"/>
      <c r="AM1156" s="21"/>
      <c r="AN1156" s="21"/>
    </row>
    <row r="1157" spans="1:40" s="436" customFormat="1" ht="14.5">
      <c r="A1157" s="435"/>
      <c r="B1157" s="435"/>
      <c r="C1157" s="435"/>
      <c r="D1157" s="435"/>
      <c r="E1157" s="435"/>
      <c r="F1157" s="435"/>
      <c r="G1157" s="435"/>
      <c r="H1157" s="435"/>
      <c r="I1157" s="435"/>
      <c r="J1157" s="435"/>
      <c r="K1157" s="435"/>
      <c r="L1157" s="435"/>
      <c r="M1157" s="435"/>
      <c r="N1157" s="435"/>
      <c r="O1157" s="435"/>
      <c r="P1157" s="435"/>
      <c r="Q1157" s="435"/>
      <c r="R1157" s="435"/>
      <c r="S1157" s="435"/>
      <c r="T1157" s="435"/>
      <c r="U1157" s="435"/>
      <c r="V1157" s="21"/>
      <c r="W1157" s="21"/>
      <c r="X1157" s="21"/>
      <c r="Y1157" s="21"/>
      <c r="Z1157" s="21"/>
      <c r="AA1157" s="21"/>
      <c r="AB1157" s="21"/>
      <c r="AC1157" s="21"/>
      <c r="AD1157" s="21"/>
      <c r="AE1157" s="21"/>
      <c r="AF1157" s="21"/>
      <c r="AG1157" s="21"/>
      <c r="AH1157" s="21"/>
      <c r="AI1157" s="21"/>
      <c r="AJ1157" s="21"/>
      <c r="AK1157" s="21"/>
      <c r="AL1157" s="21"/>
      <c r="AM1157" s="21"/>
      <c r="AN1157" s="21"/>
    </row>
    <row r="1158" spans="1:40" s="436" customFormat="1" ht="14.5">
      <c r="A1158" s="435"/>
      <c r="B1158" s="435"/>
      <c r="C1158" s="435"/>
      <c r="D1158" s="435"/>
      <c r="E1158" s="435"/>
      <c r="F1158" s="435"/>
      <c r="G1158" s="435"/>
      <c r="H1158" s="435"/>
      <c r="I1158" s="435"/>
      <c r="J1158" s="435"/>
      <c r="K1158" s="435"/>
      <c r="L1158" s="435"/>
      <c r="M1158" s="435"/>
      <c r="N1158" s="435"/>
      <c r="O1158" s="435"/>
      <c r="P1158" s="435"/>
      <c r="Q1158" s="435"/>
      <c r="R1158" s="435"/>
      <c r="S1158" s="435"/>
      <c r="T1158" s="435"/>
      <c r="U1158" s="435"/>
      <c r="V1158" s="21"/>
      <c r="W1158" s="21"/>
      <c r="X1158" s="21"/>
      <c r="Y1158" s="21"/>
      <c r="Z1158" s="21"/>
      <c r="AA1158" s="21"/>
      <c r="AB1158" s="21"/>
      <c r="AC1158" s="21"/>
      <c r="AD1158" s="21"/>
      <c r="AE1158" s="21"/>
      <c r="AF1158" s="21"/>
      <c r="AG1158" s="21"/>
      <c r="AH1158" s="21"/>
      <c r="AI1158" s="21"/>
      <c r="AJ1158" s="21"/>
      <c r="AK1158" s="21"/>
      <c r="AL1158" s="21"/>
      <c r="AM1158" s="21"/>
      <c r="AN1158" s="21"/>
    </row>
    <row r="1159" spans="1:40" s="436" customFormat="1" ht="14.5">
      <c r="A1159" s="435"/>
      <c r="B1159" s="435"/>
      <c r="C1159" s="435"/>
      <c r="D1159" s="435"/>
      <c r="E1159" s="435"/>
      <c r="F1159" s="435"/>
      <c r="G1159" s="435"/>
      <c r="H1159" s="435"/>
      <c r="I1159" s="435"/>
      <c r="J1159" s="435"/>
      <c r="K1159" s="435"/>
      <c r="L1159" s="435"/>
      <c r="M1159" s="435"/>
      <c r="N1159" s="435"/>
      <c r="O1159" s="435"/>
      <c r="P1159" s="435"/>
      <c r="Q1159" s="435"/>
      <c r="R1159" s="435"/>
      <c r="S1159" s="435"/>
      <c r="T1159" s="435"/>
      <c r="U1159" s="435"/>
      <c r="V1159" s="21"/>
      <c r="W1159" s="21"/>
      <c r="X1159" s="21"/>
      <c r="Y1159" s="21"/>
      <c r="Z1159" s="21"/>
      <c r="AA1159" s="21"/>
      <c r="AB1159" s="21"/>
      <c r="AC1159" s="21"/>
      <c r="AD1159" s="21"/>
      <c r="AE1159" s="21"/>
      <c r="AF1159" s="21"/>
      <c r="AG1159" s="21"/>
      <c r="AH1159" s="21"/>
      <c r="AI1159" s="21"/>
      <c r="AJ1159" s="21"/>
      <c r="AK1159" s="21"/>
      <c r="AL1159" s="21"/>
      <c r="AM1159" s="21"/>
      <c r="AN1159" s="21"/>
    </row>
    <row r="1160" spans="1:40" s="436" customFormat="1" ht="14.5">
      <c r="A1160" s="435"/>
      <c r="B1160" s="435"/>
      <c r="C1160" s="435"/>
      <c r="D1160" s="435"/>
      <c r="E1160" s="435"/>
      <c r="F1160" s="435"/>
      <c r="G1160" s="435"/>
      <c r="H1160" s="435"/>
      <c r="I1160" s="435"/>
      <c r="J1160" s="435"/>
      <c r="K1160" s="435"/>
      <c r="L1160" s="435"/>
      <c r="M1160" s="435"/>
      <c r="N1160" s="435"/>
      <c r="O1160" s="435"/>
      <c r="P1160" s="435"/>
      <c r="Q1160" s="435"/>
      <c r="R1160" s="435"/>
      <c r="S1160" s="435"/>
      <c r="T1160" s="435"/>
      <c r="U1160" s="435"/>
      <c r="V1160" s="21"/>
      <c r="W1160" s="21"/>
      <c r="X1160" s="21"/>
      <c r="Y1160" s="21"/>
      <c r="Z1160" s="21"/>
      <c r="AA1160" s="21"/>
      <c r="AB1160" s="21"/>
      <c r="AC1160" s="21"/>
      <c r="AD1160" s="21"/>
      <c r="AE1160" s="21"/>
      <c r="AF1160" s="21"/>
      <c r="AG1160" s="21"/>
      <c r="AH1160" s="21"/>
      <c r="AI1160" s="21"/>
      <c r="AJ1160" s="21"/>
      <c r="AK1160" s="21"/>
      <c r="AL1160" s="21"/>
      <c r="AM1160" s="21"/>
      <c r="AN1160" s="21"/>
    </row>
    <row r="1161" spans="1:40" s="436" customFormat="1" ht="14.5">
      <c r="A1161" s="435"/>
      <c r="B1161" s="435"/>
      <c r="C1161" s="435"/>
      <c r="D1161" s="435"/>
      <c r="E1161" s="435"/>
      <c r="F1161" s="435"/>
      <c r="G1161" s="435"/>
      <c r="H1161" s="435"/>
      <c r="I1161" s="435"/>
      <c r="J1161" s="435"/>
      <c r="K1161" s="435"/>
      <c r="L1161" s="435"/>
      <c r="M1161" s="435"/>
      <c r="N1161" s="435"/>
      <c r="O1161" s="435"/>
      <c r="P1161" s="435"/>
      <c r="Q1161" s="435"/>
      <c r="R1161" s="435"/>
      <c r="S1161" s="435"/>
      <c r="T1161" s="435"/>
      <c r="U1161" s="435"/>
      <c r="V1161" s="21"/>
      <c r="W1161" s="21"/>
      <c r="X1161" s="21"/>
      <c r="Y1161" s="21"/>
      <c r="Z1161" s="21"/>
      <c r="AA1161" s="21"/>
      <c r="AB1161" s="21"/>
      <c r="AC1161" s="21"/>
      <c r="AD1161" s="21"/>
      <c r="AE1161" s="21"/>
      <c r="AF1161" s="21"/>
      <c r="AG1161" s="21"/>
      <c r="AH1161" s="21"/>
      <c r="AI1161" s="21"/>
      <c r="AJ1161" s="21"/>
      <c r="AK1161" s="21"/>
      <c r="AL1161" s="21"/>
      <c r="AM1161" s="21"/>
      <c r="AN1161" s="21"/>
    </row>
    <row r="1162" spans="1:40" s="436" customFormat="1" ht="14.5">
      <c r="A1162" s="435"/>
      <c r="B1162" s="435"/>
      <c r="C1162" s="435"/>
      <c r="D1162" s="435"/>
      <c r="E1162" s="435"/>
      <c r="F1162" s="435"/>
      <c r="G1162" s="435"/>
      <c r="H1162" s="435"/>
      <c r="I1162" s="435"/>
      <c r="J1162" s="435"/>
      <c r="K1162" s="435"/>
      <c r="L1162" s="435"/>
      <c r="M1162" s="435"/>
      <c r="N1162" s="435"/>
      <c r="O1162" s="435"/>
      <c r="P1162" s="435"/>
      <c r="Q1162" s="435"/>
      <c r="R1162" s="435"/>
      <c r="S1162" s="435"/>
      <c r="T1162" s="435"/>
      <c r="U1162" s="435"/>
      <c r="V1162" s="21"/>
      <c r="W1162" s="21"/>
      <c r="X1162" s="21"/>
      <c r="Y1162" s="21"/>
      <c r="Z1162" s="21"/>
      <c r="AA1162" s="21"/>
      <c r="AB1162" s="21"/>
      <c r="AC1162" s="21"/>
      <c r="AD1162" s="21"/>
      <c r="AE1162" s="21"/>
      <c r="AF1162" s="21"/>
      <c r="AG1162" s="21"/>
      <c r="AH1162" s="21"/>
      <c r="AI1162" s="21"/>
      <c r="AJ1162" s="21"/>
      <c r="AK1162" s="21"/>
      <c r="AL1162" s="21"/>
      <c r="AM1162" s="21"/>
      <c r="AN1162" s="21"/>
    </row>
    <row r="1163" spans="1:40" s="436" customFormat="1" ht="14.5">
      <c r="A1163" s="435"/>
      <c r="B1163" s="435"/>
      <c r="C1163" s="435"/>
      <c r="D1163" s="435"/>
      <c r="E1163" s="435"/>
      <c r="F1163" s="435"/>
      <c r="G1163" s="435"/>
      <c r="H1163" s="435"/>
      <c r="I1163" s="435"/>
      <c r="J1163" s="435"/>
      <c r="K1163" s="435"/>
      <c r="L1163" s="435"/>
      <c r="M1163" s="435"/>
      <c r="N1163" s="435"/>
      <c r="O1163" s="435"/>
      <c r="P1163" s="435"/>
      <c r="Q1163" s="435"/>
      <c r="R1163" s="435"/>
      <c r="S1163" s="435"/>
      <c r="T1163" s="435"/>
      <c r="U1163" s="435"/>
      <c r="V1163" s="21"/>
      <c r="W1163" s="21"/>
      <c r="X1163" s="21"/>
      <c r="Y1163" s="21"/>
      <c r="Z1163" s="21"/>
      <c r="AA1163" s="21"/>
      <c r="AB1163" s="21"/>
      <c r="AC1163" s="21"/>
      <c r="AD1163" s="21"/>
      <c r="AE1163" s="21"/>
      <c r="AF1163" s="21"/>
      <c r="AG1163" s="21"/>
      <c r="AH1163" s="21"/>
      <c r="AI1163" s="21"/>
      <c r="AJ1163" s="21"/>
      <c r="AK1163" s="21"/>
      <c r="AL1163" s="21"/>
      <c r="AM1163" s="21"/>
      <c r="AN1163" s="21"/>
    </row>
    <row r="1164" spans="1:40" s="436" customFormat="1" ht="14.5">
      <c r="A1164" s="435"/>
      <c r="B1164" s="435"/>
      <c r="C1164" s="435"/>
      <c r="D1164" s="435"/>
      <c r="E1164" s="435"/>
      <c r="F1164" s="435"/>
      <c r="G1164" s="435"/>
      <c r="H1164" s="435"/>
      <c r="I1164" s="435"/>
      <c r="J1164" s="435"/>
      <c r="K1164" s="435"/>
      <c r="L1164" s="435"/>
      <c r="M1164" s="435"/>
      <c r="N1164" s="435"/>
      <c r="O1164" s="435"/>
      <c r="P1164" s="435"/>
      <c r="Q1164" s="435"/>
      <c r="R1164" s="435"/>
      <c r="S1164" s="435"/>
      <c r="T1164" s="435"/>
      <c r="U1164" s="435"/>
      <c r="V1164" s="21"/>
      <c r="W1164" s="21"/>
      <c r="X1164" s="21"/>
      <c r="Y1164" s="21"/>
      <c r="Z1164" s="21"/>
      <c r="AA1164" s="21"/>
      <c r="AB1164" s="21"/>
      <c r="AC1164" s="21"/>
      <c r="AD1164" s="21"/>
      <c r="AE1164" s="21"/>
      <c r="AF1164" s="21"/>
      <c r="AG1164" s="21"/>
      <c r="AH1164" s="21"/>
      <c r="AI1164" s="21"/>
      <c r="AJ1164" s="21"/>
      <c r="AK1164" s="21"/>
      <c r="AL1164" s="21"/>
      <c r="AM1164" s="21"/>
      <c r="AN1164" s="21"/>
    </row>
    <row r="1165" spans="1:40" s="436" customFormat="1" ht="14.5">
      <c r="A1165" s="435"/>
      <c r="B1165" s="435"/>
      <c r="C1165" s="435"/>
      <c r="D1165" s="435"/>
      <c r="E1165" s="435"/>
      <c r="F1165" s="435"/>
      <c r="G1165" s="435"/>
      <c r="H1165" s="435"/>
      <c r="I1165" s="435"/>
      <c r="J1165" s="435"/>
      <c r="K1165" s="435"/>
      <c r="L1165" s="435"/>
      <c r="M1165" s="435"/>
      <c r="N1165" s="435"/>
      <c r="O1165" s="435"/>
      <c r="P1165" s="435"/>
      <c r="Q1165" s="435"/>
      <c r="R1165" s="435"/>
      <c r="S1165" s="435"/>
      <c r="T1165" s="435"/>
      <c r="U1165" s="435"/>
      <c r="V1165" s="21"/>
      <c r="W1165" s="21"/>
      <c r="X1165" s="21"/>
      <c r="Y1165" s="21"/>
      <c r="Z1165" s="21"/>
      <c r="AA1165" s="21"/>
      <c r="AB1165" s="21"/>
      <c r="AC1165" s="21"/>
      <c r="AD1165" s="21"/>
      <c r="AE1165" s="21"/>
      <c r="AF1165" s="21"/>
      <c r="AG1165" s="21"/>
      <c r="AH1165" s="21"/>
      <c r="AI1165" s="21"/>
      <c r="AJ1165" s="21"/>
      <c r="AK1165" s="21"/>
      <c r="AL1165" s="21"/>
      <c r="AM1165" s="21"/>
      <c r="AN1165" s="21"/>
    </row>
    <row r="1166" spans="1:40" s="436" customFormat="1" ht="14.5">
      <c r="A1166" s="435"/>
      <c r="B1166" s="435"/>
      <c r="C1166" s="435"/>
      <c r="D1166" s="435"/>
      <c r="E1166" s="435"/>
      <c r="F1166" s="435"/>
      <c r="G1166" s="435"/>
      <c r="H1166" s="435"/>
      <c r="I1166" s="435"/>
      <c r="J1166" s="435"/>
      <c r="K1166" s="435"/>
      <c r="L1166" s="435"/>
      <c r="M1166" s="435"/>
      <c r="N1166" s="435"/>
      <c r="O1166" s="435"/>
      <c r="P1166" s="435"/>
      <c r="Q1166" s="435"/>
      <c r="R1166" s="435"/>
      <c r="S1166" s="435"/>
      <c r="T1166" s="435"/>
      <c r="U1166" s="435"/>
      <c r="V1166" s="21"/>
      <c r="W1166" s="21"/>
      <c r="X1166" s="21"/>
      <c r="Y1166" s="21"/>
      <c r="Z1166" s="21"/>
      <c r="AA1166" s="21"/>
      <c r="AB1166" s="21"/>
      <c r="AC1166" s="21"/>
      <c r="AD1166" s="21"/>
      <c r="AE1166" s="21"/>
      <c r="AF1166" s="21"/>
      <c r="AG1166" s="21"/>
      <c r="AH1166" s="21"/>
      <c r="AI1166" s="21"/>
      <c r="AJ1166" s="21"/>
      <c r="AK1166" s="21"/>
      <c r="AL1166" s="21"/>
      <c r="AM1166" s="21"/>
      <c r="AN1166" s="21"/>
    </row>
    <row r="1167" spans="1:40" s="436" customFormat="1" ht="14.5">
      <c r="A1167" s="435"/>
      <c r="B1167" s="435"/>
      <c r="C1167" s="435"/>
      <c r="D1167" s="435"/>
      <c r="E1167" s="435"/>
      <c r="F1167" s="435"/>
      <c r="G1167" s="435"/>
      <c r="H1167" s="435"/>
      <c r="I1167" s="435"/>
      <c r="J1167" s="435"/>
      <c r="K1167" s="435"/>
      <c r="L1167" s="435"/>
      <c r="M1167" s="435"/>
      <c r="N1167" s="435"/>
      <c r="O1167" s="435"/>
      <c r="P1167" s="435"/>
      <c r="Q1167" s="435"/>
      <c r="R1167" s="435"/>
      <c r="S1167" s="435"/>
      <c r="T1167" s="435"/>
      <c r="U1167" s="435"/>
      <c r="V1167" s="21"/>
      <c r="W1167" s="21"/>
      <c r="X1167" s="21"/>
      <c r="Y1167" s="21"/>
      <c r="Z1167" s="21"/>
      <c r="AA1167" s="21"/>
      <c r="AB1167" s="21"/>
      <c r="AC1167" s="21"/>
      <c r="AD1167" s="21"/>
      <c r="AE1167" s="21"/>
      <c r="AF1167" s="21"/>
      <c r="AG1167" s="21"/>
      <c r="AH1167" s="21"/>
      <c r="AI1167" s="21"/>
      <c r="AJ1167" s="21"/>
      <c r="AK1167" s="21"/>
      <c r="AL1167" s="21"/>
      <c r="AM1167" s="21"/>
      <c r="AN1167" s="21"/>
    </row>
    <row r="1168" spans="1:40" s="436" customFormat="1" ht="14.5">
      <c r="A1168" s="435"/>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21"/>
      <c r="W1168" s="21"/>
      <c r="X1168" s="21"/>
      <c r="Y1168" s="21"/>
      <c r="Z1168" s="21"/>
      <c r="AA1168" s="21"/>
      <c r="AB1168" s="21"/>
      <c r="AC1168" s="21"/>
      <c r="AD1168" s="21"/>
      <c r="AE1168" s="21"/>
      <c r="AF1168" s="21"/>
      <c r="AG1168" s="21"/>
      <c r="AH1168" s="21"/>
      <c r="AI1168" s="21"/>
      <c r="AJ1168" s="21"/>
      <c r="AK1168" s="21"/>
      <c r="AL1168" s="21"/>
      <c r="AM1168" s="21"/>
      <c r="AN1168" s="21"/>
    </row>
    <row r="1169" spans="1:40" s="436" customFormat="1" ht="14.5">
      <c r="A1169" s="435"/>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21"/>
      <c r="W1169" s="21"/>
      <c r="X1169" s="21"/>
      <c r="Y1169" s="21"/>
      <c r="Z1169" s="21"/>
      <c r="AA1169" s="21"/>
      <c r="AB1169" s="21"/>
      <c r="AC1169" s="21"/>
      <c r="AD1169" s="21"/>
      <c r="AE1169" s="21"/>
      <c r="AF1169" s="21"/>
      <c r="AG1169" s="21"/>
      <c r="AH1169" s="21"/>
      <c r="AI1169" s="21"/>
      <c r="AJ1169" s="21"/>
      <c r="AK1169" s="21"/>
      <c r="AL1169" s="21"/>
      <c r="AM1169" s="21"/>
      <c r="AN1169" s="21"/>
    </row>
    <row r="1170" spans="1:40" s="436" customFormat="1" ht="14.5">
      <c r="A1170" s="435"/>
      <c r="B1170" s="435"/>
      <c r="C1170" s="435"/>
      <c r="D1170" s="435"/>
      <c r="E1170" s="435"/>
      <c r="F1170" s="435"/>
      <c r="G1170" s="435"/>
      <c r="H1170" s="435"/>
      <c r="I1170" s="435"/>
      <c r="J1170" s="435"/>
      <c r="K1170" s="435"/>
      <c r="L1170" s="435"/>
      <c r="M1170" s="435"/>
      <c r="N1170" s="435"/>
      <c r="O1170" s="435"/>
      <c r="P1170" s="435"/>
      <c r="Q1170" s="435"/>
      <c r="R1170" s="435"/>
      <c r="S1170" s="435"/>
      <c r="T1170" s="435"/>
      <c r="U1170" s="435"/>
      <c r="V1170" s="21"/>
      <c r="W1170" s="21"/>
      <c r="X1170" s="21"/>
      <c r="Y1170" s="21"/>
      <c r="Z1170" s="21"/>
      <c r="AA1170" s="21"/>
      <c r="AB1170" s="21"/>
      <c r="AC1170" s="21"/>
      <c r="AD1170" s="21"/>
      <c r="AE1170" s="21"/>
      <c r="AF1170" s="21"/>
      <c r="AG1170" s="21"/>
      <c r="AH1170" s="21"/>
      <c r="AI1170" s="21"/>
      <c r="AJ1170" s="21"/>
      <c r="AK1170" s="21"/>
      <c r="AL1170" s="21"/>
      <c r="AM1170" s="21"/>
      <c r="AN1170" s="21"/>
    </row>
    <row r="1171" spans="1:40" s="436" customFormat="1" ht="14.5">
      <c r="A1171" s="435"/>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21"/>
      <c r="W1171" s="21"/>
      <c r="X1171" s="21"/>
      <c r="Y1171" s="21"/>
      <c r="Z1171" s="21"/>
      <c r="AA1171" s="21"/>
      <c r="AB1171" s="21"/>
      <c r="AC1171" s="21"/>
      <c r="AD1171" s="21"/>
      <c r="AE1171" s="21"/>
      <c r="AF1171" s="21"/>
      <c r="AG1171" s="21"/>
      <c r="AH1171" s="21"/>
      <c r="AI1171" s="21"/>
      <c r="AJ1171" s="21"/>
      <c r="AK1171" s="21"/>
      <c r="AL1171" s="21"/>
      <c r="AM1171" s="21"/>
      <c r="AN1171" s="21"/>
    </row>
    <row r="1172" spans="1:40" s="436" customFormat="1" ht="14.5">
      <c r="A1172" s="435"/>
      <c r="B1172" s="435"/>
      <c r="C1172" s="435"/>
      <c r="D1172" s="435"/>
      <c r="E1172" s="435"/>
      <c r="F1172" s="435"/>
      <c r="G1172" s="435"/>
      <c r="H1172" s="435"/>
      <c r="I1172" s="435"/>
      <c r="J1172" s="435"/>
      <c r="K1172" s="435"/>
      <c r="L1172" s="435"/>
      <c r="M1172" s="435"/>
      <c r="N1172" s="435"/>
      <c r="O1172" s="435"/>
      <c r="P1172" s="435"/>
      <c r="Q1172" s="435"/>
      <c r="R1172" s="435"/>
      <c r="S1172" s="435"/>
      <c r="T1172" s="435"/>
      <c r="U1172" s="435"/>
      <c r="V1172" s="21"/>
      <c r="W1172" s="21"/>
      <c r="X1172" s="21"/>
      <c r="Y1172" s="21"/>
      <c r="Z1172" s="21"/>
      <c r="AA1172" s="21"/>
      <c r="AB1172" s="21"/>
      <c r="AC1172" s="21"/>
      <c r="AD1172" s="21"/>
      <c r="AE1172" s="21"/>
      <c r="AF1172" s="21"/>
      <c r="AG1172" s="21"/>
      <c r="AH1172" s="21"/>
      <c r="AI1172" s="21"/>
      <c r="AJ1172" s="21"/>
      <c r="AK1172" s="21"/>
      <c r="AL1172" s="21"/>
      <c r="AM1172" s="21"/>
      <c r="AN1172" s="21"/>
    </row>
    <row r="1173" spans="1:40" s="436" customFormat="1" ht="14.5">
      <c r="A1173" s="435"/>
      <c r="B1173" s="435"/>
      <c r="C1173" s="435"/>
      <c r="D1173" s="435"/>
      <c r="E1173" s="435"/>
      <c r="F1173" s="435"/>
      <c r="G1173" s="435"/>
      <c r="H1173" s="435"/>
      <c r="I1173" s="435"/>
      <c r="J1173" s="435"/>
      <c r="K1173" s="435"/>
      <c r="L1173" s="435"/>
      <c r="M1173" s="435"/>
      <c r="N1173" s="435"/>
      <c r="O1173" s="435"/>
      <c r="P1173" s="435"/>
      <c r="Q1173" s="435"/>
      <c r="R1173" s="435"/>
      <c r="S1173" s="435"/>
      <c r="T1173" s="435"/>
      <c r="U1173" s="435"/>
      <c r="V1173" s="21"/>
      <c r="W1173" s="21"/>
      <c r="X1173" s="21"/>
      <c r="Y1173" s="21"/>
      <c r="Z1173" s="21"/>
      <c r="AA1173" s="21"/>
      <c r="AB1173" s="21"/>
      <c r="AC1173" s="21"/>
      <c r="AD1173" s="21"/>
      <c r="AE1173" s="21"/>
      <c r="AF1173" s="21"/>
      <c r="AG1173" s="21"/>
      <c r="AH1173" s="21"/>
      <c r="AI1173" s="21"/>
      <c r="AJ1173" s="21"/>
      <c r="AK1173" s="21"/>
      <c r="AL1173" s="21"/>
      <c r="AM1173" s="21"/>
      <c r="AN1173" s="21"/>
    </row>
    <row r="1174" spans="1:40" s="436" customFormat="1" ht="14.5">
      <c r="A1174" s="435"/>
      <c r="B1174" s="435"/>
      <c r="C1174" s="435"/>
      <c r="D1174" s="435"/>
      <c r="E1174" s="435"/>
      <c r="F1174" s="435"/>
      <c r="G1174" s="435"/>
      <c r="H1174" s="435"/>
      <c r="I1174" s="435"/>
      <c r="J1174" s="435"/>
      <c r="K1174" s="435"/>
      <c r="L1174" s="435"/>
      <c r="M1174" s="435"/>
      <c r="N1174" s="435"/>
      <c r="O1174" s="435"/>
      <c r="P1174" s="435"/>
      <c r="Q1174" s="435"/>
      <c r="R1174" s="435"/>
      <c r="S1174" s="435"/>
      <c r="T1174" s="435"/>
      <c r="U1174" s="435"/>
      <c r="V1174" s="21"/>
      <c r="W1174" s="21"/>
      <c r="X1174" s="21"/>
      <c r="Y1174" s="21"/>
      <c r="Z1174" s="21"/>
      <c r="AA1174" s="21"/>
      <c r="AB1174" s="21"/>
      <c r="AC1174" s="21"/>
      <c r="AD1174" s="21"/>
      <c r="AE1174" s="21"/>
      <c r="AF1174" s="21"/>
      <c r="AG1174" s="21"/>
      <c r="AH1174" s="21"/>
      <c r="AI1174" s="21"/>
      <c r="AJ1174" s="21"/>
      <c r="AK1174" s="21"/>
      <c r="AL1174" s="21"/>
      <c r="AM1174" s="21"/>
      <c r="AN1174" s="21"/>
    </row>
    <row r="1175" spans="1:40" s="436" customFormat="1" ht="14.5">
      <c r="A1175" s="435"/>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21"/>
      <c r="W1175" s="21"/>
      <c r="X1175" s="21"/>
      <c r="Y1175" s="21"/>
      <c r="Z1175" s="21"/>
      <c r="AA1175" s="21"/>
      <c r="AB1175" s="21"/>
      <c r="AC1175" s="21"/>
      <c r="AD1175" s="21"/>
      <c r="AE1175" s="21"/>
      <c r="AF1175" s="21"/>
      <c r="AG1175" s="21"/>
      <c r="AH1175" s="21"/>
      <c r="AI1175" s="21"/>
      <c r="AJ1175" s="21"/>
      <c r="AK1175" s="21"/>
      <c r="AL1175" s="21"/>
      <c r="AM1175" s="21"/>
      <c r="AN1175" s="21"/>
    </row>
    <row r="1176" spans="1:40" s="436" customFormat="1" ht="14.5">
      <c r="A1176" s="435"/>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21"/>
      <c r="W1176" s="21"/>
      <c r="X1176" s="21"/>
      <c r="Y1176" s="21"/>
      <c r="Z1176" s="21"/>
      <c r="AA1176" s="21"/>
      <c r="AB1176" s="21"/>
      <c r="AC1176" s="21"/>
      <c r="AD1176" s="21"/>
      <c r="AE1176" s="21"/>
      <c r="AF1176" s="21"/>
      <c r="AG1176" s="21"/>
      <c r="AH1176" s="21"/>
      <c r="AI1176" s="21"/>
      <c r="AJ1176" s="21"/>
      <c r="AK1176" s="21"/>
      <c r="AL1176" s="21"/>
      <c r="AM1176" s="21"/>
      <c r="AN1176" s="21"/>
    </row>
    <row r="1177" spans="1:40" s="436" customFormat="1" ht="14.5">
      <c r="A1177" s="435"/>
      <c r="B1177" s="435"/>
      <c r="C1177" s="435"/>
      <c r="D1177" s="435"/>
      <c r="E1177" s="435"/>
      <c r="F1177" s="435"/>
      <c r="G1177" s="435"/>
      <c r="H1177" s="435"/>
      <c r="I1177" s="435"/>
      <c r="J1177" s="435"/>
      <c r="K1177" s="435"/>
      <c r="L1177" s="435"/>
      <c r="M1177" s="435"/>
      <c r="N1177" s="435"/>
      <c r="O1177" s="435"/>
      <c r="P1177" s="435"/>
      <c r="Q1177" s="435"/>
      <c r="R1177" s="435"/>
      <c r="S1177" s="435"/>
      <c r="T1177" s="435"/>
      <c r="U1177" s="435"/>
      <c r="V1177" s="21"/>
      <c r="W1177" s="21"/>
      <c r="X1177" s="21"/>
      <c r="Y1177" s="21"/>
      <c r="Z1177" s="21"/>
      <c r="AA1177" s="21"/>
      <c r="AB1177" s="21"/>
      <c r="AC1177" s="21"/>
      <c r="AD1177" s="21"/>
      <c r="AE1177" s="21"/>
      <c r="AF1177" s="21"/>
      <c r="AG1177" s="21"/>
      <c r="AH1177" s="21"/>
      <c r="AI1177" s="21"/>
      <c r="AJ1177" s="21"/>
      <c r="AK1177" s="21"/>
      <c r="AL1177" s="21"/>
      <c r="AM1177" s="21"/>
      <c r="AN1177" s="21"/>
    </row>
    <row r="1178" spans="1:40" s="436" customFormat="1" ht="14.5">
      <c r="A1178" s="435"/>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21"/>
      <c r="W1178" s="21"/>
      <c r="X1178" s="21"/>
      <c r="Y1178" s="21"/>
      <c r="Z1178" s="21"/>
      <c r="AA1178" s="21"/>
      <c r="AB1178" s="21"/>
      <c r="AC1178" s="21"/>
      <c r="AD1178" s="21"/>
      <c r="AE1178" s="21"/>
      <c r="AF1178" s="21"/>
      <c r="AG1178" s="21"/>
      <c r="AH1178" s="21"/>
      <c r="AI1178" s="21"/>
      <c r="AJ1178" s="21"/>
      <c r="AK1178" s="21"/>
      <c r="AL1178" s="21"/>
      <c r="AM1178" s="21"/>
      <c r="AN1178" s="21"/>
    </row>
    <row r="1179" spans="1:40" s="436" customFormat="1" ht="14.5">
      <c r="A1179" s="435"/>
      <c r="B1179" s="435"/>
      <c r="C1179" s="435"/>
      <c r="D1179" s="435"/>
      <c r="E1179" s="435"/>
      <c r="F1179" s="435"/>
      <c r="G1179" s="435"/>
      <c r="H1179" s="435"/>
      <c r="I1179" s="435"/>
      <c r="J1179" s="435"/>
      <c r="K1179" s="435"/>
      <c r="L1179" s="435"/>
      <c r="M1179" s="435"/>
      <c r="N1179" s="435"/>
      <c r="O1179" s="435"/>
      <c r="P1179" s="435"/>
      <c r="Q1179" s="435"/>
      <c r="R1179" s="435"/>
      <c r="S1179" s="435"/>
      <c r="T1179" s="435"/>
      <c r="U1179" s="435"/>
      <c r="V1179" s="21"/>
      <c r="W1179" s="21"/>
      <c r="X1179" s="21"/>
      <c r="Y1179" s="21"/>
      <c r="Z1179" s="21"/>
      <c r="AA1179" s="21"/>
      <c r="AB1179" s="21"/>
      <c r="AC1179" s="21"/>
      <c r="AD1179" s="21"/>
      <c r="AE1179" s="21"/>
      <c r="AF1179" s="21"/>
      <c r="AG1179" s="21"/>
      <c r="AH1179" s="21"/>
      <c r="AI1179" s="21"/>
      <c r="AJ1179" s="21"/>
      <c r="AK1179" s="21"/>
      <c r="AL1179" s="21"/>
      <c r="AM1179" s="21"/>
      <c r="AN1179" s="21"/>
    </row>
    <row r="1180" spans="1:40" s="436" customFormat="1" ht="14.5">
      <c r="A1180" s="435"/>
      <c r="B1180" s="435"/>
      <c r="C1180" s="435"/>
      <c r="D1180" s="435"/>
      <c r="E1180" s="435"/>
      <c r="F1180" s="435"/>
      <c r="G1180" s="435"/>
      <c r="H1180" s="435"/>
      <c r="I1180" s="435"/>
      <c r="J1180" s="435"/>
      <c r="K1180" s="435"/>
      <c r="L1180" s="435"/>
      <c r="M1180" s="435"/>
      <c r="N1180" s="435"/>
      <c r="O1180" s="435"/>
      <c r="P1180" s="435"/>
      <c r="Q1180" s="435"/>
      <c r="R1180" s="435"/>
      <c r="S1180" s="435"/>
      <c r="T1180" s="435"/>
      <c r="U1180" s="435"/>
      <c r="V1180" s="21"/>
      <c r="W1180" s="21"/>
      <c r="X1180" s="21"/>
      <c r="Y1180" s="21"/>
      <c r="Z1180" s="21"/>
      <c r="AA1180" s="21"/>
      <c r="AB1180" s="21"/>
      <c r="AC1180" s="21"/>
      <c r="AD1180" s="21"/>
      <c r="AE1180" s="21"/>
      <c r="AF1180" s="21"/>
      <c r="AG1180" s="21"/>
      <c r="AH1180" s="21"/>
      <c r="AI1180" s="21"/>
      <c r="AJ1180" s="21"/>
      <c r="AK1180" s="21"/>
      <c r="AL1180" s="21"/>
      <c r="AM1180" s="21"/>
      <c r="AN1180" s="21"/>
    </row>
    <row r="1181" spans="1:40" s="436" customFormat="1" ht="14.5">
      <c r="A1181" s="435"/>
      <c r="B1181" s="435"/>
      <c r="C1181" s="435"/>
      <c r="D1181" s="435"/>
      <c r="E1181" s="435"/>
      <c r="F1181" s="435"/>
      <c r="G1181" s="435"/>
      <c r="H1181" s="435"/>
      <c r="I1181" s="435"/>
      <c r="J1181" s="435"/>
      <c r="K1181" s="435"/>
      <c r="L1181" s="435"/>
      <c r="M1181" s="435"/>
      <c r="N1181" s="435"/>
      <c r="O1181" s="435"/>
      <c r="P1181" s="435"/>
      <c r="Q1181" s="435"/>
      <c r="R1181" s="435"/>
      <c r="S1181" s="435"/>
      <c r="T1181" s="435"/>
      <c r="U1181" s="435"/>
      <c r="V1181" s="21"/>
      <c r="W1181" s="21"/>
      <c r="X1181" s="21"/>
      <c r="Y1181" s="21"/>
      <c r="Z1181" s="21"/>
      <c r="AA1181" s="21"/>
      <c r="AB1181" s="21"/>
      <c r="AC1181" s="21"/>
      <c r="AD1181" s="21"/>
      <c r="AE1181" s="21"/>
      <c r="AF1181" s="21"/>
      <c r="AG1181" s="21"/>
      <c r="AH1181" s="21"/>
      <c r="AI1181" s="21"/>
      <c r="AJ1181" s="21"/>
      <c r="AK1181" s="21"/>
      <c r="AL1181" s="21"/>
      <c r="AM1181" s="21"/>
      <c r="AN1181" s="21"/>
    </row>
    <row r="1182" spans="1:40" s="436" customFormat="1" ht="14.5">
      <c r="A1182" s="435"/>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21"/>
      <c r="W1182" s="21"/>
      <c r="X1182" s="21"/>
      <c r="Y1182" s="21"/>
      <c r="Z1182" s="21"/>
      <c r="AA1182" s="21"/>
      <c r="AB1182" s="21"/>
      <c r="AC1182" s="21"/>
      <c r="AD1182" s="21"/>
      <c r="AE1182" s="21"/>
      <c r="AF1182" s="21"/>
      <c r="AG1182" s="21"/>
      <c r="AH1182" s="21"/>
      <c r="AI1182" s="21"/>
      <c r="AJ1182" s="21"/>
      <c r="AK1182" s="21"/>
      <c r="AL1182" s="21"/>
      <c r="AM1182" s="21"/>
      <c r="AN1182" s="21"/>
    </row>
    <row r="1183" spans="1:40" s="436" customFormat="1" ht="14.5">
      <c r="A1183" s="435"/>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21"/>
      <c r="W1183" s="21"/>
      <c r="X1183" s="21"/>
      <c r="Y1183" s="21"/>
      <c r="Z1183" s="21"/>
      <c r="AA1183" s="21"/>
      <c r="AB1183" s="21"/>
      <c r="AC1183" s="21"/>
      <c r="AD1183" s="21"/>
      <c r="AE1183" s="21"/>
      <c r="AF1183" s="21"/>
      <c r="AG1183" s="21"/>
      <c r="AH1183" s="21"/>
      <c r="AI1183" s="21"/>
      <c r="AJ1183" s="21"/>
      <c r="AK1183" s="21"/>
      <c r="AL1183" s="21"/>
      <c r="AM1183" s="21"/>
      <c r="AN1183" s="21"/>
    </row>
    <row r="1184" spans="1:40" s="436" customFormat="1" ht="14.5">
      <c r="A1184" s="435"/>
      <c r="B1184" s="435"/>
      <c r="C1184" s="435"/>
      <c r="D1184" s="435"/>
      <c r="E1184" s="435"/>
      <c r="F1184" s="435"/>
      <c r="G1184" s="435"/>
      <c r="H1184" s="435"/>
      <c r="I1184" s="435"/>
      <c r="J1184" s="435"/>
      <c r="K1184" s="435"/>
      <c r="L1184" s="435"/>
      <c r="M1184" s="435"/>
      <c r="N1184" s="435"/>
      <c r="O1184" s="435"/>
      <c r="P1184" s="435"/>
      <c r="Q1184" s="435"/>
      <c r="R1184" s="435"/>
      <c r="S1184" s="435"/>
      <c r="T1184" s="435"/>
      <c r="U1184" s="435"/>
      <c r="V1184" s="21"/>
      <c r="W1184" s="21"/>
      <c r="X1184" s="21"/>
      <c r="Y1184" s="21"/>
      <c r="Z1184" s="21"/>
      <c r="AA1184" s="21"/>
      <c r="AB1184" s="21"/>
      <c r="AC1184" s="21"/>
      <c r="AD1184" s="21"/>
      <c r="AE1184" s="21"/>
      <c r="AF1184" s="21"/>
      <c r="AG1184" s="21"/>
      <c r="AH1184" s="21"/>
      <c r="AI1184" s="21"/>
      <c r="AJ1184" s="21"/>
      <c r="AK1184" s="21"/>
      <c r="AL1184" s="21"/>
      <c r="AM1184" s="21"/>
      <c r="AN1184" s="21"/>
    </row>
    <row r="1185" spans="1:40" s="436" customFormat="1" ht="14.5">
      <c r="A1185" s="435"/>
      <c r="B1185" s="435"/>
      <c r="C1185" s="435"/>
      <c r="D1185" s="435"/>
      <c r="E1185" s="435"/>
      <c r="F1185" s="435"/>
      <c r="G1185" s="435"/>
      <c r="H1185" s="435"/>
      <c r="I1185" s="435"/>
      <c r="J1185" s="435"/>
      <c r="K1185" s="435"/>
      <c r="L1185" s="435"/>
      <c r="M1185" s="435"/>
      <c r="N1185" s="435"/>
      <c r="O1185" s="435"/>
      <c r="P1185" s="435"/>
      <c r="Q1185" s="435"/>
      <c r="R1185" s="435"/>
      <c r="S1185" s="435"/>
      <c r="T1185" s="435"/>
      <c r="U1185" s="435"/>
      <c r="V1185" s="21"/>
      <c r="W1185" s="21"/>
      <c r="X1185" s="21"/>
      <c r="Y1185" s="21"/>
      <c r="Z1185" s="21"/>
      <c r="AA1185" s="21"/>
      <c r="AB1185" s="21"/>
      <c r="AC1185" s="21"/>
      <c r="AD1185" s="21"/>
      <c r="AE1185" s="21"/>
      <c r="AF1185" s="21"/>
      <c r="AG1185" s="21"/>
      <c r="AH1185" s="21"/>
      <c r="AI1185" s="21"/>
      <c r="AJ1185" s="21"/>
      <c r="AK1185" s="21"/>
      <c r="AL1185" s="21"/>
      <c r="AM1185" s="21"/>
      <c r="AN1185" s="21"/>
    </row>
    <row r="1186" spans="1:40" s="436" customFormat="1" ht="14.5">
      <c r="A1186" s="435"/>
      <c r="B1186" s="435"/>
      <c r="C1186" s="435"/>
      <c r="D1186" s="435"/>
      <c r="E1186" s="435"/>
      <c r="F1186" s="435"/>
      <c r="G1186" s="435"/>
      <c r="H1186" s="435"/>
      <c r="I1186" s="435"/>
      <c r="J1186" s="435"/>
      <c r="K1186" s="435"/>
      <c r="L1186" s="435"/>
      <c r="M1186" s="435"/>
      <c r="N1186" s="435"/>
      <c r="O1186" s="435"/>
      <c r="P1186" s="435"/>
      <c r="Q1186" s="435"/>
      <c r="R1186" s="435"/>
      <c r="S1186" s="435"/>
      <c r="T1186" s="435"/>
      <c r="U1186" s="435"/>
      <c r="V1186" s="21"/>
      <c r="W1186" s="21"/>
      <c r="X1186" s="21"/>
      <c r="Y1186" s="21"/>
      <c r="Z1186" s="21"/>
      <c r="AA1186" s="21"/>
      <c r="AB1186" s="21"/>
      <c r="AC1186" s="21"/>
      <c r="AD1186" s="21"/>
      <c r="AE1186" s="21"/>
      <c r="AF1186" s="21"/>
      <c r="AG1186" s="21"/>
      <c r="AH1186" s="21"/>
      <c r="AI1186" s="21"/>
      <c r="AJ1186" s="21"/>
      <c r="AK1186" s="21"/>
      <c r="AL1186" s="21"/>
      <c r="AM1186" s="21"/>
      <c r="AN1186" s="21"/>
    </row>
    <row r="1187" spans="1:40" s="436" customFormat="1" ht="14.5">
      <c r="A1187" s="435"/>
      <c r="B1187" s="435"/>
      <c r="C1187" s="435"/>
      <c r="D1187" s="435"/>
      <c r="E1187" s="435"/>
      <c r="F1187" s="435"/>
      <c r="G1187" s="435"/>
      <c r="H1187" s="435"/>
      <c r="I1187" s="435"/>
      <c r="J1187" s="435"/>
      <c r="K1187" s="435"/>
      <c r="L1187" s="435"/>
      <c r="M1187" s="435"/>
      <c r="N1187" s="435"/>
      <c r="O1187" s="435"/>
      <c r="P1187" s="435"/>
      <c r="Q1187" s="435"/>
      <c r="R1187" s="435"/>
      <c r="S1187" s="435"/>
      <c r="T1187" s="435"/>
      <c r="U1187" s="435"/>
      <c r="V1187" s="21"/>
      <c r="W1187" s="21"/>
      <c r="X1187" s="21"/>
      <c r="Y1187" s="21"/>
      <c r="Z1187" s="21"/>
      <c r="AA1187" s="21"/>
      <c r="AB1187" s="21"/>
      <c r="AC1187" s="21"/>
      <c r="AD1187" s="21"/>
      <c r="AE1187" s="21"/>
      <c r="AF1187" s="21"/>
      <c r="AG1187" s="21"/>
      <c r="AH1187" s="21"/>
      <c r="AI1187" s="21"/>
      <c r="AJ1187" s="21"/>
      <c r="AK1187" s="21"/>
      <c r="AL1187" s="21"/>
      <c r="AM1187" s="21"/>
      <c r="AN1187" s="21"/>
    </row>
    <row r="1188" spans="1:40" s="436" customFormat="1" ht="14.5">
      <c r="A1188" s="435"/>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21"/>
      <c r="W1188" s="21"/>
      <c r="X1188" s="21"/>
      <c r="Y1188" s="21"/>
      <c r="Z1188" s="21"/>
      <c r="AA1188" s="21"/>
      <c r="AB1188" s="21"/>
      <c r="AC1188" s="21"/>
      <c r="AD1188" s="21"/>
      <c r="AE1188" s="21"/>
      <c r="AF1188" s="21"/>
      <c r="AG1188" s="21"/>
      <c r="AH1188" s="21"/>
      <c r="AI1188" s="21"/>
      <c r="AJ1188" s="21"/>
      <c r="AK1188" s="21"/>
      <c r="AL1188" s="21"/>
      <c r="AM1188" s="21"/>
      <c r="AN1188" s="21"/>
    </row>
    <row r="1189" spans="1:40" s="436" customFormat="1" ht="14.5">
      <c r="A1189" s="435"/>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21"/>
      <c r="W1189" s="21"/>
      <c r="X1189" s="21"/>
      <c r="Y1189" s="21"/>
      <c r="Z1189" s="21"/>
      <c r="AA1189" s="21"/>
      <c r="AB1189" s="21"/>
      <c r="AC1189" s="21"/>
      <c r="AD1189" s="21"/>
      <c r="AE1189" s="21"/>
      <c r="AF1189" s="21"/>
      <c r="AG1189" s="21"/>
      <c r="AH1189" s="21"/>
      <c r="AI1189" s="21"/>
      <c r="AJ1189" s="21"/>
      <c r="AK1189" s="21"/>
      <c r="AL1189" s="21"/>
      <c r="AM1189" s="21"/>
      <c r="AN1189" s="21"/>
    </row>
    <row r="1190" spans="1:40" s="436" customFormat="1" ht="14.5">
      <c r="A1190" s="435"/>
      <c r="B1190" s="435"/>
      <c r="C1190" s="435"/>
      <c r="D1190" s="435"/>
      <c r="E1190" s="435"/>
      <c r="F1190" s="435"/>
      <c r="G1190" s="435"/>
      <c r="H1190" s="435"/>
      <c r="I1190" s="435"/>
      <c r="J1190" s="435"/>
      <c r="K1190" s="435"/>
      <c r="L1190" s="435"/>
      <c r="M1190" s="435"/>
      <c r="N1190" s="435"/>
      <c r="O1190" s="435"/>
      <c r="P1190" s="435"/>
      <c r="Q1190" s="435"/>
      <c r="R1190" s="435"/>
      <c r="S1190" s="435"/>
      <c r="T1190" s="435"/>
      <c r="U1190" s="435"/>
      <c r="V1190" s="21"/>
      <c r="W1190" s="21"/>
      <c r="X1190" s="21"/>
      <c r="Y1190" s="21"/>
      <c r="Z1190" s="21"/>
      <c r="AA1190" s="21"/>
      <c r="AB1190" s="21"/>
      <c r="AC1190" s="21"/>
      <c r="AD1190" s="21"/>
      <c r="AE1190" s="21"/>
      <c r="AF1190" s="21"/>
      <c r="AG1190" s="21"/>
      <c r="AH1190" s="21"/>
      <c r="AI1190" s="21"/>
      <c r="AJ1190" s="21"/>
      <c r="AK1190" s="21"/>
      <c r="AL1190" s="21"/>
      <c r="AM1190" s="21"/>
      <c r="AN1190" s="21"/>
    </row>
    <row r="1191" spans="1:40" s="436" customFormat="1" ht="14.5">
      <c r="A1191" s="435"/>
      <c r="B1191" s="435"/>
      <c r="C1191" s="435"/>
      <c r="D1191" s="435"/>
      <c r="E1191" s="435"/>
      <c r="F1191" s="435"/>
      <c r="G1191" s="435"/>
      <c r="H1191" s="435"/>
      <c r="I1191" s="435"/>
      <c r="J1191" s="435"/>
      <c r="K1191" s="435"/>
      <c r="L1191" s="435"/>
      <c r="M1191" s="435"/>
      <c r="N1191" s="435"/>
      <c r="O1191" s="435"/>
      <c r="P1191" s="435"/>
      <c r="Q1191" s="435"/>
      <c r="R1191" s="435"/>
      <c r="S1191" s="435"/>
      <c r="T1191" s="435"/>
      <c r="U1191" s="435"/>
      <c r="V1191" s="21"/>
      <c r="W1191" s="21"/>
      <c r="X1191" s="21"/>
      <c r="Y1191" s="21"/>
      <c r="Z1191" s="21"/>
      <c r="AA1191" s="21"/>
      <c r="AB1191" s="21"/>
      <c r="AC1191" s="21"/>
      <c r="AD1191" s="21"/>
      <c r="AE1191" s="21"/>
      <c r="AF1191" s="21"/>
      <c r="AG1191" s="21"/>
      <c r="AH1191" s="21"/>
      <c r="AI1191" s="21"/>
      <c r="AJ1191" s="21"/>
      <c r="AK1191" s="21"/>
      <c r="AL1191" s="21"/>
      <c r="AM1191" s="21"/>
      <c r="AN1191" s="21"/>
    </row>
    <row r="1192" spans="1:40" s="436" customFormat="1" ht="14.5">
      <c r="A1192" s="435"/>
      <c r="B1192" s="435"/>
      <c r="C1192" s="435"/>
      <c r="D1192" s="435"/>
      <c r="E1192" s="435"/>
      <c r="F1192" s="435"/>
      <c r="G1192" s="435"/>
      <c r="H1192" s="435"/>
      <c r="I1192" s="435"/>
      <c r="J1192" s="435"/>
      <c r="K1192" s="435"/>
      <c r="L1192" s="435"/>
      <c r="M1192" s="435"/>
      <c r="N1192" s="435"/>
      <c r="O1192" s="435"/>
      <c r="P1192" s="435"/>
      <c r="Q1192" s="435"/>
      <c r="R1192" s="435"/>
      <c r="S1192" s="435"/>
      <c r="T1192" s="435"/>
      <c r="U1192" s="435"/>
      <c r="V1192" s="21"/>
      <c r="W1192" s="21"/>
      <c r="X1192" s="21"/>
      <c r="Y1192" s="21"/>
      <c r="Z1192" s="21"/>
      <c r="AA1192" s="21"/>
      <c r="AB1192" s="21"/>
      <c r="AC1192" s="21"/>
      <c r="AD1192" s="21"/>
      <c r="AE1192" s="21"/>
      <c r="AF1192" s="21"/>
      <c r="AG1192" s="21"/>
      <c r="AH1192" s="21"/>
      <c r="AI1192" s="21"/>
      <c r="AJ1192" s="21"/>
      <c r="AK1192" s="21"/>
      <c r="AL1192" s="21"/>
      <c r="AM1192" s="21"/>
      <c r="AN1192" s="21"/>
    </row>
    <row r="1193" spans="1:40" s="436" customFormat="1" ht="14.5">
      <c r="A1193" s="435"/>
      <c r="B1193" s="435"/>
      <c r="C1193" s="435"/>
      <c r="D1193" s="435"/>
      <c r="E1193" s="435"/>
      <c r="F1193" s="435"/>
      <c r="G1193" s="435"/>
      <c r="H1193" s="435"/>
      <c r="I1193" s="435"/>
      <c r="J1193" s="435"/>
      <c r="K1193" s="435"/>
      <c r="L1193" s="435"/>
      <c r="M1193" s="435"/>
      <c r="N1193" s="435"/>
      <c r="O1193" s="435"/>
      <c r="P1193" s="435"/>
      <c r="Q1193" s="435"/>
      <c r="R1193" s="435"/>
      <c r="S1193" s="435"/>
      <c r="T1193" s="435"/>
      <c r="U1193" s="435"/>
      <c r="V1193" s="21"/>
      <c r="W1193" s="21"/>
      <c r="X1193" s="21"/>
      <c r="Y1193" s="21"/>
      <c r="Z1193" s="21"/>
      <c r="AA1193" s="21"/>
      <c r="AB1193" s="21"/>
      <c r="AC1193" s="21"/>
      <c r="AD1193" s="21"/>
      <c r="AE1193" s="21"/>
      <c r="AF1193" s="21"/>
      <c r="AG1193" s="21"/>
      <c r="AH1193" s="21"/>
      <c r="AI1193" s="21"/>
      <c r="AJ1193" s="21"/>
      <c r="AK1193" s="21"/>
      <c r="AL1193" s="21"/>
      <c r="AM1193" s="21"/>
      <c r="AN1193" s="21"/>
    </row>
    <row r="1194" spans="1:40" s="436" customFormat="1" ht="14.5">
      <c r="A1194" s="435"/>
      <c r="B1194" s="435"/>
      <c r="C1194" s="435"/>
      <c r="D1194" s="435"/>
      <c r="E1194" s="435"/>
      <c r="F1194" s="435"/>
      <c r="G1194" s="435"/>
      <c r="H1194" s="435"/>
      <c r="I1194" s="435"/>
      <c r="J1194" s="435"/>
      <c r="K1194" s="435"/>
      <c r="L1194" s="435"/>
      <c r="M1194" s="435"/>
      <c r="N1194" s="435"/>
      <c r="O1194" s="435"/>
      <c r="P1194" s="435"/>
      <c r="Q1194" s="435"/>
      <c r="R1194" s="435"/>
      <c r="S1194" s="435"/>
      <c r="T1194" s="435"/>
      <c r="U1194" s="435"/>
      <c r="V1194" s="21"/>
      <c r="W1194" s="21"/>
      <c r="X1194" s="21"/>
      <c r="Y1194" s="21"/>
      <c r="Z1194" s="21"/>
      <c r="AA1194" s="21"/>
      <c r="AB1194" s="21"/>
      <c r="AC1194" s="21"/>
      <c r="AD1194" s="21"/>
      <c r="AE1194" s="21"/>
      <c r="AF1194" s="21"/>
      <c r="AG1194" s="21"/>
      <c r="AH1194" s="21"/>
      <c r="AI1194" s="21"/>
      <c r="AJ1194" s="21"/>
      <c r="AK1194" s="21"/>
      <c r="AL1194" s="21"/>
      <c r="AM1194" s="21"/>
      <c r="AN1194" s="21"/>
    </row>
    <row r="1195" spans="1:40" s="436" customFormat="1" ht="14.5">
      <c r="A1195" s="435"/>
      <c r="B1195" s="435"/>
      <c r="C1195" s="435"/>
      <c r="D1195" s="435"/>
      <c r="E1195" s="435"/>
      <c r="F1195" s="435"/>
      <c r="G1195" s="435"/>
      <c r="H1195" s="435"/>
      <c r="I1195" s="435"/>
      <c r="J1195" s="435"/>
      <c r="K1195" s="435"/>
      <c r="L1195" s="435"/>
      <c r="M1195" s="435"/>
      <c r="N1195" s="435"/>
      <c r="O1195" s="435"/>
      <c r="P1195" s="435"/>
      <c r="Q1195" s="435"/>
      <c r="R1195" s="435"/>
      <c r="S1195" s="435"/>
      <c r="T1195" s="435"/>
      <c r="U1195" s="435"/>
      <c r="V1195" s="21"/>
      <c r="W1195" s="21"/>
      <c r="X1195" s="21"/>
      <c r="Y1195" s="21"/>
      <c r="Z1195" s="21"/>
      <c r="AA1195" s="21"/>
      <c r="AB1195" s="21"/>
      <c r="AC1195" s="21"/>
      <c r="AD1195" s="21"/>
      <c r="AE1195" s="21"/>
      <c r="AF1195" s="21"/>
      <c r="AG1195" s="21"/>
      <c r="AH1195" s="21"/>
      <c r="AI1195" s="21"/>
      <c r="AJ1195" s="21"/>
      <c r="AK1195" s="21"/>
      <c r="AL1195" s="21"/>
      <c r="AM1195" s="21"/>
      <c r="AN1195" s="21"/>
    </row>
    <row r="1196" spans="1:40" s="436" customFormat="1" ht="14.5">
      <c r="A1196" s="435"/>
      <c r="B1196" s="435"/>
      <c r="C1196" s="435"/>
      <c r="D1196" s="435"/>
      <c r="E1196" s="435"/>
      <c r="F1196" s="435"/>
      <c r="G1196" s="435"/>
      <c r="H1196" s="435"/>
      <c r="I1196" s="435"/>
      <c r="J1196" s="435"/>
      <c r="K1196" s="435"/>
      <c r="L1196" s="435"/>
      <c r="M1196" s="435"/>
      <c r="N1196" s="435"/>
      <c r="O1196" s="435"/>
      <c r="P1196" s="435"/>
      <c r="Q1196" s="435"/>
      <c r="R1196" s="435"/>
      <c r="S1196" s="435"/>
      <c r="T1196" s="435"/>
      <c r="U1196" s="435"/>
      <c r="V1196" s="21"/>
      <c r="W1196" s="21"/>
      <c r="X1196" s="21"/>
      <c r="Y1196" s="21"/>
      <c r="Z1196" s="21"/>
      <c r="AA1196" s="21"/>
      <c r="AB1196" s="21"/>
      <c r="AC1196" s="21"/>
      <c r="AD1196" s="21"/>
      <c r="AE1196" s="21"/>
      <c r="AF1196" s="21"/>
      <c r="AG1196" s="21"/>
      <c r="AH1196" s="21"/>
      <c r="AI1196" s="21"/>
      <c r="AJ1196" s="21"/>
      <c r="AK1196" s="21"/>
      <c r="AL1196" s="21"/>
      <c r="AM1196" s="21"/>
      <c r="AN1196" s="21"/>
    </row>
    <row r="1197" spans="1:40" s="436" customFormat="1" ht="14.5">
      <c r="A1197" s="435"/>
      <c r="B1197" s="435"/>
      <c r="C1197" s="435"/>
      <c r="D1197" s="435"/>
      <c r="E1197" s="435"/>
      <c r="F1197" s="435"/>
      <c r="G1197" s="435"/>
      <c r="H1197" s="435"/>
      <c r="I1197" s="435"/>
      <c r="J1197" s="435"/>
      <c r="K1197" s="435"/>
      <c r="L1197" s="435"/>
      <c r="M1197" s="435"/>
      <c r="N1197" s="435"/>
      <c r="O1197" s="435"/>
      <c r="P1197" s="435"/>
      <c r="Q1197" s="435"/>
      <c r="R1197" s="435"/>
      <c r="S1197" s="435"/>
      <c r="T1197" s="435"/>
      <c r="U1197" s="435"/>
      <c r="V1197" s="21"/>
      <c r="W1197" s="21"/>
      <c r="X1197" s="21"/>
      <c r="Y1197" s="21"/>
      <c r="Z1197" s="21"/>
      <c r="AA1197" s="21"/>
      <c r="AB1197" s="21"/>
      <c r="AC1197" s="21"/>
      <c r="AD1197" s="21"/>
      <c r="AE1197" s="21"/>
      <c r="AF1197" s="21"/>
      <c r="AG1197" s="21"/>
      <c r="AH1197" s="21"/>
      <c r="AI1197" s="21"/>
      <c r="AJ1197" s="21"/>
      <c r="AK1197" s="21"/>
      <c r="AL1197" s="21"/>
      <c r="AM1197" s="21"/>
      <c r="AN1197" s="21"/>
    </row>
    <row r="1198" spans="1:40" s="436" customFormat="1" ht="14.5">
      <c r="A1198" s="435"/>
      <c r="B1198" s="435"/>
      <c r="C1198" s="435"/>
      <c r="D1198" s="435"/>
      <c r="E1198" s="435"/>
      <c r="F1198" s="435"/>
      <c r="G1198" s="435"/>
      <c r="H1198" s="435"/>
      <c r="I1198" s="435"/>
      <c r="J1198" s="435"/>
      <c r="K1198" s="435"/>
      <c r="L1198" s="435"/>
      <c r="M1198" s="435"/>
      <c r="N1198" s="435"/>
      <c r="O1198" s="435"/>
      <c r="P1198" s="435"/>
      <c r="Q1198" s="435"/>
      <c r="R1198" s="435"/>
      <c r="S1198" s="435"/>
      <c r="T1198" s="435"/>
      <c r="U1198" s="435"/>
      <c r="V1198" s="21"/>
      <c r="W1198" s="21"/>
      <c r="X1198" s="21"/>
      <c r="Y1198" s="21"/>
      <c r="Z1198" s="21"/>
      <c r="AA1198" s="21"/>
      <c r="AB1198" s="21"/>
      <c r="AC1198" s="21"/>
      <c r="AD1198" s="21"/>
      <c r="AE1198" s="21"/>
      <c r="AF1198" s="21"/>
      <c r="AG1198" s="21"/>
      <c r="AH1198" s="21"/>
      <c r="AI1198" s="21"/>
      <c r="AJ1198" s="21"/>
      <c r="AK1198" s="21"/>
      <c r="AL1198" s="21"/>
      <c r="AM1198" s="21"/>
      <c r="AN1198" s="21"/>
    </row>
    <row r="1199" spans="1:40" s="436" customFormat="1" ht="14.5">
      <c r="A1199" s="435"/>
      <c r="B1199" s="435"/>
      <c r="C1199" s="435"/>
      <c r="D1199" s="435"/>
      <c r="E1199" s="435"/>
      <c r="F1199" s="435"/>
      <c r="G1199" s="435"/>
      <c r="H1199" s="435"/>
      <c r="I1199" s="435"/>
      <c r="J1199" s="435"/>
      <c r="K1199" s="435"/>
      <c r="L1199" s="435"/>
      <c r="M1199" s="435"/>
      <c r="N1199" s="435"/>
      <c r="O1199" s="435"/>
      <c r="P1199" s="435"/>
      <c r="Q1199" s="435"/>
      <c r="R1199" s="435"/>
      <c r="S1199" s="435"/>
      <c r="T1199" s="435"/>
      <c r="U1199" s="435"/>
      <c r="V1199" s="21"/>
      <c r="W1199" s="21"/>
      <c r="X1199" s="21"/>
      <c r="Y1199" s="21"/>
      <c r="Z1199" s="21"/>
      <c r="AA1199" s="21"/>
      <c r="AB1199" s="21"/>
      <c r="AC1199" s="21"/>
      <c r="AD1199" s="21"/>
      <c r="AE1199" s="21"/>
      <c r="AF1199" s="21"/>
      <c r="AG1199" s="21"/>
      <c r="AH1199" s="21"/>
      <c r="AI1199" s="21"/>
      <c r="AJ1199" s="21"/>
      <c r="AK1199" s="21"/>
      <c r="AL1199" s="21"/>
      <c r="AM1199" s="21"/>
      <c r="AN1199" s="21"/>
    </row>
    <row r="1200" spans="1:40" s="436" customFormat="1" ht="14.5">
      <c r="A1200" s="435"/>
      <c r="B1200" s="435"/>
      <c r="C1200" s="435"/>
      <c r="D1200" s="435"/>
      <c r="E1200" s="435"/>
      <c r="F1200" s="435"/>
      <c r="G1200" s="435"/>
      <c r="H1200" s="435"/>
      <c r="I1200" s="435"/>
      <c r="J1200" s="435"/>
      <c r="K1200" s="435"/>
      <c r="L1200" s="435"/>
      <c r="M1200" s="435"/>
      <c r="N1200" s="435"/>
      <c r="O1200" s="435"/>
      <c r="P1200" s="435"/>
      <c r="Q1200" s="435"/>
      <c r="R1200" s="435"/>
      <c r="S1200" s="435"/>
      <c r="T1200" s="435"/>
      <c r="U1200" s="435"/>
      <c r="V1200" s="21"/>
      <c r="W1200" s="21"/>
      <c r="X1200" s="21"/>
      <c r="Y1200" s="21"/>
      <c r="Z1200" s="21"/>
      <c r="AA1200" s="21"/>
      <c r="AB1200" s="21"/>
      <c r="AC1200" s="21"/>
      <c r="AD1200" s="21"/>
      <c r="AE1200" s="21"/>
      <c r="AF1200" s="21"/>
      <c r="AG1200" s="21"/>
      <c r="AH1200" s="21"/>
      <c r="AI1200" s="21"/>
      <c r="AJ1200" s="21"/>
      <c r="AK1200" s="21"/>
      <c r="AL1200" s="21"/>
      <c r="AM1200" s="21"/>
      <c r="AN1200" s="21"/>
    </row>
    <row r="1201" spans="1:40" s="436" customFormat="1" ht="14.5">
      <c r="A1201" s="435"/>
      <c r="B1201" s="435"/>
      <c r="C1201" s="435"/>
      <c r="D1201" s="435"/>
      <c r="E1201" s="435"/>
      <c r="F1201" s="435"/>
      <c r="G1201" s="435"/>
      <c r="H1201" s="435"/>
      <c r="I1201" s="435"/>
      <c r="J1201" s="435"/>
      <c r="K1201" s="435"/>
      <c r="L1201" s="435"/>
      <c r="M1201" s="435"/>
      <c r="N1201" s="435"/>
      <c r="O1201" s="435"/>
      <c r="P1201" s="435"/>
      <c r="Q1201" s="435"/>
      <c r="R1201" s="435"/>
      <c r="S1201" s="435"/>
      <c r="T1201" s="435"/>
      <c r="U1201" s="435"/>
      <c r="V1201" s="21"/>
      <c r="W1201" s="21"/>
      <c r="X1201" s="21"/>
      <c r="Y1201" s="21"/>
      <c r="Z1201" s="21"/>
      <c r="AA1201" s="21"/>
      <c r="AB1201" s="21"/>
      <c r="AC1201" s="21"/>
      <c r="AD1201" s="21"/>
      <c r="AE1201" s="21"/>
      <c r="AF1201" s="21"/>
      <c r="AG1201" s="21"/>
      <c r="AH1201" s="21"/>
      <c r="AI1201" s="21"/>
      <c r="AJ1201" s="21"/>
      <c r="AK1201" s="21"/>
      <c r="AL1201" s="21"/>
      <c r="AM1201" s="21"/>
      <c r="AN1201" s="21"/>
    </row>
    <row r="1202" spans="1:40" s="436" customFormat="1" ht="14.5">
      <c r="A1202" s="435"/>
      <c r="B1202" s="435"/>
      <c r="C1202" s="435"/>
      <c r="D1202" s="435"/>
      <c r="E1202" s="435"/>
      <c r="F1202" s="435"/>
      <c r="G1202" s="435"/>
      <c r="H1202" s="435"/>
      <c r="I1202" s="435"/>
      <c r="J1202" s="435"/>
      <c r="K1202" s="435"/>
      <c r="L1202" s="435"/>
      <c r="M1202" s="435"/>
      <c r="N1202" s="435"/>
      <c r="O1202" s="435"/>
      <c r="P1202" s="435"/>
      <c r="Q1202" s="435"/>
      <c r="R1202" s="435"/>
      <c r="S1202" s="435"/>
      <c r="T1202" s="435"/>
      <c r="U1202" s="435"/>
      <c r="V1202" s="21"/>
      <c r="W1202" s="21"/>
      <c r="X1202" s="21"/>
      <c r="Y1202" s="21"/>
      <c r="Z1202" s="21"/>
      <c r="AA1202" s="21"/>
      <c r="AB1202" s="21"/>
      <c r="AC1202" s="21"/>
      <c r="AD1202" s="21"/>
      <c r="AE1202" s="21"/>
      <c r="AF1202" s="21"/>
      <c r="AG1202" s="21"/>
      <c r="AH1202" s="21"/>
      <c r="AI1202" s="21"/>
      <c r="AJ1202" s="21"/>
      <c r="AK1202" s="21"/>
      <c r="AL1202" s="21"/>
      <c r="AM1202" s="21"/>
      <c r="AN1202" s="21"/>
    </row>
    <row r="1203" spans="1:40" s="436" customFormat="1" ht="14.5">
      <c r="A1203" s="435"/>
      <c r="B1203" s="435"/>
      <c r="C1203" s="435"/>
      <c r="D1203" s="435"/>
      <c r="E1203" s="435"/>
      <c r="F1203" s="435"/>
      <c r="G1203" s="435"/>
      <c r="H1203" s="435"/>
      <c r="I1203" s="435"/>
      <c r="J1203" s="435"/>
      <c r="K1203" s="435"/>
      <c r="L1203" s="435"/>
      <c r="M1203" s="435"/>
      <c r="N1203" s="435"/>
      <c r="O1203" s="435"/>
      <c r="P1203" s="435"/>
      <c r="Q1203" s="435"/>
      <c r="R1203" s="435"/>
      <c r="S1203" s="435"/>
      <c r="T1203" s="435"/>
      <c r="U1203" s="435"/>
      <c r="V1203" s="21"/>
      <c r="W1203" s="21"/>
      <c r="X1203" s="21"/>
      <c r="Y1203" s="21"/>
      <c r="Z1203" s="21"/>
      <c r="AA1203" s="21"/>
      <c r="AB1203" s="21"/>
      <c r="AC1203" s="21"/>
      <c r="AD1203" s="21"/>
      <c r="AE1203" s="21"/>
      <c r="AF1203" s="21"/>
      <c r="AG1203" s="21"/>
      <c r="AH1203" s="21"/>
      <c r="AI1203" s="21"/>
      <c r="AJ1203" s="21"/>
      <c r="AK1203" s="21"/>
      <c r="AL1203" s="21"/>
      <c r="AM1203" s="21"/>
      <c r="AN1203" s="21"/>
    </row>
    <row r="1204" spans="1:40" s="436" customFormat="1" ht="14.5">
      <c r="A1204" s="435"/>
      <c r="B1204" s="435"/>
      <c r="C1204" s="435"/>
      <c r="D1204" s="435"/>
      <c r="E1204" s="435"/>
      <c r="F1204" s="435"/>
      <c r="G1204" s="435"/>
      <c r="H1204" s="435"/>
      <c r="I1204" s="435"/>
      <c r="J1204" s="435"/>
      <c r="K1204" s="435"/>
      <c r="L1204" s="435"/>
      <c r="M1204" s="435"/>
      <c r="N1204" s="435"/>
      <c r="O1204" s="435"/>
      <c r="P1204" s="435"/>
      <c r="Q1204" s="435"/>
      <c r="R1204" s="435"/>
      <c r="S1204" s="435"/>
      <c r="T1204" s="435"/>
      <c r="U1204" s="435"/>
      <c r="V1204" s="21"/>
      <c r="W1204" s="21"/>
      <c r="X1204" s="21"/>
      <c r="Y1204" s="21"/>
      <c r="Z1204" s="21"/>
      <c r="AA1204" s="21"/>
      <c r="AB1204" s="21"/>
      <c r="AC1204" s="21"/>
      <c r="AD1204" s="21"/>
      <c r="AE1204" s="21"/>
      <c r="AF1204" s="21"/>
      <c r="AG1204" s="21"/>
      <c r="AH1204" s="21"/>
      <c r="AI1204" s="21"/>
      <c r="AJ1204" s="21"/>
      <c r="AK1204" s="21"/>
      <c r="AL1204" s="21"/>
      <c r="AM1204" s="21"/>
      <c r="AN1204" s="21"/>
    </row>
    <row r="1205" spans="1:40" s="436" customFormat="1" ht="14.5">
      <c r="A1205" s="435"/>
      <c r="B1205" s="435"/>
      <c r="C1205" s="435"/>
      <c r="D1205" s="435"/>
      <c r="E1205" s="435"/>
      <c r="F1205" s="435"/>
      <c r="G1205" s="435"/>
      <c r="H1205" s="435"/>
      <c r="I1205" s="435"/>
      <c r="J1205" s="435"/>
      <c r="K1205" s="435"/>
      <c r="L1205" s="435"/>
      <c r="M1205" s="435"/>
      <c r="N1205" s="435"/>
      <c r="O1205" s="435"/>
      <c r="P1205" s="435"/>
      <c r="Q1205" s="435"/>
      <c r="R1205" s="435"/>
      <c r="S1205" s="435"/>
      <c r="T1205" s="435"/>
      <c r="U1205" s="435"/>
      <c r="V1205" s="21"/>
      <c r="W1205" s="21"/>
      <c r="X1205" s="21"/>
      <c r="Y1205" s="21"/>
      <c r="Z1205" s="21"/>
      <c r="AA1205" s="21"/>
      <c r="AB1205" s="21"/>
      <c r="AC1205" s="21"/>
      <c r="AD1205" s="21"/>
      <c r="AE1205" s="21"/>
      <c r="AF1205" s="21"/>
      <c r="AG1205" s="21"/>
      <c r="AH1205" s="21"/>
      <c r="AI1205" s="21"/>
      <c r="AJ1205" s="21"/>
      <c r="AK1205" s="21"/>
      <c r="AL1205" s="21"/>
      <c r="AM1205" s="21"/>
      <c r="AN1205" s="21"/>
    </row>
    <row r="1206" spans="1:40" s="436" customFormat="1" ht="14.5">
      <c r="A1206" s="435"/>
      <c r="B1206" s="435"/>
      <c r="C1206" s="435"/>
      <c r="D1206" s="435"/>
      <c r="E1206" s="435"/>
      <c r="F1206" s="435"/>
      <c r="G1206" s="435"/>
      <c r="H1206" s="435"/>
      <c r="I1206" s="435"/>
      <c r="J1206" s="435"/>
      <c r="K1206" s="435"/>
      <c r="L1206" s="435"/>
      <c r="M1206" s="435"/>
      <c r="N1206" s="435"/>
      <c r="O1206" s="435"/>
      <c r="P1206" s="435"/>
      <c r="Q1206" s="435"/>
      <c r="R1206" s="435"/>
      <c r="S1206" s="435"/>
      <c r="T1206" s="435"/>
      <c r="U1206" s="435"/>
      <c r="V1206" s="21"/>
      <c r="W1206" s="21"/>
      <c r="X1206" s="21"/>
      <c r="Y1206" s="21"/>
      <c r="Z1206" s="21"/>
      <c r="AA1206" s="21"/>
      <c r="AB1206" s="21"/>
      <c r="AC1206" s="21"/>
      <c r="AD1206" s="21"/>
      <c r="AE1206" s="21"/>
      <c r="AF1206" s="21"/>
      <c r="AG1206" s="21"/>
      <c r="AH1206" s="21"/>
      <c r="AI1206" s="21"/>
      <c r="AJ1206" s="21"/>
      <c r="AK1206" s="21"/>
      <c r="AL1206" s="21"/>
      <c r="AM1206" s="21"/>
      <c r="AN1206" s="21"/>
    </row>
    <row r="1207" spans="1:40" s="436" customFormat="1" ht="14.5">
      <c r="A1207" s="435"/>
      <c r="B1207" s="435"/>
      <c r="C1207" s="435"/>
      <c r="D1207" s="435"/>
      <c r="E1207" s="435"/>
      <c r="F1207" s="435"/>
      <c r="G1207" s="435"/>
      <c r="H1207" s="435"/>
      <c r="I1207" s="435"/>
      <c r="J1207" s="435"/>
      <c r="K1207" s="435"/>
      <c r="L1207" s="435"/>
      <c r="M1207" s="435"/>
      <c r="N1207" s="435"/>
      <c r="O1207" s="435"/>
      <c r="P1207" s="435"/>
      <c r="Q1207" s="435"/>
      <c r="R1207" s="435"/>
      <c r="S1207" s="435"/>
      <c r="T1207" s="435"/>
      <c r="U1207" s="435"/>
      <c r="V1207" s="21"/>
      <c r="W1207" s="21"/>
      <c r="X1207" s="21"/>
      <c r="Y1207" s="21"/>
      <c r="Z1207" s="21"/>
      <c r="AA1207" s="21"/>
      <c r="AB1207" s="21"/>
      <c r="AC1207" s="21"/>
      <c r="AD1207" s="21"/>
      <c r="AE1207" s="21"/>
      <c r="AF1207" s="21"/>
      <c r="AG1207" s="21"/>
      <c r="AH1207" s="21"/>
      <c r="AI1207" s="21"/>
      <c r="AJ1207" s="21"/>
      <c r="AK1207" s="21"/>
      <c r="AL1207" s="21"/>
      <c r="AM1207" s="21"/>
      <c r="AN1207" s="21"/>
    </row>
    <row r="1208" spans="1:40" s="436" customFormat="1" ht="14.5">
      <c r="A1208" s="435"/>
      <c r="B1208" s="435"/>
      <c r="C1208" s="435"/>
      <c r="D1208" s="435"/>
      <c r="E1208" s="435"/>
      <c r="F1208" s="435"/>
      <c r="G1208" s="435"/>
      <c r="H1208" s="435"/>
      <c r="I1208" s="435"/>
      <c r="J1208" s="435"/>
      <c r="K1208" s="435"/>
      <c r="L1208" s="435"/>
      <c r="M1208" s="435"/>
      <c r="N1208" s="435"/>
      <c r="O1208" s="435"/>
      <c r="P1208" s="435"/>
      <c r="Q1208" s="435"/>
      <c r="R1208" s="435"/>
      <c r="S1208" s="435"/>
      <c r="T1208" s="435"/>
      <c r="U1208" s="435"/>
      <c r="V1208" s="21"/>
      <c r="W1208" s="21"/>
      <c r="X1208" s="21"/>
      <c r="Y1208" s="21"/>
      <c r="Z1208" s="21"/>
      <c r="AA1208" s="21"/>
      <c r="AB1208" s="21"/>
      <c r="AC1208" s="21"/>
      <c r="AD1208" s="21"/>
      <c r="AE1208" s="21"/>
      <c r="AF1208" s="21"/>
      <c r="AG1208" s="21"/>
      <c r="AH1208" s="21"/>
      <c r="AI1208" s="21"/>
      <c r="AJ1208" s="21"/>
      <c r="AK1208" s="21"/>
      <c r="AL1208" s="21"/>
      <c r="AM1208" s="21"/>
      <c r="AN1208" s="21"/>
    </row>
    <row r="1209" spans="1:40" s="436" customFormat="1" ht="14.5">
      <c r="A1209" s="435"/>
      <c r="B1209" s="435"/>
      <c r="C1209" s="435"/>
      <c r="D1209" s="435"/>
      <c r="E1209" s="435"/>
      <c r="F1209" s="435"/>
      <c r="G1209" s="435"/>
      <c r="H1209" s="435"/>
      <c r="I1209" s="435"/>
      <c r="J1209" s="435"/>
      <c r="K1209" s="435"/>
      <c r="L1209" s="435"/>
      <c r="M1209" s="435"/>
      <c r="N1209" s="435"/>
      <c r="O1209" s="435"/>
      <c r="P1209" s="435"/>
      <c r="Q1209" s="435"/>
      <c r="R1209" s="435"/>
      <c r="S1209" s="435"/>
      <c r="T1209" s="435"/>
      <c r="U1209" s="435"/>
      <c r="V1209" s="21"/>
      <c r="W1209" s="21"/>
      <c r="X1209" s="21"/>
      <c r="Y1209" s="21"/>
      <c r="Z1209" s="21"/>
      <c r="AA1209" s="21"/>
      <c r="AB1209" s="21"/>
      <c r="AC1209" s="21"/>
      <c r="AD1209" s="21"/>
      <c r="AE1209" s="21"/>
      <c r="AF1209" s="21"/>
      <c r="AG1209" s="21"/>
      <c r="AH1209" s="21"/>
      <c r="AI1209" s="21"/>
      <c r="AJ1209" s="21"/>
      <c r="AK1209" s="21"/>
      <c r="AL1209" s="21"/>
      <c r="AM1209" s="21"/>
      <c r="AN1209" s="21"/>
    </row>
    <row r="1210" spans="1:40" s="436" customFormat="1" ht="14.5">
      <c r="A1210" s="435"/>
      <c r="B1210" s="435"/>
      <c r="C1210" s="435"/>
      <c r="D1210" s="435"/>
      <c r="E1210" s="435"/>
      <c r="F1210" s="435"/>
      <c r="G1210" s="435"/>
      <c r="H1210" s="435"/>
      <c r="I1210" s="435"/>
      <c r="J1210" s="435"/>
      <c r="K1210" s="435"/>
      <c r="L1210" s="435"/>
      <c r="M1210" s="435"/>
      <c r="N1210" s="435"/>
      <c r="O1210" s="435"/>
      <c r="P1210" s="435"/>
      <c r="Q1210" s="435"/>
      <c r="R1210" s="435"/>
      <c r="S1210" s="435"/>
      <c r="T1210" s="435"/>
      <c r="U1210" s="435"/>
      <c r="V1210" s="21"/>
      <c r="W1210" s="21"/>
      <c r="X1210" s="21"/>
      <c r="Y1210" s="21"/>
      <c r="Z1210" s="21"/>
      <c r="AA1210" s="21"/>
      <c r="AB1210" s="21"/>
      <c r="AC1210" s="21"/>
      <c r="AD1210" s="21"/>
      <c r="AE1210" s="21"/>
      <c r="AF1210" s="21"/>
      <c r="AG1210" s="21"/>
      <c r="AH1210" s="21"/>
      <c r="AI1210" s="21"/>
      <c r="AJ1210" s="21"/>
      <c r="AK1210" s="21"/>
      <c r="AL1210" s="21"/>
      <c r="AM1210" s="21"/>
      <c r="AN1210" s="21"/>
    </row>
    <row r="1211" spans="1:40" s="436" customFormat="1" ht="14.5">
      <c r="A1211" s="435"/>
      <c r="B1211" s="435"/>
      <c r="C1211" s="435"/>
      <c r="D1211" s="435"/>
      <c r="E1211" s="435"/>
      <c r="F1211" s="435"/>
      <c r="G1211" s="435"/>
      <c r="H1211" s="435"/>
      <c r="I1211" s="435"/>
      <c r="J1211" s="435"/>
      <c r="K1211" s="435"/>
      <c r="L1211" s="435"/>
      <c r="M1211" s="435"/>
      <c r="N1211" s="435"/>
      <c r="O1211" s="435"/>
      <c r="P1211" s="435"/>
      <c r="Q1211" s="435"/>
      <c r="R1211" s="435"/>
      <c r="S1211" s="435"/>
      <c r="T1211" s="435"/>
      <c r="U1211" s="435"/>
      <c r="V1211" s="21"/>
      <c r="W1211" s="21"/>
      <c r="X1211" s="21"/>
      <c r="Y1211" s="21"/>
      <c r="Z1211" s="21"/>
      <c r="AA1211" s="21"/>
      <c r="AB1211" s="21"/>
      <c r="AC1211" s="21"/>
      <c r="AD1211" s="21"/>
      <c r="AE1211" s="21"/>
      <c r="AF1211" s="21"/>
      <c r="AG1211" s="21"/>
      <c r="AH1211" s="21"/>
      <c r="AI1211" s="21"/>
      <c r="AJ1211" s="21"/>
      <c r="AK1211" s="21"/>
      <c r="AL1211" s="21"/>
      <c r="AM1211" s="21"/>
      <c r="AN1211" s="21"/>
    </row>
    <row r="1212" spans="1:40" s="436" customFormat="1" ht="14.5">
      <c r="A1212" s="435"/>
      <c r="B1212" s="435"/>
      <c r="C1212" s="435"/>
      <c r="D1212" s="435"/>
      <c r="E1212" s="435"/>
      <c r="F1212" s="435"/>
      <c r="G1212" s="435"/>
      <c r="H1212" s="435"/>
      <c r="I1212" s="435"/>
      <c r="J1212" s="435"/>
      <c r="K1212" s="435"/>
      <c r="L1212" s="435"/>
      <c r="M1212" s="435"/>
      <c r="N1212" s="435"/>
      <c r="O1212" s="435"/>
      <c r="P1212" s="435"/>
      <c r="Q1212" s="435"/>
      <c r="R1212" s="435"/>
      <c r="S1212" s="435"/>
      <c r="T1212" s="435"/>
      <c r="U1212" s="435"/>
      <c r="V1212" s="21"/>
      <c r="W1212" s="21"/>
      <c r="X1212" s="21"/>
      <c r="Y1212" s="21"/>
      <c r="Z1212" s="21"/>
      <c r="AA1212" s="21"/>
      <c r="AB1212" s="21"/>
      <c r="AC1212" s="21"/>
      <c r="AD1212" s="21"/>
      <c r="AE1212" s="21"/>
      <c r="AF1212" s="21"/>
      <c r="AG1212" s="21"/>
      <c r="AH1212" s="21"/>
      <c r="AI1212" s="21"/>
      <c r="AJ1212" s="21"/>
      <c r="AK1212" s="21"/>
      <c r="AL1212" s="21"/>
      <c r="AM1212" s="21"/>
      <c r="AN1212" s="21"/>
    </row>
    <row r="1213" spans="1:40" s="436" customFormat="1" ht="14.5">
      <c r="A1213" s="435"/>
      <c r="B1213" s="435"/>
      <c r="C1213" s="435"/>
      <c r="D1213" s="435"/>
      <c r="E1213" s="435"/>
      <c r="F1213" s="435"/>
      <c r="G1213" s="435"/>
      <c r="H1213" s="435"/>
      <c r="I1213" s="435"/>
      <c r="J1213" s="435"/>
      <c r="K1213" s="435"/>
      <c r="L1213" s="435"/>
      <c r="M1213" s="435"/>
      <c r="N1213" s="435"/>
      <c r="O1213" s="435"/>
      <c r="P1213" s="435"/>
      <c r="Q1213" s="435"/>
      <c r="R1213" s="435"/>
      <c r="S1213" s="435"/>
      <c r="T1213" s="435"/>
      <c r="U1213" s="435"/>
      <c r="V1213" s="21"/>
      <c r="W1213" s="21"/>
      <c r="X1213" s="21"/>
      <c r="Y1213" s="21"/>
      <c r="Z1213" s="21"/>
      <c r="AA1213" s="21"/>
      <c r="AB1213" s="21"/>
      <c r="AC1213" s="21"/>
      <c r="AD1213" s="21"/>
      <c r="AE1213" s="21"/>
      <c r="AF1213" s="21"/>
      <c r="AG1213" s="21"/>
      <c r="AH1213" s="21"/>
      <c r="AI1213" s="21"/>
      <c r="AJ1213" s="21"/>
      <c r="AK1213" s="21"/>
      <c r="AL1213" s="21"/>
      <c r="AM1213" s="21"/>
      <c r="AN1213" s="21"/>
    </row>
    <row r="1214" spans="1:40" s="436" customFormat="1" ht="14.5">
      <c r="A1214" s="435"/>
      <c r="B1214" s="435"/>
      <c r="C1214" s="435"/>
      <c r="D1214" s="435"/>
      <c r="E1214" s="435"/>
      <c r="F1214" s="435"/>
      <c r="G1214" s="435"/>
      <c r="H1214" s="435"/>
      <c r="I1214" s="435"/>
      <c r="J1214" s="435"/>
      <c r="K1214" s="435"/>
      <c r="L1214" s="435"/>
      <c r="M1214" s="435"/>
      <c r="N1214" s="435"/>
      <c r="O1214" s="435"/>
      <c r="P1214" s="435"/>
      <c r="Q1214" s="435"/>
      <c r="R1214" s="435"/>
      <c r="S1214" s="435"/>
      <c r="T1214" s="435"/>
      <c r="U1214" s="435"/>
      <c r="V1214" s="21"/>
      <c r="W1214" s="21"/>
      <c r="X1214" s="21"/>
      <c r="Y1214" s="21"/>
      <c r="Z1214" s="21"/>
      <c r="AA1214" s="21"/>
      <c r="AB1214" s="21"/>
      <c r="AC1214" s="21"/>
      <c r="AD1214" s="21"/>
      <c r="AE1214" s="21"/>
      <c r="AF1214" s="21"/>
      <c r="AG1214" s="21"/>
      <c r="AH1214" s="21"/>
      <c r="AI1214" s="21"/>
      <c r="AJ1214" s="21"/>
      <c r="AK1214" s="21"/>
      <c r="AL1214" s="21"/>
      <c r="AM1214" s="21"/>
      <c r="AN1214" s="21"/>
    </row>
    <row r="1215" spans="1:40" s="436" customFormat="1" ht="14.5">
      <c r="A1215" s="435"/>
      <c r="B1215" s="435"/>
      <c r="C1215" s="435"/>
      <c r="D1215" s="435"/>
      <c r="E1215" s="435"/>
      <c r="F1215" s="435"/>
      <c r="G1215" s="435"/>
      <c r="H1215" s="435"/>
      <c r="I1215" s="435"/>
      <c r="J1215" s="435"/>
      <c r="K1215" s="435"/>
      <c r="L1215" s="435"/>
      <c r="M1215" s="435"/>
      <c r="N1215" s="435"/>
      <c r="O1215" s="435"/>
      <c r="P1215" s="435"/>
      <c r="Q1215" s="435"/>
      <c r="R1215" s="435"/>
      <c r="S1215" s="435"/>
      <c r="T1215" s="435"/>
      <c r="U1215" s="435"/>
      <c r="V1215" s="21"/>
      <c r="W1215" s="21"/>
      <c r="X1215" s="21"/>
      <c r="Y1215" s="21"/>
      <c r="Z1215" s="21"/>
      <c r="AA1215" s="21"/>
      <c r="AB1215" s="21"/>
      <c r="AC1215" s="21"/>
      <c r="AD1215" s="21"/>
      <c r="AE1215" s="21"/>
      <c r="AF1215" s="21"/>
      <c r="AG1215" s="21"/>
      <c r="AH1215" s="21"/>
      <c r="AI1215" s="21"/>
      <c r="AJ1215" s="21"/>
      <c r="AK1215" s="21"/>
      <c r="AL1215" s="21"/>
      <c r="AM1215" s="21"/>
      <c r="AN1215" s="21"/>
    </row>
    <row r="1216" spans="1:40" s="436" customFormat="1" ht="14.5">
      <c r="A1216" s="435"/>
      <c r="B1216" s="435"/>
      <c r="C1216" s="435"/>
      <c r="D1216" s="435"/>
      <c r="E1216" s="435"/>
      <c r="F1216" s="435"/>
      <c r="G1216" s="435"/>
      <c r="H1216" s="435"/>
      <c r="I1216" s="435"/>
      <c r="J1216" s="435"/>
      <c r="K1216" s="435"/>
      <c r="L1216" s="435"/>
      <c r="M1216" s="435"/>
      <c r="N1216" s="435"/>
      <c r="O1216" s="435"/>
      <c r="P1216" s="435"/>
      <c r="Q1216" s="435"/>
      <c r="R1216" s="435"/>
      <c r="S1216" s="435"/>
      <c r="T1216" s="435"/>
      <c r="U1216" s="435"/>
      <c r="V1216" s="21"/>
      <c r="W1216" s="21"/>
      <c r="X1216" s="21"/>
      <c r="Y1216" s="21"/>
      <c r="Z1216" s="21"/>
      <c r="AA1216" s="21"/>
      <c r="AB1216" s="21"/>
      <c r="AC1216" s="21"/>
      <c r="AD1216" s="21"/>
      <c r="AE1216" s="21"/>
      <c r="AF1216" s="21"/>
      <c r="AG1216" s="21"/>
      <c r="AH1216" s="21"/>
      <c r="AI1216" s="21"/>
      <c r="AJ1216" s="21"/>
      <c r="AK1216" s="21"/>
      <c r="AL1216" s="21"/>
      <c r="AM1216" s="21"/>
      <c r="AN1216" s="21"/>
    </row>
    <row r="1217" spans="1:40" s="436" customFormat="1" ht="14.5">
      <c r="A1217" s="435"/>
      <c r="B1217" s="435"/>
      <c r="C1217" s="435"/>
      <c r="D1217" s="435"/>
      <c r="E1217" s="435"/>
      <c r="F1217" s="435"/>
      <c r="G1217" s="435"/>
      <c r="H1217" s="435"/>
      <c r="I1217" s="435"/>
      <c r="J1217" s="435"/>
      <c r="K1217" s="435"/>
      <c r="L1217" s="435"/>
      <c r="M1217" s="435"/>
      <c r="N1217" s="435"/>
      <c r="O1217" s="435"/>
      <c r="P1217" s="435"/>
      <c r="Q1217" s="435"/>
      <c r="R1217" s="435"/>
      <c r="S1217" s="435"/>
      <c r="T1217" s="435"/>
      <c r="U1217" s="435"/>
      <c r="V1217" s="21"/>
      <c r="W1217" s="21"/>
      <c r="X1217" s="21"/>
      <c r="Y1217" s="21"/>
      <c r="Z1217" s="21"/>
      <c r="AA1217" s="21"/>
      <c r="AB1217" s="21"/>
      <c r="AC1217" s="21"/>
      <c r="AD1217" s="21"/>
      <c r="AE1217" s="21"/>
      <c r="AF1217" s="21"/>
      <c r="AG1217" s="21"/>
      <c r="AH1217" s="21"/>
      <c r="AI1217" s="21"/>
      <c r="AJ1217" s="21"/>
      <c r="AK1217" s="21"/>
      <c r="AL1217" s="21"/>
      <c r="AM1217" s="21"/>
      <c r="AN1217" s="21"/>
    </row>
    <row r="1218" spans="1:40" s="436" customFormat="1" ht="14.5">
      <c r="A1218" s="435"/>
      <c r="B1218" s="435"/>
      <c r="C1218" s="435"/>
      <c r="D1218" s="435"/>
      <c r="E1218" s="435"/>
      <c r="F1218" s="435"/>
      <c r="G1218" s="435"/>
      <c r="H1218" s="435"/>
      <c r="I1218" s="435"/>
      <c r="J1218" s="435"/>
      <c r="K1218" s="435"/>
      <c r="L1218" s="435"/>
      <c r="M1218" s="435"/>
      <c r="N1218" s="435"/>
      <c r="O1218" s="435"/>
      <c r="P1218" s="435"/>
      <c r="Q1218" s="435"/>
      <c r="R1218" s="435"/>
      <c r="S1218" s="435"/>
      <c r="T1218" s="435"/>
      <c r="U1218" s="435"/>
      <c r="V1218" s="21"/>
      <c r="W1218" s="21"/>
      <c r="X1218" s="21"/>
      <c r="Y1218" s="21"/>
      <c r="Z1218" s="21"/>
      <c r="AA1218" s="21"/>
      <c r="AB1218" s="21"/>
      <c r="AC1218" s="21"/>
      <c r="AD1218" s="21"/>
      <c r="AE1218" s="21"/>
      <c r="AF1218" s="21"/>
      <c r="AG1218" s="21"/>
      <c r="AH1218" s="21"/>
      <c r="AI1218" s="21"/>
      <c r="AJ1218" s="21"/>
      <c r="AK1218" s="21"/>
      <c r="AL1218" s="21"/>
      <c r="AM1218" s="21"/>
      <c r="AN1218" s="21"/>
    </row>
    <row r="1219" spans="1:40" s="436" customFormat="1" ht="14.5">
      <c r="A1219" s="435"/>
      <c r="B1219" s="435"/>
      <c r="C1219" s="435"/>
      <c r="D1219" s="435"/>
      <c r="E1219" s="435"/>
      <c r="F1219" s="435"/>
      <c r="G1219" s="435"/>
      <c r="H1219" s="435"/>
      <c r="I1219" s="435"/>
      <c r="J1219" s="435"/>
      <c r="K1219" s="435"/>
      <c r="L1219" s="435"/>
      <c r="M1219" s="435"/>
      <c r="N1219" s="435"/>
      <c r="O1219" s="435"/>
      <c r="P1219" s="435"/>
      <c r="Q1219" s="435"/>
      <c r="R1219" s="435"/>
      <c r="S1219" s="435"/>
      <c r="T1219" s="435"/>
      <c r="U1219" s="435"/>
      <c r="V1219" s="21"/>
      <c r="W1219" s="21"/>
      <c r="X1219" s="21"/>
      <c r="Y1219" s="21"/>
      <c r="Z1219" s="21"/>
      <c r="AA1219" s="21"/>
      <c r="AB1219" s="21"/>
      <c r="AC1219" s="21"/>
      <c r="AD1219" s="21"/>
      <c r="AE1219" s="21"/>
      <c r="AF1219" s="21"/>
      <c r="AG1219" s="21"/>
      <c r="AH1219" s="21"/>
      <c r="AI1219" s="21"/>
      <c r="AJ1219" s="21"/>
      <c r="AK1219" s="21"/>
      <c r="AL1219" s="21"/>
      <c r="AM1219" s="21"/>
      <c r="AN1219" s="21"/>
    </row>
    <row r="1220" spans="1:40" s="436" customFormat="1" ht="14.5">
      <c r="A1220" s="435"/>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21"/>
      <c r="W1220" s="21"/>
      <c r="X1220" s="21"/>
      <c r="Y1220" s="21"/>
      <c r="Z1220" s="21"/>
      <c r="AA1220" s="21"/>
      <c r="AB1220" s="21"/>
      <c r="AC1220" s="21"/>
      <c r="AD1220" s="21"/>
      <c r="AE1220" s="21"/>
      <c r="AF1220" s="21"/>
      <c r="AG1220" s="21"/>
      <c r="AH1220" s="21"/>
      <c r="AI1220" s="21"/>
      <c r="AJ1220" s="21"/>
      <c r="AK1220" s="21"/>
      <c r="AL1220" s="21"/>
      <c r="AM1220" s="21"/>
      <c r="AN1220" s="21"/>
    </row>
    <row r="1221" spans="1:40" s="436" customFormat="1" ht="14.5">
      <c r="A1221" s="435"/>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21"/>
      <c r="W1221" s="21"/>
      <c r="X1221" s="21"/>
      <c r="Y1221" s="21"/>
      <c r="Z1221" s="21"/>
      <c r="AA1221" s="21"/>
      <c r="AB1221" s="21"/>
      <c r="AC1221" s="21"/>
      <c r="AD1221" s="21"/>
      <c r="AE1221" s="21"/>
      <c r="AF1221" s="21"/>
      <c r="AG1221" s="21"/>
      <c r="AH1221" s="21"/>
      <c r="AI1221" s="21"/>
      <c r="AJ1221" s="21"/>
      <c r="AK1221" s="21"/>
      <c r="AL1221" s="21"/>
      <c r="AM1221" s="21"/>
      <c r="AN1221" s="21"/>
    </row>
    <row r="1222" spans="1:40" s="436" customFormat="1" ht="14.5">
      <c r="A1222" s="435"/>
      <c r="B1222" s="435"/>
      <c r="C1222" s="435"/>
      <c r="D1222" s="435"/>
      <c r="E1222" s="435"/>
      <c r="F1222" s="435"/>
      <c r="G1222" s="435"/>
      <c r="H1222" s="435"/>
      <c r="I1222" s="435"/>
      <c r="J1222" s="435"/>
      <c r="K1222" s="435"/>
      <c r="L1222" s="435"/>
      <c r="M1222" s="435"/>
      <c r="N1222" s="435"/>
      <c r="O1222" s="435"/>
      <c r="P1222" s="435"/>
      <c r="Q1222" s="435"/>
      <c r="R1222" s="435"/>
      <c r="S1222" s="435"/>
      <c r="T1222" s="435"/>
      <c r="U1222" s="435"/>
      <c r="V1222" s="21"/>
      <c r="W1222" s="21"/>
      <c r="X1222" s="21"/>
      <c r="Y1222" s="21"/>
      <c r="Z1222" s="21"/>
      <c r="AA1222" s="21"/>
      <c r="AB1222" s="21"/>
      <c r="AC1222" s="21"/>
      <c r="AD1222" s="21"/>
      <c r="AE1222" s="21"/>
      <c r="AF1222" s="21"/>
      <c r="AG1222" s="21"/>
      <c r="AH1222" s="21"/>
      <c r="AI1222" s="21"/>
      <c r="AJ1222" s="21"/>
      <c r="AK1222" s="21"/>
      <c r="AL1222" s="21"/>
      <c r="AM1222" s="21"/>
      <c r="AN1222" s="21"/>
    </row>
    <row r="1223" spans="1:40" s="436" customFormat="1" ht="14.5">
      <c r="A1223" s="435"/>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21"/>
      <c r="W1223" s="21"/>
      <c r="X1223" s="21"/>
      <c r="Y1223" s="21"/>
      <c r="Z1223" s="21"/>
      <c r="AA1223" s="21"/>
      <c r="AB1223" s="21"/>
      <c r="AC1223" s="21"/>
      <c r="AD1223" s="21"/>
      <c r="AE1223" s="21"/>
      <c r="AF1223" s="21"/>
      <c r="AG1223" s="21"/>
      <c r="AH1223" s="21"/>
      <c r="AI1223" s="21"/>
      <c r="AJ1223" s="21"/>
      <c r="AK1223" s="21"/>
      <c r="AL1223" s="21"/>
      <c r="AM1223" s="21"/>
      <c r="AN1223" s="21"/>
    </row>
    <row r="1224" spans="1:40" s="436" customFormat="1" ht="14.5">
      <c r="A1224" s="435"/>
      <c r="B1224" s="435"/>
      <c r="C1224" s="435"/>
      <c r="D1224" s="435"/>
      <c r="E1224" s="435"/>
      <c r="F1224" s="435"/>
      <c r="G1224" s="435"/>
      <c r="H1224" s="435"/>
      <c r="I1224" s="435"/>
      <c r="J1224" s="435"/>
      <c r="K1224" s="435"/>
      <c r="L1224" s="435"/>
      <c r="M1224" s="435"/>
      <c r="N1224" s="435"/>
      <c r="O1224" s="435"/>
      <c r="P1224" s="435"/>
      <c r="Q1224" s="435"/>
      <c r="R1224" s="435"/>
      <c r="S1224" s="435"/>
      <c r="T1224" s="435"/>
      <c r="U1224" s="435"/>
      <c r="V1224" s="21"/>
      <c r="W1224" s="21"/>
      <c r="X1224" s="21"/>
      <c r="Y1224" s="21"/>
      <c r="Z1224" s="21"/>
      <c r="AA1224" s="21"/>
      <c r="AB1224" s="21"/>
      <c r="AC1224" s="21"/>
      <c r="AD1224" s="21"/>
      <c r="AE1224" s="21"/>
      <c r="AF1224" s="21"/>
      <c r="AG1224" s="21"/>
      <c r="AH1224" s="21"/>
      <c r="AI1224" s="21"/>
      <c r="AJ1224" s="21"/>
      <c r="AK1224" s="21"/>
      <c r="AL1224" s="21"/>
      <c r="AM1224" s="21"/>
      <c r="AN1224" s="21"/>
    </row>
    <row r="1225" spans="1:40" s="436" customFormat="1" ht="14.5">
      <c r="A1225" s="435"/>
      <c r="B1225" s="435"/>
      <c r="C1225" s="435"/>
      <c r="D1225" s="435"/>
      <c r="E1225" s="435"/>
      <c r="F1225" s="435"/>
      <c r="G1225" s="435"/>
      <c r="H1225" s="435"/>
      <c r="I1225" s="435"/>
      <c r="J1225" s="435"/>
      <c r="K1225" s="435"/>
      <c r="L1225" s="435"/>
      <c r="M1225" s="435"/>
      <c r="N1225" s="435"/>
      <c r="O1225" s="435"/>
      <c r="P1225" s="435"/>
      <c r="Q1225" s="435"/>
      <c r="R1225" s="435"/>
      <c r="S1225" s="435"/>
      <c r="T1225" s="435"/>
      <c r="U1225" s="435"/>
      <c r="V1225" s="21"/>
      <c r="W1225" s="21"/>
      <c r="X1225" s="21"/>
      <c r="Y1225" s="21"/>
      <c r="Z1225" s="21"/>
      <c r="AA1225" s="21"/>
      <c r="AB1225" s="21"/>
      <c r="AC1225" s="21"/>
      <c r="AD1225" s="21"/>
      <c r="AE1225" s="21"/>
      <c r="AF1225" s="21"/>
      <c r="AG1225" s="21"/>
      <c r="AH1225" s="21"/>
      <c r="AI1225" s="21"/>
      <c r="AJ1225" s="21"/>
      <c r="AK1225" s="21"/>
      <c r="AL1225" s="21"/>
      <c r="AM1225" s="21"/>
      <c r="AN1225" s="21"/>
    </row>
    <row r="1226" spans="1:40" s="436" customFormat="1" ht="14.5">
      <c r="A1226" s="435"/>
      <c r="B1226" s="435"/>
      <c r="C1226" s="435"/>
      <c r="D1226" s="435"/>
      <c r="E1226" s="435"/>
      <c r="F1226" s="435"/>
      <c r="G1226" s="435"/>
      <c r="H1226" s="435"/>
      <c r="I1226" s="435"/>
      <c r="J1226" s="435"/>
      <c r="K1226" s="435"/>
      <c r="L1226" s="435"/>
      <c r="M1226" s="435"/>
      <c r="N1226" s="435"/>
      <c r="O1226" s="435"/>
      <c r="P1226" s="435"/>
      <c r="Q1226" s="435"/>
      <c r="R1226" s="435"/>
      <c r="S1226" s="435"/>
      <c r="T1226" s="435"/>
      <c r="U1226" s="435"/>
      <c r="V1226" s="21"/>
      <c r="W1226" s="21"/>
      <c r="X1226" s="21"/>
      <c r="Y1226" s="21"/>
      <c r="Z1226" s="21"/>
      <c r="AA1226" s="21"/>
      <c r="AB1226" s="21"/>
      <c r="AC1226" s="21"/>
      <c r="AD1226" s="21"/>
      <c r="AE1226" s="21"/>
      <c r="AF1226" s="21"/>
      <c r="AG1226" s="21"/>
      <c r="AH1226" s="21"/>
      <c r="AI1226" s="21"/>
      <c r="AJ1226" s="21"/>
      <c r="AK1226" s="21"/>
      <c r="AL1226" s="21"/>
      <c r="AM1226" s="21"/>
      <c r="AN1226" s="21"/>
    </row>
    <row r="1227" spans="1:40" s="436" customFormat="1" ht="14.5">
      <c r="A1227" s="435"/>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21"/>
      <c r="W1227" s="21"/>
      <c r="X1227" s="21"/>
      <c r="Y1227" s="21"/>
      <c r="Z1227" s="21"/>
      <c r="AA1227" s="21"/>
      <c r="AB1227" s="21"/>
      <c r="AC1227" s="21"/>
      <c r="AD1227" s="21"/>
      <c r="AE1227" s="21"/>
      <c r="AF1227" s="21"/>
      <c r="AG1227" s="21"/>
      <c r="AH1227" s="21"/>
      <c r="AI1227" s="21"/>
      <c r="AJ1227" s="21"/>
      <c r="AK1227" s="21"/>
      <c r="AL1227" s="21"/>
      <c r="AM1227" s="21"/>
      <c r="AN1227" s="21"/>
    </row>
    <row r="1228" spans="1:40" s="436" customFormat="1" ht="14.5">
      <c r="A1228" s="435"/>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21"/>
      <c r="W1228" s="21"/>
      <c r="X1228" s="21"/>
      <c r="Y1228" s="21"/>
      <c r="Z1228" s="21"/>
      <c r="AA1228" s="21"/>
      <c r="AB1228" s="21"/>
      <c r="AC1228" s="21"/>
      <c r="AD1228" s="21"/>
      <c r="AE1228" s="21"/>
      <c r="AF1228" s="21"/>
      <c r="AG1228" s="21"/>
      <c r="AH1228" s="21"/>
      <c r="AI1228" s="21"/>
      <c r="AJ1228" s="21"/>
      <c r="AK1228" s="21"/>
      <c r="AL1228" s="21"/>
      <c r="AM1228" s="21"/>
      <c r="AN1228" s="21"/>
    </row>
    <row r="1229" spans="1:40" s="436" customFormat="1" ht="14.5">
      <c r="A1229" s="435"/>
      <c r="B1229" s="435"/>
      <c r="C1229" s="435"/>
      <c r="D1229" s="435"/>
      <c r="E1229" s="435"/>
      <c r="F1229" s="435"/>
      <c r="G1229" s="435"/>
      <c r="H1229" s="435"/>
      <c r="I1229" s="435"/>
      <c r="J1229" s="435"/>
      <c r="K1229" s="435"/>
      <c r="L1229" s="435"/>
      <c r="M1229" s="435"/>
      <c r="N1229" s="435"/>
      <c r="O1229" s="435"/>
      <c r="P1229" s="435"/>
      <c r="Q1229" s="435"/>
      <c r="R1229" s="435"/>
      <c r="S1229" s="435"/>
      <c r="T1229" s="435"/>
      <c r="U1229" s="435"/>
      <c r="V1229" s="21"/>
      <c r="W1229" s="21"/>
      <c r="X1229" s="21"/>
      <c r="Y1229" s="21"/>
      <c r="Z1229" s="21"/>
      <c r="AA1229" s="21"/>
      <c r="AB1229" s="21"/>
      <c r="AC1229" s="21"/>
      <c r="AD1229" s="21"/>
      <c r="AE1229" s="21"/>
      <c r="AF1229" s="21"/>
      <c r="AG1229" s="21"/>
      <c r="AH1229" s="21"/>
      <c r="AI1229" s="21"/>
      <c r="AJ1229" s="21"/>
      <c r="AK1229" s="21"/>
      <c r="AL1229" s="21"/>
      <c r="AM1229" s="21"/>
      <c r="AN1229" s="21"/>
    </row>
    <row r="1230" spans="1:40" s="436" customFormat="1" ht="14.5">
      <c r="A1230" s="435"/>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21"/>
      <c r="W1230" s="21"/>
      <c r="X1230" s="21"/>
      <c r="Y1230" s="21"/>
      <c r="Z1230" s="21"/>
      <c r="AA1230" s="21"/>
      <c r="AB1230" s="21"/>
      <c r="AC1230" s="21"/>
      <c r="AD1230" s="21"/>
      <c r="AE1230" s="21"/>
      <c r="AF1230" s="21"/>
      <c r="AG1230" s="21"/>
      <c r="AH1230" s="21"/>
      <c r="AI1230" s="21"/>
      <c r="AJ1230" s="21"/>
      <c r="AK1230" s="21"/>
      <c r="AL1230" s="21"/>
      <c r="AM1230" s="21"/>
      <c r="AN1230" s="21"/>
    </row>
    <row r="1231" spans="1:40" s="436" customFormat="1" ht="14.5">
      <c r="A1231" s="435"/>
      <c r="B1231" s="435"/>
      <c r="C1231" s="435"/>
      <c r="D1231" s="435"/>
      <c r="E1231" s="435"/>
      <c r="F1231" s="435"/>
      <c r="G1231" s="435"/>
      <c r="H1231" s="435"/>
      <c r="I1231" s="435"/>
      <c r="J1231" s="435"/>
      <c r="K1231" s="435"/>
      <c r="L1231" s="435"/>
      <c r="M1231" s="435"/>
      <c r="N1231" s="435"/>
      <c r="O1231" s="435"/>
      <c r="P1231" s="435"/>
      <c r="Q1231" s="435"/>
      <c r="R1231" s="435"/>
      <c r="S1231" s="435"/>
      <c r="T1231" s="435"/>
      <c r="U1231" s="435"/>
      <c r="V1231" s="21"/>
      <c r="W1231" s="21"/>
      <c r="X1231" s="21"/>
      <c r="Y1231" s="21"/>
      <c r="Z1231" s="21"/>
      <c r="AA1231" s="21"/>
      <c r="AB1231" s="21"/>
      <c r="AC1231" s="21"/>
      <c r="AD1231" s="21"/>
      <c r="AE1231" s="21"/>
      <c r="AF1231" s="21"/>
      <c r="AG1231" s="21"/>
      <c r="AH1231" s="21"/>
      <c r="AI1231" s="21"/>
      <c r="AJ1231" s="21"/>
      <c r="AK1231" s="21"/>
      <c r="AL1231" s="21"/>
      <c r="AM1231" s="21"/>
      <c r="AN1231" s="21"/>
    </row>
    <row r="1232" spans="1:40" s="436" customFormat="1" ht="14.5">
      <c r="A1232" s="435"/>
      <c r="B1232" s="435"/>
      <c r="C1232" s="435"/>
      <c r="D1232" s="435"/>
      <c r="E1232" s="435"/>
      <c r="F1232" s="435"/>
      <c r="G1232" s="435"/>
      <c r="H1232" s="435"/>
      <c r="I1232" s="435"/>
      <c r="J1232" s="435"/>
      <c r="K1232" s="435"/>
      <c r="L1232" s="435"/>
      <c r="M1232" s="435"/>
      <c r="N1232" s="435"/>
      <c r="O1232" s="435"/>
      <c r="P1232" s="435"/>
      <c r="Q1232" s="435"/>
      <c r="R1232" s="435"/>
      <c r="S1232" s="435"/>
      <c r="T1232" s="435"/>
      <c r="U1232" s="435"/>
      <c r="V1232" s="21"/>
      <c r="W1232" s="21"/>
      <c r="X1232" s="21"/>
      <c r="Y1232" s="21"/>
      <c r="Z1232" s="21"/>
      <c r="AA1232" s="21"/>
      <c r="AB1232" s="21"/>
      <c r="AC1232" s="21"/>
      <c r="AD1232" s="21"/>
      <c r="AE1232" s="21"/>
      <c r="AF1232" s="21"/>
      <c r="AG1232" s="21"/>
      <c r="AH1232" s="21"/>
      <c r="AI1232" s="21"/>
      <c r="AJ1232" s="21"/>
      <c r="AK1232" s="21"/>
      <c r="AL1232" s="21"/>
      <c r="AM1232" s="21"/>
      <c r="AN1232" s="21"/>
    </row>
    <row r="1233" spans="1:40" s="436" customFormat="1" ht="14.5">
      <c r="A1233" s="435"/>
      <c r="B1233" s="435"/>
      <c r="C1233" s="435"/>
      <c r="D1233" s="435"/>
      <c r="E1233" s="435"/>
      <c r="F1233" s="435"/>
      <c r="G1233" s="435"/>
      <c r="H1233" s="435"/>
      <c r="I1233" s="435"/>
      <c r="J1233" s="435"/>
      <c r="K1233" s="435"/>
      <c r="L1233" s="435"/>
      <c r="M1233" s="435"/>
      <c r="N1233" s="435"/>
      <c r="O1233" s="435"/>
      <c r="P1233" s="435"/>
      <c r="Q1233" s="435"/>
      <c r="R1233" s="435"/>
      <c r="S1233" s="435"/>
      <c r="T1233" s="435"/>
      <c r="U1233" s="435"/>
      <c r="V1233" s="21"/>
      <c r="W1233" s="21"/>
      <c r="X1233" s="21"/>
      <c r="Y1233" s="21"/>
      <c r="Z1233" s="21"/>
      <c r="AA1233" s="21"/>
      <c r="AB1233" s="21"/>
      <c r="AC1233" s="21"/>
      <c r="AD1233" s="21"/>
      <c r="AE1233" s="21"/>
      <c r="AF1233" s="21"/>
      <c r="AG1233" s="21"/>
      <c r="AH1233" s="21"/>
      <c r="AI1233" s="21"/>
      <c r="AJ1233" s="21"/>
      <c r="AK1233" s="21"/>
      <c r="AL1233" s="21"/>
      <c r="AM1233" s="21"/>
      <c r="AN1233" s="21"/>
    </row>
    <row r="1234" spans="1:40" s="436" customFormat="1" ht="14.5">
      <c r="A1234" s="435"/>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21"/>
      <c r="W1234" s="21"/>
      <c r="X1234" s="21"/>
      <c r="Y1234" s="21"/>
      <c r="Z1234" s="21"/>
      <c r="AA1234" s="21"/>
      <c r="AB1234" s="21"/>
      <c r="AC1234" s="21"/>
      <c r="AD1234" s="21"/>
      <c r="AE1234" s="21"/>
      <c r="AF1234" s="21"/>
      <c r="AG1234" s="21"/>
      <c r="AH1234" s="21"/>
      <c r="AI1234" s="21"/>
      <c r="AJ1234" s="21"/>
      <c r="AK1234" s="21"/>
      <c r="AL1234" s="21"/>
      <c r="AM1234" s="21"/>
      <c r="AN1234" s="21"/>
    </row>
    <row r="1235" spans="1:40" s="436" customFormat="1" ht="14.5">
      <c r="A1235" s="435"/>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21"/>
      <c r="W1235" s="21"/>
      <c r="X1235" s="21"/>
      <c r="Y1235" s="21"/>
      <c r="Z1235" s="21"/>
      <c r="AA1235" s="21"/>
      <c r="AB1235" s="21"/>
      <c r="AC1235" s="21"/>
      <c r="AD1235" s="21"/>
      <c r="AE1235" s="21"/>
      <c r="AF1235" s="21"/>
      <c r="AG1235" s="21"/>
      <c r="AH1235" s="21"/>
      <c r="AI1235" s="21"/>
      <c r="AJ1235" s="21"/>
      <c r="AK1235" s="21"/>
      <c r="AL1235" s="21"/>
      <c r="AM1235" s="21"/>
      <c r="AN1235" s="21"/>
    </row>
    <row r="1236" spans="1:40" s="436" customFormat="1" ht="14.5">
      <c r="A1236" s="435"/>
      <c r="B1236" s="435"/>
      <c r="C1236" s="435"/>
      <c r="D1236" s="435"/>
      <c r="E1236" s="435"/>
      <c r="F1236" s="435"/>
      <c r="G1236" s="435"/>
      <c r="H1236" s="435"/>
      <c r="I1236" s="435"/>
      <c r="J1236" s="435"/>
      <c r="K1236" s="435"/>
      <c r="L1236" s="435"/>
      <c r="M1236" s="435"/>
      <c r="N1236" s="435"/>
      <c r="O1236" s="435"/>
      <c r="P1236" s="435"/>
      <c r="Q1236" s="435"/>
      <c r="R1236" s="435"/>
      <c r="S1236" s="435"/>
      <c r="T1236" s="435"/>
      <c r="U1236" s="435"/>
      <c r="V1236" s="21"/>
      <c r="W1236" s="21"/>
      <c r="X1236" s="21"/>
      <c r="Y1236" s="21"/>
      <c r="Z1236" s="21"/>
      <c r="AA1236" s="21"/>
      <c r="AB1236" s="21"/>
      <c r="AC1236" s="21"/>
      <c r="AD1236" s="21"/>
      <c r="AE1236" s="21"/>
      <c r="AF1236" s="21"/>
      <c r="AG1236" s="21"/>
      <c r="AH1236" s="21"/>
      <c r="AI1236" s="21"/>
      <c r="AJ1236" s="21"/>
      <c r="AK1236" s="21"/>
      <c r="AL1236" s="21"/>
      <c r="AM1236" s="21"/>
      <c r="AN1236" s="21"/>
    </row>
    <row r="1237" spans="1:40" s="436" customFormat="1" ht="14.5">
      <c r="A1237" s="435"/>
      <c r="B1237" s="435"/>
      <c r="C1237" s="435"/>
      <c r="D1237" s="435"/>
      <c r="E1237" s="435"/>
      <c r="F1237" s="435"/>
      <c r="G1237" s="435"/>
      <c r="H1237" s="435"/>
      <c r="I1237" s="435"/>
      <c r="J1237" s="435"/>
      <c r="K1237" s="435"/>
      <c r="L1237" s="435"/>
      <c r="M1237" s="435"/>
      <c r="N1237" s="435"/>
      <c r="O1237" s="435"/>
      <c r="P1237" s="435"/>
      <c r="Q1237" s="435"/>
      <c r="R1237" s="435"/>
      <c r="S1237" s="435"/>
      <c r="T1237" s="435"/>
      <c r="U1237" s="435"/>
      <c r="V1237" s="21"/>
      <c r="W1237" s="21"/>
      <c r="X1237" s="21"/>
      <c r="Y1237" s="21"/>
      <c r="Z1237" s="21"/>
      <c r="AA1237" s="21"/>
      <c r="AB1237" s="21"/>
      <c r="AC1237" s="21"/>
      <c r="AD1237" s="21"/>
      <c r="AE1237" s="21"/>
      <c r="AF1237" s="21"/>
      <c r="AG1237" s="21"/>
      <c r="AH1237" s="21"/>
      <c r="AI1237" s="21"/>
      <c r="AJ1237" s="21"/>
      <c r="AK1237" s="21"/>
      <c r="AL1237" s="21"/>
      <c r="AM1237" s="21"/>
      <c r="AN1237" s="21"/>
    </row>
    <row r="1238" spans="1:40" s="436" customFormat="1" ht="14.5">
      <c r="A1238" s="435"/>
      <c r="B1238" s="435"/>
      <c r="C1238" s="435"/>
      <c r="D1238" s="435"/>
      <c r="E1238" s="435"/>
      <c r="F1238" s="435"/>
      <c r="G1238" s="435"/>
      <c r="H1238" s="435"/>
      <c r="I1238" s="435"/>
      <c r="J1238" s="435"/>
      <c r="K1238" s="435"/>
      <c r="L1238" s="435"/>
      <c r="M1238" s="435"/>
      <c r="N1238" s="435"/>
      <c r="O1238" s="435"/>
      <c r="P1238" s="435"/>
      <c r="Q1238" s="435"/>
      <c r="R1238" s="435"/>
      <c r="S1238" s="435"/>
      <c r="T1238" s="435"/>
      <c r="U1238" s="435"/>
      <c r="V1238" s="21"/>
      <c r="W1238" s="21"/>
      <c r="X1238" s="21"/>
      <c r="Y1238" s="21"/>
      <c r="Z1238" s="21"/>
      <c r="AA1238" s="21"/>
      <c r="AB1238" s="21"/>
      <c r="AC1238" s="21"/>
      <c r="AD1238" s="21"/>
      <c r="AE1238" s="21"/>
      <c r="AF1238" s="21"/>
      <c r="AG1238" s="21"/>
      <c r="AH1238" s="21"/>
      <c r="AI1238" s="21"/>
      <c r="AJ1238" s="21"/>
      <c r="AK1238" s="21"/>
      <c r="AL1238" s="21"/>
      <c r="AM1238" s="21"/>
      <c r="AN1238" s="21"/>
    </row>
    <row r="1239" spans="1:40" s="436" customFormat="1" ht="14.5">
      <c r="A1239" s="435"/>
      <c r="B1239" s="435"/>
      <c r="C1239" s="435"/>
      <c r="D1239" s="435"/>
      <c r="E1239" s="435"/>
      <c r="F1239" s="435"/>
      <c r="G1239" s="435"/>
      <c r="H1239" s="435"/>
      <c r="I1239" s="435"/>
      <c r="J1239" s="435"/>
      <c r="K1239" s="435"/>
      <c r="L1239" s="435"/>
      <c r="M1239" s="435"/>
      <c r="N1239" s="435"/>
      <c r="O1239" s="435"/>
      <c r="P1239" s="435"/>
      <c r="Q1239" s="435"/>
      <c r="R1239" s="435"/>
      <c r="S1239" s="435"/>
      <c r="T1239" s="435"/>
      <c r="U1239" s="435"/>
      <c r="V1239" s="21"/>
      <c r="W1239" s="21"/>
      <c r="X1239" s="21"/>
      <c r="Y1239" s="21"/>
      <c r="Z1239" s="21"/>
      <c r="AA1239" s="21"/>
      <c r="AB1239" s="21"/>
      <c r="AC1239" s="21"/>
      <c r="AD1239" s="21"/>
      <c r="AE1239" s="21"/>
      <c r="AF1239" s="21"/>
      <c r="AG1239" s="21"/>
      <c r="AH1239" s="21"/>
      <c r="AI1239" s="21"/>
      <c r="AJ1239" s="21"/>
      <c r="AK1239" s="21"/>
      <c r="AL1239" s="21"/>
      <c r="AM1239" s="21"/>
      <c r="AN1239" s="21"/>
    </row>
    <row r="1240" spans="1:40" s="436" customFormat="1" ht="14.5">
      <c r="A1240" s="435"/>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21"/>
      <c r="W1240" s="21"/>
      <c r="X1240" s="21"/>
      <c r="Y1240" s="21"/>
      <c r="Z1240" s="21"/>
      <c r="AA1240" s="21"/>
      <c r="AB1240" s="21"/>
      <c r="AC1240" s="21"/>
      <c r="AD1240" s="21"/>
      <c r="AE1240" s="21"/>
      <c r="AF1240" s="21"/>
      <c r="AG1240" s="21"/>
      <c r="AH1240" s="21"/>
      <c r="AI1240" s="21"/>
      <c r="AJ1240" s="21"/>
      <c r="AK1240" s="21"/>
      <c r="AL1240" s="21"/>
      <c r="AM1240" s="21"/>
      <c r="AN1240" s="21"/>
    </row>
    <row r="1241" spans="1:40" s="436" customFormat="1" ht="14.5">
      <c r="A1241" s="435"/>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21"/>
      <c r="W1241" s="21"/>
      <c r="X1241" s="21"/>
      <c r="Y1241" s="21"/>
      <c r="Z1241" s="21"/>
      <c r="AA1241" s="21"/>
      <c r="AB1241" s="21"/>
      <c r="AC1241" s="21"/>
      <c r="AD1241" s="21"/>
      <c r="AE1241" s="21"/>
      <c r="AF1241" s="21"/>
      <c r="AG1241" s="21"/>
      <c r="AH1241" s="21"/>
      <c r="AI1241" s="21"/>
      <c r="AJ1241" s="21"/>
      <c r="AK1241" s="21"/>
      <c r="AL1241" s="21"/>
      <c r="AM1241" s="21"/>
      <c r="AN1241" s="21"/>
    </row>
    <row r="1242" spans="1:40" s="436" customFormat="1" ht="14.5">
      <c r="A1242" s="435"/>
      <c r="B1242" s="435"/>
      <c r="C1242" s="435"/>
      <c r="D1242" s="435"/>
      <c r="E1242" s="435"/>
      <c r="F1242" s="435"/>
      <c r="G1242" s="435"/>
      <c r="H1242" s="435"/>
      <c r="I1242" s="435"/>
      <c r="J1242" s="435"/>
      <c r="K1242" s="435"/>
      <c r="L1242" s="435"/>
      <c r="M1242" s="435"/>
      <c r="N1242" s="435"/>
      <c r="O1242" s="435"/>
      <c r="P1242" s="435"/>
      <c r="Q1242" s="435"/>
      <c r="R1242" s="435"/>
      <c r="S1242" s="435"/>
      <c r="T1242" s="435"/>
      <c r="U1242" s="435"/>
      <c r="V1242" s="21"/>
      <c r="W1242" s="21"/>
      <c r="X1242" s="21"/>
      <c r="Y1242" s="21"/>
      <c r="Z1242" s="21"/>
      <c r="AA1242" s="21"/>
      <c r="AB1242" s="21"/>
      <c r="AC1242" s="21"/>
      <c r="AD1242" s="21"/>
      <c r="AE1242" s="21"/>
      <c r="AF1242" s="21"/>
      <c r="AG1242" s="21"/>
      <c r="AH1242" s="21"/>
      <c r="AI1242" s="21"/>
      <c r="AJ1242" s="21"/>
      <c r="AK1242" s="21"/>
      <c r="AL1242" s="21"/>
      <c r="AM1242" s="21"/>
      <c r="AN1242" s="21"/>
    </row>
    <row r="1243" spans="1:40" s="436" customFormat="1" ht="14.5">
      <c r="A1243" s="435"/>
      <c r="B1243" s="435"/>
      <c r="C1243" s="435"/>
      <c r="D1243" s="435"/>
      <c r="E1243" s="435"/>
      <c r="F1243" s="435"/>
      <c r="G1243" s="435"/>
      <c r="H1243" s="435"/>
      <c r="I1243" s="435"/>
      <c r="J1243" s="435"/>
      <c r="K1243" s="435"/>
      <c r="L1243" s="435"/>
      <c r="M1243" s="435"/>
      <c r="N1243" s="435"/>
      <c r="O1243" s="435"/>
      <c r="P1243" s="435"/>
      <c r="Q1243" s="435"/>
      <c r="R1243" s="435"/>
      <c r="S1243" s="435"/>
      <c r="T1243" s="435"/>
      <c r="U1243" s="435"/>
      <c r="V1243" s="21"/>
      <c r="W1243" s="21"/>
      <c r="X1243" s="21"/>
      <c r="Y1243" s="21"/>
      <c r="Z1243" s="21"/>
      <c r="AA1243" s="21"/>
      <c r="AB1243" s="21"/>
      <c r="AC1243" s="21"/>
      <c r="AD1243" s="21"/>
      <c r="AE1243" s="21"/>
      <c r="AF1243" s="21"/>
      <c r="AG1243" s="21"/>
      <c r="AH1243" s="21"/>
      <c r="AI1243" s="21"/>
      <c r="AJ1243" s="21"/>
      <c r="AK1243" s="21"/>
      <c r="AL1243" s="21"/>
      <c r="AM1243" s="21"/>
      <c r="AN1243" s="21"/>
    </row>
    <row r="1244" spans="1:40" s="436" customFormat="1" ht="14.5">
      <c r="A1244" s="435"/>
      <c r="B1244" s="435"/>
      <c r="C1244" s="435"/>
      <c r="D1244" s="435"/>
      <c r="E1244" s="435"/>
      <c r="F1244" s="435"/>
      <c r="G1244" s="435"/>
      <c r="H1244" s="435"/>
      <c r="I1244" s="435"/>
      <c r="J1244" s="435"/>
      <c r="K1244" s="435"/>
      <c r="L1244" s="435"/>
      <c r="M1244" s="435"/>
      <c r="N1244" s="435"/>
      <c r="O1244" s="435"/>
      <c r="P1244" s="435"/>
      <c r="Q1244" s="435"/>
      <c r="R1244" s="435"/>
      <c r="S1244" s="435"/>
      <c r="T1244" s="435"/>
      <c r="U1244" s="435"/>
      <c r="V1244" s="21"/>
      <c r="W1244" s="21"/>
      <c r="X1244" s="21"/>
      <c r="Y1244" s="21"/>
      <c r="Z1244" s="21"/>
      <c r="AA1244" s="21"/>
      <c r="AB1244" s="21"/>
      <c r="AC1244" s="21"/>
      <c r="AD1244" s="21"/>
      <c r="AE1244" s="21"/>
      <c r="AF1244" s="21"/>
      <c r="AG1244" s="21"/>
      <c r="AH1244" s="21"/>
      <c r="AI1244" s="21"/>
      <c r="AJ1244" s="21"/>
      <c r="AK1244" s="21"/>
      <c r="AL1244" s="21"/>
      <c r="AM1244" s="21"/>
      <c r="AN1244" s="21"/>
    </row>
    <row r="1245" spans="1:40" s="436" customFormat="1" ht="14.5">
      <c r="A1245" s="435"/>
      <c r="B1245" s="435"/>
      <c r="C1245" s="435"/>
      <c r="D1245" s="435"/>
      <c r="E1245" s="435"/>
      <c r="F1245" s="435"/>
      <c r="G1245" s="435"/>
      <c r="H1245" s="435"/>
      <c r="I1245" s="435"/>
      <c r="J1245" s="435"/>
      <c r="K1245" s="435"/>
      <c r="L1245" s="435"/>
      <c r="M1245" s="435"/>
      <c r="N1245" s="435"/>
      <c r="O1245" s="435"/>
      <c r="P1245" s="435"/>
      <c r="Q1245" s="435"/>
      <c r="R1245" s="435"/>
      <c r="S1245" s="435"/>
      <c r="T1245" s="435"/>
      <c r="U1245" s="435"/>
      <c r="V1245" s="21"/>
      <c r="W1245" s="21"/>
      <c r="X1245" s="21"/>
      <c r="Y1245" s="21"/>
      <c r="Z1245" s="21"/>
      <c r="AA1245" s="21"/>
      <c r="AB1245" s="21"/>
      <c r="AC1245" s="21"/>
      <c r="AD1245" s="21"/>
      <c r="AE1245" s="21"/>
      <c r="AF1245" s="21"/>
      <c r="AG1245" s="21"/>
      <c r="AH1245" s="21"/>
      <c r="AI1245" s="21"/>
      <c r="AJ1245" s="21"/>
      <c r="AK1245" s="21"/>
      <c r="AL1245" s="21"/>
      <c r="AM1245" s="21"/>
      <c r="AN1245" s="21"/>
    </row>
    <row r="1246" spans="1:40" s="436" customFormat="1" ht="14.5">
      <c r="A1246" s="435"/>
      <c r="B1246" s="435"/>
      <c r="C1246" s="435"/>
      <c r="D1246" s="435"/>
      <c r="E1246" s="435"/>
      <c r="F1246" s="435"/>
      <c r="G1246" s="435"/>
      <c r="H1246" s="435"/>
      <c r="I1246" s="435"/>
      <c r="J1246" s="435"/>
      <c r="K1246" s="435"/>
      <c r="L1246" s="435"/>
      <c r="M1246" s="435"/>
      <c r="N1246" s="435"/>
      <c r="O1246" s="435"/>
      <c r="P1246" s="435"/>
      <c r="Q1246" s="435"/>
      <c r="R1246" s="435"/>
      <c r="S1246" s="435"/>
      <c r="T1246" s="435"/>
      <c r="U1246" s="435"/>
      <c r="V1246" s="21"/>
      <c r="W1246" s="21"/>
      <c r="X1246" s="21"/>
      <c r="Y1246" s="21"/>
      <c r="Z1246" s="21"/>
      <c r="AA1246" s="21"/>
      <c r="AB1246" s="21"/>
      <c r="AC1246" s="21"/>
      <c r="AD1246" s="21"/>
      <c r="AE1246" s="21"/>
      <c r="AF1246" s="21"/>
      <c r="AG1246" s="21"/>
      <c r="AH1246" s="21"/>
      <c r="AI1246" s="21"/>
      <c r="AJ1246" s="21"/>
      <c r="AK1246" s="21"/>
      <c r="AL1246" s="21"/>
      <c r="AM1246" s="21"/>
      <c r="AN1246" s="21"/>
    </row>
    <row r="1247" spans="1:40" s="436" customFormat="1" ht="14.5">
      <c r="A1247" s="435"/>
      <c r="B1247" s="435"/>
      <c r="C1247" s="435"/>
      <c r="D1247" s="435"/>
      <c r="E1247" s="435"/>
      <c r="F1247" s="435"/>
      <c r="G1247" s="435"/>
      <c r="H1247" s="435"/>
      <c r="I1247" s="435"/>
      <c r="J1247" s="435"/>
      <c r="K1247" s="435"/>
      <c r="L1247" s="435"/>
      <c r="M1247" s="435"/>
      <c r="N1247" s="435"/>
      <c r="O1247" s="435"/>
      <c r="P1247" s="435"/>
      <c r="Q1247" s="435"/>
      <c r="R1247" s="435"/>
      <c r="S1247" s="435"/>
      <c r="T1247" s="435"/>
      <c r="U1247" s="435"/>
      <c r="V1247" s="21"/>
      <c r="W1247" s="21"/>
      <c r="X1247" s="21"/>
      <c r="Y1247" s="21"/>
      <c r="Z1247" s="21"/>
      <c r="AA1247" s="21"/>
      <c r="AB1247" s="21"/>
      <c r="AC1247" s="21"/>
      <c r="AD1247" s="21"/>
      <c r="AE1247" s="21"/>
      <c r="AF1247" s="21"/>
      <c r="AG1247" s="21"/>
      <c r="AH1247" s="21"/>
      <c r="AI1247" s="21"/>
      <c r="AJ1247" s="21"/>
      <c r="AK1247" s="21"/>
      <c r="AL1247" s="21"/>
      <c r="AM1247" s="21"/>
      <c r="AN1247" s="21"/>
    </row>
    <row r="1248" spans="1:40" s="436" customFormat="1" ht="14.5">
      <c r="A1248" s="435"/>
      <c r="B1248" s="435"/>
      <c r="C1248" s="435"/>
      <c r="D1248" s="435"/>
      <c r="E1248" s="435"/>
      <c r="F1248" s="435"/>
      <c r="G1248" s="435"/>
      <c r="H1248" s="435"/>
      <c r="I1248" s="435"/>
      <c r="J1248" s="435"/>
      <c r="K1248" s="435"/>
      <c r="L1248" s="435"/>
      <c r="M1248" s="435"/>
      <c r="N1248" s="435"/>
      <c r="O1248" s="435"/>
      <c r="P1248" s="435"/>
      <c r="Q1248" s="435"/>
      <c r="R1248" s="435"/>
      <c r="S1248" s="435"/>
      <c r="T1248" s="435"/>
      <c r="U1248" s="435"/>
      <c r="V1248" s="21"/>
      <c r="W1248" s="21"/>
      <c r="X1248" s="21"/>
      <c r="Y1248" s="21"/>
      <c r="Z1248" s="21"/>
      <c r="AA1248" s="21"/>
      <c r="AB1248" s="21"/>
      <c r="AC1248" s="21"/>
      <c r="AD1248" s="21"/>
      <c r="AE1248" s="21"/>
      <c r="AF1248" s="21"/>
      <c r="AG1248" s="21"/>
      <c r="AH1248" s="21"/>
      <c r="AI1248" s="21"/>
      <c r="AJ1248" s="21"/>
      <c r="AK1248" s="21"/>
      <c r="AL1248" s="21"/>
      <c r="AM1248" s="21"/>
      <c r="AN1248" s="21"/>
    </row>
    <row r="1249" spans="1:40" s="436" customFormat="1" ht="14.5">
      <c r="A1249" s="435"/>
      <c r="B1249" s="435"/>
      <c r="C1249" s="435"/>
      <c r="D1249" s="435"/>
      <c r="E1249" s="435"/>
      <c r="F1249" s="435"/>
      <c r="G1249" s="435"/>
      <c r="H1249" s="435"/>
      <c r="I1249" s="435"/>
      <c r="J1249" s="435"/>
      <c r="K1249" s="435"/>
      <c r="L1249" s="435"/>
      <c r="M1249" s="435"/>
      <c r="N1249" s="435"/>
      <c r="O1249" s="435"/>
      <c r="P1249" s="435"/>
      <c r="Q1249" s="435"/>
      <c r="R1249" s="435"/>
      <c r="S1249" s="435"/>
      <c r="T1249" s="435"/>
      <c r="U1249" s="435"/>
      <c r="V1249" s="21"/>
      <c r="W1249" s="21"/>
      <c r="X1249" s="21"/>
      <c r="Y1249" s="21"/>
      <c r="Z1249" s="21"/>
      <c r="AA1249" s="21"/>
      <c r="AB1249" s="21"/>
      <c r="AC1249" s="21"/>
      <c r="AD1249" s="21"/>
      <c r="AE1249" s="21"/>
      <c r="AF1249" s="21"/>
      <c r="AG1249" s="21"/>
      <c r="AH1249" s="21"/>
      <c r="AI1249" s="21"/>
      <c r="AJ1249" s="21"/>
      <c r="AK1249" s="21"/>
      <c r="AL1249" s="21"/>
      <c r="AM1249" s="21"/>
      <c r="AN1249" s="21"/>
    </row>
    <row r="1250" spans="1:40" s="436" customFormat="1" ht="14.5">
      <c r="A1250" s="435"/>
      <c r="B1250" s="435"/>
      <c r="C1250" s="435"/>
      <c r="D1250" s="435"/>
      <c r="E1250" s="435"/>
      <c r="F1250" s="435"/>
      <c r="G1250" s="435"/>
      <c r="H1250" s="435"/>
      <c r="I1250" s="435"/>
      <c r="J1250" s="435"/>
      <c r="K1250" s="435"/>
      <c r="L1250" s="435"/>
      <c r="M1250" s="435"/>
      <c r="N1250" s="435"/>
      <c r="O1250" s="435"/>
      <c r="P1250" s="435"/>
      <c r="Q1250" s="435"/>
      <c r="R1250" s="435"/>
      <c r="S1250" s="435"/>
      <c r="T1250" s="435"/>
      <c r="U1250" s="435"/>
      <c r="V1250" s="21"/>
      <c r="W1250" s="21"/>
      <c r="X1250" s="21"/>
      <c r="Y1250" s="21"/>
      <c r="Z1250" s="21"/>
      <c r="AA1250" s="21"/>
      <c r="AB1250" s="21"/>
      <c r="AC1250" s="21"/>
      <c r="AD1250" s="21"/>
      <c r="AE1250" s="21"/>
      <c r="AF1250" s="21"/>
      <c r="AG1250" s="21"/>
      <c r="AH1250" s="21"/>
      <c r="AI1250" s="21"/>
      <c r="AJ1250" s="21"/>
      <c r="AK1250" s="21"/>
      <c r="AL1250" s="21"/>
      <c r="AM1250" s="21"/>
      <c r="AN1250" s="21"/>
    </row>
    <row r="1251" spans="1:40" s="436" customFormat="1" ht="14.5">
      <c r="A1251" s="435"/>
      <c r="B1251" s="435"/>
      <c r="C1251" s="435"/>
      <c r="D1251" s="435"/>
      <c r="E1251" s="435"/>
      <c r="F1251" s="435"/>
      <c r="G1251" s="435"/>
      <c r="H1251" s="435"/>
      <c r="I1251" s="435"/>
      <c r="J1251" s="435"/>
      <c r="K1251" s="435"/>
      <c r="L1251" s="435"/>
      <c r="M1251" s="435"/>
      <c r="N1251" s="435"/>
      <c r="O1251" s="435"/>
      <c r="P1251" s="435"/>
      <c r="Q1251" s="435"/>
      <c r="R1251" s="435"/>
      <c r="S1251" s="435"/>
      <c r="T1251" s="435"/>
      <c r="U1251" s="435"/>
      <c r="V1251" s="21"/>
      <c r="W1251" s="21"/>
      <c r="X1251" s="21"/>
      <c r="Y1251" s="21"/>
      <c r="Z1251" s="21"/>
      <c r="AA1251" s="21"/>
      <c r="AB1251" s="21"/>
      <c r="AC1251" s="21"/>
      <c r="AD1251" s="21"/>
      <c r="AE1251" s="21"/>
      <c r="AF1251" s="21"/>
      <c r="AG1251" s="21"/>
      <c r="AH1251" s="21"/>
      <c r="AI1251" s="21"/>
      <c r="AJ1251" s="21"/>
      <c r="AK1251" s="21"/>
      <c r="AL1251" s="21"/>
      <c r="AM1251" s="21"/>
      <c r="AN1251" s="21"/>
    </row>
    <row r="1252" spans="1:40" s="436" customFormat="1" ht="14.5">
      <c r="A1252" s="435"/>
      <c r="B1252" s="435"/>
      <c r="C1252" s="435"/>
      <c r="D1252" s="435"/>
      <c r="E1252" s="435"/>
      <c r="F1252" s="435"/>
      <c r="G1252" s="435"/>
      <c r="H1252" s="435"/>
      <c r="I1252" s="435"/>
      <c r="J1252" s="435"/>
      <c r="K1252" s="435"/>
      <c r="L1252" s="435"/>
      <c r="M1252" s="435"/>
      <c r="N1252" s="435"/>
      <c r="O1252" s="435"/>
      <c r="P1252" s="435"/>
      <c r="Q1252" s="435"/>
      <c r="R1252" s="435"/>
      <c r="S1252" s="435"/>
      <c r="T1252" s="435"/>
      <c r="U1252" s="435"/>
      <c r="V1252" s="21"/>
      <c r="W1252" s="21"/>
      <c r="X1252" s="21"/>
      <c r="Y1252" s="21"/>
      <c r="Z1252" s="21"/>
      <c r="AA1252" s="21"/>
      <c r="AB1252" s="21"/>
      <c r="AC1252" s="21"/>
      <c r="AD1252" s="21"/>
      <c r="AE1252" s="21"/>
      <c r="AF1252" s="21"/>
      <c r="AG1252" s="21"/>
      <c r="AH1252" s="21"/>
      <c r="AI1252" s="21"/>
      <c r="AJ1252" s="21"/>
      <c r="AK1252" s="21"/>
      <c r="AL1252" s="21"/>
      <c r="AM1252" s="21"/>
      <c r="AN1252" s="21"/>
    </row>
    <row r="1253" spans="1:40" s="436" customFormat="1" ht="14.5">
      <c r="A1253" s="435"/>
      <c r="B1253" s="435"/>
      <c r="C1253" s="435"/>
      <c r="D1253" s="435"/>
      <c r="E1253" s="435"/>
      <c r="F1253" s="435"/>
      <c r="G1253" s="435"/>
      <c r="H1253" s="435"/>
      <c r="I1253" s="435"/>
      <c r="J1253" s="435"/>
      <c r="K1253" s="435"/>
      <c r="L1253" s="435"/>
      <c r="M1253" s="435"/>
      <c r="N1253" s="435"/>
      <c r="O1253" s="435"/>
      <c r="P1253" s="435"/>
      <c r="Q1253" s="435"/>
      <c r="R1253" s="435"/>
      <c r="S1253" s="435"/>
      <c r="T1253" s="435"/>
      <c r="U1253" s="435"/>
      <c r="V1253" s="21"/>
      <c r="W1253" s="21"/>
      <c r="X1253" s="21"/>
      <c r="Y1253" s="21"/>
      <c r="Z1253" s="21"/>
      <c r="AA1253" s="21"/>
      <c r="AB1253" s="21"/>
      <c r="AC1253" s="21"/>
      <c r="AD1253" s="21"/>
      <c r="AE1253" s="21"/>
      <c r="AF1253" s="21"/>
      <c r="AG1253" s="21"/>
      <c r="AH1253" s="21"/>
      <c r="AI1253" s="21"/>
      <c r="AJ1253" s="21"/>
      <c r="AK1253" s="21"/>
      <c r="AL1253" s="21"/>
      <c r="AM1253" s="21"/>
      <c r="AN1253" s="21"/>
    </row>
    <row r="1254" spans="1:40" s="436" customFormat="1" ht="14.5">
      <c r="A1254" s="435"/>
      <c r="B1254" s="435"/>
      <c r="C1254" s="435"/>
      <c r="D1254" s="435"/>
      <c r="E1254" s="435"/>
      <c r="F1254" s="435"/>
      <c r="G1254" s="435"/>
      <c r="H1254" s="435"/>
      <c r="I1254" s="435"/>
      <c r="J1254" s="435"/>
      <c r="K1254" s="435"/>
      <c r="L1254" s="435"/>
      <c r="M1254" s="435"/>
      <c r="N1254" s="435"/>
      <c r="O1254" s="435"/>
      <c r="P1254" s="435"/>
      <c r="Q1254" s="435"/>
      <c r="R1254" s="435"/>
      <c r="S1254" s="435"/>
      <c r="T1254" s="435"/>
      <c r="U1254" s="435"/>
      <c r="V1254" s="21"/>
      <c r="W1254" s="21"/>
      <c r="X1254" s="21"/>
      <c r="Y1254" s="21"/>
      <c r="Z1254" s="21"/>
      <c r="AA1254" s="21"/>
      <c r="AB1254" s="21"/>
      <c r="AC1254" s="21"/>
      <c r="AD1254" s="21"/>
      <c r="AE1254" s="21"/>
      <c r="AF1254" s="21"/>
      <c r="AG1254" s="21"/>
      <c r="AH1254" s="21"/>
      <c r="AI1254" s="21"/>
      <c r="AJ1254" s="21"/>
      <c r="AK1254" s="21"/>
      <c r="AL1254" s="21"/>
      <c r="AM1254" s="21"/>
      <c r="AN1254" s="21"/>
    </row>
    <row r="1255" spans="1:40" s="436" customFormat="1" ht="14.5">
      <c r="A1255" s="435"/>
      <c r="B1255" s="435"/>
      <c r="C1255" s="435"/>
      <c r="D1255" s="435"/>
      <c r="E1255" s="435"/>
      <c r="F1255" s="435"/>
      <c r="G1255" s="435"/>
      <c r="H1255" s="435"/>
      <c r="I1255" s="435"/>
      <c r="J1255" s="435"/>
      <c r="K1255" s="435"/>
      <c r="L1255" s="435"/>
      <c r="M1255" s="435"/>
      <c r="N1255" s="435"/>
      <c r="O1255" s="435"/>
      <c r="P1255" s="435"/>
      <c r="Q1255" s="435"/>
      <c r="R1255" s="435"/>
      <c r="S1255" s="435"/>
      <c r="T1255" s="435"/>
      <c r="U1255" s="435"/>
      <c r="V1255" s="21"/>
      <c r="W1255" s="21"/>
      <c r="X1255" s="21"/>
      <c r="Y1255" s="21"/>
      <c r="Z1255" s="21"/>
      <c r="AA1255" s="21"/>
      <c r="AB1255" s="21"/>
      <c r="AC1255" s="21"/>
      <c r="AD1255" s="21"/>
      <c r="AE1255" s="21"/>
      <c r="AF1255" s="21"/>
      <c r="AG1255" s="21"/>
      <c r="AH1255" s="21"/>
      <c r="AI1255" s="21"/>
      <c r="AJ1255" s="21"/>
      <c r="AK1255" s="21"/>
      <c r="AL1255" s="21"/>
      <c r="AM1255" s="21"/>
      <c r="AN1255" s="21"/>
    </row>
    <row r="1256" spans="1:40" s="436" customFormat="1" ht="14.5">
      <c r="A1256" s="435"/>
      <c r="B1256" s="435"/>
      <c r="C1256" s="435"/>
      <c r="D1256" s="435"/>
      <c r="E1256" s="435"/>
      <c r="F1256" s="435"/>
      <c r="G1256" s="435"/>
      <c r="H1256" s="435"/>
      <c r="I1256" s="435"/>
      <c r="J1256" s="435"/>
      <c r="K1256" s="435"/>
      <c r="L1256" s="435"/>
      <c r="M1256" s="435"/>
      <c r="N1256" s="435"/>
      <c r="O1256" s="435"/>
      <c r="P1256" s="435"/>
      <c r="Q1256" s="435"/>
      <c r="R1256" s="435"/>
      <c r="S1256" s="435"/>
      <c r="T1256" s="435"/>
      <c r="U1256" s="435"/>
      <c r="V1256" s="21"/>
      <c r="W1256" s="21"/>
      <c r="X1256" s="21"/>
      <c r="Y1256" s="21"/>
      <c r="Z1256" s="21"/>
      <c r="AA1256" s="21"/>
      <c r="AB1256" s="21"/>
      <c r="AC1256" s="21"/>
      <c r="AD1256" s="21"/>
      <c r="AE1256" s="21"/>
      <c r="AF1256" s="21"/>
      <c r="AG1256" s="21"/>
      <c r="AH1256" s="21"/>
      <c r="AI1256" s="21"/>
      <c r="AJ1256" s="21"/>
      <c r="AK1256" s="21"/>
      <c r="AL1256" s="21"/>
      <c r="AM1256" s="21"/>
      <c r="AN1256" s="21"/>
    </row>
    <row r="1257" spans="1:40" s="436" customFormat="1" ht="14.5">
      <c r="A1257" s="435"/>
      <c r="B1257" s="435"/>
      <c r="C1257" s="435"/>
      <c r="D1257" s="435"/>
      <c r="E1257" s="435"/>
      <c r="F1257" s="435"/>
      <c r="G1257" s="435"/>
      <c r="H1257" s="435"/>
      <c r="I1257" s="435"/>
      <c r="J1257" s="435"/>
      <c r="K1257" s="435"/>
      <c r="L1257" s="435"/>
      <c r="M1257" s="435"/>
      <c r="N1257" s="435"/>
      <c r="O1257" s="435"/>
      <c r="P1257" s="435"/>
      <c r="Q1257" s="435"/>
      <c r="R1257" s="435"/>
      <c r="S1257" s="435"/>
      <c r="T1257" s="435"/>
      <c r="U1257" s="435"/>
      <c r="V1257" s="21"/>
      <c r="W1257" s="21"/>
      <c r="X1257" s="21"/>
      <c r="Y1257" s="21"/>
      <c r="Z1257" s="21"/>
      <c r="AA1257" s="21"/>
      <c r="AB1257" s="21"/>
      <c r="AC1257" s="21"/>
      <c r="AD1257" s="21"/>
      <c r="AE1257" s="21"/>
      <c r="AF1257" s="21"/>
      <c r="AG1257" s="21"/>
      <c r="AH1257" s="21"/>
      <c r="AI1257" s="21"/>
      <c r="AJ1257" s="21"/>
      <c r="AK1257" s="21"/>
      <c r="AL1257" s="21"/>
      <c r="AM1257" s="21"/>
      <c r="AN1257" s="21"/>
    </row>
    <row r="1258" spans="1:40" s="436" customFormat="1" ht="14.5">
      <c r="A1258" s="435"/>
      <c r="B1258" s="435"/>
      <c r="C1258" s="435"/>
      <c r="D1258" s="435"/>
      <c r="E1258" s="435"/>
      <c r="F1258" s="435"/>
      <c r="G1258" s="435"/>
      <c r="H1258" s="435"/>
      <c r="I1258" s="435"/>
      <c r="J1258" s="435"/>
      <c r="K1258" s="435"/>
      <c r="L1258" s="435"/>
      <c r="M1258" s="435"/>
      <c r="N1258" s="435"/>
      <c r="O1258" s="435"/>
      <c r="P1258" s="435"/>
      <c r="Q1258" s="435"/>
      <c r="R1258" s="435"/>
      <c r="S1258" s="435"/>
      <c r="T1258" s="435"/>
      <c r="U1258" s="435"/>
      <c r="V1258" s="21"/>
      <c r="W1258" s="21"/>
      <c r="X1258" s="21"/>
      <c r="Y1258" s="21"/>
      <c r="Z1258" s="21"/>
      <c r="AA1258" s="21"/>
      <c r="AB1258" s="21"/>
      <c r="AC1258" s="21"/>
      <c r="AD1258" s="21"/>
      <c r="AE1258" s="21"/>
      <c r="AF1258" s="21"/>
      <c r="AG1258" s="21"/>
      <c r="AH1258" s="21"/>
      <c r="AI1258" s="21"/>
      <c r="AJ1258" s="21"/>
      <c r="AK1258" s="21"/>
      <c r="AL1258" s="21"/>
      <c r="AM1258" s="21"/>
      <c r="AN1258" s="21"/>
    </row>
    <row r="1259" spans="1:40" s="436" customFormat="1" ht="14.5">
      <c r="A1259" s="435"/>
      <c r="B1259" s="435"/>
      <c r="C1259" s="435"/>
      <c r="D1259" s="435"/>
      <c r="E1259" s="435"/>
      <c r="F1259" s="435"/>
      <c r="G1259" s="435"/>
      <c r="H1259" s="435"/>
      <c r="I1259" s="435"/>
      <c r="J1259" s="435"/>
      <c r="K1259" s="435"/>
      <c r="L1259" s="435"/>
      <c r="M1259" s="435"/>
      <c r="N1259" s="435"/>
      <c r="O1259" s="435"/>
      <c r="P1259" s="435"/>
      <c r="Q1259" s="435"/>
      <c r="R1259" s="435"/>
      <c r="S1259" s="435"/>
      <c r="T1259" s="435"/>
      <c r="U1259" s="435"/>
      <c r="V1259" s="21"/>
      <c r="W1259" s="21"/>
      <c r="X1259" s="21"/>
      <c r="Y1259" s="21"/>
      <c r="Z1259" s="21"/>
      <c r="AA1259" s="21"/>
      <c r="AB1259" s="21"/>
      <c r="AC1259" s="21"/>
      <c r="AD1259" s="21"/>
      <c r="AE1259" s="21"/>
      <c r="AF1259" s="21"/>
      <c r="AG1259" s="21"/>
      <c r="AH1259" s="21"/>
      <c r="AI1259" s="21"/>
      <c r="AJ1259" s="21"/>
      <c r="AK1259" s="21"/>
      <c r="AL1259" s="21"/>
      <c r="AM1259" s="21"/>
      <c r="AN1259" s="21"/>
    </row>
    <row r="1260" spans="1:40" s="436" customFormat="1" ht="14.5">
      <c r="A1260" s="435"/>
      <c r="B1260" s="435"/>
      <c r="C1260" s="435"/>
      <c r="D1260" s="435"/>
      <c r="E1260" s="435"/>
      <c r="F1260" s="435"/>
      <c r="G1260" s="435"/>
      <c r="H1260" s="435"/>
      <c r="I1260" s="435"/>
      <c r="J1260" s="435"/>
      <c r="K1260" s="435"/>
      <c r="L1260" s="435"/>
      <c r="M1260" s="435"/>
      <c r="N1260" s="435"/>
      <c r="O1260" s="435"/>
      <c r="P1260" s="435"/>
      <c r="Q1260" s="435"/>
      <c r="R1260" s="435"/>
      <c r="S1260" s="435"/>
      <c r="T1260" s="435"/>
      <c r="U1260" s="435"/>
      <c r="V1260" s="21"/>
      <c r="W1260" s="21"/>
      <c r="X1260" s="21"/>
      <c r="Y1260" s="21"/>
      <c r="Z1260" s="21"/>
      <c r="AA1260" s="21"/>
      <c r="AB1260" s="21"/>
      <c r="AC1260" s="21"/>
      <c r="AD1260" s="21"/>
      <c r="AE1260" s="21"/>
      <c r="AF1260" s="21"/>
      <c r="AG1260" s="21"/>
      <c r="AH1260" s="21"/>
      <c r="AI1260" s="21"/>
      <c r="AJ1260" s="21"/>
      <c r="AK1260" s="21"/>
      <c r="AL1260" s="21"/>
      <c r="AM1260" s="21"/>
      <c r="AN1260" s="21"/>
    </row>
    <row r="1261" spans="1:40" s="436" customFormat="1" ht="14.5">
      <c r="A1261" s="435"/>
      <c r="B1261" s="435"/>
      <c r="C1261" s="435"/>
      <c r="D1261" s="435"/>
      <c r="E1261" s="435"/>
      <c r="F1261" s="435"/>
      <c r="G1261" s="435"/>
      <c r="H1261" s="435"/>
      <c r="I1261" s="435"/>
      <c r="J1261" s="435"/>
      <c r="K1261" s="435"/>
      <c r="L1261" s="435"/>
      <c r="M1261" s="435"/>
      <c r="N1261" s="435"/>
      <c r="O1261" s="435"/>
      <c r="P1261" s="435"/>
      <c r="Q1261" s="435"/>
      <c r="R1261" s="435"/>
      <c r="S1261" s="435"/>
      <c r="T1261" s="435"/>
      <c r="U1261" s="435"/>
      <c r="V1261" s="21"/>
      <c r="W1261" s="21"/>
      <c r="X1261" s="21"/>
      <c r="Y1261" s="21"/>
      <c r="Z1261" s="21"/>
      <c r="AA1261" s="21"/>
      <c r="AB1261" s="21"/>
      <c r="AC1261" s="21"/>
      <c r="AD1261" s="21"/>
      <c r="AE1261" s="21"/>
      <c r="AF1261" s="21"/>
      <c r="AG1261" s="21"/>
      <c r="AH1261" s="21"/>
      <c r="AI1261" s="21"/>
      <c r="AJ1261" s="21"/>
      <c r="AK1261" s="21"/>
      <c r="AL1261" s="21"/>
      <c r="AM1261" s="21"/>
      <c r="AN1261" s="21"/>
    </row>
    <row r="1262" spans="1:40" s="436" customFormat="1" ht="14.5">
      <c r="A1262" s="435"/>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21"/>
      <c r="W1262" s="21"/>
      <c r="X1262" s="21"/>
      <c r="Y1262" s="21"/>
      <c r="Z1262" s="21"/>
      <c r="AA1262" s="21"/>
      <c r="AB1262" s="21"/>
      <c r="AC1262" s="21"/>
      <c r="AD1262" s="21"/>
      <c r="AE1262" s="21"/>
      <c r="AF1262" s="21"/>
      <c r="AG1262" s="21"/>
      <c r="AH1262" s="21"/>
      <c r="AI1262" s="21"/>
      <c r="AJ1262" s="21"/>
      <c r="AK1262" s="21"/>
      <c r="AL1262" s="21"/>
      <c r="AM1262" s="21"/>
      <c r="AN1262" s="21"/>
    </row>
    <row r="1263" spans="1:40" s="436" customFormat="1" ht="14.5">
      <c r="A1263" s="435"/>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21"/>
      <c r="W1263" s="21"/>
      <c r="X1263" s="21"/>
      <c r="Y1263" s="21"/>
      <c r="Z1263" s="21"/>
      <c r="AA1263" s="21"/>
      <c r="AB1263" s="21"/>
      <c r="AC1263" s="21"/>
      <c r="AD1263" s="21"/>
      <c r="AE1263" s="21"/>
      <c r="AF1263" s="21"/>
      <c r="AG1263" s="21"/>
      <c r="AH1263" s="21"/>
      <c r="AI1263" s="21"/>
      <c r="AJ1263" s="21"/>
      <c r="AK1263" s="21"/>
      <c r="AL1263" s="21"/>
      <c r="AM1263" s="21"/>
      <c r="AN1263" s="21"/>
    </row>
    <row r="1264" spans="1:40" s="436" customFormat="1" ht="14.5">
      <c r="A1264" s="435"/>
      <c r="B1264" s="435"/>
      <c r="C1264" s="435"/>
      <c r="D1264" s="435"/>
      <c r="E1264" s="435"/>
      <c r="F1264" s="435"/>
      <c r="G1264" s="435"/>
      <c r="H1264" s="435"/>
      <c r="I1264" s="435"/>
      <c r="J1264" s="435"/>
      <c r="K1264" s="435"/>
      <c r="L1264" s="435"/>
      <c r="M1264" s="435"/>
      <c r="N1264" s="435"/>
      <c r="O1264" s="435"/>
      <c r="P1264" s="435"/>
      <c r="Q1264" s="435"/>
      <c r="R1264" s="435"/>
      <c r="S1264" s="435"/>
      <c r="T1264" s="435"/>
      <c r="U1264" s="435"/>
      <c r="V1264" s="21"/>
      <c r="W1264" s="21"/>
      <c r="X1264" s="21"/>
      <c r="Y1264" s="21"/>
      <c r="Z1264" s="21"/>
      <c r="AA1264" s="21"/>
      <c r="AB1264" s="21"/>
      <c r="AC1264" s="21"/>
      <c r="AD1264" s="21"/>
      <c r="AE1264" s="21"/>
      <c r="AF1264" s="21"/>
      <c r="AG1264" s="21"/>
      <c r="AH1264" s="21"/>
      <c r="AI1264" s="21"/>
      <c r="AJ1264" s="21"/>
      <c r="AK1264" s="21"/>
      <c r="AL1264" s="21"/>
      <c r="AM1264" s="21"/>
      <c r="AN1264" s="21"/>
    </row>
    <row r="1265" spans="1:40" s="436" customFormat="1" ht="14.5">
      <c r="A1265" s="435"/>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21"/>
      <c r="W1265" s="21"/>
      <c r="X1265" s="21"/>
      <c r="Y1265" s="21"/>
      <c r="Z1265" s="21"/>
      <c r="AA1265" s="21"/>
      <c r="AB1265" s="21"/>
      <c r="AC1265" s="21"/>
      <c r="AD1265" s="21"/>
      <c r="AE1265" s="21"/>
      <c r="AF1265" s="21"/>
      <c r="AG1265" s="21"/>
      <c r="AH1265" s="21"/>
      <c r="AI1265" s="21"/>
      <c r="AJ1265" s="21"/>
      <c r="AK1265" s="21"/>
      <c r="AL1265" s="21"/>
      <c r="AM1265" s="21"/>
      <c r="AN1265" s="21"/>
    </row>
    <row r="1266" spans="1:40" s="436" customFormat="1" ht="14.5">
      <c r="A1266" s="435"/>
      <c r="B1266" s="435"/>
      <c r="C1266" s="435"/>
      <c r="D1266" s="435"/>
      <c r="E1266" s="435"/>
      <c r="F1266" s="435"/>
      <c r="G1266" s="435"/>
      <c r="H1266" s="435"/>
      <c r="I1266" s="435"/>
      <c r="J1266" s="435"/>
      <c r="K1266" s="435"/>
      <c r="L1266" s="435"/>
      <c r="M1266" s="435"/>
      <c r="N1266" s="435"/>
      <c r="O1266" s="435"/>
      <c r="P1266" s="435"/>
      <c r="Q1266" s="435"/>
      <c r="R1266" s="435"/>
      <c r="S1266" s="435"/>
      <c r="T1266" s="435"/>
      <c r="U1266" s="435"/>
      <c r="V1266" s="21"/>
      <c r="W1266" s="21"/>
      <c r="X1266" s="21"/>
      <c r="Y1266" s="21"/>
      <c r="Z1266" s="21"/>
      <c r="AA1266" s="21"/>
      <c r="AB1266" s="21"/>
      <c r="AC1266" s="21"/>
      <c r="AD1266" s="21"/>
      <c r="AE1266" s="21"/>
      <c r="AF1266" s="21"/>
      <c r="AG1266" s="21"/>
      <c r="AH1266" s="21"/>
      <c r="AI1266" s="21"/>
      <c r="AJ1266" s="21"/>
      <c r="AK1266" s="21"/>
      <c r="AL1266" s="21"/>
      <c r="AM1266" s="21"/>
      <c r="AN1266" s="21"/>
    </row>
    <row r="1267" spans="1:40" s="436" customFormat="1" ht="14.5">
      <c r="A1267" s="435"/>
      <c r="B1267" s="435"/>
      <c r="C1267" s="435"/>
      <c r="D1267" s="435"/>
      <c r="E1267" s="435"/>
      <c r="F1267" s="435"/>
      <c r="G1267" s="435"/>
      <c r="H1267" s="435"/>
      <c r="I1267" s="435"/>
      <c r="J1267" s="435"/>
      <c r="K1267" s="435"/>
      <c r="L1267" s="435"/>
      <c r="M1267" s="435"/>
      <c r="N1267" s="435"/>
      <c r="O1267" s="435"/>
      <c r="P1267" s="435"/>
      <c r="Q1267" s="435"/>
      <c r="R1267" s="435"/>
      <c r="S1267" s="435"/>
      <c r="T1267" s="435"/>
      <c r="U1267" s="435"/>
      <c r="V1267" s="21"/>
      <c r="W1267" s="21"/>
      <c r="X1267" s="21"/>
      <c r="Y1267" s="21"/>
      <c r="Z1267" s="21"/>
      <c r="AA1267" s="21"/>
      <c r="AB1267" s="21"/>
      <c r="AC1267" s="21"/>
      <c r="AD1267" s="21"/>
      <c r="AE1267" s="21"/>
      <c r="AF1267" s="21"/>
      <c r="AG1267" s="21"/>
      <c r="AH1267" s="21"/>
      <c r="AI1267" s="21"/>
      <c r="AJ1267" s="21"/>
      <c r="AK1267" s="21"/>
      <c r="AL1267" s="21"/>
      <c r="AM1267" s="21"/>
      <c r="AN1267" s="21"/>
    </row>
    <row r="1268" spans="1:40" s="436" customFormat="1" ht="14.5">
      <c r="A1268" s="435"/>
      <c r="B1268" s="435"/>
      <c r="C1268" s="435"/>
      <c r="D1268" s="435"/>
      <c r="E1268" s="435"/>
      <c r="F1268" s="435"/>
      <c r="G1268" s="435"/>
      <c r="H1268" s="435"/>
      <c r="I1268" s="435"/>
      <c r="J1268" s="435"/>
      <c r="K1268" s="435"/>
      <c r="L1268" s="435"/>
      <c r="M1268" s="435"/>
      <c r="N1268" s="435"/>
      <c r="O1268" s="435"/>
      <c r="P1268" s="435"/>
      <c r="Q1268" s="435"/>
      <c r="R1268" s="435"/>
      <c r="S1268" s="435"/>
      <c r="T1268" s="435"/>
      <c r="U1268" s="435"/>
      <c r="V1268" s="21"/>
      <c r="W1268" s="21"/>
      <c r="X1268" s="21"/>
      <c r="Y1268" s="21"/>
      <c r="Z1268" s="21"/>
      <c r="AA1268" s="21"/>
      <c r="AB1268" s="21"/>
      <c r="AC1268" s="21"/>
      <c r="AD1268" s="21"/>
      <c r="AE1268" s="21"/>
      <c r="AF1268" s="21"/>
      <c r="AG1268" s="21"/>
      <c r="AH1268" s="21"/>
      <c r="AI1268" s="21"/>
      <c r="AJ1268" s="21"/>
      <c r="AK1268" s="21"/>
      <c r="AL1268" s="21"/>
      <c r="AM1268" s="21"/>
      <c r="AN1268" s="21"/>
    </row>
    <row r="1269" spans="1:40" s="436" customFormat="1" ht="14.5">
      <c r="A1269" s="435"/>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21"/>
      <c r="W1269" s="21"/>
      <c r="X1269" s="21"/>
      <c r="Y1269" s="21"/>
      <c r="Z1269" s="21"/>
      <c r="AA1269" s="21"/>
      <c r="AB1269" s="21"/>
      <c r="AC1269" s="21"/>
      <c r="AD1269" s="21"/>
      <c r="AE1269" s="21"/>
      <c r="AF1269" s="21"/>
      <c r="AG1269" s="21"/>
      <c r="AH1269" s="21"/>
      <c r="AI1269" s="21"/>
      <c r="AJ1269" s="21"/>
      <c r="AK1269" s="21"/>
      <c r="AL1269" s="21"/>
      <c r="AM1269" s="21"/>
      <c r="AN1269" s="21"/>
    </row>
    <row r="1270" spans="1:40" s="436" customFormat="1" ht="14.5">
      <c r="A1270" s="435"/>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21"/>
      <c r="W1270" s="21"/>
      <c r="X1270" s="21"/>
      <c r="Y1270" s="21"/>
      <c r="Z1270" s="21"/>
      <c r="AA1270" s="21"/>
      <c r="AB1270" s="21"/>
      <c r="AC1270" s="21"/>
      <c r="AD1270" s="21"/>
      <c r="AE1270" s="21"/>
      <c r="AF1270" s="21"/>
      <c r="AG1270" s="21"/>
      <c r="AH1270" s="21"/>
      <c r="AI1270" s="21"/>
      <c r="AJ1270" s="21"/>
      <c r="AK1270" s="21"/>
      <c r="AL1270" s="21"/>
      <c r="AM1270" s="21"/>
      <c r="AN1270" s="21"/>
    </row>
    <row r="1271" spans="1:40" s="436" customFormat="1" ht="14.5">
      <c r="A1271" s="435"/>
      <c r="B1271" s="435"/>
      <c r="C1271" s="435"/>
      <c r="D1271" s="435"/>
      <c r="E1271" s="435"/>
      <c r="F1271" s="435"/>
      <c r="G1271" s="435"/>
      <c r="H1271" s="435"/>
      <c r="I1271" s="435"/>
      <c r="J1271" s="435"/>
      <c r="K1271" s="435"/>
      <c r="L1271" s="435"/>
      <c r="M1271" s="435"/>
      <c r="N1271" s="435"/>
      <c r="O1271" s="435"/>
      <c r="P1271" s="435"/>
      <c r="Q1271" s="435"/>
      <c r="R1271" s="435"/>
      <c r="S1271" s="435"/>
      <c r="T1271" s="435"/>
      <c r="U1271" s="435"/>
      <c r="V1271" s="21"/>
      <c r="W1271" s="21"/>
      <c r="X1271" s="21"/>
      <c r="Y1271" s="21"/>
      <c r="Z1271" s="21"/>
      <c r="AA1271" s="21"/>
      <c r="AB1271" s="21"/>
      <c r="AC1271" s="21"/>
      <c r="AD1271" s="21"/>
      <c r="AE1271" s="21"/>
      <c r="AF1271" s="21"/>
      <c r="AG1271" s="21"/>
      <c r="AH1271" s="21"/>
      <c r="AI1271" s="21"/>
      <c r="AJ1271" s="21"/>
      <c r="AK1271" s="21"/>
      <c r="AL1271" s="21"/>
      <c r="AM1271" s="21"/>
      <c r="AN1271" s="21"/>
    </row>
    <row r="1272" spans="1:40" s="436" customFormat="1" ht="14.5">
      <c r="A1272" s="435"/>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21"/>
      <c r="W1272" s="21"/>
      <c r="X1272" s="21"/>
      <c r="Y1272" s="21"/>
      <c r="Z1272" s="21"/>
      <c r="AA1272" s="21"/>
      <c r="AB1272" s="21"/>
      <c r="AC1272" s="21"/>
      <c r="AD1272" s="21"/>
      <c r="AE1272" s="21"/>
      <c r="AF1272" s="21"/>
      <c r="AG1272" s="21"/>
      <c r="AH1272" s="21"/>
      <c r="AI1272" s="21"/>
      <c r="AJ1272" s="21"/>
      <c r="AK1272" s="21"/>
      <c r="AL1272" s="21"/>
      <c r="AM1272" s="21"/>
      <c r="AN1272" s="21"/>
    </row>
    <row r="1273" spans="1:40" s="436" customFormat="1" ht="14.5">
      <c r="A1273" s="435"/>
      <c r="B1273" s="435"/>
      <c r="C1273" s="435"/>
      <c r="D1273" s="435"/>
      <c r="E1273" s="435"/>
      <c r="F1273" s="435"/>
      <c r="G1273" s="435"/>
      <c r="H1273" s="435"/>
      <c r="I1273" s="435"/>
      <c r="J1273" s="435"/>
      <c r="K1273" s="435"/>
      <c r="L1273" s="435"/>
      <c r="M1273" s="435"/>
      <c r="N1273" s="435"/>
      <c r="O1273" s="435"/>
      <c r="P1273" s="435"/>
      <c r="Q1273" s="435"/>
      <c r="R1273" s="435"/>
      <c r="S1273" s="435"/>
      <c r="T1273" s="435"/>
      <c r="U1273" s="435"/>
      <c r="V1273" s="21"/>
      <c r="W1273" s="21"/>
      <c r="X1273" s="21"/>
      <c r="Y1273" s="21"/>
      <c r="Z1273" s="21"/>
      <c r="AA1273" s="21"/>
      <c r="AB1273" s="21"/>
      <c r="AC1273" s="21"/>
      <c r="AD1273" s="21"/>
      <c r="AE1273" s="21"/>
      <c r="AF1273" s="21"/>
      <c r="AG1273" s="21"/>
      <c r="AH1273" s="21"/>
      <c r="AI1273" s="21"/>
      <c r="AJ1273" s="21"/>
      <c r="AK1273" s="21"/>
      <c r="AL1273" s="21"/>
      <c r="AM1273" s="21"/>
      <c r="AN1273" s="21"/>
    </row>
    <row r="1274" spans="1:40" s="436" customFormat="1" ht="14.5">
      <c r="A1274" s="435"/>
      <c r="B1274" s="435"/>
      <c r="C1274" s="435"/>
      <c r="D1274" s="435"/>
      <c r="E1274" s="435"/>
      <c r="F1274" s="435"/>
      <c r="G1274" s="435"/>
      <c r="H1274" s="435"/>
      <c r="I1274" s="435"/>
      <c r="J1274" s="435"/>
      <c r="K1274" s="435"/>
      <c r="L1274" s="435"/>
      <c r="M1274" s="435"/>
      <c r="N1274" s="435"/>
      <c r="O1274" s="435"/>
      <c r="P1274" s="435"/>
      <c r="Q1274" s="435"/>
      <c r="R1274" s="435"/>
      <c r="S1274" s="435"/>
      <c r="T1274" s="435"/>
      <c r="U1274" s="435"/>
      <c r="V1274" s="21"/>
      <c r="W1274" s="21"/>
      <c r="X1274" s="21"/>
      <c r="Y1274" s="21"/>
      <c r="Z1274" s="21"/>
      <c r="AA1274" s="21"/>
      <c r="AB1274" s="21"/>
      <c r="AC1274" s="21"/>
      <c r="AD1274" s="21"/>
      <c r="AE1274" s="21"/>
      <c r="AF1274" s="21"/>
      <c r="AG1274" s="21"/>
      <c r="AH1274" s="21"/>
      <c r="AI1274" s="21"/>
      <c r="AJ1274" s="21"/>
      <c r="AK1274" s="21"/>
      <c r="AL1274" s="21"/>
      <c r="AM1274" s="21"/>
      <c r="AN1274" s="21"/>
    </row>
    <row r="1275" spans="1:40" s="436" customFormat="1" ht="14.5">
      <c r="A1275" s="435"/>
      <c r="B1275" s="435"/>
      <c r="C1275" s="435"/>
      <c r="D1275" s="435"/>
      <c r="E1275" s="435"/>
      <c r="F1275" s="435"/>
      <c r="G1275" s="435"/>
      <c r="H1275" s="435"/>
      <c r="I1275" s="435"/>
      <c r="J1275" s="435"/>
      <c r="K1275" s="435"/>
      <c r="L1275" s="435"/>
      <c r="M1275" s="435"/>
      <c r="N1275" s="435"/>
      <c r="O1275" s="435"/>
      <c r="P1275" s="435"/>
      <c r="Q1275" s="435"/>
      <c r="R1275" s="435"/>
      <c r="S1275" s="435"/>
      <c r="T1275" s="435"/>
      <c r="U1275" s="435"/>
      <c r="V1275" s="21"/>
      <c r="W1275" s="21"/>
      <c r="X1275" s="21"/>
      <c r="Y1275" s="21"/>
      <c r="Z1275" s="21"/>
      <c r="AA1275" s="21"/>
      <c r="AB1275" s="21"/>
      <c r="AC1275" s="21"/>
      <c r="AD1275" s="21"/>
      <c r="AE1275" s="21"/>
      <c r="AF1275" s="21"/>
      <c r="AG1275" s="21"/>
      <c r="AH1275" s="21"/>
      <c r="AI1275" s="21"/>
      <c r="AJ1275" s="21"/>
      <c r="AK1275" s="21"/>
      <c r="AL1275" s="21"/>
      <c r="AM1275" s="21"/>
      <c r="AN1275" s="21"/>
    </row>
    <row r="1276" spans="1:40" s="436" customFormat="1" ht="14.5">
      <c r="A1276" s="435"/>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21"/>
      <c r="W1276" s="21"/>
      <c r="X1276" s="21"/>
      <c r="Y1276" s="21"/>
      <c r="Z1276" s="21"/>
      <c r="AA1276" s="21"/>
      <c r="AB1276" s="21"/>
      <c r="AC1276" s="21"/>
      <c r="AD1276" s="21"/>
      <c r="AE1276" s="21"/>
      <c r="AF1276" s="21"/>
      <c r="AG1276" s="21"/>
      <c r="AH1276" s="21"/>
      <c r="AI1276" s="21"/>
      <c r="AJ1276" s="21"/>
      <c r="AK1276" s="21"/>
      <c r="AL1276" s="21"/>
      <c r="AM1276" s="21"/>
      <c r="AN1276" s="21"/>
    </row>
    <row r="1277" spans="1:40" s="436" customFormat="1" ht="14.5">
      <c r="A1277" s="435"/>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21"/>
      <c r="W1277" s="21"/>
      <c r="X1277" s="21"/>
      <c r="Y1277" s="21"/>
      <c r="Z1277" s="21"/>
      <c r="AA1277" s="21"/>
      <c r="AB1277" s="21"/>
      <c r="AC1277" s="21"/>
      <c r="AD1277" s="21"/>
      <c r="AE1277" s="21"/>
      <c r="AF1277" s="21"/>
      <c r="AG1277" s="21"/>
      <c r="AH1277" s="21"/>
      <c r="AI1277" s="21"/>
      <c r="AJ1277" s="21"/>
      <c r="AK1277" s="21"/>
      <c r="AL1277" s="21"/>
      <c r="AM1277" s="21"/>
      <c r="AN1277" s="21"/>
    </row>
    <row r="1278" spans="1:40" s="436" customFormat="1" ht="14.5">
      <c r="A1278" s="435"/>
      <c r="B1278" s="435"/>
      <c r="C1278" s="435"/>
      <c r="D1278" s="435"/>
      <c r="E1278" s="435"/>
      <c r="F1278" s="435"/>
      <c r="G1278" s="435"/>
      <c r="H1278" s="435"/>
      <c r="I1278" s="435"/>
      <c r="J1278" s="435"/>
      <c r="K1278" s="435"/>
      <c r="L1278" s="435"/>
      <c r="M1278" s="435"/>
      <c r="N1278" s="435"/>
      <c r="O1278" s="435"/>
      <c r="P1278" s="435"/>
      <c r="Q1278" s="435"/>
      <c r="R1278" s="435"/>
      <c r="S1278" s="435"/>
      <c r="T1278" s="435"/>
      <c r="U1278" s="435"/>
      <c r="V1278" s="21"/>
      <c r="W1278" s="21"/>
      <c r="X1278" s="21"/>
      <c r="Y1278" s="21"/>
      <c r="Z1278" s="21"/>
      <c r="AA1278" s="21"/>
      <c r="AB1278" s="21"/>
      <c r="AC1278" s="21"/>
      <c r="AD1278" s="21"/>
      <c r="AE1278" s="21"/>
      <c r="AF1278" s="21"/>
      <c r="AG1278" s="21"/>
      <c r="AH1278" s="21"/>
      <c r="AI1278" s="21"/>
      <c r="AJ1278" s="21"/>
      <c r="AK1278" s="21"/>
      <c r="AL1278" s="21"/>
      <c r="AM1278" s="21"/>
      <c r="AN1278" s="21"/>
    </row>
    <row r="1279" spans="1:40" s="436" customFormat="1" ht="14.5">
      <c r="A1279" s="435"/>
      <c r="B1279" s="435"/>
      <c r="C1279" s="435"/>
      <c r="D1279" s="435"/>
      <c r="E1279" s="435"/>
      <c r="F1279" s="435"/>
      <c r="G1279" s="435"/>
      <c r="H1279" s="435"/>
      <c r="I1279" s="435"/>
      <c r="J1279" s="435"/>
      <c r="K1279" s="435"/>
      <c r="L1279" s="435"/>
      <c r="M1279" s="435"/>
      <c r="N1279" s="435"/>
      <c r="O1279" s="435"/>
      <c r="P1279" s="435"/>
      <c r="Q1279" s="435"/>
      <c r="R1279" s="435"/>
      <c r="S1279" s="435"/>
      <c r="T1279" s="435"/>
      <c r="U1279" s="435"/>
      <c r="V1279" s="21"/>
      <c r="W1279" s="21"/>
      <c r="X1279" s="21"/>
      <c r="Y1279" s="21"/>
      <c r="Z1279" s="21"/>
      <c r="AA1279" s="21"/>
      <c r="AB1279" s="21"/>
      <c r="AC1279" s="21"/>
      <c r="AD1279" s="21"/>
      <c r="AE1279" s="21"/>
      <c r="AF1279" s="21"/>
      <c r="AG1279" s="21"/>
      <c r="AH1279" s="21"/>
      <c r="AI1279" s="21"/>
      <c r="AJ1279" s="21"/>
      <c r="AK1279" s="21"/>
      <c r="AL1279" s="21"/>
      <c r="AM1279" s="21"/>
      <c r="AN1279" s="21"/>
    </row>
    <row r="1280" spans="1:40" s="436" customFormat="1" ht="14.5">
      <c r="A1280" s="435"/>
      <c r="B1280" s="435"/>
      <c r="C1280" s="435"/>
      <c r="D1280" s="435"/>
      <c r="E1280" s="435"/>
      <c r="F1280" s="435"/>
      <c r="G1280" s="435"/>
      <c r="H1280" s="435"/>
      <c r="I1280" s="435"/>
      <c r="J1280" s="435"/>
      <c r="K1280" s="435"/>
      <c r="L1280" s="435"/>
      <c r="M1280" s="435"/>
      <c r="N1280" s="435"/>
      <c r="O1280" s="435"/>
      <c r="P1280" s="435"/>
      <c r="Q1280" s="435"/>
      <c r="R1280" s="435"/>
      <c r="S1280" s="435"/>
      <c r="T1280" s="435"/>
      <c r="U1280" s="435"/>
      <c r="V1280" s="21"/>
      <c r="W1280" s="21"/>
      <c r="X1280" s="21"/>
      <c r="Y1280" s="21"/>
      <c r="Z1280" s="21"/>
      <c r="AA1280" s="21"/>
      <c r="AB1280" s="21"/>
      <c r="AC1280" s="21"/>
      <c r="AD1280" s="21"/>
      <c r="AE1280" s="21"/>
      <c r="AF1280" s="21"/>
      <c r="AG1280" s="21"/>
      <c r="AH1280" s="21"/>
      <c r="AI1280" s="21"/>
      <c r="AJ1280" s="21"/>
      <c r="AK1280" s="21"/>
      <c r="AL1280" s="21"/>
      <c r="AM1280" s="21"/>
      <c r="AN1280" s="21"/>
    </row>
    <row r="1281" spans="1:40" s="436" customFormat="1" ht="14.5">
      <c r="A1281" s="435"/>
      <c r="B1281" s="435"/>
      <c r="C1281" s="435"/>
      <c r="D1281" s="435"/>
      <c r="E1281" s="435"/>
      <c r="F1281" s="435"/>
      <c r="G1281" s="435"/>
      <c r="H1281" s="435"/>
      <c r="I1281" s="435"/>
      <c r="J1281" s="435"/>
      <c r="K1281" s="435"/>
      <c r="L1281" s="435"/>
      <c r="M1281" s="435"/>
      <c r="N1281" s="435"/>
      <c r="O1281" s="435"/>
      <c r="P1281" s="435"/>
      <c r="Q1281" s="435"/>
      <c r="R1281" s="435"/>
      <c r="S1281" s="435"/>
      <c r="T1281" s="435"/>
      <c r="U1281" s="435"/>
      <c r="V1281" s="21"/>
      <c r="W1281" s="21"/>
      <c r="X1281" s="21"/>
      <c r="Y1281" s="21"/>
      <c r="Z1281" s="21"/>
      <c r="AA1281" s="21"/>
      <c r="AB1281" s="21"/>
      <c r="AC1281" s="21"/>
      <c r="AD1281" s="21"/>
      <c r="AE1281" s="21"/>
      <c r="AF1281" s="21"/>
      <c r="AG1281" s="21"/>
      <c r="AH1281" s="21"/>
      <c r="AI1281" s="21"/>
      <c r="AJ1281" s="21"/>
      <c r="AK1281" s="21"/>
      <c r="AL1281" s="21"/>
      <c r="AM1281" s="21"/>
      <c r="AN1281" s="21"/>
    </row>
    <row r="1282" spans="1:40" s="436" customFormat="1" ht="14.5">
      <c r="A1282" s="435"/>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21"/>
      <c r="W1282" s="21"/>
      <c r="X1282" s="21"/>
      <c r="Y1282" s="21"/>
      <c r="Z1282" s="21"/>
      <c r="AA1282" s="21"/>
      <c r="AB1282" s="21"/>
      <c r="AC1282" s="21"/>
      <c r="AD1282" s="21"/>
      <c r="AE1282" s="21"/>
      <c r="AF1282" s="21"/>
      <c r="AG1282" s="21"/>
      <c r="AH1282" s="21"/>
      <c r="AI1282" s="21"/>
      <c r="AJ1282" s="21"/>
      <c r="AK1282" s="21"/>
      <c r="AL1282" s="21"/>
      <c r="AM1282" s="21"/>
      <c r="AN1282" s="21"/>
    </row>
    <row r="1283" spans="1:40" s="436" customFormat="1" ht="14.5">
      <c r="A1283" s="435"/>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21"/>
      <c r="W1283" s="21"/>
      <c r="X1283" s="21"/>
      <c r="Y1283" s="21"/>
      <c r="Z1283" s="21"/>
      <c r="AA1283" s="21"/>
      <c r="AB1283" s="21"/>
      <c r="AC1283" s="21"/>
      <c r="AD1283" s="21"/>
      <c r="AE1283" s="21"/>
      <c r="AF1283" s="21"/>
      <c r="AG1283" s="21"/>
      <c r="AH1283" s="21"/>
      <c r="AI1283" s="21"/>
      <c r="AJ1283" s="21"/>
      <c r="AK1283" s="21"/>
      <c r="AL1283" s="21"/>
      <c r="AM1283" s="21"/>
      <c r="AN1283" s="21"/>
    </row>
    <row r="1284" spans="1:40" s="436" customFormat="1" ht="14.5">
      <c r="A1284" s="435"/>
      <c r="B1284" s="435"/>
      <c r="C1284" s="435"/>
      <c r="D1284" s="435"/>
      <c r="E1284" s="435"/>
      <c r="F1284" s="435"/>
      <c r="G1284" s="435"/>
      <c r="H1284" s="435"/>
      <c r="I1284" s="435"/>
      <c r="J1284" s="435"/>
      <c r="K1284" s="435"/>
      <c r="L1284" s="435"/>
      <c r="M1284" s="435"/>
      <c r="N1284" s="435"/>
      <c r="O1284" s="435"/>
      <c r="P1284" s="435"/>
      <c r="Q1284" s="435"/>
      <c r="R1284" s="435"/>
      <c r="S1284" s="435"/>
      <c r="T1284" s="435"/>
      <c r="U1284" s="435"/>
      <c r="V1284" s="21"/>
      <c r="W1284" s="21"/>
      <c r="X1284" s="21"/>
      <c r="Y1284" s="21"/>
      <c r="Z1284" s="21"/>
      <c r="AA1284" s="21"/>
      <c r="AB1284" s="21"/>
      <c r="AC1284" s="21"/>
      <c r="AD1284" s="21"/>
      <c r="AE1284" s="21"/>
      <c r="AF1284" s="21"/>
      <c r="AG1284" s="21"/>
      <c r="AH1284" s="21"/>
      <c r="AI1284" s="21"/>
      <c r="AJ1284" s="21"/>
      <c r="AK1284" s="21"/>
      <c r="AL1284" s="21"/>
      <c r="AM1284" s="21"/>
      <c r="AN1284" s="21"/>
    </row>
    <row r="1285" spans="1:40" s="436" customFormat="1" ht="14.5">
      <c r="A1285" s="435"/>
      <c r="B1285" s="435"/>
      <c r="C1285" s="435"/>
      <c r="D1285" s="435"/>
      <c r="E1285" s="435"/>
      <c r="F1285" s="435"/>
      <c r="G1285" s="435"/>
      <c r="H1285" s="435"/>
      <c r="I1285" s="435"/>
      <c r="J1285" s="435"/>
      <c r="K1285" s="435"/>
      <c r="L1285" s="435"/>
      <c r="M1285" s="435"/>
      <c r="N1285" s="435"/>
      <c r="O1285" s="435"/>
      <c r="P1285" s="435"/>
      <c r="Q1285" s="435"/>
      <c r="R1285" s="435"/>
      <c r="S1285" s="435"/>
      <c r="T1285" s="435"/>
      <c r="U1285" s="435"/>
      <c r="V1285" s="21"/>
      <c r="W1285" s="21"/>
      <c r="X1285" s="21"/>
      <c r="Y1285" s="21"/>
      <c r="Z1285" s="21"/>
      <c r="AA1285" s="21"/>
      <c r="AB1285" s="21"/>
      <c r="AC1285" s="21"/>
      <c r="AD1285" s="21"/>
      <c r="AE1285" s="21"/>
      <c r="AF1285" s="21"/>
      <c r="AG1285" s="21"/>
      <c r="AH1285" s="21"/>
      <c r="AI1285" s="21"/>
      <c r="AJ1285" s="21"/>
      <c r="AK1285" s="21"/>
      <c r="AL1285" s="21"/>
      <c r="AM1285" s="21"/>
      <c r="AN1285" s="21"/>
    </row>
    <row r="1286" spans="1:40" s="436" customFormat="1" ht="14.5">
      <c r="A1286" s="435"/>
      <c r="B1286" s="435"/>
      <c r="C1286" s="435"/>
      <c r="D1286" s="435"/>
      <c r="E1286" s="435"/>
      <c r="F1286" s="435"/>
      <c r="G1286" s="435"/>
      <c r="H1286" s="435"/>
      <c r="I1286" s="435"/>
      <c r="J1286" s="435"/>
      <c r="K1286" s="435"/>
      <c r="L1286" s="435"/>
      <c r="M1286" s="435"/>
      <c r="N1286" s="435"/>
      <c r="O1286" s="435"/>
      <c r="P1286" s="435"/>
      <c r="Q1286" s="435"/>
      <c r="R1286" s="435"/>
      <c r="S1286" s="435"/>
      <c r="T1286" s="435"/>
      <c r="U1286" s="435"/>
      <c r="V1286" s="21"/>
      <c r="W1286" s="21"/>
      <c r="X1286" s="21"/>
      <c r="Y1286" s="21"/>
      <c r="Z1286" s="21"/>
      <c r="AA1286" s="21"/>
      <c r="AB1286" s="21"/>
      <c r="AC1286" s="21"/>
      <c r="AD1286" s="21"/>
      <c r="AE1286" s="21"/>
      <c r="AF1286" s="21"/>
      <c r="AG1286" s="21"/>
      <c r="AH1286" s="21"/>
      <c r="AI1286" s="21"/>
      <c r="AJ1286" s="21"/>
      <c r="AK1286" s="21"/>
      <c r="AL1286" s="21"/>
      <c r="AM1286" s="21"/>
      <c r="AN1286" s="21"/>
    </row>
    <row r="1287" spans="1:40" s="436" customFormat="1" ht="14.5">
      <c r="A1287" s="435"/>
      <c r="B1287" s="435"/>
      <c r="C1287" s="435"/>
      <c r="D1287" s="435"/>
      <c r="E1287" s="435"/>
      <c r="F1287" s="435"/>
      <c r="G1287" s="435"/>
      <c r="H1287" s="435"/>
      <c r="I1287" s="435"/>
      <c r="J1287" s="435"/>
      <c r="K1287" s="435"/>
      <c r="L1287" s="435"/>
      <c r="M1287" s="435"/>
      <c r="N1287" s="435"/>
      <c r="O1287" s="435"/>
      <c r="P1287" s="435"/>
      <c r="Q1287" s="435"/>
      <c r="R1287" s="435"/>
      <c r="S1287" s="435"/>
      <c r="T1287" s="435"/>
      <c r="U1287" s="435"/>
      <c r="V1287" s="21"/>
      <c r="W1287" s="21"/>
      <c r="X1287" s="21"/>
      <c r="Y1287" s="21"/>
      <c r="Z1287" s="21"/>
      <c r="AA1287" s="21"/>
      <c r="AB1287" s="21"/>
      <c r="AC1287" s="21"/>
      <c r="AD1287" s="21"/>
      <c r="AE1287" s="21"/>
      <c r="AF1287" s="21"/>
      <c r="AG1287" s="21"/>
      <c r="AH1287" s="21"/>
      <c r="AI1287" s="21"/>
      <c r="AJ1287" s="21"/>
      <c r="AK1287" s="21"/>
      <c r="AL1287" s="21"/>
      <c r="AM1287" s="21"/>
      <c r="AN1287" s="21"/>
    </row>
    <row r="1288" spans="1:40" s="436" customFormat="1" ht="14.5">
      <c r="A1288" s="435"/>
      <c r="B1288" s="435"/>
      <c r="C1288" s="435"/>
      <c r="D1288" s="435"/>
      <c r="E1288" s="435"/>
      <c r="F1288" s="435"/>
      <c r="G1288" s="435"/>
      <c r="H1288" s="435"/>
      <c r="I1288" s="435"/>
      <c r="J1288" s="435"/>
      <c r="K1288" s="435"/>
      <c r="L1288" s="435"/>
      <c r="M1288" s="435"/>
      <c r="N1288" s="435"/>
      <c r="O1288" s="435"/>
      <c r="P1288" s="435"/>
      <c r="Q1288" s="435"/>
      <c r="R1288" s="435"/>
      <c r="S1288" s="435"/>
      <c r="T1288" s="435"/>
      <c r="U1288" s="435"/>
      <c r="V1288" s="21"/>
      <c r="W1288" s="21"/>
      <c r="X1288" s="21"/>
      <c r="Y1288" s="21"/>
      <c r="Z1288" s="21"/>
      <c r="AA1288" s="21"/>
      <c r="AB1288" s="21"/>
      <c r="AC1288" s="21"/>
      <c r="AD1288" s="21"/>
      <c r="AE1288" s="21"/>
      <c r="AF1288" s="21"/>
      <c r="AG1288" s="21"/>
      <c r="AH1288" s="21"/>
      <c r="AI1288" s="21"/>
      <c r="AJ1288" s="21"/>
      <c r="AK1288" s="21"/>
      <c r="AL1288" s="21"/>
      <c r="AM1288" s="21"/>
      <c r="AN1288" s="21"/>
    </row>
    <row r="1289" spans="1:40" s="436" customFormat="1" ht="14.5">
      <c r="A1289" s="435"/>
      <c r="B1289" s="435"/>
      <c r="C1289" s="435"/>
      <c r="D1289" s="435"/>
      <c r="E1289" s="435"/>
      <c r="F1289" s="435"/>
      <c r="G1289" s="435"/>
      <c r="H1289" s="435"/>
      <c r="I1289" s="435"/>
      <c r="J1289" s="435"/>
      <c r="K1289" s="435"/>
      <c r="L1289" s="435"/>
      <c r="M1289" s="435"/>
      <c r="N1289" s="435"/>
      <c r="O1289" s="435"/>
      <c r="P1289" s="435"/>
      <c r="Q1289" s="435"/>
      <c r="R1289" s="435"/>
      <c r="S1289" s="435"/>
      <c r="T1289" s="435"/>
      <c r="U1289" s="435"/>
      <c r="V1289" s="21"/>
      <c r="W1289" s="21"/>
      <c r="X1289" s="21"/>
      <c r="Y1289" s="21"/>
      <c r="Z1289" s="21"/>
      <c r="AA1289" s="21"/>
      <c r="AB1289" s="21"/>
      <c r="AC1289" s="21"/>
      <c r="AD1289" s="21"/>
      <c r="AE1289" s="21"/>
      <c r="AF1289" s="21"/>
      <c r="AG1289" s="21"/>
      <c r="AH1289" s="21"/>
      <c r="AI1289" s="21"/>
      <c r="AJ1289" s="21"/>
      <c r="AK1289" s="21"/>
      <c r="AL1289" s="21"/>
      <c r="AM1289" s="21"/>
      <c r="AN1289" s="21"/>
    </row>
    <row r="1290" spans="1:40" s="436" customFormat="1" ht="14.5">
      <c r="A1290" s="435"/>
      <c r="B1290" s="435"/>
      <c r="C1290" s="435"/>
      <c r="D1290" s="435"/>
      <c r="E1290" s="435"/>
      <c r="F1290" s="435"/>
      <c r="G1290" s="435"/>
      <c r="H1290" s="435"/>
      <c r="I1290" s="435"/>
      <c r="J1290" s="435"/>
      <c r="K1290" s="435"/>
      <c r="L1290" s="435"/>
      <c r="M1290" s="435"/>
      <c r="N1290" s="435"/>
      <c r="O1290" s="435"/>
      <c r="P1290" s="435"/>
      <c r="Q1290" s="435"/>
      <c r="R1290" s="435"/>
      <c r="S1290" s="435"/>
      <c r="T1290" s="435"/>
      <c r="U1290" s="435"/>
      <c r="V1290" s="21"/>
      <c r="W1290" s="21"/>
      <c r="X1290" s="21"/>
      <c r="Y1290" s="21"/>
      <c r="Z1290" s="21"/>
      <c r="AA1290" s="21"/>
      <c r="AB1290" s="21"/>
      <c r="AC1290" s="21"/>
      <c r="AD1290" s="21"/>
      <c r="AE1290" s="21"/>
      <c r="AF1290" s="21"/>
      <c r="AG1290" s="21"/>
      <c r="AH1290" s="21"/>
      <c r="AI1290" s="21"/>
      <c r="AJ1290" s="21"/>
      <c r="AK1290" s="21"/>
      <c r="AL1290" s="21"/>
      <c r="AM1290" s="21"/>
      <c r="AN1290" s="21"/>
    </row>
    <row r="1291" spans="1:40" s="436" customFormat="1" ht="14.5">
      <c r="A1291" s="435"/>
      <c r="B1291" s="435"/>
      <c r="C1291" s="435"/>
      <c r="D1291" s="435"/>
      <c r="E1291" s="435"/>
      <c r="F1291" s="435"/>
      <c r="G1291" s="435"/>
      <c r="H1291" s="435"/>
      <c r="I1291" s="435"/>
      <c r="J1291" s="435"/>
      <c r="K1291" s="435"/>
      <c r="L1291" s="435"/>
      <c r="M1291" s="435"/>
      <c r="N1291" s="435"/>
      <c r="O1291" s="435"/>
      <c r="P1291" s="435"/>
      <c r="Q1291" s="435"/>
      <c r="R1291" s="435"/>
      <c r="S1291" s="435"/>
      <c r="T1291" s="435"/>
      <c r="U1291" s="435"/>
      <c r="V1291" s="21"/>
      <c r="W1291" s="21"/>
      <c r="X1291" s="21"/>
      <c r="Y1291" s="21"/>
      <c r="Z1291" s="21"/>
      <c r="AA1291" s="21"/>
      <c r="AB1291" s="21"/>
      <c r="AC1291" s="21"/>
      <c r="AD1291" s="21"/>
      <c r="AE1291" s="21"/>
      <c r="AF1291" s="21"/>
      <c r="AG1291" s="21"/>
      <c r="AH1291" s="21"/>
      <c r="AI1291" s="21"/>
      <c r="AJ1291" s="21"/>
      <c r="AK1291" s="21"/>
      <c r="AL1291" s="21"/>
      <c r="AM1291" s="21"/>
      <c r="AN1291" s="21"/>
    </row>
    <row r="1292" spans="1:40" s="436" customFormat="1" ht="14.5">
      <c r="A1292" s="435"/>
      <c r="B1292" s="435"/>
      <c r="C1292" s="435"/>
      <c r="D1292" s="435"/>
      <c r="E1292" s="435"/>
      <c r="F1292" s="435"/>
      <c r="G1292" s="435"/>
      <c r="H1292" s="435"/>
      <c r="I1292" s="435"/>
      <c r="J1292" s="435"/>
      <c r="K1292" s="435"/>
      <c r="L1292" s="435"/>
      <c r="M1292" s="435"/>
      <c r="N1292" s="435"/>
      <c r="O1292" s="435"/>
      <c r="P1292" s="435"/>
      <c r="Q1292" s="435"/>
      <c r="R1292" s="435"/>
      <c r="S1292" s="435"/>
      <c r="T1292" s="435"/>
      <c r="U1292" s="435"/>
      <c r="V1292" s="21"/>
      <c r="W1292" s="21"/>
      <c r="X1292" s="21"/>
      <c r="Y1292" s="21"/>
      <c r="Z1292" s="21"/>
      <c r="AA1292" s="21"/>
      <c r="AB1292" s="21"/>
      <c r="AC1292" s="21"/>
      <c r="AD1292" s="21"/>
      <c r="AE1292" s="21"/>
      <c r="AF1292" s="21"/>
      <c r="AG1292" s="21"/>
      <c r="AH1292" s="21"/>
      <c r="AI1292" s="21"/>
      <c r="AJ1292" s="21"/>
      <c r="AK1292" s="21"/>
      <c r="AL1292" s="21"/>
      <c r="AM1292" s="21"/>
      <c r="AN1292" s="21"/>
    </row>
    <row r="1293" spans="1:40" s="436" customFormat="1" ht="14.5">
      <c r="A1293" s="435"/>
      <c r="B1293" s="435"/>
      <c r="C1293" s="435"/>
      <c r="D1293" s="435"/>
      <c r="E1293" s="435"/>
      <c r="F1293" s="435"/>
      <c r="G1293" s="435"/>
      <c r="H1293" s="435"/>
      <c r="I1293" s="435"/>
      <c r="J1293" s="435"/>
      <c r="K1293" s="435"/>
      <c r="L1293" s="435"/>
      <c r="M1293" s="435"/>
      <c r="N1293" s="435"/>
      <c r="O1293" s="435"/>
      <c r="P1293" s="435"/>
      <c r="Q1293" s="435"/>
      <c r="R1293" s="435"/>
      <c r="S1293" s="435"/>
      <c r="T1293" s="435"/>
      <c r="U1293" s="435"/>
      <c r="V1293" s="21"/>
      <c r="W1293" s="21"/>
      <c r="X1293" s="21"/>
      <c r="Y1293" s="21"/>
      <c r="Z1293" s="21"/>
      <c r="AA1293" s="21"/>
      <c r="AB1293" s="21"/>
      <c r="AC1293" s="21"/>
      <c r="AD1293" s="21"/>
      <c r="AE1293" s="21"/>
      <c r="AF1293" s="21"/>
      <c r="AG1293" s="21"/>
      <c r="AH1293" s="21"/>
      <c r="AI1293" s="21"/>
      <c r="AJ1293" s="21"/>
      <c r="AK1293" s="21"/>
      <c r="AL1293" s="21"/>
      <c r="AM1293" s="21"/>
      <c r="AN1293" s="21"/>
    </row>
    <row r="1294" spans="1:40" s="436" customFormat="1" ht="14.5">
      <c r="A1294" s="435"/>
      <c r="B1294" s="435"/>
      <c r="C1294" s="435"/>
      <c r="D1294" s="435"/>
      <c r="E1294" s="435"/>
      <c r="F1294" s="435"/>
      <c r="G1294" s="435"/>
      <c r="H1294" s="435"/>
      <c r="I1294" s="435"/>
      <c r="J1294" s="435"/>
      <c r="K1294" s="435"/>
      <c r="L1294" s="435"/>
      <c r="M1294" s="435"/>
      <c r="N1294" s="435"/>
      <c r="O1294" s="435"/>
      <c r="P1294" s="435"/>
      <c r="Q1294" s="435"/>
      <c r="R1294" s="435"/>
      <c r="S1294" s="435"/>
      <c r="T1294" s="435"/>
      <c r="U1294" s="435"/>
      <c r="V1294" s="21"/>
      <c r="W1294" s="21"/>
      <c r="X1294" s="21"/>
      <c r="Y1294" s="21"/>
      <c r="Z1294" s="21"/>
      <c r="AA1294" s="21"/>
      <c r="AB1294" s="21"/>
      <c r="AC1294" s="21"/>
      <c r="AD1294" s="21"/>
      <c r="AE1294" s="21"/>
      <c r="AF1294" s="21"/>
      <c r="AG1294" s="21"/>
      <c r="AH1294" s="21"/>
      <c r="AI1294" s="21"/>
      <c r="AJ1294" s="21"/>
      <c r="AK1294" s="21"/>
      <c r="AL1294" s="21"/>
      <c r="AM1294" s="21"/>
      <c r="AN1294" s="21"/>
    </row>
    <row r="1295" spans="1:40" s="436" customFormat="1" ht="14.5">
      <c r="A1295" s="435"/>
      <c r="B1295" s="435"/>
      <c r="C1295" s="435"/>
      <c r="D1295" s="435"/>
      <c r="E1295" s="435"/>
      <c r="F1295" s="435"/>
      <c r="G1295" s="435"/>
      <c r="H1295" s="435"/>
      <c r="I1295" s="435"/>
      <c r="J1295" s="435"/>
      <c r="K1295" s="435"/>
      <c r="L1295" s="435"/>
      <c r="M1295" s="435"/>
      <c r="N1295" s="435"/>
      <c r="O1295" s="435"/>
      <c r="P1295" s="435"/>
      <c r="Q1295" s="435"/>
      <c r="R1295" s="435"/>
      <c r="S1295" s="435"/>
      <c r="T1295" s="435"/>
      <c r="U1295" s="435"/>
      <c r="V1295" s="21"/>
      <c r="W1295" s="21"/>
      <c r="X1295" s="21"/>
      <c r="Y1295" s="21"/>
      <c r="Z1295" s="21"/>
      <c r="AA1295" s="21"/>
      <c r="AB1295" s="21"/>
      <c r="AC1295" s="21"/>
      <c r="AD1295" s="21"/>
      <c r="AE1295" s="21"/>
      <c r="AF1295" s="21"/>
      <c r="AG1295" s="21"/>
      <c r="AH1295" s="21"/>
      <c r="AI1295" s="21"/>
      <c r="AJ1295" s="21"/>
      <c r="AK1295" s="21"/>
      <c r="AL1295" s="21"/>
      <c r="AM1295" s="21"/>
      <c r="AN1295" s="21"/>
    </row>
    <row r="1296" spans="1:40" s="436" customFormat="1" ht="14.5">
      <c r="A1296" s="435"/>
      <c r="B1296" s="435"/>
      <c r="C1296" s="435"/>
      <c r="D1296" s="435"/>
      <c r="E1296" s="435"/>
      <c r="F1296" s="435"/>
      <c r="G1296" s="435"/>
      <c r="H1296" s="435"/>
      <c r="I1296" s="435"/>
      <c r="J1296" s="435"/>
      <c r="K1296" s="435"/>
      <c r="L1296" s="435"/>
      <c r="M1296" s="435"/>
      <c r="N1296" s="435"/>
      <c r="O1296" s="435"/>
      <c r="P1296" s="435"/>
      <c r="Q1296" s="435"/>
      <c r="R1296" s="435"/>
      <c r="S1296" s="435"/>
      <c r="T1296" s="435"/>
      <c r="U1296" s="435"/>
      <c r="V1296" s="21"/>
      <c r="W1296" s="21"/>
      <c r="X1296" s="21"/>
      <c r="Y1296" s="21"/>
      <c r="Z1296" s="21"/>
      <c r="AA1296" s="21"/>
      <c r="AB1296" s="21"/>
      <c r="AC1296" s="21"/>
      <c r="AD1296" s="21"/>
      <c r="AE1296" s="21"/>
      <c r="AF1296" s="21"/>
      <c r="AG1296" s="21"/>
      <c r="AH1296" s="21"/>
      <c r="AI1296" s="21"/>
      <c r="AJ1296" s="21"/>
      <c r="AK1296" s="21"/>
      <c r="AL1296" s="21"/>
      <c r="AM1296" s="21"/>
      <c r="AN1296" s="21"/>
    </row>
    <row r="1297" spans="1:40" s="436" customFormat="1" ht="14.5">
      <c r="A1297" s="435"/>
      <c r="B1297" s="435"/>
      <c r="C1297" s="435"/>
      <c r="D1297" s="435"/>
      <c r="E1297" s="435"/>
      <c r="F1297" s="435"/>
      <c r="G1297" s="435"/>
      <c r="H1297" s="435"/>
      <c r="I1297" s="435"/>
      <c r="J1297" s="435"/>
      <c r="K1297" s="435"/>
      <c r="L1297" s="435"/>
      <c r="M1297" s="435"/>
      <c r="N1297" s="435"/>
      <c r="O1297" s="435"/>
      <c r="P1297" s="435"/>
      <c r="Q1297" s="435"/>
      <c r="R1297" s="435"/>
      <c r="S1297" s="435"/>
      <c r="T1297" s="435"/>
      <c r="U1297" s="435"/>
      <c r="V1297" s="21"/>
      <c r="W1297" s="21"/>
      <c r="X1297" s="21"/>
      <c r="Y1297" s="21"/>
      <c r="Z1297" s="21"/>
      <c r="AA1297" s="21"/>
      <c r="AB1297" s="21"/>
      <c r="AC1297" s="21"/>
      <c r="AD1297" s="21"/>
      <c r="AE1297" s="21"/>
      <c r="AF1297" s="21"/>
      <c r="AG1297" s="21"/>
      <c r="AH1297" s="21"/>
      <c r="AI1297" s="21"/>
      <c r="AJ1297" s="21"/>
      <c r="AK1297" s="21"/>
      <c r="AL1297" s="21"/>
      <c r="AM1297" s="21"/>
      <c r="AN1297" s="21"/>
    </row>
    <row r="1298" spans="1:40" s="436" customFormat="1" ht="14.5">
      <c r="A1298" s="435"/>
      <c r="B1298" s="435"/>
      <c r="C1298" s="435"/>
      <c r="D1298" s="435"/>
      <c r="E1298" s="435"/>
      <c r="F1298" s="435"/>
      <c r="G1298" s="435"/>
      <c r="H1298" s="435"/>
      <c r="I1298" s="435"/>
      <c r="J1298" s="435"/>
      <c r="K1298" s="435"/>
      <c r="L1298" s="435"/>
      <c r="M1298" s="435"/>
      <c r="N1298" s="435"/>
      <c r="O1298" s="435"/>
      <c r="P1298" s="435"/>
      <c r="Q1298" s="435"/>
      <c r="R1298" s="435"/>
      <c r="S1298" s="435"/>
      <c r="T1298" s="435"/>
      <c r="U1298" s="435"/>
      <c r="V1298" s="21"/>
      <c r="W1298" s="21"/>
      <c r="X1298" s="21"/>
      <c r="Y1298" s="21"/>
      <c r="Z1298" s="21"/>
      <c r="AA1298" s="21"/>
      <c r="AB1298" s="21"/>
      <c r="AC1298" s="21"/>
      <c r="AD1298" s="21"/>
      <c r="AE1298" s="21"/>
      <c r="AF1298" s="21"/>
      <c r="AG1298" s="21"/>
      <c r="AH1298" s="21"/>
      <c r="AI1298" s="21"/>
      <c r="AJ1298" s="21"/>
      <c r="AK1298" s="21"/>
      <c r="AL1298" s="21"/>
      <c r="AM1298" s="21"/>
      <c r="AN1298" s="21"/>
    </row>
    <row r="1299" spans="1:40" s="436" customFormat="1" ht="14.5">
      <c r="A1299" s="435"/>
      <c r="B1299" s="435"/>
      <c r="C1299" s="435"/>
      <c r="D1299" s="435"/>
      <c r="E1299" s="435"/>
      <c r="F1299" s="435"/>
      <c r="G1299" s="435"/>
      <c r="H1299" s="435"/>
      <c r="I1299" s="435"/>
      <c r="J1299" s="435"/>
      <c r="K1299" s="435"/>
      <c r="L1299" s="435"/>
      <c r="M1299" s="435"/>
      <c r="N1299" s="435"/>
      <c r="O1299" s="435"/>
      <c r="P1299" s="435"/>
      <c r="Q1299" s="435"/>
      <c r="R1299" s="435"/>
      <c r="S1299" s="435"/>
      <c r="T1299" s="435"/>
      <c r="U1299" s="435"/>
      <c r="V1299" s="21"/>
      <c r="W1299" s="21"/>
      <c r="X1299" s="21"/>
      <c r="Y1299" s="21"/>
      <c r="Z1299" s="21"/>
      <c r="AA1299" s="21"/>
      <c r="AB1299" s="21"/>
      <c r="AC1299" s="21"/>
      <c r="AD1299" s="21"/>
      <c r="AE1299" s="21"/>
      <c r="AF1299" s="21"/>
      <c r="AG1299" s="21"/>
      <c r="AH1299" s="21"/>
      <c r="AI1299" s="21"/>
      <c r="AJ1299" s="21"/>
      <c r="AK1299" s="21"/>
      <c r="AL1299" s="21"/>
      <c r="AM1299" s="21"/>
      <c r="AN1299" s="21"/>
    </row>
    <row r="1300" spans="1:40" s="436" customFormat="1" ht="14.5">
      <c r="A1300" s="435"/>
      <c r="B1300" s="435"/>
      <c r="C1300" s="435"/>
      <c r="D1300" s="435"/>
      <c r="E1300" s="435"/>
      <c r="F1300" s="435"/>
      <c r="G1300" s="435"/>
      <c r="H1300" s="435"/>
      <c r="I1300" s="435"/>
      <c r="J1300" s="435"/>
      <c r="K1300" s="435"/>
      <c r="L1300" s="435"/>
      <c r="M1300" s="435"/>
      <c r="N1300" s="435"/>
      <c r="O1300" s="435"/>
      <c r="P1300" s="435"/>
      <c r="Q1300" s="435"/>
      <c r="R1300" s="435"/>
      <c r="S1300" s="435"/>
      <c r="T1300" s="435"/>
      <c r="U1300" s="435"/>
      <c r="V1300" s="21"/>
      <c r="W1300" s="21"/>
      <c r="X1300" s="21"/>
      <c r="Y1300" s="21"/>
      <c r="Z1300" s="21"/>
      <c r="AA1300" s="21"/>
      <c r="AB1300" s="21"/>
      <c r="AC1300" s="21"/>
      <c r="AD1300" s="21"/>
      <c r="AE1300" s="21"/>
      <c r="AF1300" s="21"/>
      <c r="AG1300" s="21"/>
      <c r="AH1300" s="21"/>
      <c r="AI1300" s="21"/>
      <c r="AJ1300" s="21"/>
      <c r="AK1300" s="21"/>
      <c r="AL1300" s="21"/>
      <c r="AM1300" s="21"/>
      <c r="AN1300" s="21"/>
    </row>
    <row r="1301" spans="1:40" s="436" customFormat="1" ht="14.5">
      <c r="A1301" s="435"/>
      <c r="B1301" s="435"/>
      <c r="C1301" s="435"/>
      <c r="D1301" s="435"/>
      <c r="E1301" s="435"/>
      <c r="F1301" s="435"/>
      <c r="G1301" s="435"/>
      <c r="H1301" s="435"/>
      <c r="I1301" s="435"/>
      <c r="J1301" s="435"/>
      <c r="K1301" s="435"/>
      <c r="L1301" s="435"/>
      <c r="M1301" s="435"/>
      <c r="N1301" s="435"/>
      <c r="O1301" s="435"/>
      <c r="P1301" s="435"/>
      <c r="Q1301" s="435"/>
      <c r="R1301" s="435"/>
      <c r="S1301" s="435"/>
      <c r="T1301" s="435"/>
      <c r="U1301" s="435"/>
      <c r="V1301" s="21"/>
      <c r="W1301" s="21"/>
      <c r="X1301" s="21"/>
      <c r="Y1301" s="21"/>
      <c r="Z1301" s="21"/>
      <c r="AA1301" s="21"/>
      <c r="AB1301" s="21"/>
      <c r="AC1301" s="21"/>
      <c r="AD1301" s="21"/>
      <c r="AE1301" s="21"/>
      <c r="AF1301" s="21"/>
      <c r="AG1301" s="21"/>
      <c r="AH1301" s="21"/>
      <c r="AI1301" s="21"/>
      <c r="AJ1301" s="21"/>
      <c r="AK1301" s="21"/>
      <c r="AL1301" s="21"/>
      <c r="AM1301" s="21"/>
      <c r="AN1301" s="21"/>
    </row>
    <row r="1302" spans="1:40" s="436" customFormat="1" ht="14.5">
      <c r="A1302" s="435"/>
      <c r="B1302" s="435"/>
      <c r="C1302" s="435"/>
      <c r="D1302" s="435"/>
      <c r="E1302" s="435"/>
      <c r="F1302" s="435"/>
      <c r="G1302" s="435"/>
      <c r="H1302" s="435"/>
      <c r="I1302" s="435"/>
      <c r="J1302" s="435"/>
      <c r="K1302" s="435"/>
      <c r="L1302" s="435"/>
      <c r="M1302" s="435"/>
      <c r="N1302" s="435"/>
      <c r="O1302" s="435"/>
      <c r="P1302" s="435"/>
      <c r="Q1302" s="435"/>
      <c r="R1302" s="435"/>
      <c r="S1302" s="435"/>
      <c r="T1302" s="435"/>
      <c r="U1302" s="435"/>
      <c r="V1302" s="21"/>
      <c r="W1302" s="21"/>
      <c r="X1302" s="21"/>
      <c r="Y1302" s="21"/>
      <c r="Z1302" s="21"/>
      <c r="AA1302" s="21"/>
      <c r="AB1302" s="21"/>
      <c r="AC1302" s="21"/>
      <c r="AD1302" s="21"/>
      <c r="AE1302" s="21"/>
      <c r="AF1302" s="21"/>
      <c r="AG1302" s="21"/>
      <c r="AH1302" s="21"/>
      <c r="AI1302" s="21"/>
      <c r="AJ1302" s="21"/>
      <c r="AK1302" s="21"/>
      <c r="AL1302" s="21"/>
      <c r="AM1302" s="21"/>
      <c r="AN1302" s="21"/>
    </row>
    <row r="1303" spans="1:40" s="436" customFormat="1" ht="14.5">
      <c r="A1303" s="435"/>
      <c r="B1303" s="435"/>
      <c r="C1303" s="435"/>
      <c r="D1303" s="435"/>
      <c r="E1303" s="435"/>
      <c r="F1303" s="435"/>
      <c r="G1303" s="435"/>
      <c r="H1303" s="435"/>
      <c r="I1303" s="435"/>
      <c r="J1303" s="435"/>
      <c r="K1303" s="435"/>
      <c r="L1303" s="435"/>
      <c r="M1303" s="435"/>
      <c r="N1303" s="435"/>
      <c r="O1303" s="435"/>
      <c r="P1303" s="435"/>
      <c r="Q1303" s="435"/>
      <c r="R1303" s="435"/>
      <c r="S1303" s="435"/>
      <c r="T1303" s="435"/>
      <c r="U1303" s="435"/>
      <c r="V1303" s="21"/>
      <c r="W1303" s="21"/>
      <c r="X1303" s="21"/>
      <c r="Y1303" s="21"/>
      <c r="Z1303" s="21"/>
      <c r="AA1303" s="21"/>
      <c r="AB1303" s="21"/>
      <c r="AC1303" s="21"/>
      <c r="AD1303" s="21"/>
      <c r="AE1303" s="21"/>
      <c r="AF1303" s="21"/>
      <c r="AG1303" s="21"/>
      <c r="AH1303" s="21"/>
      <c r="AI1303" s="21"/>
      <c r="AJ1303" s="21"/>
      <c r="AK1303" s="21"/>
      <c r="AL1303" s="21"/>
      <c r="AM1303" s="21"/>
      <c r="AN1303" s="21"/>
    </row>
    <row r="1304" spans="1:40" s="436" customFormat="1" ht="14.5">
      <c r="A1304" s="435"/>
      <c r="B1304" s="435"/>
      <c r="C1304" s="435"/>
      <c r="D1304" s="435"/>
      <c r="E1304" s="435"/>
      <c r="F1304" s="435"/>
      <c r="G1304" s="435"/>
      <c r="H1304" s="435"/>
      <c r="I1304" s="435"/>
      <c r="J1304" s="435"/>
      <c r="K1304" s="435"/>
      <c r="L1304" s="435"/>
      <c r="M1304" s="435"/>
      <c r="N1304" s="435"/>
      <c r="O1304" s="435"/>
      <c r="P1304" s="435"/>
      <c r="Q1304" s="435"/>
      <c r="R1304" s="435"/>
      <c r="S1304" s="435"/>
      <c r="T1304" s="435"/>
      <c r="U1304" s="435"/>
      <c r="V1304" s="21"/>
      <c r="W1304" s="21"/>
      <c r="X1304" s="21"/>
      <c r="Y1304" s="21"/>
      <c r="Z1304" s="21"/>
      <c r="AA1304" s="21"/>
      <c r="AB1304" s="21"/>
      <c r="AC1304" s="21"/>
      <c r="AD1304" s="21"/>
      <c r="AE1304" s="21"/>
      <c r="AF1304" s="21"/>
      <c r="AG1304" s="21"/>
      <c r="AH1304" s="21"/>
      <c r="AI1304" s="21"/>
      <c r="AJ1304" s="21"/>
      <c r="AK1304" s="21"/>
      <c r="AL1304" s="21"/>
      <c r="AM1304" s="21"/>
      <c r="AN1304" s="21"/>
    </row>
    <row r="1305" spans="1:40" s="436" customFormat="1" ht="14.5">
      <c r="A1305" s="435"/>
      <c r="B1305" s="435"/>
      <c r="C1305" s="435"/>
      <c r="D1305" s="435"/>
      <c r="E1305" s="435"/>
      <c r="F1305" s="435"/>
      <c r="G1305" s="435"/>
      <c r="H1305" s="435"/>
      <c r="I1305" s="435"/>
      <c r="J1305" s="435"/>
      <c r="K1305" s="435"/>
      <c r="L1305" s="435"/>
      <c r="M1305" s="435"/>
      <c r="N1305" s="435"/>
      <c r="O1305" s="435"/>
      <c r="P1305" s="435"/>
      <c r="Q1305" s="435"/>
      <c r="R1305" s="435"/>
      <c r="S1305" s="435"/>
      <c r="T1305" s="435"/>
      <c r="U1305" s="435"/>
      <c r="V1305" s="21"/>
      <c r="W1305" s="21"/>
      <c r="X1305" s="21"/>
      <c r="Y1305" s="21"/>
      <c r="Z1305" s="21"/>
      <c r="AA1305" s="21"/>
      <c r="AB1305" s="21"/>
      <c r="AC1305" s="21"/>
      <c r="AD1305" s="21"/>
      <c r="AE1305" s="21"/>
      <c r="AF1305" s="21"/>
      <c r="AG1305" s="21"/>
      <c r="AH1305" s="21"/>
      <c r="AI1305" s="21"/>
      <c r="AJ1305" s="21"/>
      <c r="AK1305" s="21"/>
      <c r="AL1305" s="21"/>
      <c r="AM1305" s="21"/>
      <c r="AN1305" s="21"/>
    </row>
    <row r="1306" spans="1:40" s="436" customFormat="1" ht="14.5">
      <c r="A1306" s="435"/>
      <c r="B1306" s="435"/>
      <c r="C1306" s="435"/>
      <c r="D1306" s="435"/>
      <c r="E1306" s="435"/>
      <c r="F1306" s="435"/>
      <c r="G1306" s="435"/>
      <c r="H1306" s="435"/>
      <c r="I1306" s="435"/>
      <c r="J1306" s="435"/>
      <c r="K1306" s="435"/>
      <c r="L1306" s="435"/>
      <c r="M1306" s="435"/>
      <c r="N1306" s="435"/>
      <c r="O1306" s="435"/>
      <c r="P1306" s="435"/>
      <c r="Q1306" s="435"/>
      <c r="R1306" s="435"/>
      <c r="S1306" s="435"/>
      <c r="T1306" s="435"/>
      <c r="U1306" s="435"/>
      <c r="V1306" s="21"/>
      <c r="W1306" s="21"/>
      <c r="X1306" s="21"/>
      <c r="Y1306" s="21"/>
      <c r="Z1306" s="21"/>
      <c r="AA1306" s="21"/>
      <c r="AB1306" s="21"/>
      <c r="AC1306" s="21"/>
      <c r="AD1306" s="21"/>
      <c r="AE1306" s="21"/>
      <c r="AF1306" s="21"/>
      <c r="AG1306" s="21"/>
      <c r="AH1306" s="21"/>
      <c r="AI1306" s="21"/>
      <c r="AJ1306" s="21"/>
      <c r="AK1306" s="21"/>
      <c r="AL1306" s="21"/>
      <c r="AM1306" s="21"/>
      <c r="AN1306" s="21"/>
    </row>
    <row r="1307" spans="1:40" s="436" customFormat="1" ht="14.5">
      <c r="A1307" s="435"/>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21"/>
      <c r="W1307" s="21"/>
      <c r="X1307" s="21"/>
      <c r="Y1307" s="21"/>
      <c r="Z1307" s="21"/>
      <c r="AA1307" s="21"/>
      <c r="AB1307" s="21"/>
      <c r="AC1307" s="21"/>
      <c r="AD1307" s="21"/>
      <c r="AE1307" s="21"/>
      <c r="AF1307" s="21"/>
      <c r="AG1307" s="21"/>
      <c r="AH1307" s="21"/>
      <c r="AI1307" s="21"/>
      <c r="AJ1307" s="21"/>
      <c r="AK1307" s="21"/>
      <c r="AL1307" s="21"/>
      <c r="AM1307" s="21"/>
      <c r="AN1307" s="21"/>
    </row>
    <row r="1308" spans="1:40" s="436" customFormat="1" ht="14.5">
      <c r="A1308" s="435"/>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21"/>
      <c r="W1308" s="21"/>
      <c r="X1308" s="21"/>
      <c r="Y1308" s="21"/>
      <c r="Z1308" s="21"/>
      <c r="AA1308" s="21"/>
      <c r="AB1308" s="21"/>
      <c r="AC1308" s="21"/>
      <c r="AD1308" s="21"/>
      <c r="AE1308" s="21"/>
      <c r="AF1308" s="21"/>
      <c r="AG1308" s="21"/>
      <c r="AH1308" s="21"/>
      <c r="AI1308" s="21"/>
      <c r="AJ1308" s="21"/>
      <c r="AK1308" s="21"/>
      <c r="AL1308" s="21"/>
      <c r="AM1308" s="21"/>
      <c r="AN1308" s="21"/>
    </row>
    <row r="1309" spans="1:40" s="436" customFormat="1" ht="14.5">
      <c r="A1309" s="435"/>
      <c r="B1309" s="435"/>
      <c r="C1309" s="435"/>
      <c r="D1309" s="435"/>
      <c r="E1309" s="435"/>
      <c r="F1309" s="435"/>
      <c r="G1309" s="435"/>
      <c r="H1309" s="435"/>
      <c r="I1309" s="435"/>
      <c r="J1309" s="435"/>
      <c r="K1309" s="435"/>
      <c r="L1309" s="435"/>
      <c r="M1309" s="435"/>
      <c r="N1309" s="435"/>
      <c r="O1309" s="435"/>
      <c r="P1309" s="435"/>
      <c r="Q1309" s="435"/>
      <c r="R1309" s="435"/>
      <c r="S1309" s="435"/>
      <c r="T1309" s="435"/>
      <c r="U1309" s="435"/>
      <c r="V1309" s="21"/>
      <c r="W1309" s="21"/>
      <c r="X1309" s="21"/>
      <c r="Y1309" s="21"/>
      <c r="Z1309" s="21"/>
      <c r="AA1309" s="21"/>
      <c r="AB1309" s="21"/>
      <c r="AC1309" s="21"/>
      <c r="AD1309" s="21"/>
      <c r="AE1309" s="21"/>
      <c r="AF1309" s="21"/>
      <c r="AG1309" s="21"/>
      <c r="AH1309" s="21"/>
      <c r="AI1309" s="21"/>
      <c r="AJ1309" s="21"/>
      <c r="AK1309" s="21"/>
      <c r="AL1309" s="21"/>
      <c r="AM1309" s="21"/>
      <c r="AN1309" s="21"/>
    </row>
    <row r="1310" spans="1:40" s="436" customFormat="1" ht="14.5">
      <c r="A1310" s="435"/>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21"/>
      <c r="W1310" s="21"/>
      <c r="X1310" s="21"/>
      <c r="Y1310" s="21"/>
      <c r="Z1310" s="21"/>
      <c r="AA1310" s="21"/>
      <c r="AB1310" s="21"/>
      <c r="AC1310" s="21"/>
      <c r="AD1310" s="21"/>
      <c r="AE1310" s="21"/>
      <c r="AF1310" s="21"/>
      <c r="AG1310" s="21"/>
      <c r="AH1310" s="21"/>
      <c r="AI1310" s="21"/>
      <c r="AJ1310" s="21"/>
      <c r="AK1310" s="21"/>
      <c r="AL1310" s="21"/>
      <c r="AM1310" s="21"/>
      <c r="AN1310" s="21"/>
    </row>
    <row r="1311" spans="1:40" s="436" customFormat="1" ht="14.5">
      <c r="A1311" s="435"/>
      <c r="B1311" s="435"/>
      <c r="C1311" s="435"/>
      <c r="D1311" s="435"/>
      <c r="E1311" s="435"/>
      <c r="F1311" s="435"/>
      <c r="G1311" s="435"/>
      <c r="H1311" s="435"/>
      <c r="I1311" s="435"/>
      <c r="J1311" s="435"/>
      <c r="K1311" s="435"/>
      <c r="L1311" s="435"/>
      <c r="M1311" s="435"/>
      <c r="N1311" s="435"/>
      <c r="O1311" s="435"/>
      <c r="P1311" s="435"/>
      <c r="Q1311" s="435"/>
      <c r="R1311" s="435"/>
      <c r="S1311" s="435"/>
      <c r="T1311" s="435"/>
      <c r="U1311" s="435"/>
      <c r="V1311" s="21"/>
      <c r="W1311" s="21"/>
      <c r="X1311" s="21"/>
      <c r="Y1311" s="21"/>
      <c r="Z1311" s="21"/>
      <c r="AA1311" s="21"/>
      <c r="AB1311" s="21"/>
      <c r="AC1311" s="21"/>
      <c r="AD1311" s="21"/>
      <c r="AE1311" s="21"/>
      <c r="AF1311" s="21"/>
      <c r="AG1311" s="21"/>
      <c r="AH1311" s="21"/>
      <c r="AI1311" s="21"/>
      <c r="AJ1311" s="21"/>
      <c r="AK1311" s="21"/>
      <c r="AL1311" s="21"/>
      <c r="AM1311" s="21"/>
      <c r="AN1311" s="21"/>
    </row>
    <row r="1312" spans="1:40" s="436" customFormat="1" ht="14.5">
      <c r="A1312" s="435"/>
      <c r="B1312" s="435"/>
      <c r="C1312" s="435"/>
      <c r="D1312" s="435"/>
      <c r="E1312" s="435"/>
      <c r="F1312" s="435"/>
      <c r="G1312" s="435"/>
      <c r="H1312" s="435"/>
      <c r="I1312" s="435"/>
      <c r="J1312" s="435"/>
      <c r="K1312" s="435"/>
      <c r="L1312" s="435"/>
      <c r="M1312" s="435"/>
      <c r="N1312" s="435"/>
      <c r="O1312" s="435"/>
      <c r="P1312" s="435"/>
      <c r="Q1312" s="435"/>
      <c r="R1312" s="435"/>
      <c r="S1312" s="435"/>
      <c r="T1312" s="435"/>
      <c r="U1312" s="435"/>
      <c r="V1312" s="21"/>
      <c r="W1312" s="21"/>
      <c r="X1312" s="21"/>
      <c r="Y1312" s="21"/>
      <c r="Z1312" s="21"/>
      <c r="AA1312" s="21"/>
      <c r="AB1312" s="21"/>
      <c r="AC1312" s="21"/>
      <c r="AD1312" s="21"/>
      <c r="AE1312" s="21"/>
      <c r="AF1312" s="21"/>
      <c r="AG1312" s="21"/>
      <c r="AH1312" s="21"/>
      <c r="AI1312" s="21"/>
      <c r="AJ1312" s="21"/>
      <c r="AK1312" s="21"/>
      <c r="AL1312" s="21"/>
      <c r="AM1312" s="21"/>
      <c r="AN1312" s="21"/>
    </row>
    <row r="1313" spans="1:40" s="436" customFormat="1" ht="14.5">
      <c r="A1313" s="435"/>
      <c r="B1313" s="435"/>
      <c r="C1313" s="435"/>
      <c r="D1313" s="435"/>
      <c r="E1313" s="435"/>
      <c r="F1313" s="435"/>
      <c r="G1313" s="435"/>
      <c r="H1313" s="435"/>
      <c r="I1313" s="435"/>
      <c r="J1313" s="435"/>
      <c r="K1313" s="435"/>
      <c r="L1313" s="435"/>
      <c r="M1313" s="435"/>
      <c r="N1313" s="435"/>
      <c r="O1313" s="435"/>
      <c r="P1313" s="435"/>
      <c r="Q1313" s="435"/>
      <c r="R1313" s="435"/>
      <c r="S1313" s="435"/>
      <c r="T1313" s="435"/>
      <c r="U1313" s="435"/>
      <c r="V1313" s="21"/>
      <c r="W1313" s="21"/>
      <c r="X1313" s="21"/>
      <c r="Y1313" s="21"/>
      <c r="Z1313" s="21"/>
      <c r="AA1313" s="21"/>
      <c r="AB1313" s="21"/>
      <c r="AC1313" s="21"/>
      <c r="AD1313" s="21"/>
      <c r="AE1313" s="21"/>
      <c r="AF1313" s="21"/>
      <c r="AG1313" s="21"/>
      <c r="AH1313" s="21"/>
      <c r="AI1313" s="21"/>
      <c r="AJ1313" s="21"/>
      <c r="AK1313" s="21"/>
      <c r="AL1313" s="21"/>
      <c r="AM1313" s="21"/>
      <c r="AN1313" s="21"/>
    </row>
    <row r="1314" spans="1:40" s="436" customFormat="1" ht="14.5">
      <c r="A1314" s="435"/>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21"/>
      <c r="W1314" s="21"/>
      <c r="X1314" s="21"/>
      <c r="Y1314" s="21"/>
      <c r="Z1314" s="21"/>
      <c r="AA1314" s="21"/>
      <c r="AB1314" s="21"/>
      <c r="AC1314" s="21"/>
      <c r="AD1314" s="21"/>
      <c r="AE1314" s="21"/>
      <c r="AF1314" s="21"/>
      <c r="AG1314" s="21"/>
      <c r="AH1314" s="21"/>
      <c r="AI1314" s="21"/>
      <c r="AJ1314" s="21"/>
      <c r="AK1314" s="21"/>
      <c r="AL1314" s="21"/>
      <c r="AM1314" s="21"/>
      <c r="AN1314" s="21"/>
    </row>
    <row r="1315" spans="1:40" s="436" customFormat="1" ht="14.5">
      <c r="A1315" s="435"/>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21"/>
      <c r="W1315" s="21"/>
      <c r="X1315" s="21"/>
      <c r="Y1315" s="21"/>
      <c r="Z1315" s="21"/>
      <c r="AA1315" s="21"/>
      <c r="AB1315" s="21"/>
      <c r="AC1315" s="21"/>
      <c r="AD1315" s="21"/>
      <c r="AE1315" s="21"/>
      <c r="AF1315" s="21"/>
      <c r="AG1315" s="21"/>
      <c r="AH1315" s="21"/>
      <c r="AI1315" s="21"/>
      <c r="AJ1315" s="21"/>
      <c r="AK1315" s="21"/>
      <c r="AL1315" s="21"/>
      <c r="AM1315" s="21"/>
      <c r="AN1315" s="21"/>
    </row>
    <row r="1316" spans="1:40" s="436" customFormat="1" ht="14.5">
      <c r="A1316" s="435"/>
      <c r="B1316" s="435"/>
      <c r="C1316" s="435"/>
      <c r="D1316" s="435"/>
      <c r="E1316" s="435"/>
      <c r="F1316" s="435"/>
      <c r="G1316" s="435"/>
      <c r="H1316" s="435"/>
      <c r="I1316" s="435"/>
      <c r="J1316" s="435"/>
      <c r="K1316" s="435"/>
      <c r="L1316" s="435"/>
      <c r="M1316" s="435"/>
      <c r="N1316" s="435"/>
      <c r="O1316" s="435"/>
      <c r="P1316" s="435"/>
      <c r="Q1316" s="435"/>
      <c r="R1316" s="435"/>
      <c r="S1316" s="435"/>
      <c r="T1316" s="435"/>
      <c r="U1316" s="435"/>
      <c r="V1316" s="21"/>
      <c r="W1316" s="21"/>
      <c r="X1316" s="21"/>
      <c r="Y1316" s="21"/>
      <c r="Z1316" s="21"/>
      <c r="AA1316" s="21"/>
      <c r="AB1316" s="21"/>
      <c r="AC1316" s="21"/>
      <c r="AD1316" s="21"/>
      <c r="AE1316" s="21"/>
      <c r="AF1316" s="21"/>
      <c r="AG1316" s="21"/>
      <c r="AH1316" s="21"/>
      <c r="AI1316" s="21"/>
      <c r="AJ1316" s="21"/>
      <c r="AK1316" s="21"/>
      <c r="AL1316" s="21"/>
      <c r="AM1316" s="21"/>
      <c r="AN1316" s="21"/>
    </row>
    <row r="1317" spans="1:40" s="436" customFormat="1" ht="14.5">
      <c r="A1317" s="435"/>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21"/>
      <c r="W1317" s="21"/>
      <c r="X1317" s="21"/>
      <c r="Y1317" s="21"/>
      <c r="Z1317" s="21"/>
      <c r="AA1317" s="21"/>
      <c r="AB1317" s="21"/>
      <c r="AC1317" s="21"/>
      <c r="AD1317" s="21"/>
      <c r="AE1317" s="21"/>
      <c r="AF1317" s="21"/>
      <c r="AG1317" s="21"/>
      <c r="AH1317" s="21"/>
      <c r="AI1317" s="21"/>
      <c r="AJ1317" s="21"/>
      <c r="AK1317" s="21"/>
      <c r="AL1317" s="21"/>
      <c r="AM1317" s="21"/>
      <c r="AN1317" s="21"/>
    </row>
    <row r="1318" spans="1:40" s="436" customFormat="1" ht="14.5">
      <c r="A1318" s="435"/>
      <c r="B1318" s="435"/>
      <c r="C1318" s="435"/>
      <c r="D1318" s="435"/>
      <c r="E1318" s="435"/>
      <c r="F1318" s="435"/>
      <c r="G1318" s="435"/>
      <c r="H1318" s="435"/>
      <c r="I1318" s="435"/>
      <c r="J1318" s="435"/>
      <c r="K1318" s="435"/>
      <c r="L1318" s="435"/>
      <c r="M1318" s="435"/>
      <c r="N1318" s="435"/>
      <c r="O1318" s="435"/>
      <c r="P1318" s="435"/>
      <c r="Q1318" s="435"/>
      <c r="R1318" s="435"/>
      <c r="S1318" s="435"/>
      <c r="T1318" s="435"/>
      <c r="U1318" s="435"/>
      <c r="V1318" s="21"/>
      <c r="W1318" s="21"/>
      <c r="X1318" s="21"/>
      <c r="Y1318" s="21"/>
      <c r="Z1318" s="21"/>
      <c r="AA1318" s="21"/>
      <c r="AB1318" s="21"/>
      <c r="AC1318" s="21"/>
      <c r="AD1318" s="21"/>
      <c r="AE1318" s="21"/>
      <c r="AF1318" s="21"/>
      <c r="AG1318" s="21"/>
      <c r="AH1318" s="21"/>
      <c r="AI1318" s="21"/>
      <c r="AJ1318" s="21"/>
      <c r="AK1318" s="21"/>
      <c r="AL1318" s="21"/>
      <c r="AM1318" s="21"/>
      <c r="AN1318" s="21"/>
    </row>
    <row r="1319" spans="1:40" s="436" customFormat="1" ht="14.5">
      <c r="A1319" s="435"/>
      <c r="B1319" s="435"/>
      <c r="C1319" s="435"/>
      <c r="D1319" s="435"/>
      <c r="E1319" s="435"/>
      <c r="F1319" s="435"/>
      <c r="G1319" s="435"/>
      <c r="H1319" s="435"/>
      <c r="I1319" s="435"/>
      <c r="J1319" s="435"/>
      <c r="K1319" s="435"/>
      <c r="L1319" s="435"/>
      <c r="M1319" s="435"/>
      <c r="N1319" s="435"/>
      <c r="O1319" s="435"/>
      <c r="P1319" s="435"/>
      <c r="Q1319" s="435"/>
      <c r="R1319" s="435"/>
      <c r="S1319" s="435"/>
      <c r="T1319" s="435"/>
      <c r="U1319" s="435"/>
      <c r="V1319" s="21"/>
      <c r="W1319" s="21"/>
      <c r="X1319" s="21"/>
      <c r="Y1319" s="21"/>
      <c r="Z1319" s="21"/>
      <c r="AA1319" s="21"/>
      <c r="AB1319" s="21"/>
      <c r="AC1319" s="21"/>
      <c r="AD1319" s="21"/>
      <c r="AE1319" s="21"/>
      <c r="AF1319" s="21"/>
      <c r="AG1319" s="21"/>
      <c r="AH1319" s="21"/>
      <c r="AI1319" s="21"/>
      <c r="AJ1319" s="21"/>
      <c r="AK1319" s="21"/>
      <c r="AL1319" s="21"/>
      <c r="AM1319" s="21"/>
      <c r="AN1319" s="21"/>
    </row>
    <row r="1320" spans="1:40" s="436" customFormat="1" ht="14.5">
      <c r="A1320" s="435"/>
      <c r="B1320" s="435"/>
      <c r="C1320" s="435"/>
      <c r="D1320" s="435"/>
      <c r="E1320" s="435"/>
      <c r="F1320" s="435"/>
      <c r="G1320" s="435"/>
      <c r="H1320" s="435"/>
      <c r="I1320" s="435"/>
      <c r="J1320" s="435"/>
      <c r="K1320" s="435"/>
      <c r="L1320" s="435"/>
      <c r="M1320" s="435"/>
      <c r="N1320" s="435"/>
      <c r="O1320" s="435"/>
      <c r="P1320" s="435"/>
      <c r="Q1320" s="435"/>
      <c r="R1320" s="435"/>
      <c r="S1320" s="435"/>
      <c r="T1320" s="435"/>
      <c r="U1320" s="435"/>
      <c r="V1320" s="21"/>
      <c r="W1320" s="21"/>
      <c r="X1320" s="21"/>
      <c r="Y1320" s="21"/>
      <c r="Z1320" s="21"/>
      <c r="AA1320" s="21"/>
      <c r="AB1320" s="21"/>
      <c r="AC1320" s="21"/>
      <c r="AD1320" s="21"/>
      <c r="AE1320" s="21"/>
      <c r="AF1320" s="21"/>
      <c r="AG1320" s="21"/>
      <c r="AH1320" s="21"/>
      <c r="AI1320" s="21"/>
      <c r="AJ1320" s="21"/>
      <c r="AK1320" s="21"/>
      <c r="AL1320" s="21"/>
      <c r="AM1320" s="21"/>
      <c r="AN1320" s="21"/>
    </row>
    <row r="1321" spans="1:40" s="436" customFormat="1" ht="14.5">
      <c r="A1321" s="435"/>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21"/>
      <c r="W1321" s="21"/>
      <c r="X1321" s="21"/>
      <c r="Y1321" s="21"/>
      <c r="Z1321" s="21"/>
      <c r="AA1321" s="21"/>
      <c r="AB1321" s="21"/>
      <c r="AC1321" s="21"/>
      <c r="AD1321" s="21"/>
      <c r="AE1321" s="21"/>
      <c r="AF1321" s="21"/>
      <c r="AG1321" s="21"/>
      <c r="AH1321" s="21"/>
      <c r="AI1321" s="21"/>
      <c r="AJ1321" s="21"/>
      <c r="AK1321" s="21"/>
      <c r="AL1321" s="21"/>
      <c r="AM1321" s="21"/>
      <c r="AN1321" s="21"/>
    </row>
    <row r="1322" spans="1:40" s="436" customFormat="1" ht="14.5">
      <c r="A1322" s="435"/>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21"/>
      <c r="W1322" s="21"/>
      <c r="X1322" s="21"/>
      <c r="Y1322" s="21"/>
      <c r="Z1322" s="21"/>
      <c r="AA1322" s="21"/>
      <c r="AB1322" s="21"/>
      <c r="AC1322" s="21"/>
      <c r="AD1322" s="21"/>
      <c r="AE1322" s="21"/>
      <c r="AF1322" s="21"/>
      <c r="AG1322" s="21"/>
      <c r="AH1322" s="21"/>
      <c r="AI1322" s="21"/>
      <c r="AJ1322" s="21"/>
      <c r="AK1322" s="21"/>
      <c r="AL1322" s="21"/>
      <c r="AM1322" s="21"/>
      <c r="AN1322" s="21"/>
    </row>
    <row r="1323" spans="1:40" s="436" customFormat="1" ht="14.5">
      <c r="A1323" s="435"/>
      <c r="B1323" s="435"/>
      <c r="C1323" s="435"/>
      <c r="D1323" s="435"/>
      <c r="E1323" s="435"/>
      <c r="F1323" s="435"/>
      <c r="G1323" s="435"/>
      <c r="H1323" s="435"/>
      <c r="I1323" s="435"/>
      <c r="J1323" s="435"/>
      <c r="K1323" s="435"/>
      <c r="L1323" s="435"/>
      <c r="M1323" s="435"/>
      <c r="N1323" s="435"/>
      <c r="O1323" s="435"/>
      <c r="P1323" s="435"/>
      <c r="Q1323" s="435"/>
      <c r="R1323" s="435"/>
      <c r="S1323" s="435"/>
      <c r="T1323" s="435"/>
      <c r="U1323" s="435"/>
      <c r="V1323" s="21"/>
      <c r="W1323" s="21"/>
      <c r="X1323" s="21"/>
      <c r="Y1323" s="21"/>
      <c r="Z1323" s="21"/>
      <c r="AA1323" s="21"/>
      <c r="AB1323" s="21"/>
      <c r="AC1323" s="21"/>
      <c r="AD1323" s="21"/>
      <c r="AE1323" s="21"/>
      <c r="AF1323" s="21"/>
      <c r="AG1323" s="21"/>
      <c r="AH1323" s="21"/>
      <c r="AI1323" s="21"/>
      <c r="AJ1323" s="21"/>
      <c r="AK1323" s="21"/>
      <c r="AL1323" s="21"/>
      <c r="AM1323" s="21"/>
      <c r="AN1323" s="21"/>
    </row>
    <row r="1324" spans="1:40" s="436" customFormat="1" ht="14.5">
      <c r="A1324" s="435"/>
      <c r="B1324" s="435"/>
      <c r="C1324" s="435"/>
      <c r="D1324" s="435"/>
      <c r="E1324" s="435"/>
      <c r="F1324" s="435"/>
      <c r="G1324" s="435"/>
      <c r="H1324" s="435"/>
      <c r="I1324" s="435"/>
      <c r="J1324" s="435"/>
      <c r="K1324" s="435"/>
      <c r="L1324" s="435"/>
      <c r="M1324" s="435"/>
      <c r="N1324" s="435"/>
      <c r="O1324" s="435"/>
      <c r="P1324" s="435"/>
      <c r="Q1324" s="435"/>
      <c r="R1324" s="435"/>
      <c r="S1324" s="435"/>
      <c r="T1324" s="435"/>
      <c r="U1324" s="435"/>
      <c r="V1324" s="21"/>
      <c r="W1324" s="21"/>
      <c r="X1324" s="21"/>
      <c r="Y1324" s="21"/>
      <c r="Z1324" s="21"/>
      <c r="AA1324" s="21"/>
      <c r="AB1324" s="21"/>
      <c r="AC1324" s="21"/>
      <c r="AD1324" s="21"/>
      <c r="AE1324" s="21"/>
      <c r="AF1324" s="21"/>
      <c r="AG1324" s="21"/>
      <c r="AH1324" s="21"/>
      <c r="AI1324" s="21"/>
      <c r="AJ1324" s="21"/>
      <c r="AK1324" s="21"/>
      <c r="AL1324" s="21"/>
      <c r="AM1324" s="21"/>
      <c r="AN1324" s="21"/>
    </row>
    <row r="1325" spans="1:40" s="436" customFormat="1" ht="14.5">
      <c r="A1325" s="435"/>
      <c r="B1325" s="435"/>
      <c r="C1325" s="435"/>
      <c r="D1325" s="435"/>
      <c r="E1325" s="435"/>
      <c r="F1325" s="435"/>
      <c r="G1325" s="435"/>
      <c r="H1325" s="435"/>
      <c r="I1325" s="435"/>
      <c r="J1325" s="435"/>
      <c r="K1325" s="435"/>
      <c r="L1325" s="435"/>
      <c r="M1325" s="435"/>
      <c r="N1325" s="435"/>
      <c r="O1325" s="435"/>
      <c r="P1325" s="435"/>
      <c r="Q1325" s="435"/>
      <c r="R1325" s="435"/>
      <c r="S1325" s="435"/>
      <c r="T1325" s="435"/>
      <c r="U1325" s="435"/>
      <c r="V1325" s="21"/>
      <c r="W1325" s="21"/>
      <c r="X1325" s="21"/>
      <c r="Y1325" s="21"/>
      <c r="Z1325" s="21"/>
      <c r="AA1325" s="21"/>
      <c r="AB1325" s="21"/>
      <c r="AC1325" s="21"/>
      <c r="AD1325" s="21"/>
      <c r="AE1325" s="21"/>
      <c r="AF1325" s="21"/>
      <c r="AG1325" s="21"/>
      <c r="AH1325" s="21"/>
      <c r="AI1325" s="21"/>
      <c r="AJ1325" s="21"/>
      <c r="AK1325" s="21"/>
      <c r="AL1325" s="21"/>
      <c r="AM1325" s="21"/>
      <c r="AN1325" s="21"/>
    </row>
    <row r="1326" spans="1:40" s="436" customFormat="1" ht="14.5">
      <c r="A1326" s="435"/>
      <c r="B1326" s="435"/>
      <c r="C1326" s="435"/>
      <c r="D1326" s="435"/>
      <c r="E1326" s="435"/>
      <c r="F1326" s="435"/>
      <c r="G1326" s="435"/>
      <c r="H1326" s="435"/>
      <c r="I1326" s="435"/>
      <c r="J1326" s="435"/>
      <c r="K1326" s="435"/>
      <c r="L1326" s="435"/>
      <c r="M1326" s="435"/>
      <c r="N1326" s="435"/>
      <c r="O1326" s="435"/>
      <c r="P1326" s="435"/>
      <c r="Q1326" s="435"/>
      <c r="R1326" s="435"/>
      <c r="S1326" s="435"/>
      <c r="T1326" s="435"/>
      <c r="U1326" s="435"/>
      <c r="V1326" s="21"/>
      <c r="W1326" s="21"/>
      <c r="X1326" s="21"/>
      <c r="Y1326" s="21"/>
      <c r="Z1326" s="21"/>
      <c r="AA1326" s="21"/>
      <c r="AB1326" s="21"/>
      <c r="AC1326" s="21"/>
      <c r="AD1326" s="21"/>
      <c r="AE1326" s="21"/>
      <c r="AF1326" s="21"/>
      <c r="AG1326" s="21"/>
      <c r="AH1326" s="21"/>
      <c r="AI1326" s="21"/>
      <c r="AJ1326" s="21"/>
      <c r="AK1326" s="21"/>
      <c r="AL1326" s="21"/>
      <c r="AM1326" s="21"/>
      <c r="AN1326" s="21"/>
    </row>
    <row r="1327" spans="1:40" s="436" customFormat="1" ht="14.5">
      <c r="A1327" s="435"/>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21"/>
      <c r="W1327" s="21"/>
      <c r="X1327" s="21"/>
      <c r="Y1327" s="21"/>
      <c r="Z1327" s="21"/>
      <c r="AA1327" s="21"/>
      <c r="AB1327" s="21"/>
      <c r="AC1327" s="21"/>
      <c r="AD1327" s="21"/>
      <c r="AE1327" s="21"/>
      <c r="AF1327" s="21"/>
      <c r="AG1327" s="21"/>
      <c r="AH1327" s="21"/>
      <c r="AI1327" s="21"/>
      <c r="AJ1327" s="21"/>
      <c r="AK1327" s="21"/>
      <c r="AL1327" s="21"/>
      <c r="AM1327" s="21"/>
      <c r="AN1327" s="21"/>
    </row>
    <row r="1328" spans="1:40" s="436" customFormat="1" ht="14.5">
      <c r="A1328" s="435"/>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21"/>
      <c r="W1328" s="21"/>
      <c r="X1328" s="21"/>
      <c r="Y1328" s="21"/>
      <c r="Z1328" s="21"/>
      <c r="AA1328" s="21"/>
      <c r="AB1328" s="21"/>
      <c r="AC1328" s="21"/>
      <c r="AD1328" s="21"/>
      <c r="AE1328" s="21"/>
      <c r="AF1328" s="21"/>
      <c r="AG1328" s="21"/>
      <c r="AH1328" s="21"/>
      <c r="AI1328" s="21"/>
      <c r="AJ1328" s="21"/>
      <c r="AK1328" s="21"/>
      <c r="AL1328" s="21"/>
      <c r="AM1328" s="21"/>
      <c r="AN1328" s="21"/>
    </row>
    <row r="1329" spans="1:40" s="436" customFormat="1" ht="14.5">
      <c r="A1329" s="435"/>
      <c r="B1329" s="435"/>
      <c r="C1329" s="435"/>
      <c r="D1329" s="435"/>
      <c r="E1329" s="435"/>
      <c r="F1329" s="435"/>
      <c r="G1329" s="435"/>
      <c r="H1329" s="435"/>
      <c r="I1329" s="435"/>
      <c r="J1329" s="435"/>
      <c r="K1329" s="435"/>
      <c r="L1329" s="435"/>
      <c r="M1329" s="435"/>
      <c r="N1329" s="435"/>
      <c r="O1329" s="435"/>
      <c r="P1329" s="435"/>
      <c r="Q1329" s="435"/>
      <c r="R1329" s="435"/>
      <c r="S1329" s="435"/>
      <c r="T1329" s="435"/>
      <c r="U1329" s="435"/>
      <c r="V1329" s="21"/>
      <c r="W1329" s="21"/>
      <c r="X1329" s="21"/>
      <c r="Y1329" s="21"/>
      <c r="Z1329" s="21"/>
      <c r="AA1329" s="21"/>
      <c r="AB1329" s="21"/>
      <c r="AC1329" s="21"/>
      <c r="AD1329" s="21"/>
      <c r="AE1329" s="21"/>
      <c r="AF1329" s="21"/>
      <c r="AG1329" s="21"/>
      <c r="AH1329" s="21"/>
      <c r="AI1329" s="21"/>
      <c r="AJ1329" s="21"/>
      <c r="AK1329" s="21"/>
      <c r="AL1329" s="21"/>
      <c r="AM1329" s="21"/>
      <c r="AN1329" s="21"/>
    </row>
    <row r="1330" spans="1:40" s="436" customFormat="1" ht="14.5">
      <c r="A1330" s="435"/>
      <c r="B1330" s="435"/>
      <c r="C1330" s="435"/>
      <c r="D1330" s="435"/>
      <c r="E1330" s="435"/>
      <c r="F1330" s="435"/>
      <c r="G1330" s="435"/>
      <c r="H1330" s="435"/>
      <c r="I1330" s="435"/>
      <c r="J1330" s="435"/>
      <c r="K1330" s="435"/>
      <c r="L1330" s="435"/>
      <c r="M1330" s="435"/>
      <c r="N1330" s="435"/>
      <c r="O1330" s="435"/>
      <c r="P1330" s="435"/>
      <c r="Q1330" s="435"/>
      <c r="R1330" s="435"/>
      <c r="S1330" s="435"/>
      <c r="T1330" s="435"/>
      <c r="U1330" s="435"/>
      <c r="V1330" s="21"/>
      <c r="W1330" s="21"/>
      <c r="X1330" s="21"/>
      <c r="Y1330" s="21"/>
      <c r="Z1330" s="21"/>
      <c r="AA1330" s="21"/>
      <c r="AB1330" s="21"/>
      <c r="AC1330" s="21"/>
      <c r="AD1330" s="21"/>
      <c r="AE1330" s="21"/>
      <c r="AF1330" s="21"/>
      <c r="AG1330" s="21"/>
      <c r="AH1330" s="21"/>
      <c r="AI1330" s="21"/>
      <c r="AJ1330" s="21"/>
      <c r="AK1330" s="21"/>
      <c r="AL1330" s="21"/>
      <c r="AM1330" s="21"/>
      <c r="AN1330" s="21"/>
    </row>
    <row r="1331" spans="1:40" s="436" customFormat="1" ht="14.5">
      <c r="A1331" s="435"/>
      <c r="B1331" s="435"/>
      <c r="C1331" s="435"/>
      <c r="D1331" s="435"/>
      <c r="E1331" s="435"/>
      <c r="F1331" s="435"/>
      <c r="G1331" s="435"/>
      <c r="H1331" s="435"/>
      <c r="I1331" s="435"/>
      <c r="J1331" s="435"/>
      <c r="K1331" s="435"/>
      <c r="L1331" s="435"/>
      <c r="M1331" s="435"/>
      <c r="N1331" s="435"/>
      <c r="O1331" s="435"/>
      <c r="P1331" s="435"/>
      <c r="Q1331" s="435"/>
      <c r="R1331" s="435"/>
      <c r="S1331" s="435"/>
      <c r="T1331" s="435"/>
      <c r="U1331" s="435"/>
      <c r="V1331" s="21"/>
      <c r="W1331" s="21"/>
      <c r="X1331" s="21"/>
      <c r="Y1331" s="21"/>
      <c r="Z1331" s="21"/>
      <c r="AA1331" s="21"/>
      <c r="AB1331" s="21"/>
      <c r="AC1331" s="21"/>
      <c r="AD1331" s="21"/>
      <c r="AE1331" s="21"/>
      <c r="AF1331" s="21"/>
      <c r="AG1331" s="21"/>
      <c r="AH1331" s="21"/>
      <c r="AI1331" s="21"/>
      <c r="AJ1331" s="21"/>
      <c r="AK1331" s="21"/>
      <c r="AL1331" s="21"/>
      <c r="AM1331" s="21"/>
      <c r="AN1331" s="21"/>
    </row>
    <row r="1332" spans="1:40" s="436" customFormat="1" ht="14.5">
      <c r="A1332" s="435"/>
      <c r="B1332" s="435"/>
      <c r="C1332" s="435"/>
      <c r="D1332" s="435"/>
      <c r="E1332" s="435"/>
      <c r="F1332" s="435"/>
      <c r="G1332" s="435"/>
      <c r="H1332" s="435"/>
      <c r="I1332" s="435"/>
      <c r="J1332" s="435"/>
      <c r="K1332" s="435"/>
      <c r="L1332" s="435"/>
      <c r="M1332" s="435"/>
      <c r="N1332" s="435"/>
      <c r="O1332" s="435"/>
      <c r="P1332" s="435"/>
      <c r="Q1332" s="435"/>
      <c r="R1332" s="435"/>
      <c r="S1332" s="435"/>
      <c r="T1332" s="435"/>
      <c r="U1332" s="435"/>
      <c r="V1332" s="21"/>
      <c r="W1332" s="21"/>
      <c r="X1332" s="21"/>
      <c r="Y1332" s="21"/>
      <c r="Z1332" s="21"/>
      <c r="AA1332" s="21"/>
      <c r="AB1332" s="21"/>
      <c r="AC1332" s="21"/>
      <c r="AD1332" s="21"/>
      <c r="AE1332" s="21"/>
      <c r="AF1332" s="21"/>
      <c r="AG1332" s="21"/>
      <c r="AH1332" s="21"/>
      <c r="AI1332" s="21"/>
      <c r="AJ1332" s="21"/>
      <c r="AK1332" s="21"/>
      <c r="AL1332" s="21"/>
      <c r="AM1332" s="21"/>
      <c r="AN1332" s="21"/>
    </row>
    <row r="1333" spans="1:40" s="436" customFormat="1" ht="14.5">
      <c r="A1333" s="435"/>
      <c r="B1333" s="435"/>
      <c r="C1333" s="435"/>
      <c r="D1333" s="435"/>
      <c r="E1333" s="435"/>
      <c r="F1333" s="435"/>
      <c r="G1333" s="435"/>
      <c r="H1333" s="435"/>
      <c r="I1333" s="435"/>
      <c r="J1333" s="435"/>
      <c r="K1333" s="435"/>
      <c r="L1333" s="435"/>
      <c r="M1333" s="435"/>
      <c r="N1333" s="435"/>
      <c r="O1333" s="435"/>
      <c r="P1333" s="435"/>
      <c r="Q1333" s="435"/>
      <c r="R1333" s="435"/>
      <c r="S1333" s="435"/>
      <c r="T1333" s="435"/>
      <c r="U1333" s="435"/>
      <c r="V1333" s="21"/>
      <c r="W1333" s="21"/>
      <c r="X1333" s="21"/>
      <c r="Y1333" s="21"/>
      <c r="Z1333" s="21"/>
      <c r="AA1333" s="21"/>
      <c r="AB1333" s="21"/>
      <c r="AC1333" s="21"/>
      <c r="AD1333" s="21"/>
      <c r="AE1333" s="21"/>
      <c r="AF1333" s="21"/>
      <c r="AG1333" s="21"/>
      <c r="AH1333" s="21"/>
      <c r="AI1333" s="21"/>
      <c r="AJ1333" s="21"/>
      <c r="AK1333" s="21"/>
      <c r="AL1333" s="21"/>
      <c r="AM1333" s="21"/>
      <c r="AN1333" s="21"/>
    </row>
    <row r="1334" spans="1:40" s="436" customFormat="1" ht="14.5">
      <c r="A1334" s="435"/>
      <c r="B1334" s="435"/>
      <c r="C1334" s="435"/>
      <c r="D1334" s="435"/>
      <c r="E1334" s="435"/>
      <c r="F1334" s="435"/>
      <c r="G1334" s="435"/>
      <c r="H1334" s="435"/>
      <c r="I1334" s="435"/>
      <c r="J1334" s="435"/>
      <c r="K1334" s="435"/>
      <c r="L1334" s="435"/>
      <c r="M1334" s="435"/>
      <c r="N1334" s="435"/>
      <c r="O1334" s="435"/>
      <c r="P1334" s="435"/>
      <c r="Q1334" s="435"/>
      <c r="R1334" s="435"/>
      <c r="S1334" s="435"/>
      <c r="T1334" s="435"/>
      <c r="U1334" s="435"/>
      <c r="V1334" s="21"/>
      <c r="W1334" s="21"/>
      <c r="X1334" s="21"/>
      <c r="Y1334" s="21"/>
      <c r="Z1334" s="21"/>
      <c r="AA1334" s="21"/>
      <c r="AB1334" s="21"/>
      <c r="AC1334" s="21"/>
      <c r="AD1334" s="21"/>
      <c r="AE1334" s="21"/>
      <c r="AF1334" s="21"/>
      <c r="AG1334" s="21"/>
      <c r="AH1334" s="21"/>
      <c r="AI1334" s="21"/>
      <c r="AJ1334" s="21"/>
      <c r="AK1334" s="21"/>
      <c r="AL1334" s="21"/>
      <c r="AM1334" s="21"/>
      <c r="AN1334" s="21"/>
    </row>
    <row r="1335" spans="1:40" s="436" customFormat="1" ht="14.5">
      <c r="A1335" s="435"/>
      <c r="B1335" s="435"/>
      <c r="C1335" s="435"/>
      <c r="D1335" s="435"/>
      <c r="E1335" s="435"/>
      <c r="F1335" s="435"/>
      <c r="G1335" s="435"/>
      <c r="H1335" s="435"/>
      <c r="I1335" s="435"/>
      <c r="J1335" s="435"/>
      <c r="K1335" s="435"/>
      <c r="L1335" s="435"/>
      <c r="M1335" s="435"/>
      <c r="N1335" s="435"/>
      <c r="O1335" s="435"/>
      <c r="P1335" s="435"/>
      <c r="Q1335" s="435"/>
      <c r="R1335" s="435"/>
      <c r="S1335" s="435"/>
      <c r="T1335" s="435"/>
      <c r="U1335" s="435"/>
      <c r="V1335" s="21"/>
      <c r="W1335" s="21"/>
      <c r="X1335" s="21"/>
      <c r="Y1335" s="21"/>
      <c r="Z1335" s="21"/>
      <c r="AA1335" s="21"/>
      <c r="AB1335" s="21"/>
      <c r="AC1335" s="21"/>
      <c r="AD1335" s="21"/>
      <c r="AE1335" s="21"/>
      <c r="AF1335" s="21"/>
      <c r="AG1335" s="21"/>
      <c r="AH1335" s="21"/>
      <c r="AI1335" s="21"/>
      <c r="AJ1335" s="21"/>
      <c r="AK1335" s="21"/>
      <c r="AL1335" s="21"/>
      <c r="AM1335" s="21"/>
      <c r="AN1335" s="21"/>
    </row>
    <row r="1336" spans="1:40" s="436" customFormat="1" ht="14.5">
      <c r="A1336" s="435"/>
      <c r="B1336" s="435"/>
      <c r="C1336" s="435"/>
      <c r="D1336" s="435"/>
      <c r="E1336" s="435"/>
      <c r="F1336" s="435"/>
      <c r="G1336" s="435"/>
      <c r="H1336" s="435"/>
      <c r="I1336" s="435"/>
      <c r="J1336" s="435"/>
      <c r="K1336" s="435"/>
      <c r="L1336" s="435"/>
      <c r="M1336" s="435"/>
      <c r="N1336" s="435"/>
      <c r="O1336" s="435"/>
      <c r="P1336" s="435"/>
      <c r="Q1336" s="435"/>
      <c r="R1336" s="435"/>
      <c r="S1336" s="435"/>
      <c r="T1336" s="435"/>
      <c r="U1336" s="435"/>
      <c r="V1336" s="21"/>
      <c r="W1336" s="21"/>
      <c r="X1336" s="21"/>
      <c r="Y1336" s="21"/>
      <c r="Z1336" s="21"/>
      <c r="AA1336" s="21"/>
      <c r="AB1336" s="21"/>
      <c r="AC1336" s="21"/>
      <c r="AD1336" s="21"/>
      <c r="AE1336" s="21"/>
      <c r="AF1336" s="21"/>
      <c r="AG1336" s="21"/>
      <c r="AH1336" s="21"/>
      <c r="AI1336" s="21"/>
      <c r="AJ1336" s="21"/>
      <c r="AK1336" s="21"/>
      <c r="AL1336" s="21"/>
      <c r="AM1336" s="21"/>
      <c r="AN1336" s="21"/>
    </row>
    <row r="1337" spans="1:40" s="436" customFormat="1" ht="14.5">
      <c r="A1337" s="435"/>
      <c r="B1337" s="435"/>
      <c r="C1337" s="435"/>
      <c r="D1337" s="435"/>
      <c r="E1337" s="435"/>
      <c r="F1337" s="435"/>
      <c r="G1337" s="435"/>
      <c r="H1337" s="435"/>
      <c r="I1337" s="435"/>
      <c r="J1337" s="435"/>
      <c r="K1337" s="435"/>
      <c r="L1337" s="435"/>
      <c r="M1337" s="435"/>
      <c r="N1337" s="435"/>
      <c r="O1337" s="435"/>
      <c r="P1337" s="435"/>
      <c r="Q1337" s="435"/>
      <c r="R1337" s="435"/>
      <c r="S1337" s="435"/>
      <c r="T1337" s="435"/>
      <c r="U1337" s="435"/>
      <c r="V1337" s="21"/>
      <c r="W1337" s="21"/>
      <c r="X1337" s="21"/>
      <c r="Y1337" s="21"/>
      <c r="Z1337" s="21"/>
      <c r="AA1337" s="21"/>
      <c r="AB1337" s="21"/>
      <c r="AC1337" s="21"/>
      <c r="AD1337" s="21"/>
      <c r="AE1337" s="21"/>
      <c r="AF1337" s="21"/>
      <c r="AG1337" s="21"/>
      <c r="AH1337" s="21"/>
      <c r="AI1337" s="21"/>
      <c r="AJ1337" s="21"/>
      <c r="AK1337" s="21"/>
      <c r="AL1337" s="21"/>
      <c r="AM1337" s="21"/>
      <c r="AN1337" s="21"/>
    </row>
    <row r="1338" spans="1:40" s="436" customFormat="1" ht="14.5">
      <c r="A1338" s="435"/>
      <c r="B1338" s="435"/>
      <c r="C1338" s="435"/>
      <c r="D1338" s="435"/>
      <c r="E1338" s="435"/>
      <c r="F1338" s="435"/>
      <c r="G1338" s="435"/>
      <c r="H1338" s="435"/>
      <c r="I1338" s="435"/>
      <c r="J1338" s="435"/>
      <c r="K1338" s="435"/>
      <c r="L1338" s="435"/>
      <c r="M1338" s="435"/>
      <c r="N1338" s="435"/>
      <c r="O1338" s="435"/>
      <c r="P1338" s="435"/>
      <c r="Q1338" s="435"/>
      <c r="R1338" s="435"/>
      <c r="S1338" s="435"/>
      <c r="T1338" s="435"/>
      <c r="U1338" s="435"/>
      <c r="V1338" s="21"/>
      <c r="W1338" s="21"/>
      <c r="X1338" s="21"/>
      <c r="Y1338" s="21"/>
      <c r="Z1338" s="21"/>
      <c r="AA1338" s="21"/>
      <c r="AB1338" s="21"/>
      <c r="AC1338" s="21"/>
      <c r="AD1338" s="21"/>
      <c r="AE1338" s="21"/>
      <c r="AF1338" s="21"/>
      <c r="AG1338" s="21"/>
      <c r="AH1338" s="21"/>
      <c r="AI1338" s="21"/>
      <c r="AJ1338" s="21"/>
      <c r="AK1338" s="21"/>
      <c r="AL1338" s="21"/>
      <c r="AM1338" s="21"/>
      <c r="AN1338" s="21"/>
    </row>
    <row r="1339" spans="1:40" s="436" customFormat="1" ht="14.5">
      <c r="A1339" s="435"/>
      <c r="B1339" s="435"/>
      <c r="C1339" s="435"/>
      <c r="D1339" s="435"/>
      <c r="E1339" s="435"/>
      <c r="F1339" s="435"/>
      <c r="G1339" s="435"/>
      <c r="H1339" s="435"/>
      <c r="I1339" s="435"/>
      <c r="J1339" s="435"/>
      <c r="K1339" s="435"/>
      <c r="L1339" s="435"/>
      <c r="M1339" s="435"/>
      <c r="N1339" s="435"/>
      <c r="O1339" s="435"/>
      <c r="P1339" s="435"/>
      <c r="Q1339" s="435"/>
      <c r="R1339" s="435"/>
      <c r="S1339" s="435"/>
      <c r="T1339" s="435"/>
      <c r="U1339" s="435"/>
      <c r="V1339" s="21"/>
      <c r="W1339" s="21"/>
      <c r="X1339" s="21"/>
      <c r="Y1339" s="21"/>
      <c r="Z1339" s="21"/>
      <c r="AA1339" s="21"/>
      <c r="AB1339" s="21"/>
      <c r="AC1339" s="21"/>
      <c r="AD1339" s="21"/>
      <c r="AE1339" s="21"/>
      <c r="AF1339" s="21"/>
      <c r="AG1339" s="21"/>
      <c r="AH1339" s="21"/>
      <c r="AI1339" s="21"/>
      <c r="AJ1339" s="21"/>
      <c r="AK1339" s="21"/>
      <c r="AL1339" s="21"/>
      <c r="AM1339" s="21"/>
      <c r="AN1339" s="21"/>
    </row>
    <row r="1340" spans="1:40" s="436" customFormat="1" ht="14.5">
      <c r="A1340" s="435"/>
      <c r="B1340" s="435"/>
      <c r="C1340" s="435"/>
      <c r="D1340" s="435"/>
      <c r="E1340" s="435"/>
      <c r="F1340" s="435"/>
      <c r="G1340" s="435"/>
      <c r="H1340" s="435"/>
      <c r="I1340" s="435"/>
      <c r="J1340" s="435"/>
      <c r="K1340" s="435"/>
      <c r="L1340" s="435"/>
      <c r="M1340" s="435"/>
      <c r="N1340" s="435"/>
      <c r="O1340" s="435"/>
      <c r="P1340" s="435"/>
      <c r="Q1340" s="435"/>
      <c r="R1340" s="435"/>
      <c r="S1340" s="435"/>
      <c r="T1340" s="435"/>
      <c r="U1340" s="435"/>
      <c r="V1340" s="21"/>
      <c r="W1340" s="21"/>
      <c r="X1340" s="21"/>
      <c r="Y1340" s="21"/>
      <c r="Z1340" s="21"/>
      <c r="AA1340" s="21"/>
      <c r="AB1340" s="21"/>
      <c r="AC1340" s="21"/>
      <c r="AD1340" s="21"/>
      <c r="AE1340" s="21"/>
      <c r="AF1340" s="21"/>
      <c r="AG1340" s="21"/>
      <c r="AH1340" s="21"/>
      <c r="AI1340" s="21"/>
      <c r="AJ1340" s="21"/>
      <c r="AK1340" s="21"/>
      <c r="AL1340" s="21"/>
      <c r="AM1340" s="21"/>
      <c r="AN1340" s="21"/>
    </row>
    <row r="1341" spans="1:40" s="436" customFormat="1" ht="14.5">
      <c r="A1341" s="435"/>
      <c r="B1341" s="435"/>
      <c r="C1341" s="435"/>
      <c r="D1341" s="435"/>
      <c r="E1341" s="435"/>
      <c r="F1341" s="435"/>
      <c r="G1341" s="435"/>
      <c r="H1341" s="435"/>
      <c r="I1341" s="435"/>
      <c r="J1341" s="435"/>
      <c r="K1341" s="435"/>
      <c r="L1341" s="435"/>
      <c r="M1341" s="435"/>
      <c r="N1341" s="435"/>
      <c r="O1341" s="435"/>
      <c r="P1341" s="435"/>
      <c r="Q1341" s="435"/>
      <c r="R1341" s="435"/>
      <c r="S1341" s="435"/>
      <c r="T1341" s="435"/>
      <c r="U1341" s="435"/>
      <c r="V1341" s="21"/>
      <c r="W1341" s="21"/>
      <c r="X1341" s="21"/>
      <c r="Y1341" s="21"/>
      <c r="Z1341" s="21"/>
      <c r="AA1341" s="21"/>
      <c r="AB1341" s="21"/>
      <c r="AC1341" s="21"/>
      <c r="AD1341" s="21"/>
      <c r="AE1341" s="21"/>
      <c r="AF1341" s="21"/>
      <c r="AG1341" s="21"/>
      <c r="AH1341" s="21"/>
      <c r="AI1341" s="21"/>
      <c r="AJ1341" s="21"/>
      <c r="AK1341" s="21"/>
      <c r="AL1341" s="21"/>
      <c r="AM1341" s="21"/>
      <c r="AN1341" s="21"/>
    </row>
    <row r="1342" spans="1:40" s="436" customFormat="1" ht="14.5">
      <c r="A1342" s="435"/>
      <c r="B1342" s="435"/>
      <c r="C1342" s="435"/>
      <c r="D1342" s="435"/>
      <c r="E1342" s="435"/>
      <c r="F1342" s="435"/>
      <c r="G1342" s="435"/>
      <c r="H1342" s="435"/>
      <c r="I1342" s="435"/>
      <c r="J1342" s="435"/>
      <c r="K1342" s="435"/>
      <c r="L1342" s="435"/>
      <c r="M1342" s="435"/>
      <c r="N1342" s="435"/>
      <c r="O1342" s="435"/>
      <c r="P1342" s="435"/>
      <c r="Q1342" s="435"/>
      <c r="R1342" s="435"/>
      <c r="S1342" s="435"/>
      <c r="T1342" s="435"/>
      <c r="U1342" s="435"/>
      <c r="V1342" s="21"/>
      <c r="W1342" s="21"/>
      <c r="X1342" s="21"/>
      <c r="Y1342" s="21"/>
      <c r="Z1342" s="21"/>
      <c r="AA1342" s="21"/>
      <c r="AB1342" s="21"/>
      <c r="AC1342" s="21"/>
      <c r="AD1342" s="21"/>
      <c r="AE1342" s="21"/>
      <c r="AF1342" s="21"/>
      <c r="AG1342" s="21"/>
      <c r="AH1342" s="21"/>
      <c r="AI1342" s="21"/>
      <c r="AJ1342" s="21"/>
      <c r="AK1342" s="21"/>
      <c r="AL1342" s="21"/>
      <c r="AM1342" s="21"/>
      <c r="AN1342" s="21"/>
    </row>
    <row r="1343" spans="1:40" s="436" customFormat="1" ht="14.5">
      <c r="A1343" s="435"/>
      <c r="B1343" s="435"/>
      <c r="C1343" s="435"/>
      <c r="D1343" s="435"/>
      <c r="E1343" s="435"/>
      <c r="F1343" s="435"/>
      <c r="G1343" s="435"/>
      <c r="H1343" s="435"/>
      <c r="I1343" s="435"/>
      <c r="J1343" s="435"/>
      <c r="K1343" s="435"/>
      <c r="L1343" s="435"/>
      <c r="M1343" s="435"/>
      <c r="N1343" s="435"/>
      <c r="O1343" s="435"/>
      <c r="P1343" s="435"/>
      <c r="Q1343" s="435"/>
      <c r="R1343" s="435"/>
      <c r="S1343" s="435"/>
      <c r="T1343" s="435"/>
      <c r="U1343" s="435"/>
      <c r="V1343" s="21"/>
      <c r="W1343" s="21"/>
      <c r="X1343" s="21"/>
      <c r="Y1343" s="21"/>
      <c r="Z1343" s="21"/>
      <c r="AA1343" s="21"/>
      <c r="AB1343" s="21"/>
      <c r="AC1343" s="21"/>
      <c r="AD1343" s="21"/>
      <c r="AE1343" s="21"/>
      <c r="AF1343" s="21"/>
      <c r="AG1343" s="21"/>
      <c r="AH1343" s="21"/>
      <c r="AI1343" s="21"/>
      <c r="AJ1343" s="21"/>
      <c r="AK1343" s="21"/>
      <c r="AL1343" s="21"/>
      <c r="AM1343" s="21"/>
      <c r="AN1343" s="21"/>
    </row>
    <row r="1344" spans="1:40" s="436" customFormat="1" ht="14.5">
      <c r="A1344" s="435"/>
      <c r="B1344" s="435"/>
      <c r="C1344" s="435"/>
      <c r="D1344" s="435"/>
      <c r="E1344" s="435"/>
      <c r="F1344" s="435"/>
      <c r="G1344" s="435"/>
      <c r="H1344" s="435"/>
      <c r="I1344" s="435"/>
      <c r="J1344" s="435"/>
      <c r="K1344" s="435"/>
      <c r="L1344" s="435"/>
      <c r="M1344" s="435"/>
      <c r="N1344" s="435"/>
      <c r="O1344" s="435"/>
      <c r="P1344" s="435"/>
      <c r="Q1344" s="435"/>
      <c r="R1344" s="435"/>
      <c r="S1344" s="435"/>
      <c r="T1344" s="435"/>
      <c r="U1344" s="435"/>
      <c r="V1344" s="21"/>
      <c r="W1344" s="21"/>
      <c r="X1344" s="21"/>
      <c r="Y1344" s="21"/>
      <c r="Z1344" s="21"/>
      <c r="AA1344" s="21"/>
      <c r="AB1344" s="21"/>
      <c r="AC1344" s="21"/>
      <c r="AD1344" s="21"/>
      <c r="AE1344" s="21"/>
      <c r="AF1344" s="21"/>
      <c r="AG1344" s="21"/>
      <c r="AH1344" s="21"/>
      <c r="AI1344" s="21"/>
      <c r="AJ1344" s="21"/>
      <c r="AK1344" s="21"/>
      <c r="AL1344" s="21"/>
      <c r="AM1344" s="21"/>
      <c r="AN1344" s="21"/>
    </row>
    <row r="1345" spans="1:40" s="436" customFormat="1" ht="14.5">
      <c r="A1345" s="435"/>
      <c r="B1345" s="435"/>
      <c r="C1345" s="435"/>
      <c r="D1345" s="435"/>
      <c r="E1345" s="435"/>
      <c r="F1345" s="435"/>
      <c r="G1345" s="435"/>
      <c r="H1345" s="435"/>
      <c r="I1345" s="435"/>
      <c r="J1345" s="435"/>
      <c r="K1345" s="435"/>
      <c r="L1345" s="435"/>
      <c r="M1345" s="435"/>
      <c r="N1345" s="435"/>
      <c r="O1345" s="435"/>
      <c r="P1345" s="435"/>
      <c r="Q1345" s="435"/>
      <c r="R1345" s="435"/>
      <c r="S1345" s="435"/>
      <c r="T1345" s="435"/>
      <c r="U1345" s="435"/>
      <c r="V1345" s="21"/>
      <c r="W1345" s="21"/>
      <c r="X1345" s="21"/>
      <c r="Y1345" s="21"/>
      <c r="Z1345" s="21"/>
      <c r="AA1345" s="21"/>
      <c r="AB1345" s="21"/>
      <c r="AC1345" s="21"/>
      <c r="AD1345" s="21"/>
      <c r="AE1345" s="21"/>
      <c r="AF1345" s="21"/>
      <c r="AG1345" s="21"/>
      <c r="AH1345" s="21"/>
      <c r="AI1345" s="21"/>
      <c r="AJ1345" s="21"/>
      <c r="AK1345" s="21"/>
      <c r="AL1345" s="21"/>
      <c r="AM1345" s="21"/>
      <c r="AN1345" s="21"/>
    </row>
    <row r="1346" spans="1:40" s="436" customFormat="1" ht="14.5">
      <c r="A1346" s="435"/>
      <c r="B1346" s="435"/>
      <c r="C1346" s="435"/>
      <c r="D1346" s="435"/>
      <c r="E1346" s="435"/>
      <c r="F1346" s="435"/>
      <c r="G1346" s="435"/>
      <c r="H1346" s="435"/>
      <c r="I1346" s="435"/>
      <c r="J1346" s="435"/>
      <c r="K1346" s="435"/>
      <c r="L1346" s="435"/>
      <c r="M1346" s="435"/>
      <c r="N1346" s="435"/>
      <c r="O1346" s="435"/>
      <c r="P1346" s="435"/>
      <c r="Q1346" s="435"/>
      <c r="R1346" s="435"/>
      <c r="S1346" s="435"/>
      <c r="T1346" s="435"/>
      <c r="U1346" s="435"/>
      <c r="V1346" s="21"/>
      <c r="W1346" s="21"/>
      <c r="X1346" s="21"/>
      <c r="Y1346" s="21"/>
      <c r="Z1346" s="21"/>
      <c r="AA1346" s="21"/>
      <c r="AB1346" s="21"/>
      <c r="AC1346" s="21"/>
      <c r="AD1346" s="21"/>
      <c r="AE1346" s="21"/>
      <c r="AF1346" s="21"/>
      <c r="AG1346" s="21"/>
      <c r="AH1346" s="21"/>
      <c r="AI1346" s="21"/>
      <c r="AJ1346" s="21"/>
      <c r="AK1346" s="21"/>
      <c r="AL1346" s="21"/>
      <c r="AM1346" s="21"/>
      <c r="AN1346" s="21"/>
    </row>
    <row r="1347" spans="1:40" s="436" customFormat="1" ht="14.5">
      <c r="A1347" s="435"/>
      <c r="B1347" s="435"/>
      <c r="C1347" s="435"/>
      <c r="D1347" s="435"/>
      <c r="E1347" s="435"/>
      <c r="F1347" s="435"/>
      <c r="G1347" s="435"/>
      <c r="H1347" s="435"/>
      <c r="I1347" s="435"/>
      <c r="J1347" s="435"/>
      <c r="K1347" s="435"/>
      <c r="L1347" s="435"/>
      <c r="M1347" s="435"/>
      <c r="N1347" s="435"/>
      <c r="O1347" s="435"/>
      <c r="P1347" s="435"/>
      <c r="Q1347" s="435"/>
      <c r="R1347" s="435"/>
      <c r="S1347" s="435"/>
      <c r="T1347" s="435"/>
      <c r="U1347" s="435"/>
      <c r="V1347" s="21"/>
      <c r="W1347" s="21"/>
      <c r="X1347" s="21"/>
      <c r="Y1347" s="21"/>
      <c r="Z1347" s="21"/>
      <c r="AA1347" s="21"/>
      <c r="AB1347" s="21"/>
      <c r="AC1347" s="21"/>
      <c r="AD1347" s="21"/>
      <c r="AE1347" s="21"/>
      <c r="AF1347" s="21"/>
      <c r="AG1347" s="21"/>
      <c r="AH1347" s="21"/>
      <c r="AI1347" s="21"/>
      <c r="AJ1347" s="21"/>
      <c r="AK1347" s="21"/>
      <c r="AL1347" s="21"/>
      <c r="AM1347" s="21"/>
      <c r="AN1347" s="21"/>
    </row>
    <row r="1348" spans="1:40" s="436" customFormat="1" ht="14.5">
      <c r="A1348" s="435"/>
      <c r="B1348" s="435"/>
      <c r="C1348" s="435"/>
      <c r="D1348" s="435"/>
      <c r="E1348" s="435"/>
      <c r="F1348" s="435"/>
      <c r="G1348" s="435"/>
      <c r="H1348" s="435"/>
      <c r="I1348" s="435"/>
      <c r="J1348" s="435"/>
      <c r="K1348" s="435"/>
      <c r="L1348" s="435"/>
      <c r="M1348" s="435"/>
      <c r="N1348" s="435"/>
      <c r="O1348" s="435"/>
      <c r="P1348" s="435"/>
      <c r="Q1348" s="435"/>
      <c r="R1348" s="435"/>
      <c r="S1348" s="435"/>
      <c r="T1348" s="435"/>
      <c r="U1348" s="435"/>
      <c r="V1348" s="21"/>
      <c r="W1348" s="21"/>
      <c r="X1348" s="21"/>
      <c r="Y1348" s="21"/>
      <c r="Z1348" s="21"/>
      <c r="AA1348" s="21"/>
      <c r="AB1348" s="21"/>
      <c r="AC1348" s="21"/>
      <c r="AD1348" s="21"/>
      <c r="AE1348" s="21"/>
      <c r="AF1348" s="21"/>
      <c r="AG1348" s="21"/>
      <c r="AH1348" s="21"/>
      <c r="AI1348" s="21"/>
      <c r="AJ1348" s="21"/>
      <c r="AK1348" s="21"/>
      <c r="AL1348" s="21"/>
      <c r="AM1348" s="21"/>
      <c r="AN1348" s="21"/>
    </row>
    <row r="1349" spans="1:40" s="436" customFormat="1" ht="14.5">
      <c r="A1349" s="435"/>
      <c r="B1349" s="435"/>
      <c r="C1349" s="435"/>
      <c r="D1349" s="435"/>
      <c r="E1349" s="435"/>
      <c r="F1349" s="435"/>
      <c r="G1349" s="435"/>
      <c r="H1349" s="435"/>
      <c r="I1349" s="435"/>
      <c r="J1349" s="435"/>
      <c r="K1349" s="435"/>
      <c r="L1349" s="435"/>
      <c r="M1349" s="435"/>
      <c r="N1349" s="435"/>
      <c r="O1349" s="435"/>
      <c r="P1349" s="435"/>
      <c r="Q1349" s="435"/>
      <c r="R1349" s="435"/>
      <c r="S1349" s="435"/>
      <c r="T1349" s="435"/>
      <c r="U1349" s="435"/>
      <c r="V1349" s="21"/>
      <c r="W1349" s="21"/>
      <c r="X1349" s="21"/>
      <c r="Y1349" s="21"/>
      <c r="Z1349" s="21"/>
      <c r="AA1349" s="21"/>
      <c r="AB1349" s="21"/>
      <c r="AC1349" s="21"/>
      <c r="AD1349" s="21"/>
      <c r="AE1349" s="21"/>
      <c r="AF1349" s="21"/>
      <c r="AG1349" s="21"/>
      <c r="AH1349" s="21"/>
      <c r="AI1349" s="21"/>
      <c r="AJ1349" s="21"/>
      <c r="AK1349" s="21"/>
      <c r="AL1349" s="21"/>
      <c r="AM1349" s="21"/>
      <c r="AN1349" s="21"/>
    </row>
    <row r="1350" spans="1:40" s="436" customFormat="1" ht="14.5">
      <c r="A1350" s="435"/>
      <c r="B1350" s="435"/>
      <c r="C1350" s="435"/>
      <c r="D1350" s="435"/>
      <c r="E1350" s="435"/>
      <c r="F1350" s="435"/>
      <c r="G1350" s="435"/>
      <c r="H1350" s="435"/>
      <c r="I1350" s="435"/>
      <c r="J1350" s="435"/>
      <c r="K1350" s="435"/>
      <c r="L1350" s="435"/>
      <c r="M1350" s="435"/>
      <c r="N1350" s="435"/>
      <c r="O1350" s="435"/>
      <c r="P1350" s="435"/>
      <c r="Q1350" s="435"/>
      <c r="R1350" s="435"/>
      <c r="S1350" s="435"/>
      <c r="T1350" s="435"/>
      <c r="U1350" s="435"/>
      <c r="V1350" s="21"/>
      <c r="W1350" s="21"/>
      <c r="X1350" s="21"/>
      <c r="Y1350" s="21"/>
      <c r="Z1350" s="21"/>
      <c r="AA1350" s="21"/>
      <c r="AB1350" s="21"/>
      <c r="AC1350" s="21"/>
      <c r="AD1350" s="21"/>
      <c r="AE1350" s="21"/>
      <c r="AF1350" s="21"/>
      <c r="AG1350" s="21"/>
      <c r="AH1350" s="21"/>
      <c r="AI1350" s="21"/>
      <c r="AJ1350" s="21"/>
      <c r="AK1350" s="21"/>
      <c r="AL1350" s="21"/>
      <c r="AM1350" s="21"/>
      <c r="AN1350" s="21"/>
    </row>
    <row r="1351" spans="1:40" s="436" customFormat="1" ht="14.5">
      <c r="A1351" s="435"/>
      <c r="B1351" s="435"/>
      <c r="C1351" s="435"/>
      <c r="D1351" s="435"/>
      <c r="E1351" s="435"/>
      <c r="F1351" s="435"/>
      <c r="G1351" s="435"/>
      <c r="H1351" s="435"/>
      <c r="I1351" s="435"/>
      <c r="J1351" s="435"/>
      <c r="K1351" s="435"/>
      <c r="L1351" s="435"/>
      <c r="M1351" s="435"/>
      <c r="N1351" s="435"/>
      <c r="O1351" s="435"/>
      <c r="P1351" s="435"/>
      <c r="Q1351" s="435"/>
      <c r="R1351" s="435"/>
      <c r="S1351" s="435"/>
      <c r="T1351" s="435"/>
      <c r="U1351" s="435"/>
      <c r="V1351" s="21"/>
      <c r="W1351" s="21"/>
      <c r="X1351" s="21"/>
      <c r="Y1351" s="21"/>
      <c r="Z1351" s="21"/>
      <c r="AA1351" s="21"/>
      <c r="AB1351" s="21"/>
      <c r="AC1351" s="21"/>
      <c r="AD1351" s="21"/>
      <c r="AE1351" s="21"/>
      <c r="AF1351" s="21"/>
      <c r="AG1351" s="21"/>
      <c r="AH1351" s="21"/>
      <c r="AI1351" s="21"/>
      <c r="AJ1351" s="21"/>
      <c r="AK1351" s="21"/>
      <c r="AL1351" s="21"/>
      <c r="AM1351" s="21"/>
      <c r="AN1351" s="21"/>
    </row>
    <row r="1352" spans="1:40" s="436" customFormat="1" ht="14.5">
      <c r="A1352" s="435"/>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21"/>
      <c r="W1352" s="21"/>
      <c r="X1352" s="21"/>
      <c r="Y1352" s="21"/>
      <c r="Z1352" s="21"/>
      <c r="AA1352" s="21"/>
      <c r="AB1352" s="21"/>
      <c r="AC1352" s="21"/>
      <c r="AD1352" s="21"/>
      <c r="AE1352" s="21"/>
      <c r="AF1352" s="21"/>
      <c r="AG1352" s="21"/>
      <c r="AH1352" s="21"/>
      <c r="AI1352" s="21"/>
      <c r="AJ1352" s="21"/>
      <c r="AK1352" s="21"/>
      <c r="AL1352" s="21"/>
      <c r="AM1352" s="21"/>
      <c r="AN1352" s="21"/>
    </row>
    <row r="1353" spans="1:40" s="436" customFormat="1" ht="14.5">
      <c r="A1353" s="435"/>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21"/>
      <c r="W1353" s="21"/>
      <c r="X1353" s="21"/>
      <c r="Y1353" s="21"/>
      <c r="Z1353" s="21"/>
      <c r="AA1353" s="21"/>
      <c r="AB1353" s="21"/>
      <c r="AC1353" s="21"/>
      <c r="AD1353" s="21"/>
      <c r="AE1353" s="21"/>
      <c r="AF1353" s="21"/>
      <c r="AG1353" s="21"/>
      <c r="AH1353" s="21"/>
      <c r="AI1353" s="21"/>
      <c r="AJ1353" s="21"/>
      <c r="AK1353" s="21"/>
      <c r="AL1353" s="21"/>
      <c r="AM1353" s="21"/>
      <c r="AN1353" s="21"/>
    </row>
    <row r="1354" spans="1:40" s="436" customFormat="1" ht="14.5">
      <c r="A1354" s="435"/>
      <c r="B1354" s="435"/>
      <c r="C1354" s="435"/>
      <c r="D1354" s="435"/>
      <c r="E1354" s="435"/>
      <c r="F1354" s="435"/>
      <c r="G1354" s="435"/>
      <c r="H1354" s="435"/>
      <c r="I1354" s="435"/>
      <c r="J1354" s="435"/>
      <c r="K1354" s="435"/>
      <c r="L1354" s="435"/>
      <c r="M1354" s="435"/>
      <c r="N1354" s="435"/>
      <c r="O1354" s="435"/>
      <c r="P1354" s="435"/>
      <c r="Q1354" s="435"/>
      <c r="R1354" s="435"/>
      <c r="S1354" s="435"/>
      <c r="T1354" s="435"/>
      <c r="U1354" s="435"/>
      <c r="V1354" s="21"/>
      <c r="W1354" s="21"/>
      <c r="X1354" s="21"/>
      <c r="Y1354" s="21"/>
      <c r="Z1354" s="21"/>
      <c r="AA1354" s="21"/>
      <c r="AB1354" s="21"/>
      <c r="AC1354" s="21"/>
      <c r="AD1354" s="21"/>
      <c r="AE1354" s="21"/>
      <c r="AF1354" s="21"/>
      <c r="AG1354" s="21"/>
      <c r="AH1354" s="21"/>
      <c r="AI1354" s="21"/>
      <c r="AJ1354" s="21"/>
      <c r="AK1354" s="21"/>
      <c r="AL1354" s="21"/>
      <c r="AM1354" s="21"/>
      <c r="AN1354" s="21"/>
    </row>
    <row r="1355" spans="1:40" s="436" customFormat="1" ht="14.5">
      <c r="A1355" s="435"/>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21"/>
      <c r="W1355" s="21"/>
      <c r="X1355" s="21"/>
      <c r="Y1355" s="21"/>
      <c r="Z1355" s="21"/>
      <c r="AA1355" s="21"/>
      <c r="AB1355" s="21"/>
      <c r="AC1355" s="21"/>
      <c r="AD1355" s="21"/>
      <c r="AE1355" s="21"/>
      <c r="AF1355" s="21"/>
      <c r="AG1355" s="21"/>
      <c r="AH1355" s="21"/>
      <c r="AI1355" s="21"/>
      <c r="AJ1355" s="21"/>
      <c r="AK1355" s="21"/>
      <c r="AL1355" s="21"/>
      <c r="AM1355" s="21"/>
      <c r="AN1355" s="21"/>
    </row>
    <row r="1356" spans="1:40" s="436" customFormat="1" ht="14.5">
      <c r="A1356" s="435"/>
      <c r="B1356" s="435"/>
      <c r="C1356" s="435"/>
      <c r="D1356" s="435"/>
      <c r="E1356" s="435"/>
      <c r="F1356" s="435"/>
      <c r="G1356" s="435"/>
      <c r="H1356" s="435"/>
      <c r="I1356" s="435"/>
      <c r="J1356" s="435"/>
      <c r="K1356" s="435"/>
      <c r="L1356" s="435"/>
      <c r="M1356" s="435"/>
      <c r="N1356" s="435"/>
      <c r="O1356" s="435"/>
      <c r="P1356" s="435"/>
      <c r="Q1356" s="435"/>
      <c r="R1356" s="435"/>
      <c r="S1356" s="435"/>
      <c r="T1356" s="435"/>
      <c r="U1356" s="435"/>
      <c r="V1356" s="21"/>
      <c r="W1356" s="21"/>
      <c r="X1356" s="21"/>
      <c r="Y1356" s="21"/>
      <c r="Z1356" s="21"/>
      <c r="AA1356" s="21"/>
      <c r="AB1356" s="21"/>
      <c r="AC1356" s="21"/>
      <c r="AD1356" s="21"/>
      <c r="AE1356" s="21"/>
      <c r="AF1356" s="21"/>
      <c r="AG1356" s="21"/>
      <c r="AH1356" s="21"/>
      <c r="AI1356" s="21"/>
      <c r="AJ1356" s="21"/>
      <c r="AK1356" s="21"/>
      <c r="AL1356" s="21"/>
      <c r="AM1356" s="21"/>
      <c r="AN1356" s="21"/>
    </row>
    <row r="1357" spans="1:40" s="436" customFormat="1" ht="14.5">
      <c r="A1357" s="435"/>
      <c r="B1357" s="435"/>
      <c r="C1357" s="435"/>
      <c r="D1357" s="435"/>
      <c r="E1357" s="435"/>
      <c r="F1357" s="435"/>
      <c r="G1357" s="435"/>
      <c r="H1357" s="435"/>
      <c r="I1357" s="435"/>
      <c r="J1357" s="435"/>
      <c r="K1357" s="435"/>
      <c r="L1357" s="435"/>
      <c r="M1357" s="435"/>
      <c r="N1357" s="435"/>
      <c r="O1357" s="435"/>
      <c r="P1357" s="435"/>
      <c r="Q1357" s="435"/>
      <c r="R1357" s="435"/>
      <c r="S1357" s="435"/>
      <c r="T1357" s="435"/>
      <c r="U1357" s="435"/>
      <c r="V1357" s="21"/>
      <c r="W1357" s="21"/>
      <c r="X1357" s="21"/>
      <c r="Y1357" s="21"/>
      <c r="Z1357" s="21"/>
      <c r="AA1357" s="21"/>
      <c r="AB1357" s="21"/>
      <c r="AC1357" s="21"/>
      <c r="AD1357" s="21"/>
      <c r="AE1357" s="21"/>
      <c r="AF1357" s="21"/>
      <c r="AG1357" s="21"/>
      <c r="AH1357" s="21"/>
      <c r="AI1357" s="21"/>
      <c r="AJ1357" s="21"/>
      <c r="AK1357" s="21"/>
      <c r="AL1357" s="21"/>
      <c r="AM1357" s="21"/>
      <c r="AN1357" s="21"/>
    </row>
    <row r="1358" spans="1:40" s="436" customFormat="1" ht="14.5">
      <c r="A1358" s="435"/>
      <c r="B1358" s="435"/>
      <c r="C1358" s="435"/>
      <c r="D1358" s="435"/>
      <c r="E1358" s="435"/>
      <c r="F1358" s="435"/>
      <c r="G1358" s="435"/>
      <c r="H1358" s="435"/>
      <c r="I1358" s="435"/>
      <c r="J1358" s="435"/>
      <c r="K1358" s="435"/>
      <c r="L1358" s="435"/>
      <c r="M1358" s="435"/>
      <c r="N1358" s="435"/>
      <c r="O1358" s="435"/>
      <c r="P1358" s="435"/>
      <c r="Q1358" s="435"/>
      <c r="R1358" s="435"/>
      <c r="S1358" s="435"/>
      <c r="T1358" s="435"/>
      <c r="U1358" s="435"/>
      <c r="V1358" s="21"/>
      <c r="W1358" s="21"/>
      <c r="X1358" s="21"/>
      <c r="Y1358" s="21"/>
      <c r="Z1358" s="21"/>
      <c r="AA1358" s="21"/>
      <c r="AB1358" s="21"/>
      <c r="AC1358" s="21"/>
      <c r="AD1358" s="21"/>
      <c r="AE1358" s="21"/>
      <c r="AF1358" s="21"/>
      <c r="AG1358" s="21"/>
      <c r="AH1358" s="21"/>
      <c r="AI1358" s="21"/>
      <c r="AJ1358" s="21"/>
      <c r="AK1358" s="21"/>
      <c r="AL1358" s="21"/>
      <c r="AM1358" s="21"/>
      <c r="AN1358" s="21"/>
    </row>
    <row r="1359" spans="1:40" s="436" customFormat="1" ht="14.5">
      <c r="A1359" s="435"/>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21"/>
      <c r="W1359" s="21"/>
      <c r="X1359" s="21"/>
      <c r="Y1359" s="21"/>
      <c r="Z1359" s="21"/>
      <c r="AA1359" s="21"/>
      <c r="AB1359" s="21"/>
      <c r="AC1359" s="21"/>
      <c r="AD1359" s="21"/>
      <c r="AE1359" s="21"/>
      <c r="AF1359" s="21"/>
      <c r="AG1359" s="21"/>
      <c r="AH1359" s="21"/>
      <c r="AI1359" s="21"/>
      <c r="AJ1359" s="21"/>
      <c r="AK1359" s="21"/>
      <c r="AL1359" s="21"/>
      <c r="AM1359" s="21"/>
      <c r="AN1359" s="21"/>
    </row>
    <row r="1360" spans="1:40" s="436" customFormat="1" ht="14.5">
      <c r="A1360" s="435"/>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21"/>
      <c r="W1360" s="21"/>
      <c r="X1360" s="21"/>
      <c r="Y1360" s="21"/>
      <c r="Z1360" s="21"/>
      <c r="AA1360" s="21"/>
      <c r="AB1360" s="21"/>
      <c r="AC1360" s="21"/>
      <c r="AD1360" s="21"/>
      <c r="AE1360" s="21"/>
      <c r="AF1360" s="21"/>
      <c r="AG1360" s="21"/>
      <c r="AH1360" s="21"/>
      <c r="AI1360" s="21"/>
      <c r="AJ1360" s="21"/>
      <c r="AK1360" s="21"/>
      <c r="AL1360" s="21"/>
      <c r="AM1360" s="21"/>
      <c r="AN1360" s="21"/>
    </row>
    <row r="1361" spans="1:40" s="436" customFormat="1" ht="14.5">
      <c r="A1361" s="435"/>
      <c r="B1361" s="435"/>
      <c r="C1361" s="435"/>
      <c r="D1361" s="435"/>
      <c r="E1361" s="435"/>
      <c r="F1361" s="435"/>
      <c r="G1361" s="435"/>
      <c r="H1361" s="435"/>
      <c r="I1361" s="435"/>
      <c r="J1361" s="435"/>
      <c r="K1361" s="435"/>
      <c r="L1361" s="435"/>
      <c r="M1361" s="435"/>
      <c r="N1361" s="435"/>
      <c r="O1361" s="435"/>
      <c r="P1361" s="435"/>
      <c r="Q1361" s="435"/>
      <c r="R1361" s="435"/>
      <c r="S1361" s="435"/>
      <c r="T1361" s="435"/>
      <c r="U1361" s="435"/>
      <c r="V1361" s="21"/>
      <c r="W1361" s="21"/>
      <c r="X1361" s="21"/>
      <c r="Y1361" s="21"/>
      <c r="Z1361" s="21"/>
      <c r="AA1361" s="21"/>
      <c r="AB1361" s="21"/>
      <c r="AC1361" s="21"/>
      <c r="AD1361" s="21"/>
      <c r="AE1361" s="21"/>
      <c r="AF1361" s="21"/>
      <c r="AG1361" s="21"/>
      <c r="AH1361" s="21"/>
      <c r="AI1361" s="21"/>
      <c r="AJ1361" s="21"/>
      <c r="AK1361" s="21"/>
      <c r="AL1361" s="21"/>
      <c r="AM1361" s="21"/>
      <c r="AN1361" s="21"/>
    </row>
    <row r="1362" spans="1:40" s="436" customFormat="1" ht="14.5">
      <c r="A1362" s="435"/>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21"/>
      <c r="W1362" s="21"/>
      <c r="X1362" s="21"/>
      <c r="Y1362" s="21"/>
      <c r="Z1362" s="21"/>
      <c r="AA1362" s="21"/>
      <c r="AB1362" s="21"/>
      <c r="AC1362" s="21"/>
      <c r="AD1362" s="21"/>
      <c r="AE1362" s="21"/>
      <c r="AF1362" s="21"/>
      <c r="AG1362" s="21"/>
      <c r="AH1362" s="21"/>
      <c r="AI1362" s="21"/>
      <c r="AJ1362" s="21"/>
      <c r="AK1362" s="21"/>
      <c r="AL1362" s="21"/>
      <c r="AM1362" s="21"/>
      <c r="AN1362" s="21"/>
    </row>
    <row r="1363" spans="1:40" s="436" customFormat="1" ht="14.5">
      <c r="A1363" s="435"/>
      <c r="B1363" s="435"/>
      <c r="C1363" s="435"/>
      <c r="D1363" s="435"/>
      <c r="E1363" s="435"/>
      <c r="F1363" s="435"/>
      <c r="G1363" s="435"/>
      <c r="H1363" s="435"/>
      <c r="I1363" s="435"/>
      <c r="J1363" s="435"/>
      <c r="K1363" s="435"/>
      <c r="L1363" s="435"/>
      <c r="M1363" s="435"/>
      <c r="N1363" s="435"/>
      <c r="O1363" s="435"/>
      <c r="P1363" s="435"/>
      <c r="Q1363" s="435"/>
      <c r="R1363" s="435"/>
      <c r="S1363" s="435"/>
      <c r="T1363" s="435"/>
      <c r="U1363" s="435"/>
      <c r="V1363" s="21"/>
      <c r="W1363" s="21"/>
      <c r="X1363" s="21"/>
      <c r="Y1363" s="21"/>
      <c r="Z1363" s="21"/>
      <c r="AA1363" s="21"/>
      <c r="AB1363" s="21"/>
      <c r="AC1363" s="21"/>
      <c r="AD1363" s="21"/>
      <c r="AE1363" s="21"/>
      <c r="AF1363" s="21"/>
      <c r="AG1363" s="21"/>
      <c r="AH1363" s="21"/>
      <c r="AI1363" s="21"/>
      <c r="AJ1363" s="21"/>
      <c r="AK1363" s="21"/>
      <c r="AL1363" s="21"/>
      <c r="AM1363" s="21"/>
      <c r="AN1363" s="21"/>
    </row>
    <row r="1364" spans="1:40" s="436" customFormat="1" ht="14.5">
      <c r="A1364" s="435"/>
      <c r="B1364" s="435"/>
      <c r="C1364" s="435"/>
      <c r="D1364" s="435"/>
      <c r="E1364" s="435"/>
      <c r="F1364" s="435"/>
      <c r="G1364" s="435"/>
      <c r="H1364" s="435"/>
      <c r="I1364" s="435"/>
      <c r="J1364" s="435"/>
      <c r="K1364" s="435"/>
      <c r="L1364" s="435"/>
      <c r="M1364" s="435"/>
      <c r="N1364" s="435"/>
      <c r="O1364" s="435"/>
      <c r="P1364" s="435"/>
      <c r="Q1364" s="435"/>
      <c r="R1364" s="435"/>
      <c r="S1364" s="435"/>
      <c r="T1364" s="435"/>
      <c r="U1364" s="435"/>
      <c r="V1364" s="21"/>
      <c r="W1364" s="21"/>
      <c r="X1364" s="21"/>
      <c r="Y1364" s="21"/>
      <c r="Z1364" s="21"/>
      <c r="AA1364" s="21"/>
      <c r="AB1364" s="21"/>
      <c r="AC1364" s="21"/>
      <c r="AD1364" s="21"/>
      <c r="AE1364" s="21"/>
      <c r="AF1364" s="21"/>
      <c r="AG1364" s="21"/>
      <c r="AH1364" s="21"/>
      <c r="AI1364" s="21"/>
      <c r="AJ1364" s="21"/>
      <c r="AK1364" s="21"/>
      <c r="AL1364" s="21"/>
      <c r="AM1364" s="21"/>
      <c r="AN1364" s="21"/>
    </row>
    <row r="1365" spans="1:40" s="436" customFormat="1" ht="14.5">
      <c r="A1365" s="435"/>
      <c r="B1365" s="435"/>
      <c r="C1365" s="435"/>
      <c r="D1365" s="435"/>
      <c r="E1365" s="435"/>
      <c r="F1365" s="435"/>
      <c r="G1365" s="435"/>
      <c r="H1365" s="435"/>
      <c r="I1365" s="435"/>
      <c r="J1365" s="435"/>
      <c r="K1365" s="435"/>
      <c r="L1365" s="435"/>
      <c r="M1365" s="435"/>
      <c r="N1365" s="435"/>
      <c r="O1365" s="435"/>
      <c r="P1365" s="435"/>
      <c r="Q1365" s="435"/>
      <c r="R1365" s="435"/>
      <c r="S1365" s="435"/>
      <c r="T1365" s="435"/>
      <c r="U1365" s="435"/>
      <c r="V1365" s="21"/>
      <c r="W1365" s="21"/>
      <c r="X1365" s="21"/>
      <c r="Y1365" s="21"/>
      <c r="Z1365" s="21"/>
      <c r="AA1365" s="21"/>
      <c r="AB1365" s="21"/>
      <c r="AC1365" s="21"/>
      <c r="AD1365" s="21"/>
      <c r="AE1365" s="21"/>
      <c r="AF1365" s="21"/>
      <c r="AG1365" s="21"/>
      <c r="AH1365" s="21"/>
      <c r="AI1365" s="21"/>
      <c r="AJ1365" s="21"/>
      <c r="AK1365" s="21"/>
      <c r="AL1365" s="21"/>
      <c r="AM1365" s="21"/>
      <c r="AN1365" s="21"/>
    </row>
    <row r="1366" spans="1:40" s="436" customFormat="1" ht="14.5">
      <c r="A1366" s="435"/>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21"/>
      <c r="W1366" s="21"/>
      <c r="X1366" s="21"/>
      <c r="Y1366" s="21"/>
      <c r="Z1366" s="21"/>
      <c r="AA1366" s="21"/>
      <c r="AB1366" s="21"/>
      <c r="AC1366" s="21"/>
      <c r="AD1366" s="21"/>
      <c r="AE1366" s="21"/>
      <c r="AF1366" s="21"/>
      <c r="AG1366" s="21"/>
      <c r="AH1366" s="21"/>
      <c r="AI1366" s="21"/>
      <c r="AJ1366" s="21"/>
      <c r="AK1366" s="21"/>
      <c r="AL1366" s="21"/>
      <c r="AM1366" s="21"/>
      <c r="AN1366" s="21"/>
    </row>
    <row r="1367" spans="1:40" s="436" customFormat="1" ht="14.5">
      <c r="A1367" s="435"/>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21"/>
      <c r="W1367" s="21"/>
      <c r="X1367" s="21"/>
      <c r="Y1367" s="21"/>
      <c r="Z1367" s="21"/>
      <c r="AA1367" s="21"/>
      <c r="AB1367" s="21"/>
      <c r="AC1367" s="21"/>
      <c r="AD1367" s="21"/>
      <c r="AE1367" s="21"/>
      <c r="AF1367" s="21"/>
      <c r="AG1367" s="21"/>
      <c r="AH1367" s="21"/>
      <c r="AI1367" s="21"/>
      <c r="AJ1367" s="21"/>
      <c r="AK1367" s="21"/>
      <c r="AL1367" s="21"/>
      <c r="AM1367" s="21"/>
      <c r="AN1367" s="21"/>
    </row>
    <row r="1368" spans="1:40" s="436" customFormat="1" ht="14.5">
      <c r="A1368" s="435"/>
      <c r="B1368" s="435"/>
      <c r="C1368" s="435"/>
      <c r="D1368" s="435"/>
      <c r="E1368" s="435"/>
      <c r="F1368" s="435"/>
      <c r="G1368" s="435"/>
      <c r="H1368" s="435"/>
      <c r="I1368" s="435"/>
      <c r="J1368" s="435"/>
      <c r="K1368" s="435"/>
      <c r="L1368" s="435"/>
      <c r="M1368" s="435"/>
      <c r="N1368" s="435"/>
      <c r="O1368" s="435"/>
      <c r="P1368" s="435"/>
      <c r="Q1368" s="435"/>
      <c r="R1368" s="435"/>
      <c r="S1368" s="435"/>
      <c r="T1368" s="435"/>
      <c r="U1368" s="435"/>
      <c r="V1368" s="21"/>
      <c r="W1368" s="21"/>
      <c r="X1368" s="21"/>
      <c r="Y1368" s="21"/>
      <c r="Z1368" s="21"/>
      <c r="AA1368" s="21"/>
      <c r="AB1368" s="21"/>
      <c r="AC1368" s="21"/>
      <c r="AD1368" s="21"/>
      <c r="AE1368" s="21"/>
      <c r="AF1368" s="21"/>
      <c r="AG1368" s="21"/>
      <c r="AH1368" s="21"/>
      <c r="AI1368" s="21"/>
      <c r="AJ1368" s="21"/>
      <c r="AK1368" s="21"/>
      <c r="AL1368" s="21"/>
      <c r="AM1368" s="21"/>
      <c r="AN1368" s="21"/>
    </row>
    <row r="1369" spans="1:40" s="436" customFormat="1" ht="14.5">
      <c r="A1369" s="435"/>
      <c r="B1369" s="435"/>
      <c r="C1369" s="435"/>
      <c r="D1369" s="435"/>
      <c r="E1369" s="435"/>
      <c r="F1369" s="435"/>
      <c r="G1369" s="435"/>
      <c r="H1369" s="435"/>
      <c r="I1369" s="435"/>
      <c r="J1369" s="435"/>
      <c r="K1369" s="435"/>
      <c r="L1369" s="435"/>
      <c r="M1369" s="435"/>
      <c r="N1369" s="435"/>
      <c r="O1369" s="435"/>
      <c r="P1369" s="435"/>
      <c r="Q1369" s="435"/>
      <c r="R1369" s="435"/>
      <c r="S1369" s="435"/>
      <c r="T1369" s="435"/>
      <c r="U1369" s="435"/>
      <c r="V1369" s="21"/>
      <c r="W1369" s="21"/>
      <c r="X1369" s="21"/>
      <c r="Y1369" s="21"/>
      <c r="Z1369" s="21"/>
      <c r="AA1369" s="21"/>
      <c r="AB1369" s="21"/>
      <c r="AC1369" s="21"/>
      <c r="AD1369" s="21"/>
      <c r="AE1369" s="21"/>
      <c r="AF1369" s="21"/>
      <c r="AG1369" s="21"/>
      <c r="AH1369" s="21"/>
      <c r="AI1369" s="21"/>
      <c r="AJ1369" s="21"/>
      <c r="AK1369" s="21"/>
      <c r="AL1369" s="21"/>
      <c r="AM1369" s="21"/>
      <c r="AN1369" s="21"/>
    </row>
    <row r="1370" spans="1:40" s="436" customFormat="1" ht="14.5">
      <c r="A1370" s="435"/>
      <c r="B1370" s="435"/>
      <c r="C1370" s="435"/>
      <c r="D1370" s="435"/>
      <c r="E1370" s="435"/>
      <c r="F1370" s="435"/>
      <c r="G1370" s="435"/>
      <c r="H1370" s="435"/>
      <c r="I1370" s="435"/>
      <c r="J1370" s="435"/>
      <c r="K1370" s="435"/>
      <c r="L1370" s="435"/>
      <c r="M1370" s="435"/>
      <c r="N1370" s="435"/>
      <c r="O1370" s="435"/>
      <c r="P1370" s="435"/>
      <c r="Q1370" s="435"/>
      <c r="R1370" s="435"/>
      <c r="S1370" s="435"/>
      <c r="T1370" s="435"/>
      <c r="U1370" s="435"/>
      <c r="V1370" s="21"/>
      <c r="W1370" s="21"/>
      <c r="X1370" s="21"/>
      <c r="Y1370" s="21"/>
      <c r="Z1370" s="21"/>
      <c r="AA1370" s="21"/>
      <c r="AB1370" s="21"/>
      <c r="AC1370" s="21"/>
      <c r="AD1370" s="21"/>
      <c r="AE1370" s="21"/>
      <c r="AF1370" s="21"/>
      <c r="AG1370" s="21"/>
      <c r="AH1370" s="21"/>
      <c r="AI1370" s="21"/>
      <c r="AJ1370" s="21"/>
      <c r="AK1370" s="21"/>
      <c r="AL1370" s="21"/>
      <c r="AM1370" s="21"/>
      <c r="AN1370" s="21"/>
    </row>
    <row r="1371" spans="1:40" s="436" customFormat="1" ht="14.5">
      <c r="A1371" s="435"/>
      <c r="B1371" s="435"/>
      <c r="C1371" s="435"/>
      <c r="D1371" s="435"/>
      <c r="E1371" s="435"/>
      <c r="F1371" s="435"/>
      <c r="G1371" s="435"/>
      <c r="H1371" s="435"/>
      <c r="I1371" s="435"/>
      <c r="J1371" s="435"/>
      <c r="K1371" s="435"/>
      <c r="L1371" s="435"/>
      <c r="M1371" s="435"/>
      <c r="N1371" s="435"/>
      <c r="O1371" s="435"/>
      <c r="P1371" s="435"/>
      <c r="Q1371" s="435"/>
      <c r="R1371" s="435"/>
      <c r="S1371" s="435"/>
      <c r="T1371" s="435"/>
      <c r="U1371" s="435"/>
      <c r="V1371" s="21"/>
      <c r="W1371" s="21"/>
      <c r="X1371" s="21"/>
      <c r="Y1371" s="21"/>
      <c r="Z1371" s="21"/>
      <c r="AA1371" s="21"/>
      <c r="AB1371" s="21"/>
      <c r="AC1371" s="21"/>
      <c r="AD1371" s="21"/>
      <c r="AE1371" s="21"/>
      <c r="AF1371" s="21"/>
      <c r="AG1371" s="21"/>
      <c r="AH1371" s="21"/>
      <c r="AI1371" s="21"/>
      <c r="AJ1371" s="21"/>
      <c r="AK1371" s="21"/>
      <c r="AL1371" s="21"/>
      <c r="AM1371" s="21"/>
      <c r="AN1371" s="21"/>
    </row>
    <row r="1372" spans="1:40" s="436" customFormat="1" ht="14.5">
      <c r="A1372" s="435"/>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21"/>
      <c r="W1372" s="21"/>
      <c r="X1372" s="21"/>
      <c r="Y1372" s="21"/>
      <c r="Z1372" s="21"/>
      <c r="AA1372" s="21"/>
      <c r="AB1372" s="21"/>
      <c r="AC1372" s="21"/>
      <c r="AD1372" s="21"/>
      <c r="AE1372" s="21"/>
      <c r="AF1372" s="21"/>
      <c r="AG1372" s="21"/>
      <c r="AH1372" s="21"/>
      <c r="AI1372" s="21"/>
      <c r="AJ1372" s="21"/>
      <c r="AK1372" s="21"/>
      <c r="AL1372" s="21"/>
      <c r="AM1372" s="21"/>
      <c r="AN1372" s="21"/>
    </row>
    <row r="1373" spans="1:40" s="436" customFormat="1" ht="14.5">
      <c r="A1373" s="435"/>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21"/>
      <c r="W1373" s="21"/>
      <c r="X1373" s="21"/>
      <c r="Y1373" s="21"/>
      <c r="Z1373" s="21"/>
      <c r="AA1373" s="21"/>
      <c r="AB1373" s="21"/>
      <c r="AC1373" s="21"/>
      <c r="AD1373" s="21"/>
      <c r="AE1373" s="21"/>
      <c r="AF1373" s="21"/>
      <c r="AG1373" s="21"/>
      <c r="AH1373" s="21"/>
      <c r="AI1373" s="21"/>
      <c r="AJ1373" s="21"/>
      <c r="AK1373" s="21"/>
      <c r="AL1373" s="21"/>
      <c r="AM1373" s="21"/>
      <c r="AN1373" s="21"/>
    </row>
    <row r="1374" spans="1:40" s="436" customFormat="1" ht="14.5">
      <c r="A1374" s="435"/>
      <c r="B1374" s="435"/>
      <c r="C1374" s="435"/>
      <c r="D1374" s="435"/>
      <c r="E1374" s="435"/>
      <c r="F1374" s="435"/>
      <c r="G1374" s="435"/>
      <c r="H1374" s="435"/>
      <c r="I1374" s="435"/>
      <c r="J1374" s="435"/>
      <c r="K1374" s="435"/>
      <c r="L1374" s="435"/>
      <c r="M1374" s="435"/>
      <c r="N1374" s="435"/>
      <c r="O1374" s="435"/>
      <c r="P1374" s="435"/>
      <c r="Q1374" s="435"/>
      <c r="R1374" s="435"/>
      <c r="S1374" s="435"/>
      <c r="T1374" s="435"/>
      <c r="U1374" s="435"/>
      <c r="V1374" s="21"/>
      <c r="W1374" s="21"/>
      <c r="X1374" s="21"/>
      <c r="Y1374" s="21"/>
      <c r="Z1374" s="21"/>
      <c r="AA1374" s="21"/>
      <c r="AB1374" s="21"/>
      <c r="AC1374" s="21"/>
      <c r="AD1374" s="21"/>
      <c r="AE1374" s="21"/>
      <c r="AF1374" s="21"/>
      <c r="AG1374" s="21"/>
      <c r="AH1374" s="21"/>
      <c r="AI1374" s="21"/>
      <c r="AJ1374" s="21"/>
      <c r="AK1374" s="21"/>
      <c r="AL1374" s="21"/>
      <c r="AM1374" s="21"/>
      <c r="AN1374" s="21"/>
    </row>
    <row r="1375" spans="1:40" s="436" customFormat="1" ht="14.5">
      <c r="A1375" s="435"/>
      <c r="B1375" s="435"/>
      <c r="C1375" s="435"/>
      <c r="D1375" s="435"/>
      <c r="E1375" s="435"/>
      <c r="F1375" s="435"/>
      <c r="G1375" s="435"/>
      <c r="H1375" s="435"/>
      <c r="I1375" s="435"/>
      <c r="J1375" s="435"/>
      <c r="K1375" s="435"/>
      <c r="L1375" s="435"/>
      <c r="M1375" s="435"/>
      <c r="N1375" s="435"/>
      <c r="O1375" s="435"/>
      <c r="P1375" s="435"/>
      <c r="Q1375" s="435"/>
      <c r="R1375" s="435"/>
      <c r="S1375" s="435"/>
      <c r="T1375" s="435"/>
      <c r="U1375" s="435"/>
      <c r="V1375" s="21"/>
      <c r="W1375" s="21"/>
      <c r="X1375" s="21"/>
      <c r="Y1375" s="21"/>
      <c r="Z1375" s="21"/>
      <c r="AA1375" s="21"/>
      <c r="AB1375" s="21"/>
      <c r="AC1375" s="21"/>
      <c r="AD1375" s="21"/>
      <c r="AE1375" s="21"/>
      <c r="AF1375" s="21"/>
      <c r="AG1375" s="21"/>
      <c r="AH1375" s="21"/>
      <c r="AI1375" s="21"/>
      <c r="AJ1375" s="21"/>
      <c r="AK1375" s="21"/>
      <c r="AL1375" s="21"/>
      <c r="AM1375" s="21"/>
      <c r="AN1375" s="21"/>
    </row>
    <row r="1376" spans="1:40" s="436" customFormat="1" ht="14.5">
      <c r="A1376" s="435"/>
      <c r="B1376" s="435"/>
      <c r="C1376" s="435"/>
      <c r="D1376" s="435"/>
      <c r="E1376" s="435"/>
      <c r="F1376" s="435"/>
      <c r="G1376" s="435"/>
      <c r="H1376" s="435"/>
      <c r="I1376" s="435"/>
      <c r="J1376" s="435"/>
      <c r="K1376" s="435"/>
      <c r="L1376" s="435"/>
      <c r="M1376" s="435"/>
      <c r="N1376" s="435"/>
      <c r="O1376" s="435"/>
      <c r="P1376" s="435"/>
      <c r="Q1376" s="435"/>
      <c r="R1376" s="435"/>
      <c r="S1376" s="435"/>
      <c r="T1376" s="435"/>
      <c r="U1376" s="435"/>
      <c r="V1376" s="21"/>
      <c r="W1376" s="21"/>
      <c r="X1376" s="21"/>
      <c r="Y1376" s="21"/>
      <c r="Z1376" s="21"/>
      <c r="AA1376" s="21"/>
      <c r="AB1376" s="21"/>
      <c r="AC1376" s="21"/>
      <c r="AD1376" s="21"/>
      <c r="AE1376" s="21"/>
      <c r="AF1376" s="21"/>
      <c r="AG1376" s="21"/>
      <c r="AH1376" s="21"/>
      <c r="AI1376" s="21"/>
      <c r="AJ1376" s="21"/>
      <c r="AK1376" s="21"/>
      <c r="AL1376" s="21"/>
      <c r="AM1376" s="21"/>
      <c r="AN1376" s="21"/>
    </row>
    <row r="1377" spans="1:40" s="436" customFormat="1" ht="14.5">
      <c r="A1377" s="435"/>
      <c r="B1377" s="435"/>
      <c r="C1377" s="435"/>
      <c r="D1377" s="435"/>
      <c r="E1377" s="435"/>
      <c r="F1377" s="435"/>
      <c r="G1377" s="435"/>
      <c r="H1377" s="435"/>
      <c r="I1377" s="435"/>
      <c r="J1377" s="435"/>
      <c r="K1377" s="435"/>
      <c r="L1377" s="435"/>
      <c r="M1377" s="435"/>
      <c r="N1377" s="435"/>
      <c r="O1377" s="435"/>
      <c r="P1377" s="435"/>
      <c r="Q1377" s="435"/>
      <c r="R1377" s="435"/>
      <c r="S1377" s="435"/>
      <c r="T1377" s="435"/>
      <c r="U1377" s="435"/>
      <c r="V1377" s="21"/>
      <c r="W1377" s="21"/>
      <c r="X1377" s="21"/>
      <c r="Y1377" s="21"/>
      <c r="Z1377" s="21"/>
      <c r="AA1377" s="21"/>
      <c r="AB1377" s="21"/>
      <c r="AC1377" s="21"/>
      <c r="AD1377" s="21"/>
      <c r="AE1377" s="21"/>
      <c r="AF1377" s="21"/>
      <c r="AG1377" s="21"/>
      <c r="AH1377" s="21"/>
      <c r="AI1377" s="21"/>
      <c r="AJ1377" s="21"/>
      <c r="AK1377" s="21"/>
      <c r="AL1377" s="21"/>
      <c r="AM1377" s="21"/>
      <c r="AN1377" s="21"/>
    </row>
    <row r="1378" spans="1:40" s="436" customFormat="1" ht="14.5">
      <c r="A1378" s="435"/>
      <c r="B1378" s="435"/>
      <c r="C1378" s="435"/>
      <c r="D1378" s="435"/>
      <c r="E1378" s="435"/>
      <c r="F1378" s="435"/>
      <c r="G1378" s="435"/>
      <c r="H1378" s="435"/>
      <c r="I1378" s="435"/>
      <c r="J1378" s="435"/>
      <c r="K1378" s="435"/>
      <c r="L1378" s="435"/>
      <c r="M1378" s="435"/>
      <c r="N1378" s="435"/>
      <c r="O1378" s="435"/>
      <c r="P1378" s="435"/>
      <c r="Q1378" s="435"/>
      <c r="R1378" s="435"/>
      <c r="S1378" s="435"/>
      <c r="T1378" s="435"/>
      <c r="U1378" s="435"/>
      <c r="V1378" s="21"/>
      <c r="W1378" s="21"/>
      <c r="X1378" s="21"/>
      <c r="Y1378" s="21"/>
      <c r="Z1378" s="21"/>
      <c r="AA1378" s="21"/>
      <c r="AB1378" s="21"/>
      <c r="AC1378" s="21"/>
      <c r="AD1378" s="21"/>
      <c r="AE1378" s="21"/>
      <c r="AF1378" s="21"/>
      <c r="AG1378" s="21"/>
      <c r="AH1378" s="21"/>
      <c r="AI1378" s="21"/>
      <c r="AJ1378" s="21"/>
      <c r="AK1378" s="21"/>
      <c r="AL1378" s="21"/>
      <c r="AM1378" s="21"/>
      <c r="AN1378" s="21"/>
    </row>
    <row r="1379" spans="1:40" s="436" customFormat="1" ht="14.5">
      <c r="A1379" s="435"/>
      <c r="B1379" s="435"/>
      <c r="C1379" s="435"/>
      <c r="D1379" s="435"/>
      <c r="E1379" s="435"/>
      <c r="F1379" s="435"/>
      <c r="G1379" s="435"/>
      <c r="H1379" s="435"/>
      <c r="I1379" s="435"/>
      <c r="J1379" s="435"/>
      <c r="K1379" s="435"/>
      <c r="L1379" s="435"/>
      <c r="M1379" s="435"/>
      <c r="N1379" s="435"/>
      <c r="O1379" s="435"/>
      <c r="P1379" s="435"/>
      <c r="Q1379" s="435"/>
      <c r="R1379" s="435"/>
      <c r="S1379" s="435"/>
      <c r="T1379" s="435"/>
      <c r="U1379" s="435"/>
      <c r="V1379" s="21"/>
      <c r="W1379" s="21"/>
      <c r="X1379" s="21"/>
      <c r="Y1379" s="21"/>
      <c r="Z1379" s="21"/>
      <c r="AA1379" s="21"/>
      <c r="AB1379" s="21"/>
      <c r="AC1379" s="21"/>
      <c r="AD1379" s="21"/>
      <c r="AE1379" s="21"/>
      <c r="AF1379" s="21"/>
      <c r="AG1379" s="21"/>
      <c r="AH1379" s="21"/>
      <c r="AI1379" s="21"/>
      <c r="AJ1379" s="21"/>
      <c r="AK1379" s="21"/>
      <c r="AL1379" s="21"/>
      <c r="AM1379" s="21"/>
      <c r="AN1379" s="21"/>
    </row>
    <row r="1380" spans="1:40" s="436" customFormat="1" ht="14.5">
      <c r="A1380" s="435"/>
      <c r="B1380" s="435"/>
      <c r="C1380" s="435"/>
      <c r="D1380" s="435"/>
      <c r="E1380" s="435"/>
      <c r="F1380" s="435"/>
      <c r="G1380" s="435"/>
      <c r="H1380" s="435"/>
      <c r="I1380" s="435"/>
      <c r="J1380" s="435"/>
      <c r="K1380" s="435"/>
      <c r="L1380" s="435"/>
      <c r="M1380" s="435"/>
      <c r="N1380" s="435"/>
      <c r="O1380" s="435"/>
      <c r="P1380" s="435"/>
      <c r="Q1380" s="435"/>
      <c r="R1380" s="435"/>
      <c r="S1380" s="435"/>
      <c r="T1380" s="435"/>
      <c r="U1380" s="435"/>
      <c r="V1380" s="21"/>
      <c r="W1380" s="21"/>
      <c r="X1380" s="21"/>
      <c r="Y1380" s="21"/>
      <c r="Z1380" s="21"/>
      <c r="AA1380" s="21"/>
      <c r="AB1380" s="21"/>
      <c r="AC1380" s="21"/>
      <c r="AD1380" s="21"/>
      <c r="AE1380" s="21"/>
      <c r="AF1380" s="21"/>
      <c r="AG1380" s="21"/>
      <c r="AH1380" s="21"/>
      <c r="AI1380" s="21"/>
      <c r="AJ1380" s="21"/>
      <c r="AK1380" s="21"/>
      <c r="AL1380" s="21"/>
      <c r="AM1380" s="21"/>
      <c r="AN1380" s="21"/>
    </row>
    <row r="1381" spans="1:40" s="436" customFormat="1" ht="14.5">
      <c r="A1381" s="435"/>
      <c r="B1381" s="435"/>
      <c r="C1381" s="435"/>
      <c r="D1381" s="435"/>
      <c r="E1381" s="435"/>
      <c r="F1381" s="435"/>
      <c r="G1381" s="435"/>
      <c r="H1381" s="435"/>
      <c r="I1381" s="435"/>
      <c r="J1381" s="435"/>
      <c r="K1381" s="435"/>
      <c r="L1381" s="435"/>
      <c r="M1381" s="435"/>
      <c r="N1381" s="435"/>
      <c r="O1381" s="435"/>
      <c r="P1381" s="435"/>
      <c r="Q1381" s="435"/>
      <c r="R1381" s="435"/>
      <c r="S1381" s="435"/>
      <c r="T1381" s="435"/>
      <c r="U1381" s="435"/>
      <c r="V1381" s="21"/>
      <c r="W1381" s="21"/>
      <c r="X1381" s="21"/>
      <c r="Y1381" s="21"/>
      <c r="Z1381" s="21"/>
      <c r="AA1381" s="21"/>
      <c r="AB1381" s="21"/>
      <c r="AC1381" s="21"/>
      <c r="AD1381" s="21"/>
      <c r="AE1381" s="21"/>
      <c r="AF1381" s="21"/>
      <c r="AG1381" s="21"/>
      <c r="AH1381" s="21"/>
      <c r="AI1381" s="21"/>
      <c r="AJ1381" s="21"/>
      <c r="AK1381" s="21"/>
      <c r="AL1381" s="21"/>
      <c r="AM1381" s="21"/>
      <c r="AN1381" s="21"/>
    </row>
    <row r="1382" spans="1:40" s="436" customFormat="1" ht="14.5">
      <c r="A1382" s="435"/>
      <c r="B1382" s="435"/>
      <c r="C1382" s="435"/>
      <c r="D1382" s="435"/>
      <c r="E1382" s="435"/>
      <c r="F1382" s="435"/>
      <c r="G1382" s="435"/>
      <c r="H1382" s="435"/>
      <c r="I1382" s="435"/>
      <c r="J1382" s="435"/>
      <c r="K1382" s="435"/>
      <c r="L1382" s="435"/>
      <c r="M1382" s="435"/>
      <c r="N1382" s="435"/>
      <c r="O1382" s="435"/>
      <c r="P1382" s="435"/>
      <c r="Q1382" s="435"/>
      <c r="R1382" s="435"/>
      <c r="S1382" s="435"/>
      <c r="T1382" s="435"/>
      <c r="U1382" s="435"/>
      <c r="V1382" s="21"/>
      <c r="W1382" s="21"/>
      <c r="X1382" s="21"/>
      <c r="Y1382" s="21"/>
      <c r="Z1382" s="21"/>
      <c r="AA1382" s="21"/>
      <c r="AB1382" s="21"/>
      <c r="AC1382" s="21"/>
      <c r="AD1382" s="21"/>
      <c r="AE1382" s="21"/>
      <c r="AF1382" s="21"/>
      <c r="AG1382" s="21"/>
      <c r="AH1382" s="21"/>
      <c r="AI1382" s="21"/>
      <c r="AJ1382" s="21"/>
      <c r="AK1382" s="21"/>
      <c r="AL1382" s="21"/>
      <c r="AM1382" s="21"/>
      <c r="AN1382" s="21"/>
    </row>
    <row r="1383" spans="1:40" s="436" customFormat="1" ht="14.5">
      <c r="A1383" s="435"/>
      <c r="B1383" s="435"/>
      <c r="C1383" s="435"/>
      <c r="D1383" s="435"/>
      <c r="E1383" s="435"/>
      <c r="F1383" s="435"/>
      <c r="G1383" s="435"/>
      <c r="H1383" s="435"/>
      <c r="I1383" s="435"/>
      <c r="J1383" s="435"/>
      <c r="K1383" s="435"/>
      <c r="L1383" s="435"/>
      <c r="M1383" s="435"/>
      <c r="N1383" s="435"/>
      <c r="O1383" s="435"/>
      <c r="P1383" s="435"/>
      <c r="Q1383" s="435"/>
      <c r="R1383" s="435"/>
      <c r="S1383" s="435"/>
      <c r="T1383" s="435"/>
      <c r="U1383" s="435"/>
      <c r="V1383" s="21"/>
      <c r="W1383" s="21"/>
      <c r="X1383" s="21"/>
      <c r="Y1383" s="21"/>
      <c r="Z1383" s="21"/>
      <c r="AA1383" s="21"/>
      <c r="AB1383" s="21"/>
      <c r="AC1383" s="21"/>
      <c r="AD1383" s="21"/>
      <c r="AE1383" s="21"/>
      <c r="AF1383" s="21"/>
      <c r="AG1383" s="21"/>
      <c r="AH1383" s="21"/>
      <c r="AI1383" s="21"/>
      <c r="AJ1383" s="21"/>
      <c r="AK1383" s="21"/>
      <c r="AL1383" s="21"/>
      <c r="AM1383" s="21"/>
      <c r="AN1383" s="21"/>
    </row>
    <row r="1384" spans="1:40" s="436" customFormat="1" ht="14.5">
      <c r="A1384" s="435"/>
      <c r="B1384" s="435"/>
      <c r="C1384" s="435"/>
      <c r="D1384" s="435"/>
      <c r="E1384" s="435"/>
      <c r="F1384" s="435"/>
      <c r="G1384" s="435"/>
      <c r="H1384" s="435"/>
      <c r="I1384" s="435"/>
      <c r="J1384" s="435"/>
      <c r="K1384" s="435"/>
      <c r="L1384" s="435"/>
      <c r="M1384" s="435"/>
      <c r="N1384" s="435"/>
      <c r="O1384" s="435"/>
      <c r="P1384" s="435"/>
      <c r="Q1384" s="435"/>
      <c r="R1384" s="435"/>
      <c r="S1384" s="435"/>
      <c r="T1384" s="435"/>
      <c r="U1384" s="435"/>
      <c r="V1384" s="21"/>
      <c r="W1384" s="21"/>
      <c r="X1384" s="21"/>
      <c r="Y1384" s="21"/>
      <c r="Z1384" s="21"/>
      <c r="AA1384" s="21"/>
      <c r="AB1384" s="21"/>
      <c r="AC1384" s="21"/>
      <c r="AD1384" s="21"/>
      <c r="AE1384" s="21"/>
      <c r="AF1384" s="21"/>
      <c r="AG1384" s="21"/>
      <c r="AH1384" s="21"/>
      <c r="AI1384" s="21"/>
      <c r="AJ1384" s="21"/>
      <c r="AK1384" s="21"/>
      <c r="AL1384" s="21"/>
      <c r="AM1384" s="21"/>
      <c r="AN1384" s="21"/>
    </row>
    <row r="1385" spans="1:40" s="436" customFormat="1" ht="14.5">
      <c r="A1385" s="435"/>
      <c r="B1385" s="435"/>
      <c r="C1385" s="435"/>
      <c r="D1385" s="435"/>
      <c r="E1385" s="435"/>
      <c r="F1385" s="435"/>
      <c r="G1385" s="435"/>
      <c r="H1385" s="435"/>
      <c r="I1385" s="435"/>
      <c r="J1385" s="435"/>
      <c r="K1385" s="435"/>
      <c r="L1385" s="435"/>
      <c r="M1385" s="435"/>
      <c r="N1385" s="435"/>
      <c r="O1385" s="435"/>
      <c r="P1385" s="435"/>
      <c r="Q1385" s="435"/>
      <c r="R1385" s="435"/>
      <c r="S1385" s="435"/>
      <c r="T1385" s="435"/>
      <c r="U1385" s="435"/>
      <c r="V1385" s="21"/>
      <c r="W1385" s="21"/>
      <c r="X1385" s="21"/>
      <c r="Y1385" s="21"/>
      <c r="Z1385" s="21"/>
      <c r="AA1385" s="21"/>
      <c r="AB1385" s="21"/>
      <c r="AC1385" s="21"/>
      <c r="AD1385" s="21"/>
      <c r="AE1385" s="21"/>
      <c r="AF1385" s="21"/>
      <c r="AG1385" s="21"/>
      <c r="AH1385" s="21"/>
      <c r="AI1385" s="21"/>
      <c r="AJ1385" s="21"/>
      <c r="AK1385" s="21"/>
      <c r="AL1385" s="21"/>
      <c r="AM1385" s="21"/>
      <c r="AN1385" s="21"/>
    </row>
    <row r="1386" spans="1:40" s="436" customFormat="1" ht="14.5">
      <c r="A1386" s="435"/>
      <c r="B1386" s="435"/>
      <c r="C1386" s="435"/>
      <c r="D1386" s="435"/>
      <c r="E1386" s="435"/>
      <c r="F1386" s="435"/>
      <c r="G1386" s="435"/>
      <c r="H1386" s="435"/>
      <c r="I1386" s="435"/>
      <c r="J1386" s="435"/>
      <c r="K1386" s="435"/>
      <c r="L1386" s="435"/>
      <c r="M1386" s="435"/>
      <c r="N1386" s="435"/>
      <c r="O1386" s="435"/>
      <c r="P1386" s="435"/>
      <c r="Q1386" s="435"/>
      <c r="R1386" s="435"/>
      <c r="S1386" s="435"/>
      <c r="T1386" s="435"/>
      <c r="U1386" s="435"/>
      <c r="V1386" s="21"/>
      <c r="W1386" s="21"/>
      <c r="X1386" s="21"/>
      <c r="Y1386" s="21"/>
      <c r="Z1386" s="21"/>
      <c r="AA1386" s="21"/>
      <c r="AB1386" s="21"/>
      <c r="AC1386" s="21"/>
      <c r="AD1386" s="21"/>
      <c r="AE1386" s="21"/>
      <c r="AF1386" s="21"/>
      <c r="AG1386" s="21"/>
      <c r="AH1386" s="21"/>
      <c r="AI1386" s="21"/>
      <c r="AJ1386" s="21"/>
      <c r="AK1386" s="21"/>
      <c r="AL1386" s="21"/>
      <c r="AM1386" s="21"/>
      <c r="AN1386" s="21"/>
    </row>
    <row r="1387" spans="1:40" s="436" customFormat="1" ht="14.5">
      <c r="A1387" s="435"/>
      <c r="B1387" s="435"/>
      <c r="C1387" s="435"/>
      <c r="D1387" s="435"/>
      <c r="E1387" s="435"/>
      <c r="F1387" s="435"/>
      <c r="G1387" s="435"/>
      <c r="H1387" s="435"/>
      <c r="I1387" s="435"/>
      <c r="J1387" s="435"/>
      <c r="K1387" s="435"/>
      <c r="L1387" s="435"/>
      <c r="M1387" s="435"/>
      <c r="N1387" s="435"/>
      <c r="O1387" s="435"/>
      <c r="P1387" s="435"/>
      <c r="Q1387" s="435"/>
      <c r="R1387" s="435"/>
      <c r="S1387" s="435"/>
      <c r="T1387" s="435"/>
      <c r="U1387" s="435"/>
      <c r="V1387" s="21"/>
      <c r="W1387" s="21"/>
      <c r="X1387" s="21"/>
      <c r="Y1387" s="21"/>
      <c r="Z1387" s="21"/>
      <c r="AA1387" s="21"/>
      <c r="AB1387" s="21"/>
      <c r="AC1387" s="21"/>
      <c r="AD1387" s="21"/>
      <c r="AE1387" s="21"/>
      <c r="AF1387" s="21"/>
      <c r="AG1387" s="21"/>
      <c r="AH1387" s="21"/>
      <c r="AI1387" s="21"/>
      <c r="AJ1387" s="21"/>
      <c r="AK1387" s="21"/>
      <c r="AL1387" s="21"/>
      <c r="AM1387" s="21"/>
      <c r="AN1387" s="21"/>
    </row>
    <row r="1388" spans="1:40" s="436" customFormat="1" ht="14.5">
      <c r="A1388" s="435"/>
      <c r="B1388" s="435"/>
      <c r="C1388" s="435"/>
      <c r="D1388" s="435"/>
      <c r="E1388" s="435"/>
      <c r="F1388" s="435"/>
      <c r="G1388" s="435"/>
      <c r="H1388" s="435"/>
      <c r="I1388" s="435"/>
      <c r="J1388" s="435"/>
      <c r="K1388" s="435"/>
      <c r="L1388" s="435"/>
      <c r="M1388" s="435"/>
      <c r="N1388" s="435"/>
      <c r="O1388" s="435"/>
      <c r="P1388" s="435"/>
      <c r="Q1388" s="435"/>
      <c r="R1388" s="435"/>
      <c r="S1388" s="435"/>
      <c r="T1388" s="435"/>
      <c r="U1388" s="435"/>
      <c r="V1388" s="21"/>
      <c r="W1388" s="21"/>
      <c r="X1388" s="21"/>
      <c r="Y1388" s="21"/>
      <c r="Z1388" s="21"/>
      <c r="AA1388" s="21"/>
      <c r="AB1388" s="21"/>
      <c r="AC1388" s="21"/>
      <c r="AD1388" s="21"/>
      <c r="AE1388" s="21"/>
      <c r="AF1388" s="21"/>
      <c r="AG1388" s="21"/>
      <c r="AH1388" s="21"/>
      <c r="AI1388" s="21"/>
      <c r="AJ1388" s="21"/>
      <c r="AK1388" s="21"/>
      <c r="AL1388" s="21"/>
      <c r="AM1388" s="21"/>
      <c r="AN1388" s="21"/>
    </row>
    <row r="1389" spans="1:40" s="436" customFormat="1" ht="14.5">
      <c r="A1389" s="435"/>
      <c r="B1389" s="435"/>
      <c r="C1389" s="435"/>
      <c r="D1389" s="435"/>
      <c r="E1389" s="435"/>
      <c r="F1389" s="435"/>
      <c r="G1389" s="435"/>
      <c r="H1389" s="435"/>
      <c r="I1389" s="435"/>
      <c r="J1389" s="435"/>
      <c r="K1389" s="435"/>
      <c r="L1389" s="435"/>
      <c r="M1389" s="435"/>
      <c r="N1389" s="435"/>
      <c r="O1389" s="435"/>
      <c r="P1389" s="435"/>
      <c r="Q1389" s="435"/>
      <c r="R1389" s="435"/>
      <c r="S1389" s="435"/>
      <c r="T1389" s="435"/>
      <c r="U1389" s="435"/>
      <c r="V1389" s="21"/>
      <c r="W1389" s="21"/>
      <c r="X1389" s="21"/>
      <c r="Y1389" s="21"/>
      <c r="Z1389" s="21"/>
      <c r="AA1389" s="21"/>
      <c r="AB1389" s="21"/>
      <c r="AC1389" s="21"/>
      <c r="AD1389" s="21"/>
      <c r="AE1389" s="21"/>
      <c r="AF1389" s="21"/>
      <c r="AG1389" s="21"/>
      <c r="AH1389" s="21"/>
      <c r="AI1389" s="21"/>
      <c r="AJ1389" s="21"/>
      <c r="AK1389" s="21"/>
      <c r="AL1389" s="21"/>
      <c r="AM1389" s="21"/>
      <c r="AN1389" s="21"/>
    </row>
    <row r="1390" spans="1:40" s="436" customFormat="1" ht="14.5">
      <c r="A1390" s="435"/>
      <c r="B1390" s="435"/>
      <c r="C1390" s="435"/>
      <c r="D1390" s="435"/>
      <c r="E1390" s="435"/>
      <c r="F1390" s="435"/>
      <c r="G1390" s="435"/>
      <c r="H1390" s="435"/>
      <c r="I1390" s="435"/>
      <c r="J1390" s="435"/>
      <c r="K1390" s="435"/>
      <c r="L1390" s="435"/>
      <c r="M1390" s="435"/>
      <c r="N1390" s="435"/>
      <c r="O1390" s="435"/>
      <c r="P1390" s="435"/>
      <c r="Q1390" s="435"/>
      <c r="R1390" s="435"/>
      <c r="S1390" s="435"/>
      <c r="T1390" s="435"/>
      <c r="U1390" s="435"/>
      <c r="V1390" s="21"/>
      <c r="W1390" s="21"/>
      <c r="X1390" s="21"/>
      <c r="Y1390" s="21"/>
      <c r="Z1390" s="21"/>
      <c r="AA1390" s="21"/>
      <c r="AB1390" s="21"/>
      <c r="AC1390" s="21"/>
      <c r="AD1390" s="21"/>
      <c r="AE1390" s="21"/>
      <c r="AF1390" s="21"/>
      <c r="AG1390" s="21"/>
      <c r="AH1390" s="21"/>
      <c r="AI1390" s="21"/>
      <c r="AJ1390" s="21"/>
      <c r="AK1390" s="21"/>
      <c r="AL1390" s="21"/>
      <c r="AM1390" s="21"/>
      <c r="AN1390" s="21"/>
    </row>
    <row r="1391" spans="1:40" s="436" customFormat="1" ht="14.5">
      <c r="A1391" s="435"/>
      <c r="B1391" s="435"/>
      <c r="C1391" s="435"/>
      <c r="D1391" s="435"/>
      <c r="E1391" s="435"/>
      <c r="F1391" s="435"/>
      <c r="G1391" s="435"/>
      <c r="H1391" s="435"/>
      <c r="I1391" s="435"/>
      <c r="J1391" s="435"/>
      <c r="K1391" s="435"/>
      <c r="L1391" s="435"/>
      <c r="M1391" s="435"/>
      <c r="N1391" s="435"/>
      <c r="O1391" s="435"/>
      <c r="P1391" s="435"/>
      <c r="Q1391" s="435"/>
      <c r="R1391" s="435"/>
      <c r="S1391" s="435"/>
      <c r="T1391" s="435"/>
      <c r="U1391" s="435"/>
      <c r="V1391" s="21"/>
      <c r="W1391" s="21"/>
      <c r="X1391" s="21"/>
      <c r="Y1391" s="21"/>
      <c r="Z1391" s="21"/>
      <c r="AA1391" s="21"/>
      <c r="AB1391" s="21"/>
      <c r="AC1391" s="21"/>
      <c r="AD1391" s="21"/>
      <c r="AE1391" s="21"/>
      <c r="AF1391" s="21"/>
      <c r="AG1391" s="21"/>
      <c r="AH1391" s="21"/>
      <c r="AI1391" s="21"/>
      <c r="AJ1391" s="21"/>
      <c r="AK1391" s="21"/>
      <c r="AL1391" s="21"/>
      <c r="AM1391" s="21"/>
      <c r="AN1391" s="21"/>
    </row>
    <row r="1392" spans="1:40" s="436" customFormat="1" ht="14.5">
      <c r="A1392" s="435"/>
      <c r="B1392" s="435"/>
      <c r="C1392" s="435"/>
      <c r="D1392" s="435"/>
      <c r="E1392" s="435"/>
      <c r="F1392" s="435"/>
      <c r="G1392" s="435"/>
      <c r="H1392" s="435"/>
      <c r="I1392" s="435"/>
      <c r="J1392" s="435"/>
      <c r="K1392" s="435"/>
      <c r="L1392" s="435"/>
      <c r="M1392" s="435"/>
      <c r="N1392" s="435"/>
      <c r="O1392" s="435"/>
      <c r="P1392" s="435"/>
      <c r="Q1392" s="435"/>
      <c r="R1392" s="435"/>
      <c r="S1392" s="435"/>
      <c r="T1392" s="435"/>
      <c r="U1392" s="435"/>
      <c r="V1392" s="21"/>
      <c r="W1392" s="21"/>
      <c r="X1392" s="21"/>
      <c r="Y1392" s="21"/>
      <c r="Z1392" s="21"/>
      <c r="AA1392" s="21"/>
      <c r="AB1392" s="21"/>
      <c r="AC1392" s="21"/>
      <c r="AD1392" s="21"/>
      <c r="AE1392" s="21"/>
      <c r="AF1392" s="21"/>
      <c r="AG1392" s="21"/>
      <c r="AH1392" s="21"/>
      <c r="AI1392" s="21"/>
      <c r="AJ1392" s="21"/>
      <c r="AK1392" s="21"/>
      <c r="AL1392" s="21"/>
      <c r="AM1392" s="21"/>
      <c r="AN1392" s="21"/>
    </row>
    <row r="1393" spans="1:40" s="436" customFormat="1" ht="14.5">
      <c r="A1393" s="435"/>
      <c r="B1393" s="435"/>
      <c r="C1393" s="435"/>
      <c r="D1393" s="435"/>
      <c r="E1393" s="435"/>
      <c r="F1393" s="435"/>
      <c r="G1393" s="435"/>
      <c r="H1393" s="435"/>
      <c r="I1393" s="435"/>
      <c r="J1393" s="435"/>
      <c r="K1393" s="435"/>
      <c r="L1393" s="435"/>
      <c r="M1393" s="435"/>
      <c r="N1393" s="435"/>
      <c r="O1393" s="435"/>
      <c r="P1393" s="435"/>
      <c r="Q1393" s="435"/>
      <c r="R1393" s="435"/>
      <c r="S1393" s="435"/>
      <c r="T1393" s="435"/>
      <c r="U1393" s="435"/>
      <c r="V1393" s="21"/>
      <c r="W1393" s="21"/>
      <c r="X1393" s="21"/>
      <c r="Y1393" s="21"/>
      <c r="Z1393" s="21"/>
      <c r="AA1393" s="21"/>
      <c r="AB1393" s="21"/>
      <c r="AC1393" s="21"/>
      <c r="AD1393" s="21"/>
      <c r="AE1393" s="21"/>
      <c r="AF1393" s="21"/>
      <c r="AG1393" s="21"/>
      <c r="AH1393" s="21"/>
      <c r="AI1393" s="21"/>
      <c r="AJ1393" s="21"/>
      <c r="AK1393" s="21"/>
      <c r="AL1393" s="21"/>
      <c r="AM1393" s="21"/>
      <c r="AN1393" s="21"/>
    </row>
    <row r="1394" spans="1:40" s="436" customFormat="1" ht="14.5">
      <c r="A1394" s="435"/>
      <c r="B1394" s="435"/>
      <c r="C1394" s="435"/>
      <c r="D1394" s="435"/>
      <c r="E1394" s="435"/>
      <c r="F1394" s="435"/>
      <c r="G1394" s="435"/>
      <c r="H1394" s="435"/>
      <c r="I1394" s="435"/>
      <c r="J1394" s="435"/>
      <c r="K1394" s="435"/>
      <c r="L1394" s="435"/>
      <c r="M1394" s="435"/>
      <c r="N1394" s="435"/>
      <c r="O1394" s="435"/>
      <c r="P1394" s="435"/>
      <c r="Q1394" s="435"/>
      <c r="R1394" s="435"/>
      <c r="S1394" s="435"/>
      <c r="T1394" s="435"/>
      <c r="U1394" s="435"/>
      <c r="V1394" s="21"/>
      <c r="W1394" s="21"/>
      <c r="X1394" s="21"/>
      <c r="Y1394" s="21"/>
      <c r="Z1394" s="21"/>
      <c r="AA1394" s="21"/>
      <c r="AB1394" s="21"/>
      <c r="AC1394" s="21"/>
      <c r="AD1394" s="21"/>
      <c r="AE1394" s="21"/>
      <c r="AF1394" s="21"/>
      <c r="AG1394" s="21"/>
      <c r="AH1394" s="21"/>
      <c r="AI1394" s="21"/>
      <c r="AJ1394" s="21"/>
      <c r="AK1394" s="21"/>
      <c r="AL1394" s="21"/>
      <c r="AM1394" s="21"/>
      <c r="AN1394" s="21"/>
    </row>
    <row r="1395" spans="1:40" s="436" customFormat="1" ht="14.5">
      <c r="A1395" s="435"/>
      <c r="B1395" s="435"/>
      <c r="C1395" s="435"/>
      <c r="D1395" s="435"/>
      <c r="E1395" s="435"/>
      <c r="F1395" s="435"/>
      <c r="G1395" s="435"/>
      <c r="H1395" s="435"/>
      <c r="I1395" s="435"/>
      <c r="J1395" s="435"/>
      <c r="K1395" s="435"/>
      <c r="L1395" s="435"/>
      <c r="M1395" s="435"/>
      <c r="N1395" s="435"/>
      <c r="O1395" s="435"/>
      <c r="P1395" s="435"/>
      <c r="Q1395" s="435"/>
      <c r="R1395" s="435"/>
      <c r="S1395" s="435"/>
      <c r="T1395" s="435"/>
      <c r="U1395" s="435"/>
      <c r="V1395" s="21"/>
      <c r="W1395" s="21"/>
      <c r="X1395" s="21"/>
      <c r="Y1395" s="21"/>
      <c r="Z1395" s="21"/>
      <c r="AA1395" s="21"/>
      <c r="AB1395" s="21"/>
      <c r="AC1395" s="21"/>
      <c r="AD1395" s="21"/>
      <c r="AE1395" s="21"/>
      <c r="AF1395" s="21"/>
      <c r="AG1395" s="21"/>
      <c r="AH1395" s="21"/>
      <c r="AI1395" s="21"/>
      <c r="AJ1395" s="21"/>
      <c r="AK1395" s="21"/>
      <c r="AL1395" s="21"/>
      <c r="AM1395" s="21"/>
      <c r="AN1395" s="21"/>
    </row>
    <row r="1396" spans="1:40" s="436" customFormat="1" ht="14.5">
      <c r="A1396" s="435"/>
      <c r="B1396" s="435"/>
      <c r="C1396" s="435"/>
      <c r="D1396" s="435"/>
      <c r="E1396" s="435"/>
      <c r="F1396" s="435"/>
      <c r="G1396" s="435"/>
      <c r="H1396" s="435"/>
      <c r="I1396" s="435"/>
      <c r="J1396" s="435"/>
      <c r="K1396" s="435"/>
      <c r="L1396" s="435"/>
      <c r="M1396" s="435"/>
      <c r="N1396" s="435"/>
      <c r="O1396" s="435"/>
      <c r="P1396" s="435"/>
      <c r="Q1396" s="435"/>
      <c r="R1396" s="435"/>
      <c r="S1396" s="435"/>
      <c r="T1396" s="435"/>
      <c r="U1396" s="435"/>
      <c r="V1396" s="21"/>
      <c r="W1396" s="21"/>
      <c r="X1396" s="21"/>
      <c r="Y1396" s="21"/>
      <c r="Z1396" s="21"/>
      <c r="AA1396" s="21"/>
      <c r="AB1396" s="21"/>
      <c r="AC1396" s="21"/>
      <c r="AD1396" s="21"/>
      <c r="AE1396" s="21"/>
      <c r="AF1396" s="21"/>
      <c r="AG1396" s="21"/>
      <c r="AH1396" s="21"/>
      <c r="AI1396" s="21"/>
      <c r="AJ1396" s="21"/>
      <c r="AK1396" s="21"/>
      <c r="AL1396" s="21"/>
      <c r="AM1396" s="21"/>
      <c r="AN1396" s="21"/>
    </row>
    <row r="1397" spans="1:40" s="436" customFormat="1" ht="14.5">
      <c r="A1397" s="435"/>
      <c r="B1397" s="435"/>
      <c r="C1397" s="435"/>
      <c r="D1397" s="435"/>
      <c r="E1397" s="435"/>
      <c r="F1397" s="435"/>
      <c r="G1397" s="435"/>
      <c r="H1397" s="435"/>
      <c r="I1397" s="435"/>
      <c r="J1397" s="435"/>
      <c r="K1397" s="435"/>
      <c r="L1397" s="435"/>
      <c r="M1397" s="435"/>
      <c r="N1397" s="435"/>
      <c r="O1397" s="435"/>
      <c r="P1397" s="435"/>
      <c r="Q1397" s="435"/>
      <c r="R1397" s="435"/>
      <c r="S1397" s="435"/>
      <c r="T1397" s="435"/>
      <c r="U1397" s="435"/>
      <c r="V1397" s="21"/>
      <c r="W1397" s="21"/>
      <c r="X1397" s="21"/>
      <c r="Y1397" s="21"/>
      <c r="Z1397" s="21"/>
      <c r="AA1397" s="21"/>
      <c r="AB1397" s="21"/>
      <c r="AC1397" s="21"/>
      <c r="AD1397" s="21"/>
      <c r="AE1397" s="21"/>
      <c r="AF1397" s="21"/>
      <c r="AG1397" s="21"/>
      <c r="AH1397" s="21"/>
      <c r="AI1397" s="21"/>
      <c r="AJ1397" s="21"/>
      <c r="AK1397" s="21"/>
      <c r="AL1397" s="21"/>
      <c r="AM1397" s="21"/>
      <c r="AN1397" s="21"/>
    </row>
    <row r="1398" spans="1:40" s="436" customFormat="1" ht="14.5">
      <c r="A1398" s="435"/>
      <c r="B1398" s="435"/>
      <c r="C1398" s="435"/>
      <c r="D1398" s="435"/>
      <c r="E1398" s="435"/>
      <c r="F1398" s="435"/>
      <c r="G1398" s="435"/>
      <c r="H1398" s="435"/>
      <c r="I1398" s="435"/>
      <c r="J1398" s="435"/>
      <c r="K1398" s="435"/>
      <c r="L1398" s="435"/>
      <c r="M1398" s="435"/>
      <c r="N1398" s="435"/>
      <c r="O1398" s="435"/>
      <c r="P1398" s="435"/>
      <c r="Q1398" s="435"/>
      <c r="R1398" s="435"/>
      <c r="S1398" s="435"/>
      <c r="T1398" s="435"/>
      <c r="U1398" s="435"/>
      <c r="V1398" s="21"/>
      <c r="W1398" s="21"/>
      <c r="X1398" s="21"/>
      <c r="Y1398" s="21"/>
      <c r="Z1398" s="21"/>
      <c r="AA1398" s="21"/>
      <c r="AB1398" s="21"/>
      <c r="AC1398" s="21"/>
      <c r="AD1398" s="21"/>
      <c r="AE1398" s="21"/>
      <c r="AF1398" s="21"/>
      <c r="AG1398" s="21"/>
      <c r="AH1398" s="21"/>
      <c r="AI1398" s="21"/>
      <c r="AJ1398" s="21"/>
      <c r="AK1398" s="21"/>
      <c r="AL1398" s="21"/>
      <c r="AM1398" s="21"/>
      <c r="AN1398" s="21"/>
    </row>
    <row r="1399" spans="1:40" s="436" customFormat="1" ht="14.5">
      <c r="A1399" s="435"/>
      <c r="B1399" s="435"/>
      <c r="C1399" s="435"/>
      <c r="D1399" s="435"/>
      <c r="E1399" s="435"/>
      <c r="F1399" s="435"/>
      <c r="G1399" s="435"/>
      <c r="H1399" s="435"/>
      <c r="I1399" s="435"/>
      <c r="J1399" s="435"/>
      <c r="K1399" s="435"/>
      <c r="L1399" s="435"/>
      <c r="M1399" s="435"/>
      <c r="N1399" s="435"/>
      <c r="O1399" s="435"/>
      <c r="P1399" s="435"/>
      <c r="Q1399" s="435"/>
      <c r="R1399" s="435"/>
      <c r="S1399" s="435"/>
      <c r="T1399" s="435"/>
      <c r="U1399" s="435"/>
      <c r="V1399" s="21"/>
      <c r="W1399" s="21"/>
      <c r="X1399" s="21"/>
      <c r="Y1399" s="21"/>
      <c r="Z1399" s="21"/>
      <c r="AA1399" s="21"/>
      <c r="AB1399" s="21"/>
      <c r="AC1399" s="21"/>
      <c r="AD1399" s="21"/>
      <c r="AE1399" s="21"/>
      <c r="AF1399" s="21"/>
      <c r="AG1399" s="21"/>
      <c r="AH1399" s="21"/>
      <c r="AI1399" s="21"/>
      <c r="AJ1399" s="21"/>
      <c r="AK1399" s="21"/>
      <c r="AL1399" s="21"/>
      <c r="AM1399" s="21"/>
      <c r="AN1399" s="21"/>
    </row>
    <row r="1400" spans="1:40" s="436" customFormat="1" ht="14.5">
      <c r="A1400" s="435"/>
      <c r="B1400" s="435"/>
      <c r="C1400" s="435"/>
      <c r="D1400" s="435"/>
      <c r="E1400" s="435"/>
      <c r="F1400" s="435"/>
      <c r="G1400" s="435"/>
      <c r="H1400" s="435"/>
      <c r="I1400" s="435"/>
      <c r="J1400" s="435"/>
      <c r="K1400" s="435"/>
      <c r="L1400" s="435"/>
      <c r="M1400" s="435"/>
      <c r="N1400" s="435"/>
      <c r="O1400" s="435"/>
      <c r="P1400" s="435"/>
      <c r="Q1400" s="435"/>
      <c r="R1400" s="435"/>
      <c r="S1400" s="435"/>
      <c r="T1400" s="435"/>
      <c r="U1400" s="435"/>
      <c r="V1400" s="21"/>
      <c r="W1400" s="21"/>
      <c r="X1400" s="21"/>
      <c r="Y1400" s="21"/>
      <c r="Z1400" s="21"/>
      <c r="AA1400" s="21"/>
      <c r="AB1400" s="21"/>
      <c r="AC1400" s="21"/>
      <c r="AD1400" s="21"/>
      <c r="AE1400" s="21"/>
      <c r="AF1400" s="21"/>
      <c r="AG1400" s="21"/>
      <c r="AH1400" s="21"/>
      <c r="AI1400" s="21"/>
      <c r="AJ1400" s="21"/>
      <c r="AK1400" s="21"/>
      <c r="AL1400" s="21"/>
      <c r="AM1400" s="21"/>
      <c r="AN1400" s="21"/>
    </row>
    <row r="1401" spans="1:40" s="436" customFormat="1" ht="14.5">
      <c r="A1401" s="435"/>
      <c r="B1401" s="435"/>
      <c r="C1401" s="435"/>
      <c r="D1401" s="435"/>
      <c r="E1401" s="435"/>
      <c r="F1401" s="435"/>
      <c r="G1401" s="435"/>
      <c r="H1401" s="435"/>
      <c r="I1401" s="435"/>
      <c r="J1401" s="435"/>
      <c r="K1401" s="435"/>
      <c r="L1401" s="435"/>
      <c r="M1401" s="435"/>
      <c r="N1401" s="435"/>
      <c r="O1401" s="435"/>
      <c r="P1401" s="435"/>
      <c r="Q1401" s="435"/>
      <c r="R1401" s="435"/>
      <c r="S1401" s="435"/>
      <c r="T1401" s="435"/>
      <c r="U1401" s="435"/>
      <c r="V1401" s="21"/>
      <c r="W1401" s="21"/>
      <c r="X1401" s="21"/>
      <c r="Y1401" s="21"/>
      <c r="Z1401" s="21"/>
      <c r="AA1401" s="21"/>
      <c r="AB1401" s="21"/>
      <c r="AC1401" s="21"/>
      <c r="AD1401" s="21"/>
      <c r="AE1401" s="21"/>
      <c r="AF1401" s="21"/>
      <c r="AG1401" s="21"/>
      <c r="AH1401" s="21"/>
      <c r="AI1401" s="21"/>
      <c r="AJ1401" s="21"/>
      <c r="AK1401" s="21"/>
      <c r="AL1401" s="21"/>
      <c r="AM1401" s="21"/>
      <c r="AN1401" s="21"/>
    </row>
    <row r="1402" spans="1:40" s="436" customFormat="1" ht="14.5">
      <c r="A1402" s="435"/>
      <c r="B1402" s="435"/>
      <c r="C1402" s="435"/>
      <c r="D1402" s="435"/>
      <c r="E1402" s="435"/>
      <c r="F1402" s="435"/>
      <c r="G1402" s="435"/>
      <c r="H1402" s="435"/>
      <c r="I1402" s="435"/>
      <c r="J1402" s="435"/>
      <c r="K1402" s="435"/>
      <c r="L1402" s="435"/>
      <c r="M1402" s="435"/>
      <c r="N1402" s="435"/>
      <c r="O1402" s="435"/>
      <c r="P1402" s="435"/>
      <c r="Q1402" s="435"/>
      <c r="R1402" s="435"/>
      <c r="S1402" s="435"/>
      <c r="T1402" s="435"/>
      <c r="U1402" s="435"/>
      <c r="V1402" s="21"/>
      <c r="W1402" s="21"/>
      <c r="X1402" s="21"/>
      <c r="Y1402" s="21"/>
      <c r="Z1402" s="21"/>
      <c r="AA1402" s="21"/>
      <c r="AB1402" s="21"/>
      <c r="AC1402" s="21"/>
      <c r="AD1402" s="21"/>
      <c r="AE1402" s="21"/>
      <c r="AF1402" s="21"/>
      <c r="AG1402" s="21"/>
      <c r="AH1402" s="21"/>
      <c r="AI1402" s="21"/>
      <c r="AJ1402" s="21"/>
      <c r="AK1402" s="21"/>
      <c r="AL1402" s="21"/>
      <c r="AM1402" s="21"/>
      <c r="AN1402" s="21"/>
    </row>
    <row r="1403" spans="1:40" s="436" customFormat="1" ht="14.5">
      <c r="A1403" s="435"/>
      <c r="B1403" s="435"/>
      <c r="C1403" s="435"/>
      <c r="D1403" s="435"/>
      <c r="E1403" s="435"/>
      <c r="F1403" s="435"/>
      <c r="G1403" s="435"/>
      <c r="H1403" s="435"/>
      <c r="I1403" s="435"/>
      <c r="J1403" s="435"/>
      <c r="K1403" s="435"/>
      <c r="L1403" s="435"/>
      <c r="M1403" s="435"/>
      <c r="N1403" s="435"/>
      <c r="O1403" s="435"/>
      <c r="P1403" s="435"/>
      <c r="Q1403" s="435"/>
      <c r="R1403" s="435"/>
      <c r="S1403" s="435"/>
      <c r="T1403" s="435"/>
      <c r="U1403" s="435"/>
      <c r="V1403" s="21"/>
      <c r="W1403" s="21"/>
      <c r="X1403" s="21"/>
      <c r="Y1403" s="21"/>
      <c r="Z1403" s="21"/>
      <c r="AA1403" s="21"/>
      <c r="AB1403" s="21"/>
      <c r="AC1403" s="21"/>
      <c r="AD1403" s="21"/>
      <c r="AE1403" s="21"/>
      <c r="AF1403" s="21"/>
      <c r="AG1403" s="21"/>
      <c r="AH1403" s="21"/>
      <c r="AI1403" s="21"/>
      <c r="AJ1403" s="21"/>
      <c r="AK1403" s="21"/>
      <c r="AL1403" s="21"/>
      <c r="AM1403" s="21"/>
      <c r="AN1403" s="21"/>
    </row>
    <row r="1404" spans="1:40" s="436" customFormat="1" ht="14.5">
      <c r="A1404" s="435"/>
      <c r="B1404" s="435"/>
      <c r="C1404" s="435"/>
      <c r="D1404" s="435"/>
      <c r="E1404" s="435"/>
      <c r="F1404" s="435"/>
      <c r="G1404" s="435"/>
      <c r="H1404" s="435"/>
      <c r="I1404" s="435"/>
      <c r="J1404" s="435"/>
      <c r="K1404" s="435"/>
      <c r="L1404" s="435"/>
      <c r="M1404" s="435"/>
      <c r="N1404" s="435"/>
      <c r="O1404" s="435"/>
      <c r="P1404" s="435"/>
      <c r="Q1404" s="435"/>
      <c r="R1404" s="435"/>
      <c r="S1404" s="435"/>
      <c r="T1404" s="435"/>
      <c r="U1404" s="435"/>
      <c r="V1404" s="21"/>
      <c r="W1404" s="21"/>
      <c r="X1404" s="21"/>
      <c r="Y1404" s="21"/>
      <c r="Z1404" s="21"/>
      <c r="AA1404" s="21"/>
      <c r="AB1404" s="21"/>
      <c r="AC1404" s="21"/>
      <c r="AD1404" s="21"/>
      <c r="AE1404" s="21"/>
      <c r="AF1404" s="21"/>
      <c r="AG1404" s="21"/>
      <c r="AH1404" s="21"/>
      <c r="AI1404" s="21"/>
      <c r="AJ1404" s="21"/>
      <c r="AK1404" s="21"/>
      <c r="AL1404" s="21"/>
      <c r="AM1404" s="21"/>
      <c r="AN1404" s="21"/>
    </row>
    <row r="1405" spans="1:40" s="436" customFormat="1" ht="14.5">
      <c r="A1405" s="435"/>
      <c r="B1405" s="435"/>
      <c r="C1405" s="435"/>
      <c r="D1405" s="435"/>
      <c r="E1405" s="435"/>
      <c r="F1405" s="435"/>
      <c r="G1405" s="435"/>
      <c r="H1405" s="435"/>
      <c r="I1405" s="435"/>
      <c r="J1405" s="435"/>
      <c r="K1405" s="435"/>
      <c r="L1405" s="435"/>
      <c r="M1405" s="435"/>
      <c r="N1405" s="435"/>
      <c r="O1405" s="435"/>
      <c r="P1405" s="435"/>
      <c r="Q1405" s="435"/>
      <c r="R1405" s="435"/>
      <c r="S1405" s="435"/>
      <c r="T1405" s="435"/>
      <c r="U1405" s="435"/>
      <c r="V1405" s="21"/>
      <c r="W1405" s="21"/>
      <c r="X1405" s="21"/>
      <c r="Y1405" s="21"/>
      <c r="Z1405" s="21"/>
      <c r="AA1405" s="21"/>
      <c r="AB1405" s="21"/>
      <c r="AC1405" s="21"/>
      <c r="AD1405" s="21"/>
      <c r="AE1405" s="21"/>
      <c r="AF1405" s="21"/>
      <c r="AG1405" s="21"/>
      <c r="AH1405" s="21"/>
      <c r="AI1405" s="21"/>
      <c r="AJ1405" s="21"/>
      <c r="AK1405" s="21"/>
      <c r="AL1405" s="21"/>
      <c r="AM1405" s="21"/>
      <c r="AN1405" s="21"/>
    </row>
    <row r="1406" spans="1:40" s="436" customFormat="1" ht="14.5">
      <c r="A1406" s="435"/>
      <c r="B1406" s="435"/>
      <c r="C1406" s="435"/>
      <c r="D1406" s="435"/>
      <c r="E1406" s="435"/>
      <c r="F1406" s="435"/>
      <c r="G1406" s="435"/>
      <c r="H1406" s="435"/>
      <c r="I1406" s="435"/>
      <c r="J1406" s="435"/>
      <c r="K1406" s="435"/>
      <c r="L1406" s="435"/>
      <c r="M1406" s="435"/>
      <c r="N1406" s="435"/>
      <c r="O1406" s="435"/>
      <c r="P1406" s="435"/>
      <c r="Q1406" s="435"/>
      <c r="R1406" s="435"/>
      <c r="S1406" s="435"/>
      <c r="T1406" s="435"/>
      <c r="U1406" s="435"/>
      <c r="V1406" s="21"/>
      <c r="W1406" s="21"/>
      <c r="X1406" s="21"/>
      <c r="Y1406" s="21"/>
      <c r="Z1406" s="21"/>
      <c r="AA1406" s="21"/>
      <c r="AB1406" s="21"/>
      <c r="AC1406" s="21"/>
      <c r="AD1406" s="21"/>
      <c r="AE1406" s="21"/>
      <c r="AF1406" s="21"/>
      <c r="AG1406" s="21"/>
      <c r="AH1406" s="21"/>
      <c r="AI1406" s="21"/>
      <c r="AJ1406" s="21"/>
      <c r="AK1406" s="21"/>
      <c r="AL1406" s="21"/>
      <c r="AM1406" s="21"/>
      <c r="AN1406" s="21"/>
    </row>
    <row r="1407" spans="1:40" s="436" customFormat="1" ht="14.5">
      <c r="A1407" s="435"/>
      <c r="B1407" s="435"/>
      <c r="C1407" s="435"/>
      <c r="D1407" s="435"/>
      <c r="E1407" s="435"/>
      <c r="F1407" s="435"/>
      <c r="G1407" s="435"/>
      <c r="H1407" s="435"/>
      <c r="I1407" s="435"/>
      <c r="J1407" s="435"/>
      <c r="K1407" s="435"/>
      <c r="L1407" s="435"/>
      <c r="M1407" s="435"/>
      <c r="N1407" s="435"/>
      <c r="O1407" s="435"/>
      <c r="P1407" s="435"/>
      <c r="Q1407" s="435"/>
      <c r="R1407" s="435"/>
      <c r="S1407" s="435"/>
      <c r="T1407" s="435"/>
      <c r="U1407" s="435"/>
      <c r="V1407" s="21"/>
      <c r="W1407" s="21"/>
      <c r="X1407" s="21"/>
      <c r="Y1407" s="21"/>
      <c r="Z1407" s="21"/>
      <c r="AA1407" s="21"/>
      <c r="AB1407" s="21"/>
      <c r="AC1407" s="21"/>
      <c r="AD1407" s="21"/>
      <c r="AE1407" s="21"/>
      <c r="AF1407" s="21"/>
      <c r="AG1407" s="21"/>
      <c r="AH1407" s="21"/>
      <c r="AI1407" s="21"/>
      <c r="AJ1407" s="21"/>
      <c r="AK1407" s="21"/>
      <c r="AL1407" s="21"/>
      <c r="AM1407" s="21"/>
      <c r="AN1407" s="21"/>
    </row>
    <row r="1408" spans="1:40" s="436" customFormat="1" ht="14.5">
      <c r="A1408" s="435"/>
      <c r="B1408" s="435"/>
      <c r="C1408" s="435"/>
      <c r="D1408" s="435"/>
      <c r="E1408" s="435"/>
      <c r="F1408" s="435"/>
      <c r="G1408" s="435"/>
      <c r="H1408" s="435"/>
      <c r="I1408" s="435"/>
      <c r="J1408" s="435"/>
      <c r="K1408" s="435"/>
      <c r="L1408" s="435"/>
      <c r="M1408" s="435"/>
      <c r="N1408" s="435"/>
      <c r="O1408" s="435"/>
      <c r="P1408" s="435"/>
      <c r="Q1408" s="435"/>
      <c r="R1408" s="435"/>
      <c r="S1408" s="435"/>
      <c r="T1408" s="435"/>
      <c r="U1408" s="435"/>
      <c r="V1408" s="21"/>
      <c r="W1408" s="21"/>
      <c r="X1408" s="21"/>
      <c r="Y1408" s="21"/>
      <c r="Z1408" s="21"/>
      <c r="AA1408" s="21"/>
      <c r="AB1408" s="21"/>
      <c r="AC1408" s="21"/>
      <c r="AD1408" s="21"/>
      <c r="AE1408" s="21"/>
      <c r="AF1408" s="21"/>
      <c r="AG1408" s="21"/>
      <c r="AH1408" s="21"/>
      <c r="AI1408" s="21"/>
      <c r="AJ1408" s="21"/>
      <c r="AK1408" s="21"/>
      <c r="AL1408" s="21"/>
      <c r="AM1408" s="21"/>
      <c r="AN1408" s="21"/>
    </row>
    <row r="1409" spans="1:40" s="436" customFormat="1" ht="14.5">
      <c r="A1409" s="435"/>
      <c r="B1409" s="435"/>
      <c r="C1409" s="435"/>
      <c r="D1409" s="435"/>
      <c r="E1409" s="435"/>
      <c r="F1409" s="435"/>
      <c r="G1409" s="435"/>
      <c r="H1409" s="435"/>
      <c r="I1409" s="435"/>
      <c r="J1409" s="435"/>
      <c r="K1409" s="435"/>
      <c r="L1409" s="435"/>
      <c r="M1409" s="435"/>
      <c r="N1409" s="435"/>
      <c r="O1409" s="435"/>
      <c r="P1409" s="435"/>
      <c r="Q1409" s="435"/>
      <c r="R1409" s="435"/>
      <c r="S1409" s="435"/>
      <c r="T1409" s="435"/>
      <c r="U1409" s="435"/>
      <c r="V1409" s="21"/>
      <c r="W1409" s="21"/>
      <c r="X1409" s="21"/>
      <c r="Y1409" s="21"/>
      <c r="Z1409" s="21"/>
      <c r="AA1409" s="21"/>
      <c r="AB1409" s="21"/>
      <c r="AC1409" s="21"/>
      <c r="AD1409" s="21"/>
      <c r="AE1409" s="21"/>
      <c r="AF1409" s="21"/>
      <c r="AG1409" s="21"/>
      <c r="AH1409" s="21"/>
      <c r="AI1409" s="21"/>
      <c r="AJ1409" s="21"/>
      <c r="AK1409" s="21"/>
      <c r="AL1409" s="21"/>
      <c r="AM1409" s="21"/>
      <c r="AN1409" s="21"/>
    </row>
    <row r="1410" spans="1:40" s="436" customFormat="1" ht="14.5">
      <c r="A1410" s="435"/>
      <c r="B1410" s="435"/>
      <c r="C1410" s="435"/>
      <c r="D1410" s="435"/>
      <c r="E1410" s="435"/>
      <c r="F1410" s="435"/>
      <c r="G1410" s="435"/>
      <c r="H1410" s="435"/>
      <c r="I1410" s="435"/>
      <c r="J1410" s="435"/>
      <c r="K1410" s="435"/>
      <c r="L1410" s="435"/>
      <c r="M1410" s="435"/>
      <c r="N1410" s="435"/>
      <c r="O1410" s="435"/>
      <c r="P1410" s="435"/>
      <c r="Q1410" s="435"/>
      <c r="R1410" s="435"/>
      <c r="S1410" s="435"/>
      <c r="T1410" s="435"/>
      <c r="U1410" s="435"/>
      <c r="V1410" s="21"/>
      <c r="W1410" s="21"/>
      <c r="X1410" s="21"/>
      <c r="Y1410" s="21"/>
      <c r="Z1410" s="21"/>
      <c r="AA1410" s="21"/>
      <c r="AB1410" s="21"/>
      <c r="AC1410" s="21"/>
      <c r="AD1410" s="21"/>
      <c r="AE1410" s="21"/>
      <c r="AF1410" s="21"/>
      <c r="AG1410" s="21"/>
      <c r="AH1410" s="21"/>
      <c r="AI1410" s="21"/>
      <c r="AJ1410" s="21"/>
      <c r="AK1410" s="21"/>
      <c r="AL1410" s="21"/>
      <c r="AM1410" s="21"/>
      <c r="AN1410" s="21"/>
    </row>
    <row r="1411" spans="1:40" s="436" customFormat="1" ht="14.5">
      <c r="A1411" s="435"/>
      <c r="B1411" s="435"/>
      <c r="C1411" s="435"/>
      <c r="D1411" s="435"/>
      <c r="E1411" s="435"/>
      <c r="F1411" s="435"/>
      <c r="G1411" s="435"/>
      <c r="H1411" s="435"/>
      <c r="I1411" s="435"/>
      <c r="J1411" s="435"/>
      <c r="K1411" s="435"/>
      <c r="L1411" s="435"/>
      <c r="M1411" s="435"/>
      <c r="N1411" s="435"/>
      <c r="O1411" s="435"/>
      <c r="P1411" s="435"/>
      <c r="Q1411" s="435"/>
      <c r="R1411" s="435"/>
      <c r="S1411" s="435"/>
      <c r="T1411" s="435"/>
      <c r="U1411" s="435"/>
      <c r="V1411" s="21"/>
      <c r="W1411" s="21"/>
      <c r="X1411" s="21"/>
      <c r="Y1411" s="21"/>
      <c r="Z1411" s="21"/>
      <c r="AA1411" s="21"/>
      <c r="AB1411" s="21"/>
      <c r="AC1411" s="21"/>
      <c r="AD1411" s="21"/>
      <c r="AE1411" s="21"/>
      <c r="AF1411" s="21"/>
      <c r="AG1411" s="21"/>
      <c r="AH1411" s="21"/>
      <c r="AI1411" s="21"/>
      <c r="AJ1411" s="21"/>
      <c r="AK1411" s="21"/>
      <c r="AL1411" s="21"/>
      <c r="AM1411" s="21"/>
      <c r="AN1411" s="21"/>
    </row>
    <row r="1412" spans="1:40" s="436" customFormat="1" ht="14.5">
      <c r="A1412" s="435"/>
      <c r="B1412" s="435"/>
      <c r="C1412" s="435"/>
      <c r="D1412" s="435"/>
      <c r="E1412" s="435"/>
      <c r="F1412" s="435"/>
      <c r="G1412" s="435"/>
      <c r="H1412" s="435"/>
      <c r="I1412" s="435"/>
      <c r="J1412" s="435"/>
      <c r="K1412" s="435"/>
      <c r="L1412" s="435"/>
      <c r="M1412" s="435"/>
      <c r="N1412" s="435"/>
      <c r="O1412" s="435"/>
      <c r="P1412" s="435"/>
      <c r="Q1412" s="435"/>
      <c r="R1412" s="435"/>
      <c r="S1412" s="435"/>
      <c r="T1412" s="435"/>
      <c r="U1412" s="435"/>
      <c r="V1412" s="21"/>
      <c r="W1412" s="21"/>
      <c r="X1412" s="21"/>
      <c r="Y1412" s="21"/>
      <c r="Z1412" s="21"/>
      <c r="AA1412" s="21"/>
      <c r="AB1412" s="21"/>
      <c r="AC1412" s="21"/>
      <c r="AD1412" s="21"/>
      <c r="AE1412" s="21"/>
      <c r="AF1412" s="21"/>
      <c r="AG1412" s="21"/>
      <c r="AH1412" s="21"/>
      <c r="AI1412" s="21"/>
      <c r="AJ1412" s="21"/>
      <c r="AK1412" s="21"/>
      <c r="AL1412" s="21"/>
      <c r="AM1412" s="21"/>
      <c r="AN1412" s="21"/>
    </row>
    <row r="1413" spans="1:40" s="436" customFormat="1" ht="14.5">
      <c r="A1413" s="435"/>
      <c r="B1413" s="435"/>
      <c r="C1413" s="435"/>
      <c r="D1413" s="435"/>
      <c r="E1413" s="435"/>
      <c r="F1413" s="435"/>
      <c r="G1413" s="435"/>
      <c r="H1413" s="435"/>
      <c r="I1413" s="435"/>
      <c r="J1413" s="435"/>
      <c r="K1413" s="435"/>
      <c r="L1413" s="435"/>
      <c r="M1413" s="435"/>
      <c r="N1413" s="435"/>
      <c r="O1413" s="435"/>
      <c r="P1413" s="435"/>
      <c r="Q1413" s="435"/>
      <c r="R1413" s="435"/>
      <c r="S1413" s="435"/>
      <c r="T1413" s="435"/>
      <c r="U1413" s="435"/>
      <c r="V1413" s="21"/>
      <c r="W1413" s="21"/>
      <c r="X1413" s="21"/>
      <c r="Y1413" s="21"/>
      <c r="Z1413" s="21"/>
      <c r="AA1413" s="21"/>
      <c r="AB1413" s="21"/>
      <c r="AC1413" s="21"/>
      <c r="AD1413" s="21"/>
      <c r="AE1413" s="21"/>
      <c r="AF1413" s="21"/>
      <c r="AG1413" s="21"/>
      <c r="AH1413" s="21"/>
      <c r="AI1413" s="21"/>
      <c r="AJ1413" s="21"/>
      <c r="AK1413" s="21"/>
      <c r="AL1413" s="21"/>
      <c r="AM1413" s="21"/>
      <c r="AN1413" s="21"/>
    </row>
    <row r="1414" spans="1:40" s="436" customFormat="1" ht="14.5">
      <c r="A1414" s="435"/>
      <c r="B1414" s="435"/>
      <c r="C1414" s="435"/>
      <c r="D1414" s="435"/>
      <c r="E1414" s="435"/>
      <c r="F1414" s="435"/>
      <c r="G1414" s="435"/>
      <c r="H1414" s="435"/>
      <c r="I1414" s="435"/>
      <c r="J1414" s="435"/>
      <c r="K1414" s="435"/>
      <c r="L1414" s="435"/>
      <c r="M1414" s="435"/>
      <c r="N1414" s="435"/>
      <c r="O1414" s="435"/>
      <c r="P1414" s="435"/>
      <c r="Q1414" s="435"/>
      <c r="R1414" s="435"/>
      <c r="S1414" s="435"/>
      <c r="T1414" s="435"/>
      <c r="U1414" s="435"/>
      <c r="V1414" s="21"/>
      <c r="W1414" s="21"/>
      <c r="X1414" s="21"/>
      <c r="Y1414" s="21"/>
      <c r="Z1414" s="21"/>
      <c r="AA1414" s="21"/>
      <c r="AB1414" s="21"/>
      <c r="AC1414" s="21"/>
      <c r="AD1414" s="21"/>
      <c r="AE1414" s="21"/>
      <c r="AF1414" s="21"/>
      <c r="AG1414" s="21"/>
      <c r="AH1414" s="21"/>
      <c r="AI1414" s="21"/>
      <c r="AJ1414" s="21"/>
      <c r="AK1414" s="21"/>
      <c r="AL1414" s="21"/>
      <c r="AM1414" s="21"/>
      <c r="AN1414" s="21"/>
    </row>
    <row r="1415" spans="1:40" s="436" customFormat="1" ht="14.5">
      <c r="A1415" s="435"/>
      <c r="B1415" s="435"/>
      <c r="C1415" s="435"/>
      <c r="D1415" s="435"/>
      <c r="E1415" s="435"/>
      <c r="F1415" s="435"/>
      <c r="G1415" s="435"/>
      <c r="H1415" s="435"/>
      <c r="I1415" s="435"/>
      <c r="J1415" s="435"/>
      <c r="K1415" s="435"/>
      <c r="L1415" s="435"/>
      <c r="M1415" s="435"/>
      <c r="N1415" s="435"/>
      <c r="O1415" s="435"/>
      <c r="P1415" s="435"/>
      <c r="Q1415" s="435"/>
      <c r="R1415" s="435"/>
      <c r="S1415" s="435"/>
      <c r="T1415" s="435"/>
      <c r="U1415" s="435"/>
      <c r="V1415" s="21"/>
      <c r="W1415" s="21"/>
      <c r="X1415" s="21"/>
      <c r="Y1415" s="21"/>
      <c r="Z1415" s="21"/>
      <c r="AA1415" s="21"/>
      <c r="AB1415" s="21"/>
      <c r="AC1415" s="21"/>
      <c r="AD1415" s="21"/>
      <c r="AE1415" s="21"/>
      <c r="AF1415" s="21"/>
      <c r="AG1415" s="21"/>
      <c r="AH1415" s="21"/>
      <c r="AI1415" s="21"/>
      <c r="AJ1415" s="21"/>
      <c r="AK1415" s="21"/>
      <c r="AL1415" s="21"/>
      <c r="AM1415" s="21"/>
      <c r="AN1415" s="21"/>
    </row>
    <row r="1416" spans="1:40" s="436" customFormat="1" ht="14.5">
      <c r="A1416" s="435"/>
      <c r="B1416" s="435"/>
      <c r="C1416" s="435"/>
      <c r="D1416" s="435"/>
      <c r="E1416" s="435"/>
      <c r="F1416" s="435"/>
      <c r="G1416" s="435"/>
      <c r="H1416" s="435"/>
      <c r="I1416" s="435"/>
      <c r="J1416" s="435"/>
      <c r="K1416" s="435"/>
      <c r="L1416" s="435"/>
      <c r="M1416" s="435"/>
      <c r="N1416" s="435"/>
      <c r="O1416" s="435"/>
      <c r="P1416" s="435"/>
      <c r="Q1416" s="435"/>
      <c r="R1416" s="435"/>
      <c r="S1416" s="435"/>
      <c r="T1416" s="435"/>
      <c r="U1416" s="435"/>
      <c r="V1416" s="21"/>
      <c r="W1416" s="21"/>
      <c r="X1416" s="21"/>
      <c r="Y1416" s="21"/>
      <c r="Z1416" s="21"/>
      <c r="AA1416" s="21"/>
      <c r="AB1416" s="21"/>
      <c r="AC1416" s="21"/>
      <c r="AD1416" s="21"/>
      <c r="AE1416" s="21"/>
      <c r="AF1416" s="21"/>
      <c r="AG1416" s="21"/>
      <c r="AH1416" s="21"/>
      <c r="AI1416" s="21"/>
      <c r="AJ1416" s="21"/>
      <c r="AK1416" s="21"/>
      <c r="AL1416" s="21"/>
      <c r="AM1416" s="21"/>
      <c r="AN1416" s="21"/>
    </row>
    <row r="1417" spans="1:40" s="436" customFormat="1" ht="14.5">
      <c r="A1417" s="435"/>
      <c r="B1417" s="435"/>
      <c r="C1417" s="435"/>
      <c r="D1417" s="435"/>
      <c r="E1417" s="435"/>
      <c r="F1417" s="435"/>
      <c r="G1417" s="435"/>
      <c r="H1417" s="435"/>
      <c r="I1417" s="435"/>
      <c r="J1417" s="435"/>
      <c r="K1417" s="435"/>
      <c r="L1417" s="435"/>
      <c r="M1417" s="435"/>
      <c r="N1417" s="435"/>
      <c r="O1417" s="435"/>
      <c r="P1417" s="435"/>
      <c r="Q1417" s="435"/>
      <c r="R1417" s="435"/>
      <c r="S1417" s="435"/>
      <c r="T1417" s="435"/>
      <c r="U1417" s="435"/>
      <c r="V1417" s="21"/>
      <c r="W1417" s="21"/>
      <c r="X1417" s="21"/>
      <c r="Y1417" s="21"/>
      <c r="Z1417" s="21"/>
      <c r="AA1417" s="21"/>
      <c r="AB1417" s="21"/>
      <c r="AC1417" s="21"/>
      <c r="AD1417" s="21"/>
      <c r="AE1417" s="21"/>
      <c r="AF1417" s="21"/>
      <c r="AG1417" s="21"/>
      <c r="AH1417" s="21"/>
      <c r="AI1417" s="21"/>
      <c r="AJ1417" s="21"/>
      <c r="AK1417" s="21"/>
      <c r="AL1417" s="21"/>
      <c r="AM1417" s="21"/>
      <c r="AN1417" s="21"/>
    </row>
    <row r="1418" spans="1:40" s="436" customFormat="1" ht="14.5">
      <c r="A1418" s="435"/>
      <c r="B1418" s="435"/>
      <c r="C1418" s="435"/>
      <c r="D1418" s="435"/>
      <c r="E1418" s="435"/>
      <c r="F1418" s="435"/>
      <c r="G1418" s="435"/>
      <c r="H1418" s="435"/>
      <c r="I1418" s="435"/>
      <c r="J1418" s="435"/>
      <c r="K1418" s="435"/>
      <c r="L1418" s="435"/>
      <c r="M1418" s="435"/>
      <c r="N1418" s="435"/>
      <c r="O1418" s="435"/>
      <c r="P1418" s="435"/>
      <c r="Q1418" s="435"/>
      <c r="R1418" s="435"/>
      <c r="S1418" s="435"/>
      <c r="T1418" s="435"/>
      <c r="U1418" s="435"/>
      <c r="V1418" s="21"/>
      <c r="W1418" s="21"/>
      <c r="X1418" s="21"/>
      <c r="Y1418" s="21"/>
      <c r="Z1418" s="21"/>
      <c r="AA1418" s="21"/>
      <c r="AB1418" s="21"/>
      <c r="AC1418" s="21"/>
      <c r="AD1418" s="21"/>
      <c r="AE1418" s="21"/>
      <c r="AF1418" s="21"/>
      <c r="AG1418" s="21"/>
      <c r="AH1418" s="21"/>
      <c r="AI1418" s="21"/>
      <c r="AJ1418" s="21"/>
      <c r="AK1418" s="21"/>
      <c r="AL1418" s="21"/>
      <c r="AM1418" s="21"/>
      <c r="AN1418" s="21"/>
    </row>
    <row r="1419" spans="1:40" s="436" customFormat="1" ht="14.5">
      <c r="A1419" s="435"/>
      <c r="B1419" s="435"/>
      <c r="C1419" s="435"/>
      <c r="D1419" s="435"/>
      <c r="E1419" s="435"/>
      <c r="F1419" s="435"/>
      <c r="G1419" s="435"/>
      <c r="H1419" s="435"/>
      <c r="I1419" s="435"/>
      <c r="J1419" s="435"/>
      <c r="K1419" s="435"/>
      <c r="L1419" s="435"/>
      <c r="M1419" s="435"/>
      <c r="N1419" s="435"/>
      <c r="O1419" s="435"/>
      <c r="P1419" s="435"/>
      <c r="Q1419" s="435"/>
      <c r="R1419" s="435"/>
      <c r="S1419" s="435"/>
      <c r="T1419" s="435"/>
      <c r="U1419" s="435"/>
      <c r="V1419" s="21"/>
      <c r="W1419" s="21"/>
      <c r="X1419" s="21"/>
      <c r="Y1419" s="21"/>
      <c r="Z1419" s="21"/>
      <c r="AA1419" s="21"/>
      <c r="AB1419" s="21"/>
      <c r="AC1419" s="21"/>
      <c r="AD1419" s="21"/>
      <c r="AE1419" s="21"/>
      <c r="AF1419" s="21"/>
      <c r="AG1419" s="21"/>
      <c r="AH1419" s="21"/>
      <c r="AI1419" s="21"/>
      <c r="AJ1419" s="21"/>
      <c r="AK1419" s="21"/>
      <c r="AL1419" s="21"/>
      <c r="AM1419" s="21"/>
      <c r="AN1419" s="21"/>
    </row>
    <row r="1420" spans="1:40" s="436" customFormat="1" ht="14.5">
      <c r="A1420" s="435"/>
      <c r="B1420" s="435"/>
      <c r="C1420" s="435"/>
      <c r="D1420" s="435"/>
      <c r="E1420" s="435"/>
      <c r="F1420" s="435"/>
      <c r="G1420" s="435"/>
      <c r="H1420" s="435"/>
      <c r="I1420" s="435"/>
      <c r="J1420" s="435"/>
      <c r="K1420" s="435"/>
      <c r="L1420" s="435"/>
      <c r="M1420" s="435"/>
      <c r="N1420" s="435"/>
      <c r="O1420" s="435"/>
      <c r="P1420" s="435"/>
      <c r="Q1420" s="435"/>
      <c r="R1420" s="435"/>
      <c r="S1420" s="435"/>
      <c r="T1420" s="435"/>
      <c r="U1420" s="435"/>
      <c r="V1420" s="21"/>
      <c r="W1420" s="21"/>
      <c r="X1420" s="21"/>
      <c r="Y1420" s="21"/>
      <c r="Z1420" s="21"/>
      <c r="AA1420" s="21"/>
      <c r="AB1420" s="21"/>
      <c r="AC1420" s="21"/>
      <c r="AD1420" s="21"/>
      <c r="AE1420" s="21"/>
      <c r="AF1420" s="21"/>
      <c r="AG1420" s="21"/>
      <c r="AH1420" s="21"/>
      <c r="AI1420" s="21"/>
      <c r="AJ1420" s="21"/>
      <c r="AK1420" s="21"/>
      <c r="AL1420" s="21"/>
      <c r="AM1420" s="21"/>
      <c r="AN1420" s="21"/>
    </row>
    <row r="1421" spans="1:40" s="436" customFormat="1" ht="14.5">
      <c r="A1421" s="435"/>
      <c r="B1421" s="435"/>
      <c r="C1421" s="435"/>
      <c r="D1421" s="435"/>
      <c r="E1421" s="435"/>
      <c r="F1421" s="435"/>
      <c r="G1421" s="435"/>
      <c r="H1421" s="435"/>
      <c r="I1421" s="435"/>
      <c r="J1421" s="435"/>
      <c r="K1421" s="435"/>
      <c r="L1421" s="435"/>
      <c r="M1421" s="435"/>
      <c r="N1421" s="435"/>
      <c r="O1421" s="435"/>
      <c r="P1421" s="435"/>
      <c r="Q1421" s="435"/>
      <c r="R1421" s="435"/>
      <c r="S1421" s="435"/>
      <c r="T1421" s="435"/>
      <c r="U1421" s="435"/>
      <c r="V1421" s="21"/>
      <c r="W1421" s="21"/>
      <c r="X1421" s="21"/>
      <c r="Y1421" s="21"/>
      <c r="Z1421" s="21"/>
      <c r="AA1421" s="21"/>
      <c r="AB1421" s="21"/>
      <c r="AC1421" s="21"/>
      <c r="AD1421" s="21"/>
      <c r="AE1421" s="21"/>
      <c r="AF1421" s="21"/>
      <c r="AG1421" s="21"/>
      <c r="AH1421" s="21"/>
      <c r="AI1421" s="21"/>
      <c r="AJ1421" s="21"/>
      <c r="AK1421" s="21"/>
      <c r="AL1421" s="21"/>
      <c r="AM1421" s="21"/>
      <c r="AN1421" s="21"/>
    </row>
    <row r="1422" spans="1:40" s="436" customFormat="1" ht="14.5">
      <c r="A1422" s="435"/>
      <c r="B1422" s="435"/>
      <c r="C1422" s="435"/>
      <c r="D1422" s="435"/>
      <c r="E1422" s="435"/>
      <c r="F1422" s="435"/>
      <c r="G1422" s="435"/>
      <c r="H1422" s="435"/>
      <c r="I1422" s="435"/>
      <c r="J1422" s="435"/>
      <c r="K1422" s="435"/>
      <c r="L1422" s="435"/>
      <c r="M1422" s="435"/>
      <c r="N1422" s="435"/>
      <c r="O1422" s="435"/>
      <c r="P1422" s="435"/>
      <c r="Q1422" s="435"/>
      <c r="R1422" s="435"/>
      <c r="S1422" s="435"/>
      <c r="T1422" s="435"/>
      <c r="U1422" s="435"/>
      <c r="V1422" s="21"/>
      <c r="W1422" s="21"/>
      <c r="X1422" s="21"/>
      <c r="Y1422" s="21"/>
      <c r="Z1422" s="21"/>
      <c r="AA1422" s="21"/>
      <c r="AB1422" s="21"/>
      <c r="AC1422" s="21"/>
      <c r="AD1422" s="21"/>
      <c r="AE1422" s="21"/>
      <c r="AF1422" s="21"/>
      <c r="AG1422" s="21"/>
      <c r="AH1422" s="21"/>
      <c r="AI1422" s="21"/>
      <c r="AJ1422" s="21"/>
      <c r="AK1422" s="21"/>
      <c r="AL1422" s="21"/>
      <c r="AM1422" s="21"/>
      <c r="AN1422" s="21"/>
    </row>
    <row r="1423" spans="1:40" s="436" customFormat="1" ht="14.5">
      <c r="A1423" s="435"/>
      <c r="B1423" s="435"/>
      <c r="C1423" s="435"/>
      <c r="D1423" s="435"/>
      <c r="E1423" s="435"/>
      <c r="F1423" s="435"/>
      <c r="G1423" s="435"/>
      <c r="H1423" s="435"/>
      <c r="I1423" s="435"/>
      <c r="J1423" s="435"/>
      <c r="K1423" s="435"/>
      <c r="L1423" s="435"/>
      <c r="M1423" s="435"/>
      <c r="N1423" s="435"/>
      <c r="O1423" s="435"/>
      <c r="P1423" s="435"/>
      <c r="Q1423" s="435"/>
      <c r="R1423" s="435"/>
      <c r="S1423" s="435"/>
      <c r="T1423" s="435"/>
      <c r="U1423" s="435"/>
      <c r="V1423" s="21"/>
      <c r="W1423" s="21"/>
      <c r="X1423" s="21"/>
      <c r="Y1423" s="21"/>
      <c r="Z1423" s="21"/>
      <c r="AA1423" s="21"/>
      <c r="AB1423" s="21"/>
      <c r="AC1423" s="21"/>
      <c r="AD1423" s="21"/>
      <c r="AE1423" s="21"/>
      <c r="AF1423" s="21"/>
      <c r="AG1423" s="21"/>
      <c r="AH1423" s="21"/>
      <c r="AI1423" s="21"/>
      <c r="AJ1423" s="21"/>
      <c r="AK1423" s="21"/>
      <c r="AL1423" s="21"/>
      <c r="AM1423" s="21"/>
      <c r="AN1423" s="21"/>
    </row>
    <row r="1424" spans="1:40" s="436" customFormat="1" ht="14.5">
      <c r="A1424" s="435"/>
      <c r="B1424" s="435"/>
      <c r="C1424" s="435"/>
      <c r="D1424" s="435"/>
      <c r="E1424" s="435"/>
      <c r="F1424" s="435"/>
      <c r="G1424" s="435"/>
      <c r="H1424" s="435"/>
      <c r="I1424" s="435"/>
      <c r="J1424" s="435"/>
      <c r="K1424" s="435"/>
      <c r="L1424" s="435"/>
      <c r="M1424" s="435"/>
      <c r="N1424" s="435"/>
      <c r="O1424" s="435"/>
      <c r="P1424" s="435"/>
      <c r="Q1424" s="435"/>
      <c r="R1424" s="435"/>
      <c r="S1424" s="435"/>
      <c r="T1424" s="435"/>
      <c r="U1424" s="435"/>
      <c r="V1424" s="21"/>
      <c r="W1424" s="21"/>
      <c r="X1424" s="21"/>
      <c r="Y1424" s="21"/>
      <c r="Z1424" s="21"/>
      <c r="AA1424" s="21"/>
      <c r="AB1424" s="21"/>
      <c r="AC1424" s="21"/>
      <c r="AD1424" s="21"/>
      <c r="AE1424" s="21"/>
      <c r="AF1424" s="21"/>
      <c r="AG1424" s="21"/>
      <c r="AH1424" s="21"/>
      <c r="AI1424" s="21"/>
      <c r="AJ1424" s="21"/>
      <c r="AK1424" s="21"/>
      <c r="AL1424" s="21"/>
      <c r="AM1424" s="21"/>
      <c r="AN1424" s="21"/>
    </row>
    <row r="1425" spans="1:40" s="436" customFormat="1" ht="14.5">
      <c r="A1425" s="435"/>
      <c r="B1425" s="435"/>
      <c r="C1425" s="435"/>
      <c r="D1425" s="435"/>
      <c r="E1425" s="435"/>
      <c r="F1425" s="435"/>
      <c r="G1425" s="435"/>
      <c r="H1425" s="435"/>
      <c r="I1425" s="435"/>
      <c r="J1425" s="435"/>
      <c r="K1425" s="435"/>
      <c r="L1425" s="435"/>
      <c r="M1425" s="435"/>
      <c r="N1425" s="435"/>
      <c r="O1425" s="435"/>
      <c r="P1425" s="435"/>
      <c r="Q1425" s="435"/>
      <c r="R1425" s="435"/>
      <c r="S1425" s="435"/>
      <c r="T1425" s="435"/>
      <c r="U1425" s="435"/>
      <c r="V1425" s="21"/>
      <c r="W1425" s="21"/>
      <c r="X1425" s="21"/>
      <c r="Y1425" s="21"/>
      <c r="Z1425" s="21"/>
      <c r="AA1425" s="21"/>
      <c r="AB1425" s="21"/>
      <c r="AC1425" s="21"/>
      <c r="AD1425" s="21"/>
      <c r="AE1425" s="21"/>
      <c r="AF1425" s="21"/>
      <c r="AG1425" s="21"/>
      <c r="AH1425" s="21"/>
      <c r="AI1425" s="21"/>
      <c r="AJ1425" s="21"/>
      <c r="AK1425" s="21"/>
      <c r="AL1425" s="21"/>
      <c r="AM1425" s="21"/>
      <c r="AN1425" s="21"/>
    </row>
    <row r="1426" spans="1:40" s="436" customFormat="1" ht="14.5">
      <c r="A1426" s="435"/>
      <c r="B1426" s="435"/>
      <c r="C1426" s="435"/>
      <c r="D1426" s="435"/>
      <c r="E1426" s="435"/>
      <c r="F1426" s="435"/>
      <c r="G1426" s="435"/>
      <c r="H1426" s="435"/>
      <c r="I1426" s="435"/>
      <c r="J1426" s="435"/>
      <c r="K1426" s="435"/>
      <c r="L1426" s="435"/>
      <c r="M1426" s="435"/>
      <c r="N1426" s="435"/>
      <c r="O1426" s="435"/>
      <c r="P1426" s="435"/>
      <c r="Q1426" s="435"/>
      <c r="R1426" s="435"/>
      <c r="S1426" s="435"/>
      <c r="T1426" s="435"/>
      <c r="U1426" s="435"/>
      <c r="V1426" s="21"/>
      <c r="W1426" s="21"/>
      <c r="X1426" s="21"/>
      <c r="Y1426" s="21"/>
      <c r="Z1426" s="21"/>
      <c r="AA1426" s="21"/>
      <c r="AB1426" s="21"/>
      <c r="AC1426" s="21"/>
      <c r="AD1426" s="21"/>
      <c r="AE1426" s="21"/>
      <c r="AF1426" s="21"/>
      <c r="AG1426" s="21"/>
      <c r="AH1426" s="21"/>
      <c r="AI1426" s="21"/>
      <c r="AJ1426" s="21"/>
      <c r="AK1426" s="21"/>
      <c r="AL1426" s="21"/>
      <c r="AM1426" s="21"/>
      <c r="AN1426" s="21"/>
    </row>
    <row r="1427" spans="1:40" s="436" customFormat="1" ht="14.5">
      <c r="A1427" s="435"/>
      <c r="B1427" s="435"/>
      <c r="C1427" s="435"/>
      <c r="D1427" s="435"/>
      <c r="E1427" s="435"/>
      <c r="F1427" s="435"/>
      <c r="G1427" s="435"/>
      <c r="H1427" s="435"/>
      <c r="I1427" s="435"/>
      <c r="J1427" s="435"/>
      <c r="K1427" s="435"/>
      <c r="L1427" s="435"/>
      <c r="M1427" s="435"/>
      <c r="N1427" s="435"/>
      <c r="O1427" s="435"/>
      <c r="P1427" s="435"/>
      <c r="Q1427" s="435"/>
      <c r="R1427" s="435"/>
      <c r="S1427" s="435"/>
      <c r="T1427" s="435"/>
      <c r="U1427" s="435"/>
      <c r="V1427" s="21"/>
      <c r="W1427" s="21"/>
      <c r="X1427" s="21"/>
      <c r="Y1427" s="21"/>
      <c r="Z1427" s="21"/>
      <c r="AA1427" s="21"/>
      <c r="AB1427" s="21"/>
      <c r="AC1427" s="21"/>
      <c r="AD1427" s="21"/>
      <c r="AE1427" s="21"/>
      <c r="AF1427" s="21"/>
      <c r="AG1427" s="21"/>
      <c r="AH1427" s="21"/>
      <c r="AI1427" s="21"/>
      <c r="AJ1427" s="21"/>
      <c r="AK1427" s="21"/>
      <c r="AL1427" s="21"/>
      <c r="AM1427" s="21"/>
      <c r="AN1427" s="21"/>
    </row>
    <row r="1428" spans="1:40" s="436" customFormat="1" ht="14.5">
      <c r="A1428" s="435"/>
      <c r="B1428" s="435"/>
      <c r="C1428" s="435"/>
      <c r="D1428" s="435"/>
      <c r="E1428" s="435"/>
      <c r="F1428" s="435"/>
      <c r="G1428" s="435"/>
      <c r="H1428" s="435"/>
      <c r="I1428" s="435"/>
      <c r="J1428" s="435"/>
      <c r="K1428" s="435"/>
      <c r="L1428" s="435"/>
      <c r="M1428" s="435"/>
      <c r="N1428" s="435"/>
      <c r="O1428" s="435"/>
      <c r="P1428" s="435"/>
      <c r="Q1428" s="435"/>
      <c r="R1428" s="435"/>
      <c r="S1428" s="435"/>
      <c r="T1428" s="435"/>
      <c r="U1428" s="435"/>
      <c r="V1428" s="21"/>
      <c r="W1428" s="21"/>
      <c r="X1428" s="21"/>
      <c r="Y1428" s="21"/>
      <c r="Z1428" s="21"/>
      <c r="AA1428" s="21"/>
      <c r="AB1428" s="21"/>
      <c r="AC1428" s="21"/>
      <c r="AD1428" s="21"/>
      <c r="AE1428" s="21"/>
      <c r="AF1428" s="21"/>
      <c r="AG1428" s="21"/>
      <c r="AH1428" s="21"/>
      <c r="AI1428" s="21"/>
      <c r="AJ1428" s="21"/>
      <c r="AK1428" s="21"/>
      <c r="AL1428" s="21"/>
      <c r="AM1428" s="21"/>
      <c r="AN1428" s="21"/>
    </row>
    <row r="1429" spans="1:40" s="436" customFormat="1" ht="14.5">
      <c r="A1429" s="435"/>
      <c r="B1429" s="435"/>
      <c r="C1429" s="435"/>
      <c r="D1429" s="435"/>
      <c r="E1429" s="435"/>
      <c r="F1429" s="435"/>
      <c r="G1429" s="435"/>
      <c r="H1429" s="435"/>
      <c r="I1429" s="435"/>
      <c r="J1429" s="435"/>
      <c r="K1429" s="435"/>
      <c r="L1429" s="435"/>
      <c r="M1429" s="435"/>
      <c r="N1429" s="435"/>
      <c r="O1429" s="435"/>
      <c r="P1429" s="435"/>
      <c r="Q1429" s="435"/>
      <c r="R1429" s="435"/>
      <c r="S1429" s="435"/>
      <c r="T1429" s="435"/>
      <c r="U1429" s="435"/>
      <c r="V1429" s="21"/>
      <c r="W1429" s="21"/>
      <c r="X1429" s="21"/>
      <c r="Y1429" s="21"/>
      <c r="Z1429" s="21"/>
      <c r="AA1429" s="21"/>
      <c r="AB1429" s="21"/>
      <c r="AC1429" s="21"/>
      <c r="AD1429" s="21"/>
      <c r="AE1429" s="21"/>
      <c r="AF1429" s="21"/>
      <c r="AG1429" s="21"/>
      <c r="AH1429" s="21"/>
      <c r="AI1429" s="21"/>
      <c r="AJ1429" s="21"/>
      <c r="AK1429" s="21"/>
      <c r="AL1429" s="21"/>
      <c r="AM1429" s="21"/>
      <c r="AN1429" s="21"/>
    </row>
    <row r="1430" spans="1:40" s="436" customFormat="1" ht="14.5">
      <c r="A1430" s="435"/>
      <c r="B1430" s="435"/>
      <c r="C1430" s="435"/>
      <c r="D1430" s="435"/>
      <c r="E1430" s="435"/>
      <c r="F1430" s="435"/>
      <c r="G1430" s="435"/>
      <c r="H1430" s="435"/>
      <c r="I1430" s="435"/>
      <c r="J1430" s="435"/>
      <c r="K1430" s="435"/>
      <c r="L1430" s="435"/>
      <c r="M1430" s="435"/>
      <c r="N1430" s="435"/>
      <c r="O1430" s="435"/>
      <c r="P1430" s="435"/>
      <c r="Q1430" s="435"/>
      <c r="R1430" s="435"/>
      <c r="S1430" s="435"/>
      <c r="T1430" s="435"/>
      <c r="U1430" s="435"/>
      <c r="V1430" s="21"/>
      <c r="W1430" s="21"/>
      <c r="X1430" s="21"/>
      <c r="Y1430" s="21"/>
      <c r="Z1430" s="21"/>
      <c r="AA1430" s="21"/>
      <c r="AB1430" s="21"/>
      <c r="AC1430" s="21"/>
      <c r="AD1430" s="21"/>
      <c r="AE1430" s="21"/>
      <c r="AF1430" s="21"/>
      <c r="AG1430" s="21"/>
      <c r="AH1430" s="21"/>
      <c r="AI1430" s="21"/>
      <c r="AJ1430" s="21"/>
      <c r="AK1430" s="21"/>
      <c r="AL1430" s="21"/>
      <c r="AM1430" s="21"/>
      <c r="AN1430" s="21"/>
    </row>
    <row r="1431" spans="1:40" s="436" customFormat="1" ht="14.5">
      <c r="A1431" s="435"/>
      <c r="B1431" s="435"/>
      <c r="C1431" s="435"/>
      <c r="D1431" s="435"/>
      <c r="E1431" s="435"/>
      <c r="F1431" s="435"/>
      <c r="G1431" s="435"/>
      <c r="H1431" s="435"/>
      <c r="I1431" s="435"/>
      <c r="J1431" s="435"/>
      <c r="K1431" s="435"/>
      <c r="L1431" s="435"/>
      <c r="M1431" s="435"/>
      <c r="N1431" s="435"/>
      <c r="O1431" s="435"/>
      <c r="P1431" s="435"/>
      <c r="Q1431" s="435"/>
      <c r="R1431" s="435"/>
      <c r="S1431" s="435"/>
      <c r="T1431" s="435"/>
      <c r="U1431" s="435"/>
      <c r="V1431" s="21"/>
      <c r="W1431" s="21"/>
      <c r="X1431" s="21"/>
      <c r="Y1431" s="21"/>
      <c r="Z1431" s="21"/>
      <c r="AA1431" s="21"/>
      <c r="AB1431" s="21"/>
      <c r="AC1431" s="21"/>
      <c r="AD1431" s="21"/>
      <c r="AE1431" s="21"/>
      <c r="AF1431" s="21"/>
      <c r="AG1431" s="21"/>
      <c r="AH1431" s="21"/>
      <c r="AI1431" s="21"/>
      <c r="AJ1431" s="21"/>
      <c r="AK1431" s="21"/>
      <c r="AL1431" s="21"/>
      <c r="AM1431" s="21"/>
      <c r="AN1431" s="21"/>
    </row>
    <row r="1432" spans="1:40" s="436" customFormat="1" ht="14.5">
      <c r="A1432" s="435"/>
      <c r="B1432" s="435"/>
      <c r="C1432" s="435"/>
      <c r="D1432" s="435"/>
      <c r="E1432" s="435"/>
      <c r="F1432" s="435"/>
      <c r="G1432" s="435"/>
      <c r="H1432" s="435"/>
      <c r="I1432" s="435"/>
      <c r="J1432" s="435"/>
      <c r="K1432" s="435"/>
      <c r="L1432" s="435"/>
      <c r="M1432" s="435"/>
      <c r="N1432" s="435"/>
      <c r="O1432" s="435"/>
      <c r="P1432" s="435"/>
      <c r="Q1432" s="435"/>
      <c r="R1432" s="435"/>
      <c r="S1432" s="435"/>
      <c r="T1432" s="435"/>
      <c r="U1432" s="435"/>
      <c r="V1432" s="21"/>
      <c r="W1432" s="21"/>
      <c r="X1432" s="21"/>
      <c r="Y1432" s="21"/>
      <c r="Z1432" s="21"/>
      <c r="AA1432" s="21"/>
      <c r="AB1432" s="21"/>
      <c r="AC1432" s="21"/>
      <c r="AD1432" s="21"/>
      <c r="AE1432" s="21"/>
      <c r="AF1432" s="21"/>
      <c r="AG1432" s="21"/>
      <c r="AH1432" s="21"/>
      <c r="AI1432" s="21"/>
      <c r="AJ1432" s="21"/>
      <c r="AK1432" s="21"/>
      <c r="AL1432" s="21"/>
      <c r="AM1432" s="21"/>
      <c r="AN1432" s="21"/>
    </row>
    <row r="1433" spans="1:40" s="436" customFormat="1" ht="14.5">
      <c r="A1433" s="435"/>
      <c r="B1433" s="435"/>
      <c r="C1433" s="435"/>
      <c r="D1433" s="435"/>
      <c r="E1433" s="435"/>
      <c r="F1433" s="435"/>
      <c r="G1433" s="435"/>
      <c r="H1433" s="435"/>
      <c r="I1433" s="435"/>
      <c r="J1433" s="435"/>
      <c r="K1433" s="435"/>
      <c r="L1433" s="435"/>
      <c r="M1433" s="435"/>
      <c r="N1433" s="435"/>
      <c r="O1433" s="435"/>
      <c r="P1433" s="435"/>
      <c r="Q1433" s="435"/>
      <c r="R1433" s="435"/>
      <c r="S1433" s="435"/>
      <c r="T1433" s="435"/>
      <c r="U1433" s="435"/>
      <c r="V1433" s="21"/>
      <c r="W1433" s="21"/>
      <c r="X1433" s="21"/>
      <c r="Y1433" s="21"/>
      <c r="Z1433" s="21"/>
      <c r="AA1433" s="21"/>
      <c r="AB1433" s="21"/>
      <c r="AC1433" s="21"/>
      <c r="AD1433" s="21"/>
      <c r="AE1433" s="21"/>
      <c r="AF1433" s="21"/>
      <c r="AG1433" s="21"/>
      <c r="AH1433" s="21"/>
      <c r="AI1433" s="21"/>
      <c r="AJ1433" s="21"/>
      <c r="AK1433" s="21"/>
      <c r="AL1433" s="21"/>
      <c r="AM1433" s="21"/>
      <c r="AN1433" s="21"/>
    </row>
    <row r="1434" spans="1:40" s="436" customFormat="1" ht="14.5">
      <c r="A1434" s="435"/>
      <c r="B1434" s="435"/>
      <c r="C1434" s="435"/>
      <c r="D1434" s="435"/>
      <c r="E1434" s="435"/>
      <c r="F1434" s="435"/>
      <c r="G1434" s="435"/>
      <c r="H1434" s="435"/>
      <c r="I1434" s="435"/>
      <c r="J1434" s="435"/>
      <c r="K1434" s="435"/>
      <c r="L1434" s="435"/>
      <c r="M1434" s="435"/>
      <c r="N1434" s="435"/>
      <c r="O1434" s="435"/>
      <c r="P1434" s="435"/>
      <c r="Q1434" s="435"/>
      <c r="R1434" s="435"/>
      <c r="S1434" s="435"/>
      <c r="T1434" s="435"/>
      <c r="U1434" s="435"/>
      <c r="V1434" s="21"/>
      <c r="W1434" s="21"/>
      <c r="X1434" s="21"/>
      <c r="Y1434" s="21"/>
      <c r="Z1434" s="21"/>
      <c r="AA1434" s="21"/>
      <c r="AB1434" s="21"/>
      <c r="AC1434" s="21"/>
      <c r="AD1434" s="21"/>
      <c r="AE1434" s="21"/>
      <c r="AF1434" s="21"/>
      <c r="AG1434" s="21"/>
      <c r="AH1434" s="21"/>
      <c r="AI1434" s="21"/>
      <c r="AJ1434" s="21"/>
      <c r="AK1434" s="21"/>
      <c r="AL1434" s="21"/>
      <c r="AM1434" s="21"/>
      <c r="AN1434" s="21"/>
    </row>
    <row r="1435" spans="1:40" s="436" customFormat="1" ht="14.5">
      <c r="A1435" s="435"/>
      <c r="B1435" s="435"/>
      <c r="C1435" s="435"/>
      <c r="D1435" s="435"/>
      <c r="E1435" s="435"/>
      <c r="F1435" s="435"/>
      <c r="G1435" s="435"/>
      <c r="H1435" s="435"/>
      <c r="I1435" s="435"/>
      <c r="J1435" s="435"/>
      <c r="K1435" s="435"/>
      <c r="L1435" s="435"/>
      <c r="M1435" s="435"/>
      <c r="N1435" s="435"/>
      <c r="O1435" s="435"/>
      <c r="P1435" s="435"/>
      <c r="Q1435" s="435"/>
      <c r="R1435" s="435"/>
      <c r="S1435" s="435"/>
      <c r="T1435" s="435"/>
      <c r="U1435" s="435"/>
      <c r="V1435" s="21"/>
      <c r="W1435" s="21"/>
      <c r="X1435" s="21"/>
      <c r="Y1435" s="21"/>
      <c r="Z1435" s="21"/>
      <c r="AA1435" s="21"/>
      <c r="AB1435" s="21"/>
      <c r="AC1435" s="21"/>
      <c r="AD1435" s="21"/>
      <c r="AE1435" s="21"/>
      <c r="AF1435" s="21"/>
      <c r="AG1435" s="21"/>
      <c r="AH1435" s="21"/>
      <c r="AI1435" s="21"/>
      <c r="AJ1435" s="21"/>
      <c r="AK1435" s="21"/>
      <c r="AL1435" s="21"/>
      <c r="AM1435" s="21"/>
      <c r="AN1435" s="21"/>
    </row>
    <row r="1436" spans="1:40" s="436" customFormat="1" ht="14.5">
      <c r="A1436" s="435"/>
      <c r="B1436" s="435"/>
      <c r="C1436" s="435"/>
      <c r="D1436" s="435"/>
      <c r="E1436" s="435"/>
      <c r="F1436" s="435"/>
      <c r="G1436" s="435"/>
      <c r="H1436" s="435"/>
      <c r="I1436" s="435"/>
      <c r="J1436" s="435"/>
      <c r="K1436" s="435"/>
      <c r="L1436" s="435"/>
      <c r="M1436" s="435"/>
      <c r="N1436" s="435"/>
      <c r="O1436" s="435"/>
      <c r="P1436" s="435"/>
      <c r="Q1436" s="435"/>
      <c r="R1436" s="435"/>
      <c r="S1436" s="435"/>
      <c r="T1436" s="435"/>
      <c r="U1436" s="435"/>
      <c r="V1436" s="21"/>
      <c r="W1436" s="21"/>
      <c r="X1436" s="21"/>
      <c r="Y1436" s="21"/>
      <c r="Z1436" s="21"/>
      <c r="AA1436" s="21"/>
      <c r="AB1436" s="21"/>
      <c r="AC1436" s="21"/>
      <c r="AD1436" s="21"/>
      <c r="AE1436" s="21"/>
      <c r="AF1436" s="21"/>
      <c r="AG1436" s="21"/>
      <c r="AH1436" s="21"/>
      <c r="AI1436" s="21"/>
      <c r="AJ1436" s="21"/>
      <c r="AK1436" s="21"/>
      <c r="AL1436" s="21"/>
      <c r="AM1436" s="21"/>
      <c r="AN1436" s="21"/>
    </row>
    <row r="1437" spans="1:40" s="436" customFormat="1" ht="14.5">
      <c r="A1437" s="435"/>
      <c r="B1437" s="435"/>
      <c r="C1437" s="435"/>
      <c r="D1437" s="435"/>
      <c r="E1437" s="435"/>
      <c r="F1437" s="435"/>
      <c r="G1437" s="435"/>
      <c r="H1437" s="435"/>
      <c r="I1437" s="435"/>
      <c r="J1437" s="435"/>
      <c r="K1437" s="435"/>
      <c r="L1437" s="435"/>
      <c r="M1437" s="435"/>
      <c r="N1437" s="435"/>
      <c r="O1437" s="435"/>
      <c r="P1437" s="435"/>
      <c r="Q1437" s="435"/>
      <c r="R1437" s="435"/>
      <c r="S1437" s="435"/>
      <c r="T1437" s="435"/>
      <c r="U1437" s="435"/>
      <c r="V1437" s="21"/>
      <c r="W1437" s="21"/>
      <c r="X1437" s="21"/>
      <c r="Y1437" s="21"/>
      <c r="Z1437" s="21"/>
      <c r="AA1437" s="21"/>
      <c r="AB1437" s="21"/>
      <c r="AC1437" s="21"/>
      <c r="AD1437" s="21"/>
      <c r="AE1437" s="21"/>
      <c r="AF1437" s="21"/>
      <c r="AG1437" s="21"/>
      <c r="AH1437" s="21"/>
      <c r="AI1437" s="21"/>
      <c r="AJ1437" s="21"/>
      <c r="AK1437" s="21"/>
      <c r="AL1437" s="21"/>
      <c r="AM1437" s="21"/>
      <c r="AN1437" s="21"/>
    </row>
    <row r="1438" spans="1:40" s="436" customFormat="1" ht="14.5">
      <c r="A1438" s="435"/>
      <c r="B1438" s="435"/>
      <c r="C1438" s="435"/>
      <c r="D1438" s="435"/>
      <c r="E1438" s="435"/>
      <c r="F1438" s="435"/>
      <c r="G1438" s="435"/>
      <c r="H1438" s="435"/>
      <c r="I1438" s="435"/>
      <c r="J1438" s="435"/>
      <c r="K1438" s="435"/>
      <c r="L1438" s="435"/>
      <c r="M1438" s="435"/>
      <c r="N1438" s="435"/>
      <c r="O1438" s="435"/>
      <c r="P1438" s="435"/>
      <c r="Q1438" s="435"/>
      <c r="R1438" s="435"/>
      <c r="S1438" s="435"/>
      <c r="T1438" s="435"/>
      <c r="U1438" s="435"/>
      <c r="V1438" s="21"/>
      <c r="W1438" s="21"/>
      <c r="X1438" s="21"/>
      <c r="Y1438" s="21"/>
      <c r="Z1438" s="21"/>
      <c r="AA1438" s="21"/>
      <c r="AB1438" s="21"/>
      <c r="AC1438" s="21"/>
      <c r="AD1438" s="21"/>
      <c r="AE1438" s="21"/>
      <c r="AF1438" s="21"/>
      <c r="AG1438" s="21"/>
      <c r="AH1438" s="21"/>
      <c r="AI1438" s="21"/>
      <c r="AJ1438" s="21"/>
      <c r="AK1438" s="21"/>
      <c r="AL1438" s="21"/>
      <c r="AM1438" s="21"/>
      <c r="AN1438" s="21"/>
    </row>
    <row r="1439" spans="1:40" s="436" customFormat="1" ht="14.5">
      <c r="A1439" s="435"/>
      <c r="B1439" s="435"/>
      <c r="C1439" s="435"/>
      <c r="D1439" s="435"/>
      <c r="E1439" s="435"/>
      <c r="F1439" s="435"/>
      <c r="G1439" s="435"/>
      <c r="H1439" s="435"/>
      <c r="I1439" s="435"/>
      <c r="J1439" s="435"/>
      <c r="K1439" s="435"/>
      <c r="L1439" s="435"/>
      <c r="M1439" s="435"/>
      <c r="N1439" s="435"/>
      <c r="O1439" s="435"/>
      <c r="P1439" s="435"/>
      <c r="Q1439" s="435"/>
      <c r="R1439" s="435"/>
      <c r="S1439" s="435"/>
      <c r="T1439" s="435"/>
      <c r="U1439" s="435"/>
      <c r="V1439" s="21"/>
      <c r="W1439" s="21"/>
      <c r="X1439" s="21"/>
      <c r="Y1439" s="21"/>
      <c r="Z1439" s="21"/>
      <c r="AA1439" s="21"/>
      <c r="AB1439" s="21"/>
      <c r="AC1439" s="21"/>
      <c r="AD1439" s="21"/>
      <c r="AE1439" s="21"/>
      <c r="AF1439" s="21"/>
      <c r="AG1439" s="21"/>
      <c r="AH1439" s="21"/>
      <c r="AI1439" s="21"/>
      <c r="AJ1439" s="21"/>
      <c r="AK1439" s="21"/>
      <c r="AL1439" s="21"/>
      <c r="AM1439" s="21"/>
      <c r="AN1439" s="21"/>
    </row>
    <row r="1440" spans="1:40" s="436" customFormat="1" ht="14.5">
      <c r="A1440" s="435"/>
      <c r="B1440" s="435"/>
      <c r="C1440" s="435"/>
      <c r="D1440" s="435"/>
      <c r="E1440" s="435"/>
      <c r="F1440" s="435"/>
      <c r="G1440" s="435"/>
      <c r="H1440" s="435"/>
      <c r="I1440" s="435"/>
      <c r="J1440" s="435"/>
      <c r="K1440" s="435"/>
      <c r="L1440" s="435"/>
      <c r="M1440" s="435"/>
      <c r="N1440" s="435"/>
      <c r="O1440" s="435"/>
      <c r="P1440" s="435"/>
      <c r="Q1440" s="435"/>
      <c r="R1440" s="435"/>
      <c r="S1440" s="435"/>
      <c r="T1440" s="435"/>
      <c r="U1440" s="435"/>
      <c r="V1440" s="21"/>
      <c r="W1440" s="21"/>
      <c r="X1440" s="21"/>
      <c r="Y1440" s="21"/>
      <c r="Z1440" s="21"/>
      <c r="AA1440" s="21"/>
      <c r="AB1440" s="21"/>
      <c r="AC1440" s="21"/>
      <c r="AD1440" s="21"/>
      <c r="AE1440" s="21"/>
      <c r="AF1440" s="21"/>
      <c r="AG1440" s="21"/>
      <c r="AH1440" s="21"/>
      <c r="AI1440" s="21"/>
      <c r="AJ1440" s="21"/>
      <c r="AK1440" s="21"/>
      <c r="AL1440" s="21"/>
      <c r="AM1440" s="21"/>
      <c r="AN1440" s="21"/>
    </row>
    <row r="1441" spans="1:40" s="436" customFormat="1" ht="14.5">
      <c r="A1441" s="435"/>
      <c r="B1441" s="435"/>
      <c r="C1441" s="435"/>
      <c r="D1441" s="435"/>
      <c r="E1441" s="435"/>
      <c r="F1441" s="435"/>
      <c r="G1441" s="435"/>
      <c r="H1441" s="435"/>
      <c r="I1441" s="435"/>
      <c r="J1441" s="435"/>
      <c r="K1441" s="435"/>
      <c r="L1441" s="435"/>
      <c r="M1441" s="435"/>
      <c r="N1441" s="435"/>
      <c r="O1441" s="435"/>
      <c r="P1441" s="435"/>
      <c r="Q1441" s="435"/>
      <c r="R1441" s="435"/>
      <c r="S1441" s="435"/>
      <c r="T1441" s="435"/>
      <c r="U1441" s="435"/>
      <c r="V1441" s="21"/>
      <c r="W1441" s="21"/>
      <c r="X1441" s="21"/>
      <c r="Y1441" s="21"/>
      <c r="Z1441" s="21"/>
      <c r="AA1441" s="21"/>
      <c r="AB1441" s="21"/>
      <c r="AC1441" s="21"/>
      <c r="AD1441" s="21"/>
      <c r="AE1441" s="21"/>
      <c r="AF1441" s="21"/>
      <c r="AG1441" s="21"/>
      <c r="AH1441" s="21"/>
      <c r="AI1441" s="21"/>
      <c r="AJ1441" s="21"/>
      <c r="AK1441" s="21"/>
      <c r="AL1441" s="21"/>
      <c r="AM1441" s="21"/>
      <c r="AN1441" s="21"/>
    </row>
    <row r="1442" spans="1:40" s="436" customFormat="1" ht="14.5">
      <c r="A1442" s="435"/>
      <c r="B1442" s="435"/>
      <c r="C1442" s="435"/>
      <c r="D1442" s="435"/>
      <c r="E1442" s="435"/>
      <c r="F1442" s="435"/>
      <c r="G1442" s="435"/>
      <c r="H1442" s="435"/>
      <c r="I1442" s="435"/>
      <c r="J1442" s="435"/>
      <c r="K1442" s="435"/>
      <c r="L1442" s="435"/>
      <c r="M1442" s="435"/>
      <c r="N1442" s="435"/>
      <c r="O1442" s="435"/>
      <c r="P1442" s="435"/>
      <c r="Q1442" s="435"/>
      <c r="R1442" s="435"/>
      <c r="S1442" s="435"/>
      <c r="T1442" s="435"/>
      <c r="U1442" s="435"/>
      <c r="V1442" s="21"/>
      <c r="W1442" s="21"/>
      <c r="X1442" s="21"/>
      <c r="Y1442" s="21"/>
      <c r="Z1442" s="21"/>
      <c r="AA1442" s="21"/>
      <c r="AB1442" s="21"/>
      <c r="AC1442" s="21"/>
      <c r="AD1442" s="21"/>
      <c r="AE1442" s="21"/>
      <c r="AF1442" s="21"/>
      <c r="AG1442" s="21"/>
      <c r="AH1442" s="21"/>
      <c r="AI1442" s="21"/>
      <c r="AJ1442" s="21"/>
      <c r="AK1442" s="21"/>
      <c r="AL1442" s="21"/>
      <c r="AM1442" s="21"/>
      <c r="AN1442" s="21"/>
    </row>
    <row r="1443" spans="1:40" s="436" customFormat="1" ht="14.5">
      <c r="A1443" s="435"/>
      <c r="B1443" s="435"/>
      <c r="C1443" s="435"/>
      <c r="D1443" s="435"/>
      <c r="E1443" s="435"/>
      <c r="F1443" s="435"/>
      <c r="G1443" s="435"/>
      <c r="H1443" s="435"/>
      <c r="I1443" s="435"/>
      <c r="J1443" s="435"/>
      <c r="K1443" s="435"/>
      <c r="L1443" s="435"/>
      <c r="M1443" s="435"/>
      <c r="N1443" s="435"/>
      <c r="O1443" s="435"/>
      <c r="P1443" s="435"/>
      <c r="Q1443" s="435"/>
      <c r="R1443" s="435"/>
      <c r="S1443" s="435"/>
      <c r="T1443" s="435"/>
      <c r="U1443" s="435"/>
      <c r="V1443" s="21"/>
      <c r="W1443" s="21"/>
      <c r="X1443" s="21"/>
      <c r="Y1443" s="21"/>
      <c r="Z1443" s="21"/>
      <c r="AA1443" s="21"/>
      <c r="AB1443" s="21"/>
      <c r="AC1443" s="21"/>
      <c r="AD1443" s="21"/>
      <c r="AE1443" s="21"/>
      <c r="AF1443" s="21"/>
      <c r="AG1443" s="21"/>
      <c r="AH1443" s="21"/>
      <c r="AI1443" s="21"/>
      <c r="AJ1443" s="21"/>
      <c r="AK1443" s="21"/>
      <c r="AL1443" s="21"/>
      <c r="AM1443" s="21"/>
      <c r="AN1443" s="21"/>
    </row>
    <row r="1444" spans="1:40" s="436" customFormat="1" ht="14.5">
      <c r="A1444" s="435"/>
      <c r="B1444" s="435"/>
      <c r="C1444" s="435"/>
      <c r="D1444" s="435"/>
      <c r="E1444" s="435"/>
      <c r="F1444" s="435"/>
      <c r="G1444" s="435"/>
      <c r="H1444" s="435"/>
      <c r="I1444" s="435"/>
      <c r="J1444" s="435"/>
      <c r="K1444" s="435"/>
      <c r="L1444" s="435"/>
      <c r="M1444" s="435"/>
      <c r="N1444" s="435"/>
      <c r="O1444" s="435"/>
      <c r="P1444" s="435"/>
      <c r="Q1444" s="435"/>
      <c r="R1444" s="435"/>
      <c r="S1444" s="435"/>
      <c r="T1444" s="435"/>
      <c r="U1444" s="435"/>
      <c r="V1444" s="21"/>
      <c r="W1444" s="21"/>
      <c r="X1444" s="21"/>
      <c r="Y1444" s="21"/>
      <c r="Z1444" s="21"/>
      <c r="AA1444" s="21"/>
      <c r="AB1444" s="21"/>
      <c r="AC1444" s="21"/>
      <c r="AD1444" s="21"/>
      <c r="AE1444" s="21"/>
      <c r="AF1444" s="21"/>
      <c r="AG1444" s="21"/>
      <c r="AH1444" s="21"/>
      <c r="AI1444" s="21"/>
      <c r="AJ1444" s="21"/>
      <c r="AK1444" s="21"/>
      <c r="AL1444" s="21"/>
      <c r="AM1444" s="21"/>
      <c r="AN1444" s="21"/>
    </row>
    <row r="1445" spans="1:40" s="436" customFormat="1" ht="14.5">
      <c r="A1445" s="435"/>
      <c r="B1445" s="435"/>
      <c r="C1445" s="435"/>
      <c r="D1445" s="435"/>
      <c r="E1445" s="435"/>
      <c r="F1445" s="435"/>
      <c r="G1445" s="435"/>
      <c r="H1445" s="435"/>
      <c r="I1445" s="435"/>
      <c r="J1445" s="435"/>
      <c r="K1445" s="435"/>
      <c r="L1445" s="435"/>
      <c r="M1445" s="435"/>
      <c r="N1445" s="435"/>
      <c r="O1445" s="435"/>
      <c r="P1445" s="435"/>
      <c r="Q1445" s="435"/>
      <c r="R1445" s="435"/>
      <c r="S1445" s="435"/>
      <c r="T1445" s="435"/>
      <c r="U1445" s="435"/>
      <c r="V1445" s="21"/>
      <c r="W1445" s="21"/>
      <c r="X1445" s="21"/>
      <c r="Y1445" s="21"/>
      <c r="Z1445" s="21"/>
      <c r="AA1445" s="21"/>
      <c r="AB1445" s="21"/>
      <c r="AC1445" s="21"/>
      <c r="AD1445" s="21"/>
      <c r="AE1445" s="21"/>
      <c r="AF1445" s="21"/>
      <c r="AG1445" s="21"/>
      <c r="AH1445" s="21"/>
      <c r="AI1445" s="21"/>
      <c r="AJ1445" s="21"/>
      <c r="AK1445" s="21"/>
      <c r="AL1445" s="21"/>
      <c r="AM1445" s="21"/>
      <c r="AN1445" s="21"/>
    </row>
    <row r="1446" spans="1:40" s="436" customFormat="1" ht="14.5">
      <c r="A1446" s="435"/>
      <c r="B1446" s="435"/>
      <c r="C1446" s="435"/>
      <c r="D1446" s="435"/>
      <c r="E1446" s="435"/>
      <c r="F1446" s="435"/>
      <c r="G1446" s="435"/>
      <c r="H1446" s="435"/>
      <c r="I1446" s="435"/>
      <c r="J1446" s="435"/>
      <c r="K1446" s="435"/>
      <c r="L1446" s="435"/>
      <c r="M1446" s="435"/>
      <c r="N1446" s="435"/>
      <c r="O1446" s="435"/>
      <c r="P1446" s="435"/>
      <c r="Q1446" s="435"/>
      <c r="R1446" s="435"/>
      <c r="S1446" s="435"/>
      <c r="T1446" s="435"/>
      <c r="U1446" s="435"/>
      <c r="V1446" s="21"/>
      <c r="W1446" s="21"/>
      <c r="X1446" s="21"/>
      <c r="Y1446" s="21"/>
      <c r="Z1446" s="21"/>
      <c r="AA1446" s="21"/>
      <c r="AB1446" s="21"/>
      <c r="AC1446" s="21"/>
      <c r="AD1446" s="21"/>
      <c r="AE1446" s="21"/>
      <c r="AF1446" s="21"/>
      <c r="AG1446" s="21"/>
      <c r="AH1446" s="21"/>
      <c r="AI1446" s="21"/>
      <c r="AJ1446" s="21"/>
      <c r="AK1446" s="21"/>
      <c r="AL1446" s="21"/>
      <c r="AM1446" s="21"/>
      <c r="AN1446" s="21"/>
    </row>
    <row r="1447" spans="1:40" s="436" customFormat="1" ht="14.5">
      <c r="A1447" s="435"/>
      <c r="B1447" s="435"/>
      <c r="C1447" s="435"/>
      <c r="D1447" s="435"/>
      <c r="E1447" s="435"/>
      <c r="F1447" s="435"/>
      <c r="G1447" s="435"/>
      <c r="H1447" s="435"/>
      <c r="I1447" s="435"/>
      <c r="J1447" s="435"/>
      <c r="K1447" s="435"/>
      <c r="L1447" s="435"/>
      <c r="M1447" s="435"/>
      <c r="N1447" s="435"/>
      <c r="O1447" s="435"/>
      <c r="P1447" s="435"/>
      <c r="Q1447" s="435"/>
      <c r="R1447" s="435"/>
      <c r="S1447" s="435"/>
      <c r="T1447" s="435"/>
      <c r="U1447" s="435"/>
      <c r="V1447" s="21"/>
      <c r="W1447" s="21"/>
      <c r="X1447" s="21"/>
      <c r="Y1447" s="21"/>
      <c r="Z1447" s="21"/>
      <c r="AA1447" s="21"/>
      <c r="AB1447" s="21"/>
      <c r="AC1447" s="21"/>
      <c r="AD1447" s="21"/>
      <c r="AE1447" s="21"/>
      <c r="AF1447" s="21"/>
      <c r="AG1447" s="21"/>
      <c r="AH1447" s="21"/>
      <c r="AI1447" s="21"/>
      <c r="AJ1447" s="21"/>
      <c r="AK1447" s="21"/>
      <c r="AL1447" s="21"/>
      <c r="AM1447" s="21"/>
      <c r="AN1447" s="21"/>
    </row>
    <row r="1448" spans="1:40" s="436" customFormat="1" ht="14.5">
      <c r="A1448" s="435"/>
      <c r="B1448" s="435"/>
      <c r="C1448" s="435"/>
      <c r="D1448" s="435"/>
      <c r="E1448" s="435"/>
      <c r="F1448" s="435"/>
      <c r="G1448" s="435"/>
      <c r="H1448" s="435"/>
      <c r="I1448" s="435"/>
      <c r="J1448" s="435"/>
      <c r="K1448" s="435"/>
      <c r="L1448" s="435"/>
      <c r="M1448" s="435"/>
      <c r="N1448" s="435"/>
      <c r="O1448" s="435"/>
      <c r="P1448" s="435"/>
      <c r="Q1448" s="435"/>
      <c r="R1448" s="435"/>
      <c r="S1448" s="435"/>
      <c r="T1448" s="435"/>
      <c r="U1448" s="435"/>
      <c r="V1448" s="21"/>
      <c r="W1448" s="21"/>
      <c r="X1448" s="21"/>
      <c r="Y1448" s="21"/>
      <c r="Z1448" s="21"/>
      <c r="AA1448" s="21"/>
      <c r="AB1448" s="21"/>
      <c r="AC1448" s="21"/>
      <c r="AD1448" s="21"/>
      <c r="AE1448" s="21"/>
      <c r="AF1448" s="21"/>
      <c r="AG1448" s="21"/>
      <c r="AH1448" s="21"/>
      <c r="AI1448" s="21"/>
      <c r="AJ1448" s="21"/>
      <c r="AK1448" s="21"/>
      <c r="AL1448" s="21"/>
      <c r="AM1448" s="21"/>
      <c r="AN1448" s="21"/>
    </row>
    <row r="1449" spans="1:40" s="436" customFormat="1" ht="14.5">
      <c r="A1449" s="435"/>
      <c r="B1449" s="435"/>
      <c r="C1449" s="435"/>
      <c r="D1449" s="435"/>
      <c r="E1449" s="435"/>
      <c r="F1449" s="435"/>
      <c r="G1449" s="435"/>
      <c r="H1449" s="435"/>
      <c r="I1449" s="435"/>
      <c r="J1449" s="435"/>
      <c r="K1449" s="435"/>
      <c r="L1449" s="435"/>
      <c r="M1449" s="435"/>
      <c r="N1449" s="435"/>
      <c r="O1449" s="435"/>
      <c r="P1449" s="435"/>
      <c r="Q1449" s="435"/>
      <c r="R1449" s="435"/>
      <c r="S1449" s="435"/>
      <c r="T1449" s="435"/>
      <c r="U1449" s="435"/>
      <c r="V1449" s="21"/>
      <c r="W1449" s="21"/>
      <c r="X1449" s="21"/>
      <c r="Y1449" s="21"/>
      <c r="Z1449" s="21"/>
      <c r="AA1449" s="21"/>
      <c r="AB1449" s="21"/>
      <c r="AC1449" s="21"/>
      <c r="AD1449" s="21"/>
      <c r="AE1449" s="21"/>
      <c r="AF1449" s="21"/>
      <c r="AG1449" s="21"/>
      <c r="AH1449" s="21"/>
      <c r="AI1449" s="21"/>
      <c r="AJ1449" s="21"/>
      <c r="AK1449" s="21"/>
      <c r="AL1449" s="21"/>
      <c r="AM1449" s="21"/>
      <c r="AN1449" s="21"/>
    </row>
    <row r="1450" spans="1:40" s="436" customFormat="1" ht="14.5">
      <c r="A1450" s="435"/>
      <c r="B1450" s="435"/>
      <c r="C1450" s="435"/>
      <c r="D1450" s="435"/>
      <c r="E1450" s="435"/>
      <c r="F1450" s="435"/>
      <c r="G1450" s="435"/>
      <c r="H1450" s="435"/>
      <c r="I1450" s="435"/>
      <c r="J1450" s="435"/>
      <c r="K1450" s="435"/>
      <c r="L1450" s="435"/>
      <c r="M1450" s="435"/>
      <c r="N1450" s="435"/>
      <c r="O1450" s="435"/>
      <c r="P1450" s="435"/>
      <c r="Q1450" s="435"/>
      <c r="R1450" s="435"/>
      <c r="S1450" s="435"/>
      <c r="T1450" s="435"/>
      <c r="U1450" s="435"/>
      <c r="V1450" s="21"/>
      <c r="W1450" s="21"/>
      <c r="X1450" s="21"/>
      <c r="Y1450" s="21"/>
      <c r="Z1450" s="21"/>
      <c r="AA1450" s="21"/>
      <c r="AB1450" s="21"/>
      <c r="AC1450" s="21"/>
      <c r="AD1450" s="21"/>
      <c r="AE1450" s="21"/>
      <c r="AF1450" s="21"/>
      <c r="AG1450" s="21"/>
      <c r="AH1450" s="21"/>
      <c r="AI1450" s="21"/>
      <c r="AJ1450" s="21"/>
      <c r="AK1450" s="21"/>
      <c r="AL1450" s="21"/>
      <c r="AM1450" s="21"/>
      <c r="AN1450" s="21"/>
    </row>
    <row r="1451" spans="1:40" s="436" customFormat="1" ht="14.5">
      <c r="A1451" s="435"/>
      <c r="B1451" s="435"/>
      <c r="C1451" s="435"/>
      <c r="D1451" s="435"/>
      <c r="E1451" s="435"/>
      <c r="F1451" s="435"/>
      <c r="G1451" s="435"/>
      <c r="H1451" s="435"/>
      <c r="I1451" s="435"/>
      <c r="J1451" s="435"/>
      <c r="K1451" s="435"/>
      <c r="L1451" s="435"/>
      <c r="M1451" s="435"/>
      <c r="N1451" s="435"/>
      <c r="O1451" s="435"/>
      <c r="P1451" s="435"/>
      <c r="Q1451" s="435"/>
      <c r="R1451" s="435"/>
      <c r="S1451" s="435"/>
      <c r="T1451" s="435"/>
      <c r="U1451" s="435"/>
      <c r="V1451" s="21"/>
      <c r="W1451" s="21"/>
      <c r="X1451" s="21"/>
      <c r="Y1451" s="21"/>
      <c r="Z1451" s="21"/>
      <c r="AA1451" s="21"/>
      <c r="AB1451" s="21"/>
      <c r="AC1451" s="21"/>
      <c r="AD1451" s="21"/>
      <c r="AE1451" s="21"/>
      <c r="AF1451" s="21"/>
      <c r="AG1451" s="21"/>
      <c r="AH1451" s="21"/>
      <c r="AI1451" s="21"/>
      <c r="AJ1451" s="21"/>
      <c r="AK1451" s="21"/>
      <c r="AL1451" s="21"/>
      <c r="AM1451" s="21"/>
      <c r="AN1451" s="21"/>
    </row>
    <row r="1452" spans="1:40" s="436" customFormat="1" ht="14.5">
      <c r="A1452" s="435"/>
      <c r="B1452" s="435"/>
      <c r="C1452" s="435"/>
      <c r="D1452" s="435"/>
      <c r="E1452" s="435"/>
      <c r="F1452" s="435"/>
      <c r="G1452" s="435"/>
      <c r="H1452" s="435"/>
      <c r="I1452" s="435"/>
      <c r="J1452" s="435"/>
      <c r="K1452" s="435"/>
      <c r="L1452" s="435"/>
      <c r="M1452" s="435"/>
      <c r="N1452" s="435"/>
      <c r="O1452" s="435"/>
      <c r="P1452" s="435"/>
      <c r="Q1452" s="435"/>
      <c r="R1452" s="435"/>
      <c r="S1452" s="435"/>
      <c r="T1452" s="435"/>
      <c r="U1452" s="435"/>
      <c r="V1452" s="21"/>
      <c r="W1452" s="21"/>
      <c r="X1452" s="21"/>
      <c r="Y1452" s="21"/>
      <c r="Z1452" s="21"/>
      <c r="AA1452" s="21"/>
      <c r="AB1452" s="21"/>
      <c r="AC1452" s="21"/>
      <c r="AD1452" s="21"/>
      <c r="AE1452" s="21"/>
      <c r="AF1452" s="21"/>
      <c r="AG1452" s="21"/>
      <c r="AH1452" s="21"/>
      <c r="AI1452" s="21"/>
      <c r="AJ1452" s="21"/>
      <c r="AK1452" s="21"/>
      <c r="AL1452" s="21"/>
      <c r="AM1452" s="21"/>
      <c r="AN1452" s="21"/>
    </row>
    <row r="1453" spans="1:40" s="436" customFormat="1" ht="14.5">
      <c r="A1453" s="435"/>
      <c r="B1453" s="435"/>
      <c r="C1453" s="435"/>
      <c r="D1453" s="435"/>
      <c r="E1453" s="435"/>
      <c r="F1453" s="435"/>
      <c r="G1453" s="435"/>
      <c r="H1453" s="435"/>
      <c r="I1453" s="435"/>
      <c r="J1453" s="435"/>
      <c r="K1453" s="435"/>
      <c r="L1453" s="435"/>
      <c r="M1453" s="435"/>
      <c r="N1453" s="435"/>
      <c r="O1453" s="435"/>
      <c r="P1453" s="435"/>
      <c r="Q1453" s="435"/>
      <c r="R1453" s="435"/>
      <c r="S1453" s="435"/>
      <c r="T1453" s="435"/>
      <c r="U1453" s="435"/>
      <c r="V1453" s="21"/>
      <c r="W1453" s="21"/>
      <c r="X1453" s="21"/>
      <c r="Y1453" s="21"/>
      <c r="Z1453" s="21"/>
      <c r="AA1453" s="21"/>
      <c r="AB1453" s="21"/>
      <c r="AC1453" s="21"/>
      <c r="AD1453" s="21"/>
      <c r="AE1453" s="21"/>
      <c r="AF1453" s="21"/>
      <c r="AG1453" s="21"/>
      <c r="AH1453" s="21"/>
      <c r="AI1453" s="21"/>
      <c r="AJ1453" s="21"/>
      <c r="AK1453" s="21"/>
      <c r="AL1453" s="21"/>
      <c r="AM1453" s="21"/>
      <c r="AN1453" s="21"/>
    </row>
    <row r="1454" spans="1:40" s="436" customFormat="1" ht="14.5">
      <c r="A1454" s="435"/>
      <c r="B1454" s="435"/>
      <c r="C1454" s="435"/>
      <c r="D1454" s="435"/>
      <c r="E1454" s="435"/>
      <c r="F1454" s="435"/>
      <c r="G1454" s="435"/>
      <c r="H1454" s="435"/>
      <c r="I1454" s="435"/>
      <c r="J1454" s="435"/>
      <c r="K1454" s="435"/>
      <c r="L1454" s="435"/>
      <c r="M1454" s="435"/>
      <c r="N1454" s="435"/>
      <c r="O1454" s="435"/>
      <c r="P1454" s="435"/>
      <c r="Q1454" s="435"/>
      <c r="R1454" s="435"/>
      <c r="S1454" s="435"/>
      <c r="T1454" s="435"/>
      <c r="U1454" s="435"/>
      <c r="V1454" s="21"/>
      <c r="W1454" s="21"/>
      <c r="X1454" s="21"/>
      <c r="Y1454" s="21"/>
      <c r="Z1454" s="21"/>
      <c r="AA1454" s="21"/>
      <c r="AB1454" s="21"/>
      <c r="AC1454" s="21"/>
      <c r="AD1454" s="21"/>
      <c r="AE1454" s="21"/>
      <c r="AF1454" s="21"/>
      <c r="AG1454" s="21"/>
      <c r="AH1454" s="21"/>
      <c r="AI1454" s="21"/>
      <c r="AJ1454" s="21"/>
      <c r="AK1454" s="21"/>
      <c r="AL1454" s="21"/>
      <c r="AM1454" s="21"/>
      <c r="AN1454" s="21"/>
    </row>
    <row r="1455" spans="1:40" s="436" customFormat="1" ht="14.5">
      <c r="A1455" s="435"/>
      <c r="B1455" s="435"/>
      <c r="C1455" s="435"/>
      <c r="D1455" s="435"/>
      <c r="E1455" s="435"/>
      <c r="F1455" s="435"/>
      <c r="G1455" s="435"/>
      <c r="H1455" s="435"/>
      <c r="I1455" s="435"/>
      <c r="J1455" s="435"/>
      <c r="K1455" s="435"/>
      <c r="L1455" s="435"/>
      <c r="M1455" s="435"/>
      <c r="N1455" s="435"/>
      <c r="O1455" s="435"/>
      <c r="P1455" s="435"/>
      <c r="Q1455" s="435"/>
      <c r="R1455" s="435"/>
      <c r="S1455" s="435"/>
      <c r="T1455" s="435"/>
      <c r="U1455" s="435"/>
      <c r="V1455" s="21"/>
      <c r="W1455" s="21"/>
      <c r="X1455" s="21"/>
      <c r="Y1455" s="21"/>
      <c r="Z1455" s="21"/>
      <c r="AA1455" s="21"/>
      <c r="AB1455" s="21"/>
      <c r="AC1455" s="21"/>
      <c r="AD1455" s="21"/>
      <c r="AE1455" s="21"/>
      <c r="AF1455" s="21"/>
      <c r="AG1455" s="21"/>
      <c r="AH1455" s="21"/>
      <c r="AI1455" s="21"/>
      <c r="AJ1455" s="21"/>
      <c r="AK1455" s="21"/>
      <c r="AL1455" s="21"/>
      <c r="AM1455" s="21"/>
      <c r="AN1455" s="21"/>
    </row>
    <row r="1456" spans="1:40" s="436" customFormat="1" ht="14.5">
      <c r="A1456" s="435"/>
      <c r="B1456" s="435"/>
      <c r="C1456" s="435"/>
      <c r="D1456" s="435"/>
      <c r="E1456" s="435"/>
      <c r="F1456" s="435"/>
      <c r="G1456" s="435"/>
      <c r="H1456" s="435"/>
      <c r="I1456" s="435"/>
      <c r="J1456" s="435"/>
      <c r="K1456" s="435"/>
      <c r="L1456" s="435"/>
      <c r="M1456" s="435"/>
      <c r="N1456" s="435"/>
      <c r="O1456" s="435"/>
      <c r="P1456" s="435"/>
      <c r="Q1456" s="435"/>
      <c r="R1456" s="435"/>
      <c r="S1456" s="435"/>
      <c r="T1456" s="435"/>
      <c r="U1456" s="435"/>
      <c r="V1456" s="21"/>
      <c r="W1456" s="21"/>
      <c r="X1456" s="21"/>
      <c r="Y1456" s="21"/>
      <c r="Z1456" s="21"/>
      <c r="AA1456" s="21"/>
      <c r="AB1456" s="21"/>
      <c r="AC1456" s="21"/>
      <c r="AD1456" s="21"/>
      <c r="AE1456" s="21"/>
      <c r="AF1456" s="21"/>
      <c r="AG1456" s="21"/>
      <c r="AH1456" s="21"/>
      <c r="AI1456" s="21"/>
      <c r="AJ1456" s="21"/>
      <c r="AK1456" s="21"/>
      <c r="AL1456" s="21"/>
      <c r="AM1456" s="21"/>
      <c r="AN1456" s="21"/>
    </row>
    <row r="1457" spans="1:40" s="436" customFormat="1" ht="14.5">
      <c r="A1457" s="435"/>
      <c r="B1457" s="435"/>
      <c r="C1457" s="435"/>
      <c r="D1457" s="435"/>
      <c r="E1457" s="435"/>
      <c r="F1457" s="435"/>
      <c r="G1457" s="435"/>
      <c r="H1457" s="435"/>
      <c r="I1457" s="435"/>
      <c r="J1457" s="435"/>
      <c r="K1457" s="435"/>
      <c r="L1457" s="435"/>
      <c r="M1457" s="435"/>
      <c r="N1457" s="435"/>
      <c r="O1457" s="435"/>
      <c r="P1457" s="435"/>
      <c r="Q1457" s="435"/>
      <c r="R1457" s="435"/>
      <c r="S1457" s="435"/>
      <c r="T1457" s="435"/>
      <c r="U1457" s="435"/>
      <c r="V1457" s="21"/>
      <c r="W1457" s="21"/>
      <c r="X1457" s="21"/>
      <c r="Y1457" s="21"/>
      <c r="Z1457" s="21"/>
      <c r="AA1457" s="21"/>
      <c r="AB1457" s="21"/>
      <c r="AC1457" s="21"/>
      <c r="AD1457" s="21"/>
      <c r="AE1457" s="21"/>
      <c r="AF1457" s="21"/>
      <c r="AG1457" s="21"/>
      <c r="AH1457" s="21"/>
      <c r="AI1457" s="21"/>
      <c r="AJ1457" s="21"/>
      <c r="AK1457" s="21"/>
      <c r="AL1457" s="21"/>
      <c r="AM1457" s="21"/>
      <c r="AN1457" s="21"/>
    </row>
    <row r="1458" spans="1:40" s="436" customFormat="1" ht="14.5">
      <c r="A1458" s="435"/>
      <c r="B1458" s="435"/>
      <c r="C1458" s="435"/>
      <c r="D1458" s="435"/>
      <c r="E1458" s="435"/>
      <c r="F1458" s="435"/>
      <c r="G1458" s="435"/>
      <c r="H1458" s="435"/>
      <c r="I1458" s="435"/>
      <c r="J1458" s="435"/>
      <c r="K1458" s="435"/>
      <c r="L1458" s="435"/>
      <c r="M1458" s="435"/>
      <c r="N1458" s="435"/>
      <c r="O1458" s="435"/>
      <c r="P1458" s="435"/>
      <c r="Q1458" s="435"/>
      <c r="R1458" s="435"/>
      <c r="S1458" s="435"/>
      <c r="T1458" s="435"/>
      <c r="U1458" s="435"/>
      <c r="V1458" s="21"/>
      <c r="W1458" s="21"/>
      <c r="X1458" s="21"/>
      <c r="Y1458" s="21"/>
      <c r="Z1458" s="21"/>
      <c r="AA1458" s="21"/>
      <c r="AB1458" s="21"/>
      <c r="AC1458" s="21"/>
      <c r="AD1458" s="21"/>
      <c r="AE1458" s="21"/>
      <c r="AF1458" s="21"/>
      <c r="AG1458" s="21"/>
      <c r="AH1458" s="21"/>
      <c r="AI1458" s="21"/>
      <c r="AJ1458" s="21"/>
      <c r="AK1458" s="21"/>
      <c r="AL1458" s="21"/>
      <c r="AM1458" s="21"/>
      <c r="AN1458" s="21"/>
    </row>
    <row r="1459" spans="1:40" s="436" customFormat="1" ht="14.5">
      <c r="A1459" s="435"/>
      <c r="B1459" s="435"/>
      <c r="C1459" s="435"/>
      <c r="D1459" s="435"/>
      <c r="E1459" s="435"/>
      <c r="F1459" s="435"/>
      <c r="G1459" s="435"/>
      <c r="H1459" s="435"/>
      <c r="I1459" s="435"/>
      <c r="J1459" s="435"/>
      <c r="K1459" s="435"/>
      <c r="L1459" s="435"/>
      <c r="M1459" s="435"/>
      <c r="N1459" s="435"/>
      <c r="O1459" s="435"/>
      <c r="P1459" s="435"/>
      <c r="Q1459" s="435"/>
      <c r="R1459" s="435"/>
      <c r="S1459" s="435"/>
      <c r="T1459" s="435"/>
      <c r="U1459" s="435"/>
      <c r="V1459" s="21"/>
      <c r="W1459" s="21"/>
      <c r="X1459" s="21"/>
      <c r="Y1459" s="21"/>
      <c r="Z1459" s="21"/>
      <c r="AA1459" s="21"/>
      <c r="AB1459" s="21"/>
      <c r="AC1459" s="21"/>
      <c r="AD1459" s="21"/>
      <c r="AE1459" s="21"/>
      <c r="AF1459" s="21"/>
      <c r="AG1459" s="21"/>
      <c r="AH1459" s="21"/>
      <c r="AI1459" s="21"/>
      <c r="AJ1459" s="21"/>
      <c r="AK1459" s="21"/>
      <c r="AL1459" s="21"/>
      <c r="AM1459" s="21"/>
      <c r="AN1459" s="21"/>
    </row>
    <row r="1460" spans="1:40" s="436" customFormat="1" ht="14.5">
      <c r="A1460" s="435"/>
      <c r="B1460" s="435"/>
      <c r="C1460" s="435"/>
      <c r="D1460" s="435"/>
      <c r="E1460" s="435"/>
      <c r="F1460" s="435"/>
      <c r="G1460" s="435"/>
      <c r="H1460" s="435"/>
      <c r="I1460" s="435"/>
      <c r="J1460" s="435"/>
      <c r="K1460" s="435"/>
      <c r="L1460" s="435"/>
      <c r="M1460" s="435"/>
      <c r="N1460" s="435"/>
      <c r="O1460" s="435"/>
      <c r="P1460" s="435"/>
      <c r="Q1460" s="435"/>
      <c r="R1460" s="435"/>
      <c r="S1460" s="435"/>
      <c r="T1460" s="435"/>
      <c r="U1460" s="435"/>
      <c r="V1460" s="21"/>
      <c r="W1460" s="21"/>
      <c r="X1460" s="21"/>
      <c r="Y1460" s="21"/>
      <c r="Z1460" s="21"/>
      <c r="AA1460" s="21"/>
      <c r="AB1460" s="21"/>
      <c r="AC1460" s="21"/>
      <c r="AD1460" s="21"/>
      <c r="AE1460" s="21"/>
      <c r="AF1460" s="21"/>
      <c r="AG1460" s="21"/>
      <c r="AH1460" s="21"/>
      <c r="AI1460" s="21"/>
      <c r="AJ1460" s="21"/>
      <c r="AK1460" s="21"/>
      <c r="AL1460" s="21"/>
      <c r="AM1460" s="21"/>
      <c r="AN1460" s="21"/>
    </row>
    <row r="1461" spans="1:40" s="436" customFormat="1" ht="14.5">
      <c r="A1461" s="435"/>
      <c r="B1461" s="435"/>
      <c r="C1461" s="435"/>
      <c r="D1461" s="435"/>
      <c r="E1461" s="435"/>
      <c r="F1461" s="435"/>
      <c r="G1461" s="435"/>
      <c r="H1461" s="435"/>
      <c r="I1461" s="435"/>
      <c r="J1461" s="435"/>
      <c r="K1461" s="435"/>
      <c r="L1461" s="435"/>
      <c r="M1461" s="435"/>
      <c r="N1461" s="435"/>
      <c r="O1461" s="435"/>
      <c r="P1461" s="435"/>
      <c r="Q1461" s="435"/>
      <c r="R1461" s="435"/>
      <c r="S1461" s="435"/>
      <c r="T1461" s="435"/>
      <c r="U1461" s="435"/>
      <c r="V1461" s="21"/>
      <c r="W1461" s="21"/>
      <c r="X1461" s="21"/>
      <c r="Y1461" s="21"/>
      <c r="Z1461" s="21"/>
      <c r="AA1461" s="21"/>
      <c r="AB1461" s="21"/>
      <c r="AC1461" s="21"/>
      <c r="AD1461" s="21"/>
      <c r="AE1461" s="21"/>
      <c r="AF1461" s="21"/>
      <c r="AG1461" s="21"/>
      <c r="AH1461" s="21"/>
      <c r="AI1461" s="21"/>
      <c r="AJ1461" s="21"/>
      <c r="AK1461" s="21"/>
      <c r="AL1461" s="21"/>
      <c r="AM1461" s="21"/>
      <c r="AN1461" s="21"/>
    </row>
    <row r="1462" spans="1:40" s="436" customFormat="1" ht="14.5">
      <c r="A1462" s="435"/>
      <c r="B1462" s="435"/>
      <c r="C1462" s="435"/>
      <c r="D1462" s="435"/>
      <c r="E1462" s="435"/>
      <c r="F1462" s="435"/>
      <c r="G1462" s="435"/>
      <c r="H1462" s="435"/>
      <c r="I1462" s="435"/>
      <c r="J1462" s="435"/>
      <c r="K1462" s="435"/>
      <c r="L1462" s="435"/>
      <c r="M1462" s="435"/>
      <c r="N1462" s="435"/>
      <c r="O1462" s="435"/>
      <c r="P1462" s="435"/>
      <c r="Q1462" s="435"/>
      <c r="R1462" s="435"/>
      <c r="S1462" s="435"/>
      <c r="T1462" s="435"/>
      <c r="U1462" s="435"/>
      <c r="V1462" s="21"/>
      <c r="W1462" s="21"/>
      <c r="X1462" s="21"/>
      <c r="Y1462" s="21"/>
      <c r="Z1462" s="21"/>
      <c r="AA1462" s="21"/>
      <c r="AB1462" s="21"/>
      <c r="AC1462" s="21"/>
      <c r="AD1462" s="21"/>
      <c r="AE1462" s="21"/>
      <c r="AF1462" s="21"/>
      <c r="AG1462" s="21"/>
      <c r="AH1462" s="21"/>
      <c r="AI1462" s="21"/>
      <c r="AJ1462" s="21"/>
      <c r="AK1462" s="21"/>
      <c r="AL1462" s="21"/>
      <c r="AM1462" s="21"/>
      <c r="AN1462" s="21"/>
    </row>
    <row r="1463" spans="1:40" s="436" customFormat="1" ht="14.5">
      <c r="A1463" s="435"/>
      <c r="B1463" s="435"/>
      <c r="C1463" s="435"/>
      <c r="D1463" s="435"/>
      <c r="E1463" s="435"/>
      <c r="F1463" s="435"/>
      <c r="G1463" s="435"/>
      <c r="H1463" s="435"/>
      <c r="I1463" s="435"/>
      <c r="J1463" s="435"/>
      <c r="K1463" s="435"/>
      <c r="L1463" s="435"/>
      <c r="M1463" s="435"/>
      <c r="N1463" s="435"/>
      <c r="O1463" s="435"/>
      <c r="P1463" s="435"/>
      <c r="Q1463" s="435"/>
      <c r="R1463" s="435"/>
      <c r="S1463" s="435"/>
      <c r="T1463" s="435"/>
      <c r="U1463" s="435"/>
      <c r="V1463" s="21"/>
      <c r="W1463" s="21"/>
      <c r="X1463" s="21"/>
      <c r="Y1463" s="21"/>
      <c r="Z1463" s="21"/>
      <c r="AA1463" s="21"/>
      <c r="AB1463" s="21"/>
      <c r="AC1463" s="21"/>
      <c r="AD1463" s="21"/>
      <c r="AE1463" s="21"/>
      <c r="AF1463" s="21"/>
      <c r="AG1463" s="21"/>
      <c r="AH1463" s="21"/>
      <c r="AI1463" s="21"/>
      <c r="AJ1463" s="21"/>
      <c r="AK1463" s="21"/>
      <c r="AL1463" s="21"/>
      <c r="AM1463" s="21"/>
      <c r="AN1463" s="21"/>
    </row>
    <row r="1464" spans="1:40" s="436" customFormat="1" ht="14.5">
      <c r="A1464" s="435"/>
      <c r="B1464" s="435"/>
      <c r="C1464" s="435"/>
      <c r="D1464" s="435"/>
      <c r="E1464" s="435"/>
      <c r="F1464" s="435"/>
      <c r="G1464" s="435"/>
      <c r="H1464" s="435"/>
      <c r="I1464" s="435"/>
      <c r="J1464" s="435"/>
      <c r="K1464" s="435"/>
      <c r="L1464" s="435"/>
      <c r="M1464" s="435"/>
      <c r="N1464" s="435"/>
      <c r="O1464" s="435"/>
      <c r="P1464" s="435"/>
      <c r="Q1464" s="435"/>
      <c r="R1464" s="435"/>
      <c r="S1464" s="435"/>
      <c r="T1464" s="435"/>
      <c r="U1464" s="435"/>
      <c r="V1464" s="21"/>
      <c r="W1464" s="21"/>
      <c r="X1464" s="21"/>
      <c r="Y1464" s="21"/>
      <c r="Z1464" s="21"/>
      <c r="AA1464" s="21"/>
      <c r="AB1464" s="21"/>
      <c r="AC1464" s="21"/>
      <c r="AD1464" s="21"/>
      <c r="AE1464" s="21"/>
      <c r="AF1464" s="21"/>
      <c r="AG1464" s="21"/>
      <c r="AH1464" s="21"/>
      <c r="AI1464" s="21"/>
      <c r="AJ1464" s="21"/>
      <c r="AK1464" s="21"/>
      <c r="AL1464" s="21"/>
      <c r="AM1464" s="21"/>
      <c r="AN1464" s="21"/>
    </row>
    <row r="1465" spans="1:40" s="436" customFormat="1" ht="14.5">
      <c r="A1465" s="435"/>
      <c r="B1465" s="435"/>
      <c r="C1465" s="435"/>
      <c r="D1465" s="435"/>
      <c r="E1465" s="435"/>
      <c r="F1465" s="435"/>
      <c r="G1465" s="435"/>
      <c r="H1465" s="435"/>
      <c r="I1465" s="435"/>
      <c r="J1465" s="435"/>
      <c r="K1465" s="435"/>
      <c r="L1465" s="435"/>
      <c r="M1465" s="435"/>
      <c r="N1465" s="435"/>
      <c r="O1465" s="435"/>
      <c r="P1465" s="435"/>
      <c r="Q1465" s="435"/>
      <c r="R1465" s="435"/>
      <c r="S1465" s="435"/>
      <c r="T1465" s="435"/>
      <c r="U1465" s="435"/>
      <c r="V1465" s="21"/>
      <c r="W1465" s="21"/>
      <c r="X1465" s="21"/>
      <c r="Y1465" s="21"/>
      <c r="Z1465" s="21"/>
      <c r="AA1465" s="21"/>
      <c r="AB1465" s="21"/>
      <c r="AC1465" s="21"/>
      <c r="AD1465" s="21"/>
      <c r="AE1465" s="21"/>
      <c r="AF1465" s="21"/>
      <c r="AG1465" s="21"/>
      <c r="AH1465" s="21"/>
      <c r="AI1465" s="21"/>
      <c r="AJ1465" s="21"/>
      <c r="AK1465" s="21"/>
      <c r="AL1465" s="21"/>
      <c r="AM1465" s="21"/>
      <c r="AN1465" s="21"/>
    </row>
    <row r="1466" spans="1:40" s="436" customFormat="1" ht="14.5">
      <c r="A1466" s="435"/>
      <c r="B1466" s="435"/>
      <c r="C1466" s="435"/>
      <c r="D1466" s="435"/>
      <c r="E1466" s="435"/>
      <c r="F1466" s="435"/>
      <c r="G1466" s="435"/>
      <c r="H1466" s="435"/>
      <c r="I1466" s="435"/>
      <c r="J1466" s="435"/>
      <c r="K1466" s="435"/>
      <c r="L1466" s="435"/>
      <c r="M1466" s="435"/>
      <c r="N1466" s="435"/>
      <c r="O1466" s="435"/>
      <c r="P1466" s="435"/>
      <c r="Q1466" s="435"/>
      <c r="R1466" s="435"/>
      <c r="S1466" s="435"/>
      <c r="T1466" s="435"/>
      <c r="U1466" s="435"/>
      <c r="V1466" s="21"/>
      <c r="W1466" s="21"/>
      <c r="X1466" s="21"/>
      <c r="Y1466" s="21"/>
      <c r="Z1466" s="21"/>
      <c r="AA1466" s="21"/>
      <c r="AB1466" s="21"/>
      <c r="AC1466" s="21"/>
      <c r="AD1466" s="21"/>
      <c r="AE1466" s="21"/>
      <c r="AF1466" s="21"/>
      <c r="AG1466" s="21"/>
      <c r="AH1466" s="21"/>
      <c r="AI1466" s="21"/>
      <c r="AJ1466" s="21"/>
      <c r="AK1466" s="21"/>
      <c r="AL1466" s="21"/>
      <c r="AM1466" s="21"/>
      <c r="AN1466" s="21"/>
    </row>
    <row r="1467" spans="1:40" s="436" customFormat="1" ht="14.5">
      <c r="A1467" s="435"/>
      <c r="B1467" s="435"/>
      <c r="C1467" s="435"/>
      <c r="D1467" s="435"/>
      <c r="E1467" s="435"/>
      <c r="F1467" s="435"/>
      <c r="G1467" s="435"/>
      <c r="H1467" s="435"/>
      <c r="I1467" s="435"/>
      <c r="J1467" s="435"/>
      <c r="K1467" s="435"/>
      <c r="L1467" s="435"/>
      <c r="M1467" s="435"/>
      <c r="N1467" s="435"/>
      <c r="O1467" s="435"/>
      <c r="P1467" s="435"/>
      <c r="Q1467" s="435"/>
      <c r="R1467" s="435"/>
      <c r="S1467" s="435"/>
      <c r="T1467" s="435"/>
      <c r="U1467" s="435"/>
      <c r="V1467" s="21"/>
      <c r="W1467" s="21"/>
      <c r="X1467" s="21"/>
      <c r="Y1467" s="21"/>
      <c r="Z1467" s="21"/>
      <c r="AA1467" s="21"/>
      <c r="AB1467" s="21"/>
      <c r="AC1467" s="21"/>
      <c r="AD1467" s="21"/>
      <c r="AE1467" s="21"/>
      <c r="AF1467" s="21"/>
      <c r="AG1467" s="21"/>
      <c r="AH1467" s="21"/>
      <c r="AI1467" s="21"/>
      <c r="AJ1467" s="21"/>
      <c r="AK1467" s="21"/>
      <c r="AL1467" s="21"/>
      <c r="AM1467" s="21"/>
      <c r="AN1467" s="21"/>
    </row>
    <row r="1468" spans="1:40" s="436" customFormat="1" ht="14.5">
      <c r="A1468" s="435"/>
      <c r="B1468" s="435"/>
      <c r="C1468" s="435"/>
      <c r="D1468" s="435"/>
      <c r="E1468" s="435"/>
      <c r="F1468" s="435"/>
      <c r="G1468" s="435"/>
      <c r="H1468" s="435"/>
      <c r="I1468" s="435"/>
      <c r="J1468" s="435"/>
      <c r="K1468" s="435"/>
      <c r="L1468" s="435"/>
      <c r="M1468" s="435"/>
      <c r="N1468" s="435"/>
      <c r="O1468" s="435"/>
      <c r="P1468" s="435"/>
      <c r="Q1468" s="435"/>
      <c r="R1468" s="435"/>
      <c r="S1468" s="435"/>
      <c r="T1468" s="435"/>
      <c r="U1468" s="435"/>
      <c r="V1468" s="21"/>
      <c r="W1468" s="21"/>
      <c r="X1468" s="21"/>
      <c r="Y1468" s="21"/>
      <c r="Z1468" s="21"/>
      <c r="AA1468" s="21"/>
      <c r="AB1468" s="21"/>
      <c r="AC1468" s="21"/>
      <c r="AD1468" s="21"/>
      <c r="AE1468" s="21"/>
      <c r="AF1468" s="21"/>
      <c r="AG1468" s="21"/>
      <c r="AH1468" s="21"/>
      <c r="AI1468" s="21"/>
      <c r="AJ1468" s="21"/>
      <c r="AK1468" s="21"/>
      <c r="AL1468" s="21"/>
      <c r="AM1468" s="21"/>
      <c r="AN1468" s="21"/>
    </row>
    <row r="1469" spans="1:40" s="436" customFormat="1" ht="14.5">
      <c r="A1469" s="435"/>
      <c r="B1469" s="435"/>
      <c r="C1469" s="435"/>
      <c r="D1469" s="435"/>
      <c r="E1469" s="435"/>
      <c r="F1469" s="435"/>
      <c r="G1469" s="435"/>
      <c r="H1469" s="435"/>
      <c r="I1469" s="435"/>
      <c r="J1469" s="435"/>
      <c r="K1469" s="435"/>
      <c r="L1469" s="435"/>
      <c r="M1469" s="435"/>
      <c r="N1469" s="435"/>
      <c r="O1469" s="435"/>
      <c r="P1469" s="435"/>
      <c r="Q1469" s="435"/>
      <c r="R1469" s="435"/>
      <c r="S1469" s="435"/>
      <c r="T1469" s="435"/>
      <c r="U1469" s="435"/>
      <c r="V1469" s="21"/>
      <c r="W1469" s="21"/>
      <c r="X1469" s="21"/>
      <c r="Y1469" s="21"/>
      <c r="Z1469" s="21"/>
      <c r="AA1469" s="21"/>
      <c r="AB1469" s="21"/>
      <c r="AC1469" s="21"/>
      <c r="AD1469" s="21"/>
      <c r="AE1469" s="21"/>
      <c r="AF1469" s="21"/>
      <c r="AG1469" s="21"/>
      <c r="AH1469" s="21"/>
      <c r="AI1469" s="21"/>
      <c r="AJ1469" s="21"/>
      <c r="AK1469" s="21"/>
      <c r="AL1469" s="21"/>
      <c r="AM1469" s="21"/>
      <c r="AN1469" s="21"/>
    </row>
    <row r="1470" spans="1:40" s="436" customFormat="1" ht="14.5">
      <c r="A1470" s="435"/>
      <c r="B1470" s="435"/>
      <c r="C1470" s="435"/>
      <c r="D1470" s="435"/>
      <c r="E1470" s="435"/>
      <c r="F1470" s="435"/>
      <c r="G1470" s="435"/>
      <c r="H1470" s="435"/>
      <c r="I1470" s="435"/>
      <c r="J1470" s="435"/>
      <c r="K1470" s="435"/>
      <c r="L1470" s="435"/>
      <c r="M1470" s="435"/>
      <c r="N1470" s="435"/>
      <c r="O1470" s="435"/>
      <c r="P1470" s="435"/>
      <c r="Q1470" s="435"/>
      <c r="R1470" s="435"/>
      <c r="S1470" s="435"/>
      <c r="T1470" s="435"/>
      <c r="U1470" s="435"/>
      <c r="V1470" s="21"/>
      <c r="W1470" s="21"/>
      <c r="X1470" s="21"/>
      <c r="Y1470" s="21"/>
      <c r="Z1470" s="21"/>
      <c r="AA1470" s="21"/>
      <c r="AB1470" s="21"/>
      <c r="AC1470" s="21"/>
      <c r="AD1470" s="21"/>
      <c r="AE1470" s="21"/>
      <c r="AF1470" s="21"/>
      <c r="AG1470" s="21"/>
      <c r="AH1470" s="21"/>
      <c r="AI1470" s="21"/>
      <c r="AJ1470" s="21"/>
      <c r="AK1470" s="21"/>
      <c r="AL1470" s="21"/>
      <c r="AM1470" s="21"/>
      <c r="AN1470" s="21"/>
    </row>
    <row r="1471" spans="1:40" s="436" customFormat="1" ht="14.5">
      <c r="A1471" s="435"/>
      <c r="B1471" s="435"/>
      <c r="C1471" s="435"/>
      <c r="D1471" s="435"/>
      <c r="E1471" s="435"/>
      <c r="F1471" s="435"/>
      <c r="G1471" s="435"/>
      <c r="H1471" s="435"/>
      <c r="I1471" s="435"/>
      <c r="J1471" s="435"/>
      <c r="K1471" s="435"/>
      <c r="L1471" s="435"/>
      <c r="M1471" s="435"/>
      <c r="N1471" s="435"/>
      <c r="O1471" s="435"/>
      <c r="P1471" s="435"/>
      <c r="Q1471" s="435"/>
      <c r="R1471" s="435"/>
      <c r="S1471" s="435"/>
      <c r="T1471" s="435"/>
      <c r="U1471" s="435"/>
      <c r="V1471" s="21"/>
      <c r="W1471" s="21"/>
      <c r="X1471" s="21"/>
      <c r="Y1471" s="21"/>
      <c r="Z1471" s="21"/>
      <c r="AA1471" s="21"/>
      <c r="AB1471" s="21"/>
      <c r="AC1471" s="21"/>
      <c r="AD1471" s="21"/>
      <c r="AE1471" s="21"/>
      <c r="AF1471" s="21"/>
      <c r="AG1471" s="21"/>
      <c r="AH1471" s="21"/>
      <c r="AI1471" s="21"/>
      <c r="AJ1471" s="21"/>
      <c r="AK1471" s="21"/>
      <c r="AL1471" s="21"/>
      <c r="AM1471" s="21"/>
      <c r="AN1471" s="21"/>
    </row>
    <row r="1472" spans="1:40" s="436" customFormat="1" ht="14.5">
      <c r="A1472" s="435"/>
      <c r="B1472" s="435"/>
      <c r="C1472" s="435"/>
      <c r="D1472" s="435"/>
      <c r="E1472" s="435"/>
      <c r="F1472" s="435"/>
      <c r="G1472" s="435"/>
      <c r="H1472" s="435"/>
      <c r="I1472" s="435"/>
      <c r="J1472" s="435"/>
      <c r="K1472" s="435"/>
      <c r="L1472" s="435"/>
      <c r="M1472" s="435"/>
      <c r="N1472" s="435"/>
      <c r="O1472" s="435"/>
      <c r="P1472" s="435"/>
      <c r="Q1472" s="435"/>
      <c r="R1472" s="435"/>
      <c r="S1472" s="435"/>
      <c r="T1472" s="435"/>
      <c r="U1472" s="435"/>
      <c r="V1472" s="21"/>
      <c r="W1472" s="21"/>
      <c r="X1472" s="21"/>
      <c r="Y1472" s="21"/>
      <c r="Z1472" s="21"/>
      <c r="AA1472" s="21"/>
      <c r="AB1472" s="21"/>
      <c r="AC1472" s="21"/>
      <c r="AD1472" s="21"/>
      <c r="AE1472" s="21"/>
      <c r="AF1472" s="21"/>
      <c r="AG1472" s="21"/>
      <c r="AH1472" s="21"/>
      <c r="AI1472" s="21"/>
      <c r="AJ1472" s="21"/>
      <c r="AK1472" s="21"/>
      <c r="AL1472" s="21"/>
      <c r="AM1472" s="21"/>
      <c r="AN1472" s="21"/>
    </row>
    <row r="1473" spans="1:40" s="436" customFormat="1" ht="14.5">
      <c r="A1473" s="435"/>
      <c r="B1473" s="435"/>
      <c r="C1473" s="435"/>
      <c r="D1473" s="435"/>
      <c r="E1473" s="435"/>
      <c r="F1473" s="435"/>
      <c r="G1473" s="435"/>
      <c r="H1473" s="435"/>
      <c r="I1473" s="435"/>
      <c r="J1473" s="435"/>
      <c r="K1473" s="435"/>
      <c r="L1473" s="435"/>
      <c r="M1473" s="435"/>
      <c r="N1473" s="435"/>
      <c r="O1473" s="435"/>
      <c r="P1473" s="435"/>
      <c r="Q1473" s="435"/>
      <c r="R1473" s="435"/>
      <c r="S1473" s="435"/>
      <c r="T1473" s="435"/>
      <c r="U1473" s="435"/>
      <c r="V1473" s="21"/>
      <c r="W1473" s="21"/>
      <c r="X1473" s="21"/>
      <c r="Y1473" s="21"/>
      <c r="Z1473" s="21"/>
      <c r="AA1473" s="21"/>
      <c r="AB1473" s="21"/>
      <c r="AC1473" s="21"/>
      <c r="AD1473" s="21"/>
      <c r="AE1473" s="21"/>
      <c r="AF1473" s="21"/>
      <c r="AG1473" s="21"/>
      <c r="AH1473" s="21"/>
      <c r="AI1473" s="21"/>
      <c r="AJ1473" s="21"/>
      <c r="AK1473" s="21"/>
      <c r="AL1473" s="21"/>
      <c r="AM1473" s="21"/>
      <c r="AN1473" s="21"/>
    </row>
    <row r="1474" spans="1:40" s="436" customFormat="1" ht="14.5">
      <c r="A1474" s="435"/>
      <c r="B1474" s="435"/>
      <c r="C1474" s="435"/>
      <c r="D1474" s="435"/>
      <c r="E1474" s="435"/>
      <c r="F1474" s="435"/>
      <c r="G1474" s="435"/>
      <c r="H1474" s="435"/>
      <c r="I1474" s="435"/>
      <c r="J1474" s="435"/>
      <c r="K1474" s="435"/>
      <c r="L1474" s="435"/>
      <c r="M1474" s="435"/>
      <c r="N1474" s="435"/>
      <c r="O1474" s="435"/>
      <c r="P1474" s="435"/>
      <c r="Q1474" s="435"/>
      <c r="R1474" s="435"/>
      <c r="S1474" s="435"/>
      <c r="T1474" s="435"/>
      <c r="U1474" s="435"/>
      <c r="V1474" s="21"/>
      <c r="W1474" s="21"/>
      <c r="X1474" s="21"/>
      <c r="Y1474" s="21"/>
      <c r="Z1474" s="21"/>
      <c r="AA1474" s="21"/>
      <c r="AB1474" s="21"/>
      <c r="AC1474" s="21"/>
      <c r="AD1474" s="21"/>
      <c r="AE1474" s="21"/>
      <c r="AF1474" s="21"/>
      <c r="AG1474" s="21"/>
      <c r="AH1474" s="21"/>
      <c r="AI1474" s="21"/>
      <c r="AJ1474" s="21"/>
      <c r="AK1474" s="21"/>
      <c r="AL1474" s="21"/>
      <c r="AM1474" s="21"/>
      <c r="AN1474" s="21"/>
    </row>
    <row r="1475" spans="1:40" s="436" customFormat="1" ht="14.5">
      <c r="A1475" s="435"/>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21"/>
      <c r="W1475" s="21"/>
      <c r="X1475" s="21"/>
      <c r="Y1475" s="21"/>
      <c r="Z1475" s="21"/>
      <c r="AA1475" s="21"/>
      <c r="AB1475" s="21"/>
      <c r="AC1475" s="21"/>
      <c r="AD1475" s="21"/>
      <c r="AE1475" s="21"/>
      <c r="AF1475" s="21"/>
      <c r="AG1475" s="21"/>
      <c r="AH1475" s="21"/>
      <c r="AI1475" s="21"/>
      <c r="AJ1475" s="21"/>
      <c r="AK1475" s="21"/>
      <c r="AL1475" s="21"/>
      <c r="AM1475" s="21"/>
      <c r="AN1475" s="21"/>
    </row>
    <row r="1476" spans="1:40" s="436" customFormat="1" ht="14.5">
      <c r="A1476" s="435"/>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21"/>
      <c r="W1476" s="21"/>
      <c r="X1476" s="21"/>
      <c r="Y1476" s="21"/>
      <c r="Z1476" s="21"/>
      <c r="AA1476" s="21"/>
      <c r="AB1476" s="21"/>
      <c r="AC1476" s="21"/>
      <c r="AD1476" s="21"/>
      <c r="AE1476" s="21"/>
      <c r="AF1476" s="21"/>
      <c r="AG1476" s="21"/>
      <c r="AH1476" s="21"/>
      <c r="AI1476" s="21"/>
      <c r="AJ1476" s="21"/>
      <c r="AK1476" s="21"/>
      <c r="AL1476" s="21"/>
      <c r="AM1476" s="21"/>
      <c r="AN1476" s="21"/>
    </row>
    <row r="1477" spans="1:40" s="436" customFormat="1" ht="14.5">
      <c r="A1477" s="435"/>
      <c r="B1477" s="435"/>
      <c r="C1477" s="435"/>
      <c r="D1477" s="435"/>
      <c r="E1477" s="435"/>
      <c r="F1477" s="435"/>
      <c r="G1477" s="435"/>
      <c r="H1477" s="435"/>
      <c r="I1477" s="435"/>
      <c r="J1477" s="435"/>
      <c r="K1477" s="435"/>
      <c r="L1477" s="435"/>
      <c r="M1477" s="435"/>
      <c r="N1477" s="435"/>
      <c r="O1477" s="435"/>
      <c r="P1477" s="435"/>
      <c r="Q1477" s="435"/>
      <c r="R1477" s="435"/>
      <c r="S1477" s="435"/>
      <c r="T1477" s="435"/>
      <c r="U1477" s="435"/>
      <c r="V1477" s="21"/>
      <c r="W1477" s="21"/>
      <c r="X1477" s="21"/>
      <c r="Y1477" s="21"/>
      <c r="Z1477" s="21"/>
      <c r="AA1477" s="21"/>
      <c r="AB1477" s="21"/>
      <c r="AC1477" s="21"/>
      <c r="AD1477" s="21"/>
      <c r="AE1477" s="21"/>
      <c r="AF1477" s="21"/>
      <c r="AG1477" s="21"/>
      <c r="AH1477" s="21"/>
      <c r="AI1477" s="21"/>
      <c r="AJ1477" s="21"/>
      <c r="AK1477" s="21"/>
      <c r="AL1477" s="21"/>
      <c r="AM1477" s="21"/>
      <c r="AN1477" s="21"/>
    </row>
    <row r="1478" spans="1:40" s="436" customFormat="1" ht="14.5">
      <c r="A1478" s="435"/>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21"/>
      <c r="W1478" s="21"/>
      <c r="X1478" s="21"/>
      <c r="Y1478" s="21"/>
      <c r="Z1478" s="21"/>
      <c r="AA1478" s="21"/>
      <c r="AB1478" s="21"/>
      <c r="AC1478" s="21"/>
      <c r="AD1478" s="21"/>
      <c r="AE1478" s="21"/>
      <c r="AF1478" s="21"/>
      <c r="AG1478" s="21"/>
      <c r="AH1478" s="21"/>
      <c r="AI1478" s="21"/>
      <c r="AJ1478" s="21"/>
      <c r="AK1478" s="21"/>
      <c r="AL1478" s="21"/>
      <c r="AM1478" s="21"/>
      <c r="AN1478" s="21"/>
    </row>
    <row r="1479" spans="1:40" s="436" customFormat="1" ht="14.5">
      <c r="A1479" s="435"/>
      <c r="B1479" s="435"/>
      <c r="C1479" s="435"/>
      <c r="D1479" s="435"/>
      <c r="E1479" s="435"/>
      <c r="F1479" s="435"/>
      <c r="G1479" s="435"/>
      <c r="H1479" s="435"/>
      <c r="I1479" s="435"/>
      <c r="J1479" s="435"/>
      <c r="K1479" s="435"/>
      <c r="L1479" s="435"/>
      <c r="M1479" s="435"/>
      <c r="N1479" s="435"/>
      <c r="O1479" s="435"/>
      <c r="P1479" s="435"/>
      <c r="Q1479" s="435"/>
      <c r="R1479" s="435"/>
      <c r="S1479" s="435"/>
      <c r="T1479" s="435"/>
      <c r="U1479" s="435"/>
      <c r="V1479" s="21"/>
      <c r="W1479" s="21"/>
      <c r="X1479" s="21"/>
      <c r="Y1479" s="21"/>
      <c r="Z1479" s="21"/>
      <c r="AA1479" s="21"/>
      <c r="AB1479" s="21"/>
      <c r="AC1479" s="21"/>
      <c r="AD1479" s="21"/>
      <c r="AE1479" s="21"/>
      <c r="AF1479" s="21"/>
      <c r="AG1479" s="21"/>
      <c r="AH1479" s="21"/>
      <c r="AI1479" s="21"/>
      <c r="AJ1479" s="21"/>
      <c r="AK1479" s="21"/>
      <c r="AL1479" s="21"/>
      <c r="AM1479" s="21"/>
      <c r="AN1479" s="21"/>
    </row>
    <row r="1480" spans="1:40" s="436" customFormat="1" ht="14.5">
      <c r="A1480" s="435"/>
      <c r="B1480" s="435"/>
      <c r="C1480" s="435"/>
      <c r="D1480" s="435"/>
      <c r="E1480" s="435"/>
      <c r="F1480" s="435"/>
      <c r="G1480" s="435"/>
      <c r="H1480" s="435"/>
      <c r="I1480" s="435"/>
      <c r="J1480" s="435"/>
      <c r="K1480" s="435"/>
      <c r="L1480" s="435"/>
      <c r="M1480" s="435"/>
      <c r="N1480" s="435"/>
      <c r="O1480" s="435"/>
      <c r="P1480" s="435"/>
      <c r="Q1480" s="435"/>
      <c r="R1480" s="435"/>
      <c r="S1480" s="435"/>
      <c r="T1480" s="435"/>
      <c r="U1480" s="435"/>
      <c r="V1480" s="21"/>
      <c r="W1480" s="21"/>
      <c r="X1480" s="21"/>
      <c r="Y1480" s="21"/>
      <c r="Z1480" s="21"/>
      <c r="AA1480" s="21"/>
      <c r="AB1480" s="21"/>
      <c r="AC1480" s="21"/>
      <c r="AD1480" s="21"/>
      <c r="AE1480" s="21"/>
      <c r="AF1480" s="21"/>
      <c r="AG1480" s="21"/>
      <c r="AH1480" s="21"/>
      <c r="AI1480" s="21"/>
      <c r="AJ1480" s="21"/>
      <c r="AK1480" s="21"/>
      <c r="AL1480" s="21"/>
      <c r="AM1480" s="21"/>
      <c r="AN1480" s="21"/>
    </row>
    <row r="1481" spans="1:40" s="436" customFormat="1" ht="14.5">
      <c r="A1481" s="435"/>
      <c r="B1481" s="435"/>
      <c r="C1481" s="435"/>
      <c r="D1481" s="435"/>
      <c r="E1481" s="435"/>
      <c r="F1481" s="435"/>
      <c r="G1481" s="435"/>
      <c r="H1481" s="435"/>
      <c r="I1481" s="435"/>
      <c r="J1481" s="435"/>
      <c r="K1481" s="435"/>
      <c r="L1481" s="435"/>
      <c r="M1481" s="435"/>
      <c r="N1481" s="435"/>
      <c r="O1481" s="435"/>
      <c r="P1481" s="435"/>
      <c r="Q1481" s="435"/>
      <c r="R1481" s="435"/>
      <c r="S1481" s="435"/>
      <c r="T1481" s="435"/>
      <c r="U1481" s="435"/>
      <c r="V1481" s="21"/>
      <c r="W1481" s="21"/>
      <c r="X1481" s="21"/>
      <c r="Y1481" s="21"/>
      <c r="Z1481" s="21"/>
      <c r="AA1481" s="21"/>
      <c r="AB1481" s="21"/>
      <c r="AC1481" s="21"/>
      <c r="AD1481" s="21"/>
      <c r="AE1481" s="21"/>
      <c r="AF1481" s="21"/>
      <c r="AG1481" s="21"/>
      <c r="AH1481" s="21"/>
      <c r="AI1481" s="21"/>
      <c r="AJ1481" s="21"/>
      <c r="AK1481" s="21"/>
      <c r="AL1481" s="21"/>
      <c r="AM1481" s="21"/>
      <c r="AN1481" s="21"/>
    </row>
    <row r="1482" spans="1:40" s="436" customFormat="1" ht="14.5">
      <c r="A1482" s="435"/>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21"/>
      <c r="W1482" s="21"/>
      <c r="X1482" s="21"/>
      <c r="Y1482" s="21"/>
      <c r="Z1482" s="21"/>
      <c r="AA1482" s="21"/>
      <c r="AB1482" s="21"/>
      <c r="AC1482" s="21"/>
      <c r="AD1482" s="21"/>
      <c r="AE1482" s="21"/>
      <c r="AF1482" s="21"/>
      <c r="AG1482" s="21"/>
      <c r="AH1482" s="21"/>
      <c r="AI1482" s="21"/>
      <c r="AJ1482" s="21"/>
      <c r="AK1482" s="21"/>
      <c r="AL1482" s="21"/>
      <c r="AM1482" s="21"/>
      <c r="AN1482" s="21"/>
    </row>
    <row r="1483" spans="1:40" s="436" customFormat="1" ht="14.5">
      <c r="A1483" s="435"/>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21"/>
      <c r="W1483" s="21"/>
      <c r="X1483" s="21"/>
      <c r="Y1483" s="21"/>
      <c r="Z1483" s="21"/>
      <c r="AA1483" s="21"/>
      <c r="AB1483" s="21"/>
      <c r="AC1483" s="21"/>
      <c r="AD1483" s="21"/>
      <c r="AE1483" s="21"/>
      <c r="AF1483" s="21"/>
      <c r="AG1483" s="21"/>
      <c r="AH1483" s="21"/>
      <c r="AI1483" s="21"/>
      <c r="AJ1483" s="21"/>
      <c r="AK1483" s="21"/>
      <c r="AL1483" s="21"/>
      <c r="AM1483" s="21"/>
      <c r="AN1483" s="21"/>
    </row>
    <row r="1484" spans="1:40" s="436" customFormat="1" ht="14.5">
      <c r="A1484" s="435"/>
      <c r="B1484" s="435"/>
      <c r="C1484" s="435"/>
      <c r="D1484" s="435"/>
      <c r="E1484" s="435"/>
      <c r="F1484" s="435"/>
      <c r="G1484" s="435"/>
      <c r="H1484" s="435"/>
      <c r="I1484" s="435"/>
      <c r="J1484" s="435"/>
      <c r="K1484" s="435"/>
      <c r="L1484" s="435"/>
      <c r="M1484" s="435"/>
      <c r="N1484" s="435"/>
      <c r="O1484" s="435"/>
      <c r="P1484" s="435"/>
      <c r="Q1484" s="435"/>
      <c r="R1484" s="435"/>
      <c r="S1484" s="435"/>
      <c r="T1484" s="435"/>
      <c r="U1484" s="435"/>
      <c r="V1484" s="21"/>
      <c r="W1484" s="21"/>
      <c r="X1484" s="21"/>
      <c r="Y1484" s="21"/>
      <c r="Z1484" s="21"/>
      <c r="AA1484" s="21"/>
      <c r="AB1484" s="21"/>
      <c r="AC1484" s="21"/>
      <c r="AD1484" s="21"/>
      <c r="AE1484" s="21"/>
      <c r="AF1484" s="21"/>
      <c r="AG1484" s="21"/>
      <c r="AH1484" s="21"/>
      <c r="AI1484" s="21"/>
      <c r="AJ1484" s="21"/>
      <c r="AK1484" s="21"/>
      <c r="AL1484" s="21"/>
      <c r="AM1484" s="21"/>
      <c r="AN1484" s="21"/>
    </row>
    <row r="1485" spans="1:40" s="436" customFormat="1" ht="14.5">
      <c r="A1485" s="435"/>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21"/>
      <c r="W1485" s="21"/>
      <c r="X1485" s="21"/>
      <c r="Y1485" s="21"/>
      <c r="Z1485" s="21"/>
      <c r="AA1485" s="21"/>
      <c r="AB1485" s="21"/>
      <c r="AC1485" s="21"/>
      <c r="AD1485" s="21"/>
      <c r="AE1485" s="21"/>
      <c r="AF1485" s="21"/>
      <c r="AG1485" s="21"/>
      <c r="AH1485" s="21"/>
      <c r="AI1485" s="21"/>
      <c r="AJ1485" s="21"/>
      <c r="AK1485" s="21"/>
      <c r="AL1485" s="21"/>
      <c r="AM1485" s="21"/>
      <c r="AN1485" s="21"/>
    </row>
    <row r="1486" spans="1:40" s="436" customFormat="1" ht="14.5">
      <c r="A1486" s="435"/>
      <c r="B1486" s="435"/>
      <c r="C1486" s="435"/>
      <c r="D1486" s="435"/>
      <c r="E1486" s="435"/>
      <c r="F1486" s="435"/>
      <c r="G1486" s="435"/>
      <c r="H1486" s="435"/>
      <c r="I1486" s="435"/>
      <c r="J1486" s="435"/>
      <c r="K1486" s="435"/>
      <c r="L1486" s="435"/>
      <c r="M1486" s="435"/>
      <c r="N1486" s="435"/>
      <c r="O1486" s="435"/>
      <c r="P1486" s="435"/>
      <c r="Q1486" s="435"/>
      <c r="R1486" s="435"/>
      <c r="S1486" s="435"/>
      <c r="T1486" s="435"/>
      <c r="U1486" s="435"/>
      <c r="V1486" s="21"/>
      <c r="W1486" s="21"/>
      <c r="X1486" s="21"/>
      <c r="Y1486" s="21"/>
      <c r="Z1486" s="21"/>
      <c r="AA1486" s="21"/>
      <c r="AB1486" s="21"/>
      <c r="AC1486" s="21"/>
      <c r="AD1486" s="21"/>
      <c r="AE1486" s="21"/>
      <c r="AF1486" s="21"/>
      <c r="AG1486" s="21"/>
      <c r="AH1486" s="21"/>
      <c r="AI1486" s="21"/>
      <c r="AJ1486" s="21"/>
      <c r="AK1486" s="21"/>
      <c r="AL1486" s="21"/>
      <c r="AM1486" s="21"/>
      <c r="AN1486" s="21"/>
    </row>
    <row r="1487" spans="1:40" s="436" customFormat="1" ht="14.5">
      <c r="A1487" s="435"/>
      <c r="B1487" s="435"/>
      <c r="C1487" s="435"/>
      <c r="D1487" s="435"/>
      <c r="E1487" s="435"/>
      <c r="F1487" s="435"/>
      <c r="G1487" s="435"/>
      <c r="H1487" s="435"/>
      <c r="I1487" s="435"/>
      <c r="J1487" s="435"/>
      <c r="K1487" s="435"/>
      <c r="L1487" s="435"/>
      <c r="M1487" s="435"/>
      <c r="N1487" s="435"/>
      <c r="O1487" s="435"/>
      <c r="P1487" s="435"/>
      <c r="Q1487" s="435"/>
      <c r="R1487" s="435"/>
      <c r="S1487" s="435"/>
      <c r="T1487" s="435"/>
      <c r="U1487" s="435"/>
      <c r="V1487" s="21"/>
      <c r="W1487" s="21"/>
      <c r="X1487" s="21"/>
      <c r="Y1487" s="21"/>
      <c r="Z1487" s="21"/>
      <c r="AA1487" s="21"/>
      <c r="AB1487" s="21"/>
      <c r="AC1487" s="21"/>
      <c r="AD1487" s="21"/>
      <c r="AE1487" s="21"/>
      <c r="AF1487" s="21"/>
      <c r="AG1487" s="21"/>
      <c r="AH1487" s="21"/>
      <c r="AI1487" s="21"/>
      <c r="AJ1487" s="21"/>
      <c r="AK1487" s="21"/>
      <c r="AL1487" s="21"/>
      <c r="AM1487" s="21"/>
      <c r="AN1487" s="21"/>
    </row>
    <row r="1488" spans="1:40" s="436" customFormat="1" ht="14.5">
      <c r="A1488" s="435"/>
      <c r="B1488" s="435"/>
      <c r="C1488" s="435"/>
      <c r="D1488" s="435"/>
      <c r="E1488" s="435"/>
      <c r="F1488" s="435"/>
      <c r="G1488" s="435"/>
      <c r="H1488" s="435"/>
      <c r="I1488" s="435"/>
      <c r="J1488" s="435"/>
      <c r="K1488" s="435"/>
      <c r="L1488" s="435"/>
      <c r="M1488" s="435"/>
      <c r="N1488" s="435"/>
      <c r="O1488" s="435"/>
      <c r="P1488" s="435"/>
      <c r="Q1488" s="435"/>
      <c r="R1488" s="435"/>
      <c r="S1488" s="435"/>
      <c r="T1488" s="435"/>
      <c r="U1488" s="435"/>
      <c r="V1488" s="21"/>
      <c r="W1488" s="21"/>
      <c r="X1488" s="21"/>
      <c r="Y1488" s="21"/>
      <c r="Z1488" s="21"/>
      <c r="AA1488" s="21"/>
      <c r="AB1488" s="21"/>
      <c r="AC1488" s="21"/>
      <c r="AD1488" s="21"/>
      <c r="AE1488" s="21"/>
      <c r="AF1488" s="21"/>
      <c r="AG1488" s="21"/>
      <c r="AH1488" s="21"/>
      <c r="AI1488" s="21"/>
      <c r="AJ1488" s="21"/>
      <c r="AK1488" s="21"/>
      <c r="AL1488" s="21"/>
      <c r="AM1488" s="21"/>
      <c r="AN1488" s="21"/>
    </row>
    <row r="1489" spans="1:40" s="436" customFormat="1" ht="14.5">
      <c r="A1489" s="435"/>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21"/>
      <c r="W1489" s="21"/>
      <c r="X1489" s="21"/>
      <c r="Y1489" s="21"/>
      <c r="Z1489" s="21"/>
      <c r="AA1489" s="21"/>
      <c r="AB1489" s="21"/>
      <c r="AC1489" s="21"/>
      <c r="AD1489" s="21"/>
      <c r="AE1489" s="21"/>
      <c r="AF1489" s="21"/>
      <c r="AG1489" s="21"/>
      <c r="AH1489" s="21"/>
      <c r="AI1489" s="21"/>
      <c r="AJ1489" s="21"/>
      <c r="AK1489" s="21"/>
      <c r="AL1489" s="21"/>
      <c r="AM1489" s="21"/>
      <c r="AN1489" s="21"/>
    </row>
    <row r="1490" spans="1:40" s="436" customFormat="1" ht="14.5">
      <c r="A1490" s="435"/>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21"/>
      <c r="W1490" s="21"/>
      <c r="X1490" s="21"/>
      <c r="Y1490" s="21"/>
      <c r="Z1490" s="21"/>
      <c r="AA1490" s="21"/>
      <c r="AB1490" s="21"/>
      <c r="AC1490" s="21"/>
      <c r="AD1490" s="21"/>
      <c r="AE1490" s="21"/>
      <c r="AF1490" s="21"/>
      <c r="AG1490" s="21"/>
      <c r="AH1490" s="21"/>
      <c r="AI1490" s="21"/>
      <c r="AJ1490" s="21"/>
      <c r="AK1490" s="21"/>
      <c r="AL1490" s="21"/>
      <c r="AM1490" s="21"/>
      <c r="AN1490" s="21"/>
    </row>
    <row r="1491" spans="1:40" s="436" customFormat="1" ht="14.5">
      <c r="A1491" s="435"/>
      <c r="B1491" s="435"/>
      <c r="C1491" s="435"/>
      <c r="D1491" s="435"/>
      <c r="E1491" s="435"/>
      <c r="F1491" s="435"/>
      <c r="G1491" s="435"/>
      <c r="H1491" s="435"/>
      <c r="I1491" s="435"/>
      <c r="J1491" s="435"/>
      <c r="K1491" s="435"/>
      <c r="L1491" s="435"/>
      <c r="M1491" s="435"/>
      <c r="N1491" s="435"/>
      <c r="O1491" s="435"/>
      <c r="P1491" s="435"/>
      <c r="Q1491" s="435"/>
      <c r="R1491" s="435"/>
      <c r="S1491" s="435"/>
      <c r="T1491" s="435"/>
      <c r="U1491" s="435"/>
      <c r="V1491" s="21"/>
      <c r="W1491" s="21"/>
      <c r="X1491" s="21"/>
      <c r="Y1491" s="21"/>
      <c r="Z1491" s="21"/>
      <c r="AA1491" s="21"/>
      <c r="AB1491" s="21"/>
      <c r="AC1491" s="21"/>
      <c r="AD1491" s="21"/>
      <c r="AE1491" s="21"/>
      <c r="AF1491" s="21"/>
      <c r="AG1491" s="21"/>
      <c r="AH1491" s="21"/>
      <c r="AI1491" s="21"/>
      <c r="AJ1491" s="21"/>
      <c r="AK1491" s="21"/>
      <c r="AL1491" s="21"/>
      <c r="AM1491" s="21"/>
      <c r="AN1491" s="21"/>
    </row>
    <row r="1492" spans="1:40" s="436" customFormat="1" ht="14.5">
      <c r="A1492" s="435"/>
      <c r="B1492" s="435"/>
      <c r="C1492" s="435"/>
      <c r="D1492" s="435"/>
      <c r="E1492" s="435"/>
      <c r="F1492" s="435"/>
      <c r="G1492" s="435"/>
      <c r="H1492" s="435"/>
      <c r="I1492" s="435"/>
      <c r="J1492" s="435"/>
      <c r="K1492" s="435"/>
      <c r="L1492" s="435"/>
      <c r="M1492" s="435"/>
      <c r="N1492" s="435"/>
      <c r="O1492" s="435"/>
      <c r="P1492" s="435"/>
      <c r="Q1492" s="435"/>
      <c r="R1492" s="435"/>
      <c r="S1492" s="435"/>
      <c r="T1492" s="435"/>
      <c r="U1492" s="435"/>
      <c r="V1492" s="21"/>
      <c r="W1492" s="21"/>
      <c r="X1492" s="21"/>
      <c r="Y1492" s="21"/>
      <c r="Z1492" s="21"/>
      <c r="AA1492" s="21"/>
      <c r="AB1492" s="21"/>
      <c r="AC1492" s="21"/>
      <c r="AD1492" s="21"/>
      <c r="AE1492" s="21"/>
      <c r="AF1492" s="21"/>
      <c r="AG1492" s="21"/>
      <c r="AH1492" s="21"/>
      <c r="AI1492" s="21"/>
      <c r="AJ1492" s="21"/>
      <c r="AK1492" s="21"/>
      <c r="AL1492" s="21"/>
      <c r="AM1492" s="21"/>
      <c r="AN1492" s="21"/>
    </row>
    <row r="1493" spans="1:40" s="436" customFormat="1" ht="14.5">
      <c r="A1493" s="435"/>
      <c r="B1493" s="435"/>
      <c r="C1493" s="435"/>
      <c r="D1493" s="435"/>
      <c r="E1493" s="435"/>
      <c r="F1493" s="435"/>
      <c r="G1493" s="435"/>
      <c r="H1493" s="435"/>
      <c r="I1493" s="435"/>
      <c r="J1493" s="435"/>
      <c r="K1493" s="435"/>
      <c r="L1493" s="435"/>
      <c r="M1493" s="435"/>
      <c r="N1493" s="435"/>
      <c r="O1493" s="435"/>
      <c r="P1493" s="435"/>
      <c r="Q1493" s="435"/>
      <c r="R1493" s="435"/>
      <c r="S1493" s="435"/>
      <c r="T1493" s="435"/>
      <c r="U1493" s="435"/>
      <c r="V1493" s="21"/>
      <c r="W1493" s="21"/>
      <c r="X1493" s="21"/>
      <c r="Y1493" s="21"/>
      <c r="Z1493" s="21"/>
      <c r="AA1493" s="21"/>
      <c r="AB1493" s="21"/>
      <c r="AC1493" s="21"/>
      <c r="AD1493" s="21"/>
      <c r="AE1493" s="21"/>
      <c r="AF1493" s="21"/>
      <c r="AG1493" s="21"/>
      <c r="AH1493" s="21"/>
      <c r="AI1493" s="21"/>
      <c r="AJ1493" s="21"/>
      <c r="AK1493" s="21"/>
      <c r="AL1493" s="21"/>
      <c r="AM1493" s="21"/>
      <c r="AN1493" s="21"/>
    </row>
    <row r="1494" spans="1:40" s="436" customFormat="1" ht="14.5">
      <c r="A1494" s="435"/>
      <c r="B1494" s="435"/>
      <c r="C1494" s="435"/>
      <c r="D1494" s="435"/>
      <c r="E1494" s="435"/>
      <c r="F1494" s="435"/>
      <c r="G1494" s="435"/>
      <c r="H1494" s="435"/>
      <c r="I1494" s="435"/>
      <c r="J1494" s="435"/>
      <c r="K1494" s="435"/>
      <c r="L1494" s="435"/>
      <c r="M1494" s="435"/>
      <c r="N1494" s="435"/>
      <c r="O1494" s="435"/>
      <c r="P1494" s="435"/>
      <c r="Q1494" s="435"/>
      <c r="R1494" s="435"/>
      <c r="S1494" s="435"/>
      <c r="T1494" s="435"/>
      <c r="U1494" s="435"/>
      <c r="V1494" s="21"/>
      <c r="W1494" s="21"/>
      <c r="X1494" s="21"/>
      <c r="Y1494" s="21"/>
      <c r="Z1494" s="21"/>
      <c r="AA1494" s="21"/>
      <c r="AB1494" s="21"/>
      <c r="AC1494" s="21"/>
      <c r="AD1494" s="21"/>
      <c r="AE1494" s="21"/>
      <c r="AF1494" s="21"/>
      <c r="AG1494" s="21"/>
      <c r="AH1494" s="21"/>
      <c r="AI1494" s="21"/>
      <c r="AJ1494" s="21"/>
      <c r="AK1494" s="21"/>
      <c r="AL1494" s="21"/>
      <c r="AM1494" s="21"/>
      <c r="AN1494" s="21"/>
    </row>
    <row r="1495" spans="1:40" s="436" customFormat="1" ht="14.5">
      <c r="A1495" s="435"/>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21"/>
      <c r="W1495" s="21"/>
      <c r="X1495" s="21"/>
      <c r="Y1495" s="21"/>
      <c r="Z1495" s="21"/>
      <c r="AA1495" s="21"/>
      <c r="AB1495" s="21"/>
      <c r="AC1495" s="21"/>
      <c r="AD1495" s="21"/>
      <c r="AE1495" s="21"/>
      <c r="AF1495" s="21"/>
      <c r="AG1495" s="21"/>
      <c r="AH1495" s="21"/>
      <c r="AI1495" s="21"/>
      <c r="AJ1495" s="21"/>
      <c r="AK1495" s="21"/>
      <c r="AL1495" s="21"/>
      <c r="AM1495" s="21"/>
      <c r="AN1495" s="21"/>
    </row>
    <row r="1496" spans="1:40" s="436" customFormat="1" ht="14.5">
      <c r="A1496" s="435"/>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21"/>
      <c r="W1496" s="21"/>
      <c r="X1496" s="21"/>
      <c r="Y1496" s="21"/>
      <c r="Z1496" s="21"/>
      <c r="AA1496" s="21"/>
      <c r="AB1496" s="21"/>
      <c r="AC1496" s="21"/>
      <c r="AD1496" s="21"/>
      <c r="AE1496" s="21"/>
      <c r="AF1496" s="21"/>
      <c r="AG1496" s="21"/>
      <c r="AH1496" s="21"/>
      <c r="AI1496" s="21"/>
      <c r="AJ1496" s="21"/>
      <c r="AK1496" s="21"/>
      <c r="AL1496" s="21"/>
      <c r="AM1496" s="21"/>
      <c r="AN1496" s="21"/>
    </row>
    <row r="1497" spans="1:40" s="436" customFormat="1" ht="14.5">
      <c r="A1497" s="435"/>
      <c r="B1497" s="435"/>
      <c r="C1497" s="435"/>
      <c r="D1497" s="435"/>
      <c r="E1497" s="435"/>
      <c r="F1497" s="435"/>
      <c r="G1497" s="435"/>
      <c r="H1497" s="435"/>
      <c r="I1497" s="435"/>
      <c r="J1497" s="435"/>
      <c r="K1497" s="435"/>
      <c r="L1497" s="435"/>
      <c r="M1497" s="435"/>
      <c r="N1497" s="435"/>
      <c r="O1497" s="435"/>
      <c r="P1497" s="435"/>
      <c r="Q1497" s="435"/>
      <c r="R1497" s="435"/>
      <c r="S1497" s="435"/>
      <c r="T1497" s="435"/>
      <c r="U1497" s="435"/>
      <c r="V1497" s="21"/>
      <c r="W1497" s="21"/>
      <c r="X1497" s="21"/>
      <c r="Y1497" s="21"/>
      <c r="Z1497" s="21"/>
      <c r="AA1497" s="21"/>
      <c r="AB1497" s="21"/>
      <c r="AC1497" s="21"/>
      <c r="AD1497" s="21"/>
      <c r="AE1497" s="21"/>
      <c r="AF1497" s="21"/>
      <c r="AG1497" s="21"/>
      <c r="AH1497" s="21"/>
      <c r="AI1497" s="21"/>
      <c r="AJ1497" s="21"/>
      <c r="AK1497" s="21"/>
      <c r="AL1497" s="21"/>
      <c r="AM1497" s="21"/>
      <c r="AN1497" s="21"/>
    </row>
    <row r="1498" spans="1:40" s="436" customFormat="1" ht="14.5">
      <c r="A1498" s="435"/>
      <c r="B1498" s="435"/>
      <c r="C1498" s="435"/>
      <c r="D1498" s="435"/>
      <c r="E1498" s="435"/>
      <c r="F1498" s="435"/>
      <c r="G1498" s="435"/>
      <c r="H1498" s="435"/>
      <c r="I1498" s="435"/>
      <c r="J1498" s="435"/>
      <c r="K1498" s="435"/>
      <c r="L1498" s="435"/>
      <c r="M1498" s="435"/>
      <c r="N1498" s="435"/>
      <c r="O1498" s="435"/>
      <c r="P1498" s="435"/>
      <c r="Q1498" s="435"/>
      <c r="R1498" s="435"/>
      <c r="S1498" s="435"/>
      <c r="T1498" s="435"/>
      <c r="U1498" s="435"/>
      <c r="V1498" s="21"/>
      <c r="W1498" s="21"/>
      <c r="X1498" s="21"/>
      <c r="Y1498" s="21"/>
      <c r="Z1498" s="21"/>
      <c r="AA1498" s="21"/>
      <c r="AB1498" s="21"/>
      <c r="AC1498" s="21"/>
      <c r="AD1498" s="21"/>
      <c r="AE1498" s="21"/>
      <c r="AF1498" s="21"/>
      <c r="AG1498" s="21"/>
      <c r="AH1498" s="21"/>
      <c r="AI1498" s="21"/>
      <c r="AJ1498" s="21"/>
      <c r="AK1498" s="21"/>
      <c r="AL1498" s="21"/>
      <c r="AM1498" s="21"/>
      <c r="AN1498" s="21"/>
    </row>
    <row r="1499" spans="1:40" s="436" customFormat="1" ht="14.5">
      <c r="A1499" s="435"/>
      <c r="B1499" s="435"/>
      <c r="C1499" s="435"/>
      <c r="D1499" s="435"/>
      <c r="E1499" s="435"/>
      <c r="F1499" s="435"/>
      <c r="G1499" s="435"/>
      <c r="H1499" s="435"/>
      <c r="I1499" s="435"/>
      <c r="J1499" s="435"/>
      <c r="K1499" s="435"/>
      <c r="L1499" s="435"/>
      <c r="M1499" s="435"/>
      <c r="N1499" s="435"/>
      <c r="O1499" s="435"/>
      <c r="P1499" s="435"/>
      <c r="Q1499" s="435"/>
      <c r="R1499" s="435"/>
      <c r="S1499" s="435"/>
      <c r="T1499" s="435"/>
      <c r="U1499" s="435"/>
      <c r="V1499" s="21"/>
      <c r="W1499" s="21"/>
      <c r="X1499" s="21"/>
      <c r="Y1499" s="21"/>
      <c r="Z1499" s="21"/>
      <c r="AA1499" s="21"/>
      <c r="AB1499" s="21"/>
      <c r="AC1499" s="21"/>
      <c r="AD1499" s="21"/>
      <c r="AE1499" s="21"/>
      <c r="AF1499" s="21"/>
      <c r="AG1499" s="21"/>
      <c r="AH1499" s="21"/>
      <c r="AI1499" s="21"/>
      <c r="AJ1499" s="21"/>
      <c r="AK1499" s="21"/>
      <c r="AL1499" s="21"/>
      <c r="AM1499" s="21"/>
      <c r="AN1499" s="21"/>
    </row>
    <row r="1500" spans="1:40" s="436" customFormat="1" ht="14.5">
      <c r="A1500" s="435"/>
      <c r="B1500" s="435"/>
      <c r="C1500" s="435"/>
      <c r="D1500" s="435"/>
      <c r="E1500" s="435"/>
      <c r="F1500" s="435"/>
      <c r="G1500" s="435"/>
      <c r="H1500" s="435"/>
      <c r="I1500" s="435"/>
      <c r="J1500" s="435"/>
      <c r="K1500" s="435"/>
      <c r="L1500" s="435"/>
      <c r="M1500" s="435"/>
      <c r="N1500" s="435"/>
      <c r="O1500" s="435"/>
      <c r="P1500" s="435"/>
      <c r="Q1500" s="435"/>
      <c r="R1500" s="435"/>
      <c r="S1500" s="435"/>
      <c r="T1500" s="435"/>
      <c r="U1500" s="435"/>
      <c r="V1500" s="21"/>
      <c r="W1500" s="21"/>
      <c r="X1500" s="21"/>
      <c r="Y1500" s="21"/>
      <c r="Z1500" s="21"/>
      <c r="AA1500" s="21"/>
      <c r="AB1500" s="21"/>
      <c r="AC1500" s="21"/>
      <c r="AD1500" s="21"/>
      <c r="AE1500" s="21"/>
      <c r="AF1500" s="21"/>
      <c r="AG1500" s="21"/>
      <c r="AH1500" s="21"/>
      <c r="AI1500" s="21"/>
      <c r="AJ1500" s="21"/>
      <c r="AK1500" s="21"/>
      <c r="AL1500" s="21"/>
      <c r="AM1500" s="21"/>
      <c r="AN1500" s="21"/>
    </row>
    <row r="1501" spans="1:40" s="436" customFormat="1" ht="14.5">
      <c r="A1501" s="435"/>
      <c r="B1501" s="435"/>
      <c r="C1501" s="435"/>
      <c r="D1501" s="435"/>
      <c r="E1501" s="435"/>
      <c r="F1501" s="435"/>
      <c r="G1501" s="435"/>
      <c r="H1501" s="435"/>
      <c r="I1501" s="435"/>
      <c r="J1501" s="435"/>
      <c r="K1501" s="435"/>
      <c r="L1501" s="435"/>
      <c r="M1501" s="435"/>
      <c r="N1501" s="435"/>
      <c r="O1501" s="435"/>
      <c r="P1501" s="435"/>
      <c r="Q1501" s="435"/>
      <c r="R1501" s="435"/>
      <c r="S1501" s="435"/>
      <c r="T1501" s="435"/>
      <c r="U1501" s="435"/>
      <c r="V1501" s="21"/>
      <c r="W1501" s="21"/>
      <c r="X1501" s="21"/>
      <c r="Y1501" s="21"/>
      <c r="Z1501" s="21"/>
      <c r="AA1501" s="21"/>
      <c r="AB1501" s="21"/>
      <c r="AC1501" s="21"/>
      <c r="AD1501" s="21"/>
      <c r="AE1501" s="21"/>
      <c r="AF1501" s="21"/>
      <c r="AG1501" s="21"/>
      <c r="AH1501" s="21"/>
      <c r="AI1501" s="21"/>
      <c r="AJ1501" s="21"/>
      <c r="AK1501" s="21"/>
      <c r="AL1501" s="21"/>
      <c r="AM1501" s="21"/>
      <c r="AN1501" s="21"/>
    </row>
    <row r="1502" spans="1:40" s="436" customFormat="1" ht="14.5">
      <c r="A1502" s="435"/>
      <c r="B1502" s="435"/>
      <c r="C1502" s="435"/>
      <c r="D1502" s="435"/>
      <c r="E1502" s="435"/>
      <c r="F1502" s="435"/>
      <c r="G1502" s="435"/>
      <c r="H1502" s="435"/>
      <c r="I1502" s="435"/>
      <c r="J1502" s="435"/>
      <c r="K1502" s="435"/>
      <c r="L1502" s="435"/>
      <c r="M1502" s="435"/>
      <c r="N1502" s="435"/>
      <c r="O1502" s="435"/>
      <c r="P1502" s="435"/>
      <c r="Q1502" s="435"/>
      <c r="R1502" s="435"/>
      <c r="S1502" s="435"/>
      <c r="T1502" s="435"/>
      <c r="U1502" s="435"/>
      <c r="V1502" s="21"/>
      <c r="W1502" s="21"/>
      <c r="X1502" s="21"/>
      <c r="Y1502" s="21"/>
      <c r="Z1502" s="21"/>
      <c r="AA1502" s="21"/>
      <c r="AB1502" s="21"/>
      <c r="AC1502" s="21"/>
      <c r="AD1502" s="21"/>
      <c r="AE1502" s="21"/>
      <c r="AF1502" s="21"/>
      <c r="AG1502" s="21"/>
      <c r="AH1502" s="21"/>
      <c r="AI1502" s="21"/>
      <c r="AJ1502" s="21"/>
      <c r="AK1502" s="21"/>
      <c r="AL1502" s="21"/>
      <c r="AM1502" s="21"/>
      <c r="AN1502" s="21"/>
    </row>
    <row r="1503" spans="1:40" s="436" customFormat="1" ht="14.5">
      <c r="A1503" s="435"/>
      <c r="B1503" s="435"/>
      <c r="C1503" s="435"/>
      <c r="D1503" s="435"/>
      <c r="E1503" s="435"/>
      <c r="F1503" s="435"/>
      <c r="G1503" s="435"/>
      <c r="H1503" s="435"/>
      <c r="I1503" s="435"/>
      <c r="J1503" s="435"/>
      <c r="K1503" s="435"/>
      <c r="L1503" s="435"/>
      <c r="M1503" s="435"/>
      <c r="N1503" s="435"/>
      <c r="O1503" s="435"/>
      <c r="P1503" s="435"/>
      <c r="Q1503" s="435"/>
      <c r="R1503" s="435"/>
      <c r="S1503" s="435"/>
      <c r="T1503" s="435"/>
      <c r="U1503" s="435"/>
      <c r="V1503" s="21"/>
      <c r="W1503" s="21"/>
      <c r="X1503" s="21"/>
      <c r="Y1503" s="21"/>
      <c r="Z1503" s="21"/>
      <c r="AA1503" s="21"/>
      <c r="AB1503" s="21"/>
      <c r="AC1503" s="21"/>
      <c r="AD1503" s="21"/>
      <c r="AE1503" s="21"/>
      <c r="AF1503" s="21"/>
      <c r="AG1503" s="21"/>
      <c r="AH1503" s="21"/>
      <c r="AI1503" s="21"/>
      <c r="AJ1503" s="21"/>
      <c r="AK1503" s="21"/>
      <c r="AL1503" s="21"/>
      <c r="AM1503" s="21"/>
      <c r="AN1503" s="21"/>
    </row>
    <row r="1504" spans="1:40" s="436" customFormat="1" ht="14.5">
      <c r="A1504" s="435"/>
      <c r="B1504" s="435"/>
      <c r="C1504" s="435"/>
      <c r="D1504" s="435"/>
      <c r="E1504" s="435"/>
      <c r="F1504" s="435"/>
      <c r="G1504" s="435"/>
      <c r="H1504" s="435"/>
      <c r="I1504" s="435"/>
      <c r="J1504" s="435"/>
      <c r="K1504" s="435"/>
      <c r="L1504" s="435"/>
      <c r="M1504" s="435"/>
      <c r="N1504" s="435"/>
      <c r="O1504" s="435"/>
      <c r="P1504" s="435"/>
      <c r="Q1504" s="435"/>
      <c r="R1504" s="435"/>
      <c r="S1504" s="435"/>
      <c r="T1504" s="435"/>
      <c r="U1504" s="435"/>
      <c r="V1504" s="21"/>
      <c r="W1504" s="21"/>
      <c r="X1504" s="21"/>
      <c r="Y1504" s="21"/>
      <c r="Z1504" s="21"/>
      <c r="AA1504" s="21"/>
      <c r="AB1504" s="21"/>
      <c r="AC1504" s="21"/>
      <c r="AD1504" s="21"/>
      <c r="AE1504" s="21"/>
      <c r="AF1504" s="21"/>
      <c r="AG1504" s="21"/>
      <c r="AH1504" s="21"/>
      <c r="AI1504" s="21"/>
      <c r="AJ1504" s="21"/>
      <c r="AK1504" s="21"/>
      <c r="AL1504" s="21"/>
      <c r="AM1504" s="21"/>
      <c r="AN1504" s="21"/>
    </row>
    <row r="1505" spans="1:40" s="436" customFormat="1" ht="14.5">
      <c r="A1505" s="435"/>
      <c r="B1505" s="435"/>
      <c r="C1505" s="435"/>
      <c r="D1505" s="435"/>
      <c r="E1505" s="435"/>
      <c r="F1505" s="435"/>
      <c r="G1505" s="435"/>
      <c r="H1505" s="435"/>
      <c r="I1505" s="435"/>
      <c r="J1505" s="435"/>
      <c r="K1505" s="435"/>
      <c r="L1505" s="435"/>
      <c r="M1505" s="435"/>
      <c r="N1505" s="435"/>
      <c r="O1505" s="435"/>
      <c r="P1505" s="435"/>
      <c r="Q1505" s="435"/>
      <c r="R1505" s="435"/>
      <c r="S1505" s="435"/>
      <c r="T1505" s="435"/>
      <c r="U1505" s="435"/>
      <c r="V1505" s="21"/>
      <c r="W1505" s="21"/>
      <c r="X1505" s="21"/>
      <c r="Y1505" s="21"/>
      <c r="Z1505" s="21"/>
      <c r="AA1505" s="21"/>
      <c r="AB1505" s="21"/>
      <c r="AC1505" s="21"/>
      <c r="AD1505" s="21"/>
      <c r="AE1505" s="21"/>
      <c r="AF1505" s="21"/>
      <c r="AG1505" s="21"/>
      <c r="AH1505" s="21"/>
      <c r="AI1505" s="21"/>
      <c r="AJ1505" s="21"/>
      <c r="AK1505" s="21"/>
      <c r="AL1505" s="21"/>
      <c r="AM1505" s="21"/>
      <c r="AN1505" s="21"/>
    </row>
    <row r="1506" spans="1:40" s="436" customFormat="1" ht="14.5">
      <c r="A1506" s="435"/>
      <c r="B1506" s="435"/>
      <c r="C1506" s="435"/>
      <c r="D1506" s="435"/>
      <c r="E1506" s="435"/>
      <c r="F1506" s="435"/>
      <c r="G1506" s="435"/>
      <c r="H1506" s="435"/>
      <c r="I1506" s="435"/>
      <c r="J1506" s="435"/>
      <c r="K1506" s="435"/>
      <c r="L1506" s="435"/>
      <c r="M1506" s="435"/>
      <c r="N1506" s="435"/>
      <c r="O1506" s="435"/>
      <c r="P1506" s="435"/>
      <c r="Q1506" s="435"/>
      <c r="R1506" s="435"/>
      <c r="S1506" s="435"/>
      <c r="T1506" s="435"/>
      <c r="U1506" s="435"/>
      <c r="V1506" s="21"/>
      <c r="W1506" s="21"/>
      <c r="X1506" s="21"/>
      <c r="Y1506" s="21"/>
      <c r="Z1506" s="21"/>
      <c r="AA1506" s="21"/>
      <c r="AB1506" s="21"/>
      <c r="AC1506" s="21"/>
      <c r="AD1506" s="21"/>
      <c r="AE1506" s="21"/>
      <c r="AF1506" s="21"/>
      <c r="AG1506" s="21"/>
      <c r="AH1506" s="21"/>
      <c r="AI1506" s="21"/>
      <c r="AJ1506" s="21"/>
      <c r="AK1506" s="21"/>
      <c r="AL1506" s="21"/>
      <c r="AM1506" s="21"/>
      <c r="AN1506" s="21"/>
    </row>
    <row r="1507" spans="1:40" s="436" customFormat="1" ht="14.5">
      <c r="A1507" s="435"/>
      <c r="B1507" s="435"/>
      <c r="C1507" s="435"/>
      <c r="D1507" s="435"/>
      <c r="E1507" s="435"/>
      <c r="F1507" s="435"/>
      <c r="G1507" s="435"/>
      <c r="H1507" s="435"/>
      <c r="I1507" s="435"/>
      <c r="J1507" s="435"/>
      <c r="K1507" s="435"/>
      <c r="L1507" s="435"/>
      <c r="M1507" s="435"/>
      <c r="N1507" s="435"/>
      <c r="O1507" s="435"/>
      <c r="P1507" s="435"/>
      <c r="Q1507" s="435"/>
      <c r="R1507" s="435"/>
      <c r="S1507" s="435"/>
      <c r="T1507" s="435"/>
      <c r="U1507" s="435"/>
      <c r="V1507" s="21"/>
      <c r="W1507" s="21"/>
      <c r="X1507" s="21"/>
      <c r="Y1507" s="21"/>
      <c r="Z1507" s="21"/>
      <c r="AA1507" s="21"/>
      <c r="AB1507" s="21"/>
      <c r="AC1507" s="21"/>
      <c r="AD1507" s="21"/>
      <c r="AE1507" s="21"/>
      <c r="AF1507" s="21"/>
      <c r="AG1507" s="21"/>
      <c r="AH1507" s="21"/>
      <c r="AI1507" s="21"/>
      <c r="AJ1507" s="21"/>
      <c r="AK1507" s="21"/>
      <c r="AL1507" s="21"/>
      <c r="AM1507" s="21"/>
      <c r="AN1507" s="21"/>
    </row>
    <row r="1508" spans="1:40" s="436" customFormat="1" ht="14.5">
      <c r="A1508" s="435"/>
      <c r="B1508" s="435"/>
      <c r="C1508" s="435"/>
      <c r="D1508" s="435"/>
      <c r="E1508" s="435"/>
      <c r="F1508" s="435"/>
      <c r="G1508" s="435"/>
      <c r="H1508" s="435"/>
      <c r="I1508" s="435"/>
      <c r="J1508" s="435"/>
      <c r="K1508" s="435"/>
      <c r="L1508" s="435"/>
      <c r="M1508" s="435"/>
      <c r="N1508" s="435"/>
      <c r="O1508" s="435"/>
      <c r="P1508" s="435"/>
      <c r="Q1508" s="435"/>
      <c r="R1508" s="435"/>
      <c r="S1508" s="435"/>
      <c r="T1508" s="435"/>
      <c r="U1508" s="435"/>
      <c r="V1508" s="21"/>
      <c r="W1508" s="21"/>
      <c r="X1508" s="21"/>
      <c r="Y1508" s="21"/>
      <c r="Z1508" s="21"/>
      <c r="AA1508" s="21"/>
      <c r="AB1508" s="21"/>
      <c r="AC1508" s="21"/>
      <c r="AD1508" s="21"/>
      <c r="AE1508" s="21"/>
      <c r="AF1508" s="21"/>
      <c r="AG1508" s="21"/>
      <c r="AH1508" s="21"/>
      <c r="AI1508" s="21"/>
      <c r="AJ1508" s="21"/>
      <c r="AK1508" s="21"/>
      <c r="AL1508" s="21"/>
      <c r="AM1508" s="21"/>
      <c r="AN1508" s="21"/>
    </row>
    <row r="1509" spans="1:40" s="436" customFormat="1" ht="14.5">
      <c r="A1509" s="435"/>
      <c r="B1509" s="435"/>
      <c r="C1509" s="435"/>
      <c r="D1509" s="435"/>
      <c r="E1509" s="435"/>
      <c r="F1509" s="435"/>
      <c r="G1509" s="435"/>
      <c r="H1509" s="435"/>
      <c r="I1509" s="435"/>
      <c r="J1509" s="435"/>
      <c r="K1509" s="435"/>
      <c r="L1509" s="435"/>
      <c r="M1509" s="435"/>
      <c r="N1509" s="435"/>
      <c r="O1509" s="435"/>
      <c r="P1509" s="435"/>
      <c r="Q1509" s="435"/>
      <c r="R1509" s="435"/>
      <c r="S1509" s="435"/>
      <c r="T1509" s="435"/>
      <c r="U1509" s="435"/>
      <c r="V1509" s="21"/>
      <c r="W1509" s="21"/>
      <c r="X1509" s="21"/>
      <c r="Y1509" s="21"/>
      <c r="Z1509" s="21"/>
      <c r="AA1509" s="21"/>
      <c r="AB1509" s="21"/>
      <c r="AC1509" s="21"/>
      <c r="AD1509" s="21"/>
      <c r="AE1509" s="21"/>
      <c r="AF1509" s="21"/>
      <c r="AG1509" s="21"/>
      <c r="AH1509" s="21"/>
      <c r="AI1509" s="21"/>
      <c r="AJ1509" s="21"/>
      <c r="AK1509" s="21"/>
      <c r="AL1509" s="21"/>
      <c r="AM1509" s="21"/>
      <c r="AN1509" s="21"/>
    </row>
    <row r="1510" spans="1:40" s="436" customFormat="1" ht="14.5">
      <c r="A1510" s="435"/>
      <c r="B1510" s="435"/>
      <c r="C1510" s="435"/>
      <c r="D1510" s="435"/>
      <c r="E1510" s="435"/>
      <c r="F1510" s="435"/>
      <c r="G1510" s="435"/>
      <c r="H1510" s="435"/>
      <c r="I1510" s="435"/>
      <c r="J1510" s="435"/>
      <c r="K1510" s="435"/>
      <c r="L1510" s="435"/>
      <c r="M1510" s="435"/>
      <c r="N1510" s="435"/>
      <c r="O1510" s="435"/>
      <c r="P1510" s="435"/>
      <c r="Q1510" s="435"/>
      <c r="R1510" s="435"/>
      <c r="S1510" s="435"/>
      <c r="T1510" s="435"/>
      <c r="U1510" s="435"/>
      <c r="V1510" s="21"/>
      <c r="W1510" s="21"/>
      <c r="X1510" s="21"/>
      <c r="Y1510" s="21"/>
      <c r="Z1510" s="21"/>
      <c r="AA1510" s="21"/>
      <c r="AB1510" s="21"/>
      <c r="AC1510" s="21"/>
      <c r="AD1510" s="21"/>
      <c r="AE1510" s="21"/>
      <c r="AF1510" s="21"/>
      <c r="AG1510" s="21"/>
      <c r="AH1510" s="21"/>
      <c r="AI1510" s="21"/>
      <c r="AJ1510" s="21"/>
      <c r="AK1510" s="21"/>
      <c r="AL1510" s="21"/>
      <c r="AM1510" s="21"/>
      <c r="AN1510" s="21"/>
    </row>
    <row r="1511" spans="1:40" s="436" customFormat="1" ht="14.5">
      <c r="A1511" s="435"/>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21"/>
      <c r="W1511" s="21"/>
      <c r="X1511" s="21"/>
      <c r="Y1511" s="21"/>
      <c r="Z1511" s="21"/>
      <c r="AA1511" s="21"/>
      <c r="AB1511" s="21"/>
      <c r="AC1511" s="21"/>
      <c r="AD1511" s="21"/>
      <c r="AE1511" s="21"/>
      <c r="AF1511" s="21"/>
      <c r="AG1511" s="21"/>
      <c r="AH1511" s="21"/>
      <c r="AI1511" s="21"/>
      <c r="AJ1511" s="21"/>
      <c r="AK1511" s="21"/>
      <c r="AL1511" s="21"/>
      <c r="AM1511" s="21"/>
      <c r="AN1511" s="21"/>
    </row>
    <row r="1512" spans="1:40" s="436" customFormat="1" ht="14.5">
      <c r="A1512" s="435"/>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21"/>
      <c r="W1512" s="21"/>
      <c r="X1512" s="21"/>
      <c r="Y1512" s="21"/>
      <c r="Z1512" s="21"/>
      <c r="AA1512" s="21"/>
      <c r="AB1512" s="21"/>
      <c r="AC1512" s="21"/>
      <c r="AD1512" s="21"/>
      <c r="AE1512" s="21"/>
      <c r="AF1512" s="21"/>
      <c r="AG1512" s="21"/>
      <c r="AH1512" s="21"/>
      <c r="AI1512" s="21"/>
      <c r="AJ1512" s="21"/>
      <c r="AK1512" s="21"/>
      <c r="AL1512" s="21"/>
      <c r="AM1512" s="21"/>
      <c r="AN1512" s="21"/>
    </row>
    <row r="1513" spans="1:40" s="436" customFormat="1" ht="14.5">
      <c r="A1513" s="435"/>
      <c r="B1513" s="435"/>
      <c r="C1513" s="435"/>
      <c r="D1513" s="435"/>
      <c r="E1513" s="435"/>
      <c r="F1513" s="435"/>
      <c r="G1513" s="435"/>
      <c r="H1513" s="435"/>
      <c r="I1513" s="435"/>
      <c r="J1513" s="435"/>
      <c r="K1513" s="435"/>
      <c r="L1513" s="435"/>
      <c r="M1513" s="435"/>
      <c r="N1513" s="435"/>
      <c r="O1513" s="435"/>
      <c r="P1513" s="435"/>
      <c r="Q1513" s="435"/>
      <c r="R1513" s="435"/>
      <c r="S1513" s="435"/>
      <c r="T1513" s="435"/>
      <c r="U1513" s="435"/>
      <c r="V1513" s="21"/>
      <c r="W1513" s="21"/>
      <c r="X1513" s="21"/>
      <c r="Y1513" s="21"/>
      <c r="Z1513" s="21"/>
      <c r="AA1513" s="21"/>
      <c r="AB1513" s="21"/>
      <c r="AC1513" s="21"/>
      <c r="AD1513" s="21"/>
      <c r="AE1513" s="21"/>
      <c r="AF1513" s="21"/>
      <c r="AG1513" s="21"/>
      <c r="AH1513" s="21"/>
      <c r="AI1513" s="21"/>
      <c r="AJ1513" s="21"/>
      <c r="AK1513" s="21"/>
      <c r="AL1513" s="21"/>
      <c r="AM1513" s="21"/>
      <c r="AN1513" s="21"/>
    </row>
    <row r="1514" spans="1:40" s="436" customFormat="1" ht="14.5">
      <c r="A1514" s="435"/>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21"/>
      <c r="W1514" s="21"/>
      <c r="X1514" s="21"/>
      <c r="Y1514" s="21"/>
      <c r="Z1514" s="21"/>
      <c r="AA1514" s="21"/>
      <c r="AB1514" s="21"/>
      <c r="AC1514" s="21"/>
      <c r="AD1514" s="21"/>
      <c r="AE1514" s="21"/>
      <c r="AF1514" s="21"/>
      <c r="AG1514" s="21"/>
      <c r="AH1514" s="21"/>
      <c r="AI1514" s="21"/>
      <c r="AJ1514" s="21"/>
      <c r="AK1514" s="21"/>
      <c r="AL1514" s="21"/>
      <c r="AM1514" s="21"/>
      <c r="AN1514" s="21"/>
    </row>
    <row r="1515" spans="1:40" s="436" customFormat="1" ht="14.5">
      <c r="A1515" s="435"/>
      <c r="B1515" s="435"/>
      <c r="C1515" s="435"/>
      <c r="D1515" s="435"/>
      <c r="E1515" s="435"/>
      <c r="F1515" s="435"/>
      <c r="G1515" s="435"/>
      <c r="H1515" s="435"/>
      <c r="I1515" s="435"/>
      <c r="J1515" s="435"/>
      <c r="K1515" s="435"/>
      <c r="L1515" s="435"/>
      <c r="M1515" s="435"/>
      <c r="N1515" s="435"/>
      <c r="O1515" s="435"/>
      <c r="P1515" s="435"/>
      <c r="Q1515" s="435"/>
      <c r="R1515" s="435"/>
      <c r="S1515" s="435"/>
      <c r="T1515" s="435"/>
      <c r="U1515" s="435"/>
      <c r="V1515" s="21"/>
      <c r="W1515" s="21"/>
      <c r="X1515" s="21"/>
      <c r="Y1515" s="21"/>
      <c r="Z1515" s="21"/>
      <c r="AA1515" s="21"/>
      <c r="AB1515" s="21"/>
      <c r="AC1515" s="21"/>
      <c r="AD1515" s="21"/>
      <c r="AE1515" s="21"/>
      <c r="AF1515" s="21"/>
      <c r="AG1515" s="21"/>
      <c r="AH1515" s="21"/>
      <c r="AI1515" s="21"/>
      <c r="AJ1515" s="21"/>
      <c r="AK1515" s="21"/>
      <c r="AL1515" s="21"/>
      <c r="AM1515" s="21"/>
      <c r="AN1515" s="21"/>
    </row>
    <row r="1516" spans="1:40" s="436" customFormat="1" ht="14.5">
      <c r="A1516" s="435"/>
      <c r="B1516" s="435"/>
      <c r="C1516" s="435"/>
      <c r="D1516" s="435"/>
      <c r="E1516" s="435"/>
      <c r="F1516" s="435"/>
      <c r="G1516" s="435"/>
      <c r="H1516" s="435"/>
      <c r="I1516" s="435"/>
      <c r="J1516" s="435"/>
      <c r="K1516" s="435"/>
      <c r="L1516" s="435"/>
      <c r="M1516" s="435"/>
      <c r="N1516" s="435"/>
      <c r="O1516" s="435"/>
      <c r="P1516" s="435"/>
      <c r="Q1516" s="435"/>
      <c r="R1516" s="435"/>
      <c r="S1516" s="435"/>
      <c r="T1516" s="435"/>
      <c r="U1516" s="435"/>
      <c r="V1516" s="21"/>
      <c r="W1516" s="21"/>
      <c r="X1516" s="21"/>
      <c r="Y1516" s="21"/>
      <c r="Z1516" s="21"/>
      <c r="AA1516" s="21"/>
      <c r="AB1516" s="21"/>
      <c r="AC1516" s="21"/>
      <c r="AD1516" s="21"/>
      <c r="AE1516" s="21"/>
      <c r="AF1516" s="21"/>
      <c r="AG1516" s="21"/>
      <c r="AH1516" s="21"/>
      <c r="AI1516" s="21"/>
      <c r="AJ1516" s="21"/>
      <c r="AK1516" s="21"/>
      <c r="AL1516" s="21"/>
      <c r="AM1516" s="21"/>
      <c r="AN1516" s="21"/>
    </row>
    <row r="1517" spans="1:40" s="436" customFormat="1" ht="14.5">
      <c r="A1517" s="435"/>
      <c r="B1517" s="435"/>
      <c r="C1517" s="435"/>
      <c r="D1517" s="435"/>
      <c r="E1517" s="435"/>
      <c r="F1517" s="435"/>
      <c r="G1517" s="435"/>
      <c r="H1517" s="435"/>
      <c r="I1517" s="435"/>
      <c r="J1517" s="435"/>
      <c r="K1517" s="435"/>
      <c r="L1517" s="435"/>
      <c r="M1517" s="435"/>
      <c r="N1517" s="435"/>
      <c r="O1517" s="435"/>
      <c r="P1517" s="435"/>
      <c r="Q1517" s="435"/>
      <c r="R1517" s="435"/>
      <c r="S1517" s="435"/>
      <c r="T1517" s="435"/>
      <c r="U1517" s="435"/>
      <c r="V1517" s="21"/>
      <c r="W1517" s="21"/>
      <c r="X1517" s="21"/>
      <c r="Y1517" s="21"/>
      <c r="Z1517" s="21"/>
      <c r="AA1517" s="21"/>
      <c r="AB1517" s="21"/>
      <c r="AC1517" s="21"/>
      <c r="AD1517" s="21"/>
      <c r="AE1517" s="21"/>
      <c r="AF1517" s="21"/>
      <c r="AG1517" s="21"/>
      <c r="AH1517" s="21"/>
      <c r="AI1517" s="21"/>
      <c r="AJ1517" s="21"/>
      <c r="AK1517" s="21"/>
      <c r="AL1517" s="21"/>
      <c r="AM1517" s="21"/>
      <c r="AN1517" s="21"/>
    </row>
    <row r="1518" spans="1:40" s="436" customFormat="1" ht="14.5">
      <c r="A1518" s="435"/>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21"/>
      <c r="W1518" s="21"/>
      <c r="X1518" s="21"/>
      <c r="Y1518" s="21"/>
      <c r="Z1518" s="21"/>
      <c r="AA1518" s="21"/>
      <c r="AB1518" s="21"/>
      <c r="AC1518" s="21"/>
      <c r="AD1518" s="21"/>
      <c r="AE1518" s="21"/>
      <c r="AF1518" s="21"/>
      <c r="AG1518" s="21"/>
      <c r="AH1518" s="21"/>
      <c r="AI1518" s="21"/>
      <c r="AJ1518" s="21"/>
      <c r="AK1518" s="21"/>
      <c r="AL1518" s="21"/>
      <c r="AM1518" s="21"/>
      <c r="AN1518" s="21"/>
    </row>
    <row r="1519" spans="1:40" s="436" customFormat="1" ht="14.5">
      <c r="A1519" s="435"/>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21"/>
      <c r="W1519" s="21"/>
      <c r="X1519" s="21"/>
      <c r="Y1519" s="21"/>
      <c r="Z1519" s="21"/>
      <c r="AA1519" s="21"/>
      <c r="AB1519" s="21"/>
      <c r="AC1519" s="21"/>
      <c r="AD1519" s="21"/>
      <c r="AE1519" s="21"/>
      <c r="AF1519" s="21"/>
      <c r="AG1519" s="21"/>
      <c r="AH1519" s="21"/>
      <c r="AI1519" s="21"/>
      <c r="AJ1519" s="21"/>
      <c r="AK1519" s="21"/>
      <c r="AL1519" s="21"/>
      <c r="AM1519" s="21"/>
      <c r="AN1519" s="21"/>
    </row>
    <row r="1520" spans="1:40" s="436" customFormat="1" ht="14.5">
      <c r="A1520" s="435"/>
      <c r="B1520" s="435"/>
      <c r="C1520" s="435"/>
      <c r="D1520" s="435"/>
      <c r="E1520" s="435"/>
      <c r="F1520" s="435"/>
      <c r="G1520" s="435"/>
      <c r="H1520" s="435"/>
      <c r="I1520" s="435"/>
      <c r="J1520" s="435"/>
      <c r="K1520" s="435"/>
      <c r="L1520" s="435"/>
      <c r="M1520" s="435"/>
      <c r="N1520" s="435"/>
      <c r="O1520" s="435"/>
      <c r="P1520" s="435"/>
      <c r="Q1520" s="435"/>
      <c r="R1520" s="435"/>
      <c r="S1520" s="435"/>
      <c r="T1520" s="435"/>
      <c r="U1520" s="435"/>
      <c r="V1520" s="21"/>
      <c r="W1520" s="21"/>
      <c r="X1520" s="21"/>
      <c r="Y1520" s="21"/>
      <c r="Z1520" s="21"/>
      <c r="AA1520" s="21"/>
      <c r="AB1520" s="21"/>
      <c r="AC1520" s="21"/>
      <c r="AD1520" s="21"/>
      <c r="AE1520" s="21"/>
      <c r="AF1520" s="21"/>
      <c r="AG1520" s="21"/>
      <c r="AH1520" s="21"/>
      <c r="AI1520" s="21"/>
      <c r="AJ1520" s="21"/>
      <c r="AK1520" s="21"/>
      <c r="AL1520" s="21"/>
      <c r="AM1520" s="21"/>
      <c r="AN1520" s="21"/>
    </row>
    <row r="1521" spans="1:40" s="436" customFormat="1" ht="14.5">
      <c r="A1521" s="435"/>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21"/>
      <c r="W1521" s="21"/>
      <c r="X1521" s="21"/>
      <c r="Y1521" s="21"/>
      <c r="Z1521" s="21"/>
      <c r="AA1521" s="21"/>
      <c r="AB1521" s="21"/>
      <c r="AC1521" s="21"/>
      <c r="AD1521" s="21"/>
      <c r="AE1521" s="21"/>
      <c r="AF1521" s="21"/>
      <c r="AG1521" s="21"/>
      <c r="AH1521" s="21"/>
      <c r="AI1521" s="21"/>
      <c r="AJ1521" s="21"/>
      <c r="AK1521" s="21"/>
      <c r="AL1521" s="21"/>
      <c r="AM1521" s="21"/>
      <c r="AN1521" s="21"/>
    </row>
    <row r="1522" spans="1:40" s="436" customFormat="1" ht="14.5">
      <c r="A1522" s="435"/>
      <c r="B1522" s="435"/>
      <c r="C1522" s="435"/>
      <c r="D1522" s="435"/>
      <c r="E1522" s="435"/>
      <c r="F1522" s="435"/>
      <c r="G1522" s="435"/>
      <c r="H1522" s="435"/>
      <c r="I1522" s="435"/>
      <c r="J1522" s="435"/>
      <c r="K1522" s="435"/>
      <c r="L1522" s="435"/>
      <c r="M1522" s="435"/>
      <c r="N1522" s="435"/>
      <c r="O1522" s="435"/>
      <c r="P1522" s="435"/>
      <c r="Q1522" s="435"/>
      <c r="R1522" s="435"/>
      <c r="S1522" s="435"/>
      <c r="T1522" s="435"/>
      <c r="U1522" s="435"/>
      <c r="V1522" s="21"/>
      <c r="W1522" s="21"/>
      <c r="X1522" s="21"/>
      <c r="Y1522" s="21"/>
      <c r="Z1522" s="21"/>
      <c r="AA1522" s="21"/>
      <c r="AB1522" s="21"/>
      <c r="AC1522" s="21"/>
      <c r="AD1522" s="21"/>
      <c r="AE1522" s="21"/>
      <c r="AF1522" s="21"/>
      <c r="AG1522" s="21"/>
      <c r="AH1522" s="21"/>
      <c r="AI1522" s="21"/>
      <c r="AJ1522" s="21"/>
      <c r="AK1522" s="21"/>
      <c r="AL1522" s="21"/>
      <c r="AM1522" s="21"/>
      <c r="AN1522" s="21"/>
    </row>
    <row r="1523" spans="1:40" s="436" customFormat="1" ht="14.5">
      <c r="A1523" s="435"/>
      <c r="B1523" s="435"/>
      <c r="C1523" s="435"/>
      <c r="D1523" s="435"/>
      <c r="E1523" s="435"/>
      <c r="F1523" s="435"/>
      <c r="G1523" s="435"/>
      <c r="H1523" s="435"/>
      <c r="I1523" s="435"/>
      <c r="J1523" s="435"/>
      <c r="K1523" s="435"/>
      <c r="L1523" s="435"/>
      <c r="M1523" s="435"/>
      <c r="N1523" s="435"/>
      <c r="O1523" s="435"/>
      <c r="P1523" s="435"/>
      <c r="Q1523" s="435"/>
      <c r="R1523" s="435"/>
      <c r="S1523" s="435"/>
      <c r="T1523" s="435"/>
      <c r="U1523" s="435"/>
      <c r="V1523" s="21"/>
      <c r="W1523" s="21"/>
      <c r="X1523" s="21"/>
      <c r="Y1523" s="21"/>
      <c r="Z1523" s="21"/>
      <c r="AA1523" s="21"/>
      <c r="AB1523" s="21"/>
      <c r="AC1523" s="21"/>
      <c r="AD1523" s="21"/>
      <c r="AE1523" s="21"/>
      <c r="AF1523" s="21"/>
      <c r="AG1523" s="21"/>
      <c r="AH1523" s="21"/>
      <c r="AI1523" s="21"/>
      <c r="AJ1523" s="21"/>
      <c r="AK1523" s="21"/>
      <c r="AL1523" s="21"/>
      <c r="AM1523" s="21"/>
      <c r="AN1523" s="21"/>
    </row>
    <row r="1524" spans="1:40" s="436" customFormat="1" ht="14.5">
      <c r="A1524" s="435"/>
      <c r="B1524" s="435"/>
      <c r="C1524" s="435"/>
      <c r="D1524" s="435"/>
      <c r="E1524" s="435"/>
      <c r="F1524" s="435"/>
      <c r="G1524" s="435"/>
      <c r="H1524" s="435"/>
      <c r="I1524" s="435"/>
      <c r="J1524" s="435"/>
      <c r="K1524" s="435"/>
      <c r="L1524" s="435"/>
      <c r="M1524" s="435"/>
      <c r="N1524" s="435"/>
      <c r="O1524" s="435"/>
      <c r="P1524" s="435"/>
      <c r="Q1524" s="435"/>
      <c r="R1524" s="435"/>
      <c r="S1524" s="435"/>
      <c r="T1524" s="435"/>
      <c r="U1524" s="435"/>
      <c r="V1524" s="21"/>
      <c r="W1524" s="21"/>
      <c r="X1524" s="21"/>
      <c r="Y1524" s="21"/>
      <c r="Z1524" s="21"/>
      <c r="AA1524" s="21"/>
      <c r="AB1524" s="21"/>
      <c r="AC1524" s="21"/>
      <c r="AD1524" s="21"/>
      <c r="AE1524" s="21"/>
      <c r="AF1524" s="21"/>
      <c r="AG1524" s="21"/>
      <c r="AH1524" s="21"/>
      <c r="AI1524" s="21"/>
      <c r="AJ1524" s="21"/>
      <c r="AK1524" s="21"/>
      <c r="AL1524" s="21"/>
      <c r="AM1524" s="21"/>
      <c r="AN1524" s="21"/>
    </row>
    <row r="1525" spans="1:40" s="436" customFormat="1" ht="14.5">
      <c r="A1525" s="435"/>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21"/>
      <c r="W1525" s="21"/>
      <c r="X1525" s="21"/>
      <c r="Y1525" s="21"/>
      <c r="Z1525" s="21"/>
      <c r="AA1525" s="21"/>
      <c r="AB1525" s="21"/>
      <c r="AC1525" s="21"/>
      <c r="AD1525" s="21"/>
      <c r="AE1525" s="21"/>
      <c r="AF1525" s="21"/>
      <c r="AG1525" s="21"/>
      <c r="AH1525" s="21"/>
      <c r="AI1525" s="21"/>
      <c r="AJ1525" s="21"/>
      <c r="AK1525" s="21"/>
      <c r="AL1525" s="21"/>
      <c r="AM1525" s="21"/>
      <c r="AN1525" s="21"/>
    </row>
    <row r="1526" spans="1:40" s="436" customFormat="1" ht="14.5">
      <c r="A1526" s="435"/>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21"/>
      <c r="W1526" s="21"/>
      <c r="X1526" s="21"/>
      <c r="Y1526" s="21"/>
      <c r="Z1526" s="21"/>
      <c r="AA1526" s="21"/>
      <c r="AB1526" s="21"/>
      <c r="AC1526" s="21"/>
      <c r="AD1526" s="21"/>
      <c r="AE1526" s="21"/>
      <c r="AF1526" s="21"/>
      <c r="AG1526" s="21"/>
      <c r="AH1526" s="21"/>
      <c r="AI1526" s="21"/>
      <c r="AJ1526" s="21"/>
      <c r="AK1526" s="21"/>
      <c r="AL1526" s="21"/>
      <c r="AM1526" s="21"/>
      <c r="AN1526" s="21"/>
    </row>
    <row r="1527" spans="1:40" s="436" customFormat="1" ht="14.5">
      <c r="A1527" s="435"/>
      <c r="B1527" s="435"/>
      <c r="C1527" s="435"/>
      <c r="D1527" s="435"/>
      <c r="E1527" s="435"/>
      <c r="F1527" s="435"/>
      <c r="G1527" s="435"/>
      <c r="H1527" s="435"/>
      <c r="I1527" s="435"/>
      <c r="J1527" s="435"/>
      <c r="K1527" s="435"/>
      <c r="L1527" s="435"/>
      <c r="M1527" s="435"/>
      <c r="N1527" s="435"/>
      <c r="O1527" s="435"/>
      <c r="P1527" s="435"/>
      <c r="Q1527" s="435"/>
      <c r="R1527" s="435"/>
      <c r="S1527" s="435"/>
      <c r="T1527" s="435"/>
      <c r="U1527" s="435"/>
      <c r="V1527" s="21"/>
      <c r="W1527" s="21"/>
      <c r="X1527" s="21"/>
      <c r="Y1527" s="21"/>
      <c r="Z1527" s="21"/>
      <c r="AA1527" s="21"/>
      <c r="AB1527" s="21"/>
      <c r="AC1527" s="21"/>
      <c r="AD1527" s="21"/>
      <c r="AE1527" s="21"/>
      <c r="AF1527" s="21"/>
      <c r="AG1527" s="21"/>
      <c r="AH1527" s="21"/>
      <c r="AI1527" s="21"/>
      <c r="AJ1527" s="21"/>
      <c r="AK1527" s="21"/>
      <c r="AL1527" s="21"/>
      <c r="AM1527" s="21"/>
      <c r="AN1527" s="21"/>
    </row>
    <row r="1528" spans="1:40" s="436" customFormat="1" ht="14.5">
      <c r="A1528" s="435"/>
      <c r="B1528" s="435"/>
      <c r="C1528" s="435"/>
      <c r="D1528" s="435"/>
      <c r="E1528" s="435"/>
      <c r="F1528" s="435"/>
      <c r="G1528" s="435"/>
      <c r="H1528" s="435"/>
      <c r="I1528" s="435"/>
      <c r="J1528" s="435"/>
      <c r="K1528" s="435"/>
      <c r="L1528" s="435"/>
      <c r="M1528" s="435"/>
      <c r="N1528" s="435"/>
      <c r="O1528" s="435"/>
      <c r="P1528" s="435"/>
      <c r="Q1528" s="435"/>
      <c r="R1528" s="435"/>
      <c r="S1528" s="435"/>
      <c r="T1528" s="435"/>
      <c r="U1528" s="435"/>
      <c r="V1528" s="21"/>
      <c r="W1528" s="21"/>
      <c r="X1528" s="21"/>
      <c r="Y1528" s="21"/>
      <c r="Z1528" s="21"/>
      <c r="AA1528" s="21"/>
      <c r="AB1528" s="21"/>
      <c r="AC1528" s="21"/>
      <c r="AD1528" s="21"/>
      <c r="AE1528" s="21"/>
      <c r="AF1528" s="21"/>
      <c r="AG1528" s="21"/>
      <c r="AH1528" s="21"/>
      <c r="AI1528" s="21"/>
      <c r="AJ1528" s="21"/>
      <c r="AK1528" s="21"/>
      <c r="AL1528" s="21"/>
      <c r="AM1528" s="21"/>
      <c r="AN1528" s="21"/>
    </row>
    <row r="1529" spans="1:40" s="436" customFormat="1" ht="14.5">
      <c r="A1529" s="435"/>
      <c r="B1529" s="435"/>
      <c r="C1529" s="435"/>
      <c r="D1529" s="435"/>
      <c r="E1529" s="435"/>
      <c r="F1529" s="435"/>
      <c r="G1529" s="435"/>
      <c r="H1529" s="435"/>
      <c r="I1529" s="435"/>
      <c r="J1529" s="435"/>
      <c r="K1529" s="435"/>
      <c r="L1529" s="435"/>
      <c r="M1529" s="435"/>
      <c r="N1529" s="435"/>
      <c r="O1529" s="435"/>
      <c r="P1529" s="435"/>
      <c r="Q1529" s="435"/>
      <c r="R1529" s="435"/>
      <c r="S1529" s="435"/>
      <c r="T1529" s="435"/>
      <c r="U1529" s="435"/>
      <c r="V1529" s="21"/>
      <c r="W1529" s="21"/>
      <c r="X1529" s="21"/>
      <c r="Y1529" s="21"/>
      <c r="Z1529" s="21"/>
      <c r="AA1529" s="21"/>
      <c r="AB1529" s="21"/>
      <c r="AC1529" s="21"/>
      <c r="AD1529" s="21"/>
      <c r="AE1529" s="21"/>
      <c r="AF1529" s="21"/>
      <c r="AG1529" s="21"/>
      <c r="AH1529" s="21"/>
      <c r="AI1529" s="21"/>
      <c r="AJ1529" s="21"/>
      <c r="AK1529" s="21"/>
      <c r="AL1529" s="21"/>
      <c r="AM1529" s="21"/>
      <c r="AN1529" s="21"/>
    </row>
    <row r="1530" spans="1:40" s="436" customFormat="1" ht="14.5">
      <c r="A1530" s="435"/>
      <c r="B1530" s="435"/>
      <c r="C1530" s="435"/>
      <c r="D1530" s="435"/>
      <c r="E1530" s="435"/>
      <c r="F1530" s="435"/>
      <c r="G1530" s="435"/>
      <c r="H1530" s="435"/>
      <c r="I1530" s="435"/>
      <c r="J1530" s="435"/>
      <c r="K1530" s="435"/>
      <c r="L1530" s="435"/>
      <c r="M1530" s="435"/>
      <c r="N1530" s="435"/>
      <c r="O1530" s="435"/>
      <c r="P1530" s="435"/>
      <c r="Q1530" s="435"/>
      <c r="R1530" s="435"/>
      <c r="S1530" s="435"/>
      <c r="T1530" s="435"/>
      <c r="U1530" s="435"/>
      <c r="V1530" s="21"/>
      <c r="W1530" s="21"/>
      <c r="X1530" s="21"/>
      <c r="Y1530" s="21"/>
      <c r="Z1530" s="21"/>
      <c r="AA1530" s="21"/>
      <c r="AB1530" s="21"/>
      <c r="AC1530" s="21"/>
      <c r="AD1530" s="21"/>
      <c r="AE1530" s="21"/>
      <c r="AF1530" s="21"/>
      <c r="AG1530" s="21"/>
      <c r="AH1530" s="21"/>
      <c r="AI1530" s="21"/>
      <c r="AJ1530" s="21"/>
      <c r="AK1530" s="21"/>
      <c r="AL1530" s="21"/>
      <c r="AM1530" s="21"/>
      <c r="AN1530" s="21"/>
    </row>
    <row r="1531" spans="1:40" s="436" customFormat="1" ht="14.5">
      <c r="A1531" s="435"/>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21"/>
      <c r="W1531" s="21"/>
      <c r="X1531" s="21"/>
      <c r="Y1531" s="21"/>
      <c r="Z1531" s="21"/>
      <c r="AA1531" s="21"/>
      <c r="AB1531" s="21"/>
      <c r="AC1531" s="21"/>
      <c r="AD1531" s="21"/>
      <c r="AE1531" s="21"/>
      <c r="AF1531" s="21"/>
      <c r="AG1531" s="21"/>
      <c r="AH1531" s="21"/>
      <c r="AI1531" s="21"/>
      <c r="AJ1531" s="21"/>
      <c r="AK1531" s="21"/>
      <c r="AL1531" s="21"/>
      <c r="AM1531" s="21"/>
      <c r="AN1531" s="21"/>
    </row>
    <row r="1532" spans="1:40" s="436" customFormat="1" ht="14.5">
      <c r="A1532" s="435"/>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21"/>
      <c r="W1532" s="21"/>
      <c r="X1532" s="21"/>
      <c r="Y1532" s="21"/>
      <c r="Z1532" s="21"/>
      <c r="AA1532" s="21"/>
      <c r="AB1532" s="21"/>
      <c r="AC1532" s="21"/>
      <c r="AD1532" s="21"/>
      <c r="AE1532" s="21"/>
      <c r="AF1532" s="21"/>
      <c r="AG1532" s="21"/>
      <c r="AH1532" s="21"/>
      <c r="AI1532" s="21"/>
      <c r="AJ1532" s="21"/>
      <c r="AK1532" s="21"/>
      <c r="AL1532" s="21"/>
      <c r="AM1532" s="21"/>
      <c r="AN1532" s="21"/>
    </row>
    <row r="1533" spans="1:40" s="436" customFormat="1" ht="14.5">
      <c r="A1533" s="435"/>
      <c r="B1533" s="435"/>
      <c r="C1533" s="435"/>
      <c r="D1533" s="435"/>
      <c r="E1533" s="435"/>
      <c r="F1533" s="435"/>
      <c r="G1533" s="435"/>
      <c r="H1533" s="435"/>
      <c r="I1533" s="435"/>
      <c r="J1533" s="435"/>
      <c r="K1533" s="435"/>
      <c r="L1533" s="435"/>
      <c r="M1533" s="435"/>
      <c r="N1533" s="435"/>
      <c r="O1533" s="435"/>
      <c r="P1533" s="435"/>
      <c r="Q1533" s="435"/>
      <c r="R1533" s="435"/>
      <c r="S1533" s="435"/>
      <c r="T1533" s="435"/>
      <c r="U1533" s="435"/>
      <c r="V1533" s="21"/>
      <c r="W1533" s="21"/>
      <c r="X1533" s="21"/>
      <c r="Y1533" s="21"/>
      <c r="Z1533" s="21"/>
      <c r="AA1533" s="21"/>
      <c r="AB1533" s="21"/>
      <c r="AC1533" s="21"/>
      <c r="AD1533" s="21"/>
      <c r="AE1533" s="21"/>
      <c r="AF1533" s="21"/>
      <c r="AG1533" s="21"/>
      <c r="AH1533" s="21"/>
      <c r="AI1533" s="21"/>
      <c r="AJ1533" s="21"/>
      <c r="AK1533" s="21"/>
      <c r="AL1533" s="21"/>
      <c r="AM1533" s="21"/>
      <c r="AN1533" s="21"/>
    </row>
    <row r="1534" spans="1:40" s="436" customFormat="1" ht="14.5">
      <c r="A1534" s="435"/>
      <c r="B1534" s="435"/>
      <c r="C1534" s="435"/>
      <c r="D1534" s="435"/>
      <c r="E1534" s="435"/>
      <c r="F1534" s="435"/>
      <c r="G1534" s="435"/>
      <c r="H1534" s="435"/>
      <c r="I1534" s="435"/>
      <c r="J1534" s="435"/>
      <c r="K1534" s="435"/>
      <c r="L1534" s="435"/>
      <c r="M1534" s="435"/>
      <c r="N1534" s="435"/>
      <c r="O1534" s="435"/>
      <c r="P1534" s="435"/>
      <c r="Q1534" s="435"/>
      <c r="R1534" s="435"/>
      <c r="S1534" s="435"/>
      <c r="T1534" s="435"/>
      <c r="U1534" s="435"/>
      <c r="V1534" s="21"/>
      <c r="W1534" s="21"/>
      <c r="X1534" s="21"/>
      <c r="Y1534" s="21"/>
      <c r="Z1534" s="21"/>
      <c r="AA1534" s="21"/>
      <c r="AB1534" s="21"/>
      <c r="AC1534" s="21"/>
      <c r="AD1534" s="21"/>
      <c r="AE1534" s="21"/>
      <c r="AF1534" s="21"/>
      <c r="AG1534" s="21"/>
      <c r="AH1534" s="21"/>
      <c r="AI1534" s="21"/>
      <c r="AJ1534" s="21"/>
      <c r="AK1534" s="21"/>
      <c r="AL1534" s="21"/>
      <c r="AM1534" s="21"/>
      <c r="AN1534" s="21"/>
    </row>
    <row r="1535" spans="1:40" s="436" customFormat="1" ht="14.5">
      <c r="A1535" s="435"/>
      <c r="B1535" s="435"/>
      <c r="C1535" s="435"/>
      <c r="D1535" s="435"/>
      <c r="E1535" s="435"/>
      <c r="F1535" s="435"/>
      <c r="G1535" s="435"/>
      <c r="H1535" s="435"/>
      <c r="I1535" s="435"/>
      <c r="J1535" s="435"/>
      <c r="K1535" s="435"/>
      <c r="L1535" s="435"/>
      <c r="M1535" s="435"/>
      <c r="N1535" s="435"/>
      <c r="O1535" s="435"/>
      <c r="P1535" s="435"/>
      <c r="Q1535" s="435"/>
      <c r="R1535" s="435"/>
      <c r="S1535" s="435"/>
      <c r="T1535" s="435"/>
      <c r="U1535" s="435"/>
      <c r="V1535" s="21"/>
      <c r="W1535" s="21"/>
      <c r="X1535" s="21"/>
      <c r="Y1535" s="21"/>
      <c r="Z1535" s="21"/>
      <c r="AA1535" s="21"/>
      <c r="AB1535" s="21"/>
      <c r="AC1535" s="21"/>
      <c r="AD1535" s="21"/>
      <c r="AE1535" s="21"/>
      <c r="AF1535" s="21"/>
      <c r="AG1535" s="21"/>
      <c r="AH1535" s="21"/>
      <c r="AI1535" s="21"/>
      <c r="AJ1535" s="21"/>
      <c r="AK1535" s="21"/>
      <c r="AL1535" s="21"/>
      <c r="AM1535" s="21"/>
      <c r="AN1535" s="21"/>
    </row>
    <row r="1536" spans="1:40" s="436" customFormat="1" ht="14.5">
      <c r="A1536" s="435"/>
      <c r="B1536" s="435"/>
      <c r="C1536" s="435"/>
      <c r="D1536" s="435"/>
      <c r="E1536" s="435"/>
      <c r="F1536" s="435"/>
      <c r="G1536" s="435"/>
      <c r="H1536" s="435"/>
      <c r="I1536" s="435"/>
      <c r="J1536" s="435"/>
      <c r="K1536" s="435"/>
      <c r="L1536" s="435"/>
      <c r="M1536" s="435"/>
      <c r="N1536" s="435"/>
      <c r="O1536" s="435"/>
      <c r="P1536" s="435"/>
      <c r="Q1536" s="435"/>
      <c r="R1536" s="435"/>
      <c r="S1536" s="435"/>
      <c r="T1536" s="435"/>
      <c r="U1536" s="435"/>
      <c r="V1536" s="21"/>
      <c r="W1536" s="21"/>
      <c r="X1536" s="21"/>
      <c r="Y1536" s="21"/>
      <c r="Z1536" s="21"/>
      <c r="AA1536" s="21"/>
      <c r="AB1536" s="21"/>
      <c r="AC1536" s="21"/>
      <c r="AD1536" s="21"/>
      <c r="AE1536" s="21"/>
      <c r="AF1536" s="21"/>
      <c r="AG1536" s="21"/>
      <c r="AH1536" s="21"/>
      <c r="AI1536" s="21"/>
      <c r="AJ1536" s="21"/>
      <c r="AK1536" s="21"/>
      <c r="AL1536" s="21"/>
      <c r="AM1536" s="21"/>
      <c r="AN1536" s="21"/>
    </row>
    <row r="1537" spans="1:40" s="436" customFormat="1" ht="14.5">
      <c r="A1537" s="435"/>
      <c r="B1537" s="435"/>
      <c r="C1537" s="435"/>
      <c r="D1537" s="435"/>
      <c r="E1537" s="435"/>
      <c r="F1537" s="435"/>
      <c r="G1537" s="435"/>
      <c r="H1537" s="435"/>
      <c r="I1537" s="435"/>
      <c r="J1537" s="435"/>
      <c r="K1537" s="435"/>
      <c r="L1537" s="435"/>
      <c r="M1537" s="435"/>
      <c r="N1537" s="435"/>
      <c r="O1537" s="435"/>
      <c r="P1537" s="435"/>
      <c r="Q1537" s="435"/>
      <c r="R1537" s="435"/>
      <c r="S1537" s="435"/>
      <c r="T1537" s="435"/>
      <c r="U1537" s="435"/>
      <c r="V1537" s="21"/>
      <c r="W1537" s="21"/>
      <c r="X1537" s="21"/>
      <c r="Y1537" s="21"/>
      <c r="Z1537" s="21"/>
      <c r="AA1537" s="21"/>
      <c r="AB1537" s="21"/>
      <c r="AC1537" s="21"/>
      <c r="AD1537" s="21"/>
      <c r="AE1537" s="21"/>
      <c r="AF1537" s="21"/>
      <c r="AG1537" s="21"/>
      <c r="AH1537" s="21"/>
      <c r="AI1537" s="21"/>
      <c r="AJ1537" s="21"/>
      <c r="AK1537" s="21"/>
      <c r="AL1537" s="21"/>
      <c r="AM1537" s="21"/>
      <c r="AN1537" s="21"/>
    </row>
    <row r="1538" spans="1:40" s="436" customFormat="1" ht="14.5">
      <c r="A1538" s="435"/>
      <c r="B1538" s="435"/>
      <c r="C1538" s="435"/>
      <c r="D1538" s="435"/>
      <c r="E1538" s="435"/>
      <c r="F1538" s="435"/>
      <c r="G1538" s="435"/>
      <c r="H1538" s="435"/>
      <c r="I1538" s="435"/>
      <c r="J1538" s="435"/>
      <c r="K1538" s="435"/>
      <c r="L1538" s="435"/>
      <c r="M1538" s="435"/>
      <c r="N1538" s="435"/>
      <c r="O1538" s="435"/>
      <c r="P1538" s="435"/>
      <c r="Q1538" s="435"/>
      <c r="R1538" s="435"/>
      <c r="S1538" s="435"/>
      <c r="T1538" s="435"/>
      <c r="U1538" s="435"/>
      <c r="V1538" s="21"/>
      <c r="W1538" s="21"/>
      <c r="X1538" s="21"/>
      <c r="Y1538" s="21"/>
      <c r="Z1538" s="21"/>
      <c r="AA1538" s="21"/>
      <c r="AB1538" s="21"/>
      <c r="AC1538" s="21"/>
      <c r="AD1538" s="21"/>
      <c r="AE1538" s="21"/>
      <c r="AF1538" s="21"/>
      <c r="AG1538" s="21"/>
      <c r="AH1538" s="21"/>
      <c r="AI1538" s="21"/>
      <c r="AJ1538" s="21"/>
      <c r="AK1538" s="21"/>
      <c r="AL1538" s="21"/>
      <c r="AM1538" s="21"/>
      <c r="AN1538" s="21"/>
    </row>
    <row r="1539" spans="1:40" s="436" customFormat="1" ht="14.5">
      <c r="A1539" s="435"/>
      <c r="B1539" s="435"/>
      <c r="C1539" s="435"/>
      <c r="D1539" s="435"/>
      <c r="E1539" s="435"/>
      <c r="F1539" s="435"/>
      <c r="G1539" s="435"/>
      <c r="H1539" s="435"/>
      <c r="I1539" s="435"/>
      <c r="J1539" s="435"/>
      <c r="K1539" s="435"/>
      <c r="L1539" s="435"/>
      <c r="M1539" s="435"/>
      <c r="N1539" s="435"/>
      <c r="O1539" s="435"/>
      <c r="P1539" s="435"/>
      <c r="Q1539" s="435"/>
      <c r="R1539" s="435"/>
      <c r="S1539" s="435"/>
      <c r="T1539" s="435"/>
      <c r="U1539" s="435"/>
      <c r="V1539" s="21"/>
      <c r="W1539" s="21"/>
      <c r="X1539" s="21"/>
      <c r="Y1539" s="21"/>
      <c r="Z1539" s="21"/>
      <c r="AA1539" s="21"/>
      <c r="AB1539" s="21"/>
      <c r="AC1539" s="21"/>
      <c r="AD1539" s="21"/>
      <c r="AE1539" s="21"/>
      <c r="AF1539" s="21"/>
      <c r="AG1539" s="21"/>
      <c r="AH1539" s="21"/>
      <c r="AI1539" s="21"/>
      <c r="AJ1539" s="21"/>
      <c r="AK1539" s="21"/>
      <c r="AL1539" s="21"/>
      <c r="AM1539" s="21"/>
      <c r="AN1539" s="21"/>
    </row>
    <row r="1540" spans="1:40" s="436" customFormat="1" ht="14.5">
      <c r="A1540" s="435"/>
      <c r="B1540" s="435"/>
      <c r="C1540" s="435"/>
      <c r="D1540" s="435"/>
      <c r="E1540" s="435"/>
      <c r="F1540" s="435"/>
      <c r="G1540" s="435"/>
      <c r="H1540" s="435"/>
      <c r="I1540" s="435"/>
      <c r="J1540" s="435"/>
      <c r="K1540" s="435"/>
      <c r="L1540" s="435"/>
      <c r="M1540" s="435"/>
      <c r="N1540" s="435"/>
      <c r="O1540" s="435"/>
      <c r="P1540" s="435"/>
      <c r="Q1540" s="435"/>
      <c r="R1540" s="435"/>
      <c r="S1540" s="435"/>
      <c r="T1540" s="435"/>
      <c r="U1540" s="435"/>
      <c r="V1540" s="21"/>
      <c r="W1540" s="21"/>
      <c r="X1540" s="21"/>
      <c r="Y1540" s="21"/>
      <c r="Z1540" s="21"/>
      <c r="AA1540" s="21"/>
      <c r="AB1540" s="21"/>
      <c r="AC1540" s="21"/>
      <c r="AD1540" s="21"/>
      <c r="AE1540" s="21"/>
      <c r="AF1540" s="21"/>
      <c r="AG1540" s="21"/>
      <c r="AH1540" s="21"/>
      <c r="AI1540" s="21"/>
      <c r="AJ1540" s="21"/>
      <c r="AK1540" s="21"/>
      <c r="AL1540" s="21"/>
      <c r="AM1540" s="21"/>
      <c r="AN1540" s="21"/>
    </row>
    <row r="1541" spans="1:40" s="436" customFormat="1" ht="14.5">
      <c r="A1541" s="435"/>
      <c r="B1541" s="435"/>
      <c r="C1541" s="435"/>
      <c r="D1541" s="435"/>
      <c r="E1541" s="435"/>
      <c r="F1541" s="435"/>
      <c r="G1541" s="435"/>
      <c r="H1541" s="435"/>
      <c r="I1541" s="435"/>
      <c r="J1541" s="435"/>
      <c r="K1541" s="435"/>
      <c r="L1541" s="435"/>
      <c r="M1541" s="435"/>
      <c r="N1541" s="435"/>
      <c r="O1541" s="435"/>
      <c r="P1541" s="435"/>
      <c r="Q1541" s="435"/>
      <c r="R1541" s="435"/>
      <c r="S1541" s="435"/>
      <c r="T1541" s="435"/>
      <c r="U1541" s="435"/>
      <c r="V1541" s="21"/>
      <c r="W1541" s="21"/>
      <c r="X1541" s="21"/>
      <c r="Y1541" s="21"/>
      <c r="Z1541" s="21"/>
      <c r="AA1541" s="21"/>
      <c r="AB1541" s="21"/>
      <c r="AC1541" s="21"/>
      <c r="AD1541" s="21"/>
      <c r="AE1541" s="21"/>
      <c r="AF1541" s="21"/>
      <c r="AG1541" s="21"/>
      <c r="AH1541" s="21"/>
      <c r="AI1541" s="21"/>
      <c r="AJ1541" s="21"/>
      <c r="AK1541" s="21"/>
      <c r="AL1541" s="21"/>
      <c r="AM1541" s="21"/>
      <c r="AN1541" s="21"/>
    </row>
    <row r="1542" spans="1:40" s="436" customFormat="1" ht="14.5">
      <c r="A1542" s="435"/>
      <c r="B1542" s="435"/>
      <c r="C1542" s="435"/>
      <c r="D1542" s="435"/>
      <c r="E1542" s="435"/>
      <c r="F1542" s="435"/>
      <c r="G1542" s="435"/>
      <c r="H1542" s="435"/>
      <c r="I1542" s="435"/>
      <c r="J1542" s="435"/>
      <c r="K1542" s="435"/>
      <c r="L1542" s="435"/>
      <c r="M1542" s="435"/>
      <c r="N1542" s="435"/>
      <c r="O1542" s="435"/>
      <c r="P1542" s="435"/>
      <c r="Q1542" s="435"/>
      <c r="R1542" s="435"/>
      <c r="S1542" s="435"/>
      <c r="T1542" s="435"/>
      <c r="U1542" s="435"/>
      <c r="V1542" s="21"/>
      <c r="W1542" s="21"/>
      <c r="X1542" s="21"/>
      <c r="Y1542" s="21"/>
      <c r="Z1542" s="21"/>
      <c r="AA1542" s="21"/>
      <c r="AB1542" s="21"/>
      <c r="AC1542" s="21"/>
      <c r="AD1542" s="21"/>
      <c r="AE1542" s="21"/>
      <c r="AF1542" s="21"/>
      <c r="AG1542" s="21"/>
      <c r="AH1542" s="21"/>
      <c r="AI1542" s="21"/>
      <c r="AJ1542" s="21"/>
      <c r="AK1542" s="21"/>
      <c r="AL1542" s="21"/>
      <c r="AM1542" s="21"/>
      <c r="AN1542" s="21"/>
    </row>
    <row r="1543" spans="1:40" s="436" customFormat="1" ht="14.5">
      <c r="A1543" s="435"/>
      <c r="B1543" s="435"/>
      <c r="C1543" s="435"/>
      <c r="D1543" s="435"/>
      <c r="E1543" s="435"/>
      <c r="F1543" s="435"/>
      <c r="G1543" s="435"/>
      <c r="H1543" s="435"/>
      <c r="I1543" s="435"/>
      <c r="J1543" s="435"/>
      <c r="K1543" s="435"/>
      <c r="L1543" s="435"/>
      <c r="M1543" s="435"/>
      <c r="N1543" s="435"/>
      <c r="O1543" s="435"/>
      <c r="P1543" s="435"/>
      <c r="Q1543" s="435"/>
      <c r="R1543" s="435"/>
      <c r="S1543" s="435"/>
      <c r="T1543" s="435"/>
      <c r="U1543" s="435"/>
      <c r="V1543" s="21"/>
      <c r="W1543" s="21"/>
      <c r="X1543" s="21"/>
      <c r="Y1543" s="21"/>
      <c r="Z1543" s="21"/>
      <c r="AA1543" s="21"/>
      <c r="AB1543" s="21"/>
      <c r="AC1543" s="21"/>
      <c r="AD1543" s="21"/>
      <c r="AE1543" s="21"/>
      <c r="AF1543" s="21"/>
      <c r="AG1543" s="21"/>
      <c r="AH1543" s="21"/>
      <c r="AI1543" s="21"/>
      <c r="AJ1543" s="21"/>
      <c r="AK1543" s="21"/>
      <c r="AL1543" s="21"/>
      <c r="AM1543" s="21"/>
      <c r="AN1543" s="21"/>
    </row>
    <row r="1544" spans="1:40" s="436" customFormat="1" ht="14.5">
      <c r="A1544" s="435"/>
      <c r="B1544" s="435"/>
      <c r="C1544" s="435"/>
      <c r="D1544" s="435"/>
      <c r="E1544" s="435"/>
      <c r="F1544" s="435"/>
      <c r="G1544" s="435"/>
      <c r="H1544" s="435"/>
      <c r="I1544" s="435"/>
      <c r="J1544" s="435"/>
      <c r="K1544" s="435"/>
      <c r="L1544" s="435"/>
      <c r="M1544" s="435"/>
      <c r="N1544" s="435"/>
      <c r="O1544" s="435"/>
      <c r="P1544" s="435"/>
      <c r="Q1544" s="435"/>
      <c r="R1544" s="435"/>
      <c r="S1544" s="435"/>
      <c r="T1544" s="435"/>
      <c r="U1544" s="435"/>
      <c r="V1544" s="21"/>
      <c r="W1544" s="21"/>
      <c r="X1544" s="21"/>
      <c r="Y1544" s="21"/>
      <c r="Z1544" s="21"/>
      <c r="AA1544" s="21"/>
      <c r="AB1544" s="21"/>
      <c r="AC1544" s="21"/>
      <c r="AD1544" s="21"/>
      <c r="AE1544" s="21"/>
      <c r="AF1544" s="21"/>
      <c r="AG1544" s="21"/>
      <c r="AH1544" s="21"/>
      <c r="AI1544" s="21"/>
      <c r="AJ1544" s="21"/>
      <c r="AK1544" s="21"/>
      <c r="AL1544" s="21"/>
      <c r="AM1544" s="21"/>
      <c r="AN1544" s="21"/>
    </row>
    <row r="1545" spans="1:40" s="436" customFormat="1" ht="14.5">
      <c r="A1545" s="435"/>
      <c r="B1545" s="435"/>
      <c r="C1545" s="435"/>
      <c r="D1545" s="435"/>
      <c r="E1545" s="435"/>
      <c r="F1545" s="435"/>
      <c r="G1545" s="435"/>
      <c r="H1545" s="435"/>
      <c r="I1545" s="435"/>
      <c r="J1545" s="435"/>
      <c r="K1545" s="435"/>
      <c r="L1545" s="435"/>
      <c r="M1545" s="435"/>
      <c r="N1545" s="435"/>
      <c r="O1545" s="435"/>
      <c r="P1545" s="435"/>
      <c r="Q1545" s="435"/>
      <c r="R1545" s="435"/>
      <c r="S1545" s="435"/>
      <c r="T1545" s="435"/>
      <c r="U1545" s="435"/>
      <c r="V1545" s="21"/>
      <c r="W1545" s="21"/>
      <c r="X1545" s="21"/>
      <c r="Y1545" s="21"/>
      <c r="Z1545" s="21"/>
      <c r="AA1545" s="21"/>
      <c r="AB1545" s="21"/>
      <c r="AC1545" s="21"/>
      <c r="AD1545" s="21"/>
      <c r="AE1545" s="21"/>
      <c r="AF1545" s="21"/>
      <c r="AG1545" s="21"/>
      <c r="AH1545" s="21"/>
      <c r="AI1545" s="21"/>
      <c r="AJ1545" s="21"/>
      <c r="AK1545" s="21"/>
      <c r="AL1545" s="21"/>
      <c r="AM1545" s="21"/>
      <c r="AN1545" s="21"/>
    </row>
    <row r="1546" spans="1:40" s="436" customFormat="1" ht="14.5">
      <c r="A1546" s="435"/>
      <c r="B1546" s="435"/>
      <c r="C1546" s="435"/>
      <c r="D1546" s="435"/>
      <c r="E1546" s="435"/>
      <c r="F1546" s="435"/>
      <c r="G1546" s="435"/>
      <c r="H1546" s="435"/>
      <c r="I1546" s="435"/>
      <c r="J1546" s="435"/>
      <c r="K1546" s="435"/>
      <c r="L1546" s="435"/>
      <c r="M1546" s="435"/>
      <c r="N1546" s="435"/>
      <c r="O1546" s="435"/>
      <c r="P1546" s="435"/>
      <c r="Q1546" s="435"/>
      <c r="R1546" s="435"/>
      <c r="S1546" s="435"/>
      <c r="T1546" s="435"/>
      <c r="U1546" s="435"/>
      <c r="V1546" s="21"/>
      <c r="W1546" s="21"/>
      <c r="X1546" s="21"/>
      <c r="Y1546" s="21"/>
      <c r="Z1546" s="21"/>
      <c r="AA1546" s="21"/>
      <c r="AB1546" s="21"/>
      <c r="AC1546" s="21"/>
      <c r="AD1546" s="21"/>
      <c r="AE1546" s="21"/>
      <c r="AF1546" s="21"/>
      <c r="AG1546" s="21"/>
      <c r="AH1546" s="21"/>
      <c r="AI1546" s="21"/>
      <c r="AJ1546" s="21"/>
      <c r="AK1546" s="21"/>
      <c r="AL1546" s="21"/>
      <c r="AM1546" s="21"/>
      <c r="AN1546" s="21"/>
    </row>
    <row r="1547" spans="1:40" s="436" customFormat="1" ht="14.5">
      <c r="A1547" s="435"/>
      <c r="B1547" s="435"/>
      <c r="C1547" s="435"/>
      <c r="D1547" s="435"/>
      <c r="E1547" s="435"/>
      <c r="F1547" s="435"/>
      <c r="G1547" s="435"/>
      <c r="H1547" s="435"/>
      <c r="I1547" s="435"/>
      <c r="J1547" s="435"/>
      <c r="K1547" s="435"/>
      <c r="L1547" s="435"/>
      <c r="M1547" s="435"/>
      <c r="N1547" s="435"/>
      <c r="O1547" s="435"/>
      <c r="P1547" s="435"/>
      <c r="Q1547" s="435"/>
      <c r="R1547" s="435"/>
      <c r="S1547" s="435"/>
      <c r="T1547" s="435"/>
      <c r="U1547" s="435"/>
      <c r="V1547" s="21"/>
      <c r="W1547" s="21"/>
      <c r="X1547" s="21"/>
      <c r="Y1547" s="21"/>
      <c r="Z1547" s="21"/>
      <c r="AA1547" s="21"/>
      <c r="AB1547" s="21"/>
      <c r="AC1547" s="21"/>
      <c r="AD1547" s="21"/>
      <c r="AE1547" s="21"/>
      <c r="AF1547" s="21"/>
      <c r="AG1547" s="21"/>
      <c r="AH1547" s="21"/>
      <c r="AI1547" s="21"/>
      <c r="AJ1547" s="21"/>
      <c r="AK1547" s="21"/>
      <c r="AL1547" s="21"/>
      <c r="AM1547" s="21"/>
      <c r="AN1547" s="21"/>
    </row>
    <row r="1548" spans="1:40" s="436" customFormat="1" ht="14.5">
      <c r="A1548" s="435"/>
      <c r="B1548" s="435"/>
      <c r="C1548" s="435"/>
      <c r="D1548" s="435"/>
      <c r="E1548" s="435"/>
      <c r="F1548" s="435"/>
      <c r="G1548" s="435"/>
      <c r="H1548" s="435"/>
      <c r="I1548" s="435"/>
      <c r="J1548" s="435"/>
      <c r="K1548" s="435"/>
      <c r="L1548" s="435"/>
      <c r="M1548" s="435"/>
      <c r="N1548" s="435"/>
      <c r="O1548" s="435"/>
      <c r="P1548" s="435"/>
      <c r="Q1548" s="435"/>
      <c r="R1548" s="435"/>
      <c r="S1548" s="435"/>
      <c r="T1548" s="435"/>
      <c r="U1548" s="435"/>
      <c r="V1548" s="21"/>
      <c r="W1548" s="21"/>
      <c r="X1548" s="21"/>
      <c r="Y1548" s="21"/>
      <c r="Z1548" s="21"/>
      <c r="AA1548" s="21"/>
      <c r="AB1548" s="21"/>
      <c r="AC1548" s="21"/>
      <c r="AD1548" s="21"/>
      <c r="AE1548" s="21"/>
      <c r="AF1548" s="21"/>
      <c r="AG1548" s="21"/>
      <c r="AH1548" s="21"/>
      <c r="AI1548" s="21"/>
      <c r="AJ1548" s="21"/>
      <c r="AK1548" s="21"/>
      <c r="AL1548" s="21"/>
      <c r="AM1548" s="21"/>
      <c r="AN1548" s="21"/>
    </row>
    <row r="1549" spans="1:40" s="436" customFormat="1" ht="14.5">
      <c r="A1549" s="435"/>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21"/>
      <c r="W1549" s="21"/>
      <c r="X1549" s="21"/>
      <c r="Y1549" s="21"/>
      <c r="Z1549" s="21"/>
      <c r="AA1549" s="21"/>
      <c r="AB1549" s="21"/>
      <c r="AC1549" s="21"/>
      <c r="AD1549" s="21"/>
      <c r="AE1549" s="21"/>
      <c r="AF1549" s="21"/>
      <c r="AG1549" s="21"/>
      <c r="AH1549" s="21"/>
      <c r="AI1549" s="21"/>
      <c r="AJ1549" s="21"/>
      <c r="AK1549" s="21"/>
      <c r="AL1549" s="21"/>
      <c r="AM1549" s="21"/>
      <c r="AN1549" s="21"/>
    </row>
    <row r="1550" spans="1:40" s="436" customFormat="1" ht="14.5">
      <c r="A1550" s="435"/>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21"/>
      <c r="W1550" s="21"/>
      <c r="X1550" s="21"/>
      <c r="Y1550" s="21"/>
      <c r="Z1550" s="21"/>
      <c r="AA1550" s="21"/>
      <c r="AB1550" s="21"/>
      <c r="AC1550" s="21"/>
      <c r="AD1550" s="21"/>
      <c r="AE1550" s="21"/>
      <c r="AF1550" s="21"/>
      <c r="AG1550" s="21"/>
      <c r="AH1550" s="21"/>
      <c r="AI1550" s="21"/>
      <c r="AJ1550" s="21"/>
      <c r="AK1550" s="21"/>
      <c r="AL1550" s="21"/>
      <c r="AM1550" s="21"/>
      <c r="AN1550" s="21"/>
    </row>
    <row r="1551" spans="1:40" s="436" customFormat="1" ht="14.5">
      <c r="A1551" s="435"/>
      <c r="B1551" s="435"/>
      <c r="C1551" s="435"/>
      <c r="D1551" s="435"/>
      <c r="E1551" s="435"/>
      <c r="F1551" s="435"/>
      <c r="G1551" s="435"/>
      <c r="H1551" s="435"/>
      <c r="I1551" s="435"/>
      <c r="J1551" s="435"/>
      <c r="K1551" s="435"/>
      <c r="L1551" s="435"/>
      <c r="M1551" s="435"/>
      <c r="N1551" s="435"/>
      <c r="O1551" s="435"/>
      <c r="P1551" s="435"/>
      <c r="Q1551" s="435"/>
      <c r="R1551" s="435"/>
      <c r="S1551" s="435"/>
      <c r="T1551" s="435"/>
      <c r="U1551" s="435"/>
      <c r="V1551" s="21"/>
      <c r="W1551" s="21"/>
      <c r="X1551" s="21"/>
      <c r="Y1551" s="21"/>
      <c r="Z1551" s="21"/>
      <c r="AA1551" s="21"/>
      <c r="AB1551" s="21"/>
      <c r="AC1551" s="21"/>
      <c r="AD1551" s="21"/>
      <c r="AE1551" s="21"/>
      <c r="AF1551" s="21"/>
      <c r="AG1551" s="21"/>
      <c r="AH1551" s="21"/>
      <c r="AI1551" s="21"/>
      <c r="AJ1551" s="21"/>
      <c r="AK1551" s="21"/>
      <c r="AL1551" s="21"/>
      <c r="AM1551" s="21"/>
      <c r="AN1551" s="21"/>
    </row>
    <row r="1552" spans="1:40" s="436" customFormat="1" ht="14.5">
      <c r="A1552" s="435"/>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21"/>
      <c r="W1552" s="21"/>
      <c r="X1552" s="21"/>
      <c r="Y1552" s="21"/>
      <c r="Z1552" s="21"/>
      <c r="AA1552" s="21"/>
      <c r="AB1552" s="21"/>
      <c r="AC1552" s="21"/>
      <c r="AD1552" s="21"/>
      <c r="AE1552" s="21"/>
      <c r="AF1552" s="21"/>
      <c r="AG1552" s="21"/>
      <c r="AH1552" s="21"/>
      <c r="AI1552" s="21"/>
      <c r="AJ1552" s="21"/>
      <c r="AK1552" s="21"/>
      <c r="AL1552" s="21"/>
      <c r="AM1552" s="21"/>
      <c r="AN1552" s="21"/>
    </row>
    <row r="1553" spans="1:40" s="436" customFormat="1" ht="14.5">
      <c r="A1553" s="435"/>
      <c r="B1553" s="435"/>
      <c r="C1553" s="435"/>
      <c r="D1553" s="435"/>
      <c r="E1553" s="435"/>
      <c r="F1553" s="435"/>
      <c r="G1553" s="435"/>
      <c r="H1553" s="435"/>
      <c r="I1553" s="435"/>
      <c r="J1553" s="435"/>
      <c r="K1553" s="435"/>
      <c r="L1553" s="435"/>
      <c r="M1553" s="435"/>
      <c r="N1553" s="435"/>
      <c r="O1553" s="435"/>
      <c r="P1553" s="435"/>
      <c r="Q1553" s="435"/>
      <c r="R1553" s="435"/>
      <c r="S1553" s="435"/>
      <c r="T1553" s="435"/>
      <c r="U1553" s="435"/>
      <c r="V1553" s="21"/>
      <c r="W1553" s="21"/>
      <c r="X1553" s="21"/>
      <c r="Y1553" s="21"/>
      <c r="Z1553" s="21"/>
      <c r="AA1553" s="21"/>
      <c r="AB1553" s="21"/>
      <c r="AC1553" s="21"/>
      <c r="AD1553" s="21"/>
      <c r="AE1553" s="21"/>
      <c r="AF1553" s="21"/>
      <c r="AG1553" s="21"/>
      <c r="AH1553" s="21"/>
      <c r="AI1553" s="21"/>
      <c r="AJ1553" s="21"/>
      <c r="AK1553" s="21"/>
      <c r="AL1553" s="21"/>
      <c r="AM1553" s="21"/>
      <c r="AN1553" s="21"/>
    </row>
    <row r="1554" spans="1:40" s="436" customFormat="1" ht="14.5">
      <c r="A1554" s="435"/>
      <c r="B1554" s="435"/>
      <c r="C1554" s="435"/>
      <c r="D1554" s="435"/>
      <c r="E1554" s="435"/>
      <c r="F1554" s="435"/>
      <c r="G1554" s="435"/>
      <c r="H1554" s="435"/>
      <c r="I1554" s="435"/>
      <c r="J1554" s="435"/>
      <c r="K1554" s="435"/>
      <c r="L1554" s="435"/>
      <c r="M1554" s="435"/>
      <c r="N1554" s="435"/>
      <c r="O1554" s="435"/>
      <c r="P1554" s="435"/>
      <c r="Q1554" s="435"/>
      <c r="R1554" s="435"/>
      <c r="S1554" s="435"/>
      <c r="T1554" s="435"/>
      <c r="U1554" s="435"/>
      <c r="V1554" s="21"/>
      <c r="W1554" s="21"/>
      <c r="X1554" s="21"/>
      <c r="Y1554" s="21"/>
      <c r="Z1554" s="21"/>
      <c r="AA1554" s="21"/>
      <c r="AB1554" s="21"/>
      <c r="AC1554" s="21"/>
      <c r="AD1554" s="21"/>
      <c r="AE1554" s="21"/>
      <c r="AF1554" s="21"/>
      <c r="AG1554" s="21"/>
      <c r="AH1554" s="21"/>
      <c r="AI1554" s="21"/>
      <c r="AJ1554" s="21"/>
      <c r="AK1554" s="21"/>
      <c r="AL1554" s="21"/>
      <c r="AM1554" s="21"/>
      <c r="AN1554" s="21"/>
    </row>
    <row r="1555" spans="1:40" s="436" customFormat="1" ht="14.5">
      <c r="A1555" s="435"/>
      <c r="B1555" s="435"/>
      <c r="C1555" s="435"/>
      <c r="D1555" s="435"/>
      <c r="E1555" s="435"/>
      <c r="F1555" s="435"/>
      <c r="G1555" s="435"/>
      <c r="H1555" s="435"/>
      <c r="I1555" s="435"/>
      <c r="J1555" s="435"/>
      <c r="K1555" s="435"/>
      <c r="L1555" s="435"/>
      <c r="M1555" s="435"/>
      <c r="N1555" s="435"/>
      <c r="O1555" s="435"/>
      <c r="P1555" s="435"/>
      <c r="Q1555" s="435"/>
      <c r="R1555" s="435"/>
      <c r="S1555" s="435"/>
      <c r="T1555" s="435"/>
      <c r="U1555" s="435"/>
      <c r="V1555" s="21"/>
      <c r="W1555" s="21"/>
      <c r="X1555" s="21"/>
      <c r="Y1555" s="21"/>
      <c r="Z1555" s="21"/>
      <c r="AA1555" s="21"/>
      <c r="AB1555" s="21"/>
      <c r="AC1555" s="21"/>
      <c r="AD1555" s="21"/>
      <c r="AE1555" s="21"/>
      <c r="AF1555" s="21"/>
      <c r="AG1555" s="21"/>
      <c r="AH1555" s="21"/>
      <c r="AI1555" s="21"/>
      <c r="AJ1555" s="21"/>
      <c r="AK1555" s="21"/>
      <c r="AL1555" s="21"/>
      <c r="AM1555" s="21"/>
      <c r="AN1555" s="21"/>
    </row>
    <row r="1556" spans="1:40" s="436" customFormat="1" ht="14.5">
      <c r="A1556" s="435"/>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21"/>
      <c r="W1556" s="21"/>
      <c r="X1556" s="21"/>
      <c r="Y1556" s="21"/>
      <c r="Z1556" s="21"/>
      <c r="AA1556" s="21"/>
      <c r="AB1556" s="21"/>
      <c r="AC1556" s="21"/>
      <c r="AD1556" s="21"/>
      <c r="AE1556" s="21"/>
      <c r="AF1556" s="21"/>
      <c r="AG1556" s="21"/>
      <c r="AH1556" s="21"/>
      <c r="AI1556" s="21"/>
      <c r="AJ1556" s="21"/>
      <c r="AK1556" s="21"/>
      <c r="AL1556" s="21"/>
      <c r="AM1556" s="21"/>
      <c r="AN1556" s="21"/>
    </row>
    <row r="1557" spans="1:40" s="436" customFormat="1" ht="14.5">
      <c r="A1557" s="435"/>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21"/>
      <c r="W1557" s="21"/>
      <c r="X1557" s="21"/>
      <c r="Y1557" s="21"/>
      <c r="Z1557" s="21"/>
      <c r="AA1557" s="21"/>
      <c r="AB1557" s="21"/>
      <c r="AC1557" s="21"/>
      <c r="AD1557" s="21"/>
      <c r="AE1557" s="21"/>
      <c r="AF1557" s="21"/>
      <c r="AG1557" s="21"/>
      <c r="AH1557" s="21"/>
      <c r="AI1557" s="21"/>
      <c r="AJ1557" s="21"/>
      <c r="AK1557" s="21"/>
      <c r="AL1557" s="21"/>
      <c r="AM1557" s="21"/>
      <c r="AN1557" s="21"/>
    </row>
    <row r="1558" spans="1:40" s="436" customFormat="1" ht="14.5">
      <c r="A1558" s="435"/>
      <c r="B1558" s="435"/>
      <c r="C1558" s="435"/>
      <c r="D1558" s="435"/>
      <c r="E1558" s="435"/>
      <c r="F1558" s="435"/>
      <c r="G1558" s="435"/>
      <c r="H1558" s="435"/>
      <c r="I1558" s="435"/>
      <c r="J1558" s="435"/>
      <c r="K1558" s="435"/>
      <c r="L1558" s="435"/>
      <c r="M1558" s="435"/>
      <c r="N1558" s="435"/>
      <c r="O1558" s="435"/>
      <c r="P1558" s="435"/>
      <c r="Q1558" s="435"/>
      <c r="R1558" s="435"/>
      <c r="S1558" s="435"/>
      <c r="T1558" s="435"/>
      <c r="U1558" s="435"/>
      <c r="V1558" s="21"/>
      <c r="W1558" s="21"/>
      <c r="X1558" s="21"/>
      <c r="Y1558" s="21"/>
      <c r="Z1558" s="21"/>
      <c r="AA1558" s="21"/>
      <c r="AB1558" s="21"/>
      <c r="AC1558" s="21"/>
      <c r="AD1558" s="21"/>
      <c r="AE1558" s="21"/>
      <c r="AF1558" s="21"/>
      <c r="AG1558" s="21"/>
      <c r="AH1558" s="21"/>
      <c r="AI1558" s="21"/>
      <c r="AJ1558" s="21"/>
      <c r="AK1558" s="21"/>
      <c r="AL1558" s="21"/>
      <c r="AM1558" s="21"/>
      <c r="AN1558" s="21"/>
    </row>
    <row r="1559" spans="1:40" s="436" customFormat="1" ht="14.5">
      <c r="A1559" s="435"/>
      <c r="B1559" s="435"/>
      <c r="C1559" s="435"/>
      <c r="D1559" s="435"/>
      <c r="E1559" s="435"/>
      <c r="F1559" s="435"/>
      <c r="G1559" s="435"/>
      <c r="H1559" s="435"/>
      <c r="I1559" s="435"/>
      <c r="J1559" s="435"/>
      <c r="K1559" s="435"/>
      <c r="L1559" s="435"/>
      <c r="M1559" s="435"/>
      <c r="N1559" s="435"/>
      <c r="O1559" s="435"/>
      <c r="P1559" s="435"/>
      <c r="Q1559" s="435"/>
      <c r="R1559" s="435"/>
      <c r="S1559" s="435"/>
      <c r="T1559" s="435"/>
      <c r="U1559" s="435"/>
      <c r="V1559" s="21"/>
      <c r="W1559" s="21"/>
      <c r="X1559" s="21"/>
      <c r="Y1559" s="21"/>
      <c r="Z1559" s="21"/>
      <c r="AA1559" s="21"/>
      <c r="AB1559" s="21"/>
      <c r="AC1559" s="21"/>
      <c r="AD1559" s="21"/>
      <c r="AE1559" s="21"/>
      <c r="AF1559" s="21"/>
      <c r="AG1559" s="21"/>
      <c r="AH1559" s="21"/>
      <c r="AI1559" s="21"/>
      <c r="AJ1559" s="21"/>
      <c r="AK1559" s="21"/>
      <c r="AL1559" s="21"/>
      <c r="AM1559" s="21"/>
      <c r="AN1559" s="21"/>
    </row>
    <row r="1560" spans="1:40" s="436" customFormat="1" ht="14.5">
      <c r="A1560" s="435"/>
      <c r="B1560" s="435"/>
      <c r="C1560" s="435"/>
      <c r="D1560" s="435"/>
      <c r="E1560" s="435"/>
      <c r="F1560" s="435"/>
      <c r="G1560" s="435"/>
      <c r="H1560" s="435"/>
      <c r="I1560" s="435"/>
      <c r="J1560" s="435"/>
      <c r="K1560" s="435"/>
      <c r="L1560" s="435"/>
      <c r="M1560" s="435"/>
      <c r="N1560" s="435"/>
      <c r="O1560" s="435"/>
      <c r="P1560" s="435"/>
      <c r="Q1560" s="435"/>
      <c r="R1560" s="435"/>
      <c r="S1560" s="435"/>
      <c r="T1560" s="435"/>
      <c r="U1560" s="435"/>
      <c r="V1560" s="21"/>
      <c r="W1560" s="21"/>
      <c r="X1560" s="21"/>
      <c r="Y1560" s="21"/>
      <c r="Z1560" s="21"/>
      <c r="AA1560" s="21"/>
      <c r="AB1560" s="21"/>
      <c r="AC1560" s="21"/>
      <c r="AD1560" s="21"/>
      <c r="AE1560" s="21"/>
      <c r="AF1560" s="21"/>
      <c r="AG1560" s="21"/>
      <c r="AH1560" s="21"/>
      <c r="AI1560" s="21"/>
      <c r="AJ1560" s="21"/>
      <c r="AK1560" s="21"/>
      <c r="AL1560" s="21"/>
      <c r="AM1560" s="21"/>
      <c r="AN1560" s="21"/>
    </row>
    <row r="1561" spans="1:40" s="436" customFormat="1" ht="14.5">
      <c r="A1561" s="435"/>
      <c r="B1561" s="435"/>
      <c r="C1561" s="435"/>
      <c r="D1561" s="435"/>
      <c r="E1561" s="435"/>
      <c r="F1561" s="435"/>
      <c r="G1561" s="435"/>
      <c r="H1561" s="435"/>
      <c r="I1561" s="435"/>
      <c r="J1561" s="435"/>
      <c r="K1561" s="435"/>
      <c r="L1561" s="435"/>
      <c r="M1561" s="435"/>
      <c r="N1561" s="435"/>
      <c r="O1561" s="435"/>
      <c r="P1561" s="435"/>
      <c r="Q1561" s="435"/>
      <c r="R1561" s="435"/>
      <c r="S1561" s="435"/>
      <c r="T1561" s="435"/>
      <c r="U1561" s="435"/>
      <c r="V1561" s="21"/>
      <c r="W1561" s="21"/>
      <c r="X1561" s="21"/>
      <c r="Y1561" s="21"/>
      <c r="Z1561" s="21"/>
      <c r="AA1561" s="21"/>
      <c r="AB1561" s="21"/>
      <c r="AC1561" s="21"/>
      <c r="AD1561" s="21"/>
      <c r="AE1561" s="21"/>
      <c r="AF1561" s="21"/>
      <c r="AG1561" s="21"/>
      <c r="AH1561" s="21"/>
      <c r="AI1561" s="21"/>
      <c r="AJ1561" s="21"/>
      <c r="AK1561" s="21"/>
      <c r="AL1561" s="21"/>
      <c r="AM1561" s="21"/>
      <c r="AN1561" s="21"/>
    </row>
    <row r="1562" spans="1:40" s="436" customFormat="1" ht="14.5">
      <c r="A1562" s="435"/>
      <c r="B1562" s="435"/>
      <c r="C1562" s="435"/>
      <c r="D1562" s="435"/>
      <c r="E1562" s="435"/>
      <c r="F1562" s="435"/>
      <c r="G1562" s="435"/>
      <c r="H1562" s="435"/>
      <c r="I1562" s="435"/>
      <c r="J1562" s="435"/>
      <c r="K1562" s="435"/>
      <c r="L1562" s="435"/>
      <c r="M1562" s="435"/>
      <c r="N1562" s="435"/>
      <c r="O1562" s="435"/>
      <c r="P1562" s="435"/>
      <c r="Q1562" s="435"/>
      <c r="R1562" s="435"/>
      <c r="S1562" s="435"/>
      <c r="T1562" s="435"/>
      <c r="U1562" s="435"/>
      <c r="V1562" s="21"/>
      <c r="W1562" s="21"/>
      <c r="X1562" s="21"/>
      <c r="Y1562" s="21"/>
      <c r="Z1562" s="21"/>
      <c r="AA1562" s="21"/>
      <c r="AB1562" s="21"/>
      <c r="AC1562" s="21"/>
      <c r="AD1562" s="21"/>
      <c r="AE1562" s="21"/>
      <c r="AF1562" s="21"/>
      <c r="AG1562" s="21"/>
      <c r="AH1562" s="21"/>
      <c r="AI1562" s="21"/>
      <c r="AJ1562" s="21"/>
      <c r="AK1562" s="21"/>
      <c r="AL1562" s="21"/>
      <c r="AM1562" s="21"/>
      <c r="AN1562" s="21"/>
    </row>
    <row r="1563" spans="1:40" s="436" customFormat="1" ht="14.5">
      <c r="A1563" s="435"/>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21"/>
      <c r="W1563" s="21"/>
      <c r="X1563" s="21"/>
      <c r="Y1563" s="21"/>
      <c r="Z1563" s="21"/>
      <c r="AA1563" s="21"/>
      <c r="AB1563" s="21"/>
      <c r="AC1563" s="21"/>
      <c r="AD1563" s="21"/>
      <c r="AE1563" s="21"/>
      <c r="AF1563" s="21"/>
      <c r="AG1563" s="21"/>
      <c r="AH1563" s="21"/>
      <c r="AI1563" s="21"/>
      <c r="AJ1563" s="21"/>
      <c r="AK1563" s="21"/>
      <c r="AL1563" s="21"/>
      <c r="AM1563" s="21"/>
      <c r="AN1563" s="21"/>
    </row>
    <row r="1564" spans="1:40" s="436" customFormat="1" ht="14.5">
      <c r="A1564" s="435"/>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21"/>
      <c r="W1564" s="21"/>
      <c r="X1564" s="21"/>
      <c r="Y1564" s="21"/>
      <c r="Z1564" s="21"/>
      <c r="AA1564" s="21"/>
      <c r="AB1564" s="21"/>
      <c r="AC1564" s="21"/>
      <c r="AD1564" s="21"/>
      <c r="AE1564" s="21"/>
      <c r="AF1564" s="21"/>
      <c r="AG1564" s="21"/>
      <c r="AH1564" s="21"/>
      <c r="AI1564" s="21"/>
      <c r="AJ1564" s="21"/>
      <c r="AK1564" s="21"/>
      <c r="AL1564" s="21"/>
      <c r="AM1564" s="21"/>
      <c r="AN1564" s="21"/>
    </row>
    <row r="1565" spans="1:40" s="436" customFormat="1" ht="14.5">
      <c r="A1565" s="435"/>
      <c r="B1565" s="435"/>
      <c r="C1565" s="435"/>
      <c r="D1565" s="435"/>
      <c r="E1565" s="435"/>
      <c r="F1565" s="435"/>
      <c r="G1565" s="435"/>
      <c r="H1565" s="435"/>
      <c r="I1565" s="435"/>
      <c r="J1565" s="435"/>
      <c r="K1565" s="435"/>
      <c r="L1565" s="435"/>
      <c r="M1565" s="435"/>
      <c r="N1565" s="435"/>
      <c r="O1565" s="435"/>
      <c r="P1565" s="435"/>
      <c r="Q1565" s="435"/>
      <c r="R1565" s="435"/>
      <c r="S1565" s="435"/>
      <c r="T1565" s="435"/>
      <c r="U1565" s="435"/>
      <c r="V1565" s="21"/>
      <c r="W1565" s="21"/>
      <c r="X1565" s="21"/>
      <c r="Y1565" s="21"/>
      <c r="Z1565" s="21"/>
      <c r="AA1565" s="21"/>
      <c r="AB1565" s="21"/>
      <c r="AC1565" s="21"/>
      <c r="AD1565" s="21"/>
      <c r="AE1565" s="21"/>
      <c r="AF1565" s="21"/>
      <c r="AG1565" s="21"/>
      <c r="AH1565" s="21"/>
      <c r="AI1565" s="21"/>
      <c r="AJ1565" s="21"/>
      <c r="AK1565" s="21"/>
      <c r="AL1565" s="21"/>
      <c r="AM1565" s="21"/>
      <c r="AN1565" s="21"/>
    </row>
    <row r="1566" spans="1:40" s="436" customFormat="1" ht="14.5">
      <c r="A1566" s="435"/>
      <c r="B1566" s="435"/>
      <c r="C1566" s="435"/>
      <c r="D1566" s="435"/>
      <c r="E1566" s="435"/>
      <c r="F1566" s="435"/>
      <c r="G1566" s="435"/>
      <c r="H1566" s="435"/>
      <c r="I1566" s="435"/>
      <c r="J1566" s="435"/>
      <c r="K1566" s="435"/>
      <c r="L1566" s="435"/>
      <c r="M1566" s="435"/>
      <c r="N1566" s="435"/>
      <c r="O1566" s="435"/>
      <c r="P1566" s="435"/>
      <c r="Q1566" s="435"/>
      <c r="R1566" s="435"/>
      <c r="S1566" s="435"/>
      <c r="T1566" s="435"/>
      <c r="U1566" s="435"/>
      <c r="V1566" s="21"/>
      <c r="W1566" s="21"/>
      <c r="X1566" s="21"/>
      <c r="Y1566" s="21"/>
      <c r="Z1566" s="21"/>
      <c r="AA1566" s="21"/>
      <c r="AB1566" s="21"/>
      <c r="AC1566" s="21"/>
      <c r="AD1566" s="21"/>
      <c r="AE1566" s="21"/>
      <c r="AF1566" s="21"/>
      <c r="AG1566" s="21"/>
      <c r="AH1566" s="21"/>
      <c r="AI1566" s="21"/>
      <c r="AJ1566" s="21"/>
      <c r="AK1566" s="21"/>
      <c r="AL1566" s="21"/>
      <c r="AM1566" s="21"/>
      <c r="AN1566" s="21"/>
    </row>
    <row r="1567" spans="1:40" s="436" customFormat="1" ht="14.5">
      <c r="A1567" s="435"/>
      <c r="B1567" s="435"/>
      <c r="C1567" s="435"/>
      <c r="D1567" s="435"/>
      <c r="E1567" s="435"/>
      <c r="F1567" s="435"/>
      <c r="G1567" s="435"/>
      <c r="H1567" s="435"/>
      <c r="I1567" s="435"/>
      <c r="J1567" s="435"/>
      <c r="K1567" s="435"/>
      <c r="L1567" s="435"/>
      <c r="M1567" s="435"/>
      <c r="N1567" s="435"/>
      <c r="O1567" s="435"/>
      <c r="P1567" s="435"/>
      <c r="Q1567" s="435"/>
      <c r="R1567" s="435"/>
      <c r="S1567" s="435"/>
      <c r="T1567" s="435"/>
      <c r="U1567" s="435"/>
      <c r="V1567" s="21"/>
      <c r="W1567" s="21"/>
      <c r="X1567" s="21"/>
      <c r="Y1567" s="21"/>
      <c r="Z1567" s="21"/>
      <c r="AA1567" s="21"/>
      <c r="AB1567" s="21"/>
      <c r="AC1567" s="21"/>
      <c r="AD1567" s="21"/>
      <c r="AE1567" s="21"/>
      <c r="AF1567" s="21"/>
      <c r="AG1567" s="21"/>
      <c r="AH1567" s="21"/>
      <c r="AI1567" s="21"/>
      <c r="AJ1567" s="21"/>
      <c r="AK1567" s="21"/>
      <c r="AL1567" s="21"/>
      <c r="AM1567" s="21"/>
      <c r="AN1567" s="21"/>
    </row>
    <row r="1568" spans="1:40" s="436" customFormat="1" ht="14.5">
      <c r="A1568" s="435"/>
      <c r="B1568" s="435"/>
      <c r="C1568" s="435"/>
      <c r="D1568" s="435"/>
      <c r="E1568" s="435"/>
      <c r="F1568" s="435"/>
      <c r="G1568" s="435"/>
      <c r="H1568" s="435"/>
      <c r="I1568" s="435"/>
      <c r="J1568" s="435"/>
      <c r="K1568" s="435"/>
      <c r="L1568" s="435"/>
      <c r="M1568" s="435"/>
      <c r="N1568" s="435"/>
      <c r="O1568" s="435"/>
      <c r="P1568" s="435"/>
      <c r="Q1568" s="435"/>
      <c r="R1568" s="435"/>
      <c r="S1568" s="435"/>
      <c r="T1568" s="435"/>
      <c r="U1568" s="435"/>
      <c r="V1568" s="21"/>
      <c r="W1568" s="21"/>
      <c r="X1568" s="21"/>
      <c r="Y1568" s="21"/>
      <c r="Z1568" s="21"/>
      <c r="AA1568" s="21"/>
      <c r="AB1568" s="21"/>
      <c r="AC1568" s="21"/>
      <c r="AD1568" s="21"/>
      <c r="AE1568" s="21"/>
      <c r="AF1568" s="21"/>
      <c r="AG1568" s="21"/>
      <c r="AH1568" s="21"/>
      <c r="AI1568" s="21"/>
      <c r="AJ1568" s="21"/>
      <c r="AK1568" s="21"/>
      <c r="AL1568" s="21"/>
      <c r="AM1568" s="21"/>
      <c r="AN1568" s="21"/>
    </row>
    <row r="1569" spans="1:40" s="436" customFormat="1" ht="14.5">
      <c r="A1569" s="435"/>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21"/>
      <c r="W1569" s="21"/>
      <c r="X1569" s="21"/>
      <c r="Y1569" s="21"/>
      <c r="Z1569" s="21"/>
      <c r="AA1569" s="21"/>
      <c r="AB1569" s="21"/>
      <c r="AC1569" s="21"/>
      <c r="AD1569" s="21"/>
      <c r="AE1569" s="21"/>
      <c r="AF1569" s="21"/>
      <c r="AG1569" s="21"/>
      <c r="AH1569" s="21"/>
      <c r="AI1569" s="21"/>
      <c r="AJ1569" s="21"/>
      <c r="AK1569" s="21"/>
      <c r="AL1569" s="21"/>
      <c r="AM1569" s="21"/>
      <c r="AN1569" s="21"/>
    </row>
    <row r="1570" spans="1:40" s="436" customFormat="1" ht="14.5">
      <c r="A1570" s="435"/>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21"/>
      <c r="W1570" s="21"/>
      <c r="X1570" s="21"/>
      <c r="Y1570" s="21"/>
      <c r="Z1570" s="21"/>
      <c r="AA1570" s="21"/>
      <c r="AB1570" s="21"/>
      <c r="AC1570" s="21"/>
      <c r="AD1570" s="21"/>
      <c r="AE1570" s="21"/>
      <c r="AF1570" s="21"/>
      <c r="AG1570" s="21"/>
      <c r="AH1570" s="21"/>
      <c r="AI1570" s="21"/>
      <c r="AJ1570" s="21"/>
      <c r="AK1570" s="21"/>
      <c r="AL1570" s="21"/>
      <c r="AM1570" s="21"/>
      <c r="AN1570" s="21"/>
    </row>
    <row r="1571" spans="1:40" s="436" customFormat="1" ht="14.5">
      <c r="A1571" s="435"/>
      <c r="B1571" s="435"/>
      <c r="C1571" s="435"/>
      <c r="D1571" s="435"/>
      <c r="E1571" s="435"/>
      <c r="F1571" s="435"/>
      <c r="G1571" s="435"/>
      <c r="H1571" s="435"/>
      <c r="I1571" s="435"/>
      <c r="J1571" s="435"/>
      <c r="K1571" s="435"/>
      <c r="L1571" s="435"/>
      <c r="M1571" s="435"/>
      <c r="N1571" s="435"/>
      <c r="O1571" s="435"/>
      <c r="P1571" s="435"/>
      <c r="Q1571" s="435"/>
      <c r="R1571" s="435"/>
      <c r="S1571" s="435"/>
      <c r="T1571" s="435"/>
      <c r="U1571" s="435"/>
      <c r="V1571" s="21"/>
      <c r="W1571" s="21"/>
      <c r="X1571" s="21"/>
      <c r="Y1571" s="21"/>
      <c r="Z1571" s="21"/>
      <c r="AA1571" s="21"/>
      <c r="AB1571" s="21"/>
      <c r="AC1571" s="21"/>
      <c r="AD1571" s="21"/>
      <c r="AE1571" s="21"/>
      <c r="AF1571" s="21"/>
      <c r="AG1571" s="21"/>
      <c r="AH1571" s="21"/>
      <c r="AI1571" s="21"/>
      <c r="AJ1571" s="21"/>
      <c r="AK1571" s="21"/>
      <c r="AL1571" s="21"/>
      <c r="AM1571" s="21"/>
      <c r="AN1571" s="21"/>
    </row>
    <row r="1572" spans="1:40" s="436" customFormat="1" ht="14.5">
      <c r="A1572" s="435"/>
      <c r="B1572" s="435"/>
      <c r="C1572" s="435"/>
      <c r="D1572" s="435"/>
      <c r="E1572" s="435"/>
      <c r="F1572" s="435"/>
      <c r="G1572" s="435"/>
      <c r="H1572" s="435"/>
      <c r="I1572" s="435"/>
      <c r="J1572" s="435"/>
      <c r="K1572" s="435"/>
      <c r="L1572" s="435"/>
      <c r="M1572" s="435"/>
      <c r="N1572" s="435"/>
      <c r="O1572" s="435"/>
      <c r="P1572" s="435"/>
      <c r="Q1572" s="435"/>
      <c r="R1572" s="435"/>
      <c r="S1572" s="435"/>
      <c r="T1572" s="435"/>
      <c r="U1572" s="435"/>
      <c r="V1572" s="21"/>
      <c r="W1572" s="21"/>
      <c r="X1572" s="21"/>
      <c r="Y1572" s="21"/>
      <c r="Z1572" s="21"/>
      <c r="AA1572" s="21"/>
      <c r="AB1572" s="21"/>
      <c r="AC1572" s="21"/>
      <c r="AD1572" s="21"/>
      <c r="AE1572" s="21"/>
      <c r="AF1572" s="21"/>
      <c r="AG1572" s="21"/>
      <c r="AH1572" s="21"/>
      <c r="AI1572" s="21"/>
      <c r="AJ1572" s="21"/>
      <c r="AK1572" s="21"/>
      <c r="AL1572" s="21"/>
      <c r="AM1572" s="21"/>
      <c r="AN1572" s="21"/>
    </row>
    <row r="1573" spans="1:40" s="436" customFormat="1" ht="14.5">
      <c r="A1573" s="435"/>
      <c r="B1573" s="435"/>
      <c r="C1573" s="435"/>
      <c r="D1573" s="435"/>
      <c r="E1573" s="435"/>
      <c r="F1573" s="435"/>
      <c r="G1573" s="435"/>
      <c r="H1573" s="435"/>
      <c r="I1573" s="435"/>
      <c r="J1573" s="435"/>
      <c r="K1573" s="435"/>
      <c r="L1573" s="435"/>
      <c r="M1573" s="435"/>
      <c r="N1573" s="435"/>
      <c r="O1573" s="435"/>
      <c r="P1573" s="435"/>
      <c r="Q1573" s="435"/>
      <c r="R1573" s="435"/>
      <c r="S1573" s="435"/>
      <c r="T1573" s="435"/>
      <c r="U1573" s="435"/>
      <c r="V1573" s="21"/>
      <c r="W1573" s="21"/>
      <c r="X1573" s="21"/>
      <c r="Y1573" s="21"/>
      <c r="Z1573" s="21"/>
      <c r="AA1573" s="21"/>
      <c r="AB1573" s="21"/>
      <c r="AC1573" s="21"/>
      <c r="AD1573" s="21"/>
      <c r="AE1573" s="21"/>
      <c r="AF1573" s="21"/>
      <c r="AG1573" s="21"/>
      <c r="AH1573" s="21"/>
      <c r="AI1573" s="21"/>
      <c r="AJ1573" s="21"/>
      <c r="AK1573" s="21"/>
      <c r="AL1573" s="21"/>
      <c r="AM1573" s="21"/>
      <c r="AN1573" s="21"/>
    </row>
    <row r="1574" spans="1:40" s="436" customFormat="1" ht="14.5">
      <c r="A1574" s="435"/>
      <c r="B1574" s="435"/>
      <c r="C1574" s="435"/>
      <c r="D1574" s="435"/>
      <c r="E1574" s="435"/>
      <c r="F1574" s="435"/>
      <c r="G1574" s="435"/>
      <c r="H1574" s="435"/>
      <c r="I1574" s="435"/>
      <c r="J1574" s="435"/>
      <c r="K1574" s="435"/>
      <c r="L1574" s="435"/>
      <c r="M1574" s="435"/>
      <c r="N1574" s="435"/>
      <c r="O1574" s="435"/>
      <c r="P1574" s="435"/>
      <c r="Q1574" s="435"/>
      <c r="R1574" s="435"/>
      <c r="S1574" s="435"/>
      <c r="T1574" s="435"/>
      <c r="U1574" s="435"/>
      <c r="V1574" s="21"/>
      <c r="W1574" s="21"/>
      <c r="X1574" s="21"/>
      <c r="Y1574" s="21"/>
      <c r="Z1574" s="21"/>
      <c r="AA1574" s="21"/>
      <c r="AB1574" s="21"/>
      <c r="AC1574" s="21"/>
      <c r="AD1574" s="21"/>
      <c r="AE1574" s="21"/>
      <c r="AF1574" s="21"/>
      <c r="AG1574" s="21"/>
      <c r="AH1574" s="21"/>
      <c r="AI1574" s="21"/>
      <c r="AJ1574" s="21"/>
      <c r="AK1574" s="21"/>
      <c r="AL1574" s="21"/>
      <c r="AM1574" s="21"/>
      <c r="AN1574" s="21"/>
    </row>
    <row r="1575" spans="1:40" s="436" customFormat="1" ht="14.5">
      <c r="A1575" s="435"/>
      <c r="B1575" s="435"/>
      <c r="C1575" s="435"/>
      <c r="D1575" s="435"/>
      <c r="E1575" s="435"/>
      <c r="F1575" s="435"/>
      <c r="G1575" s="435"/>
      <c r="H1575" s="435"/>
      <c r="I1575" s="435"/>
      <c r="J1575" s="435"/>
      <c r="K1575" s="435"/>
      <c r="L1575" s="435"/>
      <c r="M1575" s="435"/>
      <c r="N1575" s="435"/>
      <c r="O1575" s="435"/>
      <c r="P1575" s="435"/>
      <c r="Q1575" s="435"/>
      <c r="R1575" s="435"/>
      <c r="S1575" s="435"/>
      <c r="T1575" s="435"/>
      <c r="U1575" s="435"/>
      <c r="V1575" s="21"/>
      <c r="W1575" s="21"/>
      <c r="X1575" s="21"/>
      <c r="Y1575" s="21"/>
      <c r="Z1575" s="21"/>
      <c r="AA1575" s="21"/>
      <c r="AB1575" s="21"/>
      <c r="AC1575" s="21"/>
      <c r="AD1575" s="21"/>
      <c r="AE1575" s="21"/>
      <c r="AF1575" s="21"/>
      <c r="AG1575" s="21"/>
      <c r="AH1575" s="21"/>
      <c r="AI1575" s="21"/>
      <c r="AJ1575" s="21"/>
      <c r="AK1575" s="21"/>
      <c r="AL1575" s="21"/>
      <c r="AM1575" s="21"/>
      <c r="AN1575" s="21"/>
    </row>
    <row r="1576" spans="1:40" s="436" customFormat="1" ht="14.5">
      <c r="A1576" s="435"/>
      <c r="B1576" s="435"/>
      <c r="C1576" s="435"/>
      <c r="D1576" s="435"/>
      <c r="E1576" s="435"/>
      <c r="F1576" s="435"/>
      <c r="G1576" s="435"/>
      <c r="H1576" s="435"/>
      <c r="I1576" s="435"/>
      <c r="J1576" s="435"/>
      <c r="K1576" s="435"/>
      <c r="L1576" s="435"/>
      <c r="M1576" s="435"/>
      <c r="N1576" s="435"/>
      <c r="O1576" s="435"/>
      <c r="P1576" s="435"/>
      <c r="Q1576" s="435"/>
      <c r="R1576" s="435"/>
      <c r="S1576" s="435"/>
      <c r="T1576" s="435"/>
      <c r="U1576" s="435"/>
      <c r="V1576" s="21"/>
      <c r="W1576" s="21"/>
      <c r="X1576" s="21"/>
      <c r="Y1576" s="21"/>
      <c r="Z1576" s="21"/>
      <c r="AA1576" s="21"/>
      <c r="AB1576" s="21"/>
      <c r="AC1576" s="21"/>
      <c r="AD1576" s="21"/>
      <c r="AE1576" s="21"/>
      <c r="AF1576" s="21"/>
      <c r="AG1576" s="21"/>
      <c r="AH1576" s="21"/>
      <c r="AI1576" s="21"/>
      <c r="AJ1576" s="21"/>
      <c r="AK1576" s="21"/>
      <c r="AL1576" s="21"/>
      <c r="AM1576" s="21"/>
      <c r="AN1576" s="21"/>
    </row>
    <row r="1577" spans="1:40" s="436" customFormat="1" ht="14.5">
      <c r="A1577" s="435"/>
      <c r="B1577" s="435"/>
      <c r="C1577" s="435"/>
      <c r="D1577" s="435"/>
      <c r="E1577" s="435"/>
      <c r="F1577" s="435"/>
      <c r="G1577" s="435"/>
      <c r="H1577" s="435"/>
      <c r="I1577" s="435"/>
      <c r="J1577" s="435"/>
      <c r="K1577" s="435"/>
      <c r="L1577" s="435"/>
      <c r="M1577" s="435"/>
      <c r="N1577" s="435"/>
      <c r="O1577" s="435"/>
      <c r="P1577" s="435"/>
      <c r="Q1577" s="435"/>
      <c r="R1577" s="435"/>
      <c r="S1577" s="435"/>
      <c r="T1577" s="435"/>
      <c r="U1577" s="435"/>
      <c r="V1577" s="21"/>
      <c r="W1577" s="21"/>
      <c r="X1577" s="21"/>
      <c r="Y1577" s="21"/>
      <c r="Z1577" s="21"/>
      <c r="AA1577" s="21"/>
      <c r="AB1577" s="21"/>
      <c r="AC1577" s="21"/>
      <c r="AD1577" s="21"/>
      <c r="AE1577" s="21"/>
      <c r="AF1577" s="21"/>
      <c r="AG1577" s="21"/>
      <c r="AH1577" s="21"/>
      <c r="AI1577" s="21"/>
      <c r="AJ1577" s="21"/>
      <c r="AK1577" s="21"/>
      <c r="AL1577" s="21"/>
      <c r="AM1577" s="21"/>
      <c r="AN1577" s="21"/>
    </row>
    <row r="1578" spans="1:40" s="436" customFormat="1" ht="14.5">
      <c r="A1578" s="435"/>
      <c r="B1578" s="435"/>
      <c r="C1578" s="435"/>
      <c r="D1578" s="435"/>
      <c r="E1578" s="435"/>
      <c r="F1578" s="435"/>
      <c r="G1578" s="435"/>
      <c r="H1578" s="435"/>
      <c r="I1578" s="435"/>
      <c r="J1578" s="435"/>
      <c r="K1578" s="435"/>
      <c r="L1578" s="435"/>
      <c r="M1578" s="435"/>
      <c r="N1578" s="435"/>
      <c r="O1578" s="435"/>
      <c r="P1578" s="435"/>
      <c r="Q1578" s="435"/>
      <c r="R1578" s="435"/>
      <c r="S1578" s="435"/>
      <c r="T1578" s="435"/>
      <c r="U1578" s="435"/>
      <c r="V1578" s="21"/>
      <c r="W1578" s="21"/>
      <c r="X1578" s="21"/>
      <c r="Y1578" s="21"/>
      <c r="Z1578" s="21"/>
      <c r="AA1578" s="21"/>
      <c r="AB1578" s="21"/>
      <c r="AC1578" s="21"/>
      <c r="AD1578" s="21"/>
      <c r="AE1578" s="21"/>
      <c r="AF1578" s="21"/>
      <c r="AG1578" s="21"/>
      <c r="AH1578" s="21"/>
      <c r="AI1578" s="21"/>
      <c r="AJ1578" s="21"/>
      <c r="AK1578" s="21"/>
      <c r="AL1578" s="21"/>
      <c r="AM1578" s="21"/>
      <c r="AN1578" s="21"/>
    </row>
    <row r="1579" spans="1:40" s="436" customFormat="1" ht="14.5">
      <c r="A1579" s="435"/>
      <c r="B1579" s="435"/>
      <c r="C1579" s="435"/>
      <c r="D1579" s="435"/>
      <c r="E1579" s="435"/>
      <c r="F1579" s="435"/>
      <c r="G1579" s="435"/>
      <c r="H1579" s="435"/>
      <c r="I1579" s="435"/>
      <c r="J1579" s="435"/>
      <c r="K1579" s="435"/>
      <c r="L1579" s="435"/>
      <c r="M1579" s="435"/>
      <c r="N1579" s="435"/>
      <c r="O1579" s="435"/>
      <c r="P1579" s="435"/>
      <c r="Q1579" s="435"/>
      <c r="R1579" s="435"/>
      <c r="S1579" s="435"/>
      <c r="T1579" s="435"/>
      <c r="U1579" s="435"/>
      <c r="V1579" s="21"/>
      <c r="W1579" s="21"/>
      <c r="X1579" s="21"/>
      <c r="Y1579" s="21"/>
      <c r="Z1579" s="21"/>
      <c r="AA1579" s="21"/>
      <c r="AB1579" s="21"/>
      <c r="AC1579" s="21"/>
      <c r="AD1579" s="21"/>
      <c r="AE1579" s="21"/>
      <c r="AF1579" s="21"/>
      <c r="AG1579" s="21"/>
      <c r="AH1579" s="21"/>
      <c r="AI1579" s="21"/>
      <c r="AJ1579" s="21"/>
      <c r="AK1579" s="21"/>
      <c r="AL1579" s="21"/>
      <c r="AM1579" s="21"/>
      <c r="AN1579" s="21"/>
    </row>
    <row r="1580" spans="1:40" s="436" customFormat="1" ht="14.5">
      <c r="A1580" s="435"/>
      <c r="B1580" s="435"/>
      <c r="C1580" s="435"/>
      <c r="D1580" s="435"/>
      <c r="E1580" s="435"/>
      <c r="F1580" s="435"/>
      <c r="G1580" s="435"/>
      <c r="H1580" s="435"/>
      <c r="I1580" s="435"/>
      <c r="J1580" s="435"/>
      <c r="K1580" s="435"/>
      <c r="L1580" s="435"/>
      <c r="M1580" s="435"/>
      <c r="N1580" s="435"/>
      <c r="O1580" s="435"/>
      <c r="P1580" s="435"/>
      <c r="Q1580" s="435"/>
      <c r="R1580" s="435"/>
      <c r="S1580" s="435"/>
      <c r="T1580" s="435"/>
      <c r="U1580" s="435"/>
      <c r="V1580" s="21"/>
      <c r="W1580" s="21"/>
      <c r="X1580" s="21"/>
      <c r="Y1580" s="21"/>
      <c r="Z1580" s="21"/>
      <c r="AA1580" s="21"/>
      <c r="AB1580" s="21"/>
      <c r="AC1580" s="21"/>
      <c r="AD1580" s="21"/>
      <c r="AE1580" s="21"/>
      <c r="AF1580" s="21"/>
      <c r="AG1580" s="21"/>
      <c r="AH1580" s="21"/>
      <c r="AI1580" s="21"/>
      <c r="AJ1580" s="21"/>
      <c r="AK1580" s="21"/>
      <c r="AL1580" s="21"/>
      <c r="AM1580" s="21"/>
      <c r="AN1580" s="21"/>
    </row>
    <row r="1581" spans="1:40" s="436" customFormat="1" ht="14.5">
      <c r="A1581" s="435"/>
      <c r="B1581" s="435"/>
      <c r="C1581" s="435"/>
      <c r="D1581" s="435"/>
      <c r="E1581" s="435"/>
      <c r="F1581" s="435"/>
      <c r="G1581" s="435"/>
      <c r="H1581" s="435"/>
      <c r="I1581" s="435"/>
      <c r="J1581" s="435"/>
      <c r="K1581" s="435"/>
      <c r="L1581" s="435"/>
      <c r="M1581" s="435"/>
      <c r="N1581" s="435"/>
      <c r="O1581" s="435"/>
      <c r="P1581" s="435"/>
      <c r="Q1581" s="435"/>
      <c r="R1581" s="435"/>
      <c r="S1581" s="435"/>
      <c r="T1581" s="435"/>
      <c r="U1581" s="435"/>
      <c r="V1581" s="21"/>
      <c r="W1581" s="21"/>
      <c r="X1581" s="21"/>
      <c r="Y1581" s="21"/>
      <c r="Z1581" s="21"/>
      <c r="AA1581" s="21"/>
      <c r="AB1581" s="21"/>
      <c r="AC1581" s="21"/>
      <c r="AD1581" s="21"/>
      <c r="AE1581" s="21"/>
      <c r="AF1581" s="21"/>
      <c r="AG1581" s="21"/>
      <c r="AH1581" s="21"/>
      <c r="AI1581" s="21"/>
      <c r="AJ1581" s="21"/>
      <c r="AK1581" s="21"/>
      <c r="AL1581" s="21"/>
      <c r="AM1581" s="21"/>
      <c r="AN1581" s="21"/>
    </row>
    <row r="1582" spans="1:40" s="436" customFormat="1" ht="14.5">
      <c r="A1582" s="435"/>
      <c r="B1582" s="435"/>
      <c r="C1582" s="435"/>
      <c r="D1582" s="435"/>
      <c r="E1582" s="435"/>
      <c r="F1582" s="435"/>
      <c r="G1582" s="435"/>
      <c r="H1582" s="435"/>
      <c r="I1582" s="435"/>
      <c r="J1582" s="435"/>
      <c r="K1582" s="435"/>
      <c r="L1582" s="435"/>
      <c r="M1582" s="435"/>
      <c r="N1582" s="435"/>
      <c r="O1582" s="435"/>
      <c r="P1582" s="435"/>
      <c r="Q1582" s="435"/>
      <c r="R1582" s="435"/>
      <c r="S1582" s="435"/>
      <c r="T1582" s="435"/>
      <c r="U1582" s="435"/>
      <c r="V1582" s="21"/>
      <c r="W1582" s="21"/>
      <c r="X1582" s="21"/>
      <c r="Y1582" s="21"/>
      <c r="Z1582" s="21"/>
      <c r="AA1582" s="21"/>
      <c r="AB1582" s="21"/>
      <c r="AC1582" s="21"/>
      <c r="AD1582" s="21"/>
      <c r="AE1582" s="21"/>
      <c r="AF1582" s="21"/>
      <c r="AG1582" s="21"/>
      <c r="AH1582" s="21"/>
      <c r="AI1582" s="21"/>
      <c r="AJ1582" s="21"/>
      <c r="AK1582" s="21"/>
      <c r="AL1582" s="21"/>
      <c r="AM1582" s="21"/>
      <c r="AN1582" s="21"/>
    </row>
    <row r="1583" spans="1:40" s="436" customFormat="1" ht="14.5">
      <c r="A1583" s="435"/>
      <c r="B1583" s="435"/>
      <c r="C1583" s="435"/>
      <c r="D1583" s="435"/>
      <c r="E1583" s="435"/>
      <c r="F1583" s="435"/>
      <c r="G1583" s="435"/>
      <c r="H1583" s="435"/>
      <c r="I1583" s="435"/>
      <c r="J1583" s="435"/>
      <c r="K1583" s="435"/>
      <c r="L1583" s="435"/>
      <c r="M1583" s="435"/>
      <c r="N1583" s="435"/>
      <c r="O1583" s="435"/>
      <c r="P1583" s="435"/>
      <c r="Q1583" s="435"/>
      <c r="R1583" s="435"/>
      <c r="S1583" s="435"/>
      <c r="T1583" s="435"/>
      <c r="U1583" s="435"/>
      <c r="V1583" s="21"/>
      <c r="W1583" s="21"/>
      <c r="X1583" s="21"/>
      <c r="Y1583" s="21"/>
      <c r="Z1583" s="21"/>
      <c r="AA1583" s="21"/>
      <c r="AB1583" s="21"/>
      <c r="AC1583" s="21"/>
      <c r="AD1583" s="21"/>
      <c r="AE1583" s="21"/>
      <c r="AF1583" s="21"/>
      <c r="AG1583" s="21"/>
      <c r="AH1583" s="21"/>
      <c r="AI1583" s="21"/>
      <c r="AJ1583" s="21"/>
      <c r="AK1583" s="21"/>
      <c r="AL1583" s="21"/>
      <c r="AM1583" s="21"/>
      <c r="AN1583" s="21"/>
    </row>
    <row r="1584" spans="1:40" s="436" customFormat="1" ht="14.5">
      <c r="A1584" s="435"/>
      <c r="B1584" s="435"/>
      <c r="C1584" s="435"/>
      <c r="D1584" s="435"/>
      <c r="E1584" s="435"/>
      <c r="F1584" s="435"/>
      <c r="G1584" s="435"/>
      <c r="H1584" s="435"/>
      <c r="I1584" s="435"/>
      <c r="J1584" s="435"/>
      <c r="K1584" s="435"/>
      <c r="L1584" s="435"/>
      <c r="M1584" s="435"/>
      <c r="N1584" s="435"/>
      <c r="O1584" s="435"/>
      <c r="P1584" s="435"/>
      <c r="Q1584" s="435"/>
      <c r="R1584" s="435"/>
      <c r="S1584" s="435"/>
      <c r="T1584" s="435"/>
      <c r="U1584" s="435"/>
      <c r="V1584" s="21"/>
      <c r="W1584" s="21"/>
      <c r="X1584" s="21"/>
      <c r="Y1584" s="21"/>
      <c r="Z1584" s="21"/>
      <c r="AA1584" s="21"/>
      <c r="AB1584" s="21"/>
      <c r="AC1584" s="21"/>
      <c r="AD1584" s="21"/>
      <c r="AE1584" s="21"/>
      <c r="AF1584" s="21"/>
      <c r="AG1584" s="21"/>
      <c r="AH1584" s="21"/>
      <c r="AI1584" s="21"/>
      <c r="AJ1584" s="21"/>
      <c r="AK1584" s="21"/>
      <c r="AL1584" s="21"/>
      <c r="AM1584" s="21"/>
      <c r="AN1584" s="21"/>
    </row>
    <row r="1585" spans="1:40" s="436" customFormat="1" ht="14.5">
      <c r="A1585" s="435"/>
      <c r="B1585" s="435"/>
      <c r="C1585" s="435"/>
      <c r="D1585" s="435"/>
      <c r="E1585" s="435"/>
      <c r="F1585" s="435"/>
      <c r="G1585" s="435"/>
      <c r="H1585" s="435"/>
      <c r="I1585" s="435"/>
      <c r="J1585" s="435"/>
      <c r="K1585" s="435"/>
      <c r="L1585" s="435"/>
      <c r="M1585" s="435"/>
      <c r="N1585" s="435"/>
      <c r="O1585" s="435"/>
      <c r="P1585" s="435"/>
      <c r="Q1585" s="435"/>
      <c r="R1585" s="435"/>
      <c r="S1585" s="435"/>
      <c r="T1585" s="435"/>
      <c r="U1585" s="435"/>
      <c r="V1585" s="21"/>
      <c r="W1585" s="21"/>
      <c r="X1585" s="21"/>
      <c r="Y1585" s="21"/>
      <c r="Z1585" s="21"/>
      <c r="AA1585" s="21"/>
      <c r="AB1585" s="21"/>
      <c r="AC1585" s="21"/>
      <c r="AD1585" s="21"/>
      <c r="AE1585" s="21"/>
      <c r="AF1585" s="21"/>
      <c r="AG1585" s="21"/>
      <c r="AH1585" s="21"/>
      <c r="AI1585" s="21"/>
      <c r="AJ1585" s="21"/>
      <c r="AK1585" s="21"/>
      <c r="AL1585" s="21"/>
      <c r="AM1585" s="21"/>
      <c r="AN1585" s="21"/>
    </row>
    <row r="1586" spans="1:40" s="436" customFormat="1" ht="14.5">
      <c r="A1586" s="435"/>
      <c r="B1586" s="435"/>
      <c r="C1586" s="435"/>
      <c r="D1586" s="435"/>
      <c r="E1586" s="435"/>
      <c r="F1586" s="435"/>
      <c r="G1586" s="435"/>
      <c r="H1586" s="435"/>
      <c r="I1586" s="435"/>
      <c r="J1586" s="435"/>
      <c r="K1586" s="435"/>
      <c r="L1586" s="435"/>
      <c r="M1586" s="435"/>
      <c r="N1586" s="435"/>
      <c r="O1586" s="435"/>
      <c r="P1586" s="435"/>
      <c r="Q1586" s="435"/>
      <c r="R1586" s="435"/>
      <c r="S1586" s="435"/>
      <c r="T1586" s="435"/>
      <c r="U1586" s="435"/>
      <c r="V1586" s="21"/>
      <c r="W1586" s="21"/>
      <c r="X1586" s="21"/>
      <c r="Y1586" s="21"/>
      <c r="Z1586" s="21"/>
      <c r="AA1586" s="21"/>
      <c r="AB1586" s="21"/>
      <c r="AC1586" s="21"/>
      <c r="AD1586" s="21"/>
      <c r="AE1586" s="21"/>
      <c r="AF1586" s="21"/>
      <c r="AG1586" s="21"/>
      <c r="AH1586" s="21"/>
      <c r="AI1586" s="21"/>
      <c r="AJ1586" s="21"/>
      <c r="AK1586" s="21"/>
      <c r="AL1586" s="21"/>
      <c r="AM1586" s="21"/>
      <c r="AN1586" s="21"/>
    </row>
    <row r="1587" spans="1:40" s="436" customFormat="1" ht="14.5">
      <c r="A1587" s="435"/>
      <c r="B1587" s="435"/>
      <c r="C1587" s="435"/>
      <c r="D1587" s="435"/>
      <c r="E1587" s="435"/>
      <c r="F1587" s="435"/>
      <c r="G1587" s="435"/>
      <c r="H1587" s="435"/>
      <c r="I1587" s="435"/>
      <c r="J1587" s="435"/>
      <c r="K1587" s="435"/>
      <c r="L1587" s="435"/>
      <c r="M1587" s="435"/>
      <c r="N1587" s="435"/>
      <c r="O1587" s="435"/>
      <c r="P1587" s="435"/>
      <c r="Q1587" s="435"/>
      <c r="R1587" s="435"/>
      <c r="S1587" s="435"/>
      <c r="T1587" s="435"/>
      <c r="U1587" s="435"/>
      <c r="V1587" s="21"/>
      <c r="W1587" s="21"/>
      <c r="X1587" s="21"/>
      <c r="Y1587" s="21"/>
      <c r="Z1587" s="21"/>
      <c r="AA1587" s="21"/>
      <c r="AB1587" s="21"/>
      <c r="AC1587" s="21"/>
      <c r="AD1587" s="21"/>
      <c r="AE1587" s="21"/>
      <c r="AF1587" s="21"/>
      <c r="AG1587" s="21"/>
      <c r="AH1587" s="21"/>
      <c r="AI1587" s="21"/>
      <c r="AJ1587" s="21"/>
      <c r="AK1587" s="21"/>
      <c r="AL1587" s="21"/>
      <c r="AM1587" s="21"/>
      <c r="AN1587" s="21"/>
    </row>
    <row r="1588" spans="1:40" s="436" customFormat="1" ht="14.5">
      <c r="A1588" s="435"/>
      <c r="B1588" s="435"/>
      <c r="C1588" s="435"/>
      <c r="D1588" s="435"/>
      <c r="E1588" s="435"/>
      <c r="F1588" s="435"/>
      <c r="G1588" s="435"/>
      <c r="H1588" s="435"/>
      <c r="I1588" s="435"/>
      <c r="J1588" s="435"/>
      <c r="K1588" s="435"/>
      <c r="L1588" s="435"/>
      <c r="M1588" s="435"/>
      <c r="N1588" s="435"/>
      <c r="O1588" s="435"/>
      <c r="P1588" s="435"/>
      <c r="Q1588" s="435"/>
      <c r="R1588" s="435"/>
      <c r="S1588" s="435"/>
      <c r="T1588" s="435"/>
      <c r="U1588" s="435"/>
      <c r="V1588" s="21"/>
      <c r="W1588" s="21"/>
      <c r="X1588" s="21"/>
      <c r="Y1588" s="21"/>
      <c r="Z1588" s="21"/>
      <c r="AA1588" s="21"/>
      <c r="AB1588" s="21"/>
      <c r="AC1588" s="21"/>
      <c r="AD1588" s="21"/>
      <c r="AE1588" s="21"/>
      <c r="AF1588" s="21"/>
      <c r="AG1588" s="21"/>
      <c r="AH1588" s="21"/>
      <c r="AI1588" s="21"/>
      <c r="AJ1588" s="21"/>
      <c r="AK1588" s="21"/>
      <c r="AL1588" s="21"/>
      <c r="AM1588" s="21"/>
      <c r="AN1588" s="21"/>
    </row>
    <row r="1589" spans="1:40" s="436" customFormat="1" ht="14.5">
      <c r="A1589" s="435"/>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21"/>
      <c r="W1589" s="21"/>
      <c r="X1589" s="21"/>
      <c r="Y1589" s="21"/>
      <c r="Z1589" s="21"/>
      <c r="AA1589" s="21"/>
      <c r="AB1589" s="21"/>
      <c r="AC1589" s="21"/>
      <c r="AD1589" s="21"/>
      <c r="AE1589" s="21"/>
      <c r="AF1589" s="21"/>
      <c r="AG1589" s="21"/>
      <c r="AH1589" s="21"/>
      <c r="AI1589" s="21"/>
      <c r="AJ1589" s="21"/>
      <c r="AK1589" s="21"/>
      <c r="AL1589" s="21"/>
      <c r="AM1589" s="21"/>
      <c r="AN1589" s="21"/>
    </row>
    <row r="1590" spans="1:40" s="436" customFormat="1" ht="14.5">
      <c r="A1590" s="435"/>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21"/>
      <c r="W1590" s="21"/>
      <c r="X1590" s="21"/>
      <c r="Y1590" s="21"/>
      <c r="Z1590" s="21"/>
      <c r="AA1590" s="21"/>
      <c r="AB1590" s="21"/>
      <c r="AC1590" s="21"/>
      <c r="AD1590" s="21"/>
      <c r="AE1590" s="21"/>
      <c r="AF1590" s="21"/>
      <c r="AG1590" s="21"/>
      <c r="AH1590" s="21"/>
      <c r="AI1590" s="21"/>
      <c r="AJ1590" s="21"/>
      <c r="AK1590" s="21"/>
      <c r="AL1590" s="21"/>
      <c r="AM1590" s="21"/>
      <c r="AN1590" s="21"/>
    </row>
    <row r="1591" spans="1:40" s="436" customFormat="1" ht="14.5">
      <c r="A1591" s="435"/>
      <c r="B1591" s="435"/>
      <c r="C1591" s="435"/>
      <c r="D1591" s="435"/>
      <c r="E1591" s="435"/>
      <c r="F1591" s="435"/>
      <c r="G1591" s="435"/>
      <c r="H1591" s="435"/>
      <c r="I1591" s="435"/>
      <c r="J1591" s="435"/>
      <c r="K1591" s="435"/>
      <c r="L1591" s="435"/>
      <c r="M1591" s="435"/>
      <c r="N1591" s="435"/>
      <c r="O1591" s="435"/>
      <c r="P1591" s="435"/>
      <c r="Q1591" s="435"/>
      <c r="R1591" s="435"/>
      <c r="S1591" s="435"/>
      <c r="T1591" s="435"/>
      <c r="U1591" s="435"/>
      <c r="V1591" s="21"/>
      <c r="W1591" s="21"/>
      <c r="X1591" s="21"/>
      <c r="Y1591" s="21"/>
      <c r="Z1591" s="21"/>
      <c r="AA1591" s="21"/>
      <c r="AB1591" s="21"/>
      <c r="AC1591" s="21"/>
      <c r="AD1591" s="21"/>
      <c r="AE1591" s="21"/>
      <c r="AF1591" s="21"/>
      <c r="AG1591" s="21"/>
      <c r="AH1591" s="21"/>
      <c r="AI1591" s="21"/>
      <c r="AJ1591" s="21"/>
      <c r="AK1591" s="21"/>
      <c r="AL1591" s="21"/>
      <c r="AM1591" s="21"/>
      <c r="AN1591" s="21"/>
    </row>
    <row r="1592" spans="1:40" s="436" customFormat="1" ht="14.5">
      <c r="A1592" s="435"/>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21"/>
      <c r="W1592" s="21"/>
      <c r="X1592" s="21"/>
      <c r="Y1592" s="21"/>
      <c r="Z1592" s="21"/>
      <c r="AA1592" s="21"/>
      <c r="AB1592" s="21"/>
      <c r="AC1592" s="21"/>
      <c r="AD1592" s="21"/>
      <c r="AE1592" s="21"/>
      <c r="AF1592" s="21"/>
      <c r="AG1592" s="21"/>
      <c r="AH1592" s="21"/>
      <c r="AI1592" s="21"/>
      <c r="AJ1592" s="21"/>
      <c r="AK1592" s="21"/>
      <c r="AL1592" s="21"/>
      <c r="AM1592" s="21"/>
      <c r="AN1592" s="21"/>
    </row>
    <row r="1593" spans="1:40" s="436" customFormat="1" ht="14.5">
      <c r="A1593" s="435"/>
      <c r="B1593" s="435"/>
      <c r="C1593" s="435"/>
      <c r="D1593" s="435"/>
      <c r="E1593" s="435"/>
      <c r="F1593" s="435"/>
      <c r="G1593" s="435"/>
      <c r="H1593" s="435"/>
      <c r="I1593" s="435"/>
      <c r="J1593" s="435"/>
      <c r="K1593" s="435"/>
      <c r="L1593" s="435"/>
      <c r="M1593" s="435"/>
      <c r="N1593" s="435"/>
      <c r="O1593" s="435"/>
      <c r="P1593" s="435"/>
      <c r="Q1593" s="435"/>
      <c r="R1593" s="435"/>
      <c r="S1593" s="435"/>
      <c r="T1593" s="435"/>
      <c r="U1593" s="435"/>
      <c r="V1593" s="21"/>
      <c r="W1593" s="21"/>
      <c r="X1593" s="21"/>
      <c r="Y1593" s="21"/>
      <c r="Z1593" s="21"/>
      <c r="AA1593" s="21"/>
      <c r="AB1593" s="21"/>
      <c r="AC1593" s="21"/>
      <c r="AD1593" s="21"/>
      <c r="AE1593" s="21"/>
      <c r="AF1593" s="21"/>
      <c r="AG1593" s="21"/>
      <c r="AH1593" s="21"/>
      <c r="AI1593" s="21"/>
      <c r="AJ1593" s="21"/>
      <c r="AK1593" s="21"/>
      <c r="AL1593" s="21"/>
      <c r="AM1593" s="21"/>
      <c r="AN1593" s="21"/>
    </row>
    <row r="1594" spans="1:40" s="436" customFormat="1" ht="14.5">
      <c r="A1594" s="435"/>
      <c r="B1594" s="435"/>
      <c r="C1594" s="435"/>
      <c r="D1594" s="435"/>
      <c r="E1594" s="435"/>
      <c r="F1594" s="435"/>
      <c r="G1594" s="435"/>
      <c r="H1594" s="435"/>
      <c r="I1594" s="435"/>
      <c r="J1594" s="435"/>
      <c r="K1594" s="435"/>
      <c r="L1594" s="435"/>
      <c r="M1594" s="435"/>
      <c r="N1594" s="435"/>
      <c r="O1594" s="435"/>
      <c r="P1594" s="435"/>
      <c r="Q1594" s="435"/>
      <c r="R1594" s="435"/>
      <c r="S1594" s="435"/>
      <c r="T1594" s="435"/>
      <c r="U1594" s="435"/>
      <c r="V1594" s="21"/>
      <c r="W1594" s="21"/>
      <c r="X1594" s="21"/>
      <c r="Y1594" s="21"/>
      <c r="Z1594" s="21"/>
      <c r="AA1594" s="21"/>
      <c r="AB1594" s="21"/>
      <c r="AC1594" s="21"/>
      <c r="AD1594" s="21"/>
      <c r="AE1594" s="21"/>
      <c r="AF1594" s="21"/>
      <c r="AG1594" s="21"/>
      <c r="AH1594" s="21"/>
      <c r="AI1594" s="21"/>
      <c r="AJ1594" s="21"/>
      <c r="AK1594" s="21"/>
      <c r="AL1594" s="21"/>
      <c r="AM1594" s="21"/>
      <c r="AN1594" s="21"/>
    </row>
    <row r="1595" spans="1:40" s="436" customFormat="1" ht="14.5">
      <c r="A1595" s="435"/>
      <c r="B1595" s="435"/>
      <c r="C1595" s="435"/>
      <c r="D1595" s="435"/>
      <c r="E1595" s="435"/>
      <c r="F1595" s="435"/>
      <c r="G1595" s="435"/>
      <c r="H1595" s="435"/>
      <c r="I1595" s="435"/>
      <c r="J1595" s="435"/>
      <c r="K1595" s="435"/>
      <c r="L1595" s="435"/>
      <c r="M1595" s="435"/>
      <c r="N1595" s="435"/>
      <c r="O1595" s="435"/>
      <c r="P1595" s="435"/>
      <c r="Q1595" s="435"/>
      <c r="R1595" s="435"/>
      <c r="S1595" s="435"/>
      <c r="T1595" s="435"/>
      <c r="U1595" s="435"/>
      <c r="V1595" s="21"/>
      <c r="W1595" s="21"/>
      <c r="X1595" s="21"/>
      <c r="Y1595" s="21"/>
      <c r="Z1595" s="21"/>
      <c r="AA1595" s="21"/>
      <c r="AB1595" s="21"/>
      <c r="AC1595" s="21"/>
      <c r="AD1595" s="21"/>
      <c r="AE1595" s="21"/>
      <c r="AF1595" s="21"/>
      <c r="AG1595" s="21"/>
      <c r="AH1595" s="21"/>
      <c r="AI1595" s="21"/>
      <c r="AJ1595" s="21"/>
      <c r="AK1595" s="21"/>
      <c r="AL1595" s="21"/>
      <c r="AM1595" s="21"/>
      <c r="AN1595" s="21"/>
    </row>
    <row r="1596" spans="1:40" s="436" customFormat="1" ht="14.5">
      <c r="A1596" s="435"/>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21"/>
      <c r="W1596" s="21"/>
      <c r="X1596" s="21"/>
      <c r="Y1596" s="21"/>
      <c r="Z1596" s="21"/>
      <c r="AA1596" s="21"/>
      <c r="AB1596" s="21"/>
      <c r="AC1596" s="21"/>
      <c r="AD1596" s="21"/>
      <c r="AE1596" s="21"/>
      <c r="AF1596" s="21"/>
      <c r="AG1596" s="21"/>
      <c r="AH1596" s="21"/>
      <c r="AI1596" s="21"/>
      <c r="AJ1596" s="21"/>
      <c r="AK1596" s="21"/>
      <c r="AL1596" s="21"/>
      <c r="AM1596" s="21"/>
      <c r="AN1596" s="21"/>
    </row>
    <row r="1597" spans="1:40" s="436" customFormat="1" ht="14.5">
      <c r="A1597" s="435"/>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21"/>
      <c r="W1597" s="21"/>
      <c r="X1597" s="21"/>
      <c r="Y1597" s="21"/>
      <c r="Z1597" s="21"/>
      <c r="AA1597" s="21"/>
      <c r="AB1597" s="21"/>
      <c r="AC1597" s="21"/>
      <c r="AD1597" s="21"/>
      <c r="AE1597" s="21"/>
      <c r="AF1597" s="21"/>
      <c r="AG1597" s="21"/>
      <c r="AH1597" s="21"/>
      <c r="AI1597" s="21"/>
      <c r="AJ1597" s="21"/>
      <c r="AK1597" s="21"/>
      <c r="AL1597" s="21"/>
      <c r="AM1597" s="21"/>
      <c r="AN1597" s="21"/>
    </row>
    <row r="1598" spans="1:40" s="436" customFormat="1" ht="14.5">
      <c r="A1598" s="435"/>
      <c r="B1598" s="435"/>
      <c r="C1598" s="435"/>
      <c r="D1598" s="435"/>
      <c r="E1598" s="435"/>
      <c r="F1598" s="435"/>
      <c r="G1598" s="435"/>
      <c r="H1598" s="435"/>
      <c r="I1598" s="435"/>
      <c r="J1598" s="435"/>
      <c r="K1598" s="435"/>
      <c r="L1598" s="435"/>
      <c r="M1598" s="435"/>
      <c r="N1598" s="435"/>
      <c r="O1598" s="435"/>
      <c r="P1598" s="435"/>
      <c r="Q1598" s="435"/>
      <c r="R1598" s="435"/>
      <c r="S1598" s="435"/>
      <c r="T1598" s="435"/>
      <c r="U1598" s="435"/>
      <c r="V1598" s="21"/>
      <c r="W1598" s="21"/>
      <c r="X1598" s="21"/>
      <c r="Y1598" s="21"/>
      <c r="Z1598" s="21"/>
      <c r="AA1598" s="21"/>
      <c r="AB1598" s="21"/>
      <c r="AC1598" s="21"/>
      <c r="AD1598" s="21"/>
      <c r="AE1598" s="21"/>
      <c r="AF1598" s="21"/>
      <c r="AG1598" s="21"/>
      <c r="AH1598" s="21"/>
      <c r="AI1598" s="21"/>
      <c r="AJ1598" s="21"/>
      <c r="AK1598" s="21"/>
      <c r="AL1598" s="21"/>
      <c r="AM1598" s="21"/>
      <c r="AN1598" s="21"/>
    </row>
    <row r="1599" spans="1:40" s="436" customFormat="1" ht="14.5">
      <c r="A1599" s="435"/>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21"/>
      <c r="W1599" s="21"/>
      <c r="X1599" s="21"/>
      <c r="Y1599" s="21"/>
      <c r="Z1599" s="21"/>
      <c r="AA1599" s="21"/>
      <c r="AB1599" s="21"/>
      <c r="AC1599" s="21"/>
      <c r="AD1599" s="21"/>
      <c r="AE1599" s="21"/>
      <c r="AF1599" s="21"/>
      <c r="AG1599" s="21"/>
      <c r="AH1599" s="21"/>
      <c r="AI1599" s="21"/>
      <c r="AJ1599" s="21"/>
      <c r="AK1599" s="21"/>
      <c r="AL1599" s="21"/>
      <c r="AM1599" s="21"/>
      <c r="AN1599" s="21"/>
    </row>
    <row r="1600" spans="1:40" s="436" customFormat="1" ht="14.5">
      <c r="A1600" s="435"/>
      <c r="B1600" s="435"/>
      <c r="C1600" s="435"/>
      <c r="D1600" s="435"/>
      <c r="E1600" s="435"/>
      <c r="F1600" s="435"/>
      <c r="G1600" s="435"/>
      <c r="H1600" s="435"/>
      <c r="I1600" s="435"/>
      <c r="J1600" s="435"/>
      <c r="K1600" s="435"/>
      <c r="L1600" s="435"/>
      <c r="M1600" s="435"/>
      <c r="N1600" s="435"/>
      <c r="O1600" s="435"/>
      <c r="P1600" s="435"/>
      <c r="Q1600" s="435"/>
      <c r="R1600" s="435"/>
      <c r="S1600" s="435"/>
      <c r="T1600" s="435"/>
      <c r="U1600" s="435"/>
      <c r="V1600" s="21"/>
      <c r="W1600" s="21"/>
      <c r="X1600" s="21"/>
      <c r="Y1600" s="21"/>
      <c r="Z1600" s="21"/>
      <c r="AA1600" s="21"/>
      <c r="AB1600" s="21"/>
      <c r="AC1600" s="21"/>
      <c r="AD1600" s="21"/>
      <c r="AE1600" s="21"/>
      <c r="AF1600" s="21"/>
      <c r="AG1600" s="21"/>
      <c r="AH1600" s="21"/>
      <c r="AI1600" s="21"/>
      <c r="AJ1600" s="21"/>
      <c r="AK1600" s="21"/>
      <c r="AL1600" s="21"/>
      <c r="AM1600" s="21"/>
      <c r="AN1600" s="21"/>
    </row>
    <row r="1601" spans="1:40" s="436" customFormat="1" ht="14.5">
      <c r="A1601" s="435"/>
      <c r="B1601" s="435"/>
      <c r="C1601" s="435"/>
      <c r="D1601" s="435"/>
      <c r="E1601" s="435"/>
      <c r="F1601" s="435"/>
      <c r="G1601" s="435"/>
      <c r="H1601" s="435"/>
      <c r="I1601" s="435"/>
      <c r="J1601" s="435"/>
      <c r="K1601" s="435"/>
      <c r="L1601" s="435"/>
      <c r="M1601" s="435"/>
      <c r="N1601" s="435"/>
      <c r="O1601" s="435"/>
      <c r="P1601" s="435"/>
      <c r="Q1601" s="435"/>
      <c r="R1601" s="435"/>
      <c r="S1601" s="435"/>
      <c r="T1601" s="435"/>
      <c r="U1601" s="435"/>
      <c r="V1601" s="21"/>
      <c r="W1601" s="21"/>
      <c r="X1601" s="21"/>
      <c r="Y1601" s="21"/>
      <c r="Z1601" s="21"/>
      <c r="AA1601" s="21"/>
      <c r="AB1601" s="21"/>
      <c r="AC1601" s="21"/>
      <c r="AD1601" s="21"/>
      <c r="AE1601" s="21"/>
      <c r="AF1601" s="21"/>
      <c r="AG1601" s="21"/>
      <c r="AH1601" s="21"/>
      <c r="AI1601" s="21"/>
      <c r="AJ1601" s="21"/>
      <c r="AK1601" s="21"/>
      <c r="AL1601" s="21"/>
      <c r="AM1601" s="21"/>
      <c r="AN1601" s="21"/>
    </row>
    <row r="1602" spans="1:40" s="436" customFormat="1" ht="14.5">
      <c r="A1602" s="435"/>
      <c r="B1602" s="435"/>
      <c r="C1602" s="435"/>
      <c r="D1602" s="435"/>
      <c r="E1602" s="435"/>
      <c r="F1602" s="435"/>
      <c r="G1602" s="435"/>
      <c r="H1602" s="435"/>
      <c r="I1602" s="435"/>
      <c r="J1602" s="435"/>
      <c r="K1602" s="435"/>
      <c r="L1602" s="435"/>
      <c r="M1602" s="435"/>
      <c r="N1602" s="435"/>
      <c r="O1602" s="435"/>
      <c r="P1602" s="435"/>
      <c r="Q1602" s="435"/>
      <c r="R1602" s="435"/>
      <c r="S1602" s="435"/>
      <c r="T1602" s="435"/>
      <c r="U1602" s="435"/>
      <c r="V1602" s="21"/>
      <c r="W1602" s="21"/>
      <c r="X1602" s="21"/>
      <c r="Y1602" s="21"/>
      <c r="Z1602" s="21"/>
      <c r="AA1602" s="21"/>
      <c r="AB1602" s="21"/>
      <c r="AC1602" s="21"/>
      <c r="AD1602" s="21"/>
      <c r="AE1602" s="21"/>
      <c r="AF1602" s="21"/>
      <c r="AG1602" s="21"/>
      <c r="AH1602" s="21"/>
      <c r="AI1602" s="21"/>
      <c r="AJ1602" s="21"/>
      <c r="AK1602" s="21"/>
      <c r="AL1602" s="21"/>
      <c r="AM1602" s="21"/>
      <c r="AN1602" s="21"/>
    </row>
    <row r="1603" spans="1:40" s="436" customFormat="1" ht="14.5">
      <c r="A1603" s="435"/>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21"/>
      <c r="W1603" s="21"/>
      <c r="X1603" s="21"/>
      <c r="Y1603" s="21"/>
      <c r="Z1603" s="21"/>
      <c r="AA1603" s="21"/>
      <c r="AB1603" s="21"/>
      <c r="AC1603" s="21"/>
      <c r="AD1603" s="21"/>
      <c r="AE1603" s="21"/>
      <c r="AF1603" s="21"/>
      <c r="AG1603" s="21"/>
      <c r="AH1603" s="21"/>
      <c r="AI1603" s="21"/>
      <c r="AJ1603" s="21"/>
      <c r="AK1603" s="21"/>
      <c r="AL1603" s="21"/>
      <c r="AM1603" s="21"/>
      <c r="AN1603" s="21"/>
    </row>
    <row r="1604" spans="1:40" s="436" customFormat="1" ht="14.5">
      <c r="A1604" s="435"/>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21"/>
      <c r="W1604" s="21"/>
      <c r="X1604" s="21"/>
      <c r="Y1604" s="21"/>
      <c r="Z1604" s="21"/>
      <c r="AA1604" s="21"/>
      <c r="AB1604" s="21"/>
      <c r="AC1604" s="21"/>
      <c r="AD1604" s="21"/>
      <c r="AE1604" s="21"/>
      <c r="AF1604" s="21"/>
      <c r="AG1604" s="21"/>
      <c r="AH1604" s="21"/>
      <c r="AI1604" s="21"/>
      <c r="AJ1604" s="21"/>
      <c r="AK1604" s="21"/>
      <c r="AL1604" s="21"/>
      <c r="AM1604" s="21"/>
      <c r="AN1604" s="21"/>
    </row>
    <row r="1605" spans="1:40" s="436" customFormat="1" ht="14.5">
      <c r="A1605" s="435"/>
      <c r="B1605" s="435"/>
      <c r="C1605" s="435"/>
      <c r="D1605" s="435"/>
      <c r="E1605" s="435"/>
      <c r="F1605" s="435"/>
      <c r="G1605" s="435"/>
      <c r="H1605" s="435"/>
      <c r="I1605" s="435"/>
      <c r="J1605" s="435"/>
      <c r="K1605" s="435"/>
      <c r="L1605" s="435"/>
      <c r="M1605" s="435"/>
      <c r="N1605" s="435"/>
      <c r="O1605" s="435"/>
      <c r="P1605" s="435"/>
      <c r="Q1605" s="435"/>
      <c r="R1605" s="435"/>
      <c r="S1605" s="435"/>
      <c r="T1605" s="435"/>
      <c r="U1605" s="435"/>
      <c r="V1605" s="21"/>
      <c r="W1605" s="21"/>
      <c r="X1605" s="21"/>
      <c r="Y1605" s="21"/>
      <c r="Z1605" s="21"/>
      <c r="AA1605" s="21"/>
      <c r="AB1605" s="21"/>
      <c r="AC1605" s="21"/>
      <c r="AD1605" s="21"/>
      <c r="AE1605" s="21"/>
      <c r="AF1605" s="21"/>
      <c r="AG1605" s="21"/>
      <c r="AH1605" s="21"/>
      <c r="AI1605" s="21"/>
      <c r="AJ1605" s="21"/>
      <c r="AK1605" s="21"/>
      <c r="AL1605" s="21"/>
      <c r="AM1605" s="21"/>
      <c r="AN1605" s="21"/>
    </row>
    <row r="1606" spans="1:40" s="436" customFormat="1" ht="14.5">
      <c r="A1606" s="435"/>
      <c r="B1606" s="435"/>
      <c r="C1606" s="435"/>
      <c r="D1606" s="435"/>
      <c r="E1606" s="435"/>
      <c r="F1606" s="435"/>
      <c r="G1606" s="435"/>
      <c r="H1606" s="435"/>
      <c r="I1606" s="435"/>
      <c r="J1606" s="435"/>
      <c r="K1606" s="435"/>
      <c r="L1606" s="435"/>
      <c r="M1606" s="435"/>
      <c r="N1606" s="435"/>
      <c r="O1606" s="435"/>
      <c r="P1606" s="435"/>
      <c r="Q1606" s="435"/>
      <c r="R1606" s="435"/>
      <c r="S1606" s="435"/>
      <c r="T1606" s="435"/>
      <c r="U1606" s="435"/>
      <c r="V1606" s="21"/>
      <c r="W1606" s="21"/>
      <c r="X1606" s="21"/>
      <c r="Y1606" s="21"/>
      <c r="Z1606" s="21"/>
      <c r="AA1606" s="21"/>
      <c r="AB1606" s="21"/>
      <c r="AC1606" s="21"/>
      <c r="AD1606" s="21"/>
      <c r="AE1606" s="21"/>
      <c r="AF1606" s="21"/>
      <c r="AG1606" s="21"/>
      <c r="AH1606" s="21"/>
      <c r="AI1606" s="21"/>
      <c r="AJ1606" s="21"/>
      <c r="AK1606" s="21"/>
      <c r="AL1606" s="21"/>
      <c r="AM1606" s="21"/>
      <c r="AN1606" s="21"/>
    </row>
    <row r="1607" spans="1:40" s="436" customFormat="1" ht="14.5">
      <c r="A1607" s="435"/>
      <c r="B1607" s="435"/>
      <c r="C1607" s="435"/>
      <c r="D1607" s="435"/>
      <c r="E1607" s="435"/>
      <c r="F1607" s="435"/>
      <c r="G1607" s="435"/>
      <c r="H1607" s="435"/>
      <c r="I1607" s="435"/>
      <c r="J1607" s="435"/>
      <c r="K1607" s="435"/>
      <c r="L1607" s="435"/>
      <c r="M1607" s="435"/>
      <c r="N1607" s="435"/>
      <c r="O1607" s="435"/>
      <c r="P1607" s="435"/>
      <c r="Q1607" s="435"/>
      <c r="R1607" s="435"/>
      <c r="S1607" s="435"/>
      <c r="T1607" s="435"/>
      <c r="U1607" s="435"/>
      <c r="V1607" s="21"/>
      <c r="W1607" s="21"/>
      <c r="X1607" s="21"/>
      <c r="Y1607" s="21"/>
      <c r="Z1607" s="21"/>
      <c r="AA1607" s="21"/>
      <c r="AB1607" s="21"/>
      <c r="AC1607" s="21"/>
      <c r="AD1607" s="21"/>
      <c r="AE1607" s="21"/>
      <c r="AF1607" s="21"/>
      <c r="AG1607" s="21"/>
      <c r="AH1607" s="21"/>
      <c r="AI1607" s="21"/>
      <c r="AJ1607" s="21"/>
      <c r="AK1607" s="21"/>
      <c r="AL1607" s="21"/>
      <c r="AM1607" s="21"/>
      <c r="AN1607" s="21"/>
    </row>
    <row r="1608" spans="1:40" s="436" customFormat="1" ht="14.5">
      <c r="A1608" s="435"/>
      <c r="B1608" s="435"/>
      <c r="C1608" s="435"/>
      <c r="D1608" s="435"/>
      <c r="E1608" s="435"/>
      <c r="F1608" s="435"/>
      <c r="G1608" s="435"/>
      <c r="H1608" s="435"/>
      <c r="I1608" s="435"/>
      <c r="J1608" s="435"/>
      <c r="K1608" s="435"/>
      <c r="L1608" s="435"/>
      <c r="M1608" s="435"/>
      <c r="N1608" s="435"/>
      <c r="O1608" s="435"/>
      <c r="P1608" s="435"/>
      <c r="Q1608" s="435"/>
      <c r="R1608" s="435"/>
      <c r="S1608" s="435"/>
      <c r="T1608" s="435"/>
      <c r="U1608" s="435"/>
      <c r="V1608" s="21"/>
      <c r="W1608" s="21"/>
      <c r="X1608" s="21"/>
      <c r="Y1608" s="21"/>
      <c r="Z1608" s="21"/>
      <c r="AA1608" s="21"/>
      <c r="AB1608" s="21"/>
      <c r="AC1608" s="21"/>
      <c r="AD1608" s="21"/>
      <c r="AE1608" s="21"/>
      <c r="AF1608" s="21"/>
      <c r="AG1608" s="21"/>
      <c r="AH1608" s="21"/>
      <c r="AI1608" s="21"/>
      <c r="AJ1608" s="21"/>
      <c r="AK1608" s="21"/>
      <c r="AL1608" s="21"/>
      <c r="AM1608" s="21"/>
      <c r="AN1608" s="21"/>
    </row>
    <row r="1609" spans="1:40" s="436" customFormat="1" ht="14.5">
      <c r="A1609" s="435"/>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21"/>
      <c r="W1609" s="21"/>
      <c r="X1609" s="21"/>
      <c r="Y1609" s="21"/>
      <c r="Z1609" s="21"/>
      <c r="AA1609" s="21"/>
      <c r="AB1609" s="21"/>
      <c r="AC1609" s="21"/>
      <c r="AD1609" s="21"/>
      <c r="AE1609" s="21"/>
      <c r="AF1609" s="21"/>
      <c r="AG1609" s="21"/>
      <c r="AH1609" s="21"/>
      <c r="AI1609" s="21"/>
      <c r="AJ1609" s="21"/>
      <c r="AK1609" s="21"/>
      <c r="AL1609" s="21"/>
      <c r="AM1609" s="21"/>
      <c r="AN1609" s="21"/>
    </row>
    <row r="1610" spans="1:40" s="436" customFormat="1" ht="14.5">
      <c r="A1610" s="435"/>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21"/>
      <c r="W1610" s="21"/>
      <c r="X1610" s="21"/>
      <c r="Y1610" s="21"/>
      <c r="Z1610" s="21"/>
      <c r="AA1610" s="21"/>
      <c r="AB1610" s="21"/>
      <c r="AC1610" s="21"/>
      <c r="AD1610" s="21"/>
      <c r="AE1610" s="21"/>
      <c r="AF1610" s="21"/>
      <c r="AG1610" s="21"/>
      <c r="AH1610" s="21"/>
      <c r="AI1610" s="21"/>
      <c r="AJ1610" s="21"/>
      <c r="AK1610" s="21"/>
      <c r="AL1610" s="21"/>
      <c r="AM1610" s="21"/>
      <c r="AN1610" s="21"/>
    </row>
    <row r="1611" spans="1:40" s="436" customFormat="1" ht="14.5">
      <c r="A1611" s="435"/>
      <c r="B1611" s="435"/>
      <c r="C1611" s="435"/>
      <c r="D1611" s="435"/>
      <c r="E1611" s="435"/>
      <c r="F1611" s="435"/>
      <c r="G1611" s="435"/>
      <c r="H1611" s="435"/>
      <c r="I1611" s="435"/>
      <c r="J1611" s="435"/>
      <c r="K1611" s="435"/>
      <c r="L1611" s="435"/>
      <c r="M1611" s="435"/>
      <c r="N1611" s="435"/>
      <c r="O1611" s="435"/>
      <c r="P1611" s="435"/>
      <c r="Q1611" s="435"/>
      <c r="R1611" s="435"/>
      <c r="S1611" s="435"/>
      <c r="T1611" s="435"/>
      <c r="U1611" s="435"/>
      <c r="V1611" s="21"/>
      <c r="W1611" s="21"/>
      <c r="X1611" s="21"/>
      <c r="Y1611" s="21"/>
      <c r="Z1611" s="21"/>
      <c r="AA1611" s="21"/>
      <c r="AB1611" s="21"/>
      <c r="AC1611" s="21"/>
      <c r="AD1611" s="21"/>
      <c r="AE1611" s="21"/>
      <c r="AF1611" s="21"/>
      <c r="AG1611" s="21"/>
      <c r="AH1611" s="21"/>
      <c r="AI1611" s="21"/>
      <c r="AJ1611" s="21"/>
      <c r="AK1611" s="21"/>
      <c r="AL1611" s="21"/>
      <c r="AM1611" s="21"/>
      <c r="AN1611" s="21"/>
    </row>
    <row r="1612" spans="1:40" s="436" customFormat="1" ht="14.5">
      <c r="A1612" s="435"/>
      <c r="B1612" s="435"/>
      <c r="C1612" s="435"/>
      <c r="D1612" s="435"/>
      <c r="E1612" s="435"/>
      <c r="F1612" s="435"/>
      <c r="G1612" s="435"/>
      <c r="H1612" s="435"/>
      <c r="I1612" s="435"/>
      <c r="J1612" s="435"/>
      <c r="K1612" s="435"/>
      <c r="L1612" s="435"/>
      <c r="M1612" s="435"/>
      <c r="N1612" s="435"/>
      <c r="O1612" s="435"/>
      <c r="P1612" s="435"/>
      <c r="Q1612" s="435"/>
      <c r="R1612" s="435"/>
      <c r="S1612" s="435"/>
      <c r="T1612" s="435"/>
      <c r="U1612" s="435"/>
      <c r="V1612" s="21"/>
      <c r="W1612" s="21"/>
      <c r="X1612" s="21"/>
      <c r="Y1612" s="21"/>
      <c r="Z1612" s="21"/>
      <c r="AA1612" s="21"/>
      <c r="AB1612" s="21"/>
      <c r="AC1612" s="21"/>
      <c r="AD1612" s="21"/>
      <c r="AE1612" s="21"/>
      <c r="AF1612" s="21"/>
      <c r="AG1612" s="21"/>
      <c r="AH1612" s="21"/>
      <c r="AI1612" s="21"/>
      <c r="AJ1612" s="21"/>
      <c r="AK1612" s="21"/>
      <c r="AL1612" s="21"/>
      <c r="AM1612" s="21"/>
      <c r="AN1612" s="21"/>
    </row>
    <row r="1613" spans="1:40" s="436" customFormat="1" ht="14.5">
      <c r="A1613" s="435"/>
      <c r="B1613" s="435"/>
      <c r="C1613" s="435"/>
      <c r="D1613" s="435"/>
      <c r="E1613" s="435"/>
      <c r="F1613" s="435"/>
      <c r="G1613" s="435"/>
      <c r="H1613" s="435"/>
      <c r="I1613" s="435"/>
      <c r="J1613" s="435"/>
      <c r="K1613" s="435"/>
      <c r="L1613" s="435"/>
      <c r="M1613" s="435"/>
      <c r="N1613" s="435"/>
      <c r="O1613" s="435"/>
      <c r="P1613" s="435"/>
      <c r="Q1613" s="435"/>
      <c r="R1613" s="435"/>
      <c r="S1613" s="435"/>
      <c r="T1613" s="435"/>
      <c r="U1613" s="435"/>
      <c r="V1613" s="21"/>
      <c r="W1613" s="21"/>
      <c r="X1613" s="21"/>
      <c r="Y1613" s="21"/>
      <c r="Z1613" s="21"/>
      <c r="AA1613" s="21"/>
      <c r="AB1613" s="21"/>
      <c r="AC1613" s="21"/>
      <c r="AD1613" s="21"/>
      <c r="AE1613" s="21"/>
      <c r="AF1613" s="21"/>
      <c r="AG1613" s="21"/>
      <c r="AH1613" s="21"/>
      <c r="AI1613" s="21"/>
      <c r="AJ1613" s="21"/>
      <c r="AK1613" s="21"/>
      <c r="AL1613" s="21"/>
      <c r="AM1613" s="21"/>
      <c r="AN1613" s="21"/>
    </row>
    <row r="1614" spans="1:40" s="436" customFormat="1" ht="14.5">
      <c r="A1614" s="435"/>
      <c r="B1614" s="435"/>
      <c r="C1614" s="435"/>
      <c r="D1614" s="435"/>
      <c r="E1614" s="435"/>
      <c r="F1614" s="435"/>
      <c r="G1614" s="435"/>
      <c r="H1614" s="435"/>
      <c r="I1614" s="435"/>
      <c r="J1614" s="435"/>
      <c r="K1614" s="435"/>
      <c r="L1614" s="435"/>
      <c r="M1614" s="435"/>
      <c r="N1614" s="435"/>
      <c r="O1614" s="435"/>
      <c r="P1614" s="435"/>
      <c r="Q1614" s="435"/>
      <c r="R1614" s="435"/>
      <c r="S1614" s="435"/>
      <c r="T1614" s="435"/>
      <c r="U1614" s="435"/>
      <c r="V1614" s="21"/>
      <c r="W1614" s="21"/>
      <c r="X1614" s="21"/>
      <c r="Y1614" s="21"/>
      <c r="Z1614" s="21"/>
      <c r="AA1614" s="21"/>
      <c r="AB1614" s="21"/>
      <c r="AC1614" s="21"/>
      <c r="AD1614" s="21"/>
      <c r="AE1614" s="21"/>
      <c r="AF1614" s="21"/>
      <c r="AG1614" s="21"/>
      <c r="AH1614" s="21"/>
      <c r="AI1614" s="21"/>
      <c r="AJ1614" s="21"/>
      <c r="AK1614" s="21"/>
      <c r="AL1614" s="21"/>
      <c r="AM1614" s="21"/>
      <c r="AN1614" s="21"/>
    </row>
    <row r="1615" spans="1:40" s="436" customFormat="1" ht="14.5">
      <c r="A1615" s="435"/>
      <c r="B1615" s="435"/>
      <c r="C1615" s="435"/>
      <c r="D1615" s="435"/>
      <c r="E1615" s="435"/>
      <c r="F1615" s="435"/>
      <c r="G1615" s="435"/>
      <c r="H1615" s="435"/>
      <c r="I1615" s="435"/>
      <c r="J1615" s="435"/>
      <c r="K1615" s="435"/>
      <c r="L1615" s="435"/>
      <c r="M1615" s="435"/>
      <c r="N1615" s="435"/>
      <c r="O1615" s="435"/>
      <c r="P1615" s="435"/>
      <c r="Q1615" s="435"/>
      <c r="R1615" s="435"/>
      <c r="S1615" s="435"/>
      <c r="T1615" s="435"/>
      <c r="U1615" s="435"/>
      <c r="V1615" s="21"/>
      <c r="W1615" s="21"/>
      <c r="X1615" s="21"/>
      <c r="Y1615" s="21"/>
      <c r="Z1615" s="21"/>
      <c r="AA1615" s="21"/>
      <c r="AB1615" s="21"/>
      <c r="AC1615" s="21"/>
      <c r="AD1615" s="21"/>
      <c r="AE1615" s="21"/>
      <c r="AF1615" s="21"/>
      <c r="AG1615" s="21"/>
      <c r="AH1615" s="21"/>
      <c r="AI1615" s="21"/>
      <c r="AJ1615" s="21"/>
      <c r="AK1615" s="21"/>
      <c r="AL1615" s="21"/>
      <c r="AM1615" s="21"/>
      <c r="AN1615" s="21"/>
    </row>
    <row r="1616" spans="1:40" s="436" customFormat="1" ht="14.5">
      <c r="A1616" s="435"/>
      <c r="B1616" s="435"/>
      <c r="C1616" s="435"/>
      <c r="D1616" s="435"/>
      <c r="E1616" s="435"/>
      <c r="F1616" s="435"/>
      <c r="G1616" s="435"/>
      <c r="H1616" s="435"/>
      <c r="I1616" s="435"/>
      <c r="J1616" s="435"/>
      <c r="K1616" s="435"/>
      <c r="L1616" s="435"/>
      <c r="M1616" s="435"/>
      <c r="N1616" s="435"/>
      <c r="O1616" s="435"/>
      <c r="P1616" s="435"/>
      <c r="Q1616" s="435"/>
      <c r="R1616" s="435"/>
      <c r="S1616" s="435"/>
      <c r="T1616" s="435"/>
      <c r="U1616" s="435"/>
      <c r="V1616" s="21"/>
      <c r="W1616" s="21"/>
      <c r="X1616" s="21"/>
      <c r="Y1616" s="21"/>
      <c r="Z1616" s="21"/>
      <c r="AA1616" s="21"/>
      <c r="AB1616" s="21"/>
      <c r="AC1616" s="21"/>
      <c r="AD1616" s="21"/>
      <c r="AE1616" s="21"/>
      <c r="AF1616" s="21"/>
      <c r="AG1616" s="21"/>
      <c r="AH1616" s="21"/>
      <c r="AI1616" s="21"/>
      <c r="AJ1616" s="21"/>
      <c r="AK1616" s="21"/>
      <c r="AL1616" s="21"/>
      <c r="AM1616" s="21"/>
      <c r="AN1616" s="21"/>
    </row>
    <row r="1617" spans="1:40" s="436" customFormat="1" ht="14.5">
      <c r="A1617" s="435"/>
      <c r="B1617" s="435"/>
      <c r="C1617" s="435"/>
      <c r="D1617" s="435"/>
      <c r="E1617" s="435"/>
      <c r="F1617" s="435"/>
      <c r="G1617" s="435"/>
      <c r="H1617" s="435"/>
      <c r="I1617" s="435"/>
      <c r="J1617" s="435"/>
      <c r="K1617" s="435"/>
      <c r="L1617" s="435"/>
      <c r="M1617" s="435"/>
      <c r="N1617" s="435"/>
      <c r="O1617" s="435"/>
      <c r="P1617" s="435"/>
      <c r="Q1617" s="435"/>
      <c r="R1617" s="435"/>
      <c r="S1617" s="435"/>
      <c r="T1617" s="435"/>
      <c r="U1617" s="435"/>
      <c r="V1617" s="21"/>
      <c r="W1617" s="21"/>
      <c r="X1617" s="21"/>
      <c r="Y1617" s="21"/>
      <c r="Z1617" s="21"/>
      <c r="AA1617" s="21"/>
      <c r="AB1617" s="21"/>
      <c r="AC1617" s="21"/>
      <c r="AD1617" s="21"/>
      <c r="AE1617" s="21"/>
      <c r="AF1617" s="21"/>
      <c r="AG1617" s="21"/>
      <c r="AH1617" s="21"/>
      <c r="AI1617" s="21"/>
      <c r="AJ1617" s="21"/>
      <c r="AK1617" s="21"/>
      <c r="AL1617" s="21"/>
      <c r="AM1617" s="21"/>
      <c r="AN1617" s="21"/>
    </row>
    <row r="1618" spans="1:40" s="436" customFormat="1" ht="14.5">
      <c r="A1618" s="435"/>
      <c r="B1618" s="435"/>
      <c r="C1618" s="435"/>
      <c r="D1618" s="435"/>
      <c r="E1618" s="435"/>
      <c r="F1618" s="435"/>
      <c r="G1618" s="435"/>
      <c r="H1618" s="435"/>
      <c r="I1618" s="435"/>
      <c r="J1618" s="435"/>
      <c r="K1618" s="435"/>
      <c r="L1618" s="435"/>
      <c r="M1618" s="435"/>
      <c r="N1618" s="435"/>
      <c r="O1618" s="435"/>
      <c r="P1618" s="435"/>
      <c r="Q1618" s="435"/>
      <c r="R1618" s="435"/>
      <c r="S1618" s="435"/>
      <c r="T1618" s="435"/>
      <c r="U1618" s="435"/>
      <c r="V1618" s="21"/>
      <c r="W1618" s="21"/>
      <c r="X1618" s="21"/>
      <c r="Y1618" s="21"/>
      <c r="Z1618" s="21"/>
      <c r="AA1618" s="21"/>
      <c r="AB1618" s="21"/>
      <c r="AC1618" s="21"/>
      <c r="AD1618" s="21"/>
      <c r="AE1618" s="21"/>
      <c r="AF1618" s="21"/>
      <c r="AG1618" s="21"/>
      <c r="AH1618" s="21"/>
      <c r="AI1618" s="21"/>
      <c r="AJ1618" s="21"/>
      <c r="AK1618" s="21"/>
      <c r="AL1618" s="21"/>
      <c r="AM1618" s="21"/>
      <c r="AN1618" s="21"/>
    </row>
    <row r="1619" spans="1:40" s="436" customFormat="1" ht="14.5">
      <c r="A1619" s="435"/>
      <c r="B1619" s="435"/>
      <c r="C1619" s="435"/>
      <c r="D1619" s="435"/>
      <c r="E1619" s="435"/>
      <c r="F1619" s="435"/>
      <c r="G1619" s="435"/>
      <c r="H1619" s="435"/>
      <c r="I1619" s="435"/>
      <c r="J1619" s="435"/>
      <c r="K1619" s="435"/>
      <c r="L1619" s="435"/>
      <c r="M1619" s="435"/>
      <c r="N1619" s="435"/>
      <c r="O1619" s="435"/>
      <c r="P1619" s="435"/>
      <c r="Q1619" s="435"/>
      <c r="R1619" s="435"/>
      <c r="S1619" s="435"/>
      <c r="T1619" s="435"/>
      <c r="U1619" s="435"/>
      <c r="V1619" s="21"/>
      <c r="W1619" s="21"/>
      <c r="X1619" s="21"/>
      <c r="Y1619" s="21"/>
      <c r="Z1619" s="21"/>
      <c r="AA1619" s="21"/>
      <c r="AB1619" s="21"/>
      <c r="AC1619" s="21"/>
      <c r="AD1619" s="21"/>
      <c r="AE1619" s="21"/>
      <c r="AF1619" s="21"/>
      <c r="AG1619" s="21"/>
      <c r="AH1619" s="21"/>
      <c r="AI1619" s="21"/>
      <c r="AJ1619" s="21"/>
      <c r="AK1619" s="21"/>
      <c r="AL1619" s="21"/>
      <c r="AM1619" s="21"/>
      <c r="AN1619" s="21"/>
    </row>
    <row r="1620" spans="1:40" s="436" customFormat="1" ht="14.5">
      <c r="A1620" s="435"/>
      <c r="B1620" s="435"/>
      <c r="C1620" s="435"/>
      <c r="D1620" s="435"/>
      <c r="E1620" s="435"/>
      <c r="F1620" s="435"/>
      <c r="G1620" s="435"/>
      <c r="H1620" s="435"/>
      <c r="I1620" s="435"/>
      <c r="J1620" s="435"/>
      <c r="K1620" s="435"/>
      <c r="L1620" s="435"/>
      <c r="M1620" s="435"/>
      <c r="N1620" s="435"/>
      <c r="O1620" s="435"/>
      <c r="P1620" s="435"/>
      <c r="Q1620" s="435"/>
      <c r="R1620" s="435"/>
      <c r="S1620" s="435"/>
      <c r="T1620" s="435"/>
      <c r="U1620" s="435"/>
      <c r="V1620" s="21"/>
      <c r="W1620" s="21"/>
      <c r="X1620" s="21"/>
      <c r="Y1620" s="21"/>
      <c r="Z1620" s="21"/>
      <c r="AA1620" s="21"/>
      <c r="AB1620" s="21"/>
      <c r="AC1620" s="21"/>
      <c r="AD1620" s="21"/>
      <c r="AE1620" s="21"/>
      <c r="AF1620" s="21"/>
      <c r="AG1620" s="21"/>
      <c r="AH1620" s="21"/>
      <c r="AI1620" s="21"/>
      <c r="AJ1620" s="21"/>
      <c r="AK1620" s="21"/>
      <c r="AL1620" s="21"/>
      <c r="AM1620" s="21"/>
      <c r="AN1620" s="21"/>
    </row>
    <row r="1621" spans="1:40" s="436" customFormat="1" ht="14.5">
      <c r="A1621" s="435"/>
      <c r="B1621" s="435"/>
      <c r="C1621" s="435"/>
      <c r="D1621" s="435"/>
      <c r="E1621" s="435"/>
      <c r="F1621" s="435"/>
      <c r="G1621" s="435"/>
      <c r="H1621" s="435"/>
      <c r="I1621" s="435"/>
      <c r="J1621" s="435"/>
      <c r="K1621" s="435"/>
      <c r="L1621" s="435"/>
      <c r="M1621" s="435"/>
      <c r="N1621" s="435"/>
      <c r="O1621" s="435"/>
      <c r="P1621" s="435"/>
      <c r="Q1621" s="435"/>
      <c r="R1621" s="435"/>
      <c r="S1621" s="435"/>
      <c r="T1621" s="435"/>
      <c r="U1621" s="435"/>
      <c r="V1621" s="21"/>
      <c r="W1621" s="21"/>
      <c r="X1621" s="21"/>
      <c r="Y1621" s="21"/>
      <c r="Z1621" s="21"/>
      <c r="AA1621" s="21"/>
      <c r="AB1621" s="21"/>
      <c r="AC1621" s="21"/>
      <c r="AD1621" s="21"/>
      <c r="AE1621" s="21"/>
      <c r="AF1621" s="21"/>
      <c r="AG1621" s="21"/>
      <c r="AH1621" s="21"/>
      <c r="AI1621" s="21"/>
      <c r="AJ1621" s="21"/>
      <c r="AK1621" s="21"/>
      <c r="AL1621" s="21"/>
      <c r="AM1621" s="21"/>
      <c r="AN1621" s="21"/>
    </row>
    <row r="1622" spans="1:40" s="436" customFormat="1" ht="14.5">
      <c r="A1622" s="435"/>
      <c r="B1622" s="435"/>
      <c r="C1622" s="435"/>
      <c r="D1622" s="435"/>
      <c r="E1622" s="435"/>
      <c r="F1622" s="435"/>
      <c r="G1622" s="435"/>
      <c r="H1622" s="435"/>
      <c r="I1622" s="435"/>
      <c r="J1622" s="435"/>
      <c r="K1622" s="435"/>
      <c r="L1622" s="435"/>
      <c r="M1622" s="435"/>
      <c r="N1622" s="435"/>
      <c r="O1622" s="435"/>
      <c r="P1622" s="435"/>
      <c r="Q1622" s="435"/>
      <c r="R1622" s="435"/>
      <c r="S1622" s="435"/>
      <c r="T1622" s="435"/>
      <c r="U1622" s="435"/>
      <c r="V1622" s="21"/>
      <c r="W1622" s="21"/>
      <c r="X1622" s="21"/>
      <c r="Y1622" s="21"/>
      <c r="Z1622" s="21"/>
      <c r="AA1622" s="21"/>
      <c r="AB1622" s="21"/>
      <c r="AC1622" s="21"/>
      <c r="AD1622" s="21"/>
      <c r="AE1622" s="21"/>
      <c r="AF1622" s="21"/>
      <c r="AG1622" s="21"/>
      <c r="AH1622" s="21"/>
      <c r="AI1622" s="21"/>
      <c r="AJ1622" s="21"/>
      <c r="AK1622" s="21"/>
      <c r="AL1622" s="21"/>
      <c r="AM1622" s="21"/>
      <c r="AN1622" s="21"/>
    </row>
    <row r="1623" spans="1:40" s="436" customFormat="1" ht="14.5">
      <c r="A1623" s="435"/>
      <c r="B1623" s="435"/>
      <c r="C1623" s="435"/>
      <c r="D1623" s="435"/>
      <c r="E1623" s="435"/>
      <c r="F1623" s="435"/>
      <c r="G1623" s="435"/>
      <c r="H1623" s="435"/>
      <c r="I1623" s="435"/>
      <c r="J1623" s="435"/>
      <c r="K1623" s="435"/>
      <c r="L1623" s="435"/>
      <c r="M1623" s="435"/>
      <c r="N1623" s="435"/>
      <c r="O1623" s="435"/>
      <c r="P1623" s="435"/>
      <c r="Q1623" s="435"/>
      <c r="R1623" s="435"/>
      <c r="S1623" s="435"/>
      <c r="T1623" s="435"/>
      <c r="U1623" s="435"/>
      <c r="V1623" s="21"/>
      <c r="W1623" s="21"/>
      <c r="X1623" s="21"/>
      <c r="Y1623" s="21"/>
      <c r="Z1623" s="21"/>
      <c r="AA1623" s="21"/>
      <c r="AB1623" s="21"/>
      <c r="AC1623" s="21"/>
      <c r="AD1623" s="21"/>
      <c r="AE1623" s="21"/>
      <c r="AF1623" s="21"/>
      <c r="AG1623" s="21"/>
      <c r="AH1623" s="21"/>
      <c r="AI1623" s="21"/>
      <c r="AJ1623" s="21"/>
      <c r="AK1623" s="21"/>
      <c r="AL1623" s="21"/>
      <c r="AM1623" s="21"/>
      <c r="AN1623" s="21"/>
    </row>
    <row r="1624" spans="1:40" s="436" customFormat="1" ht="14.5">
      <c r="A1624" s="435"/>
      <c r="B1624" s="435"/>
      <c r="C1624" s="435"/>
      <c r="D1624" s="435"/>
      <c r="E1624" s="435"/>
      <c r="F1624" s="435"/>
      <c r="G1624" s="435"/>
      <c r="H1624" s="435"/>
      <c r="I1624" s="435"/>
      <c r="J1624" s="435"/>
      <c r="K1624" s="435"/>
      <c r="L1624" s="435"/>
      <c r="M1624" s="435"/>
      <c r="N1624" s="435"/>
      <c r="O1624" s="435"/>
      <c r="P1624" s="435"/>
      <c r="Q1624" s="435"/>
      <c r="R1624" s="435"/>
      <c r="S1624" s="435"/>
      <c r="T1624" s="435"/>
      <c r="U1624" s="435"/>
      <c r="V1624" s="21"/>
      <c r="W1624" s="21"/>
      <c r="X1624" s="21"/>
      <c r="Y1624" s="21"/>
      <c r="Z1624" s="21"/>
      <c r="AA1624" s="21"/>
      <c r="AB1624" s="21"/>
      <c r="AC1624" s="21"/>
      <c r="AD1624" s="21"/>
      <c r="AE1624" s="21"/>
      <c r="AF1624" s="21"/>
      <c r="AG1624" s="21"/>
      <c r="AH1624" s="21"/>
      <c r="AI1624" s="21"/>
      <c r="AJ1624" s="21"/>
      <c r="AK1624" s="21"/>
      <c r="AL1624" s="21"/>
      <c r="AM1624" s="21"/>
      <c r="AN1624" s="21"/>
    </row>
    <row r="1625" spans="1:40" s="436" customFormat="1" ht="14.5">
      <c r="A1625" s="435"/>
      <c r="B1625" s="435"/>
      <c r="C1625" s="435"/>
      <c r="D1625" s="435"/>
      <c r="E1625" s="435"/>
      <c r="F1625" s="435"/>
      <c r="G1625" s="435"/>
      <c r="H1625" s="435"/>
      <c r="I1625" s="435"/>
      <c r="J1625" s="435"/>
      <c r="K1625" s="435"/>
      <c r="L1625" s="435"/>
      <c r="M1625" s="435"/>
      <c r="N1625" s="435"/>
      <c r="O1625" s="435"/>
      <c r="P1625" s="435"/>
      <c r="Q1625" s="435"/>
      <c r="R1625" s="435"/>
      <c r="S1625" s="435"/>
      <c r="T1625" s="435"/>
      <c r="U1625" s="435"/>
      <c r="V1625" s="21"/>
      <c r="W1625" s="21"/>
      <c r="X1625" s="21"/>
      <c r="Y1625" s="21"/>
      <c r="Z1625" s="21"/>
      <c r="AA1625" s="21"/>
      <c r="AB1625" s="21"/>
      <c r="AC1625" s="21"/>
      <c r="AD1625" s="21"/>
      <c r="AE1625" s="21"/>
      <c r="AF1625" s="21"/>
      <c r="AG1625" s="21"/>
      <c r="AH1625" s="21"/>
      <c r="AI1625" s="21"/>
      <c r="AJ1625" s="21"/>
      <c r="AK1625" s="21"/>
      <c r="AL1625" s="21"/>
      <c r="AM1625" s="21"/>
      <c r="AN1625" s="21"/>
    </row>
    <row r="1626" spans="1:40" s="436" customFormat="1" ht="14.5">
      <c r="A1626" s="435"/>
      <c r="B1626" s="435"/>
      <c r="C1626" s="435"/>
      <c r="D1626" s="435"/>
      <c r="E1626" s="435"/>
      <c r="F1626" s="435"/>
      <c r="G1626" s="435"/>
      <c r="H1626" s="435"/>
      <c r="I1626" s="435"/>
      <c r="J1626" s="435"/>
      <c r="K1626" s="435"/>
      <c r="L1626" s="435"/>
      <c r="M1626" s="435"/>
      <c r="N1626" s="435"/>
      <c r="O1626" s="435"/>
      <c r="P1626" s="435"/>
      <c r="Q1626" s="435"/>
      <c r="R1626" s="435"/>
      <c r="S1626" s="435"/>
      <c r="T1626" s="435"/>
      <c r="U1626" s="435"/>
      <c r="V1626" s="21"/>
      <c r="W1626" s="21"/>
      <c r="X1626" s="21"/>
      <c r="Y1626" s="21"/>
      <c r="Z1626" s="21"/>
      <c r="AA1626" s="21"/>
      <c r="AB1626" s="21"/>
      <c r="AC1626" s="21"/>
      <c r="AD1626" s="21"/>
      <c r="AE1626" s="21"/>
      <c r="AF1626" s="21"/>
      <c r="AG1626" s="21"/>
      <c r="AH1626" s="21"/>
      <c r="AI1626" s="21"/>
      <c r="AJ1626" s="21"/>
      <c r="AK1626" s="21"/>
      <c r="AL1626" s="21"/>
      <c r="AM1626" s="21"/>
      <c r="AN1626" s="21"/>
    </row>
    <row r="1627" spans="1:40" s="436" customFormat="1" ht="14.5">
      <c r="A1627" s="435"/>
      <c r="B1627" s="435"/>
      <c r="C1627" s="435"/>
      <c r="D1627" s="435"/>
      <c r="E1627" s="435"/>
      <c r="F1627" s="435"/>
      <c r="G1627" s="435"/>
      <c r="H1627" s="435"/>
      <c r="I1627" s="435"/>
      <c r="J1627" s="435"/>
      <c r="K1627" s="435"/>
      <c r="L1627" s="435"/>
      <c r="M1627" s="435"/>
      <c r="N1627" s="435"/>
      <c r="O1627" s="435"/>
      <c r="P1627" s="435"/>
      <c r="Q1627" s="435"/>
      <c r="R1627" s="435"/>
      <c r="S1627" s="435"/>
      <c r="T1627" s="435"/>
      <c r="U1627" s="435"/>
      <c r="V1627" s="21"/>
      <c r="W1627" s="21"/>
      <c r="X1627" s="21"/>
      <c r="Y1627" s="21"/>
      <c r="Z1627" s="21"/>
      <c r="AA1627" s="21"/>
      <c r="AB1627" s="21"/>
      <c r="AC1627" s="21"/>
      <c r="AD1627" s="21"/>
      <c r="AE1627" s="21"/>
      <c r="AF1627" s="21"/>
      <c r="AG1627" s="21"/>
      <c r="AH1627" s="21"/>
      <c r="AI1627" s="21"/>
      <c r="AJ1627" s="21"/>
      <c r="AK1627" s="21"/>
      <c r="AL1627" s="21"/>
      <c r="AM1627" s="21"/>
      <c r="AN1627" s="21"/>
    </row>
    <row r="1628" spans="1:40" s="436" customFormat="1" ht="14.5">
      <c r="A1628" s="435"/>
      <c r="B1628" s="435"/>
      <c r="C1628" s="435"/>
      <c r="D1628" s="435"/>
      <c r="E1628" s="435"/>
      <c r="F1628" s="435"/>
      <c r="G1628" s="435"/>
      <c r="H1628" s="435"/>
      <c r="I1628" s="435"/>
      <c r="J1628" s="435"/>
      <c r="K1628" s="435"/>
      <c r="L1628" s="435"/>
      <c r="M1628" s="435"/>
      <c r="N1628" s="435"/>
      <c r="O1628" s="435"/>
      <c r="P1628" s="435"/>
      <c r="Q1628" s="435"/>
      <c r="R1628" s="435"/>
      <c r="S1628" s="435"/>
      <c r="T1628" s="435"/>
      <c r="U1628" s="435"/>
      <c r="V1628" s="21"/>
      <c r="W1628" s="21"/>
      <c r="X1628" s="21"/>
      <c r="Y1628" s="21"/>
      <c r="Z1628" s="21"/>
      <c r="AA1628" s="21"/>
      <c r="AB1628" s="21"/>
      <c r="AC1628" s="21"/>
      <c r="AD1628" s="21"/>
      <c r="AE1628" s="21"/>
      <c r="AF1628" s="21"/>
      <c r="AG1628" s="21"/>
      <c r="AH1628" s="21"/>
      <c r="AI1628" s="21"/>
      <c r="AJ1628" s="21"/>
      <c r="AK1628" s="21"/>
      <c r="AL1628" s="21"/>
      <c r="AM1628" s="21"/>
      <c r="AN1628" s="21"/>
    </row>
    <row r="1629" spans="1:40" s="436" customFormat="1" ht="14.5">
      <c r="A1629" s="435"/>
      <c r="B1629" s="435"/>
      <c r="C1629" s="435"/>
      <c r="D1629" s="435"/>
      <c r="E1629" s="435"/>
      <c r="F1629" s="435"/>
      <c r="G1629" s="435"/>
      <c r="H1629" s="435"/>
      <c r="I1629" s="435"/>
      <c r="J1629" s="435"/>
      <c r="K1629" s="435"/>
      <c r="L1629" s="435"/>
      <c r="M1629" s="435"/>
      <c r="N1629" s="435"/>
      <c r="O1629" s="435"/>
      <c r="P1629" s="435"/>
      <c r="Q1629" s="435"/>
      <c r="R1629" s="435"/>
      <c r="S1629" s="435"/>
      <c r="T1629" s="435"/>
      <c r="U1629" s="435"/>
      <c r="V1629" s="21"/>
      <c r="W1629" s="21"/>
      <c r="X1629" s="21"/>
      <c r="Y1629" s="21"/>
      <c r="Z1629" s="21"/>
      <c r="AA1629" s="21"/>
      <c r="AB1629" s="21"/>
      <c r="AC1629" s="21"/>
      <c r="AD1629" s="21"/>
      <c r="AE1629" s="21"/>
      <c r="AF1629" s="21"/>
      <c r="AG1629" s="21"/>
      <c r="AH1629" s="21"/>
      <c r="AI1629" s="21"/>
      <c r="AJ1629" s="21"/>
      <c r="AK1629" s="21"/>
      <c r="AL1629" s="21"/>
      <c r="AM1629" s="21"/>
      <c r="AN1629" s="21"/>
    </row>
    <row r="1630" spans="1:40" s="436" customFormat="1" ht="14.5">
      <c r="A1630" s="435"/>
      <c r="B1630" s="435"/>
      <c r="C1630" s="435"/>
      <c r="D1630" s="435"/>
      <c r="E1630" s="435"/>
      <c r="F1630" s="435"/>
      <c r="G1630" s="435"/>
      <c r="H1630" s="435"/>
      <c r="I1630" s="435"/>
      <c r="J1630" s="435"/>
      <c r="K1630" s="435"/>
      <c r="L1630" s="435"/>
      <c r="M1630" s="435"/>
      <c r="N1630" s="435"/>
      <c r="O1630" s="435"/>
      <c r="P1630" s="435"/>
      <c r="Q1630" s="435"/>
      <c r="R1630" s="435"/>
      <c r="S1630" s="435"/>
      <c r="T1630" s="435"/>
      <c r="U1630" s="435"/>
      <c r="V1630" s="21"/>
      <c r="W1630" s="21"/>
      <c r="X1630" s="21"/>
      <c r="Y1630" s="21"/>
      <c r="Z1630" s="21"/>
      <c r="AA1630" s="21"/>
      <c r="AB1630" s="21"/>
      <c r="AC1630" s="21"/>
      <c r="AD1630" s="21"/>
      <c r="AE1630" s="21"/>
      <c r="AF1630" s="21"/>
      <c r="AG1630" s="21"/>
      <c r="AH1630" s="21"/>
      <c r="AI1630" s="21"/>
      <c r="AJ1630" s="21"/>
      <c r="AK1630" s="21"/>
      <c r="AL1630" s="21"/>
      <c r="AM1630" s="21"/>
      <c r="AN1630" s="21"/>
    </row>
    <row r="1631" spans="1:40" s="436" customFormat="1" ht="14.5">
      <c r="A1631" s="435"/>
      <c r="B1631" s="435"/>
      <c r="C1631" s="435"/>
      <c r="D1631" s="435"/>
      <c r="E1631" s="435"/>
      <c r="F1631" s="435"/>
      <c r="G1631" s="435"/>
      <c r="H1631" s="435"/>
      <c r="I1631" s="435"/>
      <c r="J1631" s="435"/>
      <c r="K1631" s="435"/>
      <c r="L1631" s="435"/>
      <c r="M1631" s="435"/>
      <c r="N1631" s="435"/>
      <c r="O1631" s="435"/>
      <c r="P1631" s="435"/>
      <c r="Q1631" s="435"/>
      <c r="R1631" s="435"/>
      <c r="S1631" s="435"/>
      <c r="T1631" s="435"/>
      <c r="U1631" s="435"/>
      <c r="V1631" s="21"/>
      <c r="W1631" s="21"/>
      <c r="X1631" s="21"/>
      <c r="Y1631" s="21"/>
      <c r="Z1631" s="21"/>
      <c r="AA1631" s="21"/>
      <c r="AB1631" s="21"/>
      <c r="AC1631" s="21"/>
      <c r="AD1631" s="21"/>
      <c r="AE1631" s="21"/>
      <c r="AF1631" s="21"/>
      <c r="AG1631" s="21"/>
      <c r="AH1631" s="21"/>
      <c r="AI1631" s="21"/>
      <c r="AJ1631" s="21"/>
      <c r="AK1631" s="21"/>
      <c r="AL1631" s="21"/>
      <c r="AM1631" s="21"/>
      <c r="AN1631" s="21"/>
    </row>
    <row r="1632" spans="1:40" s="436" customFormat="1" ht="14.5">
      <c r="A1632" s="435"/>
      <c r="B1632" s="435"/>
      <c r="C1632" s="435"/>
      <c r="D1632" s="435"/>
      <c r="E1632" s="435"/>
      <c r="F1632" s="435"/>
      <c r="G1632" s="435"/>
      <c r="H1632" s="435"/>
      <c r="I1632" s="435"/>
      <c r="J1632" s="435"/>
      <c r="K1632" s="435"/>
      <c r="L1632" s="435"/>
      <c r="M1632" s="435"/>
      <c r="N1632" s="435"/>
      <c r="O1632" s="435"/>
      <c r="P1632" s="435"/>
      <c r="Q1632" s="435"/>
      <c r="R1632" s="435"/>
      <c r="S1632" s="435"/>
      <c r="T1632" s="435"/>
      <c r="U1632" s="435"/>
      <c r="V1632" s="21"/>
      <c r="W1632" s="21"/>
      <c r="X1632" s="21"/>
      <c r="Y1632" s="21"/>
      <c r="Z1632" s="21"/>
      <c r="AA1632" s="21"/>
      <c r="AB1632" s="21"/>
      <c r="AC1632" s="21"/>
      <c r="AD1632" s="21"/>
      <c r="AE1632" s="21"/>
      <c r="AF1632" s="21"/>
      <c r="AG1632" s="21"/>
      <c r="AH1632" s="21"/>
      <c r="AI1632" s="21"/>
      <c r="AJ1632" s="21"/>
      <c r="AK1632" s="21"/>
      <c r="AL1632" s="21"/>
      <c r="AM1632" s="21"/>
      <c r="AN1632" s="21"/>
    </row>
    <row r="1633" spans="1:40" s="436" customFormat="1" ht="14.5">
      <c r="A1633" s="435"/>
      <c r="B1633" s="435"/>
      <c r="C1633" s="435"/>
      <c r="D1633" s="435"/>
      <c r="E1633" s="435"/>
      <c r="F1633" s="435"/>
      <c r="G1633" s="435"/>
      <c r="H1633" s="435"/>
      <c r="I1633" s="435"/>
      <c r="J1633" s="435"/>
      <c r="K1633" s="435"/>
      <c r="L1633" s="435"/>
      <c r="M1633" s="435"/>
      <c r="N1633" s="435"/>
      <c r="O1633" s="435"/>
      <c r="P1633" s="435"/>
      <c r="Q1633" s="435"/>
      <c r="R1633" s="435"/>
      <c r="S1633" s="435"/>
      <c r="T1633" s="435"/>
      <c r="U1633" s="435"/>
      <c r="V1633" s="21"/>
      <c r="W1633" s="21"/>
      <c r="X1633" s="21"/>
      <c r="Y1633" s="21"/>
      <c r="Z1633" s="21"/>
      <c r="AA1633" s="21"/>
      <c r="AB1633" s="21"/>
      <c r="AC1633" s="21"/>
      <c r="AD1633" s="21"/>
      <c r="AE1633" s="21"/>
      <c r="AF1633" s="21"/>
      <c r="AG1633" s="21"/>
      <c r="AH1633" s="21"/>
      <c r="AI1633" s="21"/>
      <c r="AJ1633" s="21"/>
      <c r="AK1633" s="21"/>
      <c r="AL1633" s="21"/>
      <c r="AM1633" s="21"/>
      <c r="AN1633" s="21"/>
    </row>
    <row r="1634" spans="1:40" s="436" customFormat="1" ht="14.5">
      <c r="A1634" s="435"/>
      <c r="B1634" s="435"/>
      <c r="C1634" s="435"/>
      <c r="D1634" s="435"/>
      <c r="E1634" s="435"/>
      <c r="F1634" s="435"/>
      <c r="G1634" s="435"/>
      <c r="H1634" s="435"/>
      <c r="I1634" s="435"/>
      <c r="J1634" s="435"/>
      <c r="K1634" s="435"/>
      <c r="L1634" s="435"/>
      <c r="M1634" s="435"/>
      <c r="N1634" s="435"/>
      <c r="O1634" s="435"/>
      <c r="P1634" s="435"/>
      <c r="Q1634" s="435"/>
      <c r="R1634" s="435"/>
      <c r="S1634" s="435"/>
      <c r="T1634" s="435"/>
      <c r="U1634" s="435"/>
      <c r="V1634" s="21"/>
      <c r="W1634" s="21"/>
      <c r="X1634" s="21"/>
      <c r="Y1634" s="21"/>
      <c r="Z1634" s="21"/>
      <c r="AA1634" s="21"/>
      <c r="AB1634" s="21"/>
      <c r="AC1634" s="21"/>
      <c r="AD1634" s="21"/>
      <c r="AE1634" s="21"/>
      <c r="AF1634" s="21"/>
      <c r="AG1634" s="21"/>
      <c r="AH1634" s="21"/>
      <c r="AI1634" s="21"/>
      <c r="AJ1634" s="21"/>
      <c r="AK1634" s="21"/>
      <c r="AL1634" s="21"/>
      <c r="AM1634" s="21"/>
      <c r="AN1634" s="21"/>
    </row>
    <row r="1635" spans="1:40" s="436" customFormat="1" ht="14.5">
      <c r="A1635" s="435"/>
      <c r="B1635" s="435"/>
      <c r="C1635" s="435"/>
      <c r="D1635" s="435"/>
      <c r="E1635" s="435"/>
      <c r="F1635" s="435"/>
      <c r="G1635" s="435"/>
      <c r="H1635" s="435"/>
      <c r="I1635" s="435"/>
      <c r="J1635" s="435"/>
      <c r="K1635" s="435"/>
      <c r="L1635" s="435"/>
      <c r="M1635" s="435"/>
      <c r="N1635" s="435"/>
      <c r="O1635" s="435"/>
      <c r="P1635" s="435"/>
      <c r="Q1635" s="435"/>
      <c r="R1635" s="435"/>
      <c r="S1635" s="435"/>
      <c r="T1635" s="435"/>
      <c r="U1635" s="435"/>
      <c r="V1635" s="21"/>
      <c r="W1635" s="21"/>
      <c r="X1635" s="21"/>
      <c r="Y1635" s="21"/>
      <c r="Z1635" s="21"/>
      <c r="AA1635" s="21"/>
      <c r="AB1635" s="21"/>
      <c r="AC1635" s="21"/>
      <c r="AD1635" s="21"/>
      <c r="AE1635" s="21"/>
      <c r="AF1635" s="21"/>
      <c r="AG1635" s="21"/>
      <c r="AH1635" s="21"/>
      <c r="AI1635" s="21"/>
      <c r="AJ1635" s="21"/>
      <c r="AK1635" s="21"/>
      <c r="AL1635" s="21"/>
      <c r="AM1635" s="21"/>
      <c r="AN1635" s="21"/>
    </row>
    <row r="1636" spans="1:40" s="436" customFormat="1" ht="14.5">
      <c r="A1636" s="435"/>
      <c r="B1636" s="435"/>
      <c r="C1636" s="435"/>
      <c r="D1636" s="435"/>
      <c r="E1636" s="435"/>
      <c r="F1636" s="435"/>
      <c r="G1636" s="435"/>
      <c r="H1636" s="435"/>
      <c r="I1636" s="435"/>
      <c r="J1636" s="435"/>
      <c r="K1636" s="435"/>
      <c r="L1636" s="435"/>
      <c r="M1636" s="435"/>
      <c r="N1636" s="435"/>
      <c r="O1636" s="435"/>
      <c r="P1636" s="435"/>
      <c r="Q1636" s="435"/>
      <c r="R1636" s="435"/>
      <c r="S1636" s="435"/>
      <c r="T1636" s="435"/>
      <c r="U1636" s="435"/>
      <c r="V1636" s="21"/>
      <c r="W1636" s="21"/>
      <c r="X1636" s="21"/>
      <c r="Y1636" s="21"/>
      <c r="Z1636" s="21"/>
      <c r="AA1636" s="21"/>
      <c r="AB1636" s="21"/>
      <c r="AC1636" s="21"/>
      <c r="AD1636" s="21"/>
      <c r="AE1636" s="21"/>
      <c r="AF1636" s="21"/>
      <c r="AG1636" s="21"/>
      <c r="AH1636" s="21"/>
      <c r="AI1636" s="21"/>
      <c r="AJ1636" s="21"/>
      <c r="AK1636" s="21"/>
      <c r="AL1636" s="21"/>
      <c r="AM1636" s="21"/>
      <c r="AN1636" s="21"/>
    </row>
    <row r="1637" spans="1:40" s="436" customFormat="1" ht="14.5">
      <c r="A1637" s="435"/>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21"/>
      <c r="W1637" s="21"/>
      <c r="X1637" s="21"/>
      <c r="Y1637" s="21"/>
      <c r="Z1637" s="21"/>
      <c r="AA1637" s="21"/>
      <c r="AB1637" s="21"/>
      <c r="AC1637" s="21"/>
      <c r="AD1637" s="21"/>
      <c r="AE1637" s="21"/>
      <c r="AF1637" s="21"/>
      <c r="AG1637" s="21"/>
      <c r="AH1637" s="21"/>
      <c r="AI1637" s="21"/>
      <c r="AJ1637" s="21"/>
      <c r="AK1637" s="21"/>
      <c r="AL1637" s="21"/>
      <c r="AM1637" s="21"/>
      <c r="AN1637" s="21"/>
    </row>
    <row r="1638" spans="1:40" s="436" customFormat="1" ht="14.5">
      <c r="A1638" s="435"/>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21"/>
      <c r="W1638" s="21"/>
      <c r="X1638" s="21"/>
      <c r="Y1638" s="21"/>
      <c r="Z1638" s="21"/>
      <c r="AA1638" s="21"/>
      <c r="AB1638" s="21"/>
      <c r="AC1638" s="21"/>
      <c r="AD1638" s="21"/>
      <c r="AE1638" s="21"/>
      <c r="AF1638" s="21"/>
      <c r="AG1638" s="21"/>
      <c r="AH1638" s="21"/>
      <c r="AI1638" s="21"/>
      <c r="AJ1638" s="21"/>
      <c r="AK1638" s="21"/>
      <c r="AL1638" s="21"/>
      <c r="AM1638" s="21"/>
      <c r="AN1638" s="21"/>
    </row>
    <row r="1639" spans="1:40" s="436" customFormat="1" ht="14.5">
      <c r="A1639" s="435"/>
      <c r="B1639" s="435"/>
      <c r="C1639" s="435"/>
      <c r="D1639" s="435"/>
      <c r="E1639" s="435"/>
      <c r="F1639" s="435"/>
      <c r="G1639" s="435"/>
      <c r="H1639" s="435"/>
      <c r="I1639" s="435"/>
      <c r="J1639" s="435"/>
      <c r="K1639" s="435"/>
      <c r="L1639" s="435"/>
      <c r="M1639" s="435"/>
      <c r="N1639" s="435"/>
      <c r="O1639" s="435"/>
      <c r="P1639" s="435"/>
      <c r="Q1639" s="435"/>
      <c r="R1639" s="435"/>
      <c r="S1639" s="435"/>
      <c r="T1639" s="435"/>
      <c r="U1639" s="435"/>
      <c r="V1639" s="21"/>
      <c r="W1639" s="21"/>
      <c r="X1639" s="21"/>
      <c r="Y1639" s="21"/>
      <c r="Z1639" s="21"/>
      <c r="AA1639" s="21"/>
      <c r="AB1639" s="21"/>
      <c r="AC1639" s="21"/>
      <c r="AD1639" s="21"/>
      <c r="AE1639" s="21"/>
      <c r="AF1639" s="21"/>
      <c r="AG1639" s="21"/>
      <c r="AH1639" s="21"/>
      <c r="AI1639" s="21"/>
      <c r="AJ1639" s="21"/>
      <c r="AK1639" s="21"/>
      <c r="AL1639" s="21"/>
      <c r="AM1639" s="21"/>
      <c r="AN1639" s="21"/>
    </row>
    <row r="1640" spans="1:40" s="436" customFormat="1" ht="14.5">
      <c r="A1640" s="435"/>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21"/>
      <c r="W1640" s="21"/>
      <c r="X1640" s="21"/>
      <c r="Y1640" s="21"/>
      <c r="Z1640" s="21"/>
      <c r="AA1640" s="21"/>
      <c r="AB1640" s="21"/>
      <c r="AC1640" s="21"/>
      <c r="AD1640" s="21"/>
      <c r="AE1640" s="21"/>
      <c r="AF1640" s="21"/>
      <c r="AG1640" s="21"/>
      <c r="AH1640" s="21"/>
      <c r="AI1640" s="21"/>
      <c r="AJ1640" s="21"/>
      <c r="AK1640" s="21"/>
      <c r="AL1640" s="21"/>
      <c r="AM1640" s="21"/>
      <c r="AN1640" s="21"/>
    </row>
    <row r="1641" spans="1:40" s="436" customFormat="1" ht="14.5">
      <c r="A1641" s="435"/>
      <c r="B1641" s="435"/>
      <c r="C1641" s="435"/>
      <c r="D1641" s="435"/>
      <c r="E1641" s="435"/>
      <c r="F1641" s="435"/>
      <c r="G1641" s="435"/>
      <c r="H1641" s="435"/>
      <c r="I1641" s="435"/>
      <c r="J1641" s="435"/>
      <c r="K1641" s="435"/>
      <c r="L1641" s="435"/>
      <c r="M1641" s="435"/>
      <c r="N1641" s="435"/>
      <c r="O1641" s="435"/>
      <c r="P1641" s="435"/>
      <c r="Q1641" s="435"/>
      <c r="R1641" s="435"/>
      <c r="S1641" s="435"/>
      <c r="T1641" s="435"/>
      <c r="U1641" s="435"/>
      <c r="V1641" s="21"/>
      <c r="W1641" s="21"/>
      <c r="X1641" s="21"/>
      <c r="Y1641" s="21"/>
      <c r="Z1641" s="21"/>
      <c r="AA1641" s="21"/>
      <c r="AB1641" s="21"/>
      <c r="AC1641" s="21"/>
      <c r="AD1641" s="21"/>
      <c r="AE1641" s="21"/>
      <c r="AF1641" s="21"/>
      <c r="AG1641" s="21"/>
      <c r="AH1641" s="21"/>
      <c r="AI1641" s="21"/>
      <c r="AJ1641" s="21"/>
      <c r="AK1641" s="21"/>
      <c r="AL1641" s="21"/>
      <c r="AM1641" s="21"/>
      <c r="AN1641" s="21"/>
    </row>
    <row r="1642" spans="1:40" s="436" customFormat="1" ht="14.5">
      <c r="A1642" s="435"/>
      <c r="B1642" s="435"/>
      <c r="C1642" s="435"/>
      <c r="D1642" s="435"/>
      <c r="E1642" s="435"/>
      <c r="F1642" s="435"/>
      <c r="G1642" s="435"/>
      <c r="H1642" s="435"/>
      <c r="I1642" s="435"/>
      <c r="J1642" s="435"/>
      <c r="K1642" s="435"/>
      <c r="L1642" s="435"/>
      <c r="M1642" s="435"/>
      <c r="N1642" s="435"/>
      <c r="O1642" s="435"/>
      <c r="P1642" s="435"/>
      <c r="Q1642" s="435"/>
      <c r="R1642" s="435"/>
      <c r="S1642" s="435"/>
      <c r="T1642" s="435"/>
      <c r="U1642" s="435"/>
      <c r="V1642" s="21"/>
      <c r="W1642" s="21"/>
      <c r="X1642" s="21"/>
      <c r="Y1642" s="21"/>
      <c r="Z1642" s="21"/>
      <c r="AA1642" s="21"/>
      <c r="AB1642" s="21"/>
      <c r="AC1642" s="21"/>
      <c r="AD1642" s="21"/>
      <c r="AE1642" s="21"/>
      <c r="AF1642" s="21"/>
      <c r="AG1642" s="21"/>
      <c r="AH1642" s="21"/>
      <c r="AI1642" s="21"/>
      <c r="AJ1642" s="21"/>
      <c r="AK1642" s="21"/>
      <c r="AL1642" s="21"/>
      <c r="AM1642" s="21"/>
      <c r="AN1642" s="21"/>
    </row>
    <row r="1643" spans="1:40" s="436" customFormat="1" ht="14.5">
      <c r="A1643" s="435"/>
      <c r="B1643" s="435"/>
      <c r="C1643" s="435"/>
      <c r="D1643" s="435"/>
      <c r="E1643" s="435"/>
      <c r="F1643" s="435"/>
      <c r="G1643" s="435"/>
      <c r="H1643" s="435"/>
      <c r="I1643" s="435"/>
      <c r="J1643" s="435"/>
      <c r="K1643" s="435"/>
      <c r="L1643" s="435"/>
      <c r="M1643" s="435"/>
      <c r="N1643" s="435"/>
      <c r="O1643" s="435"/>
      <c r="P1643" s="435"/>
      <c r="Q1643" s="435"/>
      <c r="R1643" s="435"/>
      <c r="S1643" s="435"/>
      <c r="T1643" s="435"/>
      <c r="U1643" s="435"/>
      <c r="V1643" s="21"/>
      <c r="W1643" s="21"/>
      <c r="X1643" s="21"/>
      <c r="Y1643" s="21"/>
      <c r="Z1643" s="21"/>
      <c r="AA1643" s="21"/>
      <c r="AB1643" s="21"/>
      <c r="AC1643" s="21"/>
      <c r="AD1643" s="21"/>
      <c r="AE1643" s="21"/>
      <c r="AF1643" s="21"/>
      <c r="AG1643" s="21"/>
      <c r="AH1643" s="21"/>
      <c r="AI1643" s="21"/>
      <c r="AJ1643" s="21"/>
      <c r="AK1643" s="21"/>
      <c r="AL1643" s="21"/>
      <c r="AM1643" s="21"/>
      <c r="AN1643" s="21"/>
    </row>
    <row r="1644" spans="1:40" s="436" customFormat="1" ht="14.5">
      <c r="A1644" s="435"/>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21"/>
      <c r="W1644" s="21"/>
      <c r="X1644" s="21"/>
      <c r="Y1644" s="21"/>
      <c r="Z1644" s="21"/>
      <c r="AA1644" s="21"/>
      <c r="AB1644" s="21"/>
      <c r="AC1644" s="21"/>
      <c r="AD1644" s="21"/>
      <c r="AE1644" s="21"/>
      <c r="AF1644" s="21"/>
      <c r="AG1644" s="21"/>
      <c r="AH1644" s="21"/>
      <c r="AI1644" s="21"/>
      <c r="AJ1644" s="21"/>
      <c r="AK1644" s="21"/>
      <c r="AL1644" s="21"/>
      <c r="AM1644" s="21"/>
      <c r="AN1644" s="21"/>
    </row>
    <row r="1645" spans="1:40" s="436" customFormat="1" ht="14.5">
      <c r="A1645" s="435"/>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21"/>
      <c r="W1645" s="21"/>
      <c r="X1645" s="21"/>
      <c r="Y1645" s="21"/>
      <c r="Z1645" s="21"/>
      <c r="AA1645" s="21"/>
      <c r="AB1645" s="21"/>
      <c r="AC1645" s="21"/>
      <c r="AD1645" s="21"/>
      <c r="AE1645" s="21"/>
      <c r="AF1645" s="21"/>
      <c r="AG1645" s="21"/>
      <c r="AH1645" s="21"/>
      <c r="AI1645" s="21"/>
      <c r="AJ1645" s="21"/>
      <c r="AK1645" s="21"/>
      <c r="AL1645" s="21"/>
      <c r="AM1645" s="21"/>
      <c r="AN1645" s="21"/>
    </row>
    <row r="1646" spans="1:40" s="436" customFormat="1" ht="14.5">
      <c r="A1646" s="435"/>
      <c r="B1646" s="435"/>
      <c r="C1646" s="435"/>
      <c r="D1646" s="435"/>
      <c r="E1646" s="435"/>
      <c r="F1646" s="435"/>
      <c r="G1646" s="435"/>
      <c r="H1646" s="435"/>
      <c r="I1646" s="435"/>
      <c r="J1646" s="435"/>
      <c r="K1646" s="435"/>
      <c r="L1646" s="435"/>
      <c r="M1646" s="435"/>
      <c r="N1646" s="435"/>
      <c r="O1646" s="435"/>
      <c r="P1646" s="435"/>
      <c r="Q1646" s="435"/>
      <c r="R1646" s="435"/>
      <c r="S1646" s="435"/>
      <c r="T1646" s="435"/>
      <c r="U1646" s="435"/>
      <c r="V1646" s="21"/>
      <c r="W1646" s="21"/>
      <c r="X1646" s="21"/>
      <c r="Y1646" s="21"/>
      <c r="Z1646" s="21"/>
      <c r="AA1646" s="21"/>
      <c r="AB1646" s="21"/>
      <c r="AC1646" s="21"/>
      <c r="AD1646" s="21"/>
      <c r="AE1646" s="21"/>
      <c r="AF1646" s="21"/>
      <c r="AG1646" s="21"/>
      <c r="AH1646" s="21"/>
      <c r="AI1646" s="21"/>
      <c r="AJ1646" s="21"/>
      <c r="AK1646" s="21"/>
      <c r="AL1646" s="21"/>
      <c r="AM1646" s="21"/>
      <c r="AN1646" s="21"/>
    </row>
    <row r="1647" spans="1:40" s="436" customFormat="1" ht="14.5">
      <c r="A1647" s="435"/>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21"/>
      <c r="W1647" s="21"/>
      <c r="X1647" s="21"/>
      <c r="Y1647" s="21"/>
      <c r="Z1647" s="21"/>
      <c r="AA1647" s="21"/>
      <c r="AB1647" s="21"/>
      <c r="AC1647" s="21"/>
      <c r="AD1647" s="21"/>
      <c r="AE1647" s="21"/>
      <c r="AF1647" s="21"/>
      <c r="AG1647" s="21"/>
      <c r="AH1647" s="21"/>
      <c r="AI1647" s="21"/>
      <c r="AJ1647" s="21"/>
      <c r="AK1647" s="21"/>
      <c r="AL1647" s="21"/>
      <c r="AM1647" s="21"/>
      <c r="AN1647" s="21"/>
    </row>
    <row r="1648" spans="1:40" s="436" customFormat="1" ht="14.5">
      <c r="A1648" s="435"/>
      <c r="B1648" s="435"/>
      <c r="C1648" s="435"/>
      <c r="D1648" s="435"/>
      <c r="E1648" s="435"/>
      <c r="F1648" s="435"/>
      <c r="G1648" s="435"/>
      <c r="H1648" s="435"/>
      <c r="I1648" s="435"/>
      <c r="J1648" s="435"/>
      <c r="K1648" s="435"/>
      <c r="L1648" s="435"/>
      <c r="M1648" s="435"/>
      <c r="N1648" s="435"/>
      <c r="O1648" s="435"/>
      <c r="P1648" s="435"/>
      <c r="Q1648" s="435"/>
      <c r="R1648" s="435"/>
      <c r="S1648" s="435"/>
      <c r="T1648" s="435"/>
      <c r="U1648" s="435"/>
      <c r="V1648" s="21"/>
      <c r="W1648" s="21"/>
      <c r="X1648" s="21"/>
      <c r="Y1648" s="21"/>
      <c r="Z1648" s="21"/>
      <c r="AA1648" s="21"/>
      <c r="AB1648" s="21"/>
      <c r="AC1648" s="21"/>
      <c r="AD1648" s="21"/>
      <c r="AE1648" s="21"/>
      <c r="AF1648" s="21"/>
      <c r="AG1648" s="21"/>
      <c r="AH1648" s="21"/>
      <c r="AI1648" s="21"/>
      <c r="AJ1648" s="21"/>
      <c r="AK1648" s="21"/>
      <c r="AL1648" s="21"/>
      <c r="AM1648" s="21"/>
      <c r="AN1648" s="21"/>
    </row>
    <row r="1649" spans="1:40" s="436" customFormat="1" ht="14.5">
      <c r="A1649" s="435"/>
      <c r="B1649" s="435"/>
      <c r="C1649" s="435"/>
      <c r="D1649" s="435"/>
      <c r="E1649" s="435"/>
      <c r="F1649" s="435"/>
      <c r="G1649" s="435"/>
      <c r="H1649" s="435"/>
      <c r="I1649" s="435"/>
      <c r="J1649" s="435"/>
      <c r="K1649" s="435"/>
      <c r="L1649" s="435"/>
      <c r="M1649" s="435"/>
      <c r="N1649" s="435"/>
      <c r="O1649" s="435"/>
      <c r="P1649" s="435"/>
      <c r="Q1649" s="435"/>
      <c r="R1649" s="435"/>
      <c r="S1649" s="435"/>
      <c r="T1649" s="435"/>
      <c r="U1649" s="435"/>
      <c r="V1649" s="21"/>
      <c r="W1649" s="21"/>
      <c r="X1649" s="21"/>
      <c r="Y1649" s="21"/>
      <c r="Z1649" s="21"/>
      <c r="AA1649" s="21"/>
      <c r="AB1649" s="21"/>
      <c r="AC1649" s="21"/>
      <c r="AD1649" s="21"/>
      <c r="AE1649" s="21"/>
      <c r="AF1649" s="21"/>
      <c r="AG1649" s="21"/>
      <c r="AH1649" s="21"/>
      <c r="AI1649" s="21"/>
      <c r="AJ1649" s="21"/>
      <c r="AK1649" s="21"/>
      <c r="AL1649" s="21"/>
      <c r="AM1649" s="21"/>
      <c r="AN1649" s="21"/>
    </row>
    <row r="1650" spans="1:40" s="436" customFormat="1" ht="14.5">
      <c r="A1650" s="435"/>
      <c r="B1650" s="435"/>
      <c r="C1650" s="435"/>
      <c r="D1650" s="435"/>
      <c r="E1650" s="435"/>
      <c r="F1650" s="435"/>
      <c r="G1650" s="435"/>
      <c r="H1650" s="435"/>
      <c r="I1650" s="435"/>
      <c r="J1650" s="435"/>
      <c r="K1650" s="435"/>
      <c r="L1650" s="435"/>
      <c r="M1650" s="435"/>
      <c r="N1650" s="435"/>
      <c r="O1650" s="435"/>
      <c r="P1650" s="435"/>
      <c r="Q1650" s="435"/>
      <c r="R1650" s="435"/>
      <c r="S1650" s="435"/>
      <c r="T1650" s="435"/>
      <c r="U1650" s="435"/>
      <c r="V1650" s="21"/>
      <c r="W1650" s="21"/>
      <c r="X1650" s="21"/>
      <c r="Y1650" s="21"/>
      <c r="Z1650" s="21"/>
      <c r="AA1650" s="21"/>
      <c r="AB1650" s="21"/>
      <c r="AC1650" s="21"/>
      <c r="AD1650" s="21"/>
      <c r="AE1650" s="21"/>
      <c r="AF1650" s="21"/>
      <c r="AG1650" s="21"/>
      <c r="AH1650" s="21"/>
      <c r="AI1650" s="21"/>
      <c r="AJ1650" s="21"/>
      <c r="AK1650" s="21"/>
      <c r="AL1650" s="21"/>
      <c r="AM1650" s="21"/>
      <c r="AN1650" s="21"/>
    </row>
    <row r="1651" spans="1:40" s="436" customFormat="1" ht="14.5">
      <c r="A1651" s="435"/>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21"/>
      <c r="W1651" s="21"/>
      <c r="X1651" s="21"/>
      <c r="Y1651" s="21"/>
      <c r="Z1651" s="21"/>
      <c r="AA1651" s="21"/>
      <c r="AB1651" s="21"/>
      <c r="AC1651" s="21"/>
      <c r="AD1651" s="21"/>
      <c r="AE1651" s="21"/>
      <c r="AF1651" s="21"/>
      <c r="AG1651" s="21"/>
      <c r="AH1651" s="21"/>
      <c r="AI1651" s="21"/>
      <c r="AJ1651" s="21"/>
      <c r="AK1651" s="21"/>
      <c r="AL1651" s="21"/>
      <c r="AM1651" s="21"/>
      <c r="AN1651" s="21"/>
    </row>
    <row r="1652" spans="1:40" s="436" customFormat="1" ht="14.5">
      <c r="A1652" s="435"/>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21"/>
      <c r="W1652" s="21"/>
      <c r="X1652" s="21"/>
      <c r="Y1652" s="21"/>
      <c r="Z1652" s="21"/>
      <c r="AA1652" s="21"/>
      <c r="AB1652" s="21"/>
      <c r="AC1652" s="21"/>
      <c r="AD1652" s="21"/>
      <c r="AE1652" s="21"/>
      <c r="AF1652" s="21"/>
      <c r="AG1652" s="21"/>
      <c r="AH1652" s="21"/>
      <c r="AI1652" s="21"/>
      <c r="AJ1652" s="21"/>
      <c r="AK1652" s="21"/>
      <c r="AL1652" s="21"/>
      <c r="AM1652" s="21"/>
      <c r="AN1652" s="21"/>
    </row>
    <row r="1653" spans="1:40" s="436" customFormat="1" ht="14.5">
      <c r="A1653" s="435"/>
      <c r="B1653" s="435"/>
      <c r="C1653" s="435"/>
      <c r="D1653" s="435"/>
      <c r="E1653" s="435"/>
      <c r="F1653" s="435"/>
      <c r="G1653" s="435"/>
      <c r="H1653" s="435"/>
      <c r="I1653" s="435"/>
      <c r="J1653" s="435"/>
      <c r="K1653" s="435"/>
      <c r="L1653" s="435"/>
      <c r="M1653" s="435"/>
      <c r="N1653" s="435"/>
      <c r="O1653" s="435"/>
      <c r="P1653" s="435"/>
      <c r="Q1653" s="435"/>
      <c r="R1653" s="435"/>
      <c r="S1653" s="435"/>
      <c r="T1653" s="435"/>
      <c r="U1653" s="435"/>
      <c r="V1653" s="21"/>
      <c r="W1653" s="21"/>
      <c r="X1653" s="21"/>
      <c r="Y1653" s="21"/>
      <c r="Z1653" s="21"/>
      <c r="AA1653" s="21"/>
      <c r="AB1653" s="21"/>
      <c r="AC1653" s="21"/>
      <c r="AD1653" s="21"/>
      <c r="AE1653" s="21"/>
      <c r="AF1653" s="21"/>
      <c r="AG1653" s="21"/>
      <c r="AH1653" s="21"/>
      <c r="AI1653" s="21"/>
      <c r="AJ1653" s="21"/>
      <c r="AK1653" s="21"/>
      <c r="AL1653" s="21"/>
      <c r="AM1653" s="21"/>
      <c r="AN1653" s="21"/>
    </row>
    <row r="1654" spans="1:40" s="436" customFormat="1" ht="14.5">
      <c r="A1654" s="435"/>
      <c r="B1654" s="435"/>
      <c r="C1654" s="435"/>
      <c r="D1654" s="435"/>
      <c r="E1654" s="435"/>
      <c r="F1654" s="435"/>
      <c r="G1654" s="435"/>
      <c r="H1654" s="435"/>
      <c r="I1654" s="435"/>
      <c r="J1654" s="435"/>
      <c r="K1654" s="435"/>
      <c r="L1654" s="435"/>
      <c r="M1654" s="435"/>
      <c r="N1654" s="435"/>
      <c r="O1654" s="435"/>
      <c r="P1654" s="435"/>
      <c r="Q1654" s="435"/>
      <c r="R1654" s="435"/>
      <c r="S1654" s="435"/>
      <c r="T1654" s="435"/>
      <c r="U1654" s="435"/>
      <c r="V1654" s="21"/>
      <c r="W1654" s="21"/>
      <c r="X1654" s="21"/>
      <c r="Y1654" s="21"/>
      <c r="Z1654" s="21"/>
      <c r="AA1654" s="21"/>
      <c r="AB1654" s="21"/>
      <c r="AC1654" s="21"/>
      <c r="AD1654" s="21"/>
      <c r="AE1654" s="21"/>
      <c r="AF1654" s="21"/>
      <c r="AG1654" s="21"/>
      <c r="AH1654" s="21"/>
      <c r="AI1654" s="21"/>
      <c r="AJ1654" s="21"/>
      <c r="AK1654" s="21"/>
      <c r="AL1654" s="21"/>
      <c r="AM1654" s="21"/>
      <c r="AN1654" s="21"/>
    </row>
    <row r="1655" spans="1:40" s="436" customFormat="1" ht="14.5">
      <c r="A1655" s="435"/>
      <c r="B1655" s="435"/>
      <c r="C1655" s="435"/>
      <c r="D1655" s="435"/>
      <c r="E1655" s="435"/>
      <c r="F1655" s="435"/>
      <c r="G1655" s="435"/>
      <c r="H1655" s="435"/>
      <c r="I1655" s="435"/>
      <c r="J1655" s="435"/>
      <c r="K1655" s="435"/>
      <c r="L1655" s="435"/>
      <c r="M1655" s="435"/>
      <c r="N1655" s="435"/>
      <c r="O1655" s="435"/>
      <c r="P1655" s="435"/>
      <c r="Q1655" s="435"/>
      <c r="R1655" s="435"/>
      <c r="S1655" s="435"/>
      <c r="T1655" s="435"/>
      <c r="U1655" s="435"/>
      <c r="V1655" s="21"/>
      <c r="W1655" s="21"/>
      <c r="X1655" s="21"/>
      <c r="Y1655" s="21"/>
      <c r="Z1655" s="21"/>
      <c r="AA1655" s="21"/>
      <c r="AB1655" s="21"/>
      <c r="AC1655" s="21"/>
      <c r="AD1655" s="21"/>
      <c r="AE1655" s="21"/>
      <c r="AF1655" s="21"/>
      <c r="AG1655" s="21"/>
      <c r="AH1655" s="21"/>
      <c r="AI1655" s="21"/>
      <c r="AJ1655" s="21"/>
      <c r="AK1655" s="21"/>
      <c r="AL1655" s="21"/>
      <c r="AM1655" s="21"/>
      <c r="AN1655" s="21"/>
    </row>
    <row r="1656" spans="1:40" s="436" customFormat="1" ht="14.5">
      <c r="A1656" s="435"/>
      <c r="B1656" s="435"/>
      <c r="C1656" s="435"/>
      <c r="D1656" s="435"/>
      <c r="E1656" s="435"/>
      <c r="F1656" s="435"/>
      <c r="G1656" s="435"/>
      <c r="H1656" s="435"/>
      <c r="I1656" s="435"/>
      <c r="J1656" s="435"/>
      <c r="K1656" s="435"/>
      <c r="L1656" s="435"/>
      <c r="M1656" s="435"/>
      <c r="N1656" s="435"/>
      <c r="O1656" s="435"/>
      <c r="P1656" s="435"/>
      <c r="Q1656" s="435"/>
      <c r="R1656" s="435"/>
      <c r="S1656" s="435"/>
      <c r="T1656" s="435"/>
      <c r="U1656" s="435"/>
      <c r="V1656" s="21"/>
      <c r="W1656" s="21"/>
      <c r="X1656" s="21"/>
      <c r="Y1656" s="21"/>
      <c r="Z1656" s="21"/>
      <c r="AA1656" s="21"/>
      <c r="AB1656" s="21"/>
      <c r="AC1656" s="21"/>
      <c r="AD1656" s="21"/>
      <c r="AE1656" s="21"/>
      <c r="AF1656" s="21"/>
      <c r="AG1656" s="21"/>
      <c r="AH1656" s="21"/>
      <c r="AI1656" s="21"/>
      <c r="AJ1656" s="21"/>
      <c r="AK1656" s="21"/>
      <c r="AL1656" s="21"/>
      <c r="AM1656" s="21"/>
      <c r="AN1656" s="21"/>
    </row>
    <row r="1657" spans="1:40" s="436" customFormat="1" ht="14.5">
      <c r="A1657" s="435"/>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21"/>
      <c r="W1657" s="21"/>
      <c r="X1657" s="21"/>
      <c r="Y1657" s="21"/>
      <c r="Z1657" s="21"/>
      <c r="AA1657" s="21"/>
      <c r="AB1657" s="21"/>
      <c r="AC1657" s="21"/>
      <c r="AD1657" s="21"/>
      <c r="AE1657" s="21"/>
      <c r="AF1657" s="21"/>
      <c r="AG1657" s="21"/>
      <c r="AH1657" s="21"/>
      <c r="AI1657" s="21"/>
      <c r="AJ1657" s="21"/>
      <c r="AK1657" s="21"/>
      <c r="AL1657" s="21"/>
      <c r="AM1657" s="21"/>
      <c r="AN1657" s="21"/>
    </row>
    <row r="1658" spans="1:40" s="436" customFormat="1" ht="14.5">
      <c r="A1658" s="435"/>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21"/>
      <c r="W1658" s="21"/>
      <c r="X1658" s="21"/>
      <c r="Y1658" s="21"/>
      <c r="Z1658" s="21"/>
      <c r="AA1658" s="21"/>
      <c r="AB1658" s="21"/>
      <c r="AC1658" s="21"/>
      <c r="AD1658" s="21"/>
      <c r="AE1658" s="21"/>
      <c r="AF1658" s="21"/>
      <c r="AG1658" s="21"/>
      <c r="AH1658" s="21"/>
      <c r="AI1658" s="21"/>
      <c r="AJ1658" s="21"/>
      <c r="AK1658" s="21"/>
      <c r="AL1658" s="21"/>
      <c r="AM1658" s="21"/>
      <c r="AN1658" s="21"/>
    </row>
    <row r="1659" spans="1:40" s="436" customFormat="1" ht="14.5">
      <c r="A1659" s="435"/>
      <c r="B1659" s="435"/>
      <c r="C1659" s="435"/>
      <c r="D1659" s="435"/>
      <c r="E1659" s="435"/>
      <c r="F1659" s="435"/>
      <c r="G1659" s="435"/>
      <c r="H1659" s="435"/>
      <c r="I1659" s="435"/>
      <c r="J1659" s="435"/>
      <c r="K1659" s="435"/>
      <c r="L1659" s="435"/>
      <c r="M1659" s="435"/>
      <c r="N1659" s="435"/>
      <c r="O1659" s="435"/>
      <c r="P1659" s="435"/>
      <c r="Q1659" s="435"/>
      <c r="R1659" s="435"/>
      <c r="S1659" s="435"/>
      <c r="T1659" s="435"/>
      <c r="U1659" s="435"/>
      <c r="V1659" s="21"/>
      <c r="W1659" s="21"/>
      <c r="X1659" s="21"/>
      <c r="Y1659" s="21"/>
      <c r="Z1659" s="21"/>
      <c r="AA1659" s="21"/>
      <c r="AB1659" s="21"/>
      <c r="AC1659" s="21"/>
      <c r="AD1659" s="21"/>
      <c r="AE1659" s="21"/>
      <c r="AF1659" s="21"/>
      <c r="AG1659" s="21"/>
      <c r="AH1659" s="21"/>
      <c r="AI1659" s="21"/>
      <c r="AJ1659" s="21"/>
      <c r="AK1659" s="21"/>
      <c r="AL1659" s="21"/>
      <c r="AM1659" s="21"/>
      <c r="AN1659" s="21"/>
    </row>
    <row r="1660" spans="1:40" s="436" customFormat="1" ht="14.5">
      <c r="A1660" s="435"/>
      <c r="B1660" s="435"/>
      <c r="C1660" s="435"/>
      <c r="D1660" s="435"/>
      <c r="E1660" s="435"/>
      <c r="F1660" s="435"/>
      <c r="G1660" s="435"/>
      <c r="H1660" s="435"/>
      <c r="I1660" s="435"/>
      <c r="J1660" s="435"/>
      <c r="K1660" s="435"/>
      <c r="L1660" s="435"/>
      <c r="M1660" s="435"/>
      <c r="N1660" s="435"/>
      <c r="O1660" s="435"/>
      <c r="P1660" s="435"/>
      <c r="Q1660" s="435"/>
      <c r="R1660" s="435"/>
      <c r="S1660" s="435"/>
      <c r="T1660" s="435"/>
      <c r="U1660" s="435"/>
      <c r="V1660" s="21"/>
      <c r="W1660" s="21"/>
      <c r="X1660" s="21"/>
      <c r="Y1660" s="21"/>
      <c r="Z1660" s="21"/>
      <c r="AA1660" s="21"/>
      <c r="AB1660" s="21"/>
      <c r="AC1660" s="21"/>
      <c r="AD1660" s="21"/>
      <c r="AE1660" s="21"/>
      <c r="AF1660" s="21"/>
      <c r="AG1660" s="21"/>
      <c r="AH1660" s="21"/>
      <c r="AI1660" s="21"/>
      <c r="AJ1660" s="21"/>
      <c r="AK1660" s="21"/>
      <c r="AL1660" s="21"/>
      <c r="AM1660" s="21"/>
      <c r="AN1660" s="21"/>
    </row>
    <row r="1661" spans="1:40" s="436" customFormat="1" ht="14.5">
      <c r="A1661" s="435"/>
      <c r="B1661" s="435"/>
      <c r="C1661" s="435"/>
      <c r="D1661" s="435"/>
      <c r="E1661" s="435"/>
      <c r="F1661" s="435"/>
      <c r="G1661" s="435"/>
      <c r="H1661" s="435"/>
      <c r="I1661" s="435"/>
      <c r="J1661" s="435"/>
      <c r="K1661" s="435"/>
      <c r="L1661" s="435"/>
      <c r="M1661" s="435"/>
      <c r="N1661" s="435"/>
      <c r="O1661" s="435"/>
      <c r="P1661" s="435"/>
      <c r="Q1661" s="435"/>
      <c r="R1661" s="435"/>
      <c r="S1661" s="435"/>
      <c r="T1661" s="435"/>
      <c r="U1661" s="435"/>
      <c r="V1661" s="21"/>
      <c r="W1661" s="21"/>
      <c r="X1661" s="21"/>
      <c r="Y1661" s="21"/>
      <c r="Z1661" s="21"/>
      <c r="AA1661" s="21"/>
      <c r="AB1661" s="21"/>
      <c r="AC1661" s="21"/>
      <c r="AD1661" s="21"/>
      <c r="AE1661" s="21"/>
      <c r="AF1661" s="21"/>
      <c r="AG1661" s="21"/>
      <c r="AH1661" s="21"/>
      <c r="AI1661" s="21"/>
      <c r="AJ1661" s="21"/>
      <c r="AK1661" s="21"/>
      <c r="AL1661" s="21"/>
      <c r="AM1661" s="21"/>
      <c r="AN1661" s="21"/>
    </row>
    <row r="1662" spans="1:40" s="436" customFormat="1" ht="14.5">
      <c r="A1662" s="435"/>
      <c r="B1662" s="435"/>
      <c r="C1662" s="435"/>
      <c r="D1662" s="435"/>
      <c r="E1662" s="435"/>
      <c r="F1662" s="435"/>
      <c r="G1662" s="435"/>
      <c r="H1662" s="435"/>
      <c r="I1662" s="435"/>
      <c r="J1662" s="435"/>
      <c r="K1662" s="435"/>
      <c r="L1662" s="435"/>
      <c r="M1662" s="435"/>
      <c r="N1662" s="435"/>
      <c r="O1662" s="435"/>
      <c r="P1662" s="435"/>
      <c r="Q1662" s="435"/>
      <c r="R1662" s="435"/>
      <c r="S1662" s="435"/>
      <c r="T1662" s="435"/>
      <c r="U1662" s="435"/>
      <c r="V1662" s="21"/>
      <c r="W1662" s="21"/>
      <c r="X1662" s="21"/>
      <c r="Y1662" s="21"/>
      <c r="Z1662" s="21"/>
      <c r="AA1662" s="21"/>
      <c r="AB1662" s="21"/>
      <c r="AC1662" s="21"/>
      <c r="AD1662" s="21"/>
      <c r="AE1662" s="21"/>
      <c r="AF1662" s="21"/>
      <c r="AG1662" s="21"/>
      <c r="AH1662" s="21"/>
      <c r="AI1662" s="21"/>
      <c r="AJ1662" s="21"/>
      <c r="AK1662" s="21"/>
      <c r="AL1662" s="21"/>
      <c r="AM1662" s="21"/>
      <c r="AN1662" s="21"/>
    </row>
    <row r="1663" spans="1:40" s="436" customFormat="1" ht="14.5">
      <c r="A1663" s="435"/>
      <c r="B1663" s="435"/>
      <c r="C1663" s="435"/>
      <c r="D1663" s="435"/>
      <c r="E1663" s="435"/>
      <c r="F1663" s="435"/>
      <c r="G1663" s="435"/>
      <c r="H1663" s="435"/>
      <c r="I1663" s="435"/>
      <c r="J1663" s="435"/>
      <c r="K1663" s="435"/>
      <c r="L1663" s="435"/>
      <c r="M1663" s="435"/>
      <c r="N1663" s="435"/>
      <c r="O1663" s="435"/>
      <c r="P1663" s="435"/>
      <c r="Q1663" s="435"/>
      <c r="R1663" s="435"/>
      <c r="S1663" s="435"/>
      <c r="T1663" s="435"/>
      <c r="U1663" s="435"/>
      <c r="V1663" s="21"/>
      <c r="W1663" s="21"/>
      <c r="X1663" s="21"/>
      <c r="Y1663" s="21"/>
      <c r="Z1663" s="21"/>
      <c r="AA1663" s="21"/>
      <c r="AB1663" s="21"/>
      <c r="AC1663" s="21"/>
      <c r="AD1663" s="21"/>
      <c r="AE1663" s="21"/>
      <c r="AF1663" s="21"/>
      <c r="AG1663" s="21"/>
      <c r="AH1663" s="21"/>
      <c r="AI1663" s="21"/>
      <c r="AJ1663" s="21"/>
      <c r="AK1663" s="21"/>
      <c r="AL1663" s="21"/>
      <c r="AM1663" s="21"/>
      <c r="AN1663" s="21"/>
    </row>
    <row r="1664" spans="1:40" s="436" customFormat="1" ht="14.5">
      <c r="A1664" s="435"/>
      <c r="B1664" s="435"/>
      <c r="C1664" s="435"/>
      <c r="D1664" s="435"/>
      <c r="E1664" s="435"/>
      <c r="F1664" s="435"/>
      <c r="G1664" s="435"/>
      <c r="H1664" s="435"/>
      <c r="I1664" s="435"/>
      <c r="J1664" s="435"/>
      <c r="K1664" s="435"/>
      <c r="L1664" s="435"/>
      <c r="M1664" s="435"/>
      <c r="N1664" s="435"/>
      <c r="O1664" s="435"/>
      <c r="P1664" s="435"/>
      <c r="Q1664" s="435"/>
      <c r="R1664" s="435"/>
      <c r="S1664" s="435"/>
      <c r="T1664" s="435"/>
      <c r="U1664" s="435"/>
      <c r="V1664" s="21"/>
      <c r="W1664" s="21"/>
      <c r="X1664" s="21"/>
      <c r="Y1664" s="21"/>
      <c r="Z1664" s="21"/>
      <c r="AA1664" s="21"/>
      <c r="AB1664" s="21"/>
      <c r="AC1664" s="21"/>
      <c r="AD1664" s="21"/>
      <c r="AE1664" s="21"/>
      <c r="AF1664" s="21"/>
      <c r="AG1664" s="21"/>
      <c r="AH1664" s="21"/>
      <c r="AI1664" s="21"/>
      <c r="AJ1664" s="21"/>
      <c r="AK1664" s="21"/>
      <c r="AL1664" s="21"/>
      <c r="AM1664" s="21"/>
      <c r="AN1664" s="21"/>
    </row>
    <row r="1665" spans="1:40" s="436" customFormat="1" ht="14.5">
      <c r="A1665" s="435"/>
      <c r="B1665" s="435"/>
      <c r="C1665" s="435"/>
      <c r="D1665" s="435"/>
      <c r="E1665" s="435"/>
      <c r="F1665" s="435"/>
      <c r="G1665" s="435"/>
      <c r="H1665" s="435"/>
      <c r="I1665" s="435"/>
      <c r="J1665" s="435"/>
      <c r="K1665" s="435"/>
      <c r="L1665" s="435"/>
      <c r="M1665" s="435"/>
      <c r="N1665" s="435"/>
      <c r="O1665" s="435"/>
      <c r="P1665" s="435"/>
      <c r="Q1665" s="435"/>
      <c r="R1665" s="435"/>
      <c r="S1665" s="435"/>
      <c r="T1665" s="435"/>
      <c r="U1665" s="435"/>
      <c r="V1665" s="21"/>
      <c r="W1665" s="21"/>
      <c r="X1665" s="21"/>
      <c r="Y1665" s="21"/>
      <c r="Z1665" s="21"/>
      <c r="AA1665" s="21"/>
      <c r="AB1665" s="21"/>
      <c r="AC1665" s="21"/>
      <c r="AD1665" s="21"/>
      <c r="AE1665" s="21"/>
      <c r="AF1665" s="21"/>
      <c r="AG1665" s="21"/>
      <c r="AH1665" s="21"/>
      <c r="AI1665" s="21"/>
      <c r="AJ1665" s="21"/>
      <c r="AK1665" s="21"/>
      <c r="AL1665" s="21"/>
      <c r="AM1665" s="21"/>
      <c r="AN1665" s="21"/>
    </row>
    <row r="1666" spans="1:40" s="436" customFormat="1" ht="14.5">
      <c r="A1666" s="435"/>
      <c r="B1666" s="435"/>
      <c r="C1666" s="435"/>
      <c r="D1666" s="435"/>
      <c r="E1666" s="435"/>
      <c r="F1666" s="435"/>
      <c r="G1666" s="435"/>
      <c r="H1666" s="435"/>
      <c r="I1666" s="435"/>
      <c r="J1666" s="435"/>
      <c r="K1666" s="435"/>
      <c r="L1666" s="435"/>
      <c r="M1666" s="435"/>
      <c r="N1666" s="435"/>
      <c r="O1666" s="435"/>
      <c r="P1666" s="435"/>
      <c r="Q1666" s="435"/>
      <c r="R1666" s="435"/>
      <c r="S1666" s="435"/>
      <c r="T1666" s="435"/>
      <c r="U1666" s="435"/>
      <c r="V1666" s="21"/>
      <c r="W1666" s="21"/>
      <c r="X1666" s="21"/>
      <c r="Y1666" s="21"/>
      <c r="Z1666" s="21"/>
      <c r="AA1666" s="21"/>
      <c r="AB1666" s="21"/>
      <c r="AC1666" s="21"/>
      <c r="AD1666" s="21"/>
      <c r="AE1666" s="21"/>
      <c r="AF1666" s="21"/>
      <c r="AG1666" s="21"/>
      <c r="AH1666" s="21"/>
      <c r="AI1666" s="21"/>
      <c r="AJ1666" s="21"/>
      <c r="AK1666" s="21"/>
      <c r="AL1666" s="21"/>
      <c r="AM1666" s="21"/>
      <c r="AN1666" s="21"/>
    </row>
    <row r="1667" spans="1:40" s="436" customFormat="1" ht="14.5">
      <c r="A1667" s="435"/>
      <c r="B1667" s="435"/>
      <c r="C1667" s="435"/>
      <c r="D1667" s="435"/>
      <c r="E1667" s="435"/>
      <c r="F1667" s="435"/>
      <c r="G1667" s="435"/>
      <c r="H1667" s="435"/>
      <c r="I1667" s="435"/>
      <c r="J1667" s="435"/>
      <c r="K1667" s="435"/>
      <c r="L1667" s="435"/>
      <c r="M1667" s="435"/>
      <c r="N1667" s="435"/>
      <c r="O1667" s="435"/>
      <c r="P1667" s="435"/>
      <c r="Q1667" s="435"/>
      <c r="R1667" s="435"/>
      <c r="S1667" s="435"/>
      <c r="T1667" s="435"/>
      <c r="U1667" s="435"/>
      <c r="V1667" s="21"/>
      <c r="W1667" s="21"/>
      <c r="X1667" s="21"/>
      <c r="Y1667" s="21"/>
      <c r="Z1667" s="21"/>
      <c r="AA1667" s="21"/>
      <c r="AB1667" s="21"/>
      <c r="AC1667" s="21"/>
      <c r="AD1667" s="21"/>
      <c r="AE1667" s="21"/>
      <c r="AF1667" s="21"/>
      <c r="AG1667" s="21"/>
      <c r="AH1667" s="21"/>
      <c r="AI1667" s="21"/>
      <c r="AJ1667" s="21"/>
      <c r="AK1667" s="21"/>
      <c r="AL1667" s="21"/>
      <c r="AM1667" s="21"/>
      <c r="AN1667" s="21"/>
    </row>
    <row r="1668" spans="1:40" s="436" customFormat="1" ht="14.5">
      <c r="A1668" s="435"/>
      <c r="B1668" s="435"/>
      <c r="C1668" s="435"/>
      <c r="D1668" s="435"/>
      <c r="E1668" s="435"/>
      <c r="F1668" s="435"/>
      <c r="G1668" s="435"/>
      <c r="H1668" s="435"/>
      <c r="I1668" s="435"/>
      <c r="J1668" s="435"/>
      <c r="K1668" s="435"/>
      <c r="L1668" s="435"/>
      <c r="M1668" s="435"/>
      <c r="N1668" s="435"/>
      <c r="O1668" s="435"/>
      <c r="P1668" s="435"/>
      <c r="Q1668" s="435"/>
      <c r="R1668" s="435"/>
      <c r="S1668" s="435"/>
      <c r="T1668" s="435"/>
      <c r="U1668" s="435"/>
      <c r="V1668" s="21"/>
      <c r="W1668" s="21"/>
      <c r="X1668" s="21"/>
      <c r="Y1668" s="21"/>
      <c r="Z1668" s="21"/>
      <c r="AA1668" s="21"/>
      <c r="AB1668" s="21"/>
      <c r="AC1668" s="21"/>
      <c r="AD1668" s="21"/>
      <c r="AE1668" s="21"/>
      <c r="AF1668" s="21"/>
      <c r="AG1668" s="21"/>
      <c r="AH1668" s="21"/>
      <c r="AI1668" s="21"/>
      <c r="AJ1668" s="21"/>
      <c r="AK1668" s="21"/>
      <c r="AL1668" s="21"/>
      <c r="AM1668" s="21"/>
      <c r="AN1668" s="21"/>
    </row>
    <row r="1669" spans="1:40" s="436" customFormat="1" ht="14.5">
      <c r="A1669" s="435"/>
      <c r="B1669" s="435"/>
      <c r="C1669" s="435"/>
      <c r="D1669" s="435"/>
      <c r="E1669" s="435"/>
      <c r="F1669" s="435"/>
      <c r="G1669" s="435"/>
      <c r="H1669" s="435"/>
      <c r="I1669" s="435"/>
      <c r="J1669" s="435"/>
      <c r="K1669" s="435"/>
      <c r="L1669" s="435"/>
      <c r="M1669" s="435"/>
      <c r="N1669" s="435"/>
      <c r="O1669" s="435"/>
      <c r="P1669" s="435"/>
      <c r="Q1669" s="435"/>
      <c r="R1669" s="435"/>
      <c r="S1669" s="435"/>
      <c r="T1669" s="435"/>
      <c r="U1669" s="435"/>
      <c r="V1669" s="21"/>
      <c r="W1669" s="21"/>
      <c r="X1669" s="21"/>
      <c r="Y1669" s="21"/>
      <c r="Z1669" s="21"/>
      <c r="AA1669" s="21"/>
      <c r="AB1669" s="21"/>
      <c r="AC1669" s="21"/>
      <c r="AD1669" s="21"/>
      <c r="AE1669" s="21"/>
      <c r="AF1669" s="21"/>
      <c r="AG1669" s="21"/>
      <c r="AH1669" s="21"/>
      <c r="AI1669" s="21"/>
      <c r="AJ1669" s="21"/>
      <c r="AK1669" s="21"/>
      <c r="AL1669" s="21"/>
      <c r="AM1669" s="21"/>
      <c r="AN1669" s="21"/>
    </row>
    <row r="1670" spans="1:40" s="436" customFormat="1" ht="14.5">
      <c r="A1670" s="435"/>
      <c r="B1670" s="435"/>
      <c r="C1670" s="435"/>
      <c r="D1670" s="435"/>
      <c r="E1670" s="435"/>
      <c r="F1670" s="435"/>
      <c r="G1670" s="435"/>
      <c r="H1670" s="435"/>
      <c r="I1670" s="435"/>
      <c r="J1670" s="435"/>
      <c r="K1670" s="435"/>
      <c r="L1670" s="435"/>
      <c r="M1670" s="435"/>
      <c r="N1670" s="435"/>
      <c r="O1670" s="435"/>
      <c r="P1670" s="435"/>
      <c r="Q1670" s="435"/>
      <c r="R1670" s="435"/>
      <c r="S1670" s="435"/>
      <c r="T1670" s="435"/>
      <c r="U1670" s="435"/>
      <c r="V1670" s="21"/>
      <c r="W1670" s="21"/>
      <c r="X1670" s="21"/>
      <c r="Y1670" s="21"/>
      <c r="Z1670" s="21"/>
      <c r="AA1670" s="21"/>
      <c r="AB1670" s="21"/>
      <c r="AC1670" s="21"/>
      <c r="AD1670" s="21"/>
      <c r="AE1670" s="21"/>
      <c r="AF1670" s="21"/>
      <c r="AG1670" s="21"/>
      <c r="AH1670" s="21"/>
      <c r="AI1670" s="21"/>
      <c r="AJ1670" s="21"/>
      <c r="AK1670" s="21"/>
      <c r="AL1670" s="21"/>
      <c r="AM1670" s="21"/>
      <c r="AN1670" s="21"/>
    </row>
    <row r="1671" spans="1:40" s="436" customFormat="1" ht="14.5">
      <c r="A1671" s="435"/>
      <c r="B1671" s="435"/>
      <c r="C1671" s="435"/>
      <c r="D1671" s="435"/>
      <c r="E1671" s="435"/>
      <c r="F1671" s="435"/>
      <c r="G1671" s="435"/>
      <c r="H1671" s="435"/>
      <c r="I1671" s="435"/>
      <c r="J1671" s="435"/>
      <c r="K1671" s="435"/>
      <c r="L1671" s="435"/>
      <c r="M1671" s="435"/>
      <c r="N1671" s="435"/>
      <c r="O1671" s="435"/>
      <c r="P1671" s="435"/>
      <c r="Q1671" s="435"/>
      <c r="R1671" s="435"/>
      <c r="S1671" s="435"/>
      <c r="T1671" s="435"/>
      <c r="U1671" s="435"/>
      <c r="V1671" s="21"/>
      <c r="W1671" s="21"/>
      <c r="X1671" s="21"/>
      <c r="Y1671" s="21"/>
      <c r="Z1671" s="21"/>
      <c r="AA1671" s="21"/>
      <c r="AB1671" s="21"/>
      <c r="AC1671" s="21"/>
      <c r="AD1671" s="21"/>
      <c r="AE1671" s="21"/>
      <c r="AF1671" s="21"/>
      <c r="AG1671" s="21"/>
      <c r="AH1671" s="21"/>
      <c r="AI1671" s="21"/>
      <c r="AJ1671" s="21"/>
      <c r="AK1671" s="21"/>
      <c r="AL1671" s="21"/>
      <c r="AM1671" s="21"/>
      <c r="AN1671" s="21"/>
    </row>
    <row r="1672" spans="1:40" s="436" customFormat="1" ht="14.5">
      <c r="A1672" s="435"/>
      <c r="B1672" s="435"/>
      <c r="C1672" s="435"/>
      <c r="D1672" s="435"/>
      <c r="E1672" s="435"/>
      <c r="F1672" s="435"/>
      <c r="G1672" s="435"/>
      <c r="H1672" s="435"/>
      <c r="I1672" s="435"/>
      <c r="J1672" s="435"/>
      <c r="K1672" s="435"/>
      <c r="L1672" s="435"/>
      <c r="M1672" s="435"/>
      <c r="N1672" s="435"/>
      <c r="O1672" s="435"/>
      <c r="P1672" s="435"/>
      <c r="Q1672" s="435"/>
      <c r="R1672" s="435"/>
      <c r="S1672" s="435"/>
      <c r="T1672" s="435"/>
      <c r="U1672" s="435"/>
      <c r="V1672" s="21"/>
      <c r="W1672" s="21"/>
      <c r="X1672" s="21"/>
      <c r="Y1672" s="21"/>
      <c r="Z1672" s="21"/>
      <c r="AA1672" s="21"/>
      <c r="AB1672" s="21"/>
      <c r="AC1672" s="21"/>
      <c r="AD1672" s="21"/>
      <c r="AE1672" s="21"/>
      <c r="AF1672" s="21"/>
      <c r="AG1672" s="21"/>
      <c r="AH1672" s="21"/>
      <c r="AI1672" s="21"/>
      <c r="AJ1672" s="21"/>
      <c r="AK1672" s="21"/>
      <c r="AL1672" s="21"/>
      <c r="AM1672" s="21"/>
      <c r="AN1672" s="21"/>
    </row>
    <row r="1673" spans="1:40" s="436" customFormat="1" ht="14.5">
      <c r="A1673" s="435"/>
      <c r="B1673" s="435"/>
      <c r="C1673" s="435"/>
      <c r="D1673" s="435"/>
      <c r="E1673" s="435"/>
      <c r="F1673" s="435"/>
      <c r="G1673" s="435"/>
      <c r="H1673" s="435"/>
      <c r="I1673" s="435"/>
      <c r="J1673" s="435"/>
      <c r="K1673" s="435"/>
      <c r="L1673" s="435"/>
      <c r="M1673" s="435"/>
      <c r="N1673" s="435"/>
      <c r="O1673" s="435"/>
      <c r="P1673" s="435"/>
      <c r="Q1673" s="435"/>
      <c r="R1673" s="435"/>
      <c r="S1673" s="435"/>
      <c r="T1673" s="435"/>
      <c r="U1673" s="435"/>
      <c r="V1673" s="21"/>
      <c r="W1673" s="21"/>
      <c r="X1673" s="21"/>
      <c r="Y1673" s="21"/>
      <c r="Z1673" s="21"/>
      <c r="AA1673" s="21"/>
      <c r="AB1673" s="21"/>
      <c r="AC1673" s="21"/>
      <c r="AD1673" s="21"/>
      <c r="AE1673" s="21"/>
      <c r="AF1673" s="21"/>
      <c r="AG1673" s="21"/>
      <c r="AH1673" s="21"/>
      <c r="AI1673" s="21"/>
      <c r="AJ1673" s="21"/>
      <c r="AK1673" s="21"/>
      <c r="AL1673" s="21"/>
      <c r="AM1673" s="21"/>
      <c r="AN1673" s="21"/>
    </row>
    <row r="1674" spans="1:40" s="436" customFormat="1" ht="14.5">
      <c r="A1674" s="435"/>
      <c r="B1674" s="435"/>
      <c r="C1674" s="435"/>
      <c r="D1674" s="435"/>
      <c r="E1674" s="435"/>
      <c r="F1674" s="435"/>
      <c r="G1674" s="435"/>
      <c r="H1674" s="435"/>
      <c r="I1674" s="435"/>
      <c r="J1674" s="435"/>
      <c r="K1674" s="435"/>
      <c r="L1674" s="435"/>
      <c r="M1674" s="435"/>
      <c r="N1674" s="435"/>
      <c r="O1674" s="435"/>
      <c r="P1674" s="435"/>
      <c r="Q1674" s="435"/>
      <c r="R1674" s="435"/>
      <c r="S1674" s="435"/>
      <c r="T1674" s="435"/>
      <c r="U1674" s="435"/>
      <c r="V1674" s="21"/>
      <c r="W1674" s="21"/>
      <c r="X1674" s="21"/>
      <c r="Y1674" s="21"/>
      <c r="Z1674" s="21"/>
      <c r="AA1674" s="21"/>
      <c r="AB1674" s="21"/>
      <c r="AC1674" s="21"/>
      <c r="AD1674" s="21"/>
      <c r="AE1674" s="21"/>
      <c r="AF1674" s="21"/>
      <c r="AG1674" s="21"/>
      <c r="AH1674" s="21"/>
      <c r="AI1674" s="21"/>
      <c r="AJ1674" s="21"/>
      <c r="AK1674" s="21"/>
      <c r="AL1674" s="21"/>
      <c r="AM1674" s="21"/>
      <c r="AN1674" s="21"/>
    </row>
  </sheetData>
  <mergeCells count="5">
    <mergeCell ref="A786:E786"/>
    <mergeCell ref="A1:B1"/>
    <mergeCell ref="T16:U16"/>
    <mergeCell ref="I56:J56"/>
    <mergeCell ref="H107:I107"/>
  </mergeCells>
  <pageMargins left="0.75" right="0.75" top="1" bottom="1" header="0.5" footer="0.5"/>
  <pageSetup orientation="portrait" r:id="rId1"/>
  <ignoredErrors>
    <ignoredError sqref="B463" twoDigitTextYea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B1805"/>
  <sheetViews>
    <sheetView zoomScale="80" zoomScaleNormal="80" workbookViewId="0">
      <pane ySplit="1" topLeftCell="A1788" activePane="bottomLeft" state="frozen"/>
      <selection pane="bottomLeft" activeCell="A1803" sqref="A1803:XFD1803"/>
    </sheetView>
  </sheetViews>
  <sheetFormatPr defaultColWidth="14.453125" defaultRowHeight="15.75" customHeight="1"/>
  <cols>
    <col min="1" max="1" width="14.453125" style="28"/>
    <col min="2" max="2" width="11" style="130" customWidth="1"/>
    <col min="3" max="3" width="7.453125" customWidth="1"/>
    <col min="5" max="5" width="12.81640625" customWidth="1"/>
    <col min="7" max="7" width="21.1796875" customWidth="1"/>
  </cols>
  <sheetData>
    <row r="1" spans="1:54" ht="15.75" customHeight="1">
      <c r="A1" s="135" t="s">
        <v>2347</v>
      </c>
      <c r="B1" s="451" t="s">
        <v>2348</v>
      </c>
      <c r="C1" s="135" t="s">
        <v>2349</v>
      </c>
      <c r="D1" s="135" t="s">
        <v>2350</v>
      </c>
      <c r="E1" s="135" t="s">
        <v>2351</v>
      </c>
      <c r="F1" s="135" t="s">
        <v>2352</v>
      </c>
      <c r="G1" s="135" t="s">
        <v>2353</v>
      </c>
      <c r="H1" s="135" t="s">
        <v>2354</v>
      </c>
      <c r="I1" s="135" t="s">
        <v>2355</v>
      </c>
      <c r="J1" s="135" t="s">
        <v>2356</v>
      </c>
      <c r="K1" s="441"/>
      <c r="L1" s="40" t="s">
        <v>2357</v>
      </c>
      <c r="M1" s="40" t="s">
        <v>39</v>
      </c>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row>
    <row r="2" spans="1:54" ht="15.75" customHeight="1">
      <c r="A2" s="40" t="s">
        <v>40</v>
      </c>
      <c r="B2" s="442">
        <v>1</v>
      </c>
      <c r="C2" s="441">
        <v>1</v>
      </c>
      <c r="D2" s="441">
        <v>1830</v>
      </c>
      <c r="E2" s="441">
        <v>6</v>
      </c>
      <c r="F2" s="441">
        <v>30</v>
      </c>
      <c r="G2" s="441">
        <v>31</v>
      </c>
      <c r="H2" s="441" t="s">
        <v>2358</v>
      </c>
      <c r="I2" s="441" t="s">
        <v>2359</v>
      </c>
      <c r="J2" s="441" t="s">
        <v>2358</v>
      </c>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row>
    <row r="3" spans="1:54" ht="15.75" customHeight="1">
      <c r="A3" s="40" t="s">
        <v>42</v>
      </c>
      <c r="B3" s="442">
        <v>1</v>
      </c>
      <c r="C3" s="441">
        <v>2</v>
      </c>
      <c r="D3" s="441"/>
      <c r="E3" s="441">
        <v>1</v>
      </c>
      <c r="F3" s="441" t="s">
        <v>715</v>
      </c>
      <c r="G3" s="441" t="s">
        <v>1280</v>
      </c>
      <c r="H3" s="441" t="s">
        <v>2358</v>
      </c>
      <c r="I3" s="441" t="s">
        <v>2360</v>
      </c>
      <c r="J3" s="441" t="s">
        <v>2358</v>
      </c>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row>
    <row r="4" spans="1:54" ht="15.75" customHeight="1">
      <c r="A4" s="40" t="s">
        <v>42</v>
      </c>
      <c r="B4" s="442">
        <v>2</v>
      </c>
      <c r="C4" s="441">
        <v>3</v>
      </c>
      <c r="D4" s="441"/>
      <c r="E4" s="441">
        <v>1</v>
      </c>
      <c r="F4" s="441" t="s">
        <v>1351</v>
      </c>
      <c r="G4" s="441">
        <v>39</v>
      </c>
      <c r="H4" s="441" t="s">
        <v>2358</v>
      </c>
      <c r="I4" s="441" t="s">
        <v>277</v>
      </c>
      <c r="J4" s="441" t="s">
        <v>2358</v>
      </c>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row>
    <row r="5" spans="1:54" ht="15.75" customHeight="1">
      <c r="A5" s="40" t="s">
        <v>42</v>
      </c>
      <c r="B5" s="442">
        <v>3</v>
      </c>
      <c r="C5" s="441">
        <v>4</v>
      </c>
      <c r="D5" s="441"/>
      <c r="E5" s="441">
        <v>1</v>
      </c>
      <c r="F5" s="441">
        <v>35</v>
      </c>
      <c r="G5" s="441">
        <v>35</v>
      </c>
      <c r="H5" s="441" t="s">
        <v>2358</v>
      </c>
      <c r="I5" s="441" t="s">
        <v>2361</v>
      </c>
      <c r="J5" s="441" t="s">
        <v>2358</v>
      </c>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row>
    <row r="6" spans="1:54" ht="15.75" customHeight="1">
      <c r="A6" s="40" t="s">
        <v>47</v>
      </c>
      <c r="B6" s="442">
        <v>1</v>
      </c>
      <c r="C6" s="441">
        <v>5</v>
      </c>
      <c r="D6" s="441"/>
      <c r="E6" s="441"/>
      <c r="F6" s="441">
        <v>32</v>
      </c>
      <c r="G6" s="441"/>
      <c r="H6" s="441" t="s">
        <v>2358</v>
      </c>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row>
    <row r="7" spans="1:54" ht="15.75" customHeight="1">
      <c r="A7" s="40" t="s">
        <v>47</v>
      </c>
      <c r="B7" s="442">
        <v>2</v>
      </c>
      <c r="C7" s="441">
        <v>6</v>
      </c>
      <c r="D7" s="441"/>
      <c r="E7" s="441"/>
      <c r="F7" s="441">
        <v>34</v>
      </c>
      <c r="G7" s="441"/>
      <c r="H7" s="441" t="s">
        <v>2358</v>
      </c>
      <c r="I7" s="441" t="s">
        <v>19</v>
      </c>
      <c r="J7" s="441" t="s">
        <v>2358</v>
      </c>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row>
    <row r="8" spans="1:54" ht="15.75" customHeight="1">
      <c r="A8" s="40" t="s">
        <v>47</v>
      </c>
      <c r="B8" s="442">
        <v>3</v>
      </c>
      <c r="C8" s="441">
        <v>7</v>
      </c>
      <c r="D8" s="441"/>
      <c r="E8" s="441"/>
      <c r="F8" s="441" t="s">
        <v>2362</v>
      </c>
      <c r="G8" s="441"/>
      <c r="H8" s="441" t="s">
        <v>2358</v>
      </c>
      <c r="I8" s="441" t="s">
        <v>2363</v>
      </c>
      <c r="J8" s="441" t="s">
        <v>2358</v>
      </c>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row>
    <row r="9" spans="1:54" ht="15.75" customHeight="1">
      <c r="A9" s="40" t="s">
        <v>47</v>
      </c>
      <c r="B9" s="442">
        <v>4</v>
      </c>
      <c r="C9" s="441">
        <v>8</v>
      </c>
      <c r="D9" s="441"/>
      <c r="E9" s="441"/>
      <c r="F9" s="441">
        <v>35</v>
      </c>
      <c r="G9" s="441"/>
      <c r="H9" s="441" t="s">
        <v>2358</v>
      </c>
      <c r="I9" s="441" t="s">
        <v>2364</v>
      </c>
      <c r="J9" s="441" t="s">
        <v>2358</v>
      </c>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row>
    <row r="10" spans="1:54" ht="15.75" customHeight="1">
      <c r="A10" s="40" t="s">
        <v>47</v>
      </c>
      <c r="B10" s="442">
        <v>5</v>
      </c>
      <c r="C10" s="441">
        <v>9</v>
      </c>
      <c r="D10" s="441"/>
      <c r="E10" s="441"/>
      <c r="F10" s="441" t="s">
        <v>735</v>
      </c>
      <c r="G10" s="441"/>
      <c r="H10" s="441" t="s">
        <v>2358</v>
      </c>
      <c r="I10" s="441"/>
      <c r="J10" s="441" t="s">
        <v>2358</v>
      </c>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row>
    <row r="11" spans="1:54" ht="15.75" customHeight="1">
      <c r="A11" s="40" t="s">
        <v>47</v>
      </c>
      <c r="B11" s="442">
        <v>6</v>
      </c>
      <c r="C11" s="441">
        <v>10</v>
      </c>
      <c r="D11" s="441"/>
      <c r="E11" s="441"/>
      <c r="F11" s="441">
        <v>36</v>
      </c>
      <c r="G11" s="441"/>
      <c r="H11" s="441" t="s">
        <v>2358</v>
      </c>
      <c r="I11" s="441"/>
      <c r="J11" s="441" t="s">
        <v>2358</v>
      </c>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row>
    <row r="12" spans="1:54" ht="15.75" customHeight="1">
      <c r="A12" s="40" t="s">
        <v>47</v>
      </c>
      <c r="B12" s="442">
        <v>7</v>
      </c>
      <c r="C12" s="441">
        <v>11</v>
      </c>
      <c r="D12" s="441"/>
      <c r="E12" s="441"/>
      <c r="F12" s="441" t="s">
        <v>2365</v>
      </c>
      <c r="G12" s="441"/>
      <c r="H12" s="441" t="s">
        <v>2358</v>
      </c>
      <c r="I12" s="441" t="s">
        <v>2364</v>
      </c>
      <c r="J12" s="441" t="s">
        <v>2358</v>
      </c>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row>
    <row r="13" spans="1:54" ht="15.75" customHeight="1">
      <c r="A13" s="40" t="s">
        <v>47</v>
      </c>
      <c r="B13" s="442">
        <v>8</v>
      </c>
      <c r="C13" s="441">
        <v>12</v>
      </c>
      <c r="D13" s="441"/>
      <c r="E13" s="441"/>
      <c r="F13" s="441">
        <v>37</v>
      </c>
      <c r="G13" s="441"/>
      <c r="H13" s="441" t="s">
        <v>2358</v>
      </c>
      <c r="I13" s="441" t="s">
        <v>2364</v>
      </c>
      <c r="J13" s="441" t="s">
        <v>2358</v>
      </c>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row>
    <row r="14" spans="1:54" ht="15.75" customHeight="1">
      <c r="A14" s="40" t="s">
        <v>47</v>
      </c>
      <c r="B14" s="442">
        <v>9</v>
      </c>
      <c r="C14" s="441">
        <v>13</v>
      </c>
      <c r="D14" s="441"/>
      <c r="E14" s="441"/>
      <c r="F14" s="441">
        <v>38</v>
      </c>
      <c r="G14" s="441"/>
      <c r="H14" s="441" t="s">
        <v>2358</v>
      </c>
      <c r="I14" s="441"/>
      <c r="J14" s="441" t="s">
        <v>2358</v>
      </c>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row>
    <row r="15" spans="1:54" ht="15.75" customHeight="1">
      <c r="A15" s="40" t="s">
        <v>47</v>
      </c>
      <c r="B15" s="442">
        <v>10</v>
      </c>
      <c r="C15" s="441">
        <v>14</v>
      </c>
      <c r="D15" s="441"/>
      <c r="E15" s="441"/>
      <c r="F15" s="441" t="s">
        <v>2040</v>
      </c>
      <c r="G15" s="441"/>
      <c r="H15" s="441" t="s">
        <v>2358</v>
      </c>
      <c r="I15" s="441"/>
      <c r="J15" s="441" t="s">
        <v>2358</v>
      </c>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row>
    <row r="16" spans="1:54" ht="15.75" customHeight="1">
      <c r="A16" s="40" t="s">
        <v>52</v>
      </c>
      <c r="B16" s="442">
        <v>1</v>
      </c>
      <c r="C16" s="441">
        <v>15</v>
      </c>
      <c r="D16" s="441"/>
      <c r="E16" s="441">
        <v>4</v>
      </c>
      <c r="F16" s="441">
        <v>35</v>
      </c>
      <c r="G16" s="441"/>
      <c r="H16" s="441" t="s">
        <v>2358</v>
      </c>
      <c r="I16" s="441" t="s">
        <v>1961</v>
      </c>
      <c r="J16" s="441" t="s">
        <v>2358</v>
      </c>
      <c r="K16" s="509"/>
      <c r="L16" s="502"/>
      <c r="M16" s="502"/>
      <c r="N16" s="502"/>
      <c r="O16" s="502"/>
      <c r="P16" s="502"/>
      <c r="Q16" s="502"/>
      <c r="R16" s="502"/>
      <c r="S16" s="502"/>
      <c r="T16" s="502"/>
      <c r="U16" s="502"/>
      <c r="V16" s="502"/>
      <c r="W16" s="502"/>
      <c r="X16" s="502"/>
      <c r="Y16" s="502"/>
      <c r="Z16" s="502"/>
      <c r="AA16" s="502"/>
      <c r="AB16" s="502"/>
      <c r="AC16" s="502"/>
      <c r="AD16" s="502"/>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row>
    <row r="17" spans="1:54" ht="15.75" customHeight="1">
      <c r="A17" s="40" t="s">
        <v>58</v>
      </c>
      <c r="B17" s="442">
        <v>1</v>
      </c>
      <c r="C17" s="441">
        <v>16</v>
      </c>
      <c r="D17" s="441">
        <v>2870</v>
      </c>
      <c r="E17" s="441">
        <v>1</v>
      </c>
      <c r="F17" s="441" t="s">
        <v>2041</v>
      </c>
      <c r="G17" s="441" t="s">
        <v>2041</v>
      </c>
      <c r="H17" s="441" t="s">
        <v>2358</v>
      </c>
      <c r="I17" s="441" t="s">
        <v>2366</v>
      </c>
      <c r="J17" s="441" t="s">
        <v>2367</v>
      </c>
      <c r="K17" s="508"/>
      <c r="L17" s="502"/>
      <c r="M17" s="441"/>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row>
    <row r="18" spans="1:54" ht="15.75" customHeight="1">
      <c r="A18" s="40" t="s">
        <v>58</v>
      </c>
      <c r="B18" s="442">
        <v>2</v>
      </c>
      <c r="C18" s="441">
        <v>17</v>
      </c>
      <c r="D18" s="441">
        <v>3730</v>
      </c>
      <c r="E18" s="441">
        <v>6</v>
      </c>
      <c r="F18" s="441" t="s">
        <v>2185</v>
      </c>
      <c r="G18" s="441" t="s">
        <v>2040</v>
      </c>
      <c r="H18" s="441" t="s">
        <v>2358</v>
      </c>
      <c r="I18" s="441" t="s">
        <v>2368</v>
      </c>
      <c r="J18" s="441" t="s">
        <v>2367</v>
      </c>
      <c r="K18" s="441"/>
      <c r="L18" s="441"/>
      <c r="M18" s="441"/>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row>
    <row r="19" spans="1:54" ht="15.75" customHeight="1">
      <c r="A19" s="40" t="s">
        <v>58</v>
      </c>
      <c r="B19" s="442">
        <v>3</v>
      </c>
      <c r="C19" s="441">
        <v>18</v>
      </c>
      <c r="D19" s="441">
        <v>3820</v>
      </c>
      <c r="E19" s="441">
        <v>4</v>
      </c>
      <c r="F19" s="441">
        <v>36</v>
      </c>
      <c r="G19" s="441">
        <v>36</v>
      </c>
      <c r="H19" s="441" t="s">
        <v>2358</v>
      </c>
      <c r="I19" s="441" t="s">
        <v>2369</v>
      </c>
      <c r="J19" s="441" t="s">
        <v>2367</v>
      </c>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row>
    <row r="20" spans="1:54" ht="15.75" customHeight="1">
      <c r="A20" s="40" t="s">
        <v>58</v>
      </c>
      <c r="B20" s="442">
        <v>4</v>
      </c>
      <c r="C20" s="441">
        <v>19</v>
      </c>
      <c r="D20" s="441">
        <v>1880</v>
      </c>
      <c r="E20" s="441">
        <v>3</v>
      </c>
      <c r="F20" s="441" t="s">
        <v>669</v>
      </c>
      <c r="G20" s="441" t="s">
        <v>669</v>
      </c>
      <c r="H20" s="441" t="s">
        <v>2358</v>
      </c>
      <c r="I20" s="441" t="s">
        <v>2370</v>
      </c>
      <c r="J20" s="441" t="s">
        <v>2367</v>
      </c>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row>
    <row r="21" spans="1:54" ht="15.75" customHeight="1">
      <c r="A21" s="40" t="s">
        <v>58</v>
      </c>
      <c r="B21" s="442">
        <v>5</v>
      </c>
      <c r="C21" s="441">
        <v>20</v>
      </c>
      <c r="D21" s="441">
        <v>2970</v>
      </c>
      <c r="E21" s="441">
        <v>1</v>
      </c>
      <c r="F21" s="441" t="s">
        <v>2371</v>
      </c>
      <c r="G21" s="441" t="s">
        <v>2371</v>
      </c>
      <c r="H21" s="441" t="s">
        <v>2358</v>
      </c>
      <c r="I21" s="441" t="s">
        <v>2364</v>
      </c>
      <c r="J21" s="441" t="s">
        <v>2367</v>
      </c>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row>
    <row r="22" spans="1:54" ht="15.75" customHeight="1">
      <c r="A22" s="40" t="s">
        <v>58</v>
      </c>
      <c r="B22" s="442">
        <v>6</v>
      </c>
      <c r="C22" s="441">
        <v>21</v>
      </c>
      <c r="D22" s="441">
        <v>3040</v>
      </c>
      <c r="E22" s="441">
        <v>4</v>
      </c>
      <c r="F22" s="441" t="s">
        <v>2372</v>
      </c>
      <c r="G22" s="441" t="s">
        <v>2372</v>
      </c>
      <c r="H22" s="441" t="s">
        <v>2358</v>
      </c>
      <c r="I22" s="441" t="s">
        <v>2373</v>
      </c>
      <c r="J22" s="441" t="s">
        <v>2367</v>
      </c>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c r="AM22" s="441"/>
      <c r="AN22" s="441"/>
      <c r="AO22" s="441"/>
      <c r="AP22" s="441"/>
      <c r="AQ22" s="441"/>
      <c r="AR22" s="441"/>
      <c r="AS22" s="441"/>
      <c r="AT22" s="441"/>
      <c r="AU22" s="441"/>
      <c r="AV22" s="441"/>
      <c r="AW22" s="441"/>
      <c r="AX22" s="441"/>
      <c r="AY22" s="441"/>
      <c r="AZ22" s="441"/>
      <c r="BA22" s="441"/>
      <c r="BB22" s="441"/>
    </row>
    <row r="23" spans="1:54" ht="15.75" customHeight="1">
      <c r="A23" s="40" t="s">
        <v>58</v>
      </c>
      <c r="B23" s="442">
        <v>7</v>
      </c>
      <c r="C23" s="441">
        <v>22</v>
      </c>
      <c r="D23" s="441">
        <v>2460</v>
      </c>
      <c r="E23" s="441">
        <v>2</v>
      </c>
      <c r="F23" s="441" t="s">
        <v>669</v>
      </c>
      <c r="G23" s="441" t="s">
        <v>669</v>
      </c>
      <c r="H23" s="441" t="s">
        <v>2358</v>
      </c>
      <c r="I23" s="441" t="s">
        <v>19</v>
      </c>
      <c r="J23" s="441" t="s">
        <v>2367</v>
      </c>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c r="AW23" s="441"/>
      <c r="AX23" s="441"/>
      <c r="AY23" s="441"/>
      <c r="AZ23" s="441"/>
      <c r="BA23" s="441"/>
      <c r="BB23" s="441"/>
    </row>
    <row r="24" spans="1:54" ht="15.75" customHeight="1">
      <c r="A24" s="40" t="s">
        <v>58</v>
      </c>
      <c r="B24" s="442">
        <v>8</v>
      </c>
      <c r="C24" s="441">
        <v>23</v>
      </c>
      <c r="D24" s="441">
        <v>2800</v>
      </c>
      <c r="E24" s="441">
        <v>2</v>
      </c>
      <c r="F24" s="441">
        <v>38</v>
      </c>
      <c r="G24" s="441">
        <v>38</v>
      </c>
      <c r="H24" s="441" t="s">
        <v>2358</v>
      </c>
      <c r="I24" s="441" t="s">
        <v>2364</v>
      </c>
      <c r="J24" s="441" t="s">
        <v>2367</v>
      </c>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c r="AW24" s="441"/>
      <c r="AX24" s="441"/>
      <c r="AY24" s="441"/>
      <c r="AZ24" s="441"/>
      <c r="BA24" s="441"/>
      <c r="BB24" s="441"/>
    </row>
    <row r="25" spans="1:54" ht="15.75" customHeight="1">
      <c r="A25" s="40" t="s">
        <v>58</v>
      </c>
      <c r="B25" s="442">
        <v>9</v>
      </c>
      <c r="C25" s="441">
        <v>24</v>
      </c>
      <c r="D25" s="441">
        <v>3530</v>
      </c>
      <c r="E25" s="441">
        <v>7</v>
      </c>
      <c r="F25" s="441" t="s">
        <v>2197</v>
      </c>
      <c r="G25" s="441" t="s">
        <v>2197</v>
      </c>
      <c r="H25" s="441" t="s">
        <v>2358</v>
      </c>
      <c r="I25" s="441" t="s">
        <v>19</v>
      </c>
      <c r="J25" s="441" t="s">
        <v>2367</v>
      </c>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row>
    <row r="26" spans="1:54" ht="15.75" customHeight="1">
      <c r="A26" s="40" t="s">
        <v>63</v>
      </c>
      <c r="B26" s="442">
        <v>1</v>
      </c>
      <c r="C26" s="441">
        <v>25</v>
      </c>
      <c r="D26" s="441">
        <v>2450</v>
      </c>
      <c r="E26" s="441"/>
      <c r="F26" s="441"/>
      <c r="G26" s="441" t="s">
        <v>659</v>
      </c>
      <c r="H26" s="441"/>
      <c r="I26" s="508" t="s">
        <v>2374</v>
      </c>
      <c r="J26" s="502"/>
      <c r="K26" s="508"/>
      <c r="L26" s="502"/>
      <c r="M26" s="502"/>
      <c r="N26" s="441"/>
      <c r="O26" s="441"/>
      <c r="P26" s="441"/>
      <c r="Q26" s="441"/>
      <c r="R26" s="441"/>
      <c r="S26" s="441"/>
      <c r="T26" s="441"/>
      <c r="U26" s="441"/>
      <c r="V26" s="441"/>
      <c r="W26" s="441"/>
      <c r="X26" s="441"/>
      <c r="Y26" s="441"/>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row>
    <row r="27" spans="1:54" ht="15.75" customHeight="1">
      <c r="A27" s="40" t="s">
        <v>63</v>
      </c>
      <c r="B27" s="442">
        <v>2</v>
      </c>
      <c r="C27" s="441">
        <v>26</v>
      </c>
      <c r="D27" s="441">
        <v>2050</v>
      </c>
      <c r="E27" s="441"/>
      <c r="F27" s="441"/>
      <c r="G27" s="441" t="s">
        <v>2375</v>
      </c>
      <c r="H27" s="441"/>
      <c r="I27" s="441" t="s">
        <v>19</v>
      </c>
      <c r="J27" s="441"/>
      <c r="K27" s="441"/>
      <c r="L27" s="441"/>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c r="BB27" s="441"/>
    </row>
    <row r="28" spans="1:54" ht="15.75" customHeight="1">
      <c r="A28" s="40" t="s">
        <v>63</v>
      </c>
      <c r="B28" s="442">
        <v>3</v>
      </c>
      <c r="C28" s="441">
        <v>27</v>
      </c>
      <c r="D28" s="441">
        <v>2350</v>
      </c>
      <c r="E28" s="441"/>
      <c r="F28" s="441"/>
      <c r="G28" s="441" t="s">
        <v>1454</v>
      </c>
      <c r="H28" s="441"/>
      <c r="I28" s="441" t="s">
        <v>19</v>
      </c>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41"/>
      <c r="AZ28" s="441"/>
      <c r="BA28" s="441"/>
      <c r="BB28" s="441"/>
    </row>
    <row r="29" spans="1:54" ht="15.75" customHeight="1">
      <c r="A29" s="40" t="s">
        <v>63</v>
      </c>
      <c r="B29" s="442">
        <v>4</v>
      </c>
      <c r="C29" s="441">
        <v>28</v>
      </c>
      <c r="D29" s="441">
        <v>2200</v>
      </c>
      <c r="E29" s="441"/>
      <c r="F29" s="441"/>
      <c r="G29" s="441" t="s">
        <v>910</v>
      </c>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row>
    <row r="30" spans="1:54" ht="15.75" customHeight="1">
      <c r="A30" s="40" t="s">
        <v>63</v>
      </c>
      <c r="B30" s="442">
        <v>5</v>
      </c>
      <c r="C30" s="441">
        <v>29</v>
      </c>
      <c r="D30" s="441">
        <v>3030</v>
      </c>
      <c r="E30" s="441"/>
      <c r="F30" s="441"/>
      <c r="G30" s="441">
        <v>39</v>
      </c>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441"/>
      <c r="BA30" s="441"/>
      <c r="BB30" s="441"/>
    </row>
    <row r="31" spans="1:54" ht="15.75" customHeight="1">
      <c r="A31" s="40" t="s">
        <v>63</v>
      </c>
      <c r="B31" s="442">
        <v>6</v>
      </c>
      <c r="C31" s="441">
        <v>30</v>
      </c>
      <c r="D31" s="441">
        <v>3800</v>
      </c>
      <c r="E31" s="441"/>
      <c r="F31" s="441"/>
      <c r="G31" s="441">
        <v>37</v>
      </c>
      <c r="H31" s="441"/>
      <c r="I31" s="441" t="s">
        <v>1183</v>
      </c>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row>
    <row r="32" spans="1:54" ht="15.75" customHeight="1">
      <c r="A32" s="40" t="s">
        <v>63</v>
      </c>
      <c r="B32" s="442">
        <v>7</v>
      </c>
      <c r="C32" s="441">
        <v>31</v>
      </c>
      <c r="D32" s="441">
        <v>2300</v>
      </c>
      <c r="E32" s="441"/>
      <c r="F32" s="441"/>
      <c r="G32" s="441" t="s">
        <v>916</v>
      </c>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row>
    <row r="33" spans="1:54" ht="15.75" customHeight="1">
      <c r="A33" s="40" t="s">
        <v>63</v>
      </c>
      <c r="B33" s="442" t="s">
        <v>2376</v>
      </c>
      <c r="C33" s="441">
        <v>32</v>
      </c>
      <c r="D33" s="441">
        <v>1520</v>
      </c>
      <c r="E33" s="441"/>
      <c r="F33" s="441"/>
      <c r="G33" s="441">
        <v>31</v>
      </c>
      <c r="H33" s="441"/>
      <c r="I33" s="441" t="s">
        <v>19</v>
      </c>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1"/>
      <c r="AM33" s="441"/>
      <c r="AN33" s="441"/>
      <c r="AO33" s="441"/>
      <c r="AP33" s="441"/>
      <c r="AQ33" s="441"/>
      <c r="AR33" s="441"/>
      <c r="AS33" s="441"/>
      <c r="AT33" s="441"/>
      <c r="AU33" s="441"/>
      <c r="AV33" s="441"/>
      <c r="AW33" s="441"/>
      <c r="AX33" s="441"/>
      <c r="AY33" s="441"/>
      <c r="AZ33" s="441"/>
      <c r="BA33" s="441"/>
      <c r="BB33" s="441"/>
    </row>
    <row r="34" spans="1:54" ht="15.75" customHeight="1">
      <c r="A34" s="40" t="s">
        <v>63</v>
      </c>
      <c r="B34" s="442" t="s">
        <v>2377</v>
      </c>
      <c r="C34" s="441">
        <v>33</v>
      </c>
      <c r="D34" s="441">
        <v>1720</v>
      </c>
      <c r="E34" s="441"/>
      <c r="F34" s="441"/>
      <c r="G34" s="441">
        <v>31</v>
      </c>
      <c r="H34" s="441"/>
      <c r="I34" s="441" t="s">
        <v>19</v>
      </c>
      <c r="J34" s="441"/>
      <c r="K34" s="441"/>
      <c r="L34" s="441"/>
      <c r="M34" s="441"/>
      <c r="N34" s="441"/>
      <c r="O34" s="441"/>
      <c r="P34" s="441"/>
      <c r="Q34" s="441"/>
      <c r="R34" s="441"/>
      <c r="S34" s="441"/>
      <c r="T34" s="441"/>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441"/>
      <c r="AR34" s="441"/>
      <c r="AS34" s="441"/>
      <c r="AT34" s="441"/>
      <c r="AU34" s="441"/>
      <c r="AV34" s="441"/>
      <c r="AW34" s="441"/>
      <c r="AX34" s="441"/>
      <c r="AY34" s="441"/>
      <c r="AZ34" s="441"/>
      <c r="BA34" s="441"/>
      <c r="BB34" s="441"/>
    </row>
    <row r="35" spans="1:54" ht="15.75" customHeight="1">
      <c r="A35" s="40" t="s">
        <v>63</v>
      </c>
      <c r="B35" s="442">
        <v>10</v>
      </c>
      <c r="C35" s="441">
        <v>34</v>
      </c>
      <c r="D35" s="441">
        <v>2810</v>
      </c>
      <c r="E35" s="441"/>
      <c r="F35" s="441"/>
      <c r="G35" s="441">
        <v>39</v>
      </c>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441"/>
      <c r="BA35" s="441"/>
      <c r="BB35" s="441"/>
    </row>
    <row r="36" spans="1:54" ht="15.75" customHeight="1">
      <c r="A36" s="40" t="s">
        <v>67</v>
      </c>
      <c r="B36" s="442">
        <v>1</v>
      </c>
      <c r="C36" s="441">
        <v>35</v>
      </c>
      <c r="D36" s="441">
        <v>3400</v>
      </c>
      <c r="E36" s="441">
        <v>5</v>
      </c>
      <c r="F36" s="441" t="s">
        <v>735</v>
      </c>
      <c r="G36" s="441" t="s">
        <v>2152</v>
      </c>
      <c r="H36" s="441"/>
      <c r="I36" s="441"/>
      <c r="J36" s="441" t="s">
        <v>2378</v>
      </c>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441"/>
      <c r="AZ36" s="441"/>
      <c r="BA36" s="441"/>
      <c r="BB36" s="441"/>
    </row>
    <row r="37" spans="1:54" ht="15.75" customHeight="1">
      <c r="A37" s="40" t="s">
        <v>67</v>
      </c>
      <c r="B37" s="442">
        <v>2</v>
      </c>
      <c r="C37" s="441">
        <v>36</v>
      </c>
      <c r="D37" s="441">
        <v>2890</v>
      </c>
      <c r="E37" s="441">
        <v>5</v>
      </c>
      <c r="F37" s="441" t="s">
        <v>735</v>
      </c>
      <c r="G37" s="441" t="s">
        <v>2379</v>
      </c>
      <c r="H37" s="441" t="s">
        <v>2358</v>
      </c>
      <c r="I37" s="441" t="s">
        <v>2380</v>
      </c>
      <c r="J37" s="441" t="s">
        <v>2378</v>
      </c>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441"/>
      <c r="BA37" s="441"/>
      <c r="BB37" s="441"/>
    </row>
    <row r="38" spans="1:54" ht="15.75" customHeight="1">
      <c r="A38" s="40" t="s">
        <v>71</v>
      </c>
      <c r="B38" s="442">
        <v>1</v>
      </c>
      <c r="C38" s="441">
        <v>37</v>
      </c>
      <c r="D38" s="441"/>
      <c r="E38" s="441"/>
      <c r="F38" s="441"/>
      <c r="G38" s="441"/>
      <c r="H38" s="441" t="s">
        <v>2358</v>
      </c>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row>
    <row r="39" spans="1:54" ht="15.75" customHeight="1">
      <c r="A39" s="40" t="s">
        <v>71</v>
      </c>
      <c r="B39" s="442">
        <v>2</v>
      </c>
      <c r="C39" s="441">
        <v>38</v>
      </c>
      <c r="D39" s="441"/>
      <c r="E39" s="441"/>
      <c r="F39" s="441"/>
      <c r="G39" s="441"/>
      <c r="H39" s="441" t="s">
        <v>2358</v>
      </c>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c r="AY39" s="441"/>
      <c r="AZ39" s="441"/>
      <c r="BA39" s="441"/>
      <c r="BB39" s="441"/>
    </row>
    <row r="40" spans="1:54" ht="15.75" customHeight="1">
      <c r="A40" s="40" t="s">
        <v>71</v>
      </c>
      <c r="B40" s="442">
        <v>3</v>
      </c>
      <c r="C40" s="441">
        <v>39</v>
      </c>
      <c r="D40" s="441"/>
      <c r="E40" s="441"/>
      <c r="F40" s="441"/>
      <c r="G40" s="441"/>
      <c r="H40" s="441" t="s">
        <v>2358</v>
      </c>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1"/>
      <c r="AN40" s="441"/>
      <c r="AO40" s="441"/>
      <c r="AP40" s="441"/>
      <c r="AQ40" s="441"/>
      <c r="AR40" s="441"/>
      <c r="AS40" s="441"/>
      <c r="AT40" s="441"/>
      <c r="AU40" s="441"/>
      <c r="AV40" s="441"/>
      <c r="AW40" s="441"/>
      <c r="AX40" s="441"/>
      <c r="AY40" s="441"/>
      <c r="AZ40" s="441"/>
      <c r="BA40" s="441"/>
      <c r="BB40" s="441"/>
    </row>
    <row r="41" spans="1:54" ht="15.75" customHeight="1">
      <c r="A41" s="40" t="s">
        <v>71</v>
      </c>
      <c r="B41" s="442">
        <v>4</v>
      </c>
      <c r="C41" s="441">
        <v>40</v>
      </c>
      <c r="D41" s="441"/>
      <c r="E41" s="441">
        <v>3</v>
      </c>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1"/>
      <c r="AY41" s="441"/>
      <c r="AZ41" s="441"/>
      <c r="BA41" s="441"/>
      <c r="BB41" s="441"/>
    </row>
    <row r="42" spans="1:54" ht="15.75" customHeight="1">
      <c r="A42" s="40" t="s">
        <v>71</v>
      </c>
      <c r="B42" s="442">
        <v>5</v>
      </c>
      <c r="C42" s="441">
        <v>41</v>
      </c>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c r="AY42" s="441"/>
      <c r="AZ42" s="441"/>
      <c r="BA42" s="441"/>
      <c r="BB42" s="441"/>
    </row>
    <row r="43" spans="1:54" ht="15.75" customHeight="1">
      <c r="A43" s="40" t="s">
        <v>71</v>
      </c>
      <c r="B43" s="442">
        <v>6</v>
      </c>
      <c r="C43" s="441">
        <v>42</v>
      </c>
      <c r="D43" s="441"/>
      <c r="E43" s="441">
        <v>6</v>
      </c>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c r="BB43" s="441"/>
    </row>
    <row r="44" spans="1:54" ht="15.75" customHeight="1">
      <c r="A44" s="40" t="s">
        <v>71</v>
      </c>
      <c r="B44" s="442">
        <v>7</v>
      </c>
      <c r="C44" s="441">
        <v>43</v>
      </c>
      <c r="D44" s="441"/>
      <c r="E44" s="441">
        <v>4</v>
      </c>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1"/>
      <c r="AN44" s="441"/>
      <c r="AO44" s="441"/>
      <c r="AP44" s="441"/>
      <c r="AQ44" s="441"/>
      <c r="AR44" s="441"/>
      <c r="AS44" s="441"/>
      <c r="AT44" s="441"/>
      <c r="AU44" s="441"/>
      <c r="AV44" s="441"/>
      <c r="AW44" s="441"/>
      <c r="AX44" s="441"/>
      <c r="AY44" s="441"/>
      <c r="AZ44" s="441"/>
      <c r="BA44" s="441"/>
      <c r="BB44" s="441"/>
    </row>
    <row r="45" spans="1:54" ht="15.75" customHeight="1">
      <c r="A45" s="40" t="s">
        <v>71</v>
      </c>
      <c r="B45" s="442">
        <v>8</v>
      </c>
      <c r="C45" s="441">
        <v>44</v>
      </c>
      <c r="D45" s="441"/>
      <c r="E45" s="441">
        <v>5</v>
      </c>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row>
    <row r="46" spans="1:54" ht="15.75" customHeight="1">
      <c r="A46" s="40" t="s">
        <v>71</v>
      </c>
      <c r="B46" s="442">
        <v>9</v>
      </c>
      <c r="C46" s="441">
        <v>45</v>
      </c>
      <c r="D46" s="441"/>
      <c r="E46" s="441">
        <v>0</v>
      </c>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row>
    <row r="47" spans="1:54" ht="15.75" customHeight="1">
      <c r="A47" s="40" t="s">
        <v>71</v>
      </c>
      <c r="B47" s="442">
        <v>10</v>
      </c>
      <c r="C47" s="441">
        <v>46</v>
      </c>
      <c r="D47" s="441"/>
      <c r="E47" s="441">
        <v>5</v>
      </c>
      <c r="F47" s="441"/>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c r="AN47" s="441"/>
      <c r="AO47" s="441"/>
      <c r="AP47" s="441"/>
      <c r="AQ47" s="441"/>
      <c r="AR47" s="441"/>
      <c r="AS47" s="441"/>
      <c r="AT47" s="441"/>
      <c r="AU47" s="441"/>
      <c r="AV47" s="441"/>
      <c r="AW47" s="441"/>
      <c r="AX47" s="441"/>
      <c r="AY47" s="441"/>
      <c r="AZ47" s="441"/>
      <c r="BA47" s="441"/>
      <c r="BB47" s="441"/>
    </row>
    <row r="48" spans="1:54" ht="15.75" customHeight="1">
      <c r="A48" s="40" t="s">
        <v>71</v>
      </c>
      <c r="B48" s="442">
        <v>11</v>
      </c>
      <c r="C48" s="441">
        <v>47</v>
      </c>
      <c r="D48" s="441"/>
      <c r="E48" s="441">
        <v>1</v>
      </c>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1"/>
      <c r="AS48" s="441"/>
      <c r="AT48" s="441"/>
      <c r="AU48" s="441"/>
      <c r="AV48" s="441"/>
      <c r="AW48" s="441"/>
      <c r="AX48" s="441"/>
      <c r="AY48" s="441"/>
      <c r="AZ48" s="441"/>
      <c r="BA48" s="441"/>
      <c r="BB48" s="441"/>
    </row>
    <row r="49" spans="1:54" ht="15.75" customHeight="1">
      <c r="A49" s="40" t="s">
        <v>71</v>
      </c>
      <c r="B49" s="442">
        <v>12</v>
      </c>
      <c r="C49" s="441">
        <v>48</v>
      </c>
      <c r="D49" s="441"/>
      <c r="E49" s="441" t="s">
        <v>2381</v>
      </c>
      <c r="F49" s="441"/>
      <c r="G49" s="441"/>
      <c r="H49" s="441" t="s">
        <v>1961</v>
      </c>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row>
    <row r="50" spans="1:54" ht="15.75" customHeight="1">
      <c r="A50" s="40" t="s">
        <v>71</v>
      </c>
      <c r="B50" s="442">
        <v>13</v>
      </c>
      <c r="C50" s="441">
        <v>49</v>
      </c>
      <c r="D50" s="441"/>
      <c r="E50" s="441" t="s">
        <v>2381</v>
      </c>
      <c r="F50" s="441"/>
      <c r="G50" s="441"/>
      <c r="H50" s="441" t="s">
        <v>1961</v>
      </c>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row>
    <row r="51" spans="1:54" ht="15.75" customHeight="1">
      <c r="A51" s="40" t="s">
        <v>71</v>
      </c>
      <c r="B51" s="442">
        <v>14</v>
      </c>
      <c r="C51" s="441">
        <v>50</v>
      </c>
      <c r="D51" s="441"/>
      <c r="E51" s="441" t="s">
        <v>2381</v>
      </c>
      <c r="F51" s="441"/>
      <c r="G51" s="441"/>
      <c r="H51" s="441" t="s">
        <v>1961</v>
      </c>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row>
    <row r="52" spans="1:54" ht="15.75" customHeight="1">
      <c r="A52" s="40" t="s">
        <v>71</v>
      </c>
      <c r="B52" s="442">
        <v>15</v>
      </c>
      <c r="C52" s="441">
        <v>51</v>
      </c>
      <c r="D52" s="441"/>
      <c r="E52" s="441" t="s">
        <v>2381</v>
      </c>
      <c r="F52" s="441"/>
      <c r="G52" s="441"/>
      <c r="H52" s="441" t="s">
        <v>1961</v>
      </c>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c r="BB52" s="441"/>
    </row>
    <row r="53" spans="1:54" ht="15.75" customHeight="1">
      <c r="A53" s="40" t="s">
        <v>76</v>
      </c>
      <c r="B53" s="442" t="s">
        <v>2382</v>
      </c>
      <c r="C53" s="441" t="s">
        <v>2382</v>
      </c>
      <c r="D53" s="441"/>
      <c r="E53" s="441"/>
      <c r="F53" s="441"/>
      <c r="G53" s="441"/>
      <c r="H53" s="441" t="s">
        <v>2383</v>
      </c>
      <c r="I53" s="441"/>
      <c r="J53" s="441"/>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441"/>
      <c r="AV53" s="441"/>
      <c r="AW53" s="441"/>
      <c r="AX53" s="441"/>
      <c r="AY53" s="441"/>
      <c r="AZ53" s="441"/>
      <c r="BA53" s="441"/>
      <c r="BB53" s="441"/>
    </row>
    <row r="54" spans="1:54" ht="15.75" customHeight="1">
      <c r="A54" s="40" t="s">
        <v>78</v>
      </c>
      <c r="B54" s="442">
        <v>1</v>
      </c>
      <c r="C54" s="441">
        <v>52</v>
      </c>
      <c r="D54" s="441"/>
      <c r="E54" s="441"/>
      <c r="F54" s="441"/>
      <c r="G54" s="441"/>
      <c r="H54" s="441"/>
      <c r="I54" s="508" t="s">
        <v>2384</v>
      </c>
      <c r="J54" s="502"/>
      <c r="K54" s="508"/>
      <c r="L54" s="502"/>
      <c r="M54" s="502"/>
      <c r="N54" s="502"/>
      <c r="O54" s="502"/>
      <c r="P54" s="502"/>
      <c r="Q54" s="502"/>
      <c r="R54" s="502"/>
      <c r="S54" s="502"/>
      <c r="T54" s="441"/>
      <c r="U54" s="441"/>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row>
    <row r="55" spans="1:54" ht="15.75" customHeight="1">
      <c r="A55" s="40" t="s">
        <v>78</v>
      </c>
      <c r="B55" s="442">
        <v>2</v>
      </c>
      <c r="C55" s="441">
        <v>53</v>
      </c>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1"/>
      <c r="AY55" s="441"/>
      <c r="AZ55" s="441"/>
      <c r="BA55" s="441"/>
      <c r="BB55" s="441"/>
    </row>
    <row r="56" spans="1:54" ht="15.75" customHeight="1">
      <c r="A56" s="40" t="s">
        <v>78</v>
      </c>
      <c r="B56" s="442">
        <v>3</v>
      </c>
      <c r="C56" s="441">
        <v>54</v>
      </c>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441"/>
    </row>
    <row r="57" spans="1:54" ht="15.75" customHeight="1">
      <c r="A57" s="40" t="s">
        <v>78</v>
      </c>
      <c r="B57" s="442">
        <v>4</v>
      </c>
      <c r="C57" s="441">
        <v>55</v>
      </c>
      <c r="D57" s="441"/>
      <c r="E57" s="441"/>
      <c r="F57" s="441"/>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441"/>
    </row>
    <row r="58" spans="1:54" ht="15.75" customHeight="1">
      <c r="A58" s="40" t="s">
        <v>78</v>
      </c>
      <c r="B58" s="442">
        <v>5</v>
      </c>
      <c r="C58" s="441">
        <v>56</v>
      </c>
      <c r="D58" s="441"/>
      <c r="E58" s="441"/>
      <c r="F58" s="441"/>
      <c r="G58" s="441"/>
      <c r="H58" s="44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row>
    <row r="59" spans="1:54" ht="15.75" customHeight="1">
      <c r="A59" s="40" t="s">
        <v>78</v>
      </c>
      <c r="B59" s="442">
        <v>6</v>
      </c>
      <c r="C59" s="441">
        <v>57</v>
      </c>
      <c r="D59" s="441"/>
      <c r="E59" s="441"/>
      <c r="F59" s="441"/>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row>
    <row r="60" spans="1:54" ht="15.75" customHeight="1">
      <c r="A60" s="40" t="s">
        <v>78</v>
      </c>
      <c r="B60" s="442">
        <v>7</v>
      </c>
      <c r="C60" s="441">
        <v>58</v>
      </c>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441"/>
    </row>
    <row r="61" spans="1:54" ht="15.75" customHeight="1">
      <c r="A61" s="40" t="s">
        <v>78</v>
      </c>
      <c r="B61" s="442">
        <v>8</v>
      </c>
      <c r="C61" s="441">
        <v>59</v>
      </c>
      <c r="D61" s="441"/>
      <c r="E61" s="441"/>
      <c r="F61" s="441"/>
      <c r="G61" s="441"/>
      <c r="H61" s="441"/>
      <c r="I61" s="441"/>
      <c r="J61" s="441"/>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row>
    <row r="62" spans="1:54" ht="15.75" customHeight="1">
      <c r="A62" s="40" t="s">
        <v>78</v>
      </c>
      <c r="B62" s="442">
        <v>9</v>
      </c>
      <c r="C62" s="441">
        <v>60</v>
      </c>
      <c r="D62" s="441"/>
      <c r="E62" s="441"/>
      <c r="F62" s="441"/>
      <c r="G62" s="441"/>
      <c r="H62" s="441"/>
      <c r="I62" s="441"/>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c r="BB62" s="441"/>
    </row>
    <row r="63" spans="1:54" ht="15.75" customHeight="1">
      <c r="A63" s="40" t="s">
        <v>78</v>
      </c>
      <c r="B63" s="442">
        <v>10</v>
      </c>
      <c r="C63" s="441">
        <v>61</v>
      </c>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row>
    <row r="64" spans="1:54" ht="15.75" customHeight="1">
      <c r="A64" s="40" t="s">
        <v>78</v>
      </c>
      <c r="B64" s="442">
        <v>11</v>
      </c>
      <c r="C64" s="441">
        <v>62</v>
      </c>
      <c r="D64" s="441"/>
      <c r="E64" s="441"/>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row>
    <row r="65" spans="1:54" ht="15.75" customHeight="1">
      <c r="A65" s="40" t="s">
        <v>78</v>
      </c>
      <c r="B65" s="442">
        <v>12</v>
      </c>
      <c r="C65" s="441">
        <v>63</v>
      </c>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441"/>
    </row>
    <row r="66" spans="1:54" ht="15.75" customHeight="1">
      <c r="A66" s="40" t="s">
        <v>78</v>
      </c>
      <c r="B66" s="442">
        <v>13</v>
      </c>
      <c r="C66" s="441">
        <v>64</v>
      </c>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1"/>
      <c r="AV66" s="441"/>
      <c r="AW66" s="441"/>
      <c r="AX66" s="441"/>
      <c r="AY66" s="441"/>
      <c r="AZ66" s="441"/>
      <c r="BA66" s="441"/>
      <c r="BB66" s="441"/>
    </row>
    <row r="67" spans="1:54" ht="15.75" customHeight="1">
      <c r="A67" s="40" t="s">
        <v>78</v>
      </c>
      <c r="B67" s="442">
        <v>14</v>
      </c>
      <c r="C67" s="441">
        <v>65</v>
      </c>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row>
    <row r="68" spans="1:54" ht="15.75" customHeight="1">
      <c r="A68" s="40" t="s">
        <v>78</v>
      </c>
      <c r="B68" s="442">
        <v>15</v>
      </c>
      <c r="C68" s="441">
        <v>66</v>
      </c>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c r="BB68" s="441"/>
    </row>
    <row r="69" spans="1:54" ht="15.75" customHeight="1">
      <c r="A69" s="40" t="s">
        <v>78</v>
      </c>
      <c r="B69" s="442" t="s">
        <v>2385</v>
      </c>
      <c r="C69" s="441">
        <v>67</v>
      </c>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441"/>
      <c r="AZ69" s="441"/>
      <c r="BA69" s="441"/>
      <c r="BB69" s="441"/>
    </row>
    <row r="70" spans="1:54" ht="15.75" customHeight="1">
      <c r="A70" s="40" t="s">
        <v>78</v>
      </c>
      <c r="B70" s="442" t="s">
        <v>2386</v>
      </c>
      <c r="C70" s="441">
        <v>68</v>
      </c>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1"/>
      <c r="AZ70" s="441"/>
      <c r="BA70" s="441"/>
      <c r="BB70" s="441"/>
    </row>
    <row r="71" spans="1:54" ht="15.75" customHeight="1">
      <c r="A71" s="40" t="s">
        <v>81</v>
      </c>
      <c r="B71" s="442">
        <v>1</v>
      </c>
      <c r="C71" s="441">
        <v>69</v>
      </c>
      <c r="D71" s="441">
        <v>3250</v>
      </c>
      <c r="E71" s="441"/>
      <c r="F71" s="441"/>
      <c r="G71" s="441"/>
      <c r="H71" s="441"/>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1"/>
      <c r="AZ71" s="441"/>
      <c r="BA71" s="441"/>
      <c r="BB71" s="441"/>
    </row>
    <row r="72" spans="1:54" ht="15.75" customHeight="1">
      <c r="A72" s="40" t="s">
        <v>81</v>
      </c>
      <c r="B72" s="442">
        <v>2</v>
      </c>
      <c r="C72" s="441">
        <v>70</v>
      </c>
      <c r="D72" s="441">
        <v>3350</v>
      </c>
      <c r="E72" s="441"/>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1"/>
      <c r="AV72" s="441"/>
      <c r="AW72" s="441"/>
      <c r="AX72" s="441"/>
      <c r="AY72" s="441"/>
      <c r="AZ72" s="441"/>
      <c r="BA72" s="441"/>
      <c r="BB72" s="441"/>
    </row>
    <row r="73" spans="1:54" ht="15.75" customHeight="1">
      <c r="A73" s="40" t="s">
        <v>81</v>
      </c>
      <c r="B73" s="442">
        <v>3</v>
      </c>
      <c r="C73" s="441">
        <v>71</v>
      </c>
      <c r="D73" s="441">
        <v>3200</v>
      </c>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c r="AJ73" s="441"/>
      <c r="AK73" s="441"/>
      <c r="AL73" s="441"/>
      <c r="AM73" s="441"/>
      <c r="AN73" s="441"/>
      <c r="AO73" s="441"/>
      <c r="AP73" s="441"/>
      <c r="AQ73" s="441"/>
      <c r="AR73" s="441"/>
      <c r="AS73" s="441"/>
      <c r="AT73" s="441"/>
      <c r="AU73" s="441"/>
      <c r="AV73" s="441"/>
      <c r="AW73" s="441"/>
      <c r="AX73" s="441"/>
      <c r="AY73" s="441"/>
      <c r="AZ73" s="441"/>
      <c r="BA73" s="441"/>
      <c r="BB73" s="441"/>
    </row>
    <row r="74" spans="1:54" ht="15.75" customHeight="1">
      <c r="A74" s="40" t="s">
        <v>81</v>
      </c>
      <c r="B74" s="442">
        <v>4</v>
      </c>
      <c r="C74" s="441">
        <v>72</v>
      </c>
      <c r="D74" s="441">
        <v>3000</v>
      </c>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c r="AJ74" s="441"/>
      <c r="AK74" s="441"/>
      <c r="AL74" s="441"/>
      <c r="AM74" s="441"/>
      <c r="AN74" s="441"/>
      <c r="AO74" s="441"/>
      <c r="AP74" s="441"/>
      <c r="AQ74" s="441"/>
      <c r="AR74" s="441"/>
      <c r="AS74" s="441"/>
      <c r="AT74" s="441"/>
      <c r="AU74" s="441"/>
      <c r="AV74" s="441"/>
      <c r="AW74" s="441"/>
      <c r="AX74" s="441"/>
      <c r="AY74" s="441"/>
      <c r="AZ74" s="441"/>
      <c r="BA74" s="441"/>
      <c r="BB74" s="441"/>
    </row>
    <row r="75" spans="1:54" ht="15.75" customHeight="1">
      <c r="A75" s="40" t="s">
        <v>81</v>
      </c>
      <c r="B75" s="442">
        <v>5</v>
      </c>
      <c r="C75" s="441">
        <v>73</v>
      </c>
      <c r="D75" s="441">
        <v>3500</v>
      </c>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c r="AJ75" s="441"/>
      <c r="AK75" s="441"/>
      <c r="AL75" s="441"/>
      <c r="AM75" s="441"/>
      <c r="AN75" s="441"/>
      <c r="AO75" s="441"/>
      <c r="AP75" s="441"/>
      <c r="AQ75" s="441"/>
      <c r="AR75" s="441"/>
      <c r="AS75" s="441"/>
      <c r="AT75" s="441"/>
      <c r="AU75" s="441"/>
      <c r="AV75" s="441"/>
      <c r="AW75" s="441"/>
      <c r="AX75" s="441"/>
      <c r="AY75" s="441"/>
      <c r="AZ75" s="441"/>
      <c r="BA75" s="441"/>
      <c r="BB75" s="441"/>
    </row>
    <row r="76" spans="1:54" ht="15.75" customHeight="1">
      <c r="A76" s="40" t="s">
        <v>81</v>
      </c>
      <c r="B76" s="442">
        <v>6</v>
      </c>
      <c r="C76" s="441">
        <v>74</v>
      </c>
      <c r="D76" s="441">
        <v>3300</v>
      </c>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row>
    <row r="77" spans="1:54" ht="15.75" customHeight="1">
      <c r="A77" s="40" t="s">
        <v>81</v>
      </c>
      <c r="B77" s="442">
        <v>7</v>
      </c>
      <c r="C77" s="441">
        <v>75</v>
      </c>
      <c r="D77" s="441">
        <v>3250</v>
      </c>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c r="AJ77" s="441"/>
      <c r="AK77" s="441"/>
      <c r="AL77" s="441"/>
      <c r="AM77" s="441"/>
      <c r="AN77" s="441"/>
      <c r="AO77" s="441"/>
      <c r="AP77" s="441"/>
      <c r="AQ77" s="441"/>
      <c r="AR77" s="441"/>
      <c r="AS77" s="441"/>
      <c r="AT77" s="441"/>
      <c r="AU77" s="441"/>
      <c r="AV77" s="441"/>
      <c r="AW77" s="441"/>
      <c r="AX77" s="441"/>
      <c r="AY77" s="441"/>
      <c r="AZ77" s="441"/>
      <c r="BA77" s="441"/>
      <c r="BB77" s="441"/>
    </row>
    <row r="78" spans="1:54" ht="15.75" customHeight="1">
      <c r="A78" s="40" t="s">
        <v>85</v>
      </c>
      <c r="B78" s="442">
        <v>1</v>
      </c>
      <c r="C78" s="441">
        <v>76</v>
      </c>
      <c r="D78" s="441">
        <v>3120</v>
      </c>
      <c r="E78" s="441">
        <v>22</v>
      </c>
      <c r="F78" s="441" t="s">
        <v>910</v>
      </c>
      <c r="G78" s="441" t="s">
        <v>632</v>
      </c>
      <c r="H78" s="441"/>
      <c r="I78" s="441"/>
      <c r="J78" s="441" t="s">
        <v>2358</v>
      </c>
      <c r="K78" s="508"/>
      <c r="L78" s="502"/>
      <c r="M78" s="502"/>
      <c r="N78" s="502"/>
      <c r="O78" s="502"/>
      <c r="P78" s="502"/>
      <c r="Q78" s="502"/>
      <c r="R78" s="502"/>
      <c r="S78" s="502"/>
      <c r="T78" s="441"/>
      <c r="U78" s="441"/>
      <c r="V78" s="441"/>
      <c r="W78" s="441"/>
      <c r="X78" s="441"/>
      <c r="Y78" s="441"/>
      <c r="Z78" s="441"/>
      <c r="AA78" s="441"/>
      <c r="AB78" s="441"/>
      <c r="AC78" s="441"/>
      <c r="AD78" s="441"/>
      <c r="AE78" s="441"/>
      <c r="AF78" s="441"/>
      <c r="AG78" s="441"/>
      <c r="AH78" s="441"/>
      <c r="AI78" s="441"/>
      <c r="AJ78" s="441"/>
      <c r="AK78" s="441"/>
      <c r="AL78" s="441"/>
      <c r="AM78" s="441"/>
      <c r="AN78" s="441"/>
      <c r="AO78" s="441"/>
      <c r="AP78" s="441"/>
      <c r="AQ78" s="441"/>
      <c r="AR78" s="441"/>
      <c r="AS78" s="441"/>
      <c r="AT78" s="441"/>
      <c r="AU78" s="441"/>
      <c r="AV78" s="441"/>
      <c r="AW78" s="441"/>
      <c r="AX78" s="441"/>
      <c r="AY78" s="441"/>
      <c r="AZ78" s="441"/>
      <c r="BA78" s="441"/>
      <c r="BB78" s="441"/>
    </row>
    <row r="79" spans="1:54" ht="15.75" customHeight="1">
      <c r="A79" s="40" t="s">
        <v>87</v>
      </c>
      <c r="B79" s="442">
        <v>1</v>
      </c>
      <c r="C79" s="441">
        <v>77</v>
      </c>
      <c r="D79" s="441">
        <v>3250</v>
      </c>
      <c r="E79" s="441">
        <v>1</v>
      </c>
      <c r="F79" s="441">
        <v>40</v>
      </c>
      <c r="G79" s="441">
        <v>40</v>
      </c>
      <c r="H79" s="441"/>
      <c r="I79" s="508" t="s">
        <v>2387</v>
      </c>
      <c r="J79" s="502"/>
      <c r="K79" s="508"/>
      <c r="L79" s="502"/>
      <c r="M79" s="502"/>
      <c r="N79" s="502"/>
      <c r="O79" s="502"/>
      <c r="P79" s="441"/>
      <c r="Q79" s="441"/>
      <c r="R79" s="441"/>
      <c r="S79" s="441"/>
      <c r="T79" s="441"/>
      <c r="U79" s="441"/>
      <c r="V79" s="441"/>
      <c r="W79" s="441"/>
      <c r="X79" s="441"/>
      <c r="Y79" s="441"/>
      <c r="Z79" s="441"/>
      <c r="AA79" s="441"/>
      <c r="AB79" s="441"/>
      <c r="AC79" s="441"/>
      <c r="AD79" s="441"/>
      <c r="AE79" s="441"/>
      <c r="AF79" s="441"/>
      <c r="AG79" s="441"/>
      <c r="AH79" s="441"/>
      <c r="AI79" s="441"/>
      <c r="AJ79" s="441"/>
      <c r="AK79" s="441"/>
      <c r="AL79" s="441"/>
      <c r="AM79" s="441"/>
      <c r="AN79" s="441"/>
      <c r="AO79" s="441"/>
      <c r="AP79" s="441"/>
      <c r="AQ79" s="441"/>
      <c r="AR79" s="441"/>
      <c r="AS79" s="441"/>
      <c r="AT79" s="441"/>
      <c r="AU79" s="441"/>
      <c r="AV79" s="441"/>
      <c r="AW79" s="441"/>
      <c r="AX79" s="441"/>
      <c r="AY79" s="441"/>
      <c r="AZ79" s="441"/>
      <c r="BA79" s="441"/>
      <c r="BB79" s="441"/>
    </row>
    <row r="80" spans="1:54" ht="15.75" customHeight="1">
      <c r="A80" s="40" t="s">
        <v>87</v>
      </c>
      <c r="B80" s="442">
        <v>2</v>
      </c>
      <c r="C80" s="441">
        <v>78</v>
      </c>
      <c r="D80" s="441">
        <v>3360</v>
      </c>
      <c r="E80" s="441">
        <v>5</v>
      </c>
      <c r="F80" s="441" t="s">
        <v>2388</v>
      </c>
      <c r="G80" s="441" t="s">
        <v>2389</v>
      </c>
      <c r="H80" s="441"/>
      <c r="I80" s="441"/>
      <c r="J80" s="441"/>
      <c r="K80" s="508"/>
      <c r="L80" s="502"/>
      <c r="M80" s="502"/>
      <c r="N80" s="502"/>
      <c r="O80" s="502"/>
      <c r="P80" s="441"/>
      <c r="Q80" s="441"/>
      <c r="R80" s="441"/>
      <c r="S80" s="441"/>
      <c r="T80" s="441"/>
      <c r="U80" s="441"/>
      <c r="V80" s="441"/>
      <c r="W80" s="441"/>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441"/>
      <c r="BA80" s="441"/>
      <c r="BB80" s="441"/>
    </row>
    <row r="81" spans="1:54" ht="15.75" customHeight="1">
      <c r="A81" s="40" t="s">
        <v>87</v>
      </c>
      <c r="B81" s="442">
        <v>3</v>
      </c>
      <c r="C81" s="441">
        <v>79</v>
      </c>
      <c r="D81" s="441">
        <v>1580</v>
      </c>
      <c r="E81" s="441">
        <v>5</v>
      </c>
      <c r="F81" s="441" t="s">
        <v>2390</v>
      </c>
      <c r="G81" s="441" t="s">
        <v>2027</v>
      </c>
      <c r="H81" s="441" t="s">
        <v>2358</v>
      </c>
      <c r="I81" s="508" t="s">
        <v>2391</v>
      </c>
      <c r="J81" s="502"/>
      <c r="K81" s="508"/>
      <c r="L81" s="502"/>
      <c r="M81" s="502"/>
      <c r="N81" s="502"/>
      <c r="O81" s="502"/>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441"/>
      <c r="BA81" s="441"/>
      <c r="BB81" s="441"/>
    </row>
    <row r="82" spans="1:54" ht="15.75" customHeight="1">
      <c r="A82" s="40" t="s">
        <v>87</v>
      </c>
      <c r="B82" s="442">
        <v>4</v>
      </c>
      <c r="C82" s="441">
        <v>80</v>
      </c>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1"/>
      <c r="AZ82" s="441"/>
      <c r="BA82" s="441"/>
      <c r="BB82" s="441"/>
    </row>
    <row r="83" spans="1:54" ht="15.75" customHeight="1">
      <c r="A83" s="40" t="s">
        <v>87</v>
      </c>
      <c r="B83" s="442">
        <v>5</v>
      </c>
      <c r="C83" s="441">
        <v>81</v>
      </c>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1"/>
      <c r="AZ83" s="441"/>
      <c r="BA83" s="441"/>
      <c r="BB83" s="441"/>
    </row>
    <row r="84" spans="1:54" ht="15.75" customHeight="1">
      <c r="A84" s="40" t="s">
        <v>87</v>
      </c>
      <c r="B84" s="442">
        <v>6</v>
      </c>
      <c r="C84" s="441">
        <v>82</v>
      </c>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c r="AJ84" s="441"/>
      <c r="AK84" s="441"/>
      <c r="AL84" s="441"/>
      <c r="AM84" s="441"/>
      <c r="AN84" s="441"/>
      <c r="AO84" s="441"/>
      <c r="AP84" s="441"/>
      <c r="AQ84" s="441"/>
      <c r="AR84" s="441"/>
      <c r="AS84" s="441"/>
      <c r="AT84" s="441"/>
      <c r="AU84" s="441"/>
      <c r="AV84" s="441"/>
      <c r="AW84" s="441"/>
      <c r="AX84" s="441"/>
      <c r="AY84" s="441"/>
      <c r="AZ84" s="441"/>
      <c r="BA84" s="441"/>
      <c r="BB84" s="441"/>
    </row>
    <row r="85" spans="1:54" ht="15.75" customHeight="1">
      <c r="A85" s="40" t="s">
        <v>87</v>
      </c>
      <c r="B85" s="442">
        <v>7</v>
      </c>
      <c r="C85" s="441">
        <v>83</v>
      </c>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c r="AJ85" s="441"/>
      <c r="AK85" s="441"/>
      <c r="AL85" s="441"/>
      <c r="AM85" s="441"/>
      <c r="AN85" s="441"/>
      <c r="AO85" s="441"/>
      <c r="AP85" s="441"/>
      <c r="AQ85" s="441"/>
      <c r="AR85" s="441"/>
      <c r="AS85" s="441"/>
      <c r="AT85" s="441"/>
      <c r="AU85" s="441"/>
      <c r="AV85" s="441"/>
      <c r="AW85" s="441"/>
      <c r="AX85" s="441"/>
      <c r="AY85" s="441"/>
      <c r="AZ85" s="441"/>
      <c r="BA85" s="441"/>
      <c r="BB85" s="441"/>
    </row>
    <row r="86" spans="1:54" ht="15.75" customHeight="1">
      <c r="A86" s="40" t="s">
        <v>87</v>
      </c>
      <c r="B86" s="442">
        <v>8</v>
      </c>
      <c r="C86" s="441">
        <v>84</v>
      </c>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c r="BB86" s="441"/>
    </row>
    <row r="87" spans="1:54" ht="15.75" customHeight="1">
      <c r="A87" s="40" t="s">
        <v>87</v>
      </c>
      <c r="B87" s="442">
        <v>9</v>
      </c>
      <c r="C87" s="441">
        <v>85</v>
      </c>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c r="BB87" s="441"/>
    </row>
    <row r="88" spans="1:54" ht="15.75" customHeight="1">
      <c r="A88" s="40" t="s">
        <v>87</v>
      </c>
      <c r="B88" s="442">
        <v>10</v>
      </c>
      <c r="C88" s="441">
        <v>86</v>
      </c>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c r="AJ88" s="441"/>
      <c r="AK88" s="441"/>
      <c r="AL88" s="441"/>
      <c r="AM88" s="441"/>
      <c r="AN88" s="441"/>
      <c r="AO88" s="441"/>
      <c r="AP88" s="441"/>
      <c r="AQ88" s="441"/>
      <c r="AR88" s="441"/>
      <c r="AS88" s="441"/>
      <c r="AT88" s="441"/>
      <c r="AU88" s="441"/>
      <c r="AV88" s="441"/>
      <c r="AW88" s="441"/>
      <c r="AX88" s="441"/>
      <c r="AY88" s="441"/>
      <c r="AZ88" s="441"/>
      <c r="BA88" s="441"/>
      <c r="BB88" s="441"/>
    </row>
    <row r="89" spans="1:54" ht="15.75" customHeight="1">
      <c r="A89" s="40" t="s">
        <v>87</v>
      </c>
      <c r="B89" s="442">
        <v>11</v>
      </c>
      <c r="C89" s="441">
        <v>87</v>
      </c>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c r="AJ89" s="441"/>
      <c r="AK89" s="441"/>
      <c r="AL89" s="441"/>
      <c r="AM89" s="441"/>
      <c r="AN89" s="441"/>
      <c r="AO89" s="441"/>
      <c r="AP89" s="441"/>
      <c r="AQ89" s="441"/>
      <c r="AR89" s="441"/>
      <c r="AS89" s="441"/>
      <c r="AT89" s="441"/>
      <c r="AU89" s="441"/>
      <c r="AV89" s="441"/>
      <c r="AW89" s="441"/>
      <c r="AX89" s="441"/>
      <c r="AY89" s="441"/>
      <c r="AZ89" s="441"/>
      <c r="BA89" s="441"/>
      <c r="BB89" s="441"/>
    </row>
    <row r="90" spans="1:54" ht="15.75" customHeight="1">
      <c r="A90" s="40" t="s">
        <v>87</v>
      </c>
      <c r="B90" s="442">
        <v>12</v>
      </c>
      <c r="C90" s="441">
        <v>88</v>
      </c>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c r="AJ90" s="441"/>
      <c r="AK90" s="441"/>
      <c r="AL90" s="441"/>
      <c r="AM90" s="441"/>
      <c r="AN90" s="441"/>
      <c r="AO90" s="441"/>
      <c r="AP90" s="441"/>
      <c r="AQ90" s="441"/>
      <c r="AR90" s="441"/>
      <c r="AS90" s="441"/>
      <c r="AT90" s="441"/>
      <c r="AU90" s="441"/>
      <c r="AV90" s="441"/>
      <c r="AW90" s="441"/>
      <c r="AX90" s="441"/>
      <c r="AY90" s="441"/>
      <c r="AZ90" s="441"/>
      <c r="BA90" s="441"/>
      <c r="BB90" s="441"/>
    </row>
    <row r="91" spans="1:54" ht="15.75" customHeight="1">
      <c r="A91" s="40" t="s">
        <v>87</v>
      </c>
      <c r="B91" s="442">
        <v>13</v>
      </c>
      <c r="C91" s="441">
        <v>89</v>
      </c>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c r="AJ91" s="441"/>
      <c r="AK91" s="441"/>
      <c r="AL91" s="441"/>
      <c r="AM91" s="441"/>
      <c r="AN91" s="441"/>
      <c r="AO91" s="441"/>
      <c r="AP91" s="441"/>
      <c r="AQ91" s="441"/>
      <c r="AR91" s="441"/>
      <c r="AS91" s="441"/>
      <c r="AT91" s="441"/>
      <c r="AU91" s="441"/>
      <c r="AV91" s="441"/>
      <c r="AW91" s="441"/>
      <c r="AX91" s="441"/>
      <c r="AY91" s="441"/>
      <c r="AZ91" s="441"/>
      <c r="BA91" s="441"/>
      <c r="BB91" s="441"/>
    </row>
    <row r="92" spans="1:54" ht="15.75" customHeight="1">
      <c r="A92" s="40" t="s">
        <v>87</v>
      </c>
      <c r="B92" s="442">
        <v>14</v>
      </c>
      <c r="C92" s="441">
        <v>90</v>
      </c>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c r="BB92" s="441"/>
    </row>
    <row r="93" spans="1:54" ht="15.75" customHeight="1">
      <c r="A93" s="40" t="s">
        <v>87</v>
      </c>
      <c r="B93" s="442">
        <v>15</v>
      </c>
      <c r="C93" s="441">
        <v>91</v>
      </c>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c r="AJ93" s="441"/>
      <c r="AK93" s="441"/>
      <c r="AL93" s="441"/>
      <c r="AM93" s="441"/>
      <c r="AN93" s="441"/>
      <c r="AO93" s="441"/>
      <c r="AP93" s="441"/>
      <c r="AQ93" s="441"/>
      <c r="AR93" s="441"/>
      <c r="AS93" s="441"/>
      <c r="AT93" s="441"/>
      <c r="AU93" s="441"/>
      <c r="AV93" s="441"/>
      <c r="AW93" s="441"/>
      <c r="AX93" s="441"/>
      <c r="AY93" s="441"/>
      <c r="AZ93" s="441"/>
      <c r="BA93" s="441"/>
      <c r="BB93" s="441"/>
    </row>
    <row r="94" spans="1:54" ht="15.75" customHeight="1">
      <c r="A94" s="40" t="s">
        <v>87</v>
      </c>
      <c r="B94" s="442">
        <v>16</v>
      </c>
      <c r="C94" s="441">
        <v>92</v>
      </c>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c r="AJ94" s="441"/>
      <c r="AK94" s="441"/>
      <c r="AL94" s="441"/>
      <c r="AM94" s="441"/>
      <c r="AN94" s="441"/>
      <c r="AO94" s="441"/>
      <c r="AP94" s="441"/>
      <c r="AQ94" s="441"/>
      <c r="AR94" s="441"/>
      <c r="AS94" s="441"/>
      <c r="AT94" s="441"/>
      <c r="AU94" s="441"/>
      <c r="AV94" s="441"/>
      <c r="AW94" s="441"/>
      <c r="AX94" s="441"/>
      <c r="AY94" s="441"/>
      <c r="AZ94" s="441"/>
      <c r="BA94" s="441"/>
      <c r="BB94" s="441"/>
    </row>
    <row r="95" spans="1:54" ht="15.75" customHeight="1">
      <c r="A95" s="40" t="s">
        <v>87</v>
      </c>
      <c r="B95" s="442">
        <v>17</v>
      </c>
      <c r="C95" s="441">
        <v>93</v>
      </c>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c r="BB95" s="441"/>
    </row>
    <row r="96" spans="1:54" ht="15.75" customHeight="1">
      <c r="A96" s="40" t="s">
        <v>87</v>
      </c>
      <c r="B96" s="442">
        <v>18</v>
      </c>
      <c r="C96" s="441">
        <v>94</v>
      </c>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c r="AJ96" s="441"/>
      <c r="AK96" s="441"/>
      <c r="AL96" s="441"/>
      <c r="AM96" s="441"/>
      <c r="AN96" s="441"/>
      <c r="AO96" s="441"/>
      <c r="AP96" s="441"/>
      <c r="AQ96" s="441"/>
      <c r="AR96" s="441"/>
      <c r="AS96" s="441"/>
      <c r="AT96" s="441"/>
      <c r="AU96" s="441"/>
      <c r="AV96" s="441"/>
      <c r="AW96" s="441"/>
      <c r="AX96" s="441"/>
      <c r="AY96" s="441"/>
      <c r="AZ96" s="441"/>
      <c r="BA96" s="441"/>
      <c r="BB96" s="441"/>
    </row>
    <row r="97" spans="1:54" ht="15.75" customHeight="1">
      <c r="A97" s="40" t="s">
        <v>87</v>
      </c>
      <c r="B97" s="442">
        <v>19</v>
      </c>
      <c r="C97" s="441">
        <v>95</v>
      </c>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c r="AJ97" s="441"/>
      <c r="AK97" s="441"/>
      <c r="AL97" s="441"/>
      <c r="AM97" s="441"/>
      <c r="AN97" s="441"/>
      <c r="AO97" s="441"/>
      <c r="AP97" s="441"/>
      <c r="AQ97" s="441"/>
      <c r="AR97" s="441"/>
      <c r="AS97" s="441"/>
      <c r="AT97" s="441"/>
      <c r="AU97" s="441"/>
      <c r="AV97" s="441"/>
      <c r="AW97" s="441"/>
      <c r="AX97" s="441"/>
      <c r="AY97" s="441"/>
      <c r="AZ97" s="441"/>
      <c r="BA97" s="441"/>
      <c r="BB97" s="441"/>
    </row>
    <row r="98" spans="1:54" ht="15.75" customHeight="1">
      <c r="A98" s="40" t="s">
        <v>87</v>
      </c>
      <c r="B98" s="442">
        <v>20</v>
      </c>
      <c r="C98" s="441">
        <v>96</v>
      </c>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c r="AJ98" s="441"/>
      <c r="AK98" s="441"/>
      <c r="AL98" s="441"/>
      <c r="AM98" s="441"/>
      <c r="AN98" s="441"/>
      <c r="AO98" s="441"/>
      <c r="AP98" s="441"/>
      <c r="AQ98" s="441"/>
      <c r="AR98" s="441"/>
      <c r="AS98" s="441"/>
      <c r="AT98" s="441"/>
      <c r="AU98" s="441"/>
      <c r="AV98" s="441"/>
      <c r="AW98" s="441"/>
      <c r="AX98" s="441"/>
      <c r="AY98" s="441"/>
      <c r="AZ98" s="441"/>
      <c r="BA98" s="441"/>
      <c r="BB98" s="441"/>
    </row>
    <row r="99" spans="1:54" ht="15.75" customHeight="1">
      <c r="A99" s="40" t="s">
        <v>87</v>
      </c>
      <c r="B99" s="442">
        <v>21</v>
      </c>
      <c r="C99" s="441">
        <v>97</v>
      </c>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row>
    <row r="100" spans="1:54" ht="15.75" customHeight="1">
      <c r="A100" s="40" t="s">
        <v>87</v>
      </c>
      <c r="B100" s="442">
        <v>22</v>
      </c>
      <c r="C100" s="441">
        <v>98</v>
      </c>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row>
    <row r="101" spans="1:54" ht="15.75" customHeight="1">
      <c r="A101" s="40" t="s">
        <v>87</v>
      </c>
      <c r="B101" s="442">
        <v>23</v>
      </c>
      <c r="C101" s="441">
        <v>99</v>
      </c>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c r="AJ101" s="441"/>
      <c r="AK101" s="441"/>
      <c r="AL101" s="441"/>
      <c r="AM101" s="441"/>
      <c r="AN101" s="441"/>
      <c r="AO101" s="441"/>
      <c r="AP101" s="441"/>
      <c r="AQ101" s="441"/>
      <c r="AR101" s="441"/>
      <c r="AS101" s="441"/>
      <c r="AT101" s="441"/>
      <c r="AU101" s="441"/>
      <c r="AV101" s="441"/>
      <c r="AW101" s="441"/>
      <c r="AX101" s="441"/>
      <c r="AY101" s="441"/>
      <c r="AZ101" s="441"/>
      <c r="BA101" s="441"/>
      <c r="BB101" s="441"/>
    </row>
    <row r="102" spans="1:54" ht="15.75" customHeight="1">
      <c r="A102" s="40" t="s">
        <v>87</v>
      </c>
      <c r="B102" s="442">
        <v>24</v>
      </c>
      <c r="C102" s="441">
        <v>100</v>
      </c>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c r="AJ102" s="441"/>
      <c r="AK102" s="441"/>
      <c r="AL102" s="441"/>
      <c r="AM102" s="441"/>
      <c r="AN102" s="441"/>
      <c r="AO102" s="441"/>
      <c r="AP102" s="441"/>
      <c r="AQ102" s="441"/>
      <c r="AR102" s="441"/>
      <c r="AS102" s="441"/>
      <c r="AT102" s="441"/>
      <c r="AU102" s="441"/>
      <c r="AV102" s="441"/>
      <c r="AW102" s="441"/>
      <c r="AX102" s="441"/>
      <c r="AY102" s="441"/>
      <c r="AZ102" s="441"/>
      <c r="BA102" s="441"/>
      <c r="BB102" s="441"/>
    </row>
    <row r="103" spans="1:54" ht="15.75" customHeight="1">
      <c r="A103" s="40" t="s">
        <v>87</v>
      </c>
      <c r="B103" s="442">
        <v>25</v>
      </c>
      <c r="C103" s="441">
        <v>101</v>
      </c>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c r="AJ103" s="441"/>
      <c r="AK103" s="441"/>
      <c r="AL103" s="441"/>
      <c r="AM103" s="441"/>
      <c r="AN103" s="441"/>
      <c r="AO103" s="441"/>
      <c r="AP103" s="441"/>
      <c r="AQ103" s="441"/>
      <c r="AR103" s="441"/>
      <c r="AS103" s="441"/>
      <c r="AT103" s="441"/>
      <c r="AU103" s="441"/>
      <c r="AV103" s="441"/>
      <c r="AW103" s="441"/>
      <c r="AX103" s="441"/>
      <c r="AY103" s="441"/>
      <c r="AZ103" s="441"/>
      <c r="BA103" s="441"/>
      <c r="BB103" s="441"/>
    </row>
    <row r="104" spans="1:54" ht="15.75" customHeight="1">
      <c r="A104" s="40" t="s">
        <v>87</v>
      </c>
      <c r="B104" s="442">
        <v>26</v>
      </c>
      <c r="C104" s="441">
        <v>102</v>
      </c>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c r="AJ104" s="441"/>
      <c r="AK104" s="441"/>
      <c r="AL104" s="441"/>
      <c r="AM104" s="441"/>
      <c r="AN104" s="441"/>
      <c r="AO104" s="441"/>
      <c r="AP104" s="441"/>
      <c r="AQ104" s="441"/>
      <c r="AR104" s="441"/>
      <c r="AS104" s="441"/>
      <c r="AT104" s="441"/>
      <c r="AU104" s="441"/>
      <c r="AV104" s="441"/>
      <c r="AW104" s="441"/>
      <c r="AX104" s="441"/>
      <c r="AY104" s="441"/>
      <c r="AZ104" s="441"/>
      <c r="BA104" s="441"/>
      <c r="BB104" s="441"/>
    </row>
    <row r="105" spans="1:54" ht="15.75" customHeight="1">
      <c r="A105" s="40" t="s">
        <v>87</v>
      </c>
      <c r="B105" s="442">
        <v>27</v>
      </c>
      <c r="C105" s="441">
        <v>103</v>
      </c>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c r="AJ105" s="441"/>
      <c r="AK105" s="441"/>
      <c r="AL105" s="441"/>
      <c r="AM105" s="441"/>
      <c r="AN105" s="441"/>
      <c r="AO105" s="441"/>
      <c r="AP105" s="441"/>
      <c r="AQ105" s="441"/>
      <c r="AR105" s="441"/>
      <c r="AS105" s="441"/>
      <c r="AT105" s="441"/>
      <c r="AU105" s="441"/>
      <c r="AV105" s="441"/>
      <c r="AW105" s="441"/>
      <c r="AX105" s="441"/>
      <c r="AY105" s="441"/>
      <c r="AZ105" s="441"/>
      <c r="BA105" s="441"/>
      <c r="BB105" s="441"/>
    </row>
    <row r="106" spans="1:54" ht="15.75" customHeight="1">
      <c r="A106" s="40" t="s">
        <v>87</v>
      </c>
      <c r="B106" s="442">
        <v>28</v>
      </c>
      <c r="C106" s="441">
        <v>104</v>
      </c>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row>
    <row r="107" spans="1:54" ht="15.75" customHeight="1">
      <c r="A107" s="40" t="s">
        <v>87</v>
      </c>
      <c r="B107" s="442">
        <v>29</v>
      </c>
      <c r="C107" s="441">
        <v>105</v>
      </c>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c r="AJ107" s="441"/>
      <c r="AK107" s="441"/>
      <c r="AL107" s="441"/>
      <c r="AM107" s="441"/>
      <c r="AN107" s="441"/>
      <c r="AO107" s="441"/>
      <c r="AP107" s="441"/>
      <c r="AQ107" s="441"/>
      <c r="AR107" s="441"/>
      <c r="AS107" s="441"/>
      <c r="AT107" s="441"/>
      <c r="AU107" s="441"/>
      <c r="AV107" s="441"/>
      <c r="AW107" s="441"/>
      <c r="AX107" s="441"/>
      <c r="AY107" s="441"/>
      <c r="AZ107" s="441"/>
      <c r="BA107" s="441"/>
      <c r="BB107" s="441"/>
    </row>
    <row r="108" spans="1:54" ht="15.75" customHeight="1">
      <c r="A108" s="40" t="s">
        <v>87</v>
      </c>
      <c r="B108" s="442">
        <v>30</v>
      </c>
      <c r="C108" s="441">
        <v>106</v>
      </c>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1"/>
      <c r="AY108" s="441"/>
      <c r="AZ108" s="441"/>
      <c r="BA108" s="441"/>
      <c r="BB108" s="441"/>
    </row>
    <row r="109" spans="1:54" ht="15.75" customHeight="1">
      <c r="A109" s="40" t="s">
        <v>87</v>
      </c>
      <c r="B109" s="442">
        <v>31</v>
      </c>
      <c r="C109" s="441">
        <v>107</v>
      </c>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row>
    <row r="110" spans="1:54" ht="15.75" customHeight="1">
      <c r="A110" s="40" t="s">
        <v>87</v>
      </c>
      <c r="B110" s="442">
        <v>32</v>
      </c>
      <c r="C110" s="441">
        <v>108</v>
      </c>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441"/>
      <c r="AM110" s="441"/>
      <c r="AN110" s="441"/>
      <c r="AO110" s="441"/>
      <c r="AP110" s="441"/>
      <c r="AQ110" s="441"/>
      <c r="AR110" s="441"/>
      <c r="AS110" s="441"/>
      <c r="AT110" s="441"/>
      <c r="AU110" s="441"/>
      <c r="AV110" s="441"/>
      <c r="AW110" s="441"/>
      <c r="AX110" s="441"/>
      <c r="AY110" s="441"/>
      <c r="AZ110" s="441"/>
      <c r="BA110" s="441"/>
      <c r="BB110" s="441"/>
    </row>
    <row r="111" spans="1:54" ht="15.75" customHeight="1">
      <c r="A111" s="40" t="s">
        <v>87</v>
      </c>
      <c r="B111" s="442">
        <v>33</v>
      </c>
      <c r="C111" s="441">
        <v>109</v>
      </c>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c r="AJ111" s="441"/>
      <c r="AK111" s="441"/>
      <c r="AL111" s="441"/>
      <c r="AM111" s="441"/>
      <c r="AN111" s="441"/>
      <c r="AO111" s="441"/>
      <c r="AP111" s="441"/>
      <c r="AQ111" s="441"/>
      <c r="AR111" s="441"/>
      <c r="AS111" s="441"/>
      <c r="AT111" s="441"/>
      <c r="AU111" s="441"/>
      <c r="AV111" s="441"/>
      <c r="AW111" s="441"/>
      <c r="AX111" s="441"/>
      <c r="AY111" s="441"/>
      <c r="AZ111" s="441"/>
      <c r="BA111" s="441"/>
      <c r="BB111" s="441"/>
    </row>
    <row r="112" spans="1:54" ht="15.75" customHeight="1">
      <c r="A112" s="40" t="s">
        <v>89</v>
      </c>
      <c r="B112" s="442">
        <v>1</v>
      </c>
      <c r="C112" s="441">
        <v>110</v>
      </c>
      <c r="D112" s="441">
        <v>3205</v>
      </c>
      <c r="E112" s="441">
        <v>1</v>
      </c>
      <c r="F112" s="441">
        <v>40</v>
      </c>
      <c r="G112" s="441" t="s">
        <v>2079</v>
      </c>
      <c r="H112" s="441"/>
      <c r="I112" s="441"/>
      <c r="J112" s="441"/>
      <c r="K112" s="508"/>
      <c r="L112" s="502"/>
      <c r="M112" s="502"/>
      <c r="N112" s="502"/>
      <c r="O112" s="502"/>
      <c r="P112" s="502"/>
      <c r="Q112" s="502"/>
      <c r="R112" s="502"/>
      <c r="S112" s="502"/>
      <c r="T112" s="441"/>
      <c r="U112" s="441"/>
      <c r="V112" s="441"/>
      <c r="W112" s="441"/>
      <c r="X112" s="441"/>
      <c r="Y112" s="441"/>
      <c r="Z112" s="441"/>
      <c r="AA112" s="441"/>
      <c r="AB112" s="441"/>
      <c r="AC112" s="441"/>
      <c r="AD112" s="441"/>
      <c r="AE112" s="441"/>
      <c r="AF112" s="441"/>
      <c r="AG112" s="441"/>
      <c r="AH112" s="441"/>
      <c r="AI112" s="441"/>
      <c r="AJ112" s="441"/>
      <c r="AK112" s="441"/>
      <c r="AL112" s="441"/>
      <c r="AM112" s="441"/>
      <c r="AN112" s="441"/>
      <c r="AO112" s="441"/>
      <c r="AP112" s="441"/>
      <c r="AQ112" s="441"/>
      <c r="AR112" s="441"/>
      <c r="AS112" s="441"/>
      <c r="AT112" s="441"/>
      <c r="AU112" s="441"/>
      <c r="AV112" s="441"/>
      <c r="AW112" s="441"/>
      <c r="AX112" s="441"/>
      <c r="AY112" s="441"/>
      <c r="AZ112" s="441"/>
      <c r="BA112" s="441"/>
      <c r="BB112" s="441"/>
    </row>
    <row r="113" spans="1:54" ht="15.75" customHeight="1">
      <c r="A113" s="40" t="s">
        <v>91</v>
      </c>
      <c r="B113" s="442">
        <v>1</v>
      </c>
      <c r="C113" s="441">
        <v>111</v>
      </c>
      <c r="D113" s="441"/>
      <c r="E113" s="441"/>
      <c r="F113" s="441"/>
      <c r="G113" s="441"/>
      <c r="H113" s="441"/>
      <c r="I113" s="441" t="s">
        <v>2392</v>
      </c>
      <c r="J113" s="441" t="s">
        <v>2358</v>
      </c>
      <c r="K113" s="508"/>
      <c r="L113" s="502"/>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c r="AJ113" s="441"/>
      <c r="AK113" s="441"/>
      <c r="AL113" s="441"/>
      <c r="AM113" s="441"/>
      <c r="AN113" s="441"/>
      <c r="AO113" s="441"/>
      <c r="AP113" s="441"/>
      <c r="AQ113" s="441"/>
      <c r="AR113" s="441"/>
      <c r="AS113" s="441"/>
      <c r="AT113" s="441"/>
      <c r="AU113" s="441"/>
      <c r="AV113" s="441"/>
      <c r="AW113" s="441"/>
      <c r="AX113" s="441"/>
      <c r="AY113" s="441"/>
      <c r="AZ113" s="441"/>
      <c r="BA113" s="441"/>
      <c r="BB113" s="441"/>
    </row>
    <row r="114" spans="1:54" ht="15.75" customHeight="1">
      <c r="A114" s="40" t="s">
        <v>91</v>
      </c>
      <c r="B114" s="442">
        <v>2</v>
      </c>
      <c r="C114" s="441">
        <v>112</v>
      </c>
      <c r="D114" s="441"/>
      <c r="E114" s="441"/>
      <c r="F114" s="441"/>
      <c r="G114" s="441"/>
      <c r="H114" s="441"/>
      <c r="I114" s="441" t="s">
        <v>2392</v>
      </c>
      <c r="J114" s="441" t="s">
        <v>2358</v>
      </c>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c r="AJ114" s="441"/>
      <c r="AK114" s="441"/>
      <c r="AL114" s="441"/>
      <c r="AM114" s="441"/>
      <c r="AN114" s="441"/>
      <c r="AO114" s="441"/>
      <c r="AP114" s="441"/>
      <c r="AQ114" s="441"/>
      <c r="AR114" s="441"/>
      <c r="AS114" s="441"/>
      <c r="AT114" s="441"/>
      <c r="AU114" s="441"/>
      <c r="AV114" s="441"/>
      <c r="AW114" s="441"/>
      <c r="AX114" s="441"/>
      <c r="AY114" s="441"/>
      <c r="AZ114" s="441"/>
      <c r="BA114" s="441"/>
      <c r="BB114" s="441"/>
    </row>
    <row r="115" spans="1:54" ht="15.75" customHeight="1">
      <c r="A115" s="40" t="s">
        <v>91</v>
      </c>
      <c r="B115" s="442">
        <v>3</v>
      </c>
      <c r="C115" s="441">
        <v>113</v>
      </c>
      <c r="D115" s="441"/>
      <c r="E115" s="441"/>
      <c r="F115" s="441"/>
      <c r="G115" s="441"/>
      <c r="H115" s="441"/>
      <c r="I115" s="441" t="s">
        <v>2392</v>
      </c>
      <c r="J115" s="441" t="s">
        <v>2358</v>
      </c>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c r="BB115" s="441"/>
    </row>
    <row r="116" spans="1:54" ht="15.75" customHeight="1">
      <c r="A116" s="40" t="s">
        <v>91</v>
      </c>
      <c r="B116" s="442">
        <v>4</v>
      </c>
      <c r="C116" s="441">
        <v>114</v>
      </c>
      <c r="D116" s="441"/>
      <c r="E116" s="441"/>
      <c r="F116" s="441"/>
      <c r="G116" s="441"/>
      <c r="H116" s="441"/>
      <c r="I116" s="441"/>
      <c r="J116" s="441" t="s">
        <v>2358</v>
      </c>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c r="AJ116" s="441"/>
      <c r="AK116" s="441"/>
      <c r="AL116" s="441"/>
      <c r="AM116" s="441"/>
      <c r="AN116" s="441"/>
      <c r="AO116" s="441"/>
      <c r="AP116" s="441"/>
      <c r="AQ116" s="441"/>
      <c r="AR116" s="441"/>
      <c r="AS116" s="441"/>
      <c r="AT116" s="441"/>
      <c r="AU116" s="441"/>
      <c r="AV116" s="441"/>
      <c r="AW116" s="441"/>
      <c r="AX116" s="441"/>
      <c r="AY116" s="441"/>
      <c r="AZ116" s="441"/>
      <c r="BA116" s="441"/>
      <c r="BB116" s="441"/>
    </row>
    <row r="117" spans="1:54" ht="15.75" customHeight="1">
      <c r="A117" s="40" t="s">
        <v>91</v>
      </c>
      <c r="B117" s="442">
        <v>5</v>
      </c>
      <c r="C117" s="441">
        <v>115</v>
      </c>
      <c r="D117" s="441"/>
      <c r="E117" s="441"/>
      <c r="F117" s="441"/>
      <c r="G117" s="441"/>
      <c r="H117" s="441"/>
      <c r="I117" s="441"/>
      <c r="J117" s="441" t="s">
        <v>2358</v>
      </c>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c r="AJ117" s="441"/>
      <c r="AK117" s="441"/>
      <c r="AL117" s="441"/>
      <c r="AM117" s="441"/>
      <c r="AN117" s="441"/>
      <c r="AO117" s="441"/>
      <c r="AP117" s="441"/>
      <c r="AQ117" s="441"/>
      <c r="AR117" s="441"/>
      <c r="AS117" s="441"/>
      <c r="AT117" s="441"/>
      <c r="AU117" s="441"/>
      <c r="AV117" s="441"/>
      <c r="AW117" s="441"/>
      <c r="AX117" s="441"/>
      <c r="AY117" s="441"/>
      <c r="AZ117" s="441"/>
      <c r="BA117" s="441"/>
      <c r="BB117" s="441"/>
    </row>
    <row r="118" spans="1:54" ht="15.75" customHeight="1">
      <c r="A118" s="40" t="s">
        <v>91</v>
      </c>
      <c r="B118" s="442">
        <v>6</v>
      </c>
      <c r="C118" s="441">
        <v>116</v>
      </c>
      <c r="D118" s="441"/>
      <c r="E118" s="441"/>
      <c r="F118" s="441"/>
      <c r="G118" s="441"/>
      <c r="H118" s="441"/>
      <c r="I118" s="441"/>
      <c r="J118" s="441" t="s">
        <v>2358</v>
      </c>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c r="AJ118" s="441"/>
      <c r="AK118" s="441"/>
      <c r="AL118" s="441"/>
      <c r="AM118" s="441"/>
      <c r="AN118" s="441"/>
      <c r="AO118" s="441"/>
      <c r="AP118" s="441"/>
      <c r="AQ118" s="441"/>
      <c r="AR118" s="441"/>
      <c r="AS118" s="441"/>
      <c r="AT118" s="441"/>
      <c r="AU118" s="441"/>
      <c r="AV118" s="441"/>
      <c r="AW118" s="441"/>
      <c r="AX118" s="441"/>
      <c r="AY118" s="441"/>
      <c r="AZ118" s="441"/>
      <c r="BA118" s="441"/>
      <c r="BB118" s="441"/>
    </row>
    <row r="119" spans="1:54" ht="15.75" customHeight="1">
      <c r="A119" s="40" t="s">
        <v>91</v>
      </c>
      <c r="B119" s="442">
        <v>7</v>
      </c>
      <c r="C119" s="441">
        <v>117</v>
      </c>
      <c r="D119" s="441"/>
      <c r="E119" s="441"/>
      <c r="F119" s="441"/>
      <c r="G119" s="441"/>
      <c r="H119" s="441"/>
      <c r="I119" s="441"/>
      <c r="J119" s="441" t="s">
        <v>2358</v>
      </c>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c r="AJ119" s="441"/>
      <c r="AK119" s="441"/>
      <c r="AL119" s="441"/>
      <c r="AM119" s="441"/>
      <c r="AN119" s="441"/>
      <c r="AO119" s="441"/>
      <c r="AP119" s="441"/>
      <c r="AQ119" s="441"/>
      <c r="AR119" s="441"/>
      <c r="AS119" s="441"/>
      <c r="AT119" s="441"/>
      <c r="AU119" s="441"/>
      <c r="AV119" s="441"/>
      <c r="AW119" s="441"/>
      <c r="AX119" s="441"/>
      <c r="AY119" s="441"/>
      <c r="AZ119" s="441"/>
      <c r="BA119" s="441"/>
      <c r="BB119" s="441"/>
    </row>
    <row r="120" spans="1:54" ht="15.75" customHeight="1">
      <c r="A120" s="40" t="s">
        <v>91</v>
      </c>
      <c r="B120" s="442">
        <v>8</v>
      </c>
      <c r="C120" s="441">
        <v>118</v>
      </c>
      <c r="D120" s="441"/>
      <c r="E120" s="441"/>
      <c r="F120" s="441"/>
      <c r="G120" s="441"/>
      <c r="H120" s="441"/>
      <c r="I120" s="441"/>
      <c r="J120" s="441" t="s">
        <v>2358</v>
      </c>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c r="AJ120" s="441"/>
      <c r="AK120" s="441"/>
      <c r="AL120" s="441"/>
      <c r="AM120" s="441"/>
      <c r="AN120" s="441"/>
      <c r="AO120" s="441"/>
      <c r="AP120" s="441"/>
      <c r="AQ120" s="441"/>
      <c r="AR120" s="441"/>
      <c r="AS120" s="441"/>
      <c r="AT120" s="441"/>
      <c r="AU120" s="441"/>
      <c r="AV120" s="441"/>
      <c r="AW120" s="441"/>
      <c r="AX120" s="441"/>
      <c r="AY120" s="441"/>
      <c r="AZ120" s="441"/>
      <c r="BA120" s="441"/>
      <c r="BB120" s="441"/>
    </row>
    <row r="121" spans="1:54" ht="15.75" customHeight="1">
      <c r="A121" s="40" t="s">
        <v>91</v>
      </c>
      <c r="B121" s="442">
        <v>9</v>
      </c>
      <c r="C121" s="441">
        <v>119</v>
      </c>
      <c r="D121" s="441"/>
      <c r="E121" s="441"/>
      <c r="F121" s="441"/>
      <c r="G121" s="441"/>
      <c r="H121" s="441"/>
      <c r="I121" s="441"/>
      <c r="J121" s="441" t="s">
        <v>2358</v>
      </c>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1"/>
      <c r="AY121" s="441"/>
      <c r="AZ121" s="441"/>
      <c r="BA121" s="441"/>
      <c r="BB121" s="441"/>
    </row>
    <row r="122" spans="1:54" ht="15.75" customHeight="1">
      <c r="A122" s="40" t="s">
        <v>91</v>
      </c>
      <c r="B122" s="442">
        <v>10</v>
      </c>
      <c r="C122" s="441">
        <v>120</v>
      </c>
      <c r="D122" s="441"/>
      <c r="E122" s="441"/>
      <c r="F122" s="441"/>
      <c r="G122" s="441"/>
      <c r="H122" s="441"/>
      <c r="I122" s="441"/>
      <c r="J122" s="441" t="s">
        <v>2358</v>
      </c>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c r="BB122" s="441"/>
    </row>
    <row r="123" spans="1:54" ht="15.75" customHeight="1">
      <c r="A123" s="40" t="s">
        <v>91</v>
      </c>
      <c r="B123" s="442">
        <v>11</v>
      </c>
      <c r="C123" s="441">
        <v>121</v>
      </c>
      <c r="D123" s="441"/>
      <c r="E123" s="441"/>
      <c r="F123" s="441"/>
      <c r="G123" s="441"/>
      <c r="H123" s="441"/>
      <c r="I123" s="441"/>
      <c r="J123" s="441" t="s">
        <v>2358</v>
      </c>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c r="AJ123" s="441"/>
      <c r="AK123" s="441"/>
      <c r="AL123" s="441"/>
      <c r="AM123" s="441"/>
      <c r="AN123" s="441"/>
      <c r="AO123" s="441"/>
      <c r="AP123" s="441"/>
      <c r="AQ123" s="441"/>
      <c r="AR123" s="441"/>
      <c r="AS123" s="441"/>
      <c r="AT123" s="441"/>
      <c r="AU123" s="441"/>
      <c r="AV123" s="441"/>
      <c r="AW123" s="441"/>
      <c r="AX123" s="441"/>
      <c r="AY123" s="441"/>
      <c r="AZ123" s="441"/>
      <c r="BA123" s="441"/>
      <c r="BB123" s="441"/>
    </row>
    <row r="124" spans="1:54" ht="15.75" customHeight="1">
      <c r="A124" s="40" t="s">
        <v>91</v>
      </c>
      <c r="B124" s="442">
        <v>12</v>
      </c>
      <c r="C124" s="441">
        <v>122</v>
      </c>
      <c r="D124" s="441"/>
      <c r="E124" s="441"/>
      <c r="F124" s="441"/>
      <c r="G124" s="441"/>
      <c r="H124" s="441"/>
      <c r="I124" s="441"/>
      <c r="J124" s="441" t="s">
        <v>2358</v>
      </c>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c r="AJ124" s="441"/>
      <c r="AK124" s="441"/>
      <c r="AL124" s="441"/>
      <c r="AM124" s="441"/>
      <c r="AN124" s="441"/>
      <c r="AO124" s="441"/>
      <c r="AP124" s="441"/>
      <c r="AQ124" s="441"/>
      <c r="AR124" s="441"/>
      <c r="AS124" s="441"/>
      <c r="AT124" s="441"/>
      <c r="AU124" s="441"/>
      <c r="AV124" s="441"/>
      <c r="AW124" s="441"/>
      <c r="AX124" s="441"/>
      <c r="AY124" s="441"/>
      <c r="AZ124" s="441"/>
      <c r="BA124" s="441"/>
      <c r="BB124" s="441"/>
    </row>
    <row r="125" spans="1:54" ht="15.75" customHeight="1">
      <c r="A125" s="40" t="s">
        <v>91</v>
      </c>
      <c r="B125" s="442">
        <v>13</v>
      </c>
      <c r="C125" s="441">
        <v>123</v>
      </c>
      <c r="D125" s="441"/>
      <c r="E125" s="441"/>
      <c r="F125" s="441"/>
      <c r="G125" s="441"/>
      <c r="H125" s="441"/>
      <c r="I125" s="441"/>
      <c r="J125" s="441" t="s">
        <v>2358</v>
      </c>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c r="AJ125" s="441"/>
      <c r="AK125" s="441"/>
      <c r="AL125" s="441"/>
      <c r="AM125" s="441"/>
      <c r="AN125" s="441"/>
      <c r="AO125" s="441"/>
      <c r="AP125" s="441"/>
      <c r="AQ125" s="441"/>
      <c r="AR125" s="441"/>
      <c r="AS125" s="441"/>
      <c r="AT125" s="441"/>
      <c r="AU125" s="441"/>
      <c r="AV125" s="441"/>
      <c r="AW125" s="441"/>
      <c r="AX125" s="441"/>
      <c r="AY125" s="441"/>
      <c r="AZ125" s="441"/>
      <c r="BA125" s="441"/>
      <c r="BB125" s="441"/>
    </row>
    <row r="126" spans="1:54" ht="15.75" customHeight="1">
      <c r="A126" s="40" t="s">
        <v>91</v>
      </c>
      <c r="B126" s="442">
        <v>14</v>
      </c>
      <c r="C126" s="441">
        <v>124</v>
      </c>
      <c r="D126" s="441"/>
      <c r="E126" s="441"/>
      <c r="F126" s="441"/>
      <c r="G126" s="441"/>
      <c r="H126" s="441"/>
      <c r="I126" s="441"/>
      <c r="J126" s="441" t="s">
        <v>2358</v>
      </c>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441"/>
      <c r="AX126" s="441"/>
      <c r="AY126" s="441"/>
      <c r="AZ126" s="441"/>
      <c r="BA126" s="441"/>
      <c r="BB126" s="441"/>
    </row>
    <row r="127" spans="1:54" ht="15.75" customHeight="1">
      <c r="A127" s="40" t="s">
        <v>91</v>
      </c>
      <c r="B127" s="442">
        <v>15</v>
      </c>
      <c r="C127" s="441">
        <v>125</v>
      </c>
      <c r="D127" s="441"/>
      <c r="E127" s="441"/>
      <c r="F127" s="441"/>
      <c r="G127" s="441"/>
      <c r="H127" s="441"/>
      <c r="I127" s="441"/>
      <c r="J127" s="441" t="s">
        <v>2358</v>
      </c>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c r="AW127" s="441"/>
      <c r="AX127" s="441"/>
      <c r="AY127" s="441"/>
      <c r="AZ127" s="441"/>
      <c r="BA127" s="441"/>
      <c r="BB127" s="441"/>
    </row>
    <row r="128" spans="1:54" ht="15.75" customHeight="1">
      <c r="A128" s="40" t="s">
        <v>91</v>
      </c>
      <c r="B128" s="442">
        <v>16</v>
      </c>
      <c r="C128" s="441">
        <v>126</v>
      </c>
      <c r="D128" s="441"/>
      <c r="E128" s="441"/>
      <c r="F128" s="441"/>
      <c r="G128" s="441"/>
      <c r="H128" s="441"/>
      <c r="I128" s="441"/>
      <c r="J128" s="441" t="s">
        <v>2358</v>
      </c>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c r="AJ128" s="441"/>
      <c r="AK128" s="441"/>
      <c r="AL128" s="441"/>
      <c r="AM128" s="441"/>
      <c r="AN128" s="441"/>
      <c r="AO128" s="441"/>
      <c r="AP128" s="441"/>
      <c r="AQ128" s="441"/>
      <c r="AR128" s="441"/>
      <c r="AS128" s="441"/>
      <c r="AT128" s="441"/>
      <c r="AU128" s="441"/>
      <c r="AV128" s="441"/>
      <c r="AW128" s="441"/>
      <c r="AX128" s="441"/>
      <c r="AY128" s="441"/>
      <c r="AZ128" s="441"/>
      <c r="BA128" s="441"/>
      <c r="BB128" s="441"/>
    </row>
    <row r="129" spans="1:54" ht="15.75" customHeight="1">
      <c r="A129" s="40" t="s">
        <v>91</v>
      </c>
      <c r="B129" s="442">
        <v>17</v>
      </c>
      <c r="C129" s="441">
        <v>127</v>
      </c>
      <c r="D129" s="441"/>
      <c r="E129" s="441"/>
      <c r="F129" s="441"/>
      <c r="G129" s="441"/>
      <c r="H129" s="441"/>
      <c r="I129" s="441"/>
      <c r="J129" s="441" t="s">
        <v>2358</v>
      </c>
      <c r="K129" s="441"/>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c r="AJ129" s="441"/>
      <c r="AK129" s="441"/>
      <c r="AL129" s="441"/>
      <c r="AM129" s="441"/>
      <c r="AN129" s="441"/>
      <c r="AO129" s="441"/>
      <c r="AP129" s="441"/>
      <c r="AQ129" s="441"/>
      <c r="AR129" s="441"/>
      <c r="AS129" s="441"/>
      <c r="AT129" s="441"/>
      <c r="AU129" s="441"/>
      <c r="AV129" s="441"/>
      <c r="AW129" s="441"/>
      <c r="AX129" s="441"/>
      <c r="AY129" s="441"/>
      <c r="AZ129" s="441"/>
      <c r="BA129" s="441"/>
      <c r="BB129" s="441"/>
    </row>
    <row r="130" spans="1:54" ht="15.75" customHeight="1">
      <c r="A130" s="40" t="s">
        <v>94</v>
      </c>
      <c r="B130" s="442">
        <v>1</v>
      </c>
      <c r="C130" s="441">
        <v>128</v>
      </c>
      <c r="D130" s="441">
        <v>3235</v>
      </c>
      <c r="E130" s="441"/>
      <c r="F130" s="441"/>
      <c r="G130" s="441" t="s">
        <v>2389</v>
      </c>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c r="AJ130" s="441"/>
      <c r="AK130" s="441"/>
      <c r="AL130" s="441"/>
      <c r="AM130" s="441"/>
      <c r="AN130" s="441"/>
      <c r="AO130" s="441"/>
      <c r="AP130" s="441"/>
      <c r="AQ130" s="441"/>
      <c r="AR130" s="441"/>
      <c r="AS130" s="441"/>
      <c r="AT130" s="441"/>
      <c r="AU130" s="441"/>
      <c r="AV130" s="441"/>
      <c r="AW130" s="441"/>
      <c r="AX130" s="441"/>
      <c r="AY130" s="441"/>
      <c r="AZ130" s="441"/>
      <c r="BA130" s="441"/>
      <c r="BB130" s="441"/>
    </row>
    <row r="131" spans="1:54" ht="15.75" customHeight="1">
      <c r="A131" s="40" t="s">
        <v>94</v>
      </c>
      <c r="B131" s="442">
        <v>2</v>
      </c>
      <c r="C131" s="441">
        <v>129</v>
      </c>
      <c r="D131" s="441">
        <v>3800</v>
      </c>
      <c r="E131" s="441"/>
      <c r="F131" s="441"/>
      <c r="G131" s="441" t="s">
        <v>2031</v>
      </c>
      <c r="H131" s="441"/>
      <c r="I131" s="508" t="s">
        <v>2393</v>
      </c>
      <c r="J131" s="502"/>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c r="AJ131" s="441"/>
      <c r="AK131" s="441"/>
      <c r="AL131" s="441"/>
      <c r="AM131" s="441"/>
      <c r="AN131" s="441"/>
      <c r="AO131" s="441"/>
      <c r="AP131" s="441"/>
      <c r="AQ131" s="441"/>
      <c r="AR131" s="441"/>
      <c r="AS131" s="441"/>
      <c r="AT131" s="441"/>
      <c r="AU131" s="441"/>
      <c r="AV131" s="441"/>
      <c r="AW131" s="441"/>
      <c r="AX131" s="441"/>
      <c r="AY131" s="441"/>
      <c r="AZ131" s="441"/>
      <c r="BA131" s="441"/>
      <c r="BB131" s="441"/>
    </row>
    <row r="132" spans="1:54" ht="15.75" customHeight="1">
      <c r="A132" s="40" t="s">
        <v>94</v>
      </c>
      <c r="B132" s="442">
        <v>3</v>
      </c>
      <c r="C132" s="441">
        <v>130</v>
      </c>
      <c r="D132" s="441">
        <v>3670</v>
      </c>
      <c r="E132" s="441"/>
      <c r="F132" s="441"/>
      <c r="G132" s="441" t="s">
        <v>1351</v>
      </c>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c r="BB132" s="441"/>
    </row>
    <row r="133" spans="1:54" ht="15.75" customHeight="1">
      <c r="A133" s="40" t="s">
        <v>94</v>
      </c>
      <c r="B133" s="442">
        <v>4</v>
      </c>
      <c r="C133" s="441">
        <v>131</v>
      </c>
      <c r="D133" s="441">
        <v>3700</v>
      </c>
      <c r="E133" s="441"/>
      <c r="F133" s="441"/>
      <c r="G133" s="441" t="s">
        <v>2394</v>
      </c>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c r="AJ133" s="441"/>
      <c r="AK133" s="441"/>
      <c r="AL133" s="441"/>
      <c r="AM133" s="441"/>
      <c r="AN133" s="441"/>
      <c r="AO133" s="441"/>
      <c r="AP133" s="441"/>
      <c r="AQ133" s="441"/>
      <c r="AR133" s="441"/>
      <c r="AS133" s="441"/>
      <c r="AT133" s="441"/>
      <c r="AU133" s="441"/>
      <c r="AV133" s="441"/>
      <c r="AW133" s="441"/>
      <c r="AX133" s="441"/>
      <c r="AY133" s="441"/>
      <c r="AZ133" s="441"/>
      <c r="BA133" s="441"/>
      <c r="BB133" s="441"/>
    </row>
    <row r="134" spans="1:54" ht="15.75" customHeight="1">
      <c r="A134" s="40" t="s">
        <v>94</v>
      </c>
      <c r="B134" s="442">
        <v>5</v>
      </c>
      <c r="C134" s="441">
        <v>132</v>
      </c>
      <c r="D134" s="441">
        <v>4050</v>
      </c>
      <c r="E134" s="441"/>
      <c r="F134" s="441"/>
      <c r="G134" s="441">
        <v>39</v>
      </c>
      <c r="H134" s="441"/>
      <c r="I134" s="508" t="s">
        <v>2395</v>
      </c>
      <c r="J134" s="502"/>
      <c r="K134" s="441"/>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1"/>
      <c r="AY134" s="441"/>
      <c r="AZ134" s="441"/>
      <c r="BA134" s="441"/>
      <c r="BB134" s="441"/>
    </row>
    <row r="135" spans="1:54" ht="15.75" customHeight="1">
      <c r="A135" s="40" t="s">
        <v>98</v>
      </c>
      <c r="B135" s="442">
        <v>1</v>
      </c>
      <c r="C135" s="441">
        <v>133</v>
      </c>
      <c r="D135" s="441">
        <v>3130</v>
      </c>
      <c r="E135" s="441">
        <v>11</v>
      </c>
      <c r="F135" s="441" t="s">
        <v>669</v>
      </c>
      <c r="G135" s="441" t="s">
        <v>632</v>
      </c>
      <c r="H135" s="441"/>
      <c r="I135" s="441" t="s">
        <v>2396</v>
      </c>
      <c r="J135" s="441" t="s">
        <v>2358</v>
      </c>
      <c r="K135" s="441"/>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c r="AJ135" s="441"/>
      <c r="AK135" s="441"/>
      <c r="AL135" s="441"/>
      <c r="AM135" s="441"/>
      <c r="AN135" s="441"/>
      <c r="AO135" s="441"/>
      <c r="AP135" s="441"/>
      <c r="AQ135" s="441"/>
      <c r="AR135" s="441"/>
      <c r="AS135" s="441"/>
      <c r="AT135" s="441"/>
      <c r="AU135" s="441"/>
      <c r="AV135" s="441"/>
      <c r="AW135" s="441"/>
      <c r="AX135" s="441"/>
      <c r="AY135" s="441"/>
      <c r="AZ135" s="441"/>
      <c r="BA135" s="441"/>
      <c r="BB135" s="441"/>
    </row>
    <row r="136" spans="1:54" ht="15.75" customHeight="1">
      <c r="A136" s="40" t="s">
        <v>101</v>
      </c>
      <c r="B136" s="442">
        <v>1</v>
      </c>
      <c r="C136" s="441">
        <v>134</v>
      </c>
      <c r="D136" s="441">
        <v>1500</v>
      </c>
      <c r="E136" s="441">
        <v>10</v>
      </c>
      <c r="F136" s="441">
        <v>31</v>
      </c>
      <c r="G136" s="441">
        <v>32</v>
      </c>
      <c r="H136" s="441" t="s">
        <v>2358</v>
      </c>
      <c r="I136" s="441"/>
      <c r="J136" s="441"/>
      <c r="K136" s="508"/>
      <c r="L136" s="502"/>
      <c r="M136" s="502"/>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c r="AJ136" s="441"/>
      <c r="AK136" s="441"/>
      <c r="AL136" s="441"/>
      <c r="AM136" s="441"/>
      <c r="AN136" s="441"/>
      <c r="AO136" s="441"/>
      <c r="AP136" s="441"/>
      <c r="AQ136" s="441"/>
      <c r="AR136" s="441"/>
      <c r="AS136" s="441"/>
      <c r="AT136" s="441"/>
      <c r="AU136" s="441"/>
      <c r="AV136" s="441"/>
      <c r="AW136" s="441"/>
      <c r="AX136" s="441"/>
      <c r="AY136" s="441"/>
      <c r="AZ136" s="441"/>
      <c r="BA136" s="441"/>
      <c r="BB136" s="441"/>
    </row>
    <row r="137" spans="1:54" ht="15.75" customHeight="1">
      <c r="A137" s="40" t="s">
        <v>104</v>
      </c>
      <c r="B137" s="442">
        <v>1</v>
      </c>
      <c r="C137" s="441">
        <v>135</v>
      </c>
      <c r="D137" s="441"/>
      <c r="E137" s="441">
        <v>2</v>
      </c>
      <c r="F137" s="441" t="s">
        <v>1359</v>
      </c>
      <c r="G137" s="441" t="s">
        <v>1016</v>
      </c>
      <c r="H137" s="441"/>
      <c r="I137" s="441" t="s">
        <v>2364</v>
      </c>
      <c r="J137" s="441"/>
      <c r="K137" s="508"/>
      <c r="L137" s="502"/>
      <c r="M137" s="502"/>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c r="AJ137" s="441"/>
      <c r="AK137" s="441"/>
      <c r="AL137" s="441"/>
      <c r="AM137" s="441"/>
      <c r="AN137" s="441"/>
      <c r="AO137" s="441"/>
      <c r="AP137" s="441"/>
      <c r="AQ137" s="441"/>
      <c r="AR137" s="441"/>
      <c r="AS137" s="441"/>
      <c r="AT137" s="441"/>
      <c r="AU137" s="441"/>
      <c r="AV137" s="441"/>
      <c r="AW137" s="441"/>
      <c r="AX137" s="441"/>
      <c r="AY137" s="441"/>
      <c r="AZ137" s="441"/>
      <c r="BA137" s="441"/>
      <c r="BB137" s="441"/>
    </row>
    <row r="138" spans="1:54" ht="15.75" customHeight="1">
      <c r="A138" s="40" t="s">
        <v>106</v>
      </c>
      <c r="B138" s="442">
        <v>1</v>
      </c>
      <c r="C138" s="441">
        <v>136</v>
      </c>
      <c r="D138" s="441"/>
      <c r="E138" s="441"/>
      <c r="F138" s="441"/>
      <c r="G138" s="441"/>
      <c r="H138" s="441"/>
      <c r="I138" s="441"/>
      <c r="J138" s="441" t="s">
        <v>2358</v>
      </c>
      <c r="K138" s="508"/>
      <c r="L138" s="502"/>
      <c r="M138" s="502"/>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c r="AJ138" s="441"/>
      <c r="AK138" s="441"/>
      <c r="AL138" s="441"/>
      <c r="AM138" s="441"/>
      <c r="AN138" s="441"/>
      <c r="AO138" s="441"/>
      <c r="AP138" s="441"/>
      <c r="AQ138" s="441"/>
      <c r="AR138" s="441"/>
      <c r="AS138" s="441"/>
      <c r="AT138" s="441"/>
      <c r="AU138" s="441"/>
      <c r="AV138" s="441"/>
      <c r="AW138" s="441"/>
      <c r="AX138" s="441"/>
      <c r="AY138" s="441"/>
      <c r="AZ138" s="441"/>
      <c r="BA138" s="441"/>
      <c r="BB138" s="441"/>
    </row>
    <row r="139" spans="1:54" ht="15.75" customHeight="1">
      <c r="A139" s="40" t="s">
        <v>106</v>
      </c>
      <c r="B139" s="442">
        <v>2</v>
      </c>
      <c r="C139" s="441">
        <v>137</v>
      </c>
      <c r="D139" s="441"/>
      <c r="E139" s="441"/>
      <c r="F139" s="441"/>
      <c r="G139" s="441"/>
      <c r="H139" s="441"/>
      <c r="I139" s="441"/>
      <c r="J139" s="441" t="s">
        <v>2358</v>
      </c>
      <c r="K139" s="508"/>
      <c r="L139" s="502"/>
      <c r="M139" s="502"/>
      <c r="N139" s="502"/>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c r="AJ139" s="441"/>
      <c r="AK139" s="441"/>
      <c r="AL139" s="441"/>
      <c r="AM139" s="441"/>
      <c r="AN139" s="441"/>
      <c r="AO139" s="441"/>
      <c r="AP139" s="441"/>
      <c r="AQ139" s="441"/>
      <c r="AR139" s="441"/>
      <c r="AS139" s="441"/>
      <c r="AT139" s="441"/>
      <c r="AU139" s="441"/>
      <c r="AV139" s="441"/>
      <c r="AW139" s="441"/>
      <c r="AX139" s="441"/>
      <c r="AY139" s="441"/>
      <c r="AZ139" s="441"/>
      <c r="BA139" s="441"/>
      <c r="BB139" s="441"/>
    </row>
    <row r="140" spans="1:54" ht="15.75" customHeight="1">
      <c r="A140" s="40" t="s">
        <v>106</v>
      </c>
      <c r="B140" s="442">
        <v>3</v>
      </c>
      <c r="C140" s="441">
        <v>138</v>
      </c>
      <c r="D140" s="441"/>
      <c r="E140" s="441"/>
      <c r="F140" s="441"/>
      <c r="G140" s="441"/>
      <c r="H140" s="441"/>
      <c r="I140" s="441"/>
      <c r="J140" s="441" t="s">
        <v>2358</v>
      </c>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c r="AJ140" s="441"/>
      <c r="AK140" s="441"/>
      <c r="AL140" s="441"/>
      <c r="AM140" s="441"/>
      <c r="AN140" s="441"/>
      <c r="AO140" s="441"/>
      <c r="AP140" s="441"/>
      <c r="AQ140" s="441"/>
      <c r="AR140" s="441"/>
      <c r="AS140" s="441"/>
      <c r="AT140" s="441"/>
      <c r="AU140" s="441"/>
      <c r="AV140" s="441"/>
      <c r="AW140" s="441"/>
      <c r="AX140" s="441"/>
      <c r="AY140" s="441"/>
      <c r="AZ140" s="441"/>
      <c r="BA140" s="441"/>
      <c r="BB140" s="441"/>
    </row>
    <row r="141" spans="1:54" ht="15.75" customHeight="1">
      <c r="A141" s="40" t="s">
        <v>106</v>
      </c>
      <c r="B141" s="442">
        <v>4</v>
      </c>
      <c r="C141" s="441">
        <v>139</v>
      </c>
      <c r="D141" s="441"/>
      <c r="E141" s="441"/>
      <c r="F141" s="441"/>
      <c r="G141" s="441"/>
      <c r="H141" s="441"/>
      <c r="I141" s="441"/>
      <c r="J141" s="441" t="s">
        <v>2358</v>
      </c>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441"/>
      <c r="BA141" s="441"/>
      <c r="BB141" s="441"/>
    </row>
    <row r="142" spans="1:54" ht="15.75" customHeight="1">
      <c r="A142" s="40" t="s">
        <v>106</v>
      </c>
      <c r="B142" s="442">
        <v>5</v>
      </c>
      <c r="C142" s="441">
        <v>140</v>
      </c>
      <c r="D142" s="441"/>
      <c r="E142" s="441"/>
      <c r="F142" s="441"/>
      <c r="G142" s="441"/>
      <c r="H142" s="441"/>
      <c r="I142" s="441"/>
      <c r="J142" s="441" t="s">
        <v>2358</v>
      </c>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441"/>
      <c r="AL142" s="441"/>
      <c r="AM142" s="441"/>
      <c r="AN142" s="441"/>
      <c r="AO142" s="441"/>
      <c r="AP142" s="441"/>
      <c r="AQ142" s="441"/>
      <c r="AR142" s="441"/>
      <c r="AS142" s="441"/>
      <c r="AT142" s="441"/>
      <c r="AU142" s="441"/>
      <c r="AV142" s="441"/>
      <c r="AW142" s="441"/>
      <c r="AX142" s="441"/>
      <c r="AY142" s="441"/>
      <c r="AZ142" s="441"/>
      <c r="BA142" s="441"/>
      <c r="BB142" s="441"/>
    </row>
    <row r="143" spans="1:54" ht="15.75" customHeight="1">
      <c r="A143" s="40" t="s">
        <v>106</v>
      </c>
      <c r="B143" s="442">
        <v>6</v>
      </c>
      <c r="C143" s="441">
        <v>141</v>
      </c>
      <c r="D143" s="441"/>
      <c r="E143" s="441"/>
      <c r="F143" s="441"/>
      <c r="G143" s="441"/>
      <c r="H143" s="441"/>
      <c r="I143" s="441"/>
      <c r="J143" s="441" t="s">
        <v>2358</v>
      </c>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441"/>
      <c r="AL143" s="441"/>
      <c r="AM143" s="441"/>
      <c r="AN143" s="441"/>
      <c r="AO143" s="441"/>
      <c r="AP143" s="441"/>
      <c r="AQ143" s="441"/>
      <c r="AR143" s="441"/>
      <c r="AS143" s="441"/>
      <c r="AT143" s="441"/>
      <c r="AU143" s="441"/>
      <c r="AV143" s="441"/>
      <c r="AW143" s="441"/>
      <c r="AX143" s="441"/>
      <c r="AY143" s="441"/>
      <c r="AZ143" s="441"/>
      <c r="BA143" s="441"/>
      <c r="BB143" s="441"/>
    </row>
    <row r="144" spans="1:54" ht="15.75" customHeight="1">
      <c r="A144" s="40" t="s">
        <v>108</v>
      </c>
      <c r="B144" s="442">
        <v>1</v>
      </c>
      <c r="C144" s="441">
        <v>142</v>
      </c>
      <c r="D144" s="441">
        <v>2500</v>
      </c>
      <c r="E144" s="441"/>
      <c r="F144" s="441"/>
      <c r="G144" s="441" t="s">
        <v>659</v>
      </c>
      <c r="H144" s="441"/>
      <c r="I144" s="508" t="s">
        <v>2397</v>
      </c>
      <c r="J144" s="502"/>
      <c r="K144" s="508"/>
      <c r="L144" s="502"/>
      <c r="M144" s="502"/>
      <c r="N144" s="502"/>
      <c r="O144" s="502"/>
      <c r="P144" s="441"/>
      <c r="Q144" s="441"/>
      <c r="R144" s="441"/>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row>
    <row r="145" spans="1:54" ht="15.75" customHeight="1">
      <c r="A145" s="40" t="s">
        <v>111</v>
      </c>
      <c r="B145" s="442">
        <v>1</v>
      </c>
      <c r="C145" s="441">
        <v>143</v>
      </c>
      <c r="D145" s="441"/>
      <c r="E145" s="441">
        <v>1</v>
      </c>
      <c r="F145" s="441" t="s">
        <v>659</v>
      </c>
      <c r="G145" s="441" t="s">
        <v>1024</v>
      </c>
      <c r="H145" s="441" t="s">
        <v>1961</v>
      </c>
      <c r="I145" s="441"/>
      <c r="J145" s="441" t="s">
        <v>1961</v>
      </c>
      <c r="K145" s="508"/>
      <c r="L145" s="502"/>
      <c r="M145" s="502"/>
      <c r="N145" s="502"/>
      <c r="O145" s="502"/>
      <c r="P145" s="502"/>
      <c r="Q145" s="502"/>
      <c r="R145" s="502"/>
      <c r="S145" s="502"/>
      <c r="T145" s="502"/>
      <c r="U145" s="502"/>
      <c r="V145" s="502"/>
      <c r="W145" s="502"/>
      <c r="X145" s="502"/>
      <c r="Y145" s="502"/>
      <c r="Z145" s="502"/>
      <c r="AA145" s="502"/>
      <c r="AB145" s="502"/>
      <c r="AC145" s="502"/>
      <c r="AD145" s="502"/>
      <c r="AE145" s="502"/>
      <c r="AF145" s="502"/>
      <c r="AG145" s="502"/>
      <c r="AH145" s="502"/>
      <c r="AI145" s="441"/>
      <c r="AJ145" s="441"/>
      <c r="AK145" s="441"/>
      <c r="AL145" s="441"/>
      <c r="AM145" s="441"/>
      <c r="AN145" s="441"/>
      <c r="AO145" s="441"/>
      <c r="AP145" s="441"/>
      <c r="AQ145" s="441"/>
      <c r="AR145" s="441"/>
      <c r="AS145" s="441"/>
      <c r="AT145" s="441"/>
      <c r="AU145" s="441"/>
      <c r="AV145" s="441"/>
      <c r="AW145" s="441"/>
      <c r="AX145" s="441"/>
      <c r="AY145" s="441"/>
      <c r="AZ145" s="441"/>
      <c r="BA145" s="441"/>
      <c r="BB145" s="441"/>
    </row>
    <row r="146" spans="1:54" ht="15.75" customHeight="1">
      <c r="A146" s="40" t="s">
        <v>112</v>
      </c>
      <c r="B146" s="442">
        <v>1</v>
      </c>
      <c r="C146" s="441">
        <v>144</v>
      </c>
      <c r="D146" s="441">
        <v>2790</v>
      </c>
      <c r="E146" s="441"/>
      <c r="F146" s="441" t="s">
        <v>1016</v>
      </c>
      <c r="G146" s="441" t="s">
        <v>2398</v>
      </c>
      <c r="H146" s="441" t="s">
        <v>2358</v>
      </c>
      <c r="I146" s="441"/>
      <c r="J146" s="441" t="s">
        <v>2358</v>
      </c>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c r="AJ146" s="441"/>
      <c r="AK146" s="441"/>
      <c r="AL146" s="441"/>
      <c r="AM146" s="441"/>
      <c r="AN146" s="441"/>
      <c r="AO146" s="441"/>
      <c r="AP146" s="441"/>
      <c r="AQ146" s="441"/>
      <c r="AR146" s="441"/>
      <c r="AS146" s="441"/>
      <c r="AT146" s="441"/>
      <c r="AU146" s="441"/>
      <c r="AV146" s="441"/>
      <c r="AW146" s="441"/>
      <c r="AX146" s="441"/>
      <c r="AY146" s="441"/>
      <c r="AZ146" s="441"/>
      <c r="BA146" s="441"/>
      <c r="BB146" s="441"/>
    </row>
    <row r="147" spans="1:54" ht="15.75" customHeight="1">
      <c r="A147" s="40" t="s">
        <v>115</v>
      </c>
      <c r="B147" s="442" t="s">
        <v>2399</v>
      </c>
      <c r="C147" s="441">
        <v>145</v>
      </c>
      <c r="D147" s="441">
        <v>2680</v>
      </c>
      <c r="E147" s="441"/>
      <c r="F147" s="441" t="s">
        <v>1242</v>
      </c>
      <c r="G147" s="441" t="s">
        <v>669</v>
      </c>
      <c r="H147" s="441" t="s">
        <v>2358</v>
      </c>
      <c r="I147" s="441" t="s">
        <v>2400</v>
      </c>
      <c r="J147" s="441"/>
      <c r="K147" s="508"/>
      <c r="L147" s="502"/>
      <c r="M147" s="502"/>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1"/>
      <c r="AY147" s="441"/>
      <c r="AZ147" s="441"/>
      <c r="BA147" s="441"/>
      <c r="BB147" s="441"/>
    </row>
    <row r="148" spans="1:54" ht="15.75" customHeight="1">
      <c r="A148" s="40" t="s">
        <v>115</v>
      </c>
      <c r="B148" s="442" t="s">
        <v>2401</v>
      </c>
      <c r="C148" s="441">
        <v>146</v>
      </c>
      <c r="D148" s="441">
        <v>2160</v>
      </c>
      <c r="E148" s="441"/>
      <c r="F148" s="441" t="s">
        <v>1242</v>
      </c>
      <c r="G148" s="441" t="s">
        <v>669</v>
      </c>
      <c r="H148" s="441" t="s">
        <v>2358</v>
      </c>
      <c r="I148" s="441" t="s">
        <v>2400</v>
      </c>
      <c r="J148" s="441"/>
      <c r="K148" s="508"/>
      <c r="L148" s="502"/>
      <c r="M148" s="502"/>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c r="AJ148" s="441"/>
      <c r="AK148" s="441"/>
      <c r="AL148" s="441"/>
      <c r="AM148" s="441"/>
      <c r="AN148" s="441"/>
      <c r="AO148" s="441"/>
      <c r="AP148" s="441"/>
      <c r="AQ148" s="441"/>
      <c r="AR148" s="441"/>
      <c r="AS148" s="441"/>
      <c r="AT148" s="441"/>
      <c r="AU148" s="441"/>
      <c r="AV148" s="441"/>
      <c r="AW148" s="441"/>
      <c r="AX148" s="441"/>
      <c r="AY148" s="441"/>
      <c r="AZ148" s="441"/>
      <c r="BA148" s="441"/>
      <c r="BB148" s="441"/>
    </row>
    <row r="149" spans="1:54" ht="15.75" customHeight="1">
      <c r="A149" s="40" t="s">
        <v>117</v>
      </c>
      <c r="B149" s="442">
        <v>1</v>
      </c>
      <c r="C149" s="441">
        <v>147</v>
      </c>
      <c r="D149" s="441">
        <v>3200</v>
      </c>
      <c r="E149" s="441"/>
      <c r="F149" s="441"/>
      <c r="G149" s="441" t="s">
        <v>2041</v>
      </c>
      <c r="H149" s="441"/>
      <c r="I149" s="441"/>
      <c r="J149" s="441"/>
      <c r="K149" s="508"/>
      <c r="L149" s="502"/>
      <c r="M149" s="502"/>
      <c r="N149" s="502"/>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c r="AJ149" s="441"/>
      <c r="AK149" s="441"/>
      <c r="AL149" s="441"/>
      <c r="AM149" s="441"/>
      <c r="AN149" s="441"/>
      <c r="AO149" s="441"/>
      <c r="AP149" s="441"/>
      <c r="AQ149" s="441"/>
      <c r="AR149" s="441"/>
      <c r="AS149" s="441"/>
      <c r="AT149" s="441"/>
      <c r="AU149" s="441"/>
      <c r="AV149" s="441"/>
      <c r="AW149" s="441"/>
      <c r="AX149" s="441"/>
      <c r="AY149" s="441"/>
      <c r="AZ149" s="441"/>
      <c r="BA149" s="441"/>
      <c r="BB149" s="441"/>
    </row>
    <row r="150" spans="1:54" ht="15.75" customHeight="1">
      <c r="A150" s="40" t="s">
        <v>117</v>
      </c>
      <c r="B150" s="442">
        <v>2</v>
      </c>
      <c r="C150" s="441">
        <v>148</v>
      </c>
      <c r="D150" s="441">
        <v>3050</v>
      </c>
      <c r="E150" s="441"/>
      <c r="F150" s="441"/>
      <c r="G150" s="441">
        <v>39</v>
      </c>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c r="AJ150" s="441"/>
      <c r="AK150" s="441"/>
      <c r="AL150" s="441"/>
      <c r="AM150" s="441"/>
      <c r="AN150" s="441"/>
      <c r="AO150" s="441"/>
      <c r="AP150" s="441"/>
      <c r="AQ150" s="441"/>
      <c r="AR150" s="441"/>
      <c r="AS150" s="441"/>
      <c r="AT150" s="441"/>
      <c r="AU150" s="441"/>
      <c r="AV150" s="441"/>
      <c r="AW150" s="441"/>
      <c r="AX150" s="441"/>
      <c r="AY150" s="441"/>
      <c r="AZ150" s="441"/>
      <c r="BA150" s="441"/>
      <c r="BB150" s="441"/>
    </row>
    <row r="151" spans="1:54" ht="15.75" customHeight="1">
      <c r="A151" s="40" t="s">
        <v>117</v>
      </c>
      <c r="B151" s="442">
        <v>3</v>
      </c>
      <c r="C151" s="441">
        <v>149</v>
      </c>
      <c r="D151" s="441">
        <v>3800</v>
      </c>
      <c r="E151" s="441"/>
      <c r="F151" s="441"/>
      <c r="G151" s="441" t="s">
        <v>715</v>
      </c>
      <c r="H151" s="441"/>
      <c r="I151" s="441" t="s">
        <v>2402</v>
      </c>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c r="AJ151" s="441"/>
      <c r="AK151" s="441"/>
      <c r="AL151" s="441"/>
      <c r="AM151" s="441"/>
      <c r="AN151" s="441"/>
      <c r="AO151" s="441"/>
      <c r="AP151" s="441"/>
      <c r="AQ151" s="441"/>
      <c r="AR151" s="441"/>
      <c r="AS151" s="441"/>
      <c r="AT151" s="441"/>
      <c r="AU151" s="441"/>
      <c r="AV151" s="441"/>
      <c r="AW151" s="441"/>
      <c r="AX151" s="441"/>
      <c r="AY151" s="441"/>
      <c r="AZ151" s="441"/>
      <c r="BA151" s="441"/>
      <c r="BB151" s="441"/>
    </row>
    <row r="152" spans="1:54" ht="15.75" customHeight="1">
      <c r="A152" s="40" t="s">
        <v>117</v>
      </c>
      <c r="B152" s="442">
        <v>4</v>
      </c>
      <c r="C152" s="441">
        <v>150</v>
      </c>
      <c r="D152" s="441">
        <v>3550</v>
      </c>
      <c r="E152" s="441"/>
      <c r="F152" s="441"/>
      <c r="G152" s="441" t="s">
        <v>659</v>
      </c>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c r="AJ152" s="441"/>
      <c r="AK152" s="441"/>
      <c r="AL152" s="441"/>
      <c r="AM152" s="441"/>
      <c r="AN152" s="441"/>
      <c r="AO152" s="441"/>
      <c r="AP152" s="441"/>
      <c r="AQ152" s="441"/>
      <c r="AR152" s="441"/>
      <c r="AS152" s="441"/>
      <c r="AT152" s="441"/>
      <c r="AU152" s="441"/>
      <c r="AV152" s="441"/>
      <c r="AW152" s="441"/>
      <c r="AX152" s="441"/>
      <c r="AY152" s="441"/>
      <c r="AZ152" s="441"/>
      <c r="BA152" s="441"/>
      <c r="BB152" s="441"/>
    </row>
    <row r="153" spans="1:54" ht="15.75" customHeight="1">
      <c r="A153" s="40" t="s">
        <v>118</v>
      </c>
      <c r="B153" s="442" t="s">
        <v>2403</v>
      </c>
      <c r="C153" s="441" t="s">
        <v>2404</v>
      </c>
      <c r="D153" s="441"/>
      <c r="E153" s="441"/>
      <c r="F153" s="441"/>
      <c r="G153" s="441"/>
      <c r="H153" s="441"/>
      <c r="I153" s="441" t="s">
        <v>2405</v>
      </c>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c r="AJ153" s="441"/>
      <c r="AK153" s="441"/>
      <c r="AL153" s="441"/>
      <c r="AM153" s="441"/>
      <c r="AN153" s="441"/>
      <c r="AO153" s="441"/>
      <c r="AP153" s="441"/>
      <c r="AQ153" s="441"/>
      <c r="AR153" s="441"/>
      <c r="AS153" s="441"/>
      <c r="AT153" s="441"/>
      <c r="AU153" s="441"/>
      <c r="AV153" s="441"/>
      <c r="AW153" s="441"/>
      <c r="AX153" s="441"/>
      <c r="AY153" s="441"/>
      <c r="AZ153" s="441"/>
      <c r="BA153" s="441"/>
      <c r="BB153" s="441"/>
    </row>
    <row r="154" spans="1:54" ht="15.75" customHeight="1">
      <c r="A154" s="40" t="s">
        <v>122</v>
      </c>
      <c r="B154" s="442">
        <v>43846</v>
      </c>
      <c r="C154" s="441" t="s">
        <v>2406</v>
      </c>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441"/>
    </row>
    <row r="155" spans="1:54" ht="15.75" customHeight="1">
      <c r="A155" s="40" t="s">
        <v>123</v>
      </c>
      <c r="B155" s="442">
        <v>43851</v>
      </c>
      <c r="C155" s="441" t="s">
        <v>2407</v>
      </c>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row>
    <row r="156" spans="1:54" ht="15.75" customHeight="1">
      <c r="A156" s="40" t="s">
        <v>124</v>
      </c>
      <c r="B156" s="442">
        <v>1</v>
      </c>
      <c r="C156" s="441">
        <v>230</v>
      </c>
      <c r="D156" s="441">
        <v>2890</v>
      </c>
      <c r="E156" s="441">
        <v>0</v>
      </c>
      <c r="F156" s="441" t="s">
        <v>916</v>
      </c>
      <c r="G156" s="441" t="s">
        <v>916</v>
      </c>
      <c r="H156" s="441"/>
      <c r="I156" s="441"/>
      <c r="J156" s="441"/>
      <c r="K156" s="441"/>
      <c r="L156" s="441"/>
      <c r="M156" s="441"/>
      <c r="N156" s="441"/>
      <c r="O156" s="441"/>
      <c r="P156" s="441"/>
      <c r="Q156" s="441"/>
      <c r="R156" s="441"/>
      <c r="S156" s="441"/>
      <c r="T156" s="441"/>
      <c r="U156" s="441"/>
      <c r="V156" s="441"/>
      <c r="W156" s="441"/>
      <c r="X156" s="441"/>
      <c r="Y156" s="441"/>
      <c r="Z156" s="441"/>
      <c r="AA156" s="441"/>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row>
    <row r="157" spans="1:54" ht="15.75" customHeight="1">
      <c r="A157" s="40" t="s">
        <v>124</v>
      </c>
      <c r="B157" s="442">
        <v>2</v>
      </c>
      <c r="C157" s="441">
        <v>231</v>
      </c>
      <c r="D157" s="441">
        <v>3500</v>
      </c>
      <c r="E157" s="441">
        <v>0</v>
      </c>
      <c r="F157" s="441" t="s">
        <v>2031</v>
      </c>
      <c r="G157" s="441" t="s">
        <v>2031</v>
      </c>
      <c r="H157" s="441"/>
      <c r="I157" s="441"/>
      <c r="J157" s="441"/>
      <c r="K157" s="441"/>
      <c r="L157" s="441"/>
      <c r="M157" s="441"/>
      <c r="N157" s="441"/>
      <c r="O157" s="441"/>
      <c r="P157" s="441"/>
      <c r="Q157" s="441"/>
      <c r="R157" s="441"/>
      <c r="S157" s="441"/>
      <c r="T157" s="441"/>
      <c r="U157" s="441"/>
      <c r="V157" s="441"/>
      <c r="W157" s="441"/>
      <c r="X157" s="441"/>
      <c r="Y157" s="441"/>
      <c r="Z157" s="441"/>
      <c r="AA157" s="441"/>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row>
    <row r="158" spans="1:54" ht="15.75" customHeight="1">
      <c r="A158" s="40" t="s">
        <v>124</v>
      </c>
      <c r="B158" s="442">
        <v>3</v>
      </c>
      <c r="C158" s="441">
        <v>232</v>
      </c>
      <c r="D158" s="441">
        <v>3730</v>
      </c>
      <c r="E158" s="441">
        <v>0</v>
      </c>
      <c r="F158" s="441" t="s">
        <v>2185</v>
      </c>
      <c r="G158" s="441" t="s">
        <v>2185</v>
      </c>
      <c r="H158" s="441"/>
      <c r="I158" s="441"/>
      <c r="J158" s="441"/>
      <c r="K158" s="441"/>
      <c r="L158" s="441"/>
      <c r="M158" s="441"/>
      <c r="N158" s="441"/>
      <c r="O158" s="441"/>
      <c r="P158" s="441"/>
      <c r="Q158" s="441"/>
      <c r="R158" s="441"/>
      <c r="S158" s="441"/>
      <c r="T158" s="441"/>
      <c r="U158" s="441"/>
      <c r="V158" s="441"/>
      <c r="W158" s="441"/>
      <c r="X158" s="441"/>
      <c r="Y158" s="441"/>
      <c r="Z158" s="441"/>
      <c r="AA158" s="441"/>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row>
    <row r="159" spans="1:54" ht="15.75" customHeight="1">
      <c r="A159" s="40" t="s">
        <v>127</v>
      </c>
      <c r="B159" s="442">
        <v>1</v>
      </c>
      <c r="C159" s="441">
        <v>233</v>
      </c>
      <c r="D159" s="441"/>
      <c r="E159" s="441"/>
      <c r="F159" s="441"/>
      <c r="G159" s="441" t="s">
        <v>2372</v>
      </c>
      <c r="H159" s="441" t="s">
        <v>2358</v>
      </c>
      <c r="I159" s="441"/>
      <c r="J159" s="441"/>
      <c r="K159" s="441"/>
      <c r="L159" s="441"/>
      <c r="M159" s="441"/>
      <c r="N159" s="441"/>
      <c r="O159" s="441"/>
      <c r="P159" s="441"/>
      <c r="Q159" s="441"/>
      <c r="R159" s="441"/>
      <c r="S159" s="441"/>
      <c r="T159" s="441"/>
      <c r="U159" s="441"/>
      <c r="V159" s="441"/>
      <c r="W159" s="441"/>
      <c r="X159" s="441"/>
      <c r="Y159" s="441"/>
      <c r="Z159" s="441"/>
      <c r="AA159" s="441"/>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row>
    <row r="160" spans="1:54" ht="15.75" customHeight="1">
      <c r="A160" s="40" t="s">
        <v>128</v>
      </c>
      <c r="B160" s="442">
        <v>1</v>
      </c>
      <c r="C160" s="441">
        <v>234</v>
      </c>
      <c r="D160" s="441">
        <v>3250</v>
      </c>
      <c r="E160" s="441"/>
      <c r="F160" s="441">
        <v>40</v>
      </c>
      <c r="G160" s="441">
        <v>40</v>
      </c>
      <c r="H160" s="441" t="s">
        <v>1940</v>
      </c>
      <c r="I160" s="441"/>
      <c r="J160" s="441"/>
      <c r="K160" s="508"/>
      <c r="L160" s="502"/>
      <c r="M160" s="502"/>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c r="AJ160" s="441"/>
      <c r="AK160" s="441"/>
      <c r="AL160" s="441"/>
      <c r="AM160" s="441"/>
      <c r="AN160" s="441"/>
      <c r="AO160" s="441"/>
      <c r="AP160" s="441"/>
      <c r="AQ160" s="441"/>
      <c r="AR160" s="441"/>
      <c r="AS160" s="441"/>
      <c r="AT160" s="441"/>
      <c r="AU160" s="441"/>
      <c r="AV160" s="441"/>
      <c r="AW160" s="441"/>
      <c r="AX160" s="441"/>
      <c r="AY160" s="441"/>
      <c r="AZ160" s="441"/>
      <c r="BA160" s="441"/>
      <c r="BB160" s="38"/>
    </row>
    <row r="161" spans="1:54" ht="15.75" customHeight="1">
      <c r="A161" s="40" t="s">
        <v>128</v>
      </c>
      <c r="B161" s="442">
        <v>2</v>
      </c>
      <c r="C161" s="441">
        <v>235</v>
      </c>
      <c r="D161" s="441">
        <v>3250</v>
      </c>
      <c r="E161" s="441"/>
      <c r="F161" s="441">
        <v>37</v>
      </c>
      <c r="G161" s="441" t="s">
        <v>659</v>
      </c>
      <c r="H161" s="441" t="s">
        <v>1940</v>
      </c>
      <c r="I161" s="441"/>
      <c r="J161" s="441"/>
      <c r="K161" s="508"/>
      <c r="L161" s="502"/>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1"/>
      <c r="AY161" s="441"/>
      <c r="AZ161" s="441"/>
      <c r="BA161" s="441"/>
      <c r="BB161" s="441"/>
    </row>
    <row r="162" spans="1:54" ht="15.75" customHeight="1">
      <c r="A162" s="40" t="s">
        <v>128</v>
      </c>
      <c r="B162" s="442">
        <v>3</v>
      </c>
      <c r="C162" s="441">
        <v>236</v>
      </c>
      <c r="D162" s="441">
        <v>3670</v>
      </c>
      <c r="E162" s="441"/>
      <c r="F162" s="441">
        <v>37</v>
      </c>
      <c r="G162" s="441" t="s">
        <v>2082</v>
      </c>
      <c r="H162" s="441" t="s">
        <v>1940</v>
      </c>
      <c r="I162" s="441"/>
      <c r="J162" s="441"/>
      <c r="K162" s="508"/>
      <c r="L162" s="502"/>
      <c r="M162" s="502"/>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c r="AJ162" s="441"/>
      <c r="AK162" s="441"/>
      <c r="AL162" s="441"/>
      <c r="AM162" s="441"/>
      <c r="AN162" s="441"/>
      <c r="AO162" s="441"/>
      <c r="AP162" s="441"/>
      <c r="AQ162" s="441"/>
      <c r="AR162" s="441"/>
      <c r="AS162" s="441"/>
      <c r="AT162" s="441"/>
      <c r="AU162" s="441"/>
      <c r="AV162" s="441"/>
      <c r="AW162" s="441"/>
      <c r="AX162" s="441"/>
      <c r="AY162" s="441"/>
      <c r="AZ162" s="441"/>
      <c r="BA162" s="441"/>
      <c r="BB162" s="441"/>
    </row>
    <row r="163" spans="1:54" ht="15.75" customHeight="1">
      <c r="A163" s="40" t="s">
        <v>134</v>
      </c>
      <c r="B163" s="442">
        <v>1</v>
      </c>
      <c r="C163" s="441">
        <v>237</v>
      </c>
      <c r="D163" s="441">
        <v>2600</v>
      </c>
      <c r="E163" s="441">
        <v>7</v>
      </c>
      <c r="F163" s="441" t="s">
        <v>2408</v>
      </c>
      <c r="G163" s="441" t="s">
        <v>1016</v>
      </c>
      <c r="H163" s="441" t="s">
        <v>2358</v>
      </c>
      <c r="I163" s="441"/>
      <c r="J163" s="441"/>
      <c r="K163" s="508"/>
      <c r="L163" s="502"/>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c r="AJ163" s="441"/>
      <c r="AK163" s="441"/>
      <c r="AL163" s="441"/>
      <c r="AM163" s="441"/>
      <c r="AN163" s="441"/>
      <c r="AO163" s="441"/>
      <c r="AP163" s="441"/>
      <c r="AQ163" s="441"/>
      <c r="AR163" s="441"/>
      <c r="AS163" s="441"/>
      <c r="AT163" s="441"/>
      <c r="AU163" s="441"/>
      <c r="AV163" s="441"/>
      <c r="AW163" s="441"/>
      <c r="AX163" s="441"/>
      <c r="AY163" s="441"/>
      <c r="AZ163" s="441"/>
      <c r="BA163" s="441"/>
      <c r="BB163" s="441"/>
    </row>
    <row r="164" spans="1:54" ht="15.75" customHeight="1">
      <c r="A164" s="40" t="s">
        <v>135</v>
      </c>
      <c r="B164" s="442">
        <v>1</v>
      </c>
      <c r="C164" s="441">
        <v>238</v>
      </c>
      <c r="D164" s="441">
        <v>2970</v>
      </c>
      <c r="E164" s="441"/>
      <c r="F164" s="441">
        <v>33</v>
      </c>
      <c r="G164" s="441"/>
      <c r="H164" s="441" t="s">
        <v>2358</v>
      </c>
      <c r="I164" s="441"/>
      <c r="J164" s="441"/>
      <c r="K164" s="508"/>
      <c r="L164" s="502"/>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c r="BB164" s="441"/>
    </row>
    <row r="165" spans="1:54" ht="15.75" customHeight="1">
      <c r="A165" s="40" t="s">
        <v>137</v>
      </c>
      <c r="B165" s="442" t="s">
        <v>2409</v>
      </c>
      <c r="C165" s="441" t="s">
        <v>2410</v>
      </c>
      <c r="D165" s="441" t="s">
        <v>2411</v>
      </c>
      <c r="E165" s="441"/>
      <c r="F165" s="441"/>
      <c r="G165" s="441" t="s">
        <v>2412</v>
      </c>
      <c r="H165" s="441"/>
      <c r="I165" s="441"/>
      <c r="J165" s="441"/>
      <c r="K165" s="436"/>
      <c r="L165" s="436"/>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c r="AJ165" s="441"/>
      <c r="AK165" s="441"/>
      <c r="AL165" s="441"/>
      <c r="AM165" s="441"/>
      <c r="AN165" s="441"/>
      <c r="AO165" s="441"/>
      <c r="AP165" s="441"/>
      <c r="AQ165" s="441"/>
      <c r="AR165" s="441"/>
      <c r="AS165" s="441"/>
      <c r="AT165" s="441"/>
      <c r="AU165" s="441"/>
      <c r="AV165" s="441"/>
      <c r="AW165" s="441"/>
      <c r="AX165" s="441"/>
      <c r="AY165" s="441"/>
      <c r="AZ165" s="441"/>
      <c r="BA165" s="441"/>
      <c r="BB165" s="441"/>
    </row>
    <row r="166" spans="1:54" ht="15.75" customHeight="1">
      <c r="A166" s="401" t="s">
        <v>139</v>
      </c>
      <c r="B166" s="442">
        <v>1</v>
      </c>
      <c r="C166" s="441">
        <v>253</v>
      </c>
      <c r="D166" s="441">
        <v>2350</v>
      </c>
      <c r="E166" s="441">
        <v>4</v>
      </c>
      <c r="F166" s="441" t="s">
        <v>2413</v>
      </c>
      <c r="G166" s="441"/>
      <c r="H166" s="441" t="s">
        <v>2358</v>
      </c>
      <c r="I166" s="441"/>
      <c r="J166" s="441" t="s">
        <v>2358</v>
      </c>
      <c r="K166" s="508"/>
      <c r="L166" s="502"/>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c r="AJ166" s="441"/>
      <c r="AK166" s="441"/>
      <c r="AL166" s="441"/>
      <c r="AM166" s="441"/>
      <c r="AN166" s="441"/>
      <c r="AO166" s="441"/>
      <c r="AP166" s="441"/>
      <c r="AQ166" s="441"/>
      <c r="AR166" s="441"/>
      <c r="AS166" s="441"/>
      <c r="AT166" s="441"/>
      <c r="AU166" s="441"/>
      <c r="AV166" s="441"/>
      <c r="AW166" s="441"/>
      <c r="AX166" s="441"/>
      <c r="AY166" s="441"/>
      <c r="AZ166" s="441"/>
      <c r="BA166" s="441"/>
      <c r="BB166" s="441"/>
    </row>
    <row r="167" spans="1:54" ht="15.75" customHeight="1">
      <c r="A167" s="40" t="s">
        <v>141</v>
      </c>
      <c r="B167" s="442">
        <v>1</v>
      </c>
      <c r="C167" s="441">
        <v>254</v>
      </c>
      <c r="D167" s="441">
        <v>2930</v>
      </c>
      <c r="E167" s="441">
        <v>2</v>
      </c>
      <c r="F167" s="441" t="s">
        <v>1016</v>
      </c>
      <c r="G167" s="441" t="s">
        <v>735</v>
      </c>
      <c r="H167" s="441" t="s">
        <v>2358</v>
      </c>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441"/>
      <c r="AX167" s="441"/>
      <c r="AY167" s="441"/>
      <c r="AZ167" s="441"/>
      <c r="BA167" s="441"/>
      <c r="BB167" s="441"/>
    </row>
    <row r="168" spans="1:54" ht="15.75" customHeight="1">
      <c r="A168" s="40" t="s">
        <v>141</v>
      </c>
      <c r="B168" s="442">
        <v>2</v>
      </c>
      <c r="C168" s="441">
        <v>255</v>
      </c>
      <c r="D168" s="441">
        <v>2540</v>
      </c>
      <c r="E168" s="441">
        <v>3</v>
      </c>
      <c r="F168" s="441" t="s">
        <v>2414</v>
      </c>
      <c r="G168" s="441" t="s">
        <v>735</v>
      </c>
      <c r="H168" s="441" t="s">
        <v>2358</v>
      </c>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c r="AJ168" s="441"/>
      <c r="AK168" s="441"/>
      <c r="AL168" s="441"/>
      <c r="AM168" s="441"/>
      <c r="AN168" s="441"/>
      <c r="AO168" s="441"/>
      <c r="AP168" s="441"/>
      <c r="AQ168" s="441"/>
      <c r="AR168" s="441"/>
      <c r="AS168" s="441"/>
      <c r="AT168" s="441"/>
      <c r="AU168" s="441"/>
      <c r="AV168" s="441"/>
      <c r="AW168" s="441"/>
      <c r="AX168" s="441"/>
      <c r="AY168" s="441"/>
      <c r="AZ168" s="441"/>
      <c r="BA168" s="441"/>
      <c r="BB168" s="441"/>
    </row>
    <row r="169" spans="1:54" ht="15.75" customHeight="1">
      <c r="A169" s="40" t="s">
        <v>145</v>
      </c>
      <c r="B169" s="442">
        <v>1</v>
      </c>
      <c r="C169" s="441">
        <v>256</v>
      </c>
      <c r="D169" s="441">
        <v>2870</v>
      </c>
      <c r="E169" s="441">
        <v>0</v>
      </c>
      <c r="F169" s="441" t="s">
        <v>2041</v>
      </c>
      <c r="G169" s="441" t="s">
        <v>2041</v>
      </c>
      <c r="H169" s="441"/>
      <c r="I169" s="39"/>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c r="BB169" s="441"/>
    </row>
    <row r="170" spans="1:54" ht="15.75" customHeight="1">
      <c r="A170" s="40" t="s">
        <v>145</v>
      </c>
      <c r="B170" s="442">
        <v>2</v>
      </c>
      <c r="C170" s="441">
        <v>257</v>
      </c>
      <c r="D170" s="441">
        <v>3730</v>
      </c>
      <c r="E170" s="441">
        <v>6</v>
      </c>
      <c r="F170" s="441"/>
      <c r="G170" s="436" t="s">
        <v>2185</v>
      </c>
      <c r="H170" s="441"/>
      <c r="I170" s="441"/>
      <c r="J170" s="441"/>
      <c r="K170" s="508"/>
      <c r="L170" s="502"/>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c r="BB170" s="42"/>
    </row>
    <row r="171" spans="1:54" ht="15.75" customHeight="1">
      <c r="A171" s="40" t="s">
        <v>145</v>
      </c>
      <c r="B171" s="442">
        <v>3</v>
      </c>
      <c r="C171" s="441">
        <v>258</v>
      </c>
      <c r="D171" s="441">
        <v>1880</v>
      </c>
      <c r="E171" s="441">
        <v>3</v>
      </c>
      <c r="F171" s="441"/>
      <c r="G171" s="436" t="s">
        <v>669</v>
      </c>
      <c r="H171" s="441"/>
      <c r="I171" s="39"/>
      <c r="J171" s="441"/>
      <c r="K171" s="502"/>
      <c r="L171" s="502"/>
      <c r="M171" s="502"/>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c r="BB171" s="42"/>
    </row>
    <row r="172" spans="1:54" ht="15.75" customHeight="1">
      <c r="A172" s="40" t="s">
        <v>145</v>
      </c>
      <c r="B172" s="442">
        <v>4</v>
      </c>
      <c r="C172" s="441">
        <v>259</v>
      </c>
      <c r="D172" s="441">
        <v>3040</v>
      </c>
      <c r="E172" s="441">
        <v>4</v>
      </c>
      <c r="F172" s="441"/>
      <c r="G172" s="436" t="s">
        <v>2372</v>
      </c>
      <c r="H172" s="441"/>
      <c r="I172" s="39"/>
      <c r="J172" s="441"/>
      <c r="K172" s="502"/>
      <c r="L172" s="502"/>
      <c r="M172" s="502"/>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c r="AJ172" s="441"/>
      <c r="AK172" s="441"/>
      <c r="AL172" s="441"/>
      <c r="AM172" s="441"/>
      <c r="AN172" s="441"/>
      <c r="AO172" s="441"/>
      <c r="AP172" s="441"/>
      <c r="AQ172" s="441"/>
      <c r="AR172" s="441"/>
      <c r="AS172" s="441"/>
      <c r="AT172" s="441"/>
      <c r="AU172" s="441"/>
      <c r="AV172" s="441"/>
      <c r="AW172" s="441"/>
      <c r="AX172" s="441"/>
      <c r="AY172" s="441"/>
      <c r="AZ172" s="441"/>
      <c r="BA172" s="441"/>
      <c r="BB172" s="42"/>
    </row>
    <row r="173" spans="1:54" ht="15.75" customHeight="1">
      <c r="A173" s="40" t="s">
        <v>145</v>
      </c>
      <c r="B173" s="442">
        <v>5</v>
      </c>
      <c r="C173" s="441">
        <v>260</v>
      </c>
      <c r="D173" s="441">
        <v>3800</v>
      </c>
      <c r="E173" s="441">
        <v>2</v>
      </c>
      <c r="F173" s="441"/>
      <c r="G173" s="441">
        <v>36</v>
      </c>
      <c r="H173" s="441"/>
      <c r="I173" s="39"/>
      <c r="J173" s="441"/>
      <c r="K173" s="502"/>
      <c r="L173" s="502"/>
      <c r="M173" s="502"/>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1"/>
      <c r="AN173" s="441"/>
      <c r="AO173" s="441"/>
      <c r="AP173" s="441"/>
      <c r="AQ173" s="441"/>
      <c r="AR173" s="441"/>
      <c r="AS173" s="441"/>
      <c r="AT173" s="441"/>
      <c r="AU173" s="441"/>
      <c r="AV173" s="441"/>
      <c r="AW173" s="441"/>
      <c r="AX173" s="441"/>
      <c r="AY173" s="441"/>
      <c r="AZ173" s="441"/>
      <c r="BA173" s="441"/>
      <c r="BB173" s="42"/>
    </row>
    <row r="174" spans="1:54" ht="15.75" customHeight="1">
      <c r="A174" s="40" t="s">
        <v>145</v>
      </c>
      <c r="B174" s="442">
        <v>6</v>
      </c>
      <c r="C174" s="441">
        <v>261</v>
      </c>
      <c r="D174" s="441">
        <v>2620</v>
      </c>
      <c r="E174" s="441">
        <v>0</v>
      </c>
      <c r="F174" s="441"/>
      <c r="G174" s="441" t="s">
        <v>669</v>
      </c>
      <c r="H174" s="441"/>
      <c r="I174" s="39"/>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1"/>
      <c r="AY174" s="441"/>
      <c r="AZ174" s="441"/>
      <c r="BA174" s="441"/>
      <c r="BB174" s="42"/>
    </row>
    <row r="175" spans="1:54" ht="15.75" customHeight="1">
      <c r="A175" s="40" t="s">
        <v>145</v>
      </c>
      <c r="B175" s="442">
        <v>7</v>
      </c>
      <c r="C175" s="441">
        <v>262</v>
      </c>
      <c r="D175" s="441">
        <v>2800</v>
      </c>
      <c r="E175" s="441">
        <v>2</v>
      </c>
      <c r="F175" s="441"/>
      <c r="G175" s="441">
        <v>38</v>
      </c>
      <c r="H175" s="441"/>
      <c r="I175" s="39"/>
      <c r="J175" s="441"/>
      <c r="K175" s="502"/>
      <c r="L175" s="502"/>
      <c r="M175" s="502"/>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c r="AJ175" s="441"/>
      <c r="AK175" s="441"/>
      <c r="AL175" s="441"/>
      <c r="AM175" s="441"/>
      <c r="AN175" s="441"/>
      <c r="AO175" s="441"/>
      <c r="AP175" s="441"/>
      <c r="AQ175" s="441"/>
      <c r="AR175" s="441"/>
      <c r="AS175" s="441"/>
      <c r="AT175" s="441"/>
      <c r="AU175" s="441"/>
      <c r="AV175" s="441"/>
      <c r="AW175" s="441"/>
      <c r="AX175" s="441"/>
      <c r="AY175" s="441"/>
      <c r="AZ175" s="441"/>
      <c r="BA175" s="441"/>
      <c r="BB175" s="42"/>
    </row>
    <row r="176" spans="1:54" ht="15.75" customHeight="1">
      <c r="A176" s="40" t="s">
        <v>147</v>
      </c>
      <c r="B176" s="442" t="s">
        <v>2415</v>
      </c>
      <c r="C176" s="441" t="s">
        <v>2416</v>
      </c>
      <c r="D176" s="441"/>
      <c r="E176" s="441"/>
      <c r="F176" s="441"/>
      <c r="G176" s="441"/>
      <c r="H176" s="441"/>
      <c r="I176" s="508" t="s">
        <v>2417</v>
      </c>
      <c r="J176" s="502"/>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c r="AJ176" s="441"/>
      <c r="AK176" s="441"/>
      <c r="AL176" s="441"/>
      <c r="AM176" s="441"/>
      <c r="AN176" s="441"/>
      <c r="AO176" s="441"/>
      <c r="AP176" s="441"/>
      <c r="AQ176" s="441"/>
      <c r="AR176" s="441"/>
      <c r="AS176" s="441"/>
      <c r="AT176" s="441"/>
      <c r="AU176" s="441"/>
      <c r="AV176" s="441"/>
      <c r="AW176" s="441"/>
      <c r="AX176" s="441"/>
      <c r="AY176" s="441"/>
      <c r="AZ176" s="441"/>
      <c r="BA176" s="441"/>
      <c r="BB176" s="42"/>
    </row>
    <row r="177" spans="1:54" ht="15.75" customHeight="1">
      <c r="A177" s="40" t="s">
        <v>150</v>
      </c>
      <c r="B177" s="442" t="s">
        <v>2418</v>
      </c>
      <c r="C177" s="441" t="s">
        <v>2419</v>
      </c>
      <c r="D177" s="441"/>
      <c r="E177" s="441"/>
      <c r="F177" s="441">
        <v>37</v>
      </c>
      <c r="G177" s="441"/>
      <c r="H177" s="441"/>
      <c r="I177" s="508" t="s">
        <v>2420</v>
      </c>
      <c r="J177" s="502"/>
      <c r="K177" s="508"/>
      <c r="L177" s="502"/>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c r="AJ177" s="441"/>
      <c r="AK177" s="441"/>
      <c r="AL177" s="441"/>
      <c r="AM177" s="441"/>
      <c r="AN177" s="441"/>
      <c r="AO177" s="441"/>
      <c r="AP177" s="441"/>
      <c r="AQ177" s="441"/>
      <c r="AR177" s="441"/>
      <c r="AS177" s="441"/>
      <c r="AT177" s="441"/>
      <c r="AU177" s="441"/>
      <c r="AV177" s="441"/>
      <c r="AW177" s="441"/>
      <c r="AX177" s="441"/>
      <c r="AY177" s="441"/>
      <c r="AZ177" s="441"/>
      <c r="BA177" s="441"/>
      <c r="BB177" s="42"/>
    </row>
    <row r="178" spans="1:54" ht="15.75" customHeight="1">
      <c r="A178" s="40" t="s">
        <v>128</v>
      </c>
      <c r="B178" s="442">
        <v>1</v>
      </c>
      <c r="C178" s="441">
        <v>351</v>
      </c>
      <c r="D178" s="441">
        <v>2840</v>
      </c>
      <c r="E178" s="441">
        <v>21</v>
      </c>
      <c r="F178" s="441"/>
      <c r="G178" s="441" t="s">
        <v>2372</v>
      </c>
      <c r="H178" s="441"/>
      <c r="I178" s="441"/>
      <c r="J178" s="441"/>
      <c r="K178" s="508"/>
      <c r="L178" s="502"/>
      <c r="M178" s="502"/>
      <c r="N178" s="502"/>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c r="AJ178" s="441"/>
      <c r="AK178" s="441"/>
      <c r="AL178" s="441"/>
      <c r="AM178" s="441"/>
      <c r="AN178" s="441"/>
      <c r="AO178" s="441"/>
      <c r="AP178" s="441"/>
      <c r="AQ178" s="441"/>
      <c r="AR178" s="441"/>
      <c r="AS178" s="441"/>
      <c r="AT178" s="441"/>
      <c r="AU178" s="441"/>
      <c r="AV178" s="441"/>
      <c r="AW178" s="441"/>
      <c r="AX178" s="441"/>
      <c r="AY178" s="441"/>
      <c r="AZ178" s="441"/>
      <c r="BA178" s="441"/>
      <c r="BB178" s="42"/>
    </row>
    <row r="179" spans="1:54" ht="15.75" customHeight="1">
      <c r="A179" s="40" t="s">
        <v>128</v>
      </c>
      <c r="B179" s="442">
        <v>2</v>
      </c>
      <c r="C179" s="441">
        <v>352</v>
      </c>
      <c r="D179" s="441">
        <v>2500</v>
      </c>
      <c r="E179" s="441">
        <v>9</v>
      </c>
      <c r="F179" s="441"/>
      <c r="G179" s="441" t="s">
        <v>2414</v>
      </c>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c r="BB179" s="42"/>
    </row>
    <row r="180" spans="1:54" ht="15.75" customHeight="1">
      <c r="A180" s="40" t="s">
        <v>128</v>
      </c>
      <c r="B180" s="442">
        <v>3</v>
      </c>
      <c r="C180" s="441">
        <v>353</v>
      </c>
      <c r="D180" s="441">
        <v>2920</v>
      </c>
      <c r="E180" s="441">
        <v>7</v>
      </c>
      <c r="F180" s="441"/>
      <c r="G180" s="441" t="s">
        <v>2185</v>
      </c>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c r="AJ180" s="441"/>
      <c r="AK180" s="441"/>
      <c r="AL180" s="441"/>
      <c r="AM180" s="441"/>
      <c r="AN180" s="441"/>
      <c r="AO180" s="441"/>
      <c r="AP180" s="441"/>
      <c r="AQ180" s="441"/>
      <c r="AR180" s="441"/>
      <c r="AS180" s="441"/>
      <c r="AT180" s="441"/>
      <c r="AU180" s="441"/>
      <c r="AV180" s="441"/>
      <c r="AW180" s="441"/>
      <c r="AX180" s="441"/>
      <c r="AY180" s="441"/>
      <c r="AZ180" s="441"/>
      <c r="BA180" s="441"/>
      <c r="BB180" s="42"/>
    </row>
    <row r="181" spans="1:54" ht="15.75" customHeight="1">
      <c r="A181" s="40" t="s">
        <v>128</v>
      </c>
      <c r="B181" s="442">
        <v>4</v>
      </c>
      <c r="C181" s="441">
        <v>354</v>
      </c>
      <c r="D181" s="441">
        <v>3250</v>
      </c>
      <c r="E181" s="441">
        <v>0</v>
      </c>
      <c r="F181" s="441"/>
      <c r="G181" s="441">
        <v>40</v>
      </c>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c r="BB181" s="42"/>
    </row>
    <row r="182" spans="1:54" ht="15.75" customHeight="1">
      <c r="A182" s="40" t="s">
        <v>128</v>
      </c>
      <c r="B182" s="442">
        <v>5</v>
      </c>
      <c r="C182" s="441">
        <v>355</v>
      </c>
      <c r="D182" s="441">
        <v>3470</v>
      </c>
      <c r="E182" s="441">
        <v>12</v>
      </c>
      <c r="F182" s="441"/>
      <c r="G182" s="441" t="s">
        <v>2421</v>
      </c>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c r="AJ182" s="441"/>
      <c r="AK182" s="441"/>
      <c r="AL182" s="441"/>
      <c r="AM182" s="441"/>
      <c r="AN182" s="441"/>
      <c r="AO182" s="441"/>
      <c r="AP182" s="441"/>
      <c r="AQ182" s="441"/>
      <c r="AR182" s="441"/>
      <c r="AS182" s="441"/>
      <c r="AT182" s="441"/>
      <c r="AU182" s="441"/>
      <c r="AV182" s="441"/>
      <c r="AW182" s="441"/>
      <c r="AX182" s="441"/>
      <c r="AY182" s="441"/>
      <c r="AZ182" s="441"/>
      <c r="BA182" s="441"/>
      <c r="BB182" s="42"/>
    </row>
    <row r="183" spans="1:54" ht="15.75" customHeight="1">
      <c r="A183" s="40" t="s">
        <v>128</v>
      </c>
      <c r="B183" s="442">
        <v>6</v>
      </c>
      <c r="C183" s="441">
        <v>356</v>
      </c>
      <c r="D183" s="441">
        <v>3250</v>
      </c>
      <c r="E183" s="441">
        <v>7</v>
      </c>
      <c r="F183" s="441"/>
      <c r="G183" s="441" t="s">
        <v>659</v>
      </c>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c r="BB183" s="42"/>
    </row>
    <row r="184" spans="1:54" ht="15.75" customHeight="1">
      <c r="A184" s="40" t="s">
        <v>128</v>
      </c>
      <c r="B184" s="442">
        <v>7</v>
      </c>
      <c r="C184" s="441">
        <v>357</v>
      </c>
      <c r="D184" s="441">
        <v>3670</v>
      </c>
      <c r="E184" s="441">
        <v>10</v>
      </c>
      <c r="F184" s="441"/>
      <c r="G184" s="441" t="s">
        <v>2082</v>
      </c>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c r="AJ184" s="441"/>
      <c r="AK184" s="441"/>
      <c r="AL184" s="441"/>
      <c r="AM184" s="441"/>
      <c r="AN184" s="441"/>
      <c r="AO184" s="441"/>
      <c r="AP184" s="441"/>
      <c r="AQ184" s="441"/>
      <c r="AR184" s="441"/>
      <c r="AS184" s="441"/>
      <c r="AT184" s="441"/>
      <c r="AU184" s="441"/>
      <c r="AV184" s="441"/>
      <c r="AW184" s="441"/>
      <c r="AX184" s="441"/>
      <c r="AY184" s="441"/>
      <c r="AZ184" s="441"/>
      <c r="BA184" s="441"/>
      <c r="BB184" s="42"/>
    </row>
    <row r="185" spans="1:54" ht="15.75" customHeight="1">
      <c r="A185" s="40" t="s">
        <v>128</v>
      </c>
      <c r="B185" s="442">
        <v>8</v>
      </c>
      <c r="C185" s="441">
        <v>358</v>
      </c>
      <c r="D185" s="441">
        <v>3180</v>
      </c>
      <c r="E185" s="441">
        <v>1</v>
      </c>
      <c r="F185" s="441"/>
      <c r="G185" s="441" t="s">
        <v>2185</v>
      </c>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c r="AJ185" s="441"/>
      <c r="AK185" s="441"/>
      <c r="AL185" s="441"/>
      <c r="AM185" s="441"/>
      <c r="AN185" s="441"/>
      <c r="AO185" s="441"/>
      <c r="AP185" s="441"/>
      <c r="AQ185" s="441"/>
      <c r="AR185" s="441"/>
      <c r="AS185" s="441"/>
      <c r="AT185" s="441"/>
      <c r="AU185" s="441"/>
      <c r="AV185" s="441"/>
      <c r="AW185" s="441"/>
      <c r="AX185" s="441"/>
      <c r="AY185" s="441"/>
      <c r="AZ185" s="441"/>
      <c r="BA185" s="441"/>
      <c r="BB185" s="42"/>
    </row>
    <row r="186" spans="1:54" ht="15.75" customHeight="1">
      <c r="A186" s="40" t="s">
        <v>128</v>
      </c>
      <c r="B186" s="442">
        <v>9</v>
      </c>
      <c r="C186" s="441">
        <v>359</v>
      </c>
      <c r="D186" s="441">
        <v>3200</v>
      </c>
      <c r="E186" s="441">
        <v>4</v>
      </c>
      <c r="F186" s="441"/>
      <c r="G186" s="441" t="s">
        <v>2185</v>
      </c>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c r="AJ186" s="441"/>
      <c r="AK186" s="441"/>
      <c r="AL186" s="441"/>
      <c r="AM186" s="441"/>
      <c r="AN186" s="441"/>
      <c r="AO186" s="441"/>
      <c r="AP186" s="441"/>
      <c r="AQ186" s="441"/>
      <c r="AR186" s="441"/>
      <c r="AS186" s="441"/>
      <c r="AT186" s="441"/>
      <c r="AU186" s="441"/>
      <c r="AV186" s="441"/>
      <c r="AW186" s="441"/>
      <c r="AX186" s="441"/>
      <c r="AY186" s="441"/>
      <c r="AZ186" s="441"/>
      <c r="BA186" s="441"/>
      <c r="BB186" s="42"/>
    </row>
    <row r="187" spans="1:54" ht="15.75" customHeight="1">
      <c r="A187" s="40" t="s">
        <v>128</v>
      </c>
      <c r="B187" s="442">
        <v>10</v>
      </c>
      <c r="C187" s="441">
        <v>360</v>
      </c>
      <c r="D187" s="441">
        <v>3300</v>
      </c>
      <c r="E187" s="441">
        <v>21</v>
      </c>
      <c r="F187" s="441"/>
      <c r="G187" s="441" t="s">
        <v>2041</v>
      </c>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1"/>
      <c r="AY187" s="441"/>
      <c r="AZ187" s="441"/>
      <c r="BA187" s="441"/>
      <c r="BB187" s="42"/>
    </row>
    <row r="188" spans="1:54" ht="15.75" customHeight="1">
      <c r="A188" s="40" t="s">
        <v>128</v>
      </c>
      <c r="B188" s="442">
        <v>11</v>
      </c>
      <c r="C188" s="441">
        <v>361</v>
      </c>
      <c r="D188" s="441">
        <v>3190</v>
      </c>
      <c r="E188" s="441">
        <v>4</v>
      </c>
      <c r="F188" s="441"/>
      <c r="G188" s="441" t="s">
        <v>2082</v>
      </c>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c r="AJ188" s="441"/>
      <c r="AK188" s="441"/>
      <c r="AL188" s="441"/>
      <c r="AM188" s="441"/>
      <c r="AN188" s="441"/>
      <c r="AO188" s="441"/>
      <c r="AP188" s="441"/>
      <c r="AQ188" s="441"/>
      <c r="AR188" s="441"/>
      <c r="AS188" s="441"/>
      <c r="AT188" s="441"/>
      <c r="AU188" s="441"/>
      <c r="AV188" s="441"/>
      <c r="AW188" s="441"/>
      <c r="AX188" s="441"/>
      <c r="AY188" s="441"/>
      <c r="AZ188" s="441"/>
      <c r="BA188" s="441"/>
      <c r="BB188" s="42"/>
    </row>
    <row r="189" spans="1:54" ht="15.75" customHeight="1">
      <c r="A189" s="40" t="s">
        <v>128</v>
      </c>
      <c r="B189" s="442">
        <v>12</v>
      </c>
      <c r="C189" s="441">
        <v>362</v>
      </c>
      <c r="D189" s="441">
        <v>3290</v>
      </c>
      <c r="E189" s="441"/>
      <c r="F189" s="441"/>
      <c r="G189" s="441" t="s">
        <v>2031</v>
      </c>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c r="AJ189" s="441"/>
      <c r="AK189" s="441"/>
      <c r="AL189" s="441"/>
      <c r="AM189" s="441"/>
      <c r="AN189" s="441"/>
      <c r="AO189" s="441"/>
      <c r="AP189" s="441"/>
      <c r="AQ189" s="441"/>
      <c r="AR189" s="441"/>
      <c r="AS189" s="441"/>
      <c r="AT189" s="441"/>
      <c r="AU189" s="441"/>
      <c r="AV189" s="441"/>
      <c r="AW189" s="441"/>
      <c r="AX189" s="441"/>
      <c r="AY189" s="441"/>
      <c r="AZ189" s="441"/>
      <c r="BA189" s="441"/>
      <c r="BB189" s="42"/>
    </row>
    <row r="190" spans="1:54" ht="15.75" customHeight="1">
      <c r="A190" s="40" t="s">
        <v>128</v>
      </c>
      <c r="B190" s="442">
        <v>13</v>
      </c>
      <c r="C190" s="441">
        <v>363</v>
      </c>
      <c r="D190" s="441">
        <v>2640</v>
      </c>
      <c r="E190" s="441">
        <v>2</v>
      </c>
      <c r="F190" s="441"/>
      <c r="G190" s="441" t="s">
        <v>2152</v>
      </c>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c r="AJ190" s="441"/>
      <c r="AK190" s="441"/>
      <c r="AL190" s="441"/>
      <c r="AM190" s="441"/>
      <c r="AN190" s="441"/>
      <c r="AO190" s="441"/>
      <c r="AP190" s="441"/>
      <c r="AQ190" s="441"/>
      <c r="AR190" s="441"/>
      <c r="AS190" s="441"/>
      <c r="AT190" s="441"/>
      <c r="AU190" s="441"/>
      <c r="AV190" s="441"/>
      <c r="AW190" s="441"/>
      <c r="AX190" s="441"/>
      <c r="AY190" s="441"/>
      <c r="AZ190" s="441"/>
      <c r="BA190" s="441"/>
      <c r="BB190" s="42"/>
    </row>
    <row r="191" spans="1:54" ht="15.75" customHeight="1">
      <c r="A191" s="40" t="s">
        <v>128</v>
      </c>
      <c r="B191" s="442">
        <v>14</v>
      </c>
      <c r="C191" s="441">
        <v>364</v>
      </c>
      <c r="D191" s="441">
        <v>3710</v>
      </c>
      <c r="E191" s="441">
        <v>1</v>
      </c>
      <c r="F191" s="441"/>
      <c r="G191" s="441" t="s">
        <v>1351</v>
      </c>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1"/>
      <c r="AN191" s="441"/>
      <c r="AO191" s="441"/>
      <c r="AP191" s="441"/>
      <c r="AQ191" s="441"/>
      <c r="AR191" s="441"/>
      <c r="AS191" s="441"/>
      <c r="AT191" s="441"/>
      <c r="AU191" s="441"/>
      <c r="AV191" s="441"/>
      <c r="AW191" s="441"/>
      <c r="AX191" s="441"/>
      <c r="AY191" s="441"/>
      <c r="AZ191" s="441"/>
      <c r="BA191" s="441"/>
      <c r="BB191" s="42"/>
    </row>
    <row r="192" spans="1:54" ht="15.75" customHeight="1">
      <c r="A192" s="40" t="s">
        <v>128</v>
      </c>
      <c r="B192" s="442">
        <v>15</v>
      </c>
      <c r="C192" s="441">
        <v>365</v>
      </c>
      <c r="D192" s="441">
        <v>4120</v>
      </c>
      <c r="E192" s="441"/>
      <c r="F192" s="441"/>
      <c r="G192" s="441" t="s">
        <v>2421</v>
      </c>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c r="AJ192" s="441"/>
      <c r="AK192" s="441"/>
      <c r="AL192" s="441"/>
      <c r="AM192" s="441"/>
      <c r="AN192" s="441"/>
      <c r="AO192" s="441"/>
      <c r="AP192" s="441"/>
      <c r="AQ192" s="441"/>
      <c r="AR192" s="441"/>
      <c r="AS192" s="441"/>
      <c r="AT192" s="441"/>
      <c r="AU192" s="441"/>
      <c r="AV192" s="441"/>
      <c r="AW192" s="441"/>
      <c r="AX192" s="441"/>
      <c r="AY192" s="441"/>
      <c r="AZ192" s="441"/>
      <c r="BA192" s="441"/>
      <c r="BB192" s="42"/>
    </row>
    <row r="193" spans="1:54" ht="15.75" customHeight="1">
      <c r="A193" s="40" t="s">
        <v>128</v>
      </c>
      <c r="B193" s="442">
        <v>16</v>
      </c>
      <c r="C193" s="441">
        <v>366</v>
      </c>
      <c r="D193" s="441">
        <v>3160</v>
      </c>
      <c r="E193" s="441"/>
      <c r="F193" s="441"/>
      <c r="G193" s="441">
        <v>39</v>
      </c>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1"/>
      <c r="AN193" s="441"/>
      <c r="AO193" s="441"/>
      <c r="AP193" s="441"/>
      <c r="AQ193" s="441"/>
      <c r="AR193" s="441"/>
      <c r="AS193" s="441"/>
      <c r="AT193" s="441"/>
      <c r="AU193" s="441"/>
      <c r="AV193" s="441"/>
      <c r="AW193" s="441"/>
      <c r="AX193" s="441"/>
      <c r="AY193" s="441"/>
      <c r="AZ193" s="441"/>
      <c r="BA193" s="441"/>
      <c r="BB193" s="42"/>
    </row>
    <row r="194" spans="1:54" ht="15.75" customHeight="1">
      <c r="A194" s="40" t="s">
        <v>128</v>
      </c>
      <c r="B194" s="442">
        <v>17</v>
      </c>
      <c r="C194" s="441">
        <v>367</v>
      </c>
      <c r="D194" s="441">
        <v>3860</v>
      </c>
      <c r="E194" s="441">
        <v>1</v>
      </c>
      <c r="F194" s="441"/>
      <c r="G194" s="441">
        <v>38</v>
      </c>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c r="AJ194" s="441"/>
      <c r="AK194" s="441"/>
      <c r="AL194" s="441"/>
      <c r="AM194" s="441"/>
      <c r="AN194" s="441"/>
      <c r="AO194" s="441"/>
      <c r="AP194" s="441"/>
      <c r="AQ194" s="441"/>
      <c r="AR194" s="441"/>
      <c r="AS194" s="441"/>
      <c r="AT194" s="441"/>
      <c r="AU194" s="441"/>
      <c r="AV194" s="441"/>
      <c r="AW194" s="441"/>
      <c r="AX194" s="441"/>
      <c r="AY194" s="441"/>
      <c r="AZ194" s="441"/>
      <c r="BA194" s="441"/>
      <c r="BB194" s="42"/>
    </row>
    <row r="195" spans="1:54" ht="15.75" customHeight="1">
      <c r="A195" s="40" t="s">
        <v>128</v>
      </c>
      <c r="B195" s="442">
        <v>18</v>
      </c>
      <c r="C195" s="441">
        <v>368</v>
      </c>
      <c r="D195" s="441">
        <v>3930</v>
      </c>
      <c r="E195" s="441">
        <v>2</v>
      </c>
      <c r="F195" s="441"/>
      <c r="G195" s="441">
        <v>39</v>
      </c>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c r="AJ195" s="441"/>
      <c r="AK195" s="441"/>
      <c r="AL195" s="441"/>
      <c r="AM195" s="441"/>
      <c r="AN195" s="441"/>
      <c r="AO195" s="441"/>
      <c r="AP195" s="441"/>
      <c r="AQ195" s="441"/>
      <c r="AR195" s="441"/>
      <c r="AS195" s="441"/>
      <c r="AT195" s="441"/>
      <c r="AU195" s="441"/>
      <c r="AV195" s="441"/>
      <c r="AW195" s="441"/>
      <c r="AX195" s="441"/>
      <c r="AY195" s="441"/>
      <c r="AZ195" s="441"/>
      <c r="BA195" s="441"/>
      <c r="BB195" s="42"/>
    </row>
    <row r="196" spans="1:54" ht="15.75" customHeight="1">
      <c r="A196" s="40" t="s">
        <v>128</v>
      </c>
      <c r="B196" s="442">
        <v>19</v>
      </c>
      <c r="C196" s="441">
        <v>369</v>
      </c>
      <c r="D196" s="441">
        <v>3090</v>
      </c>
      <c r="E196" s="441"/>
      <c r="F196" s="441"/>
      <c r="G196" s="441">
        <v>38</v>
      </c>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c r="AJ196" s="441"/>
      <c r="AK196" s="441"/>
      <c r="AL196" s="441"/>
      <c r="AM196" s="441"/>
      <c r="AN196" s="441"/>
      <c r="AO196" s="441"/>
      <c r="AP196" s="441"/>
      <c r="AQ196" s="441"/>
      <c r="AR196" s="441"/>
      <c r="AS196" s="441"/>
      <c r="AT196" s="441"/>
      <c r="AU196" s="441"/>
      <c r="AV196" s="441"/>
      <c r="AW196" s="441"/>
      <c r="AX196" s="441"/>
      <c r="AY196" s="441"/>
      <c r="AZ196" s="441"/>
      <c r="BA196" s="441"/>
      <c r="BB196" s="42"/>
    </row>
    <row r="197" spans="1:54" ht="15.75" customHeight="1">
      <c r="A197" s="40" t="s">
        <v>157</v>
      </c>
      <c r="B197" s="442">
        <v>1</v>
      </c>
      <c r="C197" s="441">
        <v>370</v>
      </c>
      <c r="D197" s="441"/>
      <c r="E197" s="441">
        <v>1</v>
      </c>
      <c r="F197" s="441" t="s">
        <v>2170</v>
      </c>
      <c r="G197" s="441" t="s">
        <v>2422</v>
      </c>
      <c r="H197" s="441" t="s">
        <v>1961</v>
      </c>
      <c r="I197" s="441"/>
      <c r="J197" s="441"/>
      <c r="K197" s="508"/>
      <c r="L197" s="502"/>
      <c r="M197" s="502"/>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c r="AJ197" s="441"/>
      <c r="AK197" s="441"/>
      <c r="AL197" s="441"/>
      <c r="AM197" s="441"/>
      <c r="AN197" s="441"/>
      <c r="AO197" s="441"/>
      <c r="AP197" s="441"/>
      <c r="AQ197" s="441"/>
      <c r="AR197" s="441"/>
      <c r="AS197" s="441"/>
      <c r="AT197" s="441"/>
      <c r="AU197" s="441"/>
      <c r="AV197" s="441"/>
      <c r="AW197" s="441"/>
      <c r="AX197" s="441"/>
      <c r="AY197" s="441"/>
      <c r="AZ197" s="441"/>
      <c r="BA197" s="441"/>
      <c r="BB197" s="42"/>
    </row>
    <row r="198" spans="1:54" ht="15.75" customHeight="1">
      <c r="A198" s="40" t="s">
        <v>159</v>
      </c>
      <c r="B198" s="442">
        <v>1</v>
      </c>
      <c r="C198" s="441">
        <v>371</v>
      </c>
      <c r="D198" s="441"/>
      <c r="E198" s="441">
        <v>4</v>
      </c>
      <c r="F198" s="441">
        <v>30</v>
      </c>
      <c r="G198" s="441" t="s">
        <v>2423</v>
      </c>
      <c r="H198" s="441" t="s">
        <v>1961</v>
      </c>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c r="AJ198" s="441"/>
      <c r="AK198" s="441"/>
      <c r="AL198" s="441"/>
      <c r="AM198" s="441"/>
      <c r="AN198" s="441"/>
      <c r="AO198" s="441"/>
      <c r="AP198" s="441"/>
      <c r="AQ198" s="441"/>
      <c r="AR198" s="441"/>
      <c r="AS198" s="441"/>
      <c r="AT198" s="441"/>
      <c r="AU198" s="441"/>
      <c r="AV198" s="441"/>
      <c r="AW198" s="441"/>
      <c r="AX198" s="441"/>
      <c r="AY198" s="441"/>
      <c r="AZ198" s="441"/>
      <c r="BA198" s="441"/>
      <c r="BB198" s="441"/>
    </row>
    <row r="199" spans="1:54" ht="15.75" customHeight="1">
      <c r="A199" s="40" t="s">
        <v>161</v>
      </c>
      <c r="B199" s="442">
        <v>1</v>
      </c>
      <c r="C199" s="441">
        <v>372</v>
      </c>
      <c r="D199" s="441">
        <v>3070</v>
      </c>
      <c r="E199" s="441">
        <v>37</v>
      </c>
      <c r="F199" s="441" t="s">
        <v>2424</v>
      </c>
      <c r="G199" s="441" t="s">
        <v>659</v>
      </c>
      <c r="H199" s="441" t="s">
        <v>1940</v>
      </c>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c r="BB199" s="441"/>
    </row>
    <row r="200" spans="1:54" ht="15.75" customHeight="1">
      <c r="A200" s="40" t="s">
        <v>163</v>
      </c>
      <c r="B200" s="442">
        <v>1</v>
      </c>
      <c r="C200" s="441">
        <v>373</v>
      </c>
      <c r="D200" s="441"/>
      <c r="E200" s="441">
        <v>3</v>
      </c>
      <c r="F200" s="441">
        <v>38</v>
      </c>
      <c r="G200" s="441" t="s">
        <v>2185</v>
      </c>
      <c r="H200" s="441" t="s">
        <v>1940</v>
      </c>
      <c r="I200" s="508" t="s">
        <v>2425</v>
      </c>
      <c r="J200" s="502"/>
      <c r="K200" s="508"/>
      <c r="L200" s="502"/>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c r="BB200" s="441"/>
    </row>
    <row r="201" spans="1:54" ht="15.75" customHeight="1">
      <c r="A201" s="28" t="s">
        <v>165</v>
      </c>
      <c r="B201" s="442">
        <v>1</v>
      </c>
      <c r="C201" s="441">
        <v>374</v>
      </c>
      <c r="D201" s="441">
        <v>3400</v>
      </c>
      <c r="E201" s="441">
        <v>1</v>
      </c>
      <c r="F201" s="441" t="s">
        <v>715</v>
      </c>
      <c r="G201" s="441" t="s">
        <v>1280</v>
      </c>
      <c r="H201" s="441" t="s">
        <v>1940</v>
      </c>
      <c r="I201" s="508" t="s">
        <v>2426</v>
      </c>
      <c r="J201" s="502"/>
      <c r="K201" s="441"/>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c r="AJ201" s="441"/>
      <c r="AK201" s="441"/>
      <c r="AL201" s="441"/>
      <c r="AM201" s="441"/>
      <c r="AN201" s="441"/>
      <c r="AO201" s="441"/>
      <c r="AP201" s="441"/>
      <c r="AQ201" s="441"/>
      <c r="AR201" s="441"/>
      <c r="AS201" s="441"/>
      <c r="AT201" s="441"/>
      <c r="AU201" s="441"/>
      <c r="AV201" s="441"/>
      <c r="AW201" s="441"/>
      <c r="AX201" s="441"/>
      <c r="AY201" s="441"/>
      <c r="AZ201" s="441"/>
      <c r="BA201" s="441"/>
      <c r="BB201" s="441"/>
    </row>
    <row r="202" spans="1:54" ht="15.75" customHeight="1">
      <c r="A202" s="28" t="s">
        <v>166</v>
      </c>
      <c r="B202" s="442">
        <v>43834</v>
      </c>
      <c r="C202" s="441" t="s">
        <v>2427</v>
      </c>
      <c r="D202" s="441"/>
      <c r="E202" s="441"/>
      <c r="F202" s="508" t="s">
        <v>2428</v>
      </c>
      <c r="G202" s="502"/>
      <c r="H202" s="502"/>
      <c r="I202" s="441"/>
      <c r="J202" s="441"/>
      <c r="K202" s="508"/>
      <c r="L202" s="502"/>
      <c r="M202" s="502"/>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c r="BB202" s="441"/>
    </row>
    <row r="203" spans="1:54" ht="15.75" customHeight="1">
      <c r="A203" s="28" t="s">
        <v>167</v>
      </c>
      <c r="B203" s="442">
        <v>1</v>
      </c>
      <c r="C203" s="441">
        <v>379</v>
      </c>
      <c r="D203" s="441"/>
      <c r="E203" s="441"/>
      <c r="F203" s="441"/>
      <c r="G203" s="441" t="s">
        <v>2041</v>
      </c>
      <c r="H203" s="441" t="s">
        <v>2358</v>
      </c>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c r="AJ203" s="441"/>
      <c r="AK203" s="441"/>
      <c r="AL203" s="441"/>
      <c r="AM203" s="441"/>
      <c r="AN203" s="441"/>
      <c r="AO203" s="441"/>
      <c r="AP203" s="441"/>
      <c r="AQ203" s="441"/>
      <c r="AR203" s="441"/>
      <c r="AS203" s="441"/>
      <c r="AT203" s="441"/>
      <c r="AU203" s="441"/>
      <c r="AV203" s="441"/>
      <c r="AW203" s="441"/>
      <c r="AX203" s="441"/>
      <c r="AY203" s="441"/>
      <c r="AZ203" s="441"/>
      <c r="BA203" s="441"/>
      <c r="BB203" s="441"/>
    </row>
    <row r="204" spans="1:54" ht="15.75" customHeight="1">
      <c r="A204" s="40" t="s">
        <v>124</v>
      </c>
      <c r="B204" s="442">
        <v>43847</v>
      </c>
      <c r="C204" s="441" t="s">
        <v>2429</v>
      </c>
      <c r="D204" s="441" t="s">
        <v>2430</v>
      </c>
      <c r="E204" s="441" t="s">
        <v>2431</v>
      </c>
      <c r="F204" s="441"/>
      <c r="G204" s="441" t="s">
        <v>2432</v>
      </c>
      <c r="H204" s="441"/>
      <c r="I204" s="441"/>
      <c r="J204" s="441"/>
      <c r="K204" s="508"/>
      <c r="L204" s="502"/>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c r="AJ204" s="441"/>
      <c r="AK204" s="441"/>
      <c r="AL204" s="441"/>
      <c r="AM204" s="441"/>
      <c r="AN204" s="441"/>
      <c r="AO204" s="441"/>
      <c r="AP204" s="441"/>
      <c r="AQ204" s="441"/>
      <c r="AR204" s="441"/>
      <c r="AS204" s="441"/>
      <c r="AT204" s="441"/>
      <c r="AU204" s="441"/>
      <c r="AV204" s="441"/>
      <c r="AW204" s="441"/>
      <c r="AX204" s="441"/>
      <c r="AY204" s="441"/>
      <c r="AZ204" s="441"/>
      <c r="BA204" s="441"/>
      <c r="BB204" s="441"/>
    </row>
    <row r="205" spans="1:54" ht="15.75" customHeight="1">
      <c r="A205" s="40" t="s">
        <v>173</v>
      </c>
      <c r="B205" s="442" t="s">
        <v>2433</v>
      </c>
      <c r="C205" s="441" t="s">
        <v>2434</v>
      </c>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c r="AJ205" s="441"/>
      <c r="AK205" s="441"/>
      <c r="AL205" s="441"/>
      <c r="AM205" s="441"/>
      <c r="AN205" s="441"/>
      <c r="AO205" s="441"/>
      <c r="AP205" s="441"/>
      <c r="AQ205" s="441"/>
      <c r="AR205" s="441"/>
      <c r="AS205" s="441"/>
      <c r="AT205" s="441"/>
      <c r="AU205" s="441"/>
      <c r="AV205" s="441"/>
      <c r="AW205" s="441"/>
      <c r="AX205" s="441"/>
      <c r="AY205" s="441"/>
      <c r="AZ205" s="441"/>
      <c r="BA205" s="441"/>
      <c r="BB205" s="441"/>
    </row>
    <row r="206" spans="1:54" ht="15.75" customHeight="1">
      <c r="A206" s="40" t="s">
        <v>175</v>
      </c>
      <c r="B206" s="442">
        <v>1</v>
      </c>
      <c r="C206" s="441">
        <v>405</v>
      </c>
      <c r="D206" s="441"/>
      <c r="E206" s="441">
        <v>1</v>
      </c>
      <c r="F206" s="441" t="s">
        <v>2042</v>
      </c>
      <c r="G206" s="441" t="s">
        <v>2435</v>
      </c>
      <c r="H206" s="441" t="s">
        <v>2358</v>
      </c>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c r="AJ206" s="441"/>
      <c r="AK206" s="441"/>
      <c r="AL206" s="441"/>
      <c r="AM206" s="441"/>
      <c r="AN206" s="441"/>
      <c r="AO206" s="441"/>
      <c r="AP206" s="441"/>
      <c r="AQ206" s="441"/>
      <c r="AR206" s="441"/>
      <c r="AS206" s="441"/>
      <c r="AT206" s="441"/>
      <c r="AU206" s="441"/>
      <c r="AV206" s="441"/>
      <c r="AW206" s="441"/>
      <c r="AX206" s="441"/>
      <c r="AY206" s="441"/>
      <c r="AZ206" s="441"/>
      <c r="BA206" s="441"/>
      <c r="BB206" s="441"/>
    </row>
    <row r="207" spans="1:54" ht="15.75" customHeight="1">
      <c r="A207" s="40" t="s">
        <v>176</v>
      </c>
      <c r="B207" s="442">
        <v>1</v>
      </c>
      <c r="C207" s="42">
        <v>406</v>
      </c>
      <c r="D207" s="441">
        <v>2500</v>
      </c>
      <c r="E207" s="441">
        <v>4</v>
      </c>
      <c r="F207" s="441" t="s">
        <v>1242</v>
      </c>
      <c r="G207" s="441" t="s">
        <v>2372</v>
      </c>
      <c r="H207" s="441" t="s">
        <v>1940</v>
      </c>
      <c r="I207" s="508" t="s">
        <v>2436</v>
      </c>
      <c r="J207" s="502"/>
      <c r="K207" s="508"/>
      <c r="L207" s="502"/>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c r="AJ207" s="441"/>
      <c r="AK207" s="441"/>
      <c r="AL207" s="441"/>
      <c r="AM207" s="441"/>
      <c r="AN207" s="441"/>
      <c r="AO207" s="441"/>
      <c r="AP207" s="441"/>
      <c r="AQ207" s="441"/>
      <c r="AR207" s="441"/>
      <c r="AS207" s="441"/>
      <c r="AT207" s="441"/>
      <c r="AU207" s="441"/>
      <c r="AV207" s="441"/>
      <c r="AW207" s="441"/>
      <c r="AX207" s="441"/>
      <c r="AY207" s="441"/>
      <c r="AZ207" s="441"/>
      <c r="BA207" s="441"/>
      <c r="BB207" s="441"/>
    </row>
    <row r="208" spans="1:54" ht="15.75" customHeight="1">
      <c r="A208" s="40" t="s">
        <v>177</v>
      </c>
      <c r="B208" s="442">
        <v>43848</v>
      </c>
      <c r="C208" s="42" t="s">
        <v>2437</v>
      </c>
      <c r="D208" s="441">
        <v>3181</v>
      </c>
      <c r="E208" s="441"/>
      <c r="F208" s="441"/>
      <c r="G208" s="441" t="s">
        <v>2438</v>
      </c>
      <c r="H208" s="441"/>
      <c r="I208" s="441">
        <v>17</v>
      </c>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c r="AJ208" s="441"/>
      <c r="AK208" s="441"/>
      <c r="AL208" s="441"/>
      <c r="AM208" s="441"/>
      <c r="AN208" s="441"/>
      <c r="AO208" s="441"/>
      <c r="AP208" s="441"/>
      <c r="AQ208" s="441"/>
      <c r="AR208" s="441"/>
      <c r="AS208" s="441"/>
      <c r="AT208" s="441"/>
      <c r="AU208" s="441"/>
      <c r="AV208" s="441"/>
      <c r="AW208" s="441"/>
      <c r="AX208" s="441"/>
      <c r="AY208" s="441"/>
      <c r="AZ208" s="441"/>
      <c r="BA208" s="441"/>
      <c r="BB208" s="441"/>
    </row>
    <row r="209" spans="1:54" ht="15.75" customHeight="1">
      <c r="A209" s="40" t="s">
        <v>179</v>
      </c>
      <c r="B209" s="442">
        <v>43832</v>
      </c>
      <c r="C209" s="42" t="s">
        <v>2439</v>
      </c>
      <c r="D209" s="441"/>
      <c r="E209" s="441"/>
      <c r="F209" s="441"/>
      <c r="G209" s="508" t="s">
        <v>2440</v>
      </c>
      <c r="H209" s="502"/>
      <c r="I209" s="441">
        <v>1</v>
      </c>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c r="AJ209" s="441"/>
      <c r="AK209" s="441"/>
      <c r="AL209" s="441"/>
      <c r="AM209" s="441"/>
      <c r="AN209" s="441"/>
      <c r="AO209" s="441"/>
      <c r="AP209" s="441"/>
      <c r="AQ209" s="441"/>
      <c r="AR209" s="441"/>
      <c r="AS209" s="441"/>
      <c r="AT209" s="441"/>
      <c r="AU209" s="441"/>
      <c r="AV209" s="441"/>
      <c r="AW209" s="441"/>
      <c r="AX209" s="441"/>
      <c r="AY209" s="441"/>
      <c r="AZ209" s="441"/>
      <c r="BA209" s="441"/>
      <c r="BB209" s="441"/>
    </row>
    <row r="210" spans="1:54" ht="15.75" customHeight="1">
      <c r="A210" s="40" t="s">
        <v>180</v>
      </c>
      <c r="B210" s="442">
        <v>43847</v>
      </c>
      <c r="C210" s="42" t="s">
        <v>2441</v>
      </c>
      <c r="D210" s="441"/>
      <c r="E210" s="441"/>
      <c r="F210" s="441"/>
      <c r="G210" s="508" t="s">
        <v>2442</v>
      </c>
      <c r="H210" s="502"/>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c r="AJ210" s="441"/>
      <c r="AK210" s="441"/>
      <c r="AL210" s="441"/>
      <c r="AM210" s="441"/>
      <c r="AN210" s="441"/>
      <c r="AO210" s="441"/>
      <c r="AP210" s="441"/>
      <c r="AQ210" s="441"/>
      <c r="AR210" s="441"/>
      <c r="AS210" s="441"/>
      <c r="AT210" s="441"/>
      <c r="AU210" s="441"/>
      <c r="AV210" s="441"/>
      <c r="AW210" s="441"/>
      <c r="AX210" s="441"/>
      <c r="AY210" s="441"/>
      <c r="AZ210" s="441"/>
      <c r="BA210" s="441"/>
      <c r="BB210" s="441"/>
    </row>
    <row r="211" spans="1:54" ht="15.75" customHeight="1">
      <c r="A211" s="40" t="s">
        <v>182</v>
      </c>
      <c r="B211" s="442">
        <v>43858</v>
      </c>
      <c r="C211" s="42" t="s">
        <v>2443</v>
      </c>
      <c r="D211" s="508" t="s">
        <v>1954</v>
      </c>
      <c r="E211" s="502"/>
      <c r="F211" s="441"/>
      <c r="G211" s="441" t="s">
        <v>1953</v>
      </c>
      <c r="H211" s="441"/>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c r="BB211" s="441"/>
    </row>
    <row r="212" spans="1:54" ht="15.75" customHeight="1">
      <c r="A212" s="40" t="s">
        <v>186</v>
      </c>
      <c r="B212" s="442" t="s">
        <v>2382</v>
      </c>
      <c r="C212" s="42" t="s">
        <v>2382</v>
      </c>
      <c r="D212" s="441"/>
      <c r="E212" s="441"/>
      <c r="F212" s="441" t="s">
        <v>2444</v>
      </c>
      <c r="G212" s="441"/>
      <c r="H212" s="44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row>
    <row r="213" spans="1:54" ht="15.75" customHeight="1">
      <c r="A213" s="40" t="s">
        <v>187</v>
      </c>
      <c r="B213" s="442">
        <v>1</v>
      </c>
      <c r="C213" s="441">
        <v>472</v>
      </c>
      <c r="D213" s="441"/>
      <c r="E213" s="441"/>
      <c r="F213" s="441"/>
      <c r="G213" s="441" t="s">
        <v>1351</v>
      </c>
      <c r="H213" s="441"/>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36"/>
      <c r="AJ213" s="436"/>
      <c r="AK213" s="436"/>
      <c r="AL213" s="436"/>
      <c r="AM213" s="436"/>
      <c r="AN213" s="436"/>
      <c r="AO213" s="436"/>
      <c r="AP213" s="436"/>
      <c r="AQ213" s="436"/>
      <c r="AR213" s="436"/>
      <c r="AS213" s="436"/>
      <c r="AT213" s="436"/>
      <c r="AU213" s="436"/>
      <c r="AV213" s="436"/>
      <c r="AW213" s="436"/>
      <c r="AX213" s="436"/>
      <c r="AY213" s="436"/>
      <c r="AZ213" s="436"/>
      <c r="BA213" s="436"/>
      <c r="BB213" s="441"/>
    </row>
    <row r="214" spans="1:54" ht="15.75" customHeight="1">
      <c r="A214" s="40" t="s">
        <v>189</v>
      </c>
      <c r="B214" s="442">
        <v>1</v>
      </c>
      <c r="C214" s="441">
        <v>473</v>
      </c>
      <c r="D214" s="441">
        <v>3470</v>
      </c>
      <c r="E214" s="441">
        <v>3</v>
      </c>
      <c r="F214" s="441"/>
      <c r="G214" s="441" t="s">
        <v>1955</v>
      </c>
      <c r="H214" s="441"/>
      <c r="I214" s="508" t="s">
        <v>2445</v>
      </c>
      <c r="J214" s="502"/>
      <c r="K214" s="508"/>
      <c r="L214" s="502"/>
      <c r="M214" s="502"/>
      <c r="N214" s="502"/>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36"/>
      <c r="AJ214" s="436"/>
      <c r="AK214" s="436"/>
      <c r="AL214" s="436"/>
      <c r="AM214" s="436"/>
      <c r="AN214" s="436"/>
      <c r="AO214" s="436"/>
      <c r="AP214" s="436"/>
      <c r="AQ214" s="436"/>
      <c r="AR214" s="436"/>
      <c r="AS214" s="436"/>
      <c r="AT214" s="436"/>
      <c r="AU214" s="436"/>
      <c r="AV214" s="436"/>
      <c r="AW214" s="436"/>
      <c r="AX214" s="436"/>
      <c r="AY214" s="436"/>
      <c r="AZ214" s="436"/>
      <c r="BA214" s="436"/>
      <c r="BB214" s="441"/>
    </row>
    <row r="215" spans="1:54" ht="15.75" customHeight="1">
      <c r="A215" s="40" t="s">
        <v>192</v>
      </c>
      <c r="B215" s="442">
        <v>1</v>
      </c>
      <c r="C215" s="42">
        <v>474</v>
      </c>
      <c r="D215" s="441">
        <v>2650</v>
      </c>
      <c r="E215" s="441"/>
      <c r="F215" s="441"/>
      <c r="G215" s="441" t="s">
        <v>916</v>
      </c>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36"/>
      <c r="AJ215" s="436"/>
      <c r="AK215" s="436"/>
      <c r="AL215" s="436"/>
      <c r="AM215" s="436"/>
      <c r="AN215" s="436"/>
      <c r="AO215" s="436"/>
      <c r="AP215" s="436"/>
      <c r="AQ215" s="436"/>
      <c r="AR215" s="436"/>
      <c r="AS215" s="436"/>
      <c r="AT215" s="436"/>
      <c r="AU215" s="436"/>
      <c r="AV215" s="436"/>
      <c r="AW215" s="436"/>
      <c r="AX215" s="436"/>
      <c r="AY215" s="436"/>
      <c r="AZ215" s="436"/>
      <c r="BA215" s="436"/>
      <c r="BB215" s="441"/>
    </row>
    <row r="216" spans="1:54" ht="15.75" customHeight="1">
      <c r="A216" s="40" t="s">
        <v>192</v>
      </c>
      <c r="B216" s="442">
        <v>2</v>
      </c>
      <c r="C216" s="441">
        <v>475</v>
      </c>
      <c r="D216" s="441">
        <v>3250</v>
      </c>
      <c r="E216" s="441"/>
      <c r="F216" s="441"/>
      <c r="G216" s="441" t="s">
        <v>2422</v>
      </c>
      <c r="H216" s="441"/>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36"/>
      <c r="AJ216" s="436"/>
      <c r="AK216" s="436"/>
      <c r="AL216" s="436"/>
      <c r="AM216" s="436"/>
      <c r="AN216" s="436"/>
      <c r="AO216" s="436"/>
      <c r="AP216" s="436"/>
      <c r="AQ216" s="436"/>
      <c r="AR216" s="436"/>
      <c r="AS216" s="436"/>
      <c r="AT216" s="436"/>
      <c r="AU216" s="436"/>
      <c r="AV216" s="436"/>
      <c r="AW216" s="436"/>
      <c r="AX216" s="436"/>
      <c r="AY216" s="436"/>
      <c r="AZ216" s="436"/>
      <c r="BA216" s="436"/>
      <c r="BB216" s="441"/>
    </row>
    <row r="217" spans="1:54" ht="15.75" customHeight="1">
      <c r="A217" s="40" t="s">
        <v>192</v>
      </c>
      <c r="B217" s="442">
        <v>3</v>
      </c>
      <c r="C217" s="441">
        <v>476</v>
      </c>
      <c r="D217" s="441">
        <v>3180</v>
      </c>
      <c r="E217" s="441"/>
      <c r="F217" s="441"/>
      <c r="G217" s="441" t="s">
        <v>2371</v>
      </c>
      <c r="H217" s="441"/>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36"/>
      <c r="AJ217" s="436"/>
      <c r="AK217" s="436"/>
      <c r="AL217" s="436"/>
      <c r="AM217" s="436"/>
      <c r="AN217" s="436"/>
      <c r="AO217" s="436"/>
      <c r="AP217" s="436"/>
      <c r="AQ217" s="436"/>
      <c r="AR217" s="436"/>
      <c r="AS217" s="436"/>
      <c r="AT217" s="436"/>
      <c r="AU217" s="436"/>
      <c r="AV217" s="436"/>
      <c r="AW217" s="436"/>
      <c r="AX217" s="436"/>
      <c r="AY217" s="436"/>
      <c r="AZ217" s="436"/>
      <c r="BA217" s="436"/>
      <c r="BB217" s="441"/>
    </row>
    <row r="218" spans="1:54" ht="15.75" customHeight="1">
      <c r="A218" s="40" t="s">
        <v>192</v>
      </c>
      <c r="B218" s="442">
        <v>4</v>
      </c>
      <c r="C218" s="42">
        <v>477</v>
      </c>
      <c r="D218" s="441">
        <v>2050</v>
      </c>
      <c r="E218" s="441"/>
      <c r="F218" s="441"/>
      <c r="G218" s="441" t="s">
        <v>1743</v>
      </c>
      <c r="H218" s="441"/>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36"/>
      <c r="AJ218" s="436"/>
      <c r="AK218" s="436"/>
      <c r="AL218" s="436"/>
      <c r="AM218" s="436"/>
      <c r="AN218" s="436"/>
      <c r="AO218" s="436"/>
      <c r="AP218" s="436"/>
      <c r="AQ218" s="436"/>
      <c r="AR218" s="436"/>
      <c r="AS218" s="436"/>
      <c r="AT218" s="436"/>
      <c r="AU218" s="436"/>
      <c r="AV218" s="436"/>
      <c r="AW218" s="436"/>
      <c r="AX218" s="436"/>
      <c r="AY218" s="436"/>
      <c r="AZ218" s="436"/>
      <c r="BA218" s="436"/>
      <c r="BB218" s="441"/>
    </row>
    <row r="219" spans="1:54" ht="15.75" customHeight="1">
      <c r="A219" s="40" t="s">
        <v>192</v>
      </c>
      <c r="B219" s="442">
        <v>5</v>
      </c>
      <c r="C219" s="441">
        <v>478</v>
      </c>
      <c r="D219" s="441">
        <v>3400</v>
      </c>
      <c r="E219" s="441"/>
      <c r="F219" s="441"/>
      <c r="G219" s="441" t="s">
        <v>2446</v>
      </c>
      <c r="H219" s="441" t="s">
        <v>2358</v>
      </c>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36"/>
      <c r="AJ219" s="436"/>
      <c r="AK219" s="436"/>
      <c r="AL219" s="436"/>
      <c r="AM219" s="436"/>
      <c r="AN219" s="436"/>
      <c r="AO219" s="436"/>
      <c r="AP219" s="436"/>
      <c r="AQ219" s="436"/>
      <c r="AR219" s="436"/>
      <c r="AS219" s="436"/>
      <c r="AT219" s="436"/>
      <c r="AU219" s="436"/>
      <c r="AV219" s="436"/>
      <c r="AW219" s="436"/>
      <c r="AX219" s="436"/>
      <c r="AY219" s="436"/>
      <c r="AZ219" s="436"/>
      <c r="BA219" s="436"/>
      <c r="BB219" s="441"/>
    </row>
    <row r="220" spans="1:54" ht="15.75" customHeight="1">
      <c r="A220" s="40" t="s">
        <v>192</v>
      </c>
      <c r="B220" s="442">
        <v>6</v>
      </c>
      <c r="C220" s="441">
        <v>479</v>
      </c>
      <c r="D220" s="441">
        <v>2900</v>
      </c>
      <c r="E220" s="441"/>
      <c r="F220" s="441"/>
      <c r="G220" s="441" t="s">
        <v>2040</v>
      </c>
      <c r="H220" s="441" t="s">
        <v>2358</v>
      </c>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36"/>
      <c r="AJ220" s="436"/>
      <c r="AK220" s="436"/>
      <c r="AL220" s="436"/>
      <c r="AM220" s="436"/>
      <c r="AN220" s="436"/>
      <c r="AO220" s="436"/>
      <c r="AP220" s="436"/>
      <c r="AQ220" s="436"/>
      <c r="AR220" s="436"/>
      <c r="AS220" s="436"/>
      <c r="AT220" s="436"/>
      <c r="AU220" s="436"/>
      <c r="AV220" s="436"/>
      <c r="AW220" s="436"/>
      <c r="AX220" s="436"/>
      <c r="AY220" s="436"/>
      <c r="AZ220" s="436"/>
      <c r="BA220" s="436"/>
      <c r="BB220" s="441"/>
    </row>
    <row r="221" spans="1:54" ht="15.75" customHeight="1">
      <c r="A221" s="40" t="s">
        <v>192</v>
      </c>
      <c r="B221" s="442">
        <v>7</v>
      </c>
      <c r="C221" s="42">
        <v>480</v>
      </c>
      <c r="D221" s="441">
        <v>2310</v>
      </c>
      <c r="E221" s="441"/>
      <c r="F221" s="441"/>
      <c r="G221" s="441" t="s">
        <v>2447</v>
      </c>
      <c r="H221" s="441"/>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36"/>
      <c r="AJ221" s="436"/>
      <c r="AK221" s="436"/>
      <c r="AL221" s="436"/>
      <c r="AM221" s="436"/>
      <c r="AN221" s="436"/>
      <c r="AO221" s="436"/>
      <c r="AP221" s="436"/>
      <c r="AQ221" s="436"/>
      <c r="AR221" s="436"/>
      <c r="AS221" s="436"/>
      <c r="AT221" s="436"/>
      <c r="AU221" s="436"/>
      <c r="AV221" s="436"/>
      <c r="AW221" s="436"/>
      <c r="AX221" s="436"/>
      <c r="AY221" s="436"/>
      <c r="AZ221" s="436"/>
      <c r="BA221" s="436"/>
      <c r="BB221" s="441"/>
    </row>
    <row r="222" spans="1:54" ht="15.75" customHeight="1">
      <c r="A222" s="40" t="s">
        <v>192</v>
      </c>
      <c r="B222" s="442">
        <v>8</v>
      </c>
      <c r="C222" s="441">
        <v>481</v>
      </c>
      <c r="D222" s="441">
        <v>2510</v>
      </c>
      <c r="E222" s="441"/>
      <c r="F222" s="441"/>
      <c r="G222" s="441" t="s">
        <v>2447</v>
      </c>
      <c r="H222" s="441"/>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36"/>
      <c r="AJ222" s="436"/>
      <c r="AK222" s="436"/>
      <c r="AL222" s="436"/>
      <c r="AM222" s="436"/>
      <c r="AN222" s="436"/>
      <c r="AO222" s="436"/>
      <c r="AP222" s="436"/>
      <c r="AQ222" s="436"/>
      <c r="AR222" s="436"/>
      <c r="AS222" s="436"/>
      <c r="AT222" s="436"/>
      <c r="AU222" s="436"/>
      <c r="AV222" s="436"/>
      <c r="AW222" s="436"/>
      <c r="AX222" s="436"/>
      <c r="AY222" s="436"/>
      <c r="AZ222" s="436"/>
      <c r="BA222" s="436"/>
      <c r="BB222" s="441"/>
    </row>
    <row r="223" spans="1:54" ht="15.75" customHeight="1">
      <c r="A223" s="40" t="s">
        <v>192</v>
      </c>
      <c r="B223" s="442">
        <v>9</v>
      </c>
      <c r="C223" s="441">
        <v>482</v>
      </c>
      <c r="D223" s="441">
        <v>3750</v>
      </c>
      <c r="E223" s="441"/>
      <c r="F223" s="441"/>
      <c r="G223" s="441" t="s">
        <v>1024</v>
      </c>
      <c r="H223" s="441"/>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36"/>
      <c r="AJ223" s="436"/>
      <c r="AK223" s="436"/>
      <c r="AL223" s="436"/>
      <c r="AM223" s="436"/>
      <c r="AN223" s="436"/>
      <c r="AO223" s="436"/>
      <c r="AP223" s="436"/>
      <c r="AQ223" s="436"/>
      <c r="AR223" s="436"/>
      <c r="AS223" s="436"/>
      <c r="AT223" s="436"/>
      <c r="AU223" s="436"/>
      <c r="AV223" s="436"/>
      <c r="AW223" s="436"/>
      <c r="AX223" s="436"/>
      <c r="AY223" s="436"/>
      <c r="AZ223" s="436"/>
      <c r="BA223" s="436"/>
      <c r="BB223" s="441"/>
    </row>
    <row r="224" spans="1:54" ht="15.75" customHeight="1">
      <c r="A224" s="40" t="s">
        <v>192</v>
      </c>
      <c r="B224" s="442">
        <v>10</v>
      </c>
      <c r="C224" s="42">
        <v>483</v>
      </c>
      <c r="D224" s="441">
        <v>3800</v>
      </c>
      <c r="E224" s="441"/>
      <c r="F224" s="441"/>
      <c r="G224" s="441" t="s">
        <v>2031</v>
      </c>
      <c r="H224" s="441"/>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36"/>
      <c r="AJ224" s="436"/>
      <c r="AK224" s="436"/>
      <c r="AL224" s="436"/>
      <c r="AM224" s="436"/>
      <c r="AN224" s="436"/>
      <c r="AO224" s="436"/>
      <c r="AP224" s="436"/>
      <c r="AQ224" s="436"/>
      <c r="AR224" s="436"/>
      <c r="AS224" s="436"/>
      <c r="AT224" s="436"/>
      <c r="AU224" s="436"/>
      <c r="AV224" s="436"/>
      <c r="AW224" s="436"/>
      <c r="AX224" s="436"/>
      <c r="AY224" s="436"/>
      <c r="AZ224" s="436"/>
      <c r="BA224" s="436"/>
      <c r="BB224" s="441"/>
    </row>
    <row r="225" spans="1:54" ht="15.75" customHeight="1">
      <c r="A225" s="40" t="s">
        <v>192</v>
      </c>
      <c r="B225" s="442">
        <v>11</v>
      </c>
      <c r="C225" s="441">
        <v>484</v>
      </c>
      <c r="D225" s="441">
        <v>3235</v>
      </c>
      <c r="E225" s="441"/>
      <c r="F225" s="441"/>
      <c r="G225" s="441" t="s">
        <v>748</v>
      </c>
      <c r="H225" s="441"/>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36"/>
      <c r="AJ225" s="436"/>
      <c r="AK225" s="436"/>
      <c r="AL225" s="436"/>
      <c r="AM225" s="436"/>
      <c r="AN225" s="436"/>
      <c r="AO225" s="436"/>
      <c r="AP225" s="436"/>
      <c r="AQ225" s="436"/>
      <c r="AR225" s="436"/>
      <c r="AS225" s="436"/>
      <c r="AT225" s="436"/>
      <c r="AU225" s="436"/>
      <c r="AV225" s="436"/>
      <c r="AW225" s="436"/>
      <c r="AX225" s="436"/>
      <c r="AY225" s="436"/>
      <c r="AZ225" s="436"/>
      <c r="BA225" s="436"/>
      <c r="BB225" s="441"/>
    </row>
    <row r="226" spans="1:54" ht="15.75" customHeight="1">
      <c r="A226" s="40" t="s">
        <v>197</v>
      </c>
      <c r="B226" s="442">
        <v>1</v>
      </c>
      <c r="C226" s="441">
        <v>485</v>
      </c>
      <c r="D226" s="441">
        <v>3100</v>
      </c>
      <c r="E226" s="441"/>
      <c r="F226" s="441"/>
      <c r="G226" s="441"/>
      <c r="H226" s="441"/>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36"/>
      <c r="AJ226" s="436"/>
      <c r="AK226" s="436"/>
      <c r="AL226" s="436"/>
      <c r="AM226" s="436"/>
      <c r="AN226" s="436"/>
      <c r="AO226" s="436"/>
      <c r="AP226" s="436"/>
      <c r="AQ226" s="436"/>
      <c r="AR226" s="436"/>
      <c r="AS226" s="436"/>
      <c r="AT226" s="436"/>
      <c r="AU226" s="436"/>
      <c r="AV226" s="436"/>
      <c r="AW226" s="436"/>
      <c r="AX226" s="436"/>
      <c r="AY226" s="436"/>
      <c r="AZ226" s="436"/>
      <c r="BA226" s="436"/>
      <c r="BB226" s="441"/>
    </row>
    <row r="227" spans="1:54" ht="15.75" customHeight="1">
      <c r="A227" s="40" t="s">
        <v>198</v>
      </c>
      <c r="B227" s="442">
        <v>1</v>
      </c>
      <c r="C227" s="42">
        <v>486</v>
      </c>
      <c r="D227" s="441">
        <v>3120</v>
      </c>
      <c r="E227" s="441"/>
      <c r="F227" s="441"/>
      <c r="G227" s="441">
        <v>37</v>
      </c>
      <c r="H227" s="441"/>
      <c r="I227" s="441"/>
      <c r="J227" s="441"/>
      <c r="K227" s="508"/>
      <c r="L227" s="502"/>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36"/>
      <c r="AJ227" s="436"/>
      <c r="AK227" s="436"/>
      <c r="AL227" s="436"/>
      <c r="AM227" s="436"/>
      <c r="AN227" s="436"/>
      <c r="AO227" s="436"/>
      <c r="AP227" s="436"/>
      <c r="AQ227" s="436"/>
      <c r="AR227" s="436"/>
      <c r="AS227" s="436"/>
      <c r="AT227" s="436"/>
      <c r="AU227" s="436"/>
      <c r="AV227" s="436"/>
      <c r="AW227" s="436"/>
      <c r="AX227" s="436"/>
      <c r="AY227" s="436"/>
      <c r="AZ227" s="436"/>
      <c r="BA227" s="436"/>
      <c r="BB227" s="441"/>
    </row>
    <row r="228" spans="1:54" ht="15.75" customHeight="1">
      <c r="A228" s="40" t="s">
        <v>204</v>
      </c>
      <c r="B228" s="442">
        <v>1</v>
      </c>
      <c r="C228" s="441">
        <v>487</v>
      </c>
      <c r="D228" s="441"/>
      <c r="E228" s="441"/>
      <c r="F228" s="441"/>
      <c r="G228" s="441" t="s">
        <v>1024</v>
      </c>
      <c r="H228" s="441"/>
      <c r="I228" s="508" t="s">
        <v>2448</v>
      </c>
      <c r="J228" s="502"/>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36"/>
      <c r="AJ228" s="436"/>
      <c r="AK228" s="436"/>
      <c r="AL228" s="436"/>
      <c r="AM228" s="436"/>
      <c r="AN228" s="436"/>
      <c r="AO228" s="436"/>
      <c r="AP228" s="436"/>
      <c r="AQ228" s="436"/>
      <c r="AR228" s="436"/>
      <c r="AS228" s="436"/>
      <c r="AT228" s="436"/>
      <c r="AU228" s="436"/>
      <c r="AV228" s="436"/>
      <c r="AW228" s="436"/>
      <c r="AX228" s="436"/>
      <c r="AY228" s="436"/>
      <c r="AZ228" s="436"/>
      <c r="BA228" s="436"/>
      <c r="BB228" s="441"/>
    </row>
    <row r="229" spans="1:54" ht="15.75" customHeight="1">
      <c r="A229" s="40" t="s">
        <v>204</v>
      </c>
      <c r="B229" s="442">
        <v>2</v>
      </c>
      <c r="C229" s="441">
        <v>488</v>
      </c>
      <c r="D229" s="441"/>
      <c r="E229" s="441"/>
      <c r="F229" s="441"/>
      <c r="G229" s="441" t="s">
        <v>1743</v>
      </c>
      <c r="H229" s="441"/>
      <c r="I229" s="508" t="s">
        <v>2449</v>
      </c>
      <c r="J229" s="502"/>
      <c r="K229" s="441"/>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36"/>
      <c r="AJ229" s="436"/>
      <c r="AK229" s="436"/>
      <c r="AL229" s="436"/>
      <c r="AM229" s="436"/>
      <c r="AN229" s="436"/>
      <c r="AO229" s="436"/>
      <c r="AP229" s="436"/>
      <c r="AQ229" s="436"/>
      <c r="AR229" s="436"/>
      <c r="AS229" s="436"/>
      <c r="AT229" s="436"/>
      <c r="AU229" s="436"/>
      <c r="AV229" s="436"/>
      <c r="AW229" s="436"/>
      <c r="AX229" s="436"/>
      <c r="AY229" s="436"/>
      <c r="AZ229" s="436"/>
      <c r="BA229" s="436"/>
      <c r="BB229" s="441"/>
    </row>
    <row r="230" spans="1:54" ht="15.75" customHeight="1">
      <c r="A230" s="40" t="s">
        <v>206</v>
      </c>
      <c r="B230" s="442">
        <v>1</v>
      </c>
      <c r="C230" s="42">
        <v>489</v>
      </c>
      <c r="D230" s="441">
        <v>3250</v>
      </c>
      <c r="E230" s="441"/>
      <c r="F230" s="441"/>
      <c r="G230" s="441">
        <v>40</v>
      </c>
      <c r="H230" s="441"/>
      <c r="I230" s="508" t="s">
        <v>2450</v>
      </c>
      <c r="J230" s="502"/>
      <c r="K230" s="441"/>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36"/>
      <c r="AJ230" s="436"/>
      <c r="AK230" s="436"/>
      <c r="AL230" s="436"/>
      <c r="AM230" s="436"/>
      <c r="AN230" s="436"/>
      <c r="AO230" s="436"/>
      <c r="AP230" s="436"/>
      <c r="AQ230" s="436"/>
      <c r="AR230" s="436"/>
      <c r="AS230" s="436"/>
      <c r="AT230" s="436"/>
      <c r="AU230" s="436"/>
      <c r="AV230" s="436"/>
      <c r="AW230" s="436"/>
      <c r="AX230" s="436"/>
      <c r="AY230" s="436"/>
      <c r="AZ230" s="436"/>
      <c r="BA230" s="436"/>
      <c r="BB230" s="441"/>
    </row>
    <row r="231" spans="1:54" ht="15.75" customHeight="1">
      <c r="A231" s="40" t="s">
        <v>206</v>
      </c>
      <c r="B231" s="442">
        <v>2</v>
      </c>
      <c r="C231" s="441">
        <v>490</v>
      </c>
      <c r="D231" s="441">
        <v>3470</v>
      </c>
      <c r="E231" s="441"/>
      <c r="F231" s="441"/>
      <c r="G231" s="441" t="s">
        <v>2421</v>
      </c>
      <c r="H231" s="441"/>
      <c r="I231" s="508" t="s">
        <v>2450</v>
      </c>
      <c r="J231" s="502"/>
      <c r="K231" s="508"/>
      <c r="L231" s="502"/>
      <c r="M231" s="502"/>
      <c r="N231" s="502"/>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36"/>
      <c r="AJ231" s="436"/>
      <c r="AK231" s="436"/>
      <c r="AL231" s="436"/>
      <c r="AM231" s="436"/>
      <c r="AN231" s="436"/>
      <c r="AO231" s="436"/>
      <c r="AP231" s="436"/>
      <c r="AQ231" s="436"/>
      <c r="AR231" s="436"/>
      <c r="AS231" s="436"/>
      <c r="AT231" s="436"/>
      <c r="AU231" s="436"/>
      <c r="AV231" s="436"/>
      <c r="AW231" s="436"/>
      <c r="AX231" s="436"/>
      <c r="AY231" s="436"/>
      <c r="AZ231" s="436"/>
      <c r="BA231" s="436"/>
      <c r="BB231" s="441"/>
    </row>
    <row r="232" spans="1:54" ht="15.75" customHeight="1">
      <c r="A232" s="40" t="s">
        <v>206</v>
      </c>
      <c r="B232" s="442">
        <v>3</v>
      </c>
      <c r="C232" s="441">
        <v>491</v>
      </c>
      <c r="D232" s="441">
        <v>3250</v>
      </c>
      <c r="E232" s="441"/>
      <c r="F232" s="441"/>
      <c r="G232" s="441" t="s">
        <v>659</v>
      </c>
      <c r="H232" s="441"/>
      <c r="I232" s="508" t="s">
        <v>2450</v>
      </c>
      <c r="J232" s="502"/>
      <c r="K232" s="441"/>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36"/>
      <c r="AJ232" s="436"/>
      <c r="AK232" s="436"/>
      <c r="AL232" s="436"/>
      <c r="AM232" s="436"/>
      <c r="AN232" s="436"/>
      <c r="AO232" s="436"/>
      <c r="AP232" s="436"/>
      <c r="AQ232" s="436"/>
      <c r="AR232" s="436"/>
      <c r="AS232" s="436"/>
      <c r="AT232" s="436"/>
      <c r="AU232" s="436"/>
      <c r="AV232" s="436"/>
      <c r="AW232" s="436"/>
      <c r="AX232" s="436"/>
      <c r="AY232" s="436"/>
      <c r="AZ232" s="436"/>
      <c r="BA232" s="436"/>
      <c r="BB232" s="441"/>
    </row>
    <row r="233" spans="1:54" ht="15.75" customHeight="1">
      <c r="A233" s="40" t="s">
        <v>206</v>
      </c>
      <c r="B233" s="442">
        <v>4</v>
      </c>
      <c r="C233" s="42">
        <v>492</v>
      </c>
      <c r="D233" s="441">
        <v>3670</v>
      </c>
      <c r="E233" s="441"/>
      <c r="F233" s="441"/>
      <c r="G233" s="441" t="s">
        <v>2082</v>
      </c>
      <c r="H233" s="441"/>
      <c r="I233" s="441"/>
      <c r="J233" s="441"/>
      <c r="K233" s="441"/>
      <c r="L233" s="441"/>
      <c r="M233" s="441"/>
      <c r="N233" s="441"/>
      <c r="O233" s="441"/>
      <c r="P233" s="441"/>
      <c r="Q233" s="441"/>
      <c r="R233" s="441"/>
      <c r="S233" s="441"/>
      <c r="T233" s="441"/>
      <c r="U233" s="441"/>
      <c r="V233" s="441"/>
      <c r="W233" s="441"/>
      <c r="X233" s="441"/>
      <c r="Y233" s="441"/>
      <c r="Z233" s="441"/>
      <c r="AA233" s="441"/>
      <c r="AB233" s="441"/>
      <c r="AC233" s="441"/>
      <c r="AD233" s="441"/>
      <c r="AE233" s="441"/>
      <c r="AF233" s="441"/>
      <c r="AG233" s="441"/>
      <c r="AH233" s="441"/>
      <c r="AI233" s="441"/>
      <c r="AJ233" s="441"/>
      <c r="AK233" s="441"/>
      <c r="AL233" s="441"/>
      <c r="AM233" s="441"/>
      <c r="AN233" s="441"/>
      <c r="AO233" s="441"/>
      <c r="AP233" s="441"/>
      <c r="AQ233" s="441"/>
      <c r="AR233" s="441"/>
      <c r="AS233" s="441"/>
      <c r="AT233" s="441"/>
      <c r="AU233" s="441"/>
      <c r="AV233" s="441"/>
      <c r="AW233" s="441"/>
      <c r="AX233" s="441"/>
      <c r="AY233" s="441"/>
      <c r="AZ233" s="441"/>
      <c r="BA233" s="441"/>
      <c r="BB233" s="441"/>
    </row>
    <row r="234" spans="1:54" ht="15.75" customHeight="1">
      <c r="A234" s="40" t="s">
        <v>206</v>
      </c>
      <c r="B234" s="442">
        <v>5</v>
      </c>
      <c r="C234" s="441">
        <v>493</v>
      </c>
      <c r="D234" s="441">
        <v>3180</v>
      </c>
      <c r="E234" s="441"/>
      <c r="F234" s="441"/>
      <c r="G234" s="441" t="s">
        <v>2185</v>
      </c>
      <c r="H234" s="441"/>
      <c r="I234" s="508" t="s">
        <v>2450</v>
      </c>
      <c r="J234" s="502"/>
      <c r="K234" s="441"/>
      <c r="L234" s="441"/>
      <c r="M234" s="441"/>
      <c r="N234" s="441"/>
      <c r="O234" s="441"/>
      <c r="P234" s="441"/>
      <c r="Q234" s="441"/>
      <c r="R234" s="441"/>
      <c r="S234" s="441"/>
      <c r="T234" s="441"/>
      <c r="U234" s="441"/>
      <c r="V234" s="441"/>
      <c r="W234" s="441"/>
      <c r="X234" s="441"/>
      <c r="Y234" s="441"/>
      <c r="Z234" s="441"/>
      <c r="AA234" s="441"/>
      <c r="AB234" s="441"/>
      <c r="AC234" s="441"/>
      <c r="AD234" s="441"/>
      <c r="AE234" s="441"/>
      <c r="AF234" s="441"/>
      <c r="AG234" s="441"/>
      <c r="AH234" s="441"/>
      <c r="AI234" s="441"/>
      <c r="AJ234" s="441"/>
      <c r="AK234" s="441"/>
      <c r="AL234" s="441"/>
      <c r="AM234" s="441"/>
      <c r="AN234" s="441"/>
      <c r="AO234" s="441"/>
      <c r="AP234" s="441"/>
      <c r="AQ234" s="441"/>
      <c r="AR234" s="441"/>
      <c r="AS234" s="441"/>
      <c r="AT234" s="441"/>
      <c r="AU234" s="441"/>
      <c r="AV234" s="441"/>
      <c r="AW234" s="441"/>
      <c r="AX234" s="441"/>
      <c r="AY234" s="441"/>
      <c r="AZ234" s="441"/>
      <c r="BA234" s="441"/>
      <c r="BB234" s="441"/>
    </row>
    <row r="235" spans="1:54" ht="15.75" customHeight="1">
      <c r="A235" s="40" t="s">
        <v>206</v>
      </c>
      <c r="B235" s="442">
        <v>6</v>
      </c>
      <c r="C235" s="441">
        <v>494</v>
      </c>
      <c r="D235" s="441">
        <v>3200</v>
      </c>
      <c r="E235" s="441"/>
      <c r="F235" s="441"/>
      <c r="G235" s="441" t="s">
        <v>2185</v>
      </c>
      <c r="H235" s="441"/>
      <c r="I235" s="508" t="s">
        <v>2450</v>
      </c>
      <c r="J235" s="502"/>
      <c r="K235" s="441"/>
      <c r="L235" s="441"/>
      <c r="M235" s="441"/>
      <c r="N235" s="441"/>
      <c r="O235" s="441"/>
      <c r="P235" s="441"/>
      <c r="Q235" s="441"/>
      <c r="R235" s="441"/>
      <c r="S235" s="441"/>
      <c r="T235" s="441"/>
      <c r="U235" s="441"/>
      <c r="V235" s="441"/>
      <c r="W235" s="441"/>
      <c r="X235" s="441"/>
      <c r="Y235" s="441"/>
      <c r="Z235" s="441"/>
      <c r="AA235" s="441"/>
      <c r="AB235" s="441"/>
      <c r="AC235" s="441"/>
      <c r="AD235" s="441"/>
      <c r="AE235" s="441"/>
      <c r="AF235" s="441"/>
      <c r="AG235" s="441"/>
      <c r="AH235" s="441"/>
      <c r="AI235" s="441"/>
      <c r="AJ235" s="441"/>
      <c r="AK235" s="441"/>
      <c r="AL235" s="441"/>
      <c r="AM235" s="441"/>
      <c r="AN235" s="441"/>
      <c r="AO235" s="441"/>
      <c r="AP235" s="441"/>
      <c r="AQ235" s="441"/>
      <c r="AR235" s="441"/>
      <c r="AS235" s="441"/>
      <c r="AT235" s="441"/>
      <c r="AU235" s="441"/>
      <c r="AV235" s="441"/>
      <c r="AW235" s="441"/>
      <c r="AX235" s="441"/>
      <c r="AY235" s="441"/>
      <c r="AZ235" s="441"/>
      <c r="BA235" s="441"/>
      <c r="BB235" s="441"/>
    </row>
    <row r="236" spans="1:54" ht="15.75" customHeight="1">
      <c r="A236" s="40" t="s">
        <v>206</v>
      </c>
      <c r="B236" s="442">
        <v>7</v>
      </c>
      <c r="C236" s="42">
        <v>495</v>
      </c>
      <c r="D236" s="441">
        <v>3300</v>
      </c>
      <c r="E236" s="441"/>
      <c r="F236" s="441"/>
      <c r="G236" s="441" t="s">
        <v>2041</v>
      </c>
      <c r="H236" s="441"/>
      <c r="I236" s="508" t="s">
        <v>2450</v>
      </c>
      <c r="J236" s="502"/>
      <c r="K236" s="441"/>
      <c r="L236" s="441"/>
      <c r="M236" s="441"/>
      <c r="N236" s="441"/>
      <c r="O236" s="441"/>
      <c r="P236" s="441"/>
      <c r="Q236" s="441"/>
      <c r="R236" s="441"/>
      <c r="S236" s="441"/>
      <c r="T236" s="441"/>
      <c r="U236" s="441"/>
      <c r="V236" s="441"/>
      <c r="W236" s="441"/>
      <c r="X236" s="441"/>
      <c r="Y236" s="441"/>
      <c r="Z236" s="441"/>
      <c r="AA236" s="441"/>
      <c r="AB236" s="441"/>
      <c r="AC236" s="441"/>
      <c r="AD236" s="441"/>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c r="BB236" s="441"/>
    </row>
    <row r="237" spans="1:54" ht="15.75" customHeight="1">
      <c r="A237" s="40" t="s">
        <v>210</v>
      </c>
      <c r="B237" s="442">
        <v>1</v>
      </c>
      <c r="C237" s="441">
        <v>496</v>
      </c>
      <c r="D237" s="441">
        <v>2700</v>
      </c>
      <c r="E237" s="441">
        <v>4</v>
      </c>
      <c r="F237" s="441"/>
      <c r="G237" s="441" t="s">
        <v>2414</v>
      </c>
      <c r="H237" s="441"/>
      <c r="I237" s="508" t="s">
        <v>2451</v>
      </c>
      <c r="J237" s="502"/>
      <c r="K237" s="441"/>
      <c r="L237" s="441"/>
      <c r="M237" s="441"/>
      <c r="N237" s="441"/>
      <c r="O237" s="441"/>
      <c r="P237" s="441"/>
      <c r="Q237" s="441"/>
      <c r="R237" s="441"/>
      <c r="S237" s="441"/>
      <c r="T237" s="441"/>
      <c r="U237" s="441"/>
      <c r="V237" s="441"/>
      <c r="W237" s="441"/>
      <c r="X237" s="441"/>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row>
    <row r="238" spans="1:54" ht="15.75" customHeight="1">
      <c r="A238" s="40" t="s">
        <v>210</v>
      </c>
      <c r="B238" s="442">
        <v>2</v>
      </c>
      <c r="C238" s="441">
        <v>497</v>
      </c>
      <c r="D238" s="441">
        <v>2350</v>
      </c>
      <c r="E238" s="441"/>
      <c r="F238" s="441"/>
      <c r="G238" s="441" t="s">
        <v>1454</v>
      </c>
      <c r="H238" s="441"/>
      <c r="I238" s="441"/>
      <c r="J238" s="441"/>
      <c r="K238" s="441"/>
      <c r="L238" s="441"/>
      <c r="M238" s="441"/>
      <c r="N238" s="441"/>
      <c r="O238" s="441"/>
      <c r="P238" s="441"/>
      <c r="Q238" s="441"/>
      <c r="R238" s="441"/>
      <c r="S238" s="441"/>
      <c r="T238" s="441"/>
      <c r="U238" s="441"/>
      <c r="V238" s="441"/>
      <c r="W238" s="441"/>
      <c r="X238" s="441"/>
      <c r="Y238" s="441"/>
      <c r="Z238" s="441"/>
      <c r="AA238" s="441"/>
      <c r="AB238" s="441"/>
      <c r="AC238" s="441"/>
      <c r="AD238" s="441"/>
      <c r="AE238" s="441"/>
      <c r="AF238" s="441"/>
      <c r="AG238" s="441"/>
      <c r="AH238" s="441"/>
      <c r="AI238" s="441"/>
      <c r="AJ238" s="441"/>
      <c r="AK238" s="441"/>
      <c r="AL238" s="441"/>
      <c r="AM238" s="441"/>
      <c r="AN238" s="441"/>
      <c r="AO238" s="441"/>
      <c r="AP238" s="441"/>
      <c r="AQ238" s="441"/>
      <c r="AR238" s="441"/>
      <c r="AS238" s="441"/>
      <c r="AT238" s="441"/>
      <c r="AU238" s="441"/>
      <c r="AV238" s="441"/>
      <c r="AW238" s="441"/>
      <c r="AX238" s="441"/>
      <c r="AY238" s="441"/>
      <c r="AZ238" s="441"/>
      <c r="BA238" s="441"/>
      <c r="BB238" s="441"/>
    </row>
    <row r="239" spans="1:54" ht="15.75" customHeight="1">
      <c r="A239" s="40" t="s">
        <v>210</v>
      </c>
      <c r="B239" s="442">
        <v>3</v>
      </c>
      <c r="C239" s="42">
        <v>498</v>
      </c>
      <c r="D239" s="441">
        <v>3500</v>
      </c>
      <c r="E239" s="441">
        <v>0</v>
      </c>
      <c r="F239" s="441"/>
      <c r="G239" s="441" t="s">
        <v>2152</v>
      </c>
      <c r="H239" s="441"/>
      <c r="I239" s="508" t="s">
        <v>2452</v>
      </c>
      <c r="J239" s="502"/>
      <c r="K239" s="441"/>
      <c r="L239" s="441"/>
      <c r="M239" s="441"/>
      <c r="N239" s="441"/>
      <c r="O239" s="441"/>
      <c r="P239" s="441"/>
      <c r="Q239" s="441"/>
      <c r="R239" s="441"/>
      <c r="S239" s="441"/>
      <c r="T239" s="441"/>
      <c r="U239" s="441"/>
      <c r="V239" s="441"/>
      <c r="W239" s="441"/>
      <c r="X239" s="441"/>
      <c r="Y239" s="441"/>
      <c r="Z239" s="441"/>
      <c r="AA239" s="441"/>
      <c r="AB239" s="441"/>
      <c r="AC239" s="441"/>
      <c r="AD239" s="441"/>
      <c r="AE239" s="441"/>
      <c r="AF239" s="441"/>
      <c r="AG239" s="441"/>
      <c r="AH239" s="441"/>
      <c r="AI239" s="441"/>
      <c r="AJ239" s="441"/>
      <c r="AK239" s="441"/>
      <c r="AL239" s="441"/>
      <c r="AM239" s="441"/>
      <c r="AN239" s="441"/>
      <c r="AO239" s="441"/>
      <c r="AP239" s="441"/>
      <c r="AQ239" s="441"/>
      <c r="AR239" s="441"/>
      <c r="AS239" s="441"/>
      <c r="AT239" s="441"/>
      <c r="AU239" s="441"/>
      <c r="AV239" s="441"/>
      <c r="AW239" s="441"/>
      <c r="AX239" s="441"/>
      <c r="AY239" s="441"/>
      <c r="AZ239" s="441"/>
      <c r="BA239" s="441"/>
      <c r="BB239" s="441"/>
    </row>
    <row r="240" spans="1:54" ht="15.75" customHeight="1">
      <c r="A240" s="40" t="s">
        <v>210</v>
      </c>
      <c r="B240" s="442">
        <v>4</v>
      </c>
      <c r="C240" s="441">
        <v>499</v>
      </c>
      <c r="D240" s="441">
        <v>2670</v>
      </c>
      <c r="E240" s="441">
        <v>10</v>
      </c>
      <c r="F240" s="441"/>
      <c r="G240" s="441" t="s">
        <v>669</v>
      </c>
      <c r="H240" s="441"/>
      <c r="I240" s="441"/>
      <c r="J240" s="441"/>
      <c r="K240" s="441"/>
      <c r="L240" s="441"/>
      <c r="M240" s="441"/>
      <c r="N240" s="441"/>
      <c r="O240" s="441"/>
      <c r="P240" s="441"/>
      <c r="Q240" s="441"/>
      <c r="R240" s="441"/>
      <c r="S240" s="441"/>
      <c r="T240" s="441"/>
      <c r="U240" s="441"/>
      <c r="V240" s="441"/>
      <c r="W240" s="441"/>
      <c r="X240" s="441"/>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1"/>
      <c r="AY240" s="441"/>
      <c r="AZ240" s="441"/>
      <c r="BA240" s="441"/>
      <c r="BB240" s="441"/>
    </row>
    <row r="241" spans="1:54" ht="15.75" customHeight="1">
      <c r="A241" s="40" t="s">
        <v>210</v>
      </c>
      <c r="B241" s="442">
        <v>5</v>
      </c>
      <c r="C241" s="441">
        <v>500</v>
      </c>
      <c r="D241" s="441">
        <v>3750</v>
      </c>
      <c r="E241" s="441"/>
      <c r="F241" s="441"/>
      <c r="G241" s="441" t="s">
        <v>2031</v>
      </c>
      <c r="H241" s="441"/>
      <c r="I241" s="508" t="s">
        <v>2452</v>
      </c>
      <c r="J241" s="502"/>
      <c r="K241" s="441"/>
      <c r="L241" s="441"/>
      <c r="M241" s="441"/>
      <c r="N241" s="441"/>
      <c r="O241" s="441"/>
      <c r="P241" s="441"/>
      <c r="Q241" s="441"/>
      <c r="R241" s="441"/>
      <c r="S241" s="441"/>
      <c r="T241" s="441"/>
      <c r="U241" s="441"/>
      <c r="V241" s="441"/>
      <c r="W241" s="441"/>
      <c r="X241" s="441"/>
      <c r="Y241" s="441"/>
      <c r="Z241" s="441"/>
      <c r="AA241" s="441"/>
      <c r="AB241" s="441"/>
      <c r="AC241" s="441"/>
      <c r="AD241" s="441"/>
      <c r="AE241" s="441"/>
      <c r="AF241" s="441"/>
      <c r="AG241" s="441"/>
      <c r="AH241" s="441"/>
      <c r="AI241" s="441"/>
      <c r="AJ241" s="441"/>
      <c r="AK241" s="441"/>
      <c r="AL241" s="441"/>
      <c r="AM241" s="441"/>
      <c r="AN241" s="441"/>
      <c r="AO241" s="441"/>
      <c r="AP241" s="441"/>
      <c r="AQ241" s="441"/>
      <c r="AR241" s="441"/>
      <c r="AS241" s="441"/>
      <c r="AT241" s="441"/>
      <c r="AU241" s="441"/>
      <c r="AV241" s="441"/>
      <c r="AW241" s="441"/>
      <c r="AX241" s="441"/>
      <c r="AY241" s="441"/>
      <c r="AZ241" s="441"/>
      <c r="BA241" s="441"/>
      <c r="BB241" s="441"/>
    </row>
    <row r="242" spans="1:54" ht="15.75" customHeight="1">
      <c r="A242" s="40" t="s">
        <v>210</v>
      </c>
      <c r="B242" s="442">
        <v>6</v>
      </c>
      <c r="C242" s="42">
        <v>501</v>
      </c>
      <c r="D242" s="441">
        <v>3800</v>
      </c>
      <c r="E242" s="441"/>
      <c r="F242" s="441"/>
      <c r="G242" s="441" t="s">
        <v>2031</v>
      </c>
      <c r="H242" s="441"/>
      <c r="I242" s="508" t="s">
        <v>2453</v>
      </c>
      <c r="J242" s="502"/>
      <c r="K242" s="441"/>
      <c r="L242" s="441"/>
      <c r="M242" s="441"/>
      <c r="N242" s="441"/>
      <c r="O242" s="441"/>
      <c r="P242" s="441"/>
      <c r="Q242" s="441"/>
      <c r="R242" s="441"/>
      <c r="S242" s="441"/>
      <c r="T242" s="441"/>
      <c r="U242" s="441"/>
      <c r="V242" s="441"/>
      <c r="W242" s="441"/>
      <c r="X242" s="441"/>
      <c r="Y242" s="441"/>
      <c r="Z242" s="441"/>
      <c r="AA242" s="441"/>
      <c r="AB242" s="441"/>
      <c r="AC242" s="441"/>
      <c r="AD242" s="441"/>
      <c r="AE242" s="441"/>
      <c r="AF242" s="441"/>
      <c r="AG242" s="441"/>
      <c r="AH242" s="441"/>
      <c r="AI242" s="441"/>
      <c r="AJ242" s="441"/>
      <c r="AK242" s="441"/>
      <c r="AL242" s="441"/>
      <c r="AM242" s="441"/>
      <c r="AN242" s="441"/>
      <c r="AO242" s="441"/>
      <c r="AP242" s="441"/>
      <c r="AQ242" s="441"/>
      <c r="AR242" s="441"/>
      <c r="AS242" s="441"/>
      <c r="AT242" s="441"/>
      <c r="AU242" s="441"/>
      <c r="AV242" s="441"/>
      <c r="AW242" s="441"/>
      <c r="AX242" s="441"/>
      <c r="AY242" s="441"/>
      <c r="AZ242" s="441"/>
      <c r="BA242" s="441"/>
      <c r="BB242" s="441"/>
    </row>
    <row r="243" spans="1:54" ht="15.75" customHeight="1">
      <c r="A243" s="40" t="s">
        <v>210</v>
      </c>
      <c r="B243" s="442">
        <v>7</v>
      </c>
      <c r="C243" s="441">
        <v>502</v>
      </c>
      <c r="D243" s="441">
        <v>3200</v>
      </c>
      <c r="E243" s="441">
        <v>5</v>
      </c>
      <c r="F243" s="441"/>
      <c r="G243" s="441" t="s">
        <v>2040</v>
      </c>
      <c r="H243" s="441"/>
      <c r="I243" s="441"/>
      <c r="J243" s="441"/>
      <c r="K243" s="441"/>
      <c r="L243" s="441"/>
      <c r="M243" s="441"/>
      <c r="N243" s="441"/>
      <c r="O243" s="441"/>
      <c r="P243" s="441"/>
      <c r="Q243" s="441"/>
      <c r="R243" s="441"/>
      <c r="S243" s="441"/>
      <c r="T243" s="441"/>
      <c r="U243" s="441"/>
      <c r="V243" s="441"/>
      <c r="W243" s="441"/>
      <c r="X243" s="441"/>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1"/>
      <c r="AY243" s="441"/>
      <c r="AZ243" s="441"/>
      <c r="BA243" s="441"/>
      <c r="BB243" s="441"/>
    </row>
    <row r="244" spans="1:54" ht="15.75" customHeight="1">
      <c r="A244" s="40" t="s">
        <v>210</v>
      </c>
      <c r="B244" s="442">
        <v>8</v>
      </c>
      <c r="C244" s="441">
        <v>503</v>
      </c>
      <c r="D244" s="441">
        <v>1530</v>
      </c>
      <c r="E244" s="441">
        <v>7</v>
      </c>
      <c r="F244" s="441"/>
      <c r="G244" s="441" t="s">
        <v>2454</v>
      </c>
      <c r="H244" s="441"/>
      <c r="I244" s="441" t="s">
        <v>9</v>
      </c>
      <c r="J244" s="441"/>
      <c r="K244" s="441"/>
      <c r="L244" s="441"/>
      <c r="M244" s="441"/>
      <c r="N244" s="441"/>
      <c r="O244" s="441"/>
      <c r="P244" s="441"/>
      <c r="Q244" s="441"/>
      <c r="R244" s="441"/>
      <c r="S244" s="441"/>
      <c r="T244" s="441"/>
      <c r="U244" s="441"/>
      <c r="V244" s="441"/>
      <c r="W244" s="441"/>
      <c r="X244" s="441"/>
      <c r="Y244" s="441"/>
      <c r="Z244" s="441"/>
      <c r="AA244" s="441"/>
      <c r="AB244" s="441"/>
      <c r="AC244" s="441"/>
      <c r="AD244" s="441"/>
      <c r="AE244" s="441"/>
      <c r="AF244" s="441"/>
      <c r="AG244" s="441"/>
      <c r="AH244" s="441"/>
      <c r="AI244" s="441"/>
      <c r="AJ244" s="441"/>
      <c r="AK244" s="441"/>
      <c r="AL244" s="441"/>
      <c r="AM244" s="441"/>
      <c r="AN244" s="441"/>
      <c r="AO244" s="441"/>
      <c r="AP244" s="441"/>
      <c r="AQ244" s="441"/>
      <c r="AR244" s="441"/>
      <c r="AS244" s="441"/>
      <c r="AT244" s="441"/>
      <c r="AU244" s="441"/>
      <c r="AV244" s="441"/>
      <c r="AW244" s="441"/>
      <c r="AX244" s="441"/>
      <c r="AY244" s="441"/>
      <c r="AZ244" s="441"/>
      <c r="BA244" s="441"/>
      <c r="BB244" s="441"/>
    </row>
    <row r="245" spans="1:54" ht="15.75" customHeight="1">
      <c r="A245" s="40" t="s">
        <v>210</v>
      </c>
      <c r="B245" s="442" t="s">
        <v>2455</v>
      </c>
      <c r="C245" s="441" t="s">
        <v>2456</v>
      </c>
      <c r="D245" s="441">
        <v>3108</v>
      </c>
      <c r="E245" s="441"/>
      <c r="F245" s="441"/>
      <c r="G245" s="441" t="s">
        <v>2457</v>
      </c>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c r="BB245" s="441"/>
    </row>
    <row r="246" spans="1:54" ht="15.75" customHeight="1">
      <c r="A246" s="40" t="s">
        <v>213</v>
      </c>
      <c r="B246" s="442">
        <v>1</v>
      </c>
      <c r="C246" s="441">
        <v>596</v>
      </c>
      <c r="D246" s="441"/>
      <c r="E246" s="441">
        <v>14</v>
      </c>
      <c r="F246" s="441">
        <v>38</v>
      </c>
      <c r="G246" s="441">
        <v>40</v>
      </c>
      <c r="H246" s="441" t="s">
        <v>1961</v>
      </c>
      <c r="I246" s="441"/>
      <c r="J246" s="441"/>
      <c r="K246" s="441"/>
      <c r="L246" s="441"/>
      <c r="M246" s="441"/>
      <c r="N246" s="441"/>
      <c r="O246" s="441"/>
      <c r="P246" s="441"/>
      <c r="Q246" s="441"/>
      <c r="R246" s="441"/>
      <c r="S246" s="441"/>
      <c r="T246" s="441"/>
      <c r="U246" s="441"/>
      <c r="V246" s="441"/>
      <c r="W246" s="441"/>
      <c r="X246" s="441"/>
      <c r="Y246" s="441"/>
      <c r="Z246" s="441"/>
      <c r="AA246" s="441"/>
      <c r="AB246" s="441"/>
      <c r="AC246" s="441"/>
      <c r="AD246" s="441"/>
      <c r="AE246" s="441"/>
      <c r="AF246" s="441"/>
      <c r="AG246" s="441"/>
      <c r="AH246" s="441"/>
      <c r="AI246" s="441"/>
      <c r="AJ246" s="441"/>
      <c r="AK246" s="441"/>
      <c r="AL246" s="441"/>
      <c r="AM246" s="441"/>
      <c r="AN246" s="441"/>
      <c r="AO246" s="441"/>
      <c r="AP246" s="441"/>
      <c r="AQ246" s="441"/>
      <c r="AR246" s="441"/>
      <c r="AS246" s="441"/>
      <c r="AT246" s="441"/>
      <c r="AU246" s="441"/>
      <c r="AV246" s="441"/>
      <c r="AW246" s="441"/>
      <c r="AX246" s="441"/>
      <c r="AY246" s="441"/>
      <c r="AZ246" s="441"/>
      <c r="BA246" s="441"/>
      <c r="BB246" s="441"/>
    </row>
    <row r="247" spans="1:54" ht="15.75" customHeight="1">
      <c r="A247" s="40" t="s">
        <v>213</v>
      </c>
      <c r="B247" s="442">
        <v>2</v>
      </c>
      <c r="C247" s="441">
        <v>597</v>
      </c>
      <c r="D247" s="441"/>
      <c r="E247" s="441">
        <v>7</v>
      </c>
      <c r="F247" s="441">
        <v>35</v>
      </c>
      <c r="G247" s="441">
        <v>36</v>
      </c>
      <c r="H247" s="441"/>
      <c r="I247" s="508" t="s">
        <v>2458</v>
      </c>
      <c r="J247" s="502"/>
      <c r="K247" s="441"/>
      <c r="L247" s="441"/>
      <c r="M247" s="441"/>
      <c r="N247" s="441"/>
      <c r="O247" s="441"/>
      <c r="P247" s="441"/>
      <c r="Q247" s="441"/>
      <c r="R247" s="441"/>
      <c r="S247" s="441"/>
      <c r="T247" s="441"/>
      <c r="U247" s="441"/>
      <c r="V247" s="441"/>
      <c r="W247" s="441"/>
      <c r="X247" s="441"/>
      <c r="Y247" s="441"/>
      <c r="Z247" s="441"/>
      <c r="AA247" s="441"/>
      <c r="AB247" s="441"/>
      <c r="AC247" s="441"/>
      <c r="AD247" s="441"/>
      <c r="AE247" s="441"/>
      <c r="AF247" s="441"/>
      <c r="AG247" s="441"/>
      <c r="AH247" s="441"/>
      <c r="AI247" s="441"/>
      <c r="AJ247" s="441"/>
      <c r="AK247" s="441"/>
      <c r="AL247" s="441"/>
      <c r="AM247" s="441"/>
      <c r="AN247" s="441"/>
      <c r="AO247" s="441"/>
      <c r="AP247" s="441"/>
      <c r="AQ247" s="441"/>
      <c r="AR247" s="441"/>
      <c r="AS247" s="441"/>
      <c r="AT247" s="441"/>
      <c r="AU247" s="441"/>
      <c r="AV247" s="441"/>
      <c r="AW247" s="441"/>
      <c r="AX247" s="441"/>
      <c r="AY247" s="441"/>
      <c r="AZ247" s="441"/>
      <c r="BA247" s="441"/>
      <c r="BB247" s="441"/>
    </row>
    <row r="248" spans="1:54" ht="15.75" customHeight="1">
      <c r="A248" s="40" t="s">
        <v>215</v>
      </c>
      <c r="B248" s="442">
        <v>1</v>
      </c>
      <c r="C248" s="441">
        <v>598</v>
      </c>
      <c r="D248" s="441">
        <v>3050</v>
      </c>
      <c r="E248" s="441">
        <v>6</v>
      </c>
      <c r="F248" s="441"/>
      <c r="G248" s="441">
        <v>39</v>
      </c>
      <c r="H248" s="441" t="s">
        <v>2358</v>
      </c>
      <c r="I248" s="441" t="s">
        <v>2459</v>
      </c>
      <c r="J248" s="441"/>
      <c r="K248" s="441"/>
      <c r="L248" s="441"/>
      <c r="M248" s="441"/>
      <c r="N248" s="441"/>
      <c r="O248" s="441"/>
      <c r="P248" s="441"/>
      <c r="Q248" s="441"/>
      <c r="R248" s="441"/>
      <c r="S248" s="441"/>
      <c r="T248" s="441"/>
      <c r="U248" s="441"/>
      <c r="V248" s="441"/>
      <c r="W248" s="441"/>
      <c r="X248" s="441"/>
      <c r="Y248" s="441"/>
      <c r="Z248" s="441"/>
      <c r="AA248" s="441"/>
      <c r="AB248" s="441"/>
      <c r="AC248" s="441"/>
      <c r="AD248" s="441"/>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c r="BB248" s="441"/>
    </row>
    <row r="249" spans="1:54" ht="15.75" customHeight="1">
      <c r="A249" s="40" t="s">
        <v>215</v>
      </c>
      <c r="B249" s="442">
        <v>2</v>
      </c>
      <c r="C249" s="441">
        <v>599</v>
      </c>
      <c r="D249" s="441">
        <v>2580</v>
      </c>
      <c r="E249" s="441">
        <v>11</v>
      </c>
      <c r="F249" s="441"/>
      <c r="G249" s="441" t="s">
        <v>1506</v>
      </c>
      <c r="H249" s="441"/>
      <c r="I249" s="441"/>
      <c r="J249" s="441"/>
      <c r="K249" s="441"/>
      <c r="L249" s="441"/>
      <c r="M249" s="441"/>
      <c r="N249" s="441"/>
      <c r="O249" s="441"/>
      <c r="P249" s="441"/>
      <c r="Q249" s="441"/>
      <c r="R249" s="441"/>
      <c r="S249" s="441"/>
      <c r="T249" s="441"/>
      <c r="U249" s="441"/>
      <c r="V249" s="441"/>
      <c r="W249" s="441"/>
      <c r="X249" s="441"/>
      <c r="Y249" s="441"/>
      <c r="Z249" s="441"/>
      <c r="AA249" s="441"/>
      <c r="AB249" s="441"/>
      <c r="AC249" s="441"/>
      <c r="AD249" s="441"/>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c r="BB249" s="441"/>
    </row>
    <row r="250" spans="1:54" ht="15.75" customHeight="1">
      <c r="A250" s="40" t="s">
        <v>215</v>
      </c>
      <c r="B250" s="442">
        <v>3</v>
      </c>
      <c r="C250" s="441">
        <v>600</v>
      </c>
      <c r="D250" s="441">
        <v>3760</v>
      </c>
      <c r="E250" s="441">
        <v>5</v>
      </c>
      <c r="F250" s="441"/>
      <c r="G250" s="441" t="s">
        <v>715</v>
      </c>
      <c r="H250" s="441"/>
      <c r="I250" s="441" t="s">
        <v>2460</v>
      </c>
      <c r="J250" s="441"/>
      <c r="K250" s="441"/>
      <c r="L250" s="441"/>
      <c r="M250" s="441"/>
      <c r="N250" s="441"/>
      <c r="O250" s="441"/>
      <c r="P250" s="441"/>
      <c r="Q250" s="441"/>
      <c r="R250" s="441"/>
      <c r="S250" s="441"/>
      <c r="T250" s="441"/>
      <c r="U250" s="441"/>
      <c r="V250" s="441"/>
      <c r="W250" s="441"/>
      <c r="X250" s="441"/>
      <c r="Y250" s="441"/>
      <c r="Z250" s="441"/>
      <c r="AA250" s="441"/>
      <c r="AB250" s="441"/>
      <c r="AC250" s="441"/>
      <c r="AD250" s="441"/>
      <c r="AE250" s="441"/>
      <c r="AF250" s="441"/>
      <c r="AG250" s="441"/>
      <c r="AH250" s="441"/>
      <c r="AI250" s="441"/>
      <c r="AJ250" s="441"/>
      <c r="AK250" s="441"/>
      <c r="AL250" s="441"/>
      <c r="AM250" s="441"/>
      <c r="AN250" s="441"/>
      <c r="AO250" s="441"/>
      <c r="AP250" s="441"/>
      <c r="AQ250" s="441"/>
      <c r="AR250" s="441"/>
      <c r="AS250" s="441"/>
      <c r="AT250" s="441"/>
      <c r="AU250" s="441"/>
      <c r="AV250" s="441"/>
      <c r="AW250" s="441"/>
      <c r="AX250" s="441"/>
      <c r="AY250" s="441"/>
      <c r="AZ250" s="441"/>
      <c r="BA250" s="441"/>
      <c r="BB250" s="441"/>
    </row>
    <row r="251" spans="1:54" ht="15.75" customHeight="1">
      <c r="A251" s="40" t="s">
        <v>215</v>
      </c>
      <c r="B251" s="442">
        <v>4</v>
      </c>
      <c r="C251" s="441">
        <v>601</v>
      </c>
      <c r="D251" s="441">
        <v>2450</v>
      </c>
      <c r="E251" s="441">
        <v>10</v>
      </c>
      <c r="F251" s="441"/>
      <c r="G251" s="441" t="s">
        <v>2365</v>
      </c>
      <c r="H251" s="441" t="s">
        <v>2358</v>
      </c>
      <c r="I251" s="441" t="s">
        <v>2460</v>
      </c>
      <c r="J251" s="441"/>
      <c r="K251" s="441"/>
      <c r="L251" s="441"/>
      <c r="M251" s="441"/>
      <c r="N251" s="441"/>
      <c r="O251" s="441"/>
      <c r="P251" s="441"/>
      <c r="Q251" s="441"/>
      <c r="R251" s="441"/>
      <c r="S251" s="441"/>
      <c r="T251" s="441"/>
      <c r="U251" s="441"/>
      <c r="V251" s="441"/>
      <c r="W251" s="441"/>
      <c r="X251" s="441"/>
      <c r="Y251" s="441"/>
      <c r="Z251" s="441"/>
      <c r="AA251" s="441"/>
      <c r="AB251" s="441"/>
      <c r="AC251" s="441"/>
      <c r="AD251" s="441"/>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AZ251" s="441"/>
      <c r="BA251" s="441"/>
      <c r="BB251" s="441"/>
    </row>
    <row r="252" spans="1:54" ht="15.75" customHeight="1">
      <c r="A252" s="40" t="s">
        <v>215</v>
      </c>
      <c r="B252" s="442">
        <v>5</v>
      </c>
      <c r="C252" s="441">
        <v>602</v>
      </c>
      <c r="D252" s="441">
        <v>3120</v>
      </c>
      <c r="E252" s="441">
        <v>8</v>
      </c>
      <c r="F252" s="441"/>
      <c r="G252" s="441">
        <v>37</v>
      </c>
      <c r="H252" s="441"/>
      <c r="I252" s="441"/>
      <c r="J252" s="441"/>
      <c r="K252" s="441"/>
      <c r="L252" s="441"/>
      <c r="M252" s="441"/>
      <c r="N252" s="441"/>
      <c r="O252" s="441"/>
      <c r="P252" s="441"/>
      <c r="Q252" s="441"/>
      <c r="R252" s="441"/>
      <c r="S252" s="441"/>
      <c r="T252" s="441"/>
      <c r="U252" s="441"/>
      <c r="V252" s="441"/>
      <c r="W252" s="441"/>
      <c r="X252" s="441"/>
      <c r="Y252" s="441"/>
      <c r="Z252" s="441"/>
      <c r="AA252" s="441"/>
      <c r="AB252" s="441"/>
      <c r="AC252" s="441"/>
      <c r="AD252" s="441"/>
      <c r="AE252" s="441"/>
      <c r="AF252" s="441"/>
      <c r="AG252" s="441"/>
      <c r="AH252" s="441"/>
      <c r="AI252" s="441"/>
      <c r="AJ252" s="441"/>
      <c r="AK252" s="441"/>
      <c r="AL252" s="441"/>
      <c r="AM252" s="441"/>
      <c r="AN252" s="441"/>
      <c r="AO252" s="441"/>
      <c r="AP252" s="441"/>
      <c r="AQ252" s="441"/>
      <c r="AR252" s="441"/>
      <c r="AS252" s="441"/>
      <c r="AT252" s="441"/>
      <c r="AU252" s="441"/>
      <c r="AV252" s="441"/>
      <c r="AW252" s="441"/>
      <c r="AX252" s="441"/>
      <c r="AY252" s="441"/>
      <c r="AZ252" s="441"/>
      <c r="BA252" s="441"/>
      <c r="BB252" s="441"/>
    </row>
    <row r="253" spans="1:54" ht="15.75" customHeight="1">
      <c r="A253" s="40" t="s">
        <v>217</v>
      </c>
      <c r="B253" s="442" t="s">
        <v>2382</v>
      </c>
      <c r="C253" s="441" t="s">
        <v>2382</v>
      </c>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c r="AA253" s="441"/>
      <c r="AB253" s="441"/>
      <c r="AC253" s="441"/>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1"/>
      <c r="AY253" s="441"/>
      <c r="AZ253" s="441"/>
      <c r="BA253" s="441"/>
      <c r="BB253" s="441"/>
    </row>
    <row r="254" spans="1:54" ht="15.75" customHeight="1">
      <c r="A254" s="40" t="s">
        <v>217</v>
      </c>
      <c r="B254" s="442" t="s">
        <v>2382</v>
      </c>
      <c r="C254" s="441" t="s">
        <v>2382</v>
      </c>
      <c r="D254" s="441"/>
      <c r="E254" s="441"/>
      <c r="F254" s="441"/>
      <c r="G254" s="441"/>
      <c r="H254" s="441"/>
      <c r="I254" s="441"/>
      <c r="J254" s="441"/>
      <c r="K254" s="441"/>
      <c r="L254" s="441"/>
      <c r="M254" s="441"/>
      <c r="N254" s="441"/>
      <c r="O254" s="441"/>
      <c r="P254" s="441"/>
      <c r="Q254" s="441"/>
      <c r="R254" s="441"/>
      <c r="S254" s="441"/>
      <c r="T254" s="441"/>
      <c r="U254" s="441"/>
      <c r="V254" s="441"/>
      <c r="W254" s="441"/>
      <c r="X254" s="441"/>
      <c r="Y254" s="441"/>
      <c r="Z254" s="441"/>
      <c r="AA254" s="441"/>
      <c r="AB254" s="441"/>
      <c r="AC254" s="441"/>
      <c r="AD254" s="441"/>
      <c r="AE254" s="441"/>
      <c r="AF254" s="441"/>
      <c r="AG254" s="441"/>
      <c r="AH254" s="441"/>
      <c r="AI254" s="441"/>
      <c r="AJ254" s="441"/>
      <c r="AK254" s="441"/>
      <c r="AL254" s="441"/>
      <c r="AM254" s="441"/>
      <c r="AN254" s="441"/>
      <c r="AO254" s="441"/>
      <c r="AP254" s="441"/>
      <c r="AQ254" s="441"/>
      <c r="AR254" s="441"/>
      <c r="AS254" s="441"/>
      <c r="AT254" s="441"/>
      <c r="AU254" s="441"/>
      <c r="AV254" s="441"/>
      <c r="AW254" s="441"/>
      <c r="AX254" s="441"/>
      <c r="AY254" s="441"/>
      <c r="AZ254" s="441"/>
      <c r="BA254" s="441"/>
      <c r="BB254" s="441"/>
    </row>
    <row r="255" spans="1:54" ht="15.75" customHeight="1">
      <c r="A255" s="19" t="s">
        <v>81</v>
      </c>
      <c r="B255" s="442" t="s">
        <v>2382</v>
      </c>
      <c r="C255" s="441" t="s">
        <v>2382</v>
      </c>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c r="AA255" s="441"/>
      <c r="AB255" s="441"/>
      <c r="AC255" s="441"/>
      <c r="AD255" s="441"/>
      <c r="AE255" s="441"/>
      <c r="AF255" s="441"/>
      <c r="AG255" s="441"/>
      <c r="AH255" s="441"/>
      <c r="AI255" s="441"/>
      <c r="AJ255" s="441"/>
      <c r="AK255" s="441"/>
      <c r="AL255" s="441"/>
      <c r="AM255" s="441"/>
      <c r="AN255" s="441"/>
      <c r="AO255" s="441"/>
      <c r="AP255" s="441"/>
      <c r="AQ255" s="441"/>
      <c r="AR255" s="441"/>
      <c r="AS255" s="441"/>
      <c r="AT255" s="441"/>
      <c r="AU255" s="441"/>
      <c r="AV255" s="441"/>
      <c r="AW255" s="441"/>
      <c r="AX255" s="441"/>
      <c r="AY255" s="441"/>
      <c r="AZ255" s="441"/>
      <c r="BA255" s="441"/>
      <c r="BB255" s="441"/>
    </row>
    <row r="256" spans="1:54" ht="15.75" customHeight="1">
      <c r="A256" s="40" t="s">
        <v>223</v>
      </c>
      <c r="B256" s="442" t="s">
        <v>2461</v>
      </c>
      <c r="C256" s="441" t="s">
        <v>2462</v>
      </c>
      <c r="D256" s="441"/>
      <c r="E256" s="441"/>
      <c r="F256" s="441"/>
      <c r="G256" s="441"/>
      <c r="H256" s="441"/>
      <c r="I256" s="441"/>
      <c r="J256" s="441"/>
      <c r="K256" s="441"/>
      <c r="L256" s="441"/>
      <c r="M256" s="441"/>
      <c r="N256" s="441"/>
      <c r="O256" s="441"/>
      <c r="P256" s="441"/>
      <c r="Q256" s="441"/>
      <c r="R256" s="441"/>
      <c r="S256" s="441"/>
      <c r="T256" s="441"/>
      <c r="U256" s="441"/>
      <c r="V256" s="441"/>
      <c r="W256" s="441"/>
      <c r="X256" s="441"/>
      <c r="Y256" s="441"/>
      <c r="Z256" s="441"/>
      <c r="AA256" s="441"/>
      <c r="AB256" s="441"/>
      <c r="AC256" s="441"/>
      <c r="AD256" s="441"/>
      <c r="AE256" s="441"/>
      <c r="AF256" s="441"/>
      <c r="AG256" s="441"/>
      <c r="AH256" s="441"/>
      <c r="AI256" s="441"/>
      <c r="AJ256" s="441"/>
      <c r="AK256" s="441"/>
      <c r="AL256" s="441"/>
      <c r="AM256" s="441"/>
      <c r="AN256" s="441"/>
      <c r="AO256" s="441"/>
      <c r="AP256" s="441"/>
      <c r="AQ256" s="441"/>
      <c r="AR256" s="441"/>
      <c r="AS256" s="441"/>
      <c r="AT256" s="441"/>
      <c r="AU256" s="441"/>
      <c r="AV256" s="441"/>
      <c r="AW256" s="441"/>
      <c r="AX256" s="441"/>
      <c r="AY256" s="441"/>
      <c r="AZ256" s="441"/>
      <c r="BA256" s="441"/>
      <c r="BB256" s="441"/>
    </row>
    <row r="257" spans="1:54" ht="15.75" customHeight="1">
      <c r="A257" s="40" t="s">
        <v>225</v>
      </c>
      <c r="B257" s="442">
        <v>1</v>
      </c>
      <c r="C257" s="441">
        <v>635</v>
      </c>
      <c r="D257" s="441">
        <v>3110</v>
      </c>
      <c r="E257" s="441">
        <v>0</v>
      </c>
      <c r="F257" s="441" t="s">
        <v>1142</v>
      </c>
      <c r="G257" s="441" t="s">
        <v>2394</v>
      </c>
      <c r="H257" s="441" t="s">
        <v>1961</v>
      </c>
      <c r="I257" s="441" t="s">
        <v>2463</v>
      </c>
      <c r="J257" s="441">
        <v>1</v>
      </c>
      <c r="K257" s="441"/>
      <c r="L257" s="441"/>
      <c r="M257" s="441"/>
      <c r="N257" s="441"/>
      <c r="O257" s="441"/>
      <c r="P257" s="441"/>
      <c r="Q257" s="441"/>
      <c r="R257" s="441"/>
      <c r="S257" s="441"/>
      <c r="T257" s="441"/>
      <c r="U257" s="441"/>
      <c r="V257" s="441"/>
      <c r="W257" s="441"/>
      <c r="X257" s="441"/>
      <c r="Y257" s="441"/>
      <c r="Z257" s="441"/>
      <c r="AA257" s="441"/>
      <c r="AB257" s="441"/>
      <c r="AC257" s="441"/>
      <c r="AD257" s="441"/>
      <c r="AE257" s="441"/>
      <c r="AF257" s="441"/>
      <c r="AG257" s="441"/>
      <c r="AH257" s="441"/>
      <c r="AI257" s="441"/>
      <c r="AJ257" s="441"/>
      <c r="AK257" s="441"/>
      <c r="AL257" s="441"/>
      <c r="AM257" s="441"/>
      <c r="AN257" s="441"/>
      <c r="AO257" s="441"/>
      <c r="AP257" s="441"/>
      <c r="AQ257" s="441"/>
      <c r="AR257" s="441"/>
      <c r="AS257" s="441"/>
      <c r="AT257" s="441"/>
      <c r="AU257" s="441"/>
      <c r="AV257" s="441"/>
      <c r="AW257" s="441"/>
      <c r="AX257" s="441"/>
      <c r="AY257" s="441"/>
      <c r="AZ257" s="441"/>
      <c r="BA257" s="441"/>
      <c r="BB257" s="441"/>
    </row>
    <row r="258" spans="1:54" ht="15.75" customHeight="1">
      <c r="A258" s="40" t="s">
        <v>226</v>
      </c>
      <c r="B258" s="442">
        <v>43853</v>
      </c>
      <c r="C258" s="441" t="s">
        <v>2464</v>
      </c>
      <c r="D258" s="441">
        <v>3130</v>
      </c>
      <c r="E258" s="441"/>
      <c r="F258" s="441"/>
      <c r="G258" s="441" t="s">
        <v>2465</v>
      </c>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441"/>
      <c r="AE258" s="441"/>
      <c r="AF258" s="441"/>
      <c r="AG258" s="441"/>
      <c r="AH258" s="441"/>
      <c r="AI258" s="441"/>
      <c r="AJ258" s="441"/>
      <c r="AK258" s="441"/>
      <c r="AL258" s="441"/>
      <c r="AM258" s="441"/>
      <c r="AN258" s="441"/>
      <c r="AO258" s="441"/>
      <c r="AP258" s="441"/>
      <c r="AQ258" s="441"/>
      <c r="AR258" s="441"/>
      <c r="AS258" s="441"/>
      <c r="AT258" s="441"/>
      <c r="AU258" s="441"/>
      <c r="AV258" s="441"/>
      <c r="AW258" s="441"/>
      <c r="AX258" s="441"/>
      <c r="AY258" s="441"/>
      <c r="AZ258" s="441"/>
      <c r="BA258" s="441"/>
      <c r="BB258" s="441"/>
    </row>
    <row r="259" spans="1:54" ht="15.75" customHeight="1">
      <c r="A259" s="40" t="s">
        <v>230</v>
      </c>
      <c r="B259" s="442">
        <v>1</v>
      </c>
      <c r="C259" s="441">
        <v>659</v>
      </c>
      <c r="D259" s="441" t="s">
        <v>1963</v>
      </c>
      <c r="E259" s="441"/>
      <c r="F259" s="441"/>
      <c r="G259" s="441" t="s">
        <v>2389</v>
      </c>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441"/>
      <c r="AE259" s="441"/>
      <c r="AF259" s="441"/>
      <c r="AG259" s="441"/>
      <c r="AH259" s="441"/>
      <c r="AI259" s="441"/>
      <c r="AJ259" s="441"/>
      <c r="AK259" s="441"/>
      <c r="AL259" s="441"/>
      <c r="AM259" s="441"/>
      <c r="AN259" s="441"/>
      <c r="AO259" s="441"/>
      <c r="AP259" s="441"/>
      <c r="AQ259" s="441"/>
      <c r="AR259" s="441"/>
      <c r="AS259" s="441"/>
      <c r="AT259" s="441"/>
      <c r="AU259" s="441"/>
      <c r="AV259" s="441"/>
      <c r="AW259" s="441"/>
      <c r="AX259" s="441"/>
      <c r="AY259" s="441"/>
      <c r="AZ259" s="441"/>
      <c r="BA259" s="441"/>
      <c r="BB259" s="441"/>
    </row>
    <row r="260" spans="1:54" ht="15.75" customHeight="1">
      <c r="A260" s="40" t="s">
        <v>230</v>
      </c>
      <c r="B260" s="442">
        <v>2</v>
      </c>
      <c r="C260" s="441">
        <v>660</v>
      </c>
      <c r="D260" s="441" t="s">
        <v>1963</v>
      </c>
      <c r="E260" s="441"/>
      <c r="F260" s="441"/>
      <c r="G260" s="441">
        <v>39</v>
      </c>
      <c r="H260" s="441"/>
      <c r="I260" s="441"/>
      <c r="J260" s="441"/>
      <c r="K260" s="441"/>
      <c r="L260" s="441"/>
      <c r="M260" s="441"/>
      <c r="N260" s="441"/>
      <c r="O260" s="441"/>
      <c r="P260" s="441"/>
      <c r="Q260" s="441"/>
      <c r="R260" s="441"/>
      <c r="S260" s="441"/>
      <c r="T260" s="441"/>
      <c r="U260" s="441"/>
      <c r="V260" s="441"/>
      <c r="W260" s="441"/>
      <c r="X260" s="441"/>
      <c r="Y260" s="441"/>
      <c r="Z260" s="441"/>
      <c r="AA260" s="441"/>
      <c r="AB260" s="441"/>
      <c r="AC260" s="441"/>
      <c r="AD260" s="441"/>
      <c r="AE260" s="441"/>
      <c r="AF260" s="441"/>
      <c r="AG260" s="441"/>
      <c r="AH260" s="441"/>
      <c r="AI260" s="441"/>
      <c r="AJ260" s="441"/>
      <c r="AK260" s="441"/>
      <c r="AL260" s="441"/>
      <c r="AM260" s="441"/>
      <c r="AN260" s="441"/>
      <c r="AO260" s="441"/>
      <c r="AP260" s="441"/>
      <c r="AQ260" s="441"/>
      <c r="AR260" s="441"/>
      <c r="AS260" s="441"/>
      <c r="AT260" s="441"/>
      <c r="AU260" s="441"/>
      <c r="AV260" s="441"/>
      <c r="AW260" s="441"/>
      <c r="AX260" s="441"/>
      <c r="AY260" s="441"/>
      <c r="AZ260" s="441"/>
      <c r="BA260" s="441"/>
      <c r="BB260" s="441"/>
    </row>
    <row r="261" spans="1:54" ht="15.75" customHeight="1">
      <c r="A261" s="40" t="s">
        <v>230</v>
      </c>
      <c r="B261" s="442">
        <v>3</v>
      </c>
      <c r="C261" s="441">
        <v>661</v>
      </c>
      <c r="D261" s="441" t="s">
        <v>1963</v>
      </c>
      <c r="E261" s="441"/>
      <c r="F261" s="441"/>
      <c r="G261" s="441" t="s">
        <v>2082</v>
      </c>
      <c r="H261" s="441"/>
      <c r="I261" s="441"/>
      <c r="J261" s="441"/>
      <c r="K261" s="441"/>
      <c r="L261" s="441"/>
      <c r="M261" s="441"/>
      <c r="N261" s="441"/>
      <c r="O261" s="441"/>
      <c r="P261" s="441"/>
      <c r="Q261" s="441"/>
      <c r="R261" s="441"/>
      <c r="S261" s="441"/>
      <c r="T261" s="441"/>
      <c r="U261" s="441"/>
      <c r="V261" s="441"/>
      <c r="W261" s="441"/>
      <c r="X261" s="441"/>
      <c r="Y261" s="441"/>
      <c r="Z261" s="441"/>
      <c r="AA261" s="441"/>
      <c r="AB261" s="441"/>
      <c r="AC261" s="441"/>
      <c r="AD261" s="441"/>
      <c r="AE261" s="441"/>
      <c r="AF261" s="441"/>
      <c r="AG261" s="441"/>
      <c r="AH261" s="441"/>
      <c r="AI261" s="441"/>
      <c r="AJ261" s="441"/>
      <c r="AK261" s="441"/>
      <c r="AL261" s="441"/>
      <c r="AM261" s="441"/>
      <c r="AN261" s="441"/>
      <c r="AO261" s="441"/>
      <c r="AP261" s="441"/>
      <c r="AQ261" s="441"/>
      <c r="AR261" s="441"/>
      <c r="AS261" s="441"/>
      <c r="AT261" s="441"/>
      <c r="AU261" s="441"/>
      <c r="AV261" s="441"/>
      <c r="AW261" s="441"/>
      <c r="AX261" s="441"/>
      <c r="AY261" s="441"/>
      <c r="AZ261" s="441"/>
      <c r="BA261" s="441"/>
      <c r="BB261" s="441"/>
    </row>
    <row r="262" spans="1:54" ht="15.75" customHeight="1">
      <c r="A262" s="40" t="s">
        <v>230</v>
      </c>
      <c r="B262" s="442">
        <v>4</v>
      </c>
      <c r="C262" s="441">
        <v>662</v>
      </c>
      <c r="D262" s="441" t="s">
        <v>1963</v>
      </c>
      <c r="E262" s="441"/>
      <c r="F262" s="441"/>
      <c r="G262" s="441" t="s">
        <v>632</v>
      </c>
      <c r="H262" s="441"/>
      <c r="I262" s="441"/>
      <c r="J262" s="441"/>
      <c r="K262" s="441"/>
      <c r="L262" s="441"/>
      <c r="M262" s="441"/>
      <c r="N262" s="441"/>
      <c r="O262" s="441"/>
      <c r="P262" s="441"/>
      <c r="Q262" s="441"/>
      <c r="R262" s="441"/>
      <c r="S262" s="441"/>
      <c r="T262" s="441"/>
      <c r="U262" s="441"/>
      <c r="V262" s="441"/>
      <c r="W262" s="441"/>
      <c r="X262" s="441"/>
      <c r="Y262" s="441"/>
      <c r="Z262" s="441"/>
      <c r="AA262" s="441"/>
      <c r="AB262" s="441"/>
      <c r="AC262" s="441"/>
      <c r="AD262" s="441"/>
      <c r="AE262" s="441"/>
      <c r="AF262" s="441"/>
      <c r="AG262" s="441"/>
      <c r="AH262" s="441"/>
      <c r="AI262" s="441"/>
      <c r="AJ262" s="441"/>
      <c r="AK262" s="441"/>
      <c r="AL262" s="441"/>
      <c r="AM262" s="441"/>
      <c r="AN262" s="441"/>
      <c r="AO262" s="441"/>
      <c r="AP262" s="441"/>
      <c r="AQ262" s="441"/>
      <c r="AR262" s="441"/>
      <c r="AS262" s="441"/>
      <c r="AT262" s="441"/>
      <c r="AU262" s="441"/>
      <c r="AV262" s="441"/>
      <c r="AW262" s="441"/>
      <c r="AX262" s="441"/>
      <c r="AY262" s="441"/>
      <c r="AZ262" s="441"/>
      <c r="BA262" s="441"/>
      <c r="BB262" s="441"/>
    </row>
    <row r="263" spans="1:54" ht="15.75" customHeight="1">
      <c r="A263" s="40" t="s">
        <v>230</v>
      </c>
      <c r="B263" s="442">
        <v>5</v>
      </c>
      <c r="C263" s="441">
        <v>663</v>
      </c>
      <c r="D263" s="441" t="s">
        <v>1963</v>
      </c>
      <c r="E263" s="441"/>
      <c r="F263" s="441"/>
      <c r="G263" s="441" t="s">
        <v>2371</v>
      </c>
      <c r="H263" s="441"/>
      <c r="I263" s="441"/>
      <c r="J263" s="441"/>
      <c r="K263" s="441"/>
      <c r="L263" s="441"/>
      <c r="M263" s="441"/>
      <c r="N263" s="441"/>
      <c r="O263" s="441"/>
      <c r="P263" s="441"/>
      <c r="Q263" s="441"/>
      <c r="R263" s="441"/>
      <c r="S263" s="441"/>
      <c r="T263" s="441"/>
      <c r="U263" s="441"/>
      <c r="V263" s="441"/>
      <c r="W263" s="441"/>
      <c r="X263" s="441"/>
      <c r="Y263" s="441"/>
      <c r="Z263" s="441"/>
      <c r="AA263" s="441"/>
      <c r="AB263" s="441"/>
      <c r="AC263" s="441"/>
      <c r="AD263" s="441"/>
      <c r="AE263" s="441"/>
      <c r="AF263" s="441"/>
      <c r="AG263" s="441"/>
      <c r="AH263" s="441"/>
      <c r="AI263" s="441"/>
      <c r="AJ263" s="441"/>
      <c r="AK263" s="441"/>
      <c r="AL263" s="441"/>
      <c r="AM263" s="441"/>
      <c r="AN263" s="441"/>
      <c r="AO263" s="441"/>
      <c r="AP263" s="441"/>
      <c r="AQ263" s="441"/>
      <c r="AR263" s="441"/>
      <c r="AS263" s="441"/>
      <c r="AT263" s="441"/>
      <c r="AU263" s="441"/>
      <c r="AV263" s="441"/>
      <c r="AW263" s="441"/>
      <c r="AX263" s="441"/>
      <c r="AY263" s="441"/>
      <c r="AZ263" s="441"/>
      <c r="BA263" s="441"/>
      <c r="BB263" s="441"/>
    </row>
    <row r="264" spans="1:54" ht="15.75" customHeight="1">
      <c r="A264" s="40" t="s">
        <v>230</v>
      </c>
      <c r="B264" s="442">
        <v>6</v>
      </c>
      <c r="C264" s="441">
        <v>664</v>
      </c>
      <c r="D264" s="441" t="s">
        <v>1963</v>
      </c>
      <c r="E264" s="441"/>
      <c r="F264" s="441"/>
      <c r="G264" s="441" t="s">
        <v>2079</v>
      </c>
      <c r="H264" s="441"/>
      <c r="I264" s="441"/>
      <c r="J264" s="441"/>
      <c r="K264" s="441"/>
      <c r="L264" s="441"/>
      <c r="M264" s="441"/>
      <c r="N264" s="441"/>
      <c r="O264" s="441"/>
      <c r="P264" s="441"/>
      <c r="Q264" s="441"/>
      <c r="R264" s="441"/>
      <c r="S264" s="441"/>
      <c r="T264" s="441"/>
      <c r="U264" s="441"/>
      <c r="V264" s="441"/>
      <c r="W264" s="441"/>
      <c r="X264" s="441"/>
      <c r="Y264" s="441"/>
      <c r="Z264" s="441"/>
      <c r="AA264" s="441"/>
      <c r="AB264" s="441"/>
      <c r="AC264" s="441"/>
      <c r="AD264" s="441"/>
      <c r="AE264" s="441"/>
      <c r="AF264" s="441"/>
      <c r="AG264" s="441"/>
      <c r="AH264" s="441"/>
      <c r="AI264" s="441"/>
      <c r="AJ264" s="441"/>
      <c r="AK264" s="441"/>
      <c r="AL264" s="441"/>
      <c r="AM264" s="441"/>
      <c r="AN264" s="441"/>
      <c r="AO264" s="441"/>
      <c r="AP264" s="441"/>
      <c r="AQ264" s="441"/>
      <c r="AR264" s="441"/>
      <c r="AS264" s="441"/>
      <c r="AT264" s="441"/>
      <c r="AU264" s="441"/>
      <c r="AV264" s="441"/>
      <c r="AW264" s="441"/>
      <c r="AX264" s="441"/>
      <c r="AY264" s="441"/>
      <c r="AZ264" s="441"/>
      <c r="BA264" s="441"/>
      <c r="BB264" s="441"/>
    </row>
    <row r="265" spans="1:54" ht="15.75" customHeight="1">
      <c r="A265" s="40" t="s">
        <v>230</v>
      </c>
      <c r="B265" s="442">
        <v>7</v>
      </c>
      <c r="C265" s="441">
        <v>665</v>
      </c>
      <c r="D265" s="441" t="s">
        <v>1963</v>
      </c>
      <c r="E265" s="441"/>
      <c r="F265" s="441"/>
      <c r="G265" s="441" t="s">
        <v>2197</v>
      </c>
      <c r="H265" s="441"/>
      <c r="I265" s="441"/>
      <c r="J265" s="441"/>
      <c r="K265" s="441"/>
      <c r="L265" s="441"/>
      <c r="M265" s="441"/>
      <c r="N265" s="441"/>
      <c r="O265" s="441"/>
      <c r="P265" s="441"/>
      <c r="Q265" s="441"/>
      <c r="R265" s="441"/>
      <c r="S265" s="441"/>
      <c r="T265" s="441"/>
      <c r="U265" s="441"/>
      <c r="V265" s="441"/>
      <c r="W265" s="441"/>
      <c r="X265" s="441"/>
      <c r="Y265" s="441"/>
      <c r="Z265" s="441"/>
      <c r="AA265" s="441"/>
      <c r="AB265" s="441"/>
      <c r="AC265" s="441"/>
      <c r="AD265" s="441"/>
      <c r="AE265" s="441"/>
      <c r="AF265" s="441"/>
      <c r="AG265" s="441"/>
      <c r="AH265" s="441"/>
      <c r="AI265" s="441"/>
      <c r="AJ265" s="441"/>
      <c r="AK265" s="441"/>
      <c r="AL265" s="441"/>
      <c r="AM265" s="441"/>
      <c r="AN265" s="441"/>
      <c r="AO265" s="441"/>
      <c r="AP265" s="441"/>
      <c r="AQ265" s="441"/>
      <c r="AR265" s="441"/>
      <c r="AS265" s="441"/>
      <c r="AT265" s="441"/>
      <c r="AU265" s="441"/>
      <c r="AV265" s="441"/>
      <c r="AW265" s="441"/>
      <c r="AX265" s="441"/>
      <c r="AY265" s="441"/>
      <c r="AZ265" s="441"/>
      <c r="BA265" s="441"/>
      <c r="BB265" s="441"/>
    </row>
    <row r="266" spans="1:54" ht="15.75" customHeight="1">
      <c r="A266" s="40" t="s">
        <v>230</v>
      </c>
      <c r="B266" s="442">
        <v>8</v>
      </c>
      <c r="C266" s="441">
        <v>666</v>
      </c>
      <c r="D266" s="441" t="s">
        <v>1963</v>
      </c>
      <c r="E266" s="441"/>
      <c r="F266" s="441"/>
      <c r="G266" s="441" t="s">
        <v>669</v>
      </c>
      <c r="H266" s="441"/>
      <c r="I266" s="441"/>
      <c r="J266" s="441"/>
      <c r="K266" s="441"/>
      <c r="L266" s="441"/>
      <c r="M266" s="441"/>
      <c r="N266" s="441"/>
      <c r="O266" s="441"/>
      <c r="P266" s="441"/>
      <c r="Q266" s="441"/>
      <c r="R266" s="441"/>
      <c r="S266" s="441"/>
      <c r="T266" s="441"/>
      <c r="U266" s="441"/>
      <c r="V266" s="441"/>
      <c r="W266" s="441"/>
      <c r="X266" s="441"/>
      <c r="Y266" s="441"/>
      <c r="Z266" s="441"/>
      <c r="AA266" s="441"/>
      <c r="AB266" s="441"/>
      <c r="AC266" s="441"/>
      <c r="AD266" s="441"/>
      <c r="AE266" s="441"/>
      <c r="AF266" s="441"/>
      <c r="AG266" s="441"/>
      <c r="AH266" s="441"/>
      <c r="AI266" s="441"/>
      <c r="AJ266" s="441"/>
      <c r="AK266" s="441"/>
      <c r="AL266" s="441"/>
      <c r="AM266" s="441"/>
      <c r="AN266" s="441"/>
      <c r="AO266" s="441"/>
      <c r="AP266" s="441"/>
      <c r="AQ266" s="441"/>
      <c r="AR266" s="441"/>
      <c r="AS266" s="441"/>
      <c r="AT266" s="441"/>
      <c r="AU266" s="441"/>
      <c r="AV266" s="441"/>
      <c r="AW266" s="441"/>
      <c r="AX266" s="441"/>
      <c r="AY266" s="441"/>
      <c r="AZ266" s="441"/>
      <c r="BA266" s="441"/>
      <c r="BB266" s="441"/>
    </row>
    <row r="267" spans="1:54" ht="15.75" customHeight="1">
      <c r="A267" s="40" t="s">
        <v>230</v>
      </c>
      <c r="B267" s="442">
        <v>9</v>
      </c>
      <c r="C267" s="441">
        <v>667</v>
      </c>
      <c r="D267" s="441" t="s">
        <v>1963</v>
      </c>
      <c r="E267" s="441"/>
      <c r="F267" s="441"/>
      <c r="G267" s="441" t="s">
        <v>2170</v>
      </c>
      <c r="H267" s="441"/>
      <c r="I267" s="441"/>
      <c r="J267" s="441"/>
      <c r="K267" s="441"/>
      <c r="L267" s="441"/>
      <c r="M267" s="441"/>
      <c r="N267" s="441"/>
      <c r="O267" s="441"/>
      <c r="P267" s="441"/>
      <c r="Q267" s="441"/>
      <c r="R267" s="441"/>
      <c r="S267" s="441"/>
      <c r="T267" s="441"/>
      <c r="U267" s="441"/>
      <c r="V267" s="441"/>
      <c r="W267" s="441"/>
      <c r="X267" s="441"/>
      <c r="Y267" s="441"/>
      <c r="Z267" s="441"/>
      <c r="AA267" s="441"/>
      <c r="AB267" s="441"/>
      <c r="AC267" s="441"/>
      <c r="AD267" s="441"/>
      <c r="AE267" s="441"/>
      <c r="AF267" s="441"/>
      <c r="AG267" s="441"/>
      <c r="AH267" s="441"/>
      <c r="AI267" s="441"/>
      <c r="AJ267" s="441"/>
      <c r="AK267" s="441"/>
      <c r="AL267" s="441"/>
      <c r="AM267" s="441"/>
      <c r="AN267" s="441"/>
      <c r="AO267" s="441"/>
      <c r="AP267" s="441"/>
      <c r="AQ267" s="441"/>
      <c r="AR267" s="441"/>
      <c r="AS267" s="441"/>
      <c r="AT267" s="441"/>
      <c r="AU267" s="441"/>
      <c r="AV267" s="441"/>
      <c r="AW267" s="441"/>
      <c r="AX267" s="441"/>
      <c r="AY267" s="441"/>
      <c r="AZ267" s="441"/>
      <c r="BA267" s="441"/>
      <c r="BB267" s="441"/>
    </row>
    <row r="268" spans="1:54" ht="15.75" customHeight="1">
      <c r="A268" s="40" t="s">
        <v>230</v>
      </c>
      <c r="B268" s="442">
        <v>10</v>
      </c>
      <c r="C268" s="441">
        <v>668</v>
      </c>
      <c r="D268" s="441" t="s">
        <v>1963</v>
      </c>
      <c r="E268" s="441"/>
      <c r="F268" s="441"/>
      <c r="G268" s="441" t="s">
        <v>2041</v>
      </c>
      <c r="H268" s="441"/>
      <c r="I268" s="441"/>
      <c r="J268" s="441"/>
      <c r="K268" s="441"/>
      <c r="L268" s="441"/>
      <c r="M268" s="441"/>
      <c r="N268" s="441"/>
      <c r="O268" s="441"/>
      <c r="P268" s="441"/>
      <c r="Q268" s="441"/>
      <c r="R268" s="441"/>
      <c r="S268" s="441"/>
      <c r="T268" s="441"/>
      <c r="U268" s="441"/>
      <c r="V268" s="441"/>
      <c r="W268" s="441"/>
      <c r="X268" s="441"/>
      <c r="Y268" s="441"/>
      <c r="Z268" s="441"/>
      <c r="AA268" s="441"/>
      <c r="AB268" s="441"/>
      <c r="AC268" s="441"/>
      <c r="AD268" s="441"/>
      <c r="AE268" s="441"/>
      <c r="AF268" s="441"/>
      <c r="AG268" s="441"/>
      <c r="AH268" s="441"/>
      <c r="AI268" s="441"/>
      <c r="AJ268" s="441"/>
      <c r="AK268" s="441"/>
      <c r="AL268" s="441"/>
      <c r="AM268" s="441"/>
      <c r="AN268" s="441"/>
      <c r="AO268" s="441"/>
      <c r="AP268" s="441"/>
      <c r="AQ268" s="441"/>
      <c r="AR268" s="441"/>
      <c r="AS268" s="441"/>
      <c r="AT268" s="441"/>
      <c r="AU268" s="441"/>
      <c r="AV268" s="441"/>
      <c r="AW268" s="441"/>
      <c r="AX268" s="441"/>
      <c r="AY268" s="441"/>
      <c r="AZ268" s="441"/>
      <c r="BA268" s="441"/>
      <c r="BB268" s="441"/>
    </row>
    <row r="269" spans="1:54" ht="15.75" customHeight="1">
      <c r="A269" s="40" t="s">
        <v>233</v>
      </c>
      <c r="B269" s="442">
        <v>1</v>
      </c>
      <c r="C269" s="441">
        <v>669</v>
      </c>
      <c r="D269" s="441"/>
      <c r="E269" s="441">
        <v>1</v>
      </c>
      <c r="F269" s="441"/>
      <c r="G269" s="441">
        <v>40</v>
      </c>
      <c r="H269" s="441"/>
      <c r="I269" s="441"/>
      <c r="J269" s="441"/>
      <c r="K269" s="441"/>
      <c r="L269" s="441"/>
      <c r="M269" s="441"/>
      <c r="N269" s="441"/>
      <c r="O269" s="441"/>
      <c r="P269" s="441"/>
      <c r="Q269" s="441"/>
      <c r="R269" s="441"/>
      <c r="S269" s="441"/>
      <c r="T269" s="441"/>
      <c r="U269" s="441"/>
      <c r="V269" s="441"/>
      <c r="W269" s="441"/>
      <c r="X269" s="441"/>
      <c r="Y269" s="441"/>
      <c r="Z269" s="441"/>
      <c r="AA269" s="441"/>
      <c r="AB269" s="441"/>
      <c r="AC269" s="441"/>
      <c r="AD269" s="441"/>
      <c r="AE269" s="441"/>
      <c r="AF269" s="441"/>
      <c r="AG269" s="441"/>
      <c r="AH269" s="441"/>
      <c r="AI269" s="441"/>
      <c r="AJ269" s="441"/>
      <c r="AK269" s="441"/>
      <c r="AL269" s="441"/>
      <c r="AM269" s="441"/>
      <c r="AN269" s="441"/>
      <c r="AO269" s="441"/>
      <c r="AP269" s="441"/>
      <c r="AQ269" s="441"/>
      <c r="AR269" s="441"/>
      <c r="AS269" s="441"/>
      <c r="AT269" s="441"/>
      <c r="AU269" s="441"/>
      <c r="AV269" s="441"/>
      <c r="AW269" s="441"/>
      <c r="AX269" s="441"/>
      <c r="AY269" s="441"/>
      <c r="AZ269" s="441"/>
      <c r="BA269" s="441"/>
      <c r="BB269" s="441"/>
    </row>
    <row r="270" spans="1:54" ht="15.75" customHeight="1">
      <c r="A270" s="19" t="s">
        <v>235</v>
      </c>
      <c r="B270" s="442">
        <v>1</v>
      </c>
      <c r="C270" s="441">
        <v>670</v>
      </c>
      <c r="D270" s="441">
        <v>1700</v>
      </c>
      <c r="E270" s="441"/>
      <c r="F270" s="441"/>
      <c r="G270" s="441" t="s">
        <v>2466</v>
      </c>
      <c r="H270" s="441"/>
      <c r="I270" s="441"/>
      <c r="J270" s="441"/>
      <c r="K270" s="441"/>
      <c r="L270" s="441"/>
      <c r="M270" s="441"/>
      <c r="N270" s="441"/>
      <c r="O270" s="441"/>
      <c r="P270" s="441"/>
      <c r="Q270" s="441"/>
      <c r="R270" s="441"/>
      <c r="S270" s="441"/>
      <c r="T270" s="441"/>
      <c r="U270" s="441"/>
      <c r="V270" s="441"/>
      <c r="W270" s="441"/>
      <c r="X270" s="441"/>
      <c r="Y270" s="441"/>
      <c r="Z270" s="441"/>
      <c r="AA270" s="441"/>
      <c r="AB270" s="441"/>
      <c r="AC270" s="441"/>
      <c r="AD270" s="441"/>
      <c r="AE270" s="441"/>
      <c r="AF270" s="441"/>
      <c r="AG270" s="441"/>
      <c r="AH270" s="441"/>
      <c r="AI270" s="441"/>
      <c r="AJ270" s="441"/>
      <c r="AK270" s="441"/>
      <c r="AL270" s="441"/>
      <c r="AM270" s="441"/>
      <c r="AN270" s="441"/>
      <c r="AO270" s="441"/>
      <c r="AP270" s="441"/>
      <c r="AQ270" s="441"/>
      <c r="AR270" s="441"/>
      <c r="AS270" s="441"/>
      <c r="AT270" s="441"/>
      <c r="AU270" s="441"/>
      <c r="AV270" s="441"/>
      <c r="AW270" s="441"/>
      <c r="AX270" s="441"/>
      <c r="AY270" s="441"/>
      <c r="AZ270" s="441"/>
      <c r="BA270" s="441"/>
      <c r="BB270" s="441"/>
    </row>
    <row r="271" spans="1:54" ht="15.75" customHeight="1">
      <c r="A271" s="19" t="s">
        <v>235</v>
      </c>
      <c r="B271" s="442">
        <v>2</v>
      </c>
      <c r="C271" s="441">
        <v>671</v>
      </c>
      <c r="D271" s="441">
        <v>2800</v>
      </c>
      <c r="E271" s="441"/>
      <c r="F271" s="441"/>
      <c r="G271" s="441" t="s">
        <v>2040</v>
      </c>
      <c r="H271" s="441"/>
      <c r="I271" s="441" t="s">
        <v>2467</v>
      </c>
      <c r="J271" s="441"/>
      <c r="K271" s="441"/>
      <c r="L271" s="441"/>
      <c r="M271" s="441"/>
      <c r="N271" s="441"/>
      <c r="O271" s="441"/>
      <c r="P271" s="441"/>
      <c r="Q271" s="441"/>
      <c r="R271" s="441"/>
      <c r="S271" s="441"/>
      <c r="T271" s="441"/>
      <c r="U271" s="441"/>
      <c r="V271" s="441"/>
      <c r="W271" s="441"/>
      <c r="X271" s="441"/>
      <c r="Y271" s="441"/>
      <c r="Z271" s="441"/>
      <c r="AA271" s="441"/>
      <c r="AB271" s="441"/>
      <c r="AC271" s="441"/>
      <c r="AD271" s="441"/>
      <c r="AE271" s="441"/>
      <c r="AF271" s="441"/>
      <c r="AG271" s="441"/>
      <c r="AH271" s="441"/>
      <c r="AI271" s="441"/>
      <c r="AJ271" s="441"/>
      <c r="AK271" s="441"/>
      <c r="AL271" s="441"/>
      <c r="AM271" s="441"/>
      <c r="AN271" s="441"/>
      <c r="AO271" s="441"/>
      <c r="AP271" s="441"/>
      <c r="AQ271" s="441"/>
      <c r="AR271" s="441"/>
      <c r="AS271" s="441"/>
      <c r="AT271" s="441"/>
      <c r="AU271" s="441"/>
      <c r="AV271" s="441"/>
      <c r="AW271" s="441"/>
      <c r="AX271" s="441"/>
      <c r="AY271" s="441"/>
      <c r="AZ271" s="441"/>
      <c r="BA271" s="441"/>
      <c r="BB271" s="441"/>
    </row>
    <row r="272" spans="1:54" ht="15.75" customHeight="1">
      <c r="A272" s="19" t="s">
        <v>235</v>
      </c>
      <c r="B272" s="442">
        <v>3</v>
      </c>
      <c r="C272" s="441">
        <v>672</v>
      </c>
      <c r="D272" s="441">
        <v>2100</v>
      </c>
      <c r="E272" s="441"/>
      <c r="F272" s="441"/>
      <c r="G272" s="441" t="s">
        <v>1529</v>
      </c>
      <c r="H272" s="441"/>
      <c r="I272" s="441" t="s">
        <v>2468</v>
      </c>
      <c r="J272" s="441"/>
      <c r="K272" s="441"/>
      <c r="L272" s="441"/>
      <c r="M272" s="441"/>
      <c r="N272" s="441"/>
      <c r="O272" s="441"/>
      <c r="P272" s="441"/>
      <c r="Q272" s="441"/>
      <c r="R272" s="441"/>
      <c r="S272" s="441"/>
      <c r="T272" s="441"/>
      <c r="U272" s="441"/>
      <c r="V272" s="441"/>
      <c r="W272" s="441"/>
      <c r="X272" s="441"/>
      <c r="Y272" s="441"/>
      <c r="Z272" s="441"/>
      <c r="AA272" s="441"/>
      <c r="AB272" s="441"/>
      <c r="AC272" s="441"/>
      <c r="AD272" s="441"/>
      <c r="AE272" s="441"/>
      <c r="AF272" s="441"/>
      <c r="AG272" s="441"/>
      <c r="AH272" s="441"/>
      <c r="AI272" s="441"/>
      <c r="AJ272" s="441"/>
      <c r="AK272" s="441"/>
      <c r="AL272" s="441"/>
      <c r="AM272" s="441"/>
      <c r="AN272" s="441"/>
      <c r="AO272" s="441"/>
      <c r="AP272" s="441"/>
      <c r="AQ272" s="441"/>
      <c r="AR272" s="441"/>
      <c r="AS272" s="441"/>
      <c r="AT272" s="441"/>
      <c r="AU272" s="441"/>
      <c r="AV272" s="441"/>
      <c r="AW272" s="441"/>
      <c r="AX272" s="441"/>
      <c r="AY272" s="441"/>
      <c r="AZ272" s="441"/>
      <c r="BA272" s="441"/>
      <c r="BB272" s="441"/>
    </row>
    <row r="273" spans="1:54" ht="15.75" customHeight="1">
      <c r="A273" s="19" t="s">
        <v>235</v>
      </c>
      <c r="B273" s="442">
        <v>4</v>
      </c>
      <c r="C273" s="441">
        <v>673</v>
      </c>
      <c r="D273" s="441">
        <v>3200</v>
      </c>
      <c r="E273" s="441"/>
      <c r="F273" s="441"/>
      <c r="G273" s="441">
        <v>36</v>
      </c>
      <c r="H273" s="441"/>
      <c r="I273" s="441"/>
      <c r="J273" s="441"/>
      <c r="K273" s="441"/>
      <c r="L273" s="441"/>
      <c r="M273" s="441"/>
      <c r="N273" s="441"/>
      <c r="O273" s="441"/>
      <c r="P273" s="441"/>
      <c r="Q273" s="441"/>
      <c r="R273" s="441"/>
      <c r="S273" s="441"/>
      <c r="T273" s="441"/>
      <c r="U273" s="441"/>
      <c r="V273" s="441"/>
      <c r="W273" s="441"/>
      <c r="X273" s="441"/>
      <c r="Y273" s="441"/>
      <c r="Z273" s="441"/>
      <c r="AA273" s="441"/>
      <c r="AB273" s="441"/>
      <c r="AC273" s="441"/>
      <c r="AD273" s="441"/>
      <c r="AE273" s="441"/>
      <c r="AF273" s="441"/>
      <c r="AG273" s="441"/>
      <c r="AH273" s="441"/>
      <c r="AI273" s="441"/>
      <c r="AJ273" s="441"/>
      <c r="AK273" s="441"/>
      <c r="AL273" s="441"/>
      <c r="AM273" s="441"/>
      <c r="AN273" s="441"/>
      <c r="AO273" s="441"/>
      <c r="AP273" s="441"/>
      <c r="AQ273" s="441"/>
      <c r="AR273" s="441"/>
      <c r="AS273" s="441"/>
      <c r="AT273" s="441"/>
      <c r="AU273" s="441"/>
      <c r="AV273" s="441"/>
      <c r="AW273" s="441"/>
      <c r="AX273" s="441"/>
      <c r="AY273" s="441"/>
      <c r="AZ273" s="441"/>
      <c r="BA273" s="441"/>
      <c r="BB273" s="441"/>
    </row>
    <row r="274" spans="1:54" ht="15.75" customHeight="1">
      <c r="A274" s="19" t="s">
        <v>235</v>
      </c>
      <c r="B274" s="442">
        <v>5</v>
      </c>
      <c r="C274" s="441">
        <v>674</v>
      </c>
      <c r="D274" s="441">
        <v>1180</v>
      </c>
      <c r="E274" s="441"/>
      <c r="F274" s="441"/>
      <c r="G274" s="441">
        <v>28</v>
      </c>
      <c r="H274" s="441"/>
      <c r="I274" s="441"/>
      <c r="J274" s="441"/>
      <c r="K274" s="441"/>
      <c r="L274" s="441"/>
      <c r="M274" s="441"/>
      <c r="N274" s="441"/>
      <c r="O274" s="441"/>
      <c r="P274" s="441"/>
      <c r="Q274" s="441"/>
      <c r="R274" s="441"/>
      <c r="S274" s="441"/>
      <c r="T274" s="441"/>
      <c r="U274" s="441"/>
      <c r="V274" s="441"/>
      <c r="W274" s="441"/>
      <c r="X274" s="441"/>
      <c r="Y274" s="441"/>
      <c r="Z274" s="441"/>
      <c r="AA274" s="441"/>
      <c r="AB274" s="441"/>
      <c r="AC274" s="441"/>
      <c r="AD274" s="441"/>
      <c r="AE274" s="441"/>
      <c r="AF274" s="441"/>
      <c r="AG274" s="441"/>
      <c r="AH274" s="441"/>
      <c r="AI274" s="441"/>
      <c r="AJ274" s="441"/>
      <c r="AK274" s="441"/>
      <c r="AL274" s="441"/>
      <c r="AM274" s="441"/>
      <c r="AN274" s="441"/>
      <c r="AO274" s="441"/>
      <c r="AP274" s="441"/>
      <c r="AQ274" s="441"/>
      <c r="AR274" s="441"/>
      <c r="AS274" s="441"/>
      <c r="AT274" s="441"/>
      <c r="AU274" s="441"/>
      <c r="AV274" s="441"/>
      <c r="AW274" s="441"/>
      <c r="AX274" s="441"/>
      <c r="AY274" s="441"/>
      <c r="AZ274" s="441"/>
      <c r="BA274" s="441"/>
      <c r="BB274" s="441"/>
    </row>
    <row r="275" spans="1:54" ht="15.75" customHeight="1">
      <c r="A275" s="19" t="s">
        <v>235</v>
      </c>
      <c r="B275" s="442">
        <v>6</v>
      </c>
      <c r="C275" s="441">
        <v>675</v>
      </c>
      <c r="D275" s="441">
        <v>1340</v>
      </c>
      <c r="E275" s="441"/>
      <c r="F275" s="441"/>
      <c r="G275" s="441">
        <v>28</v>
      </c>
      <c r="H275" s="441"/>
      <c r="I275" s="441"/>
      <c r="J275" s="441"/>
      <c r="K275" s="441"/>
      <c r="L275" s="441"/>
      <c r="M275" s="441"/>
      <c r="N275" s="441"/>
      <c r="O275" s="441"/>
      <c r="P275" s="441"/>
      <c r="Q275" s="441"/>
      <c r="R275" s="441"/>
      <c r="S275" s="441"/>
      <c r="T275" s="441"/>
      <c r="U275" s="441"/>
      <c r="V275" s="441"/>
      <c r="W275" s="441"/>
      <c r="X275" s="441"/>
      <c r="Y275" s="441"/>
      <c r="Z275" s="441"/>
      <c r="AA275" s="441"/>
      <c r="AB275" s="441"/>
      <c r="AC275" s="441"/>
      <c r="AD275" s="441"/>
      <c r="AE275" s="441"/>
      <c r="AF275" s="441"/>
      <c r="AG275" s="441"/>
      <c r="AH275" s="441"/>
      <c r="AI275" s="441"/>
      <c r="AJ275" s="441"/>
      <c r="AK275" s="441"/>
      <c r="AL275" s="441"/>
      <c r="AM275" s="441"/>
      <c r="AN275" s="441"/>
      <c r="AO275" s="441"/>
      <c r="AP275" s="441"/>
      <c r="AQ275" s="441"/>
      <c r="AR275" s="441"/>
      <c r="AS275" s="441"/>
      <c r="AT275" s="441"/>
      <c r="AU275" s="441"/>
      <c r="AV275" s="441"/>
      <c r="AW275" s="441"/>
      <c r="AX275" s="441"/>
      <c r="AY275" s="441"/>
      <c r="AZ275" s="441"/>
      <c r="BA275" s="441"/>
      <c r="BB275" s="441"/>
    </row>
    <row r="276" spans="1:54" ht="15.75" customHeight="1">
      <c r="A276" s="19" t="s">
        <v>235</v>
      </c>
      <c r="B276" s="442">
        <v>7</v>
      </c>
      <c r="C276" s="441">
        <v>676</v>
      </c>
      <c r="D276" s="441">
        <v>1800</v>
      </c>
      <c r="E276" s="441"/>
      <c r="F276" s="441"/>
      <c r="G276" s="441" t="s">
        <v>814</v>
      </c>
      <c r="H276" s="441"/>
      <c r="I276" s="441"/>
      <c r="J276" s="441"/>
      <c r="K276" s="441"/>
      <c r="L276" s="441"/>
      <c r="M276" s="441"/>
      <c r="N276" s="441"/>
      <c r="O276" s="441"/>
      <c r="P276" s="441"/>
      <c r="Q276" s="441"/>
      <c r="R276" s="441"/>
      <c r="S276" s="441"/>
      <c r="T276" s="441"/>
      <c r="U276" s="441"/>
      <c r="V276" s="441"/>
      <c r="W276" s="441"/>
      <c r="X276" s="441"/>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row>
    <row r="277" spans="1:54" ht="15.75" customHeight="1">
      <c r="A277" s="19" t="s">
        <v>235</v>
      </c>
      <c r="B277" s="442">
        <v>8</v>
      </c>
      <c r="C277" s="441">
        <v>677</v>
      </c>
      <c r="D277" s="441">
        <v>3000</v>
      </c>
      <c r="E277" s="441"/>
      <c r="F277" s="441"/>
      <c r="G277" s="441">
        <v>36</v>
      </c>
      <c r="H277" s="441"/>
      <c r="I277" s="441" t="s">
        <v>19</v>
      </c>
      <c r="J277" s="441"/>
      <c r="K277" s="441"/>
      <c r="L277" s="441"/>
      <c r="M277" s="441"/>
      <c r="N277" s="441"/>
      <c r="O277" s="441"/>
      <c r="P277" s="441"/>
      <c r="Q277" s="441"/>
      <c r="R277" s="441"/>
      <c r="S277" s="441"/>
      <c r="T277" s="441"/>
      <c r="U277" s="441"/>
      <c r="V277" s="441"/>
      <c r="W277" s="441"/>
      <c r="X277" s="441"/>
      <c r="Y277" s="441"/>
      <c r="Z277" s="441"/>
      <c r="AA277" s="441"/>
      <c r="AB277" s="441"/>
      <c r="AC277" s="441"/>
      <c r="AD277" s="441"/>
      <c r="AE277" s="441"/>
      <c r="AF277" s="441"/>
      <c r="AG277" s="441"/>
      <c r="AH277" s="441"/>
      <c r="AI277" s="441"/>
      <c r="AJ277" s="441"/>
      <c r="AK277" s="441"/>
      <c r="AL277" s="441"/>
      <c r="AM277" s="441"/>
      <c r="AN277" s="441"/>
      <c r="AO277" s="441"/>
      <c r="AP277" s="441"/>
      <c r="AQ277" s="441"/>
      <c r="AR277" s="441"/>
      <c r="AS277" s="441"/>
      <c r="AT277" s="441"/>
      <c r="AU277" s="441"/>
      <c r="AV277" s="441"/>
      <c r="AW277" s="441"/>
      <c r="AX277" s="441"/>
      <c r="AY277" s="441"/>
      <c r="AZ277" s="441"/>
      <c r="BA277" s="441"/>
      <c r="BB277" s="441"/>
    </row>
    <row r="278" spans="1:54" ht="15.75" customHeight="1">
      <c r="A278" s="40" t="s">
        <v>238</v>
      </c>
      <c r="B278" s="442">
        <v>1</v>
      </c>
      <c r="C278" s="441">
        <v>678</v>
      </c>
      <c r="D278" s="441"/>
      <c r="E278" s="441">
        <v>1</v>
      </c>
      <c r="F278" s="441">
        <v>33</v>
      </c>
      <c r="G278" s="441" t="s">
        <v>814</v>
      </c>
      <c r="H278" s="441" t="s">
        <v>2358</v>
      </c>
      <c r="I278" s="441"/>
      <c r="J278" s="441"/>
      <c r="K278" s="441"/>
      <c r="L278" s="441"/>
      <c r="M278" s="441"/>
      <c r="N278" s="441"/>
      <c r="O278" s="441"/>
      <c r="P278" s="441"/>
      <c r="Q278" s="441"/>
      <c r="R278" s="441"/>
      <c r="S278" s="441"/>
      <c r="T278" s="441"/>
      <c r="U278" s="441"/>
      <c r="V278" s="441"/>
      <c r="W278" s="441"/>
      <c r="X278" s="441"/>
      <c r="Y278" s="441"/>
      <c r="Z278" s="441"/>
      <c r="AA278" s="441"/>
      <c r="AB278" s="441"/>
      <c r="AC278" s="441"/>
      <c r="AD278" s="441"/>
      <c r="AE278" s="441"/>
      <c r="AF278" s="441"/>
      <c r="AG278" s="441"/>
      <c r="AH278" s="441"/>
      <c r="AI278" s="441"/>
      <c r="AJ278" s="441"/>
      <c r="AK278" s="441"/>
      <c r="AL278" s="441"/>
      <c r="AM278" s="441"/>
      <c r="AN278" s="441"/>
      <c r="AO278" s="441"/>
      <c r="AP278" s="441"/>
      <c r="AQ278" s="441"/>
      <c r="AR278" s="441"/>
      <c r="AS278" s="441"/>
      <c r="AT278" s="441"/>
      <c r="AU278" s="441"/>
      <c r="AV278" s="441"/>
      <c r="AW278" s="441"/>
      <c r="AX278" s="441"/>
      <c r="AY278" s="441"/>
      <c r="AZ278" s="441"/>
      <c r="BA278" s="441"/>
      <c r="BB278" s="441"/>
    </row>
    <row r="279" spans="1:54" ht="15.75" customHeight="1">
      <c r="A279" s="40" t="s">
        <v>240</v>
      </c>
      <c r="B279" s="442">
        <v>1</v>
      </c>
      <c r="C279" s="441">
        <v>679</v>
      </c>
      <c r="D279" s="441"/>
      <c r="E279" s="441">
        <v>2</v>
      </c>
      <c r="F279" s="441" t="s">
        <v>2469</v>
      </c>
      <c r="G279" s="441" t="s">
        <v>2470</v>
      </c>
      <c r="H279" s="441" t="s">
        <v>1961</v>
      </c>
      <c r="I279" s="441"/>
      <c r="J279" s="441"/>
      <c r="K279" s="441"/>
      <c r="L279" s="441"/>
      <c r="M279" s="441"/>
      <c r="N279" s="441"/>
      <c r="O279" s="441"/>
      <c r="P279" s="441"/>
      <c r="Q279" s="441"/>
      <c r="R279" s="441"/>
      <c r="S279" s="441"/>
      <c r="T279" s="441"/>
      <c r="U279" s="441"/>
      <c r="V279" s="441"/>
      <c r="W279" s="441"/>
      <c r="X279" s="441"/>
      <c r="Y279" s="441"/>
      <c r="Z279" s="441"/>
      <c r="AA279" s="441"/>
      <c r="AB279" s="441"/>
      <c r="AC279" s="441"/>
      <c r="AD279" s="441"/>
      <c r="AE279" s="441"/>
      <c r="AF279" s="441"/>
      <c r="AG279" s="441"/>
      <c r="AH279" s="441"/>
      <c r="AI279" s="441"/>
      <c r="AJ279" s="441"/>
      <c r="AK279" s="441"/>
      <c r="AL279" s="441"/>
      <c r="AM279" s="441"/>
      <c r="AN279" s="441"/>
      <c r="AO279" s="441"/>
      <c r="AP279" s="441"/>
      <c r="AQ279" s="441"/>
      <c r="AR279" s="441"/>
      <c r="AS279" s="441"/>
      <c r="AT279" s="441"/>
      <c r="AU279" s="441"/>
      <c r="AV279" s="441"/>
      <c r="AW279" s="441"/>
      <c r="AX279" s="441"/>
      <c r="AY279" s="441"/>
      <c r="AZ279" s="441"/>
      <c r="BA279" s="441"/>
      <c r="BB279" s="441"/>
    </row>
    <row r="280" spans="1:54" ht="15.75" customHeight="1">
      <c r="A280" s="40" t="s">
        <v>213</v>
      </c>
      <c r="B280" s="442">
        <v>1</v>
      </c>
      <c r="C280" s="441">
        <v>680</v>
      </c>
      <c r="D280" s="441">
        <v>3390</v>
      </c>
      <c r="E280" s="441"/>
      <c r="F280" s="441"/>
      <c r="G280" s="441" t="s">
        <v>2040</v>
      </c>
      <c r="H280" s="441"/>
      <c r="I280" s="441"/>
      <c r="J280" s="441"/>
      <c r="K280" s="441"/>
      <c r="L280" s="441"/>
      <c r="M280" s="441"/>
      <c r="N280" s="441"/>
      <c r="O280" s="441"/>
      <c r="P280" s="441"/>
      <c r="Q280" s="441"/>
      <c r="R280" s="441"/>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row>
    <row r="281" spans="1:54" ht="15.75" customHeight="1">
      <c r="A281" s="40" t="s">
        <v>213</v>
      </c>
      <c r="B281" s="442">
        <v>2</v>
      </c>
      <c r="C281" s="441">
        <v>681</v>
      </c>
      <c r="D281" s="441">
        <v>2300</v>
      </c>
      <c r="E281" s="441"/>
      <c r="F281" s="441"/>
      <c r="G281" s="441" t="s">
        <v>735</v>
      </c>
      <c r="H281" s="441"/>
      <c r="I281" s="441"/>
      <c r="J281" s="441"/>
      <c r="K281" s="441"/>
      <c r="L281" s="441"/>
      <c r="M281" s="441"/>
      <c r="N281" s="441"/>
      <c r="O281" s="441"/>
      <c r="P281" s="441"/>
      <c r="Q281" s="441"/>
      <c r="R281" s="441"/>
      <c r="S281" s="441"/>
      <c r="T281" s="441"/>
      <c r="U281" s="441"/>
      <c r="V281" s="441"/>
      <c r="W281" s="441"/>
      <c r="X281" s="441"/>
      <c r="Y281" s="441"/>
      <c r="Z281" s="441"/>
      <c r="AA281" s="441"/>
      <c r="AB281" s="441"/>
      <c r="AC281" s="441"/>
      <c r="AD281" s="441"/>
      <c r="AE281" s="441"/>
      <c r="AF281" s="441"/>
      <c r="AG281" s="441"/>
      <c r="AH281" s="441"/>
      <c r="AI281" s="441"/>
      <c r="AJ281" s="441"/>
      <c r="AK281" s="441"/>
      <c r="AL281" s="441"/>
      <c r="AM281" s="441"/>
      <c r="AN281" s="441"/>
      <c r="AO281" s="441"/>
      <c r="AP281" s="441"/>
      <c r="AQ281" s="441"/>
      <c r="AR281" s="441"/>
      <c r="AS281" s="441"/>
      <c r="AT281" s="441"/>
      <c r="AU281" s="441"/>
      <c r="AV281" s="441"/>
      <c r="AW281" s="441"/>
      <c r="AX281" s="441"/>
      <c r="AY281" s="441"/>
      <c r="AZ281" s="441"/>
      <c r="BA281" s="441"/>
      <c r="BB281" s="441"/>
    </row>
    <row r="282" spans="1:54" ht="15.75" customHeight="1">
      <c r="A282" s="40" t="s">
        <v>242</v>
      </c>
      <c r="B282" s="442">
        <v>1</v>
      </c>
      <c r="C282" s="441">
        <v>682</v>
      </c>
      <c r="D282" s="441"/>
      <c r="E282" s="441">
        <v>4</v>
      </c>
      <c r="F282" s="441" t="s">
        <v>2413</v>
      </c>
      <c r="G282" s="441">
        <v>32</v>
      </c>
      <c r="H282" s="441"/>
      <c r="I282" s="441" t="s">
        <v>2471</v>
      </c>
      <c r="J282" s="441">
        <v>1</v>
      </c>
      <c r="K282" s="441"/>
      <c r="L282" s="441"/>
      <c r="M282" s="441"/>
      <c r="N282" s="441"/>
      <c r="O282" s="441"/>
      <c r="P282" s="441"/>
      <c r="Q282" s="441"/>
      <c r="R282" s="441"/>
      <c r="S282" s="441"/>
      <c r="T282" s="441"/>
      <c r="U282" s="441"/>
      <c r="V282" s="441"/>
      <c r="W282" s="441"/>
      <c r="X282" s="441"/>
      <c r="Y282" s="441"/>
      <c r="Z282" s="441"/>
      <c r="AA282" s="441"/>
      <c r="AB282" s="441"/>
      <c r="AC282" s="441"/>
      <c r="AD282" s="441"/>
      <c r="AE282" s="441"/>
      <c r="AF282" s="441"/>
      <c r="AG282" s="441"/>
      <c r="AH282" s="441"/>
      <c r="AI282" s="441"/>
      <c r="AJ282" s="441"/>
      <c r="AK282" s="441"/>
      <c r="AL282" s="441"/>
      <c r="AM282" s="441"/>
      <c r="AN282" s="441"/>
      <c r="AO282" s="441"/>
      <c r="AP282" s="441"/>
      <c r="AQ282" s="441"/>
      <c r="AR282" s="441"/>
      <c r="AS282" s="441"/>
      <c r="AT282" s="441"/>
      <c r="AU282" s="441"/>
      <c r="AV282" s="441"/>
      <c r="AW282" s="441"/>
      <c r="AX282" s="441"/>
      <c r="AY282" s="441"/>
      <c r="AZ282" s="441"/>
      <c r="BA282" s="441"/>
      <c r="BB282" s="441"/>
    </row>
    <row r="283" spans="1:54" ht="15.75" customHeight="1">
      <c r="A283" s="40" t="s">
        <v>244</v>
      </c>
      <c r="B283" s="442">
        <v>1</v>
      </c>
      <c r="C283" s="441">
        <v>683</v>
      </c>
      <c r="D283" s="441">
        <v>2700</v>
      </c>
      <c r="E283" s="441">
        <v>-1</v>
      </c>
      <c r="F283" s="441" t="s">
        <v>910</v>
      </c>
      <c r="G283" s="441" t="s">
        <v>2414</v>
      </c>
      <c r="H283" s="441" t="s">
        <v>2358</v>
      </c>
      <c r="I283" s="441"/>
      <c r="J283" s="441"/>
      <c r="K283" s="441"/>
      <c r="L283" s="441"/>
      <c r="M283" s="441"/>
      <c r="N283" s="441"/>
      <c r="O283" s="441"/>
      <c r="P283" s="441"/>
      <c r="Q283" s="441"/>
      <c r="R283" s="441"/>
      <c r="S283" s="441"/>
      <c r="T283" s="441"/>
      <c r="U283" s="441"/>
      <c r="V283" s="441"/>
      <c r="W283" s="441"/>
      <c r="X283" s="441"/>
      <c r="Y283" s="441"/>
      <c r="Z283" s="441"/>
      <c r="AA283" s="441"/>
      <c r="AB283" s="441"/>
      <c r="AC283" s="441"/>
      <c r="AD283" s="441"/>
      <c r="AE283" s="441"/>
      <c r="AF283" s="441"/>
      <c r="AG283" s="441"/>
      <c r="AH283" s="441"/>
      <c r="AI283" s="441"/>
      <c r="AJ283" s="441"/>
      <c r="AK283" s="441"/>
      <c r="AL283" s="441"/>
      <c r="AM283" s="441"/>
      <c r="AN283" s="441"/>
      <c r="AO283" s="441"/>
      <c r="AP283" s="441"/>
      <c r="AQ283" s="441"/>
      <c r="AR283" s="441"/>
      <c r="AS283" s="441"/>
      <c r="AT283" s="441"/>
      <c r="AU283" s="441"/>
      <c r="AV283" s="441"/>
      <c r="AW283" s="441"/>
      <c r="AX283" s="441"/>
      <c r="AY283" s="441"/>
      <c r="AZ283" s="441"/>
      <c r="BA283" s="441"/>
      <c r="BB283" s="441"/>
    </row>
    <row r="284" spans="1:54" ht="15.75" customHeight="1">
      <c r="A284" s="40" t="s">
        <v>246</v>
      </c>
      <c r="B284" s="442">
        <v>43843</v>
      </c>
      <c r="C284" s="441" t="s">
        <v>2472</v>
      </c>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441"/>
      <c r="AE284" s="441"/>
      <c r="AF284" s="441"/>
      <c r="AG284" s="441"/>
      <c r="AH284" s="441"/>
      <c r="AI284" s="441"/>
      <c r="AJ284" s="441"/>
      <c r="AK284" s="441"/>
      <c r="AL284" s="441"/>
      <c r="AM284" s="441"/>
      <c r="AN284" s="441"/>
      <c r="AO284" s="441"/>
      <c r="AP284" s="441"/>
      <c r="AQ284" s="441"/>
      <c r="AR284" s="441"/>
      <c r="AS284" s="441"/>
      <c r="AT284" s="441"/>
      <c r="AU284" s="441"/>
      <c r="AV284" s="441"/>
      <c r="AW284" s="441"/>
      <c r="AX284" s="441"/>
      <c r="AY284" s="441"/>
      <c r="AZ284" s="441"/>
      <c r="BA284" s="441"/>
      <c r="BB284" s="441"/>
    </row>
    <row r="285" spans="1:54" ht="15.75" customHeight="1">
      <c r="A285" s="40" t="s">
        <v>249</v>
      </c>
      <c r="B285" s="442">
        <v>1</v>
      </c>
      <c r="C285" s="441">
        <v>697</v>
      </c>
      <c r="D285" s="441">
        <v>1500</v>
      </c>
      <c r="E285" s="441"/>
      <c r="F285" s="441" t="s">
        <v>2027</v>
      </c>
      <c r="G285" s="441" t="s">
        <v>634</v>
      </c>
      <c r="H285" s="441" t="s">
        <v>2358</v>
      </c>
      <c r="I285" s="441"/>
      <c r="J285" s="441"/>
      <c r="K285" s="441"/>
      <c r="L285" s="441"/>
      <c r="M285" s="441"/>
      <c r="N285" s="441"/>
      <c r="O285" s="441"/>
      <c r="P285" s="441"/>
      <c r="Q285" s="441"/>
      <c r="R285" s="441"/>
      <c r="S285" s="441"/>
      <c r="T285" s="441"/>
      <c r="U285" s="441"/>
      <c r="V285" s="441"/>
      <c r="W285" s="441"/>
      <c r="X285" s="441"/>
      <c r="Y285" s="441"/>
      <c r="Z285" s="441"/>
      <c r="AA285" s="441"/>
      <c r="AB285" s="441"/>
      <c r="AC285" s="441"/>
      <c r="AD285" s="441"/>
      <c r="AE285" s="441"/>
      <c r="AF285" s="441"/>
      <c r="AG285" s="441"/>
      <c r="AH285" s="441"/>
      <c r="AI285" s="441"/>
      <c r="AJ285" s="441"/>
      <c r="AK285" s="441"/>
      <c r="AL285" s="441"/>
      <c r="AM285" s="441"/>
      <c r="AN285" s="441"/>
      <c r="AO285" s="441"/>
      <c r="AP285" s="441"/>
      <c r="AQ285" s="441"/>
      <c r="AR285" s="441"/>
      <c r="AS285" s="441"/>
      <c r="AT285" s="441"/>
      <c r="AU285" s="441"/>
      <c r="AV285" s="441"/>
      <c r="AW285" s="441"/>
      <c r="AX285" s="441"/>
      <c r="AY285" s="441"/>
      <c r="AZ285" s="441"/>
      <c r="BA285" s="441"/>
      <c r="BB285" s="441"/>
    </row>
    <row r="286" spans="1:54" ht="15.75" customHeight="1">
      <c r="A286" s="40" t="s">
        <v>249</v>
      </c>
      <c r="B286" s="442">
        <v>2</v>
      </c>
      <c r="C286" s="42">
        <v>698</v>
      </c>
      <c r="D286" s="441">
        <v>2110</v>
      </c>
      <c r="E286" s="212"/>
      <c r="F286" s="9" t="s">
        <v>643</v>
      </c>
      <c r="G286" s="9" t="s">
        <v>2413</v>
      </c>
      <c r="H286" s="9" t="s">
        <v>2358</v>
      </c>
      <c r="I286" s="212"/>
      <c r="J286" s="212"/>
      <c r="K286" s="212"/>
      <c r="L286" s="212"/>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row>
    <row r="287" spans="1:54" ht="15.75" customHeight="1">
      <c r="A287" s="40" t="s">
        <v>249</v>
      </c>
      <c r="B287" s="442">
        <v>3</v>
      </c>
      <c r="C287" s="441">
        <v>699</v>
      </c>
      <c r="D287" s="441">
        <v>1845</v>
      </c>
      <c r="E287" s="441"/>
      <c r="F287" s="441" t="s">
        <v>2466</v>
      </c>
      <c r="G287" s="441" t="s">
        <v>2473</v>
      </c>
      <c r="H287" s="441" t="s">
        <v>2358</v>
      </c>
      <c r="I287" s="441"/>
      <c r="J287" s="441"/>
      <c r="K287" s="441"/>
      <c r="L287" s="441"/>
      <c r="M287" s="441"/>
      <c r="N287" s="441"/>
      <c r="O287" s="441"/>
      <c r="P287" s="441"/>
      <c r="Q287" s="441"/>
      <c r="R287" s="441"/>
      <c r="S287" s="441"/>
      <c r="T287" s="441"/>
      <c r="U287" s="441"/>
      <c r="V287" s="441"/>
      <c r="W287" s="441"/>
      <c r="X287" s="441"/>
      <c r="Y287" s="441"/>
      <c r="Z287" s="441"/>
      <c r="AA287" s="441"/>
      <c r="AB287" s="441"/>
      <c r="AC287" s="441"/>
      <c r="AD287" s="441"/>
      <c r="AE287" s="441"/>
      <c r="AF287" s="441"/>
      <c r="AG287" s="441"/>
      <c r="AH287" s="441"/>
      <c r="AI287" s="441"/>
      <c r="AJ287" s="441"/>
      <c r="AK287" s="441"/>
      <c r="AL287" s="441"/>
      <c r="AM287" s="441"/>
      <c r="AN287" s="441"/>
      <c r="AO287" s="441"/>
      <c r="AP287" s="441"/>
      <c r="AQ287" s="441"/>
      <c r="AR287" s="441"/>
      <c r="AS287" s="441"/>
      <c r="AT287" s="441"/>
      <c r="AU287" s="441"/>
      <c r="AV287" s="441"/>
      <c r="AW287" s="441"/>
      <c r="AX287" s="441"/>
      <c r="AY287" s="441"/>
      <c r="AZ287" s="441"/>
      <c r="BA287" s="441"/>
      <c r="BB287" s="441"/>
    </row>
    <row r="288" spans="1:54" ht="15.75" customHeight="1">
      <c r="A288" s="40" t="s">
        <v>251</v>
      </c>
      <c r="B288" s="442">
        <v>1</v>
      </c>
      <c r="C288" s="441">
        <v>700</v>
      </c>
      <c r="D288" s="441">
        <v>1490</v>
      </c>
      <c r="E288" s="441"/>
      <c r="F288" s="441" t="s">
        <v>2474</v>
      </c>
      <c r="G288" s="441" t="s">
        <v>1182</v>
      </c>
      <c r="H288" s="441" t="s">
        <v>2358</v>
      </c>
      <c r="I288" s="441"/>
      <c r="J288" s="441"/>
      <c r="K288" s="441"/>
      <c r="L288" s="441"/>
      <c r="M288" s="441"/>
      <c r="N288" s="441"/>
      <c r="O288" s="441"/>
      <c r="P288" s="441"/>
      <c r="Q288" s="441"/>
      <c r="R288" s="441"/>
      <c r="S288" s="441"/>
      <c r="T288" s="441"/>
      <c r="U288" s="441"/>
      <c r="V288" s="441"/>
      <c r="W288" s="441"/>
      <c r="X288" s="441"/>
      <c r="Y288" s="441"/>
      <c r="Z288" s="441"/>
      <c r="AA288" s="441"/>
      <c r="AB288" s="441"/>
      <c r="AC288" s="441"/>
      <c r="AD288" s="441"/>
      <c r="AE288" s="441"/>
      <c r="AF288" s="441"/>
      <c r="AG288" s="441"/>
      <c r="AH288" s="441"/>
      <c r="AI288" s="441"/>
      <c r="AJ288" s="441"/>
      <c r="AK288" s="441"/>
      <c r="AL288" s="441"/>
      <c r="AM288" s="441"/>
      <c r="AN288" s="441"/>
      <c r="AO288" s="441"/>
      <c r="AP288" s="441"/>
      <c r="AQ288" s="441"/>
      <c r="AR288" s="441"/>
      <c r="AS288" s="441"/>
      <c r="AT288" s="441"/>
      <c r="AU288" s="441"/>
      <c r="AV288" s="441"/>
      <c r="AW288" s="441"/>
      <c r="AX288" s="441"/>
      <c r="AY288" s="441"/>
      <c r="AZ288" s="441"/>
      <c r="BA288" s="441"/>
      <c r="BB288" s="441"/>
    </row>
    <row r="289" spans="1:54" ht="15.75" customHeight="1">
      <c r="A289" s="40" t="s">
        <v>253</v>
      </c>
      <c r="B289" s="442">
        <v>1</v>
      </c>
      <c r="C289" s="441">
        <v>701</v>
      </c>
      <c r="D289" s="441">
        <v>1880</v>
      </c>
      <c r="E289" s="441">
        <v>6</v>
      </c>
      <c r="F289" s="441">
        <v>28</v>
      </c>
      <c r="G289" s="441" t="s">
        <v>2475</v>
      </c>
      <c r="H289" s="441" t="s">
        <v>2358</v>
      </c>
      <c r="I289" s="441"/>
      <c r="J289" s="441" t="s">
        <v>2358</v>
      </c>
      <c r="K289" s="441"/>
      <c r="L289" s="441"/>
      <c r="M289" s="441"/>
      <c r="N289" s="441"/>
      <c r="O289" s="441"/>
      <c r="P289" s="441"/>
      <c r="Q289" s="441"/>
      <c r="R289" s="441"/>
      <c r="S289" s="441"/>
      <c r="T289" s="441"/>
      <c r="U289" s="441"/>
      <c r="V289" s="441"/>
      <c r="W289" s="441"/>
      <c r="X289" s="441"/>
      <c r="Y289" s="441"/>
      <c r="Z289" s="441"/>
      <c r="AA289" s="441"/>
      <c r="AB289" s="441"/>
      <c r="AC289" s="441"/>
      <c r="AD289" s="441"/>
      <c r="AE289" s="441"/>
      <c r="AF289" s="441"/>
      <c r="AG289" s="441"/>
      <c r="AH289" s="441"/>
      <c r="AI289" s="441"/>
      <c r="AJ289" s="441"/>
      <c r="AK289" s="441"/>
      <c r="AL289" s="441"/>
      <c r="AM289" s="441"/>
      <c r="AN289" s="441"/>
      <c r="AO289" s="441"/>
      <c r="AP289" s="441"/>
      <c r="AQ289" s="441"/>
      <c r="AR289" s="441"/>
      <c r="AS289" s="441"/>
      <c r="AT289" s="441"/>
      <c r="AU289" s="441"/>
      <c r="AV289" s="441"/>
      <c r="AW289" s="441"/>
      <c r="AX289" s="441"/>
      <c r="AY289" s="441"/>
      <c r="AZ289" s="441"/>
      <c r="BA289" s="441"/>
      <c r="BB289" s="441"/>
    </row>
    <row r="290" spans="1:54" ht="15.75" customHeight="1">
      <c r="A290" s="40" t="s">
        <v>255</v>
      </c>
      <c r="B290" s="442">
        <v>43837</v>
      </c>
      <c r="C290" s="441" t="s">
        <v>2476</v>
      </c>
      <c r="D290" s="441"/>
      <c r="E290" s="441"/>
      <c r="F290" s="441"/>
      <c r="G290" s="441"/>
      <c r="H290" s="441"/>
      <c r="I290" s="441" t="s">
        <v>2477</v>
      </c>
      <c r="J290" s="441"/>
      <c r="K290" s="441"/>
      <c r="L290" s="441"/>
      <c r="M290" s="441"/>
      <c r="N290" s="441"/>
      <c r="O290" s="441"/>
      <c r="P290" s="441"/>
      <c r="Q290" s="441"/>
      <c r="R290" s="441"/>
      <c r="S290" s="441"/>
      <c r="T290" s="441"/>
      <c r="U290" s="441"/>
      <c r="V290" s="441"/>
      <c r="W290" s="441"/>
      <c r="X290" s="441"/>
      <c r="Y290" s="441"/>
      <c r="Z290" s="441"/>
      <c r="AA290" s="441"/>
      <c r="AB290" s="441"/>
      <c r="AC290" s="441"/>
      <c r="AD290" s="441"/>
      <c r="AE290" s="441"/>
      <c r="AF290" s="441"/>
      <c r="AG290" s="441"/>
      <c r="AH290" s="441"/>
      <c r="AI290" s="441"/>
      <c r="AJ290" s="441"/>
      <c r="AK290" s="441"/>
      <c r="AL290" s="441"/>
      <c r="AM290" s="441"/>
      <c r="AN290" s="441"/>
      <c r="AO290" s="441"/>
      <c r="AP290" s="441"/>
      <c r="AQ290" s="441"/>
      <c r="AR290" s="441"/>
      <c r="AS290" s="441"/>
      <c r="AT290" s="441"/>
      <c r="AU290" s="441"/>
      <c r="AV290" s="441"/>
      <c r="AW290" s="441"/>
      <c r="AX290" s="441"/>
      <c r="AY290" s="441"/>
      <c r="AZ290" s="441"/>
      <c r="BA290" s="441"/>
      <c r="BB290" s="441"/>
    </row>
    <row r="291" spans="1:54" ht="15.75" customHeight="1">
      <c r="A291" s="40" t="s">
        <v>257</v>
      </c>
      <c r="B291" s="442" t="s">
        <v>2478</v>
      </c>
      <c r="C291" s="441" t="s">
        <v>2479</v>
      </c>
      <c r="D291" s="441" t="s">
        <v>2480</v>
      </c>
      <c r="E291" s="441"/>
      <c r="F291" s="441" t="s">
        <v>258</v>
      </c>
      <c r="G291" s="441" t="s">
        <v>1964</v>
      </c>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441"/>
      <c r="AE291" s="441"/>
      <c r="AF291" s="441"/>
      <c r="AG291" s="441"/>
      <c r="AH291" s="441"/>
      <c r="AI291" s="441"/>
      <c r="AJ291" s="441"/>
      <c r="AK291" s="441"/>
      <c r="AL291" s="441"/>
      <c r="AM291" s="441"/>
      <c r="AN291" s="441"/>
      <c r="AO291" s="441"/>
      <c r="AP291" s="441"/>
      <c r="AQ291" s="441"/>
      <c r="AR291" s="441"/>
      <c r="AS291" s="441"/>
      <c r="AT291" s="441"/>
      <c r="AU291" s="441"/>
      <c r="AV291" s="441"/>
      <c r="AW291" s="441"/>
      <c r="AX291" s="441"/>
      <c r="AY291" s="441"/>
      <c r="AZ291" s="441"/>
      <c r="BA291" s="441"/>
      <c r="BB291" s="441"/>
    </row>
    <row r="292" spans="1:54" ht="15.75" customHeight="1">
      <c r="A292" s="40" t="s">
        <v>261</v>
      </c>
      <c r="B292" s="442">
        <v>1</v>
      </c>
      <c r="C292" s="441">
        <v>742</v>
      </c>
      <c r="D292" s="441"/>
      <c r="E292" s="441">
        <v>2</v>
      </c>
      <c r="F292" s="441"/>
      <c r="G292" s="441" t="s">
        <v>2481</v>
      </c>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1"/>
      <c r="AD292" s="441"/>
      <c r="AE292" s="441"/>
      <c r="AF292" s="441"/>
      <c r="AG292" s="441"/>
      <c r="AH292" s="441"/>
      <c r="AI292" s="441"/>
      <c r="AJ292" s="441"/>
      <c r="AK292" s="441"/>
      <c r="AL292" s="441"/>
      <c r="AM292" s="441"/>
      <c r="AN292" s="441"/>
      <c r="AO292" s="441"/>
      <c r="AP292" s="441"/>
      <c r="AQ292" s="441"/>
      <c r="AR292" s="441"/>
      <c r="AS292" s="441"/>
      <c r="AT292" s="441"/>
      <c r="AU292" s="441"/>
      <c r="AV292" s="441"/>
      <c r="AW292" s="441"/>
      <c r="AX292" s="441"/>
      <c r="AY292" s="441"/>
      <c r="AZ292" s="441"/>
      <c r="BA292" s="441"/>
      <c r="BB292" s="441"/>
    </row>
    <row r="293" spans="1:54" ht="15.75" customHeight="1">
      <c r="A293" s="40" t="s">
        <v>261</v>
      </c>
      <c r="B293" s="442">
        <v>2</v>
      </c>
      <c r="C293" s="441">
        <v>743</v>
      </c>
      <c r="D293" s="441"/>
      <c r="E293" s="441">
        <v>1</v>
      </c>
      <c r="F293" s="441"/>
      <c r="G293" s="441" t="s">
        <v>861</v>
      </c>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1"/>
      <c r="AD293" s="441"/>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c r="BB293" s="441"/>
    </row>
    <row r="294" spans="1:54" ht="15.75" customHeight="1">
      <c r="A294" s="40" t="s">
        <v>261</v>
      </c>
      <c r="B294" s="442">
        <v>3</v>
      </c>
      <c r="C294" s="441">
        <v>744</v>
      </c>
      <c r="D294" s="441"/>
      <c r="E294" s="441">
        <v>0</v>
      </c>
      <c r="F294" s="441"/>
      <c r="G294" s="441" t="s">
        <v>2040</v>
      </c>
      <c r="H294" s="441"/>
      <c r="I294" s="441"/>
      <c r="J294" s="441"/>
      <c r="K294" s="441"/>
      <c r="L294" s="441"/>
      <c r="M294" s="441"/>
      <c r="N294" s="441"/>
      <c r="O294" s="441"/>
      <c r="P294" s="441"/>
      <c r="Q294" s="441"/>
      <c r="R294" s="441"/>
      <c r="S294" s="441"/>
      <c r="T294" s="441"/>
      <c r="U294" s="441"/>
      <c r="V294" s="441"/>
      <c r="W294" s="441"/>
      <c r="X294" s="441"/>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c r="BB294" s="441"/>
    </row>
    <row r="295" spans="1:54" ht="15.75" customHeight="1">
      <c r="A295" s="40" t="s">
        <v>261</v>
      </c>
      <c r="B295" s="442">
        <v>4</v>
      </c>
      <c r="C295" s="441">
        <v>745</v>
      </c>
      <c r="D295" s="441"/>
      <c r="E295" s="441">
        <v>1</v>
      </c>
      <c r="F295" s="441"/>
      <c r="G295" s="441" t="s">
        <v>1454</v>
      </c>
      <c r="H295" s="441"/>
      <c r="I295" s="441"/>
      <c r="J295" s="441"/>
      <c r="K295" s="441"/>
      <c r="L295" s="441"/>
      <c r="M295" s="441"/>
      <c r="N295" s="441"/>
      <c r="O295" s="441"/>
      <c r="P295" s="441"/>
      <c r="Q295" s="441"/>
      <c r="R295" s="441"/>
      <c r="S295" s="441"/>
      <c r="T295" s="441"/>
      <c r="U295" s="441"/>
      <c r="V295" s="441"/>
      <c r="W295" s="441"/>
      <c r="X295" s="441"/>
      <c r="Y295" s="441"/>
      <c r="Z295" s="441"/>
      <c r="AA295" s="441"/>
      <c r="AB295" s="441"/>
      <c r="AC295" s="441"/>
      <c r="AD295" s="441"/>
      <c r="AE295" s="441"/>
      <c r="AF295" s="441"/>
      <c r="AG295" s="441"/>
      <c r="AH295" s="441"/>
      <c r="AI295" s="441"/>
      <c r="AJ295" s="441"/>
      <c r="AK295" s="441"/>
      <c r="AL295" s="441"/>
      <c r="AM295" s="441"/>
      <c r="AN295" s="441"/>
      <c r="AO295" s="441"/>
      <c r="AP295" s="441"/>
      <c r="AQ295" s="441"/>
      <c r="AR295" s="441"/>
      <c r="AS295" s="441"/>
      <c r="AT295" s="441"/>
      <c r="AU295" s="441"/>
      <c r="AV295" s="441"/>
      <c r="AW295" s="441"/>
      <c r="AX295" s="441"/>
      <c r="AY295" s="441"/>
      <c r="AZ295" s="441"/>
      <c r="BA295" s="441"/>
      <c r="BB295" s="441"/>
    </row>
    <row r="296" spans="1:54" ht="15.75" customHeight="1">
      <c r="A296" s="40" t="s">
        <v>261</v>
      </c>
      <c r="B296" s="442">
        <v>5</v>
      </c>
      <c r="C296" s="441">
        <v>746</v>
      </c>
      <c r="D296" s="441"/>
      <c r="E296" s="441">
        <v>0</v>
      </c>
      <c r="F296" s="441"/>
      <c r="G296" s="441" t="s">
        <v>632</v>
      </c>
      <c r="H296" s="441"/>
      <c r="I296" s="441"/>
      <c r="J296" s="441"/>
      <c r="K296" s="441"/>
      <c r="L296" s="441"/>
      <c r="M296" s="441"/>
      <c r="N296" s="441"/>
      <c r="O296" s="441"/>
      <c r="P296" s="441"/>
      <c r="Q296" s="441"/>
      <c r="R296" s="441"/>
      <c r="S296" s="441"/>
      <c r="T296" s="441"/>
      <c r="U296" s="441"/>
      <c r="V296" s="441"/>
      <c r="W296" s="441"/>
      <c r="X296" s="441"/>
      <c r="Y296" s="441"/>
      <c r="Z296" s="441"/>
      <c r="AA296" s="441"/>
      <c r="AB296" s="441"/>
      <c r="AC296" s="441"/>
      <c r="AD296" s="441"/>
      <c r="AE296" s="441"/>
      <c r="AF296" s="441"/>
      <c r="AG296" s="441"/>
      <c r="AH296" s="441"/>
      <c r="AI296" s="441"/>
      <c r="AJ296" s="441"/>
      <c r="AK296" s="441"/>
      <c r="AL296" s="441"/>
      <c r="AM296" s="441"/>
      <c r="AN296" s="441"/>
      <c r="AO296" s="441"/>
      <c r="AP296" s="441"/>
      <c r="AQ296" s="441"/>
      <c r="AR296" s="441"/>
      <c r="AS296" s="441"/>
      <c r="AT296" s="441"/>
      <c r="AU296" s="441"/>
      <c r="AV296" s="441"/>
      <c r="AW296" s="441"/>
      <c r="AX296" s="441"/>
      <c r="AY296" s="441"/>
      <c r="AZ296" s="441"/>
      <c r="BA296" s="441"/>
      <c r="BB296" s="441"/>
    </row>
    <row r="297" spans="1:54" ht="15.75" customHeight="1">
      <c r="A297" s="40" t="s">
        <v>261</v>
      </c>
      <c r="B297" s="442">
        <v>6</v>
      </c>
      <c r="C297" s="441">
        <v>747</v>
      </c>
      <c r="D297" s="441"/>
      <c r="E297" s="441">
        <v>10</v>
      </c>
      <c r="F297" s="441"/>
      <c r="G297" s="441" t="s">
        <v>2482</v>
      </c>
      <c r="H297" s="441"/>
      <c r="I297" s="441"/>
      <c r="J297" s="441"/>
      <c r="K297" s="441"/>
      <c r="L297" s="441"/>
      <c r="M297" s="441"/>
      <c r="N297" s="441"/>
      <c r="O297" s="441"/>
      <c r="P297" s="441"/>
      <c r="Q297" s="441"/>
      <c r="R297" s="441"/>
      <c r="S297" s="441"/>
      <c r="T297" s="441"/>
      <c r="U297" s="441"/>
      <c r="V297" s="441"/>
      <c r="W297" s="441"/>
      <c r="X297" s="441"/>
      <c r="Y297" s="441"/>
      <c r="Z297" s="441"/>
      <c r="AA297" s="441"/>
      <c r="AB297" s="441"/>
      <c r="AC297" s="441"/>
      <c r="AD297" s="441"/>
      <c r="AE297" s="441"/>
      <c r="AF297" s="441"/>
      <c r="AG297" s="441"/>
      <c r="AH297" s="441"/>
      <c r="AI297" s="441"/>
      <c r="AJ297" s="441"/>
      <c r="AK297" s="441"/>
      <c r="AL297" s="441"/>
      <c r="AM297" s="441"/>
      <c r="AN297" s="441"/>
      <c r="AO297" s="441"/>
      <c r="AP297" s="441"/>
      <c r="AQ297" s="441"/>
      <c r="AR297" s="441"/>
      <c r="AS297" s="441"/>
      <c r="AT297" s="441"/>
      <c r="AU297" s="441"/>
      <c r="AV297" s="441"/>
      <c r="AW297" s="441"/>
      <c r="AX297" s="441"/>
      <c r="AY297" s="441"/>
      <c r="AZ297" s="441"/>
      <c r="BA297" s="441"/>
      <c r="BB297" s="441"/>
    </row>
    <row r="298" spans="1:54" ht="15.75" customHeight="1">
      <c r="A298" s="40" t="s">
        <v>261</v>
      </c>
      <c r="B298" s="442">
        <v>7</v>
      </c>
      <c r="C298" s="441">
        <v>748</v>
      </c>
      <c r="D298" s="441"/>
      <c r="E298" s="441">
        <v>1</v>
      </c>
      <c r="F298" s="441"/>
      <c r="G298" s="441" t="s">
        <v>2188</v>
      </c>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441"/>
      <c r="AE298" s="441"/>
      <c r="AF298" s="441"/>
      <c r="AG298" s="441"/>
      <c r="AH298" s="441"/>
      <c r="AI298" s="441"/>
      <c r="AJ298" s="441"/>
      <c r="AK298" s="441"/>
      <c r="AL298" s="441"/>
      <c r="AM298" s="441"/>
      <c r="AN298" s="441"/>
      <c r="AO298" s="441"/>
      <c r="AP298" s="441"/>
      <c r="AQ298" s="441"/>
      <c r="AR298" s="441"/>
      <c r="AS298" s="441"/>
      <c r="AT298" s="441"/>
      <c r="AU298" s="441"/>
      <c r="AV298" s="441"/>
      <c r="AW298" s="441"/>
      <c r="AX298" s="441"/>
      <c r="AY298" s="441"/>
      <c r="AZ298" s="441"/>
      <c r="BA298" s="441"/>
      <c r="BB298" s="441"/>
    </row>
    <row r="299" spans="1:54" ht="15.75" customHeight="1">
      <c r="A299" s="40" t="s">
        <v>261</v>
      </c>
      <c r="B299" s="442">
        <v>8</v>
      </c>
      <c r="C299" s="441">
        <v>749</v>
      </c>
      <c r="D299" s="441"/>
      <c r="E299" s="441">
        <v>8</v>
      </c>
      <c r="F299" s="441"/>
      <c r="G299" s="441" t="s">
        <v>2483</v>
      </c>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1"/>
      <c r="AD299" s="441"/>
      <c r="AE299" s="441"/>
      <c r="AF299" s="441"/>
      <c r="AG299" s="441"/>
      <c r="AH299" s="441"/>
      <c r="AI299" s="441"/>
      <c r="AJ299" s="441"/>
      <c r="AK299" s="441"/>
      <c r="AL299" s="441"/>
      <c r="AM299" s="441"/>
      <c r="AN299" s="441"/>
      <c r="AO299" s="441"/>
      <c r="AP299" s="441"/>
      <c r="AQ299" s="441"/>
      <c r="AR299" s="441"/>
      <c r="AS299" s="441"/>
      <c r="AT299" s="441"/>
      <c r="AU299" s="441"/>
      <c r="AV299" s="441"/>
      <c r="AW299" s="441"/>
      <c r="AX299" s="441"/>
      <c r="AY299" s="441"/>
      <c r="AZ299" s="441"/>
      <c r="BA299" s="441"/>
      <c r="BB299" s="441"/>
    </row>
    <row r="300" spans="1:54" ht="15.75" customHeight="1">
      <c r="A300" s="40" t="s">
        <v>261</v>
      </c>
      <c r="B300" s="442">
        <v>9</v>
      </c>
      <c r="C300" s="441">
        <v>750</v>
      </c>
      <c r="D300" s="441"/>
      <c r="E300" s="441">
        <v>15</v>
      </c>
      <c r="F300" s="441"/>
      <c r="G300" s="441" t="s">
        <v>2394</v>
      </c>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1"/>
      <c r="AD300" s="441"/>
      <c r="AE300" s="441"/>
      <c r="AF300" s="441"/>
      <c r="AG300" s="441"/>
      <c r="AH300" s="441"/>
      <c r="AI300" s="441"/>
      <c r="AJ300" s="441"/>
      <c r="AK300" s="441"/>
      <c r="AL300" s="441"/>
      <c r="AM300" s="441"/>
      <c r="AN300" s="441"/>
      <c r="AO300" s="441"/>
      <c r="AP300" s="441"/>
      <c r="AQ300" s="441"/>
      <c r="AR300" s="441"/>
      <c r="AS300" s="441"/>
      <c r="AT300" s="441"/>
      <c r="AU300" s="441"/>
      <c r="AV300" s="441"/>
      <c r="AW300" s="441"/>
      <c r="AX300" s="441"/>
      <c r="AY300" s="441"/>
      <c r="AZ300" s="441"/>
      <c r="BA300" s="441"/>
      <c r="BB300" s="441"/>
    </row>
    <row r="301" spans="1:54" ht="15.75" customHeight="1">
      <c r="A301" s="40" t="s">
        <v>261</v>
      </c>
      <c r="B301" s="442">
        <v>10</v>
      </c>
      <c r="C301" s="441">
        <v>751</v>
      </c>
      <c r="D301" s="441"/>
      <c r="E301" s="441">
        <v>5</v>
      </c>
      <c r="F301" s="441"/>
      <c r="G301" s="441">
        <v>40</v>
      </c>
      <c r="H301" s="441"/>
      <c r="I301" s="441"/>
      <c r="J301" s="441"/>
      <c r="K301" s="441"/>
      <c r="L301" s="441"/>
      <c r="M301" s="441"/>
      <c r="N301" s="441"/>
      <c r="O301" s="441"/>
      <c r="P301" s="441"/>
      <c r="Q301" s="441"/>
      <c r="R301" s="441"/>
      <c r="S301" s="441"/>
      <c r="T301" s="441"/>
      <c r="U301" s="441"/>
      <c r="V301" s="441"/>
      <c r="W301" s="441"/>
      <c r="X301" s="441"/>
      <c r="Y301" s="441"/>
      <c r="Z301" s="441"/>
      <c r="AA301" s="441"/>
      <c r="AB301" s="441"/>
      <c r="AC301" s="441"/>
      <c r="AD301" s="441"/>
      <c r="AE301" s="441"/>
      <c r="AF301" s="441"/>
      <c r="AG301" s="441"/>
      <c r="AH301" s="441"/>
      <c r="AI301" s="441"/>
      <c r="AJ301" s="441"/>
      <c r="AK301" s="441"/>
      <c r="AL301" s="441"/>
      <c r="AM301" s="441"/>
      <c r="AN301" s="441"/>
      <c r="AO301" s="441"/>
      <c r="AP301" s="441"/>
      <c r="AQ301" s="441"/>
      <c r="AR301" s="441"/>
      <c r="AS301" s="441"/>
      <c r="AT301" s="441"/>
      <c r="AU301" s="441"/>
      <c r="AV301" s="441"/>
      <c r="AW301" s="441"/>
      <c r="AX301" s="441"/>
      <c r="AY301" s="441"/>
      <c r="AZ301" s="441"/>
      <c r="BA301" s="441"/>
      <c r="BB301" s="441"/>
    </row>
    <row r="302" spans="1:54" ht="15.75" customHeight="1">
      <c r="A302" s="40" t="s">
        <v>261</v>
      </c>
      <c r="B302" s="442">
        <v>11</v>
      </c>
      <c r="C302" s="441">
        <v>752</v>
      </c>
      <c r="D302" s="441"/>
      <c r="E302" s="441">
        <v>15</v>
      </c>
      <c r="F302" s="441"/>
      <c r="G302" s="441">
        <v>41</v>
      </c>
      <c r="H302" s="441"/>
      <c r="I302" s="441"/>
      <c r="J302" s="441"/>
      <c r="K302" s="441"/>
      <c r="L302" s="441"/>
      <c r="M302" s="441"/>
      <c r="N302" s="441"/>
      <c r="O302" s="441"/>
      <c r="P302" s="441"/>
      <c r="Q302" s="441"/>
      <c r="R302" s="441"/>
      <c r="S302" s="441"/>
      <c r="T302" s="441"/>
      <c r="U302" s="441"/>
      <c r="V302" s="441"/>
      <c r="W302" s="441"/>
      <c r="X302" s="441"/>
      <c r="Y302" s="441"/>
      <c r="Z302" s="441"/>
      <c r="AA302" s="441"/>
      <c r="AB302" s="441"/>
      <c r="AC302" s="441"/>
      <c r="AD302" s="441"/>
      <c r="AE302" s="441"/>
      <c r="AF302" s="441"/>
      <c r="AG302" s="441"/>
      <c r="AH302" s="441"/>
      <c r="AI302" s="441"/>
      <c r="AJ302" s="441"/>
      <c r="AK302" s="441"/>
      <c r="AL302" s="441"/>
      <c r="AM302" s="441"/>
      <c r="AN302" s="441"/>
      <c r="AO302" s="441"/>
      <c r="AP302" s="441"/>
      <c r="AQ302" s="441"/>
      <c r="AR302" s="441"/>
      <c r="AS302" s="441"/>
      <c r="AT302" s="441"/>
      <c r="AU302" s="441"/>
      <c r="AV302" s="441"/>
      <c r="AW302" s="441"/>
      <c r="AX302" s="441"/>
      <c r="AY302" s="441"/>
      <c r="AZ302" s="441"/>
      <c r="BA302" s="441"/>
      <c r="BB302" s="441"/>
    </row>
    <row r="303" spans="1:54" ht="15.75" customHeight="1">
      <c r="A303" s="40" t="s">
        <v>261</v>
      </c>
      <c r="B303" s="442" t="s">
        <v>2484</v>
      </c>
      <c r="C303" s="441" t="s">
        <v>2485</v>
      </c>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c r="AA303" s="441"/>
      <c r="AB303" s="441"/>
      <c r="AC303" s="441"/>
      <c r="AD303" s="441"/>
      <c r="AE303" s="441"/>
      <c r="AF303" s="441"/>
      <c r="AG303" s="441"/>
      <c r="AH303" s="441"/>
      <c r="AI303" s="441"/>
      <c r="AJ303" s="441"/>
      <c r="AK303" s="441"/>
      <c r="AL303" s="441"/>
      <c r="AM303" s="441"/>
      <c r="AN303" s="441"/>
      <c r="AO303" s="441"/>
      <c r="AP303" s="441"/>
      <c r="AQ303" s="441"/>
      <c r="AR303" s="441"/>
      <c r="AS303" s="441"/>
      <c r="AT303" s="441"/>
      <c r="AU303" s="441"/>
      <c r="AV303" s="441"/>
      <c r="AW303" s="441"/>
      <c r="AX303" s="441"/>
      <c r="AY303" s="441"/>
      <c r="AZ303" s="441"/>
      <c r="BA303" s="441"/>
      <c r="BB303" s="441"/>
    </row>
    <row r="304" spans="1:54" ht="15.75" customHeight="1">
      <c r="A304" s="40" t="s">
        <v>264</v>
      </c>
      <c r="B304" s="442">
        <v>1</v>
      </c>
      <c r="C304" s="441">
        <v>774</v>
      </c>
      <c r="D304" s="441">
        <v>2747</v>
      </c>
      <c r="E304" s="441">
        <v>-1</v>
      </c>
      <c r="F304" s="441">
        <v>36</v>
      </c>
      <c r="G304" s="441">
        <v>37</v>
      </c>
      <c r="H304" s="441" t="s">
        <v>2358</v>
      </c>
      <c r="I304" s="441"/>
      <c r="J304" s="441"/>
      <c r="K304" s="441"/>
      <c r="L304" s="441"/>
      <c r="M304" s="441"/>
      <c r="N304" s="441"/>
      <c r="O304" s="441"/>
      <c r="P304" s="441"/>
      <c r="Q304" s="441"/>
      <c r="R304" s="441"/>
      <c r="S304" s="441"/>
      <c r="T304" s="441"/>
      <c r="U304" s="441"/>
      <c r="V304" s="441"/>
      <c r="W304" s="441"/>
      <c r="X304" s="441"/>
      <c r="Y304" s="441"/>
      <c r="Z304" s="441"/>
      <c r="AA304" s="441"/>
      <c r="AB304" s="441"/>
      <c r="AC304" s="441"/>
      <c r="AD304" s="441"/>
      <c r="AE304" s="441"/>
      <c r="AF304" s="441"/>
      <c r="AG304" s="441"/>
      <c r="AH304" s="441"/>
      <c r="AI304" s="441"/>
      <c r="AJ304" s="441"/>
      <c r="AK304" s="441"/>
      <c r="AL304" s="441"/>
      <c r="AM304" s="441"/>
      <c r="AN304" s="441"/>
      <c r="AO304" s="441"/>
      <c r="AP304" s="441"/>
      <c r="AQ304" s="441"/>
      <c r="AR304" s="441"/>
      <c r="AS304" s="441"/>
      <c r="AT304" s="441"/>
      <c r="AU304" s="441"/>
      <c r="AV304" s="441"/>
      <c r="AW304" s="441"/>
      <c r="AX304" s="441"/>
      <c r="AY304" s="441"/>
      <c r="AZ304" s="441"/>
      <c r="BA304" s="441"/>
      <c r="BB304" s="441"/>
    </row>
    <row r="305" spans="1:54" ht="15.75" customHeight="1">
      <c r="A305" s="40" t="s">
        <v>266</v>
      </c>
      <c r="B305" s="442">
        <v>1</v>
      </c>
      <c r="C305" s="441" t="s">
        <v>2382</v>
      </c>
      <c r="D305" s="441"/>
      <c r="E305" s="441"/>
      <c r="F305" s="441" t="s">
        <v>927</v>
      </c>
      <c r="G305" s="441"/>
      <c r="H305" s="441" t="s">
        <v>1961</v>
      </c>
      <c r="I305" s="441"/>
      <c r="J305" s="441"/>
      <c r="K305" s="441"/>
      <c r="L305" s="441"/>
      <c r="M305" s="441"/>
      <c r="N305" s="441"/>
      <c r="O305" s="441"/>
      <c r="P305" s="441"/>
      <c r="Q305" s="441"/>
      <c r="R305" s="441"/>
      <c r="S305" s="441"/>
      <c r="T305" s="441"/>
      <c r="U305" s="441"/>
      <c r="V305" s="441"/>
      <c r="W305" s="441"/>
      <c r="X305" s="441"/>
      <c r="Y305" s="441"/>
      <c r="Z305" s="441"/>
      <c r="AA305" s="441"/>
      <c r="AB305" s="441"/>
      <c r="AC305" s="441"/>
      <c r="AD305" s="441"/>
      <c r="AE305" s="441"/>
      <c r="AF305" s="441"/>
      <c r="AG305" s="441"/>
      <c r="AH305" s="441"/>
      <c r="AI305" s="441"/>
      <c r="AJ305" s="441"/>
      <c r="AK305" s="441"/>
      <c r="AL305" s="441"/>
      <c r="AM305" s="441"/>
      <c r="AN305" s="441"/>
      <c r="AO305" s="441"/>
      <c r="AP305" s="441"/>
      <c r="AQ305" s="441"/>
      <c r="AR305" s="441"/>
      <c r="AS305" s="441"/>
      <c r="AT305" s="441"/>
      <c r="AU305" s="441"/>
      <c r="AV305" s="441"/>
      <c r="AW305" s="441"/>
      <c r="AX305" s="441"/>
      <c r="AY305" s="441"/>
      <c r="AZ305" s="441"/>
      <c r="BA305" s="441"/>
      <c r="BB305" s="441"/>
    </row>
    <row r="306" spans="1:54" ht="15.75" customHeight="1">
      <c r="A306" s="40" t="s">
        <v>268</v>
      </c>
      <c r="B306" s="442">
        <v>1</v>
      </c>
      <c r="C306" s="441">
        <v>775</v>
      </c>
      <c r="D306" s="441">
        <v>4200</v>
      </c>
      <c r="E306" s="441">
        <v>0</v>
      </c>
      <c r="F306" s="441" t="s">
        <v>1280</v>
      </c>
      <c r="G306" s="441" t="s">
        <v>2185</v>
      </c>
      <c r="H306" s="441"/>
      <c r="I306" s="441" t="s">
        <v>2486</v>
      </c>
      <c r="J306" s="441"/>
      <c r="K306" s="441"/>
      <c r="L306" s="441"/>
      <c r="M306" s="441"/>
      <c r="N306" s="441"/>
      <c r="O306" s="441"/>
      <c r="P306" s="441"/>
      <c r="Q306" s="441"/>
      <c r="R306" s="441"/>
      <c r="S306" s="441"/>
      <c r="T306" s="441"/>
      <c r="U306" s="441"/>
      <c r="V306" s="441"/>
      <c r="W306" s="441"/>
      <c r="X306" s="441"/>
      <c r="Y306" s="441"/>
      <c r="Z306" s="441"/>
      <c r="AA306" s="441"/>
      <c r="AB306" s="441"/>
      <c r="AC306" s="441"/>
      <c r="AD306" s="441"/>
      <c r="AE306" s="441"/>
      <c r="AF306" s="441"/>
      <c r="AG306" s="441"/>
      <c r="AH306" s="441"/>
      <c r="AI306" s="441"/>
      <c r="AJ306" s="441"/>
      <c r="AK306" s="441"/>
      <c r="AL306" s="441"/>
      <c r="AM306" s="441"/>
      <c r="AN306" s="441"/>
      <c r="AO306" s="441"/>
      <c r="AP306" s="441"/>
      <c r="AQ306" s="441"/>
      <c r="AR306" s="441"/>
      <c r="AS306" s="441"/>
      <c r="AT306" s="441"/>
      <c r="AU306" s="441"/>
      <c r="AV306" s="441"/>
      <c r="AW306" s="441"/>
      <c r="AX306" s="441"/>
      <c r="AY306" s="441"/>
      <c r="AZ306" s="441"/>
      <c r="BA306" s="441"/>
      <c r="BB306" s="441"/>
    </row>
    <row r="307" spans="1:54" ht="15.75" customHeight="1">
      <c r="A307" s="40" t="s">
        <v>268</v>
      </c>
      <c r="B307" s="442">
        <v>2</v>
      </c>
      <c r="C307" s="441">
        <v>776</v>
      </c>
      <c r="D307" s="441">
        <v>4000</v>
      </c>
      <c r="E307" s="441">
        <v>0</v>
      </c>
      <c r="F307" s="441" t="s">
        <v>2487</v>
      </c>
      <c r="G307" s="441" t="s">
        <v>2197</v>
      </c>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1"/>
      <c r="AD307" s="441"/>
      <c r="AE307" s="441"/>
      <c r="AF307" s="441"/>
      <c r="AG307" s="441"/>
      <c r="AH307" s="441"/>
      <c r="AI307" s="441"/>
      <c r="AJ307" s="441"/>
      <c r="AK307" s="441"/>
      <c r="AL307" s="441"/>
      <c r="AM307" s="441"/>
      <c r="AN307" s="441"/>
      <c r="AO307" s="441"/>
      <c r="AP307" s="441"/>
      <c r="AQ307" s="441"/>
      <c r="AR307" s="441"/>
      <c r="AS307" s="441"/>
      <c r="AT307" s="441"/>
      <c r="AU307" s="441"/>
      <c r="AV307" s="441"/>
      <c r="AW307" s="441"/>
      <c r="AX307" s="441"/>
      <c r="AY307" s="441"/>
      <c r="AZ307" s="441"/>
      <c r="BA307" s="441"/>
      <c r="BB307" s="441"/>
    </row>
    <row r="308" spans="1:54" ht="15.75" customHeight="1">
      <c r="A308" s="40" t="s">
        <v>268</v>
      </c>
      <c r="B308" s="442">
        <v>3</v>
      </c>
      <c r="C308" s="441">
        <v>777</v>
      </c>
      <c r="D308" s="441">
        <v>4400</v>
      </c>
      <c r="E308" s="441">
        <v>0</v>
      </c>
      <c r="F308" s="441" t="s">
        <v>2185</v>
      </c>
      <c r="G308" s="441" t="s">
        <v>1247</v>
      </c>
      <c r="H308" s="441"/>
      <c r="I308" s="441"/>
      <c r="J308" s="441"/>
      <c r="K308" s="441"/>
      <c r="L308" s="441"/>
      <c r="M308" s="441"/>
      <c r="N308" s="441"/>
      <c r="O308" s="441"/>
      <c r="P308" s="441"/>
      <c r="Q308" s="441"/>
      <c r="R308" s="441"/>
      <c r="S308" s="441"/>
      <c r="T308" s="441"/>
      <c r="U308" s="441"/>
      <c r="V308" s="441"/>
      <c r="W308" s="441"/>
      <c r="X308" s="441"/>
      <c r="Y308" s="441"/>
      <c r="Z308" s="441"/>
      <c r="AA308" s="441"/>
      <c r="AB308" s="441"/>
      <c r="AC308" s="441"/>
      <c r="AD308" s="441"/>
      <c r="AE308" s="441"/>
      <c r="AF308" s="441"/>
      <c r="AG308" s="441"/>
      <c r="AH308" s="441"/>
      <c r="AI308" s="441"/>
      <c r="AJ308" s="441"/>
      <c r="AK308" s="441"/>
      <c r="AL308" s="441"/>
      <c r="AM308" s="441"/>
      <c r="AN308" s="441"/>
      <c r="AO308" s="441"/>
      <c r="AP308" s="441"/>
      <c r="AQ308" s="441"/>
      <c r="AR308" s="441"/>
      <c r="AS308" s="441"/>
      <c r="AT308" s="441"/>
      <c r="AU308" s="441"/>
      <c r="AV308" s="441"/>
      <c r="AW308" s="441"/>
      <c r="AX308" s="441"/>
      <c r="AY308" s="441"/>
      <c r="AZ308" s="441"/>
      <c r="BA308" s="441"/>
      <c r="BB308" s="441"/>
    </row>
    <row r="309" spans="1:54" ht="15.75" customHeight="1">
      <c r="A309" s="28" t="s">
        <v>270</v>
      </c>
      <c r="B309" s="442">
        <v>1</v>
      </c>
      <c r="C309" s="441">
        <v>778</v>
      </c>
      <c r="D309" s="441">
        <v>960</v>
      </c>
      <c r="E309" s="441">
        <v>6</v>
      </c>
      <c r="F309" s="441"/>
      <c r="G309" s="441" t="s">
        <v>894</v>
      </c>
      <c r="H309" s="441" t="s">
        <v>2358</v>
      </c>
      <c r="I309" s="441" t="s">
        <v>2488</v>
      </c>
      <c r="J309" s="441"/>
      <c r="K309" s="441"/>
      <c r="L309" s="441"/>
      <c r="M309" s="441"/>
      <c r="N309" s="441"/>
      <c r="O309" s="441"/>
      <c r="P309" s="441"/>
      <c r="Q309" s="441"/>
      <c r="R309" s="441"/>
      <c r="S309" s="441"/>
      <c r="T309" s="441"/>
      <c r="U309" s="441"/>
      <c r="V309" s="441"/>
      <c r="W309" s="441"/>
      <c r="X309" s="441"/>
      <c r="Y309" s="441"/>
      <c r="Z309" s="441"/>
      <c r="AA309" s="441"/>
      <c r="AB309" s="441"/>
      <c r="AC309" s="441"/>
      <c r="AD309" s="441"/>
      <c r="AE309" s="441"/>
      <c r="AF309" s="441"/>
      <c r="AG309" s="441"/>
      <c r="AH309" s="441"/>
      <c r="AI309" s="441"/>
      <c r="AJ309" s="441"/>
      <c r="AK309" s="441"/>
      <c r="AL309" s="441"/>
      <c r="AM309" s="441"/>
      <c r="AN309" s="441"/>
      <c r="AO309" s="441"/>
      <c r="AP309" s="441"/>
      <c r="AQ309" s="441"/>
      <c r="AR309" s="441"/>
      <c r="AS309" s="441"/>
      <c r="AT309" s="441"/>
      <c r="AU309" s="441"/>
      <c r="AV309" s="441"/>
      <c r="AW309" s="441"/>
      <c r="AX309" s="441"/>
      <c r="AY309" s="441"/>
      <c r="AZ309" s="441"/>
      <c r="BA309" s="441"/>
      <c r="BB309" s="441"/>
    </row>
    <row r="310" spans="1:54" ht="15.75" customHeight="1">
      <c r="A310" s="28" t="s">
        <v>273</v>
      </c>
      <c r="B310" s="442">
        <v>1</v>
      </c>
      <c r="C310" s="441">
        <v>779</v>
      </c>
      <c r="D310" s="441"/>
      <c r="E310" s="441">
        <v>1</v>
      </c>
      <c r="F310" s="441">
        <v>37</v>
      </c>
      <c r="G310" s="441" t="s">
        <v>2185</v>
      </c>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441"/>
      <c r="AE310" s="441"/>
      <c r="AF310" s="441"/>
      <c r="AG310" s="441"/>
      <c r="AH310" s="441"/>
      <c r="AI310" s="441"/>
      <c r="AJ310" s="441"/>
      <c r="AK310" s="441"/>
      <c r="AL310" s="441"/>
      <c r="AM310" s="441"/>
      <c r="AN310" s="441"/>
      <c r="AO310" s="441"/>
      <c r="AP310" s="441"/>
      <c r="AQ310" s="441"/>
      <c r="AR310" s="441"/>
      <c r="AS310" s="441"/>
      <c r="AT310" s="441"/>
      <c r="AU310" s="441"/>
      <c r="AV310" s="441"/>
      <c r="AW310" s="441"/>
      <c r="AX310" s="441"/>
      <c r="AY310" s="441"/>
      <c r="AZ310" s="441"/>
      <c r="BA310" s="441"/>
      <c r="BB310" s="441"/>
    </row>
    <row r="311" spans="1:54" ht="15.75" customHeight="1">
      <c r="A311" s="40" t="s">
        <v>273</v>
      </c>
      <c r="B311" s="442">
        <v>2</v>
      </c>
      <c r="C311" s="441">
        <v>780</v>
      </c>
      <c r="D311" s="441"/>
      <c r="E311" s="441">
        <v>4</v>
      </c>
      <c r="F311" s="441" t="s">
        <v>1529</v>
      </c>
      <c r="G311" s="441" t="s">
        <v>2027</v>
      </c>
      <c r="H311" s="441" t="s">
        <v>2358</v>
      </c>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441"/>
      <c r="AE311" s="441"/>
      <c r="AF311" s="441"/>
      <c r="AG311" s="441"/>
      <c r="AH311" s="441"/>
      <c r="AI311" s="441"/>
      <c r="AJ311" s="441"/>
      <c r="AK311" s="441"/>
      <c r="AL311" s="441"/>
      <c r="AM311" s="441"/>
      <c r="AN311" s="441"/>
      <c r="AO311" s="441"/>
      <c r="AP311" s="441"/>
      <c r="AQ311" s="441"/>
      <c r="AR311" s="441"/>
      <c r="AS311" s="441"/>
      <c r="AT311" s="441"/>
      <c r="AU311" s="441"/>
      <c r="AV311" s="441"/>
      <c r="AW311" s="441"/>
      <c r="AX311" s="441"/>
      <c r="AY311" s="441"/>
      <c r="AZ311" s="441"/>
      <c r="BA311" s="441"/>
      <c r="BB311" s="441"/>
    </row>
    <row r="312" spans="1:54" ht="15.75" customHeight="1">
      <c r="A312" s="40" t="s">
        <v>273</v>
      </c>
      <c r="B312" s="442">
        <v>3</v>
      </c>
      <c r="C312" s="441">
        <v>781</v>
      </c>
      <c r="D312" s="441"/>
      <c r="E312" s="441">
        <v>-6</v>
      </c>
      <c r="F312" s="441">
        <v>0</v>
      </c>
      <c r="G312" s="441" t="s">
        <v>2489</v>
      </c>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1"/>
      <c r="AD312" s="441"/>
      <c r="AE312" s="441"/>
      <c r="AF312" s="441"/>
      <c r="AG312" s="441"/>
      <c r="AH312" s="441"/>
      <c r="AI312" s="441"/>
      <c r="AJ312" s="441"/>
      <c r="AK312" s="441"/>
      <c r="AL312" s="441"/>
      <c r="AM312" s="441"/>
      <c r="AN312" s="441"/>
      <c r="AO312" s="441"/>
      <c r="AP312" s="441"/>
      <c r="AQ312" s="441"/>
      <c r="AR312" s="441"/>
      <c r="AS312" s="441"/>
      <c r="AT312" s="441"/>
      <c r="AU312" s="441"/>
      <c r="AV312" s="441"/>
      <c r="AW312" s="441"/>
      <c r="AX312" s="441"/>
      <c r="AY312" s="441"/>
      <c r="AZ312" s="441"/>
      <c r="BA312" s="441"/>
      <c r="BB312" s="441"/>
    </row>
    <row r="313" spans="1:54" ht="15.75" customHeight="1">
      <c r="A313" s="40" t="s">
        <v>276</v>
      </c>
      <c r="B313" s="442">
        <v>1</v>
      </c>
      <c r="C313" s="441">
        <v>782</v>
      </c>
      <c r="D313" s="441">
        <v>2190</v>
      </c>
      <c r="E313" s="441">
        <v>2</v>
      </c>
      <c r="F313" s="441" t="s">
        <v>1020</v>
      </c>
      <c r="G313" s="441" t="s">
        <v>1042</v>
      </c>
      <c r="H313" s="441" t="s">
        <v>2358</v>
      </c>
      <c r="I313" s="441" t="s">
        <v>2490</v>
      </c>
      <c r="J313" s="441"/>
      <c r="K313" s="441"/>
      <c r="L313" s="441"/>
      <c r="M313" s="441"/>
      <c r="N313" s="441"/>
      <c r="O313" s="441"/>
      <c r="P313" s="441"/>
      <c r="Q313" s="441"/>
      <c r="R313" s="441"/>
      <c r="S313" s="441"/>
      <c r="T313" s="441"/>
      <c r="U313" s="441"/>
      <c r="V313" s="441"/>
      <c r="W313" s="441"/>
      <c r="X313" s="441"/>
      <c r="Y313" s="441"/>
      <c r="Z313" s="441"/>
      <c r="AA313" s="441"/>
      <c r="AB313" s="441"/>
      <c r="AC313" s="441"/>
      <c r="AD313" s="441"/>
      <c r="AE313" s="441"/>
      <c r="AF313" s="441"/>
      <c r="AG313" s="441"/>
      <c r="AH313" s="441"/>
      <c r="AI313" s="441"/>
      <c r="AJ313" s="441"/>
      <c r="AK313" s="441"/>
      <c r="AL313" s="441"/>
      <c r="AM313" s="441"/>
      <c r="AN313" s="441"/>
      <c r="AO313" s="441"/>
      <c r="AP313" s="441"/>
      <c r="AQ313" s="441"/>
      <c r="AR313" s="441"/>
      <c r="AS313" s="441"/>
      <c r="AT313" s="441"/>
      <c r="AU313" s="441"/>
      <c r="AV313" s="441"/>
      <c r="AW313" s="441"/>
      <c r="AX313" s="441"/>
      <c r="AY313" s="441"/>
      <c r="AZ313" s="441"/>
      <c r="BA313" s="441"/>
      <c r="BB313" s="441"/>
    </row>
    <row r="314" spans="1:54" ht="15.75" customHeight="1">
      <c r="A314" s="40" t="s">
        <v>276</v>
      </c>
      <c r="B314" s="442">
        <v>2</v>
      </c>
      <c r="C314" s="441">
        <v>783</v>
      </c>
      <c r="D314" s="441">
        <v>2160</v>
      </c>
      <c r="E314" s="441">
        <v>2</v>
      </c>
      <c r="F314" s="441" t="s">
        <v>1020</v>
      </c>
      <c r="G314" s="441" t="s">
        <v>1042</v>
      </c>
      <c r="H314" s="441" t="s">
        <v>2358</v>
      </c>
      <c r="I314" s="441" t="s">
        <v>2490</v>
      </c>
      <c r="J314" s="441"/>
      <c r="K314" s="441"/>
      <c r="L314" s="441"/>
      <c r="M314" s="441"/>
      <c r="N314" s="441"/>
      <c r="O314" s="441"/>
      <c r="P314" s="441"/>
      <c r="Q314" s="441"/>
      <c r="R314" s="441"/>
      <c r="S314" s="441"/>
      <c r="T314" s="441"/>
      <c r="U314" s="441"/>
      <c r="V314" s="441"/>
      <c r="W314" s="441"/>
      <c r="X314" s="441"/>
      <c r="Y314" s="441"/>
      <c r="Z314" s="441"/>
      <c r="AA314" s="441"/>
      <c r="AB314" s="441"/>
      <c r="AC314" s="441"/>
      <c r="AD314" s="441"/>
      <c r="AE314" s="441"/>
      <c r="AF314" s="441"/>
      <c r="AG314" s="441"/>
      <c r="AH314" s="441"/>
      <c r="AI314" s="441"/>
      <c r="AJ314" s="441"/>
      <c r="AK314" s="441"/>
      <c r="AL314" s="441"/>
      <c r="AM314" s="441"/>
      <c r="AN314" s="441"/>
      <c r="AO314" s="441"/>
      <c r="AP314" s="441"/>
      <c r="AQ314" s="441"/>
      <c r="AR314" s="441"/>
      <c r="AS314" s="441"/>
      <c r="AT314" s="441"/>
      <c r="AU314" s="441"/>
      <c r="AV314" s="441"/>
      <c r="AW314" s="441"/>
      <c r="AX314" s="441"/>
      <c r="AY314" s="441"/>
      <c r="AZ314" s="441"/>
      <c r="BA314" s="441"/>
      <c r="BB314" s="441"/>
    </row>
    <row r="315" spans="1:54" ht="15.75" customHeight="1">
      <c r="A315" s="40" t="s">
        <v>279</v>
      </c>
      <c r="B315" s="442">
        <v>1</v>
      </c>
      <c r="C315" s="441">
        <v>784</v>
      </c>
      <c r="D315" s="441">
        <v>4165</v>
      </c>
      <c r="E315" s="441"/>
      <c r="F315" s="441"/>
      <c r="G315" s="441">
        <v>38</v>
      </c>
      <c r="H315" s="441"/>
      <c r="I315" s="441"/>
      <c r="J315" s="441"/>
      <c r="K315" s="441"/>
      <c r="L315" s="441"/>
      <c r="M315" s="441"/>
      <c r="N315" s="441"/>
      <c r="O315" s="441"/>
      <c r="P315" s="441"/>
      <c r="Q315" s="441"/>
      <c r="R315" s="441"/>
      <c r="S315" s="441"/>
      <c r="T315" s="441"/>
      <c r="U315" s="441"/>
      <c r="V315" s="441"/>
      <c r="W315" s="441"/>
      <c r="X315" s="441"/>
      <c r="Y315" s="441"/>
      <c r="Z315" s="441"/>
      <c r="AA315" s="441"/>
      <c r="AB315" s="441"/>
      <c r="AC315" s="441"/>
      <c r="AD315" s="441"/>
      <c r="AE315" s="441"/>
      <c r="AF315" s="441"/>
      <c r="AG315" s="441"/>
      <c r="AH315" s="441"/>
      <c r="AI315" s="441"/>
      <c r="AJ315" s="441"/>
      <c r="AK315" s="441"/>
      <c r="AL315" s="441"/>
      <c r="AM315" s="441"/>
      <c r="AN315" s="441"/>
      <c r="AO315" s="441"/>
      <c r="AP315" s="441"/>
      <c r="AQ315" s="441"/>
      <c r="AR315" s="441"/>
      <c r="AS315" s="441"/>
      <c r="AT315" s="441"/>
      <c r="AU315" s="441"/>
      <c r="AV315" s="441"/>
      <c r="AW315" s="441"/>
      <c r="AX315" s="441"/>
      <c r="AY315" s="441"/>
      <c r="AZ315" s="441"/>
      <c r="BA315" s="441"/>
      <c r="BB315" s="441"/>
    </row>
    <row r="316" spans="1:54" ht="15.75" customHeight="1">
      <c r="A316" s="40" t="s">
        <v>279</v>
      </c>
      <c r="B316" s="442">
        <v>2</v>
      </c>
      <c r="C316" s="441">
        <v>785</v>
      </c>
      <c r="D316" s="441">
        <v>1200</v>
      </c>
      <c r="E316" s="441"/>
      <c r="F316" s="441"/>
      <c r="G316" s="441">
        <v>27</v>
      </c>
      <c r="H316" s="441" t="s">
        <v>2358</v>
      </c>
      <c r="I316" s="441"/>
      <c r="J316" s="441"/>
      <c r="K316" s="441"/>
      <c r="L316" s="441"/>
      <c r="M316" s="441"/>
      <c r="N316" s="441"/>
      <c r="O316" s="441"/>
      <c r="P316" s="441"/>
      <c r="Q316" s="441"/>
      <c r="R316" s="441"/>
      <c r="S316" s="441"/>
      <c r="T316" s="441"/>
      <c r="U316" s="441"/>
      <c r="V316" s="441"/>
      <c r="W316" s="441"/>
      <c r="X316" s="441"/>
      <c r="Y316" s="441"/>
      <c r="Z316" s="441"/>
      <c r="AA316" s="441"/>
      <c r="AB316" s="441"/>
      <c r="AC316" s="441"/>
      <c r="AD316" s="441"/>
      <c r="AE316" s="441"/>
      <c r="AF316" s="441"/>
      <c r="AG316" s="441"/>
      <c r="AH316" s="441"/>
      <c r="AI316" s="441"/>
      <c r="AJ316" s="441"/>
      <c r="AK316" s="441"/>
      <c r="AL316" s="441"/>
      <c r="AM316" s="441"/>
      <c r="AN316" s="441"/>
      <c r="AO316" s="441"/>
      <c r="AP316" s="441"/>
      <c r="AQ316" s="441"/>
      <c r="AR316" s="441"/>
      <c r="AS316" s="441"/>
      <c r="AT316" s="441"/>
      <c r="AU316" s="441"/>
      <c r="AV316" s="441"/>
      <c r="AW316" s="441"/>
      <c r="AX316" s="441"/>
      <c r="AY316" s="441"/>
      <c r="AZ316" s="441"/>
      <c r="BA316" s="441"/>
      <c r="BB316" s="441"/>
    </row>
    <row r="317" spans="1:54" ht="15.75" customHeight="1">
      <c r="A317" s="40" t="s">
        <v>279</v>
      </c>
      <c r="B317" s="442">
        <v>3</v>
      </c>
      <c r="C317" s="441">
        <v>786</v>
      </c>
      <c r="D317" s="441">
        <v>2700</v>
      </c>
      <c r="E317" s="441"/>
      <c r="F317" s="441"/>
      <c r="G317" s="441">
        <v>35</v>
      </c>
      <c r="H317" s="441"/>
      <c r="I317" s="441" t="s">
        <v>2491</v>
      </c>
      <c r="J317" s="441"/>
      <c r="K317" s="441"/>
      <c r="L317" s="441"/>
      <c r="M317" s="441"/>
      <c r="N317" s="441"/>
      <c r="O317" s="441"/>
      <c r="P317" s="441"/>
      <c r="Q317" s="441"/>
      <c r="R317" s="441"/>
      <c r="S317" s="441"/>
      <c r="T317" s="441"/>
      <c r="U317" s="441"/>
      <c r="V317" s="441"/>
      <c r="W317" s="441"/>
      <c r="X317" s="441"/>
      <c r="Y317" s="441"/>
      <c r="Z317" s="441"/>
      <c r="AA317" s="441"/>
      <c r="AB317" s="441"/>
      <c r="AC317" s="441"/>
      <c r="AD317" s="441"/>
      <c r="AE317" s="441"/>
      <c r="AF317" s="441"/>
      <c r="AG317" s="441"/>
      <c r="AH317" s="441"/>
      <c r="AI317" s="441"/>
      <c r="AJ317" s="441"/>
      <c r="AK317" s="441"/>
      <c r="AL317" s="441"/>
      <c r="AM317" s="441"/>
      <c r="AN317" s="441"/>
      <c r="AO317" s="441"/>
      <c r="AP317" s="441"/>
      <c r="AQ317" s="441"/>
      <c r="AR317" s="441"/>
      <c r="AS317" s="441"/>
      <c r="AT317" s="441"/>
      <c r="AU317" s="441"/>
      <c r="AV317" s="441"/>
      <c r="AW317" s="441"/>
      <c r="AX317" s="441"/>
      <c r="AY317" s="441"/>
      <c r="AZ317" s="441"/>
      <c r="BA317" s="441"/>
      <c r="BB317" s="441"/>
    </row>
    <row r="318" spans="1:54" ht="15.75" customHeight="1">
      <c r="A318" s="40" t="s">
        <v>279</v>
      </c>
      <c r="B318" s="442">
        <v>4</v>
      </c>
      <c r="C318" s="441">
        <v>787</v>
      </c>
      <c r="D318" s="441">
        <v>3370</v>
      </c>
      <c r="E318" s="441"/>
      <c r="F318" s="441"/>
      <c r="G318" s="441">
        <v>39</v>
      </c>
      <c r="H318" s="441"/>
      <c r="I318" s="441" t="s">
        <v>2492</v>
      </c>
      <c r="J318" s="441"/>
      <c r="K318" s="441"/>
      <c r="L318" s="441"/>
      <c r="M318" s="441"/>
      <c r="N318" s="441"/>
      <c r="O318" s="441"/>
      <c r="P318" s="441"/>
      <c r="Q318" s="441"/>
      <c r="R318" s="441"/>
      <c r="S318" s="441"/>
      <c r="T318" s="441"/>
      <c r="U318" s="441"/>
      <c r="V318" s="441"/>
      <c r="W318" s="441"/>
      <c r="X318" s="441"/>
      <c r="Y318" s="441"/>
      <c r="Z318" s="441"/>
      <c r="AA318" s="441"/>
      <c r="AB318" s="441"/>
      <c r="AC318" s="441"/>
      <c r="AD318" s="441"/>
      <c r="AE318" s="441"/>
      <c r="AF318" s="441"/>
      <c r="AG318" s="441"/>
      <c r="AH318" s="441"/>
      <c r="AI318" s="441"/>
      <c r="AJ318" s="441"/>
      <c r="AK318" s="441"/>
      <c r="AL318" s="441"/>
      <c r="AM318" s="441"/>
      <c r="AN318" s="441"/>
      <c r="AO318" s="441"/>
      <c r="AP318" s="441"/>
      <c r="AQ318" s="441"/>
      <c r="AR318" s="441"/>
      <c r="AS318" s="441"/>
      <c r="AT318" s="441"/>
      <c r="AU318" s="441"/>
      <c r="AV318" s="441"/>
      <c r="AW318" s="441"/>
      <c r="AX318" s="441"/>
      <c r="AY318" s="441"/>
      <c r="AZ318" s="441"/>
      <c r="BA318" s="441"/>
      <c r="BB318" s="441"/>
    </row>
    <row r="319" spans="1:54" ht="15.75" customHeight="1">
      <c r="A319" s="40" t="s">
        <v>279</v>
      </c>
      <c r="B319" s="442">
        <v>5</v>
      </c>
      <c r="C319" s="441">
        <v>788</v>
      </c>
      <c r="D319" s="441">
        <v>4300</v>
      </c>
      <c r="E319" s="441"/>
      <c r="F319" s="441"/>
      <c r="G319" s="441">
        <v>38</v>
      </c>
      <c r="H319" s="441"/>
      <c r="I319" s="441" t="s">
        <v>2493</v>
      </c>
      <c r="J319" s="441"/>
      <c r="K319" s="441"/>
      <c r="L319" s="441"/>
      <c r="M319" s="441"/>
      <c r="N319" s="441"/>
      <c r="O319" s="441"/>
      <c r="P319" s="441"/>
      <c r="Q319" s="441"/>
      <c r="R319" s="441"/>
      <c r="S319" s="441"/>
      <c r="T319" s="441"/>
      <c r="U319" s="441"/>
      <c r="V319" s="441"/>
      <c r="W319" s="441"/>
      <c r="X319" s="441"/>
      <c r="Y319" s="441"/>
      <c r="Z319" s="441"/>
      <c r="AA319" s="441"/>
      <c r="AB319" s="441"/>
      <c r="AC319" s="441"/>
      <c r="AD319" s="441"/>
      <c r="AE319" s="441"/>
      <c r="AF319" s="441"/>
      <c r="AG319" s="441"/>
      <c r="AH319" s="441"/>
      <c r="AI319" s="441"/>
      <c r="AJ319" s="441"/>
      <c r="AK319" s="441"/>
      <c r="AL319" s="441"/>
      <c r="AM319" s="441"/>
      <c r="AN319" s="441"/>
      <c r="AO319" s="441"/>
      <c r="AP319" s="441"/>
      <c r="AQ319" s="441"/>
      <c r="AR319" s="441"/>
      <c r="AS319" s="441"/>
      <c r="AT319" s="441"/>
      <c r="AU319" s="441"/>
      <c r="AV319" s="441"/>
      <c r="AW319" s="441"/>
      <c r="AX319" s="441"/>
      <c r="AY319" s="441"/>
      <c r="AZ319" s="441"/>
      <c r="BA319" s="441"/>
      <c r="BB319" s="441"/>
    </row>
    <row r="320" spans="1:54" ht="15.75" customHeight="1">
      <c r="A320" s="40" t="s">
        <v>279</v>
      </c>
      <c r="B320" s="442">
        <v>6</v>
      </c>
      <c r="C320" s="441">
        <v>789</v>
      </c>
      <c r="D320" s="441">
        <v>2500</v>
      </c>
      <c r="E320" s="441"/>
      <c r="F320" s="441"/>
      <c r="G320" s="441">
        <v>37</v>
      </c>
      <c r="H320" s="441"/>
      <c r="I320" s="441" t="s">
        <v>2493</v>
      </c>
      <c r="J320" s="441"/>
      <c r="K320" s="441"/>
      <c r="L320" s="441"/>
      <c r="M320" s="441"/>
      <c r="N320" s="441"/>
      <c r="O320" s="441"/>
      <c r="P320" s="441"/>
      <c r="Q320" s="441"/>
      <c r="R320" s="441"/>
      <c r="S320" s="441"/>
      <c r="T320" s="441"/>
      <c r="U320" s="441"/>
      <c r="V320" s="441"/>
      <c r="W320" s="441"/>
      <c r="X320" s="441"/>
      <c r="Y320" s="441"/>
      <c r="Z320" s="441"/>
      <c r="AA320" s="441"/>
      <c r="AB320" s="441"/>
      <c r="AC320" s="441"/>
      <c r="AD320" s="441"/>
      <c r="AE320" s="441"/>
      <c r="AF320" s="441"/>
      <c r="AG320" s="441"/>
      <c r="AH320" s="441"/>
      <c r="AI320" s="441"/>
      <c r="AJ320" s="441"/>
      <c r="AK320" s="441"/>
      <c r="AL320" s="441"/>
      <c r="AM320" s="441"/>
      <c r="AN320" s="441"/>
      <c r="AO320" s="441"/>
      <c r="AP320" s="441"/>
      <c r="AQ320" s="441"/>
      <c r="AR320" s="441"/>
      <c r="AS320" s="441"/>
      <c r="AT320" s="441"/>
      <c r="AU320" s="441"/>
      <c r="AV320" s="441"/>
      <c r="AW320" s="441"/>
      <c r="AX320" s="441"/>
      <c r="AY320" s="441"/>
      <c r="AZ320" s="441"/>
      <c r="BA320" s="441"/>
      <c r="BB320" s="441"/>
    </row>
    <row r="321" spans="1:54" ht="15.75" customHeight="1">
      <c r="A321" s="40" t="s">
        <v>279</v>
      </c>
      <c r="B321" s="442">
        <v>7</v>
      </c>
      <c r="C321" s="441">
        <v>790</v>
      </c>
      <c r="D321" s="441">
        <v>3060</v>
      </c>
      <c r="E321" s="441"/>
      <c r="F321" s="441"/>
      <c r="G321" s="441">
        <v>39</v>
      </c>
      <c r="H321" s="441"/>
      <c r="I321" s="441" t="s">
        <v>2493</v>
      </c>
      <c r="J321" s="441"/>
      <c r="K321" s="441"/>
      <c r="L321" s="441"/>
      <c r="M321" s="441"/>
      <c r="N321" s="441"/>
      <c r="O321" s="441"/>
      <c r="P321" s="441"/>
      <c r="Q321" s="441"/>
      <c r="R321" s="441"/>
      <c r="S321" s="441"/>
      <c r="T321" s="441"/>
      <c r="U321" s="441"/>
      <c r="V321" s="441"/>
      <c r="W321" s="441"/>
      <c r="X321" s="441"/>
      <c r="Y321" s="441"/>
      <c r="Z321" s="441"/>
      <c r="AA321" s="441"/>
      <c r="AB321" s="441"/>
      <c r="AC321" s="441"/>
      <c r="AD321" s="441"/>
      <c r="AE321" s="441"/>
      <c r="AF321" s="441"/>
      <c r="AG321" s="441"/>
      <c r="AH321" s="441"/>
      <c r="AI321" s="441"/>
      <c r="AJ321" s="441"/>
      <c r="AK321" s="441"/>
      <c r="AL321" s="441"/>
      <c r="AM321" s="441"/>
      <c r="AN321" s="441"/>
      <c r="AO321" s="441"/>
      <c r="AP321" s="441"/>
      <c r="AQ321" s="441"/>
      <c r="AR321" s="441"/>
      <c r="AS321" s="441"/>
      <c r="AT321" s="441"/>
      <c r="AU321" s="441"/>
      <c r="AV321" s="441"/>
      <c r="AW321" s="441"/>
      <c r="AX321" s="441"/>
      <c r="AY321" s="441"/>
      <c r="AZ321" s="441"/>
      <c r="BA321" s="441"/>
      <c r="BB321" s="441"/>
    </row>
    <row r="322" spans="1:54" ht="15.75" customHeight="1">
      <c r="A322" s="40" t="s">
        <v>279</v>
      </c>
      <c r="B322" s="442">
        <v>8</v>
      </c>
      <c r="C322" s="441">
        <v>791</v>
      </c>
      <c r="D322" s="441">
        <v>3540</v>
      </c>
      <c r="E322" s="441"/>
      <c r="F322" s="441"/>
      <c r="G322" s="441">
        <v>39</v>
      </c>
      <c r="H322" s="441"/>
      <c r="I322" s="441" t="s">
        <v>2493</v>
      </c>
      <c r="J322" s="441"/>
      <c r="K322" s="441"/>
      <c r="L322" s="441"/>
      <c r="M322" s="441"/>
      <c r="N322" s="441"/>
      <c r="O322" s="441"/>
      <c r="P322" s="441"/>
      <c r="Q322" s="441"/>
      <c r="R322" s="441"/>
      <c r="S322" s="441"/>
      <c r="T322" s="441"/>
      <c r="U322" s="441"/>
      <c r="V322" s="441"/>
      <c r="W322" s="441"/>
      <c r="X322" s="441"/>
      <c r="Y322" s="441"/>
      <c r="Z322" s="441"/>
      <c r="AA322" s="441"/>
      <c r="AB322" s="441"/>
      <c r="AC322" s="441"/>
      <c r="AD322" s="441"/>
      <c r="AE322" s="441"/>
      <c r="AF322" s="441"/>
      <c r="AG322" s="441"/>
      <c r="AH322" s="441"/>
      <c r="AI322" s="441"/>
      <c r="AJ322" s="441"/>
      <c r="AK322" s="441"/>
      <c r="AL322" s="441"/>
      <c r="AM322" s="441"/>
      <c r="AN322" s="441"/>
      <c r="AO322" s="441"/>
      <c r="AP322" s="441"/>
      <c r="AQ322" s="441"/>
      <c r="AR322" s="441"/>
      <c r="AS322" s="441"/>
      <c r="AT322" s="441"/>
      <c r="AU322" s="441"/>
      <c r="AV322" s="441"/>
      <c r="AW322" s="441"/>
      <c r="AX322" s="441"/>
      <c r="AY322" s="441"/>
      <c r="AZ322" s="441"/>
      <c r="BA322" s="441"/>
      <c r="BB322" s="441"/>
    </row>
    <row r="323" spans="1:54" ht="15.75" customHeight="1">
      <c r="A323" s="40" t="s">
        <v>279</v>
      </c>
      <c r="B323" s="442">
        <v>9</v>
      </c>
      <c r="C323" s="441">
        <v>792</v>
      </c>
      <c r="D323" s="441">
        <v>3560</v>
      </c>
      <c r="E323" s="441"/>
      <c r="F323" s="441"/>
      <c r="G323" s="441">
        <v>39</v>
      </c>
      <c r="H323" s="441"/>
      <c r="I323" s="441" t="s">
        <v>2493</v>
      </c>
      <c r="J323" s="441"/>
      <c r="K323" s="441"/>
      <c r="L323" s="441"/>
      <c r="M323" s="441"/>
      <c r="N323" s="441"/>
      <c r="O323" s="441"/>
      <c r="P323" s="441"/>
      <c r="Q323" s="441"/>
      <c r="R323" s="441"/>
      <c r="S323" s="441"/>
      <c r="T323" s="441"/>
      <c r="U323" s="441"/>
      <c r="V323" s="441"/>
      <c r="W323" s="441"/>
      <c r="X323" s="441"/>
      <c r="Y323" s="441"/>
      <c r="Z323" s="441"/>
      <c r="AA323" s="441"/>
      <c r="AB323" s="441"/>
      <c r="AC323" s="441"/>
      <c r="AD323" s="441"/>
      <c r="AE323" s="441"/>
      <c r="AF323" s="441"/>
      <c r="AG323" s="441"/>
      <c r="AH323" s="441"/>
      <c r="AI323" s="441"/>
      <c r="AJ323" s="441"/>
      <c r="AK323" s="441"/>
      <c r="AL323" s="441"/>
      <c r="AM323" s="441"/>
      <c r="AN323" s="441"/>
      <c r="AO323" s="441"/>
      <c r="AP323" s="441"/>
      <c r="AQ323" s="441"/>
      <c r="AR323" s="441"/>
      <c r="AS323" s="441"/>
      <c r="AT323" s="441"/>
      <c r="AU323" s="441"/>
      <c r="AV323" s="441"/>
      <c r="AW323" s="441"/>
      <c r="AX323" s="441"/>
      <c r="AY323" s="441"/>
      <c r="AZ323" s="441"/>
      <c r="BA323" s="441"/>
      <c r="BB323" s="441"/>
    </row>
    <row r="324" spans="1:54" ht="15.75" customHeight="1">
      <c r="A324" s="40" t="s">
        <v>280</v>
      </c>
      <c r="B324" s="442">
        <v>1</v>
      </c>
      <c r="C324" s="441">
        <v>793</v>
      </c>
      <c r="D324" s="441"/>
      <c r="E324" s="441"/>
      <c r="F324" s="441"/>
      <c r="G324" s="441">
        <v>34</v>
      </c>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1"/>
      <c r="AE324" s="441"/>
      <c r="AF324" s="441"/>
      <c r="AG324" s="441"/>
      <c r="AH324" s="441"/>
      <c r="AI324" s="441"/>
      <c r="AJ324" s="441"/>
      <c r="AK324" s="441"/>
      <c r="AL324" s="441"/>
      <c r="AM324" s="441"/>
      <c r="AN324" s="441"/>
      <c r="AO324" s="441"/>
      <c r="AP324" s="441"/>
      <c r="AQ324" s="441"/>
      <c r="AR324" s="441"/>
      <c r="AS324" s="441"/>
      <c r="AT324" s="441"/>
      <c r="AU324" s="441"/>
      <c r="AV324" s="441"/>
      <c r="AW324" s="441"/>
      <c r="AX324" s="441"/>
      <c r="AY324" s="441"/>
      <c r="AZ324" s="441"/>
      <c r="BA324" s="441"/>
      <c r="BB324" s="441"/>
    </row>
    <row r="325" spans="1:54" ht="15.75" customHeight="1">
      <c r="A325" s="40" t="s">
        <v>282</v>
      </c>
      <c r="B325" s="442">
        <v>1</v>
      </c>
      <c r="C325" s="441">
        <v>794</v>
      </c>
      <c r="D325" s="441"/>
      <c r="E325" s="441"/>
      <c r="F325" s="441"/>
      <c r="G325" s="441">
        <v>38</v>
      </c>
      <c r="H325" s="441"/>
      <c r="I325" s="441"/>
      <c r="J325" s="441"/>
      <c r="K325" s="441"/>
      <c r="L325" s="441"/>
      <c r="M325" s="441"/>
      <c r="N325" s="441"/>
      <c r="O325" s="441"/>
      <c r="P325" s="441"/>
      <c r="Q325" s="441"/>
      <c r="R325" s="441"/>
      <c r="S325" s="441"/>
      <c r="T325" s="441"/>
      <c r="U325" s="441"/>
      <c r="V325" s="441"/>
      <c r="W325" s="441"/>
      <c r="X325" s="441"/>
      <c r="Y325" s="441"/>
      <c r="Z325" s="441"/>
      <c r="AA325" s="441"/>
      <c r="AB325" s="441"/>
      <c r="AC325" s="441"/>
      <c r="AD325" s="441"/>
      <c r="AE325" s="441"/>
      <c r="AF325" s="441"/>
      <c r="AG325" s="441"/>
      <c r="AH325" s="441"/>
      <c r="AI325" s="441"/>
      <c r="AJ325" s="441"/>
      <c r="AK325" s="441"/>
      <c r="AL325" s="441"/>
      <c r="AM325" s="441"/>
      <c r="AN325" s="441"/>
      <c r="AO325" s="441"/>
      <c r="AP325" s="441"/>
      <c r="AQ325" s="441"/>
      <c r="AR325" s="441"/>
      <c r="AS325" s="441"/>
      <c r="AT325" s="441"/>
      <c r="AU325" s="441"/>
      <c r="AV325" s="441"/>
      <c r="AW325" s="441"/>
      <c r="AX325" s="441"/>
      <c r="AY325" s="441"/>
      <c r="AZ325" s="441"/>
      <c r="BA325" s="441"/>
      <c r="BB325" s="441"/>
    </row>
    <row r="326" spans="1:54" ht="15.75" customHeight="1">
      <c r="A326" s="40" t="s">
        <v>283</v>
      </c>
      <c r="B326" s="442">
        <v>1</v>
      </c>
      <c r="C326" s="441">
        <v>795</v>
      </c>
      <c r="D326" s="441">
        <v>3650</v>
      </c>
      <c r="E326" s="441"/>
      <c r="F326" s="441"/>
      <c r="G326" s="441" t="s">
        <v>2394</v>
      </c>
      <c r="H326" s="441"/>
      <c r="I326" s="441"/>
      <c r="J326" s="441"/>
      <c r="K326" s="441"/>
      <c r="L326" s="441"/>
      <c r="M326" s="441"/>
      <c r="N326" s="441"/>
      <c r="O326" s="441"/>
      <c r="P326" s="441"/>
      <c r="Q326" s="441"/>
      <c r="R326" s="441"/>
      <c r="S326" s="441"/>
      <c r="T326" s="441"/>
      <c r="U326" s="441"/>
      <c r="V326" s="441"/>
      <c r="W326" s="441"/>
      <c r="X326" s="441"/>
      <c r="Y326" s="441"/>
      <c r="Z326" s="441"/>
      <c r="AA326" s="441"/>
      <c r="AB326" s="441"/>
      <c r="AC326" s="441"/>
      <c r="AD326" s="441"/>
      <c r="AE326" s="441"/>
      <c r="AF326" s="441"/>
      <c r="AG326" s="441"/>
      <c r="AH326" s="441"/>
      <c r="AI326" s="441"/>
      <c r="AJ326" s="441"/>
      <c r="AK326" s="441"/>
      <c r="AL326" s="441"/>
      <c r="AM326" s="441"/>
      <c r="AN326" s="441"/>
      <c r="AO326" s="441"/>
      <c r="AP326" s="441"/>
      <c r="AQ326" s="441"/>
      <c r="AR326" s="441"/>
      <c r="AS326" s="441"/>
      <c r="AT326" s="441"/>
      <c r="AU326" s="441"/>
      <c r="AV326" s="441"/>
      <c r="AW326" s="441"/>
      <c r="AX326" s="441"/>
      <c r="AY326" s="441"/>
      <c r="AZ326" s="441"/>
      <c r="BA326" s="441"/>
      <c r="BB326" s="441"/>
    </row>
    <row r="327" spans="1:54" ht="15.75" customHeight="1">
      <c r="A327" s="40" t="s">
        <v>283</v>
      </c>
      <c r="B327" s="442">
        <v>2</v>
      </c>
      <c r="C327" s="441">
        <v>796</v>
      </c>
      <c r="D327" s="441">
        <v>3360</v>
      </c>
      <c r="E327" s="441"/>
      <c r="F327" s="441"/>
      <c r="G327" s="441">
        <v>38</v>
      </c>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row>
    <row r="328" spans="1:54" ht="15.75" customHeight="1">
      <c r="A328" s="40" t="s">
        <v>283</v>
      </c>
      <c r="B328" s="442">
        <v>3</v>
      </c>
      <c r="C328" s="441">
        <v>797</v>
      </c>
      <c r="D328" s="441">
        <v>3400</v>
      </c>
      <c r="E328" s="441"/>
      <c r="F328" s="441"/>
      <c r="G328" s="441" t="s">
        <v>2389</v>
      </c>
      <c r="H328" s="441"/>
      <c r="I328" s="441"/>
      <c r="J328" s="441"/>
      <c r="K328" s="441"/>
      <c r="L328" s="441"/>
      <c r="M328" s="441"/>
      <c r="N328" s="441"/>
      <c r="O328" s="441"/>
      <c r="P328" s="441"/>
      <c r="Q328" s="441"/>
      <c r="R328" s="441"/>
      <c r="S328" s="441"/>
      <c r="T328" s="441"/>
      <c r="U328" s="441"/>
      <c r="V328" s="441"/>
      <c r="W328" s="441"/>
      <c r="X328" s="441"/>
      <c r="Y328" s="441"/>
      <c r="Z328" s="441"/>
      <c r="AA328" s="441"/>
      <c r="AB328" s="441"/>
      <c r="AC328" s="441"/>
      <c r="AD328" s="441"/>
      <c r="AE328" s="441"/>
      <c r="AF328" s="441"/>
      <c r="AG328" s="441"/>
      <c r="AH328" s="441"/>
      <c r="AI328" s="441"/>
      <c r="AJ328" s="441"/>
      <c r="AK328" s="441"/>
      <c r="AL328" s="441"/>
      <c r="AM328" s="441"/>
      <c r="AN328" s="441"/>
      <c r="AO328" s="441"/>
      <c r="AP328" s="441"/>
      <c r="AQ328" s="441"/>
      <c r="AR328" s="441"/>
      <c r="AS328" s="441"/>
      <c r="AT328" s="441"/>
      <c r="AU328" s="441"/>
      <c r="AV328" s="441"/>
      <c r="AW328" s="441"/>
      <c r="AX328" s="441"/>
      <c r="AY328" s="441"/>
      <c r="AZ328" s="441"/>
      <c r="BA328" s="441"/>
      <c r="BB328" s="441"/>
    </row>
    <row r="329" spans="1:54" ht="15.75" customHeight="1">
      <c r="A329" s="40" t="s">
        <v>283</v>
      </c>
      <c r="B329" s="442">
        <v>4</v>
      </c>
      <c r="C329" s="441">
        <v>798</v>
      </c>
      <c r="D329" s="441">
        <v>3720</v>
      </c>
      <c r="E329" s="441"/>
      <c r="F329" s="441"/>
      <c r="G329" s="441" t="s">
        <v>2197</v>
      </c>
      <c r="H329" s="441"/>
      <c r="I329" s="441"/>
      <c r="J329" s="441"/>
      <c r="K329" s="441"/>
      <c r="L329" s="441"/>
      <c r="M329" s="441"/>
      <c r="N329" s="441"/>
      <c r="O329" s="441"/>
      <c r="P329" s="441"/>
      <c r="Q329" s="441"/>
      <c r="R329" s="441"/>
      <c r="S329" s="441"/>
      <c r="T329" s="441"/>
      <c r="U329" s="441"/>
      <c r="V329" s="441"/>
      <c r="W329" s="441"/>
      <c r="X329" s="441"/>
      <c r="Y329" s="441"/>
      <c r="Z329" s="441"/>
      <c r="AA329" s="441"/>
      <c r="AB329" s="441"/>
      <c r="AC329" s="441"/>
      <c r="AD329" s="441"/>
      <c r="AE329" s="441"/>
      <c r="AF329" s="441"/>
      <c r="AG329" s="441"/>
      <c r="AH329" s="441"/>
      <c r="AI329" s="441"/>
      <c r="AJ329" s="441"/>
      <c r="AK329" s="441"/>
      <c r="AL329" s="441"/>
      <c r="AM329" s="441"/>
      <c r="AN329" s="441"/>
      <c r="AO329" s="441"/>
      <c r="AP329" s="441"/>
      <c r="AQ329" s="441"/>
      <c r="AR329" s="441"/>
      <c r="AS329" s="441"/>
      <c r="AT329" s="441"/>
      <c r="AU329" s="441"/>
      <c r="AV329" s="441"/>
      <c r="AW329" s="441"/>
      <c r="AX329" s="441"/>
      <c r="AY329" s="441"/>
      <c r="AZ329" s="441"/>
      <c r="BA329" s="441"/>
      <c r="BB329" s="441"/>
    </row>
    <row r="330" spans="1:54" ht="15.75" customHeight="1">
      <c r="A330" s="40" t="s">
        <v>283</v>
      </c>
      <c r="B330" s="442">
        <v>5</v>
      </c>
      <c r="C330" s="441">
        <v>799</v>
      </c>
      <c r="D330" s="441">
        <v>3050</v>
      </c>
      <c r="E330" s="441"/>
      <c r="F330" s="441"/>
      <c r="G330" s="441" t="s">
        <v>1024</v>
      </c>
      <c r="H330" s="441"/>
      <c r="I330" s="441"/>
      <c r="J330" s="441"/>
      <c r="K330" s="441"/>
      <c r="L330" s="441"/>
      <c r="M330" s="441"/>
      <c r="N330" s="441"/>
      <c r="O330" s="441"/>
      <c r="P330" s="441"/>
      <c r="Q330" s="441"/>
      <c r="R330" s="441"/>
      <c r="S330" s="441"/>
      <c r="T330" s="441"/>
      <c r="U330" s="441"/>
      <c r="V330" s="441"/>
      <c r="W330" s="441"/>
      <c r="X330" s="441"/>
      <c r="Y330" s="441"/>
      <c r="Z330" s="441"/>
      <c r="AA330" s="441"/>
      <c r="AB330" s="441"/>
      <c r="AC330" s="441"/>
      <c r="AD330" s="441"/>
      <c r="AE330" s="441"/>
      <c r="AF330" s="441"/>
      <c r="AG330" s="441"/>
      <c r="AH330" s="441"/>
      <c r="AI330" s="441"/>
      <c r="AJ330" s="441"/>
      <c r="AK330" s="441"/>
      <c r="AL330" s="441"/>
      <c r="AM330" s="441"/>
      <c r="AN330" s="441"/>
      <c r="AO330" s="441"/>
      <c r="AP330" s="441"/>
      <c r="AQ330" s="441"/>
      <c r="AR330" s="441"/>
      <c r="AS330" s="441"/>
      <c r="AT330" s="441"/>
      <c r="AU330" s="441"/>
      <c r="AV330" s="441"/>
      <c r="AW330" s="441"/>
      <c r="AX330" s="441"/>
      <c r="AY330" s="441"/>
      <c r="AZ330" s="441"/>
      <c r="BA330" s="441"/>
      <c r="BB330" s="441"/>
    </row>
    <row r="331" spans="1:54" ht="15.75" customHeight="1">
      <c r="A331" s="40" t="s">
        <v>283</v>
      </c>
      <c r="B331" s="442">
        <v>6</v>
      </c>
      <c r="C331" s="441">
        <v>800</v>
      </c>
      <c r="D331" s="441">
        <v>2072</v>
      </c>
      <c r="E331" s="441"/>
      <c r="F331" s="441"/>
      <c r="G331" s="441">
        <v>37</v>
      </c>
      <c r="H331" s="441"/>
      <c r="I331" s="441"/>
      <c r="J331" s="441"/>
      <c r="K331" s="441"/>
      <c r="L331" s="441"/>
      <c r="M331" s="441"/>
      <c r="N331" s="441"/>
      <c r="O331" s="441"/>
      <c r="P331" s="441"/>
      <c r="Q331" s="441"/>
      <c r="R331" s="441"/>
      <c r="S331" s="441"/>
      <c r="T331" s="441"/>
      <c r="U331" s="441"/>
      <c r="V331" s="441"/>
      <c r="W331" s="441"/>
      <c r="X331" s="441"/>
      <c r="Y331" s="441"/>
      <c r="Z331" s="441"/>
      <c r="AA331" s="441"/>
      <c r="AB331" s="441"/>
      <c r="AC331" s="441"/>
      <c r="AD331" s="441"/>
      <c r="AE331" s="441"/>
      <c r="AF331" s="441"/>
      <c r="AG331" s="441"/>
      <c r="AH331" s="441"/>
      <c r="AI331" s="441"/>
      <c r="AJ331" s="441"/>
      <c r="AK331" s="441"/>
      <c r="AL331" s="441"/>
      <c r="AM331" s="441"/>
      <c r="AN331" s="441"/>
      <c r="AO331" s="441"/>
      <c r="AP331" s="441"/>
      <c r="AQ331" s="441"/>
      <c r="AR331" s="441"/>
      <c r="AS331" s="441"/>
      <c r="AT331" s="441"/>
      <c r="AU331" s="441"/>
      <c r="AV331" s="441"/>
      <c r="AW331" s="441"/>
      <c r="AX331" s="441"/>
      <c r="AY331" s="441"/>
      <c r="AZ331" s="441"/>
      <c r="BA331" s="441"/>
      <c r="BB331" s="441"/>
    </row>
    <row r="332" spans="1:54" ht="15.75" customHeight="1">
      <c r="A332" s="40" t="s">
        <v>283</v>
      </c>
      <c r="B332" s="442">
        <v>7</v>
      </c>
      <c r="C332" s="441">
        <v>801</v>
      </c>
      <c r="D332" s="441">
        <v>2390</v>
      </c>
      <c r="E332" s="441"/>
      <c r="F332" s="441"/>
      <c r="G332" s="441">
        <v>38</v>
      </c>
      <c r="H332" s="441"/>
      <c r="I332" s="441"/>
      <c r="J332" s="441"/>
      <c r="K332" s="441"/>
      <c r="L332" s="441"/>
      <c r="M332" s="441"/>
      <c r="N332" s="441"/>
      <c r="O332" s="441"/>
      <c r="P332" s="441"/>
      <c r="Q332" s="441"/>
      <c r="R332" s="441"/>
      <c r="S332" s="441"/>
      <c r="T332" s="441"/>
      <c r="U332" s="441"/>
      <c r="V332" s="441"/>
      <c r="W332" s="441"/>
      <c r="X332" s="441"/>
      <c r="Y332" s="441"/>
      <c r="Z332" s="441"/>
      <c r="AA332" s="441"/>
      <c r="AB332" s="441"/>
      <c r="AC332" s="441"/>
      <c r="AD332" s="441"/>
      <c r="AE332" s="441"/>
      <c r="AF332" s="441"/>
      <c r="AG332" s="441"/>
      <c r="AH332" s="441"/>
      <c r="AI332" s="441"/>
      <c r="AJ332" s="441"/>
      <c r="AK332" s="441"/>
      <c r="AL332" s="441"/>
      <c r="AM332" s="441"/>
      <c r="AN332" s="441"/>
      <c r="AO332" s="441"/>
      <c r="AP332" s="441"/>
      <c r="AQ332" s="441"/>
      <c r="AR332" s="441"/>
      <c r="AS332" s="441"/>
      <c r="AT332" s="441"/>
      <c r="AU332" s="441"/>
      <c r="AV332" s="441"/>
      <c r="AW332" s="441"/>
      <c r="AX332" s="441"/>
      <c r="AY332" s="441"/>
      <c r="AZ332" s="441"/>
      <c r="BA332" s="441"/>
      <c r="BB332" s="441"/>
    </row>
    <row r="333" spans="1:54" ht="15.75" customHeight="1">
      <c r="A333" s="40" t="s">
        <v>283</v>
      </c>
      <c r="B333" s="442">
        <v>8</v>
      </c>
      <c r="C333" s="441">
        <v>802</v>
      </c>
      <c r="D333" s="441">
        <v>3820</v>
      </c>
      <c r="E333" s="441"/>
      <c r="F333" s="441"/>
      <c r="G333" s="441" t="s">
        <v>2422</v>
      </c>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441"/>
      <c r="AE333" s="441"/>
      <c r="AF333" s="441"/>
      <c r="AG333" s="441"/>
      <c r="AH333" s="441"/>
      <c r="AI333" s="441"/>
      <c r="AJ333" s="441"/>
      <c r="AK333" s="441"/>
      <c r="AL333" s="441"/>
      <c r="AM333" s="441"/>
      <c r="AN333" s="441"/>
      <c r="AO333" s="441"/>
      <c r="AP333" s="441"/>
      <c r="AQ333" s="441"/>
      <c r="AR333" s="441"/>
      <c r="AS333" s="441"/>
      <c r="AT333" s="441"/>
      <c r="AU333" s="441"/>
      <c r="AV333" s="441"/>
      <c r="AW333" s="441"/>
      <c r="AX333" s="441"/>
      <c r="AY333" s="441"/>
      <c r="AZ333" s="441"/>
      <c r="BA333" s="441"/>
      <c r="BB333" s="441"/>
    </row>
    <row r="334" spans="1:54" ht="15.75" customHeight="1">
      <c r="A334" s="40" t="s">
        <v>283</v>
      </c>
      <c r="B334" s="442">
        <v>9</v>
      </c>
      <c r="C334" s="441">
        <v>803</v>
      </c>
      <c r="D334" s="441">
        <v>2415</v>
      </c>
      <c r="E334" s="441"/>
      <c r="F334" s="441"/>
      <c r="G334" s="441">
        <v>39</v>
      </c>
      <c r="H334" s="441"/>
      <c r="I334" s="441"/>
      <c r="J334" s="441"/>
      <c r="K334" s="441"/>
      <c r="L334" s="441"/>
      <c r="M334" s="441"/>
      <c r="N334" s="441"/>
      <c r="O334" s="441"/>
      <c r="P334" s="441"/>
      <c r="Q334" s="441"/>
      <c r="R334" s="441"/>
      <c r="S334" s="441"/>
      <c r="T334" s="441"/>
      <c r="U334" s="441"/>
      <c r="V334" s="441"/>
      <c r="W334" s="441"/>
      <c r="X334" s="441"/>
      <c r="Y334" s="441"/>
      <c r="Z334" s="441"/>
      <c r="AA334" s="441"/>
      <c r="AB334" s="441"/>
      <c r="AC334" s="441"/>
      <c r="AD334" s="441"/>
      <c r="AE334" s="441"/>
      <c r="AF334" s="441"/>
      <c r="AG334" s="441"/>
      <c r="AH334" s="441"/>
      <c r="AI334" s="441"/>
      <c r="AJ334" s="441"/>
      <c r="AK334" s="441"/>
      <c r="AL334" s="441"/>
      <c r="AM334" s="441"/>
      <c r="AN334" s="441"/>
      <c r="AO334" s="441"/>
      <c r="AP334" s="441"/>
      <c r="AQ334" s="441"/>
      <c r="AR334" s="441"/>
      <c r="AS334" s="441"/>
      <c r="AT334" s="441"/>
      <c r="AU334" s="441"/>
      <c r="AV334" s="441"/>
      <c r="AW334" s="441"/>
      <c r="AX334" s="441"/>
      <c r="AY334" s="441"/>
      <c r="AZ334" s="441"/>
      <c r="BA334" s="441"/>
      <c r="BB334" s="441"/>
    </row>
    <row r="335" spans="1:54" ht="15.75" customHeight="1">
      <c r="A335" s="40" t="s">
        <v>283</v>
      </c>
      <c r="B335" s="442">
        <v>10</v>
      </c>
      <c r="C335" s="441">
        <v>804</v>
      </c>
      <c r="D335" s="441">
        <v>3799</v>
      </c>
      <c r="E335" s="441"/>
      <c r="F335" s="441"/>
      <c r="G335" s="441" t="s">
        <v>2079</v>
      </c>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1"/>
      <c r="AD335" s="441"/>
      <c r="AE335" s="441"/>
      <c r="AF335" s="441"/>
      <c r="AG335" s="441"/>
      <c r="AH335" s="441"/>
      <c r="AI335" s="441"/>
      <c r="AJ335" s="441"/>
      <c r="AK335" s="441"/>
      <c r="AL335" s="441"/>
      <c r="AM335" s="441"/>
      <c r="AN335" s="441"/>
      <c r="AO335" s="441"/>
      <c r="AP335" s="441"/>
      <c r="AQ335" s="441"/>
      <c r="AR335" s="441"/>
      <c r="AS335" s="441"/>
      <c r="AT335" s="441"/>
      <c r="AU335" s="441"/>
      <c r="AV335" s="441"/>
      <c r="AW335" s="441"/>
      <c r="AX335" s="441"/>
      <c r="AY335" s="441"/>
      <c r="AZ335" s="441"/>
      <c r="BA335" s="441"/>
      <c r="BB335" s="441"/>
    </row>
    <row r="336" spans="1:54" ht="15.75" customHeight="1">
      <c r="A336" s="40" t="s">
        <v>283</v>
      </c>
      <c r="B336" s="442">
        <v>11</v>
      </c>
      <c r="C336" s="441">
        <v>805</v>
      </c>
      <c r="D336" s="441">
        <v>2680</v>
      </c>
      <c r="E336" s="441"/>
      <c r="F336" s="441"/>
      <c r="G336" s="441">
        <v>36</v>
      </c>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441"/>
      <c r="AE336" s="441"/>
      <c r="AF336" s="441"/>
      <c r="AG336" s="441"/>
      <c r="AH336" s="441"/>
      <c r="AI336" s="441"/>
      <c r="AJ336" s="441"/>
      <c r="AK336" s="441"/>
      <c r="AL336" s="441"/>
      <c r="AM336" s="441"/>
      <c r="AN336" s="441"/>
      <c r="AO336" s="441"/>
      <c r="AP336" s="441"/>
      <c r="AQ336" s="441"/>
      <c r="AR336" s="441"/>
      <c r="AS336" s="441"/>
      <c r="AT336" s="441"/>
      <c r="AU336" s="441"/>
      <c r="AV336" s="441"/>
      <c r="AW336" s="441"/>
      <c r="AX336" s="441"/>
      <c r="AY336" s="441"/>
      <c r="AZ336" s="441"/>
      <c r="BA336" s="441"/>
      <c r="BB336" s="441"/>
    </row>
    <row r="337" spans="1:54" ht="15.75" customHeight="1">
      <c r="A337" s="40" t="s">
        <v>283</v>
      </c>
      <c r="B337" s="442">
        <v>12</v>
      </c>
      <c r="C337" s="441">
        <v>806</v>
      </c>
      <c r="D337" s="441"/>
      <c r="E337" s="441"/>
      <c r="F337" s="441"/>
      <c r="G337" s="441">
        <v>39</v>
      </c>
      <c r="H337" s="441"/>
      <c r="I337" s="441"/>
      <c r="J337" s="441"/>
      <c r="K337" s="441"/>
      <c r="L337" s="441"/>
      <c r="M337" s="441"/>
      <c r="N337" s="441"/>
      <c r="O337" s="441"/>
      <c r="P337" s="441"/>
      <c r="Q337" s="441"/>
      <c r="R337" s="441"/>
      <c r="S337" s="441"/>
      <c r="T337" s="441"/>
      <c r="U337" s="441"/>
      <c r="V337" s="441"/>
      <c r="W337" s="441"/>
      <c r="X337" s="441"/>
      <c r="Y337" s="441"/>
      <c r="Z337" s="441"/>
      <c r="AA337" s="441"/>
      <c r="AB337" s="441"/>
      <c r="AC337" s="441"/>
      <c r="AD337" s="441"/>
      <c r="AE337" s="441"/>
      <c r="AF337" s="441"/>
      <c r="AG337" s="441"/>
      <c r="AH337" s="441"/>
      <c r="AI337" s="441"/>
      <c r="AJ337" s="441"/>
      <c r="AK337" s="441"/>
      <c r="AL337" s="441"/>
      <c r="AM337" s="441"/>
      <c r="AN337" s="441"/>
      <c r="AO337" s="441"/>
      <c r="AP337" s="441"/>
      <c r="AQ337" s="441"/>
      <c r="AR337" s="441"/>
      <c r="AS337" s="441"/>
      <c r="AT337" s="441"/>
      <c r="AU337" s="441"/>
      <c r="AV337" s="441"/>
      <c r="AW337" s="441"/>
      <c r="AX337" s="441"/>
      <c r="AY337" s="441"/>
      <c r="AZ337" s="441"/>
      <c r="BA337" s="441"/>
      <c r="BB337" s="441"/>
    </row>
    <row r="338" spans="1:54" ht="15.75" customHeight="1">
      <c r="A338" s="40" t="s">
        <v>283</v>
      </c>
      <c r="B338" s="442">
        <v>13</v>
      </c>
      <c r="C338" s="441">
        <v>807</v>
      </c>
      <c r="D338" s="441">
        <v>3800</v>
      </c>
      <c r="E338" s="441"/>
      <c r="F338" s="441"/>
      <c r="G338" s="441">
        <v>40</v>
      </c>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441"/>
      <c r="AE338" s="441"/>
      <c r="AF338" s="441"/>
      <c r="AG338" s="441"/>
      <c r="AH338" s="441"/>
      <c r="AI338" s="441"/>
      <c r="AJ338" s="441"/>
      <c r="AK338" s="441"/>
      <c r="AL338" s="441"/>
      <c r="AM338" s="441"/>
      <c r="AN338" s="441"/>
      <c r="AO338" s="441"/>
      <c r="AP338" s="441"/>
      <c r="AQ338" s="441"/>
      <c r="AR338" s="441"/>
      <c r="AS338" s="441"/>
      <c r="AT338" s="441"/>
      <c r="AU338" s="441"/>
      <c r="AV338" s="441"/>
      <c r="AW338" s="441"/>
      <c r="AX338" s="441"/>
      <c r="AY338" s="441"/>
      <c r="AZ338" s="441"/>
      <c r="BA338" s="441"/>
      <c r="BB338" s="441"/>
    </row>
    <row r="339" spans="1:54" ht="15.75" customHeight="1">
      <c r="A339" s="40" t="s">
        <v>283</v>
      </c>
      <c r="B339" s="442">
        <v>14</v>
      </c>
      <c r="C339" s="441">
        <v>808</v>
      </c>
      <c r="D339" s="441"/>
      <c r="E339" s="441"/>
      <c r="F339" s="441"/>
      <c r="G339" s="441" t="s">
        <v>1495</v>
      </c>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1"/>
      <c r="AE339" s="441"/>
      <c r="AF339" s="441"/>
      <c r="AG339" s="441"/>
      <c r="AH339" s="441"/>
      <c r="AI339" s="441"/>
      <c r="AJ339" s="441"/>
      <c r="AK339" s="441"/>
      <c r="AL339" s="441"/>
      <c r="AM339" s="441"/>
      <c r="AN339" s="441"/>
      <c r="AO339" s="441"/>
      <c r="AP339" s="441"/>
      <c r="AQ339" s="441"/>
      <c r="AR339" s="441"/>
      <c r="AS339" s="441"/>
      <c r="AT339" s="441"/>
      <c r="AU339" s="441"/>
      <c r="AV339" s="441"/>
      <c r="AW339" s="441"/>
      <c r="AX339" s="441"/>
      <c r="AY339" s="441"/>
      <c r="AZ339" s="441"/>
      <c r="BA339" s="441"/>
      <c r="BB339" s="441"/>
    </row>
    <row r="340" spans="1:54" ht="15.75" customHeight="1">
      <c r="A340" s="40" t="s">
        <v>283</v>
      </c>
      <c r="B340" s="442">
        <v>15</v>
      </c>
      <c r="C340" s="441">
        <v>809</v>
      </c>
      <c r="D340" s="441">
        <v>4115</v>
      </c>
      <c r="E340" s="441"/>
      <c r="F340" s="441"/>
      <c r="G340" s="441">
        <v>40</v>
      </c>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1"/>
      <c r="AE340" s="441"/>
      <c r="AF340" s="441"/>
      <c r="AG340" s="441"/>
      <c r="AH340" s="441"/>
      <c r="AI340" s="441"/>
      <c r="AJ340" s="441"/>
      <c r="AK340" s="441"/>
      <c r="AL340" s="441"/>
      <c r="AM340" s="441"/>
      <c r="AN340" s="441"/>
      <c r="AO340" s="441"/>
      <c r="AP340" s="441"/>
      <c r="AQ340" s="441"/>
      <c r="AR340" s="441"/>
      <c r="AS340" s="441"/>
      <c r="AT340" s="441"/>
      <c r="AU340" s="441"/>
      <c r="AV340" s="441"/>
      <c r="AW340" s="441"/>
      <c r="AX340" s="441"/>
      <c r="AY340" s="441"/>
      <c r="AZ340" s="441"/>
      <c r="BA340" s="441"/>
      <c r="BB340" s="441"/>
    </row>
    <row r="341" spans="1:54" ht="15.75" customHeight="1">
      <c r="A341" s="40" t="s">
        <v>283</v>
      </c>
      <c r="B341" s="442">
        <v>16</v>
      </c>
      <c r="C341" s="441">
        <v>810</v>
      </c>
      <c r="D341" s="441">
        <v>3314</v>
      </c>
      <c r="E341" s="441"/>
      <c r="F341" s="441"/>
      <c r="G341" s="441" t="s">
        <v>2494</v>
      </c>
      <c r="H341" s="441"/>
      <c r="I341" s="441"/>
      <c r="J341" s="441"/>
      <c r="K341" s="441"/>
      <c r="L341" s="441"/>
      <c r="M341" s="441"/>
      <c r="N341" s="441"/>
      <c r="O341" s="441"/>
      <c r="P341" s="441"/>
      <c r="Q341" s="441"/>
      <c r="R341" s="441"/>
      <c r="S341" s="441"/>
      <c r="T341" s="441"/>
      <c r="U341" s="441"/>
      <c r="V341" s="441"/>
      <c r="W341" s="441"/>
      <c r="X341" s="441"/>
      <c r="Y341" s="441"/>
      <c r="Z341" s="441"/>
      <c r="AA341" s="441"/>
      <c r="AB341" s="441"/>
      <c r="AC341" s="441"/>
      <c r="AD341" s="441"/>
      <c r="AE341" s="441"/>
      <c r="AF341" s="441"/>
      <c r="AG341" s="441"/>
      <c r="AH341" s="441"/>
      <c r="AI341" s="441"/>
      <c r="AJ341" s="441"/>
      <c r="AK341" s="441"/>
      <c r="AL341" s="441"/>
      <c r="AM341" s="441"/>
      <c r="AN341" s="441"/>
      <c r="AO341" s="441"/>
      <c r="AP341" s="441"/>
      <c r="AQ341" s="441"/>
      <c r="AR341" s="441"/>
      <c r="AS341" s="441"/>
      <c r="AT341" s="441"/>
      <c r="AU341" s="441"/>
      <c r="AV341" s="441"/>
      <c r="AW341" s="441"/>
      <c r="AX341" s="441"/>
      <c r="AY341" s="441"/>
      <c r="AZ341" s="441"/>
      <c r="BA341" s="441"/>
      <c r="BB341" s="441"/>
    </row>
    <row r="342" spans="1:54" ht="15.75" customHeight="1">
      <c r="A342" s="40" t="s">
        <v>283</v>
      </c>
      <c r="B342" s="442">
        <v>17</v>
      </c>
      <c r="C342" s="441">
        <v>811</v>
      </c>
      <c r="D342" s="441"/>
      <c r="E342" s="441"/>
      <c r="F342" s="441"/>
      <c r="G342" s="441" t="s">
        <v>1016</v>
      </c>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441"/>
      <c r="AE342" s="441"/>
      <c r="AF342" s="441"/>
      <c r="AG342" s="441"/>
      <c r="AH342" s="441"/>
      <c r="AI342" s="441"/>
      <c r="AJ342" s="441"/>
      <c r="AK342" s="441"/>
      <c r="AL342" s="441"/>
      <c r="AM342" s="441"/>
      <c r="AN342" s="441"/>
      <c r="AO342" s="441"/>
      <c r="AP342" s="441"/>
      <c r="AQ342" s="441"/>
      <c r="AR342" s="441"/>
      <c r="AS342" s="441"/>
      <c r="AT342" s="441"/>
      <c r="AU342" s="441"/>
      <c r="AV342" s="441"/>
      <c r="AW342" s="441"/>
      <c r="AX342" s="441"/>
      <c r="AY342" s="441"/>
      <c r="AZ342" s="441"/>
      <c r="BA342" s="441"/>
      <c r="BB342" s="441"/>
    </row>
    <row r="343" spans="1:54" ht="15.75" customHeight="1">
      <c r="A343" s="40" t="s">
        <v>283</v>
      </c>
      <c r="B343" s="442">
        <v>18</v>
      </c>
      <c r="C343" s="441">
        <v>812</v>
      </c>
      <c r="D343" s="441">
        <v>3580</v>
      </c>
      <c r="E343" s="441"/>
      <c r="F343" s="441"/>
      <c r="G343" s="441" t="s">
        <v>2082</v>
      </c>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441"/>
      <c r="AE343" s="441"/>
      <c r="AF343" s="441"/>
      <c r="AG343" s="441"/>
      <c r="AH343" s="441"/>
      <c r="AI343" s="441"/>
      <c r="AJ343" s="441"/>
      <c r="AK343" s="441"/>
      <c r="AL343" s="441"/>
      <c r="AM343" s="441"/>
      <c r="AN343" s="441"/>
      <c r="AO343" s="441"/>
      <c r="AP343" s="441"/>
      <c r="AQ343" s="441"/>
      <c r="AR343" s="441"/>
      <c r="AS343" s="441"/>
      <c r="AT343" s="441"/>
      <c r="AU343" s="441"/>
      <c r="AV343" s="441"/>
      <c r="AW343" s="441"/>
      <c r="AX343" s="441"/>
      <c r="AY343" s="441"/>
      <c r="AZ343" s="441"/>
      <c r="BA343" s="441"/>
      <c r="BB343" s="441"/>
    </row>
    <row r="344" spans="1:54" ht="15.75" customHeight="1">
      <c r="A344" s="40" t="s">
        <v>283</v>
      </c>
      <c r="B344" s="442">
        <v>19</v>
      </c>
      <c r="C344" s="441">
        <v>813</v>
      </c>
      <c r="D344" s="441">
        <v>3920</v>
      </c>
      <c r="E344" s="441"/>
      <c r="F344" s="441"/>
      <c r="G344" s="441" t="s">
        <v>659</v>
      </c>
      <c r="H344" s="441"/>
      <c r="I344" s="441"/>
      <c r="J344" s="441"/>
      <c r="K344" s="441"/>
      <c r="L344" s="441"/>
      <c r="M344" s="441"/>
      <c r="N344" s="441"/>
      <c r="O344" s="441"/>
      <c r="P344" s="441"/>
      <c r="Q344" s="441"/>
      <c r="R344" s="441"/>
      <c r="S344" s="441"/>
      <c r="T344" s="441"/>
      <c r="U344" s="441"/>
      <c r="V344" s="441"/>
      <c r="W344" s="441"/>
      <c r="X344" s="441"/>
      <c r="Y344" s="441"/>
      <c r="Z344" s="441"/>
      <c r="AA344" s="441"/>
      <c r="AB344" s="441"/>
      <c r="AC344" s="441"/>
      <c r="AD344" s="441"/>
      <c r="AE344" s="441"/>
      <c r="AF344" s="441"/>
      <c r="AG344" s="441"/>
      <c r="AH344" s="441"/>
      <c r="AI344" s="441"/>
      <c r="AJ344" s="441"/>
      <c r="AK344" s="441"/>
      <c r="AL344" s="441"/>
      <c r="AM344" s="441"/>
      <c r="AN344" s="441"/>
      <c r="AO344" s="441"/>
      <c r="AP344" s="441"/>
      <c r="AQ344" s="441"/>
      <c r="AR344" s="441"/>
      <c r="AS344" s="441"/>
      <c r="AT344" s="441"/>
      <c r="AU344" s="441"/>
      <c r="AV344" s="441"/>
      <c r="AW344" s="441"/>
      <c r="AX344" s="441"/>
      <c r="AY344" s="441"/>
      <c r="AZ344" s="441"/>
      <c r="BA344" s="441"/>
      <c r="BB344" s="441"/>
    </row>
    <row r="345" spans="1:54" ht="15.75" customHeight="1">
      <c r="A345" s="40" t="s">
        <v>283</v>
      </c>
      <c r="B345" s="442">
        <v>20</v>
      </c>
      <c r="C345" s="441">
        <v>814</v>
      </c>
      <c r="D345" s="441">
        <v>3160</v>
      </c>
      <c r="E345" s="441"/>
      <c r="F345" s="441"/>
      <c r="G345" s="441" t="s">
        <v>632</v>
      </c>
      <c r="H345" s="441"/>
      <c r="I345" s="441"/>
      <c r="J345" s="441"/>
      <c r="K345" s="441"/>
      <c r="L345" s="441"/>
      <c r="M345" s="441"/>
      <c r="N345" s="441"/>
      <c r="O345" s="441"/>
      <c r="P345" s="441"/>
      <c r="Q345" s="441"/>
      <c r="R345" s="441"/>
      <c r="S345" s="441"/>
      <c r="T345" s="441"/>
      <c r="U345" s="441"/>
      <c r="V345" s="441"/>
      <c r="W345" s="441"/>
      <c r="X345" s="441"/>
      <c r="Y345" s="441"/>
      <c r="Z345" s="441"/>
      <c r="AA345" s="441"/>
      <c r="AB345" s="441"/>
      <c r="AC345" s="441"/>
      <c r="AD345" s="441"/>
      <c r="AE345" s="441"/>
      <c r="AF345" s="441"/>
      <c r="AG345" s="441"/>
      <c r="AH345" s="441"/>
      <c r="AI345" s="441"/>
      <c r="AJ345" s="441"/>
      <c r="AK345" s="441"/>
      <c r="AL345" s="441"/>
      <c r="AM345" s="441"/>
      <c r="AN345" s="441"/>
      <c r="AO345" s="441"/>
      <c r="AP345" s="441"/>
      <c r="AQ345" s="441"/>
      <c r="AR345" s="441"/>
      <c r="AS345" s="441"/>
      <c r="AT345" s="441"/>
      <c r="AU345" s="441"/>
      <c r="AV345" s="441"/>
      <c r="AW345" s="441"/>
      <c r="AX345" s="441"/>
      <c r="AY345" s="441"/>
      <c r="AZ345" s="441"/>
      <c r="BA345" s="441"/>
      <c r="BB345" s="441"/>
    </row>
    <row r="346" spans="1:54" ht="15.75" customHeight="1">
      <c r="A346" s="40" t="s">
        <v>286</v>
      </c>
      <c r="B346" s="442">
        <v>1</v>
      </c>
      <c r="C346" s="441">
        <v>815</v>
      </c>
      <c r="D346" s="441"/>
      <c r="E346" s="441"/>
      <c r="F346" s="441"/>
      <c r="G346" s="441" t="s">
        <v>2422</v>
      </c>
      <c r="H346" s="441"/>
      <c r="I346" s="441"/>
      <c r="J346" s="441"/>
      <c r="K346" s="441"/>
      <c r="L346" s="441"/>
      <c r="M346" s="441"/>
      <c r="N346" s="441"/>
      <c r="O346" s="441"/>
      <c r="P346" s="441"/>
      <c r="Q346" s="441"/>
      <c r="R346" s="441"/>
      <c r="S346" s="441"/>
      <c r="T346" s="441"/>
      <c r="U346" s="441"/>
      <c r="V346" s="441"/>
      <c r="W346" s="441"/>
      <c r="X346" s="441"/>
      <c r="Y346" s="441"/>
      <c r="Z346" s="441"/>
      <c r="AA346" s="441"/>
      <c r="AB346" s="441"/>
      <c r="AC346" s="441"/>
      <c r="AD346" s="441"/>
      <c r="AE346" s="441"/>
      <c r="AF346" s="441"/>
      <c r="AG346" s="441"/>
      <c r="AH346" s="441"/>
      <c r="AI346" s="441"/>
      <c r="AJ346" s="441"/>
      <c r="AK346" s="441"/>
      <c r="AL346" s="441"/>
      <c r="AM346" s="441"/>
      <c r="AN346" s="441"/>
      <c r="AO346" s="441"/>
      <c r="AP346" s="441"/>
      <c r="AQ346" s="441"/>
      <c r="AR346" s="441"/>
      <c r="AS346" s="441"/>
      <c r="AT346" s="441"/>
      <c r="AU346" s="441"/>
      <c r="AV346" s="441"/>
      <c r="AW346" s="441"/>
      <c r="AX346" s="441"/>
      <c r="AY346" s="441"/>
      <c r="AZ346" s="441"/>
      <c r="BA346" s="441"/>
      <c r="BB346" s="441"/>
    </row>
    <row r="347" spans="1:54" ht="15.75" customHeight="1">
      <c r="A347" s="40" t="s">
        <v>287</v>
      </c>
      <c r="B347" s="442">
        <v>1</v>
      </c>
      <c r="C347" s="441">
        <v>816</v>
      </c>
      <c r="D347" s="441">
        <v>1340</v>
      </c>
      <c r="E347" s="441"/>
      <c r="F347" s="441"/>
      <c r="G347" s="441" t="s">
        <v>1336</v>
      </c>
      <c r="H347" s="441"/>
      <c r="I347" s="441"/>
      <c r="J347" s="441"/>
      <c r="K347" s="441"/>
      <c r="L347" s="441"/>
      <c r="M347" s="441"/>
      <c r="N347" s="441"/>
      <c r="O347" s="441"/>
      <c r="P347" s="441"/>
      <c r="Q347" s="441"/>
      <c r="R347" s="441"/>
      <c r="S347" s="441"/>
      <c r="T347" s="441"/>
      <c r="U347" s="441"/>
      <c r="V347" s="441"/>
      <c r="W347" s="441"/>
      <c r="X347" s="441"/>
      <c r="Y347" s="441"/>
      <c r="Z347" s="441"/>
      <c r="AA347" s="441"/>
      <c r="AB347" s="441"/>
      <c r="AC347" s="441"/>
      <c r="AD347" s="441"/>
      <c r="AE347" s="441"/>
      <c r="AF347" s="441"/>
      <c r="AG347" s="441"/>
      <c r="AH347" s="441"/>
      <c r="AI347" s="441"/>
      <c r="AJ347" s="441"/>
      <c r="AK347" s="441"/>
      <c r="AL347" s="441"/>
      <c r="AM347" s="441"/>
      <c r="AN347" s="441"/>
      <c r="AO347" s="441"/>
      <c r="AP347" s="441"/>
      <c r="AQ347" s="441"/>
      <c r="AR347" s="441"/>
      <c r="AS347" s="441"/>
      <c r="AT347" s="441"/>
      <c r="AU347" s="441"/>
      <c r="AV347" s="441"/>
      <c r="AW347" s="441"/>
      <c r="AX347" s="441"/>
      <c r="AY347" s="441"/>
      <c r="AZ347" s="441"/>
      <c r="BA347" s="441"/>
      <c r="BB347" s="441"/>
    </row>
    <row r="348" spans="1:54" ht="15.75" customHeight="1">
      <c r="A348" s="19" t="s">
        <v>289</v>
      </c>
      <c r="B348" s="442">
        <v>1</v>
      </c>
      <c r="C348" s="441">
        <v>817</v>
      </c>
      <c r="D348" s="441">
        <v>2930</v>
      </c>
      <c r="E348" s="441"/>
      <c r="F348" s="441" t="s">
        <v>809</v>
      </c>
      <c r="G348" s="441" t="s">
        <v>735</v>
      </c>
      <c r="H348" s="441" t="s">
        <v>2358</v>
      </c>
      <c r="I348" s="9" t="s">
        <v>2495</v>
      </c>
      <c r="J348" s="441"/>
      <c r="K348" s="441"/>
      <c r="L348" s="441"/>
      <c r="M348" s="441"/>
      <c r="N348" s="441"/>
      <c r="O348" s="441"/>
      <c r="P348" s="441"/>
      <c r="Q348" s="441"/>
      <c r="R348" s="441"/>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row>
    <row r="349" spans="1:54" ht="15.75" customHeight="1">
      <c r="A349" s="40"/>
      <c r="B349" s="442"/>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441"/>
      <c r="AE349" s="441"/>
      <c r="AF349" s="441"/>
      <c r="AG349" s="441"/>
      <c r="AH349" s="441"/>
      <c r="AI349" s="441"/>
      <c r="AJ349" s="441"/>
      <c r="AK349" s="441"/>
      <c r="AL349" s="441"/>
      <c r="AM349" s="441"/>
      <c r="AN349" s="441"/>
      <c r="AO349" s="441"/>
      <c r="AP349" s="441"/>
      <c r="AQ349" s="441"/>
      <c r="AR349" s="441"/>
      <c r="AS349" s="441"/>
      <c r="AT349" s="441"/>
      <c r="AU349" s="441"/>
      <c r="AV349" s="441"/>
      <c r="AW349" s="441"/>
      <c r="AX349" s="441"/>
      <c r="AY349" s="441"/>
      <c r="AZ349" s="441"/>
      <c r="BA349" s="441"/>
      <c r="BB349" s="441"/>
    </row>
    <row r="350" spans="1:54" ht="15.75" customHeight="1">
      <c r="A350" s="40" t="s">
        <v>290</v>
      </c>
      <c r="B350" s="442">
        <v>1</v>
      </c>
      <c r="C350" s="441">
        <v>1058</v>
      </c>
      <c r="D350" s="441">
        <v>4200</v>
      </c>
      <c r="E350" s="441"/>
      <c r="F350" s="441" t="s">
        <v>1142</v>
      </c>
      <c r="G350" s="441" t="s">
        <v>1142</v>
      </c>
      <c r="H350" s="441"/>
      <c r="I350" s="441"/>
      <c r="J350" s="441"/>
      <c r="K350" s="441"/>
      <c r="L350" s="441"/>
      <c r="M350" s="441"/>
      <c r="N350" s="441"/>
      <c r="O350" s="441"/>
      <c r="P350" s="441"/>
      <c r="Q350" s="441"/>
      <c r="R350" s="441"/>
      <c r="S350" s="441"/>
      <c r="T350" s="441"/>
      <c r="U350" s="441"/>
      <c r="V350" s="441"/>
      <c r="W350" s="441"/>
      <c r="X350" s="441"/>
      <c r="Y350" s="441"/>
      <c r="Z350" s="441"/>
      <c r="AA350" s="441"/>
      <c r="AB350" s="441"/>
      <c r="AC350" s="441"/>
      <c r="AD350" s="441"/>
      <c r="AE350" s="441"/>
      <c r="AF350" s="441"/>
      <c r="AG350" s="441"/>
      <c r="AH350" s="441"/>
      <c r="AI350" s="441"/>
      <c r="AJ350" s="441"/>
      <c r="AK350" s="441"/>
      <c r="AL350" s="441"/>
      <c r="AM350" s="441"/>
      <c r="AN350" s="441"/>
      <c r="AO350" s="441"/>
      <c r="AP350" s="441"/>
      <c r="AQ350" s="441"/>
      <c r="AR350" s="441"/>
      <c r="AS350" s="441"/>
      <c r="AT350" s="441"/>
      <c r="AU350" s="441"/>
      <c r="AV350" s="441"/>
      <c r="AW350" s="441"/>
      <c r="AX350" s="441"/>
      <c r="AY350" s="441"/>
      <c r="AZ350" s="441"/>
      <c r="BA350" s="441"/>
      <c r="BB350" s="441"/>
    </row>
    <row r="351" spans="1:54" ht="15.75" customHeight="1">
      <c r="A351" s="40" t="s">
        <v>290</v>
      </c>
      <c r="B351" s="442">
        <v>2</v>
      </c>
      <c r="C351" s="441">
        <v>1059</v>
      </c>
      <c r="D351" s="441">
        <v>2367</v>
      </c>
      <c r="E351" s="441"/>
      <c r="F351" s="441">
        <v>38</v>
      </c>
      <c r="G351" s="441" t="s">
        <v>659</v>
      </c>
      <c r="H351" s="441"/>
      <c r="I351" s="441"/>
      <c r="J351" s="441"/>
      <c r="K351" s="441"/>
      <c r="L351" s="441"/>
      <c r="M351" s="441"/>
      <c r="N351" s="441"/>
      <c r="O351" s="441"/>
      <c r="P351" s="441"/>
      <c r="Q351" s="441"/>
      <c r="R351" s="441"/>
      <c r="S351" s="441"/>
      <c r="T351" s="441"/>
      <c r="U351" s="441"/>
      <c r="V351" s="441"/>
      <c r="W351" s="441"/>
      <c r="X351" s="441"/>
      <c r="Y351" s="441"/>
      <c r="Z351" s="441"/>
      <c r="AA351" s="441"/>
      <c r="AB351" s="441"/>
      <c r="AC351" s="441"/>
      <c r="AD351" s="441"/>
      <c r="AE351" s="441"/>
      <c r="AF351" s="441"/>
      <c r="AG351" s="441"/>
      <c r="AH351" s="441"/>
      <c r="AI351" s="441"/>
      <c r="AJ351" s="441"/>
      <c r="AK351" s="441"/>
      <c r="AL351" s="441"/>
      <c r="AM351" s="441"/>
      <c r="AN351" s="441"/>
      <c r="AO351" s="441"/>
      <c r="AP351" s="441"/>
      <c r="AQ351" s="441"/>
      <c r="AR351" s="441"/>
      <c r="AS351" s="441"/>
      <c r="AT351" s="441"/>
      <c r="AU351" s="441"/>
      <c r="AV351" s="441"/>
      <c r="AW351" s="441"/>
      <c r="AX351" s="441"/>
      <c r="AY351" s="441"/>
      <c r="AZ351" s="441"/>
      <c r="BA351" s="441"/>
      <c r="BB351" s="441"/>
    </row>
    <row r="352" spans="1:54" ht="15.75" customHeight="1">
      <c r="A352" s="40" t="s">
        <v>290</v>
      </c>
      <c r="B352" s="442">
        <v>3</v>
      </c>
      <c r="C352" s="441">
        <v>1060</v>
      </c>
      <c r="D352" s="441">
        <v>2585</v>
      </c>
      <c r="E352" s="441"/>
      <c r="F352" s="441" t="s">
        <v>1280</v>
      </c>
      <c r="G352" s="441" t="s">
        <v>2152</v>
      </c>
      <c r="H352" s="441"/>
      <c r="I352" s="441" t="s">
        <v>2496</v>
      </c>
      <c r="J352" s="441"/>
      <c r="K352" s="441"/>
      <c r="L352" s="441"/>
      <c r="M352" s="441"/>
      <c r="N352" s="441"/>
      <c r="O352" s="441"/>
      <c r="P352" s="441"/>
      <c r="Q352" s="441"/>
      <c r="R352" s="441"/>
      <c r="S352" s="441"/>
      <c r="T352" s="441"/>
      <c r="U352" s="441"/>
      <c r="V352" s="441"/>
      <c r="W352" s="441"/>
      <c r="X352" s="441"/>
      <c r="Y352" s="441"/>
      <c r="Z352" s="441"/>
      <c r="AA352" s="441"/>
      <c r="AB352" s="441"/>
      <c r="AC352" s="441"/>
      <c r="AD352" s="441"/>
      <c r="AE352" s="441"/>
      <c r="AF352" s="441"/>
      <c r="AG352" s="441"/>
      <c r="AH352" s="441"/>
      <c r="AI352" s="441"/>
      <c r="AJ352" s="441"/>
      <c r="AK352" s="441"/>
      <c r="AL352" s="441"/>
      <c r="AM352" s="441"/>
      <c r="AN352" s="441"/>
      <c r="AO352" s="441"/>
      <c r="AP352" s="441"/>
      <c r="AQ352" s="441"/>
      <c r="AR352" s="441"/>
      <c r="AS352" s="441"/>
      <c r="AT352" s="441"/>
      <c r="AU352" s="441"/>
      <c r="AV352" s="441"/>
      <c r="AW352" s="441"/>
      <c r="AX352" s="441"/>
      <c r="AY352" s="441"/>
      <c r="AZ352" s="441"/>
      <c r="BA352" s="441"/>
      <c r="BB352" s="441"/>
    </row>
    <row r="353" spans="1:54" ht="15.75" customHeight="1">
      <c r="A353" s="40" t="s">
        <v>290</v>
      </c>
      <c r="B353" s="442">
        <v>4</v>
      </c>
      <c r="C353" s="441">
        <v>1061</v>
      </c>
      <c r="D353" s="441">
        <v>1520</v>
      </c>
      <c r="E353" s="441"/>
      <c r="F353" s="441" t="s">
        <v>2027</v>
      </c>
      <c r="G353" s="441" t="s">
        <v>2027</v>
      </c>
      <c r="H353" s="441"/>
      <c r="I353" s="441"/>
      <c r="J353" s="441"/>
      <c r="K353" s="441"/>
      <c r="L353" s="441"/>
      <c r="M353" s="441"/>
      <c r="N353" s="441"/>
      <c r="O353" s="441"/>
      <c r="P353" s="441"/>
      <c r="Q353" s="441"/>
      <c r="R353" s="441"/>
      <c r="S353" s="441"/>
      <c r="T353" s="441"/>
      <c r="U353" s="441"/>
      <c r="V353" s="441"/>
      <c r="W353" s="441"/>
      <c r="X353" s="441"/>
      <c r="Y353" s="441"/>
      <c r="Z353" s="441"/>
      <c r="AA353" s="441"/>
      <c r="AB353" s="441"/>
      <c r="AC353" s="441"/>
      <c r="AD353" s="441"/>
      <c r="AE353" s="441"/>
      <c r="AF353" s="441"/>
      <c r="AG353" s="441"/>
      <c r="AH353" s="441"/>
      <c r="AI353" s="441"/>
      <c r="AJ353" s="441"/>
      <c r="AK353" s="441"/>
      <c r="AL353" s="441"/>
      <c r="AM353" s="441"/>
      <c r="AN353" s="441"/>
      <c r="AO353" s="441"/>
      <c r="AP353" s="441"/>
      <c r="AQ353" s="441"/>
      <c r="AR353" s="441"/>
      <c r="AS353" s="441"/>
      <c r="AT353" s="441"/>
      <c r="AU353" s="441"/>
      <c r="AV353" s="441"/>
      <c r="AW353" s="441"/>
      <c r="AX353" s="441"/>
      <c r="AY353" s="441"/>
      <c r="AZ353" s="441"/>
      <c r="BA353" s="441"/>
      <c r="BB353" s="441"/>
    </row>
    <row r="354" spans="1:54" ht="15.75" customHeight="1">
      <c r="A354" s="40" t="s">
        <v>290</v>
      </c>
      <c r="B354" s="442">
        <v>5</v>
      </c>
      <c r="C354" s="441">
        <v>1062</v>
      </c>
      <c r="D354" s="441">
        <v>1720</v>
      </c>
      <c r="E354" s="441"/>
      <c r="F354" s="441" t="s">
        <v>2027</v>
      </c>
      <c r="G354" s="441" t="s">
        <v>2027</v>
      </c>
      <c r="H354" s="441"/>
      <c r="I354" s="441" t="s">
        <v>2496</v>
      </c>
      <c r="J354" s="441"/>
      <c r="K354" s="441"/>
      <c r="L354" s="441"/>
      <c r="M354" s="441"/>
      <c r="N354" s="441"/>
      <c r="O354" s="441"/>
      <c r="P354" s="441"/>
      <c r="Q354" s="441"/>
      <c r="R354" s="441"/>
      <c r="S354" s="441"/>
      <c r="T354" s="441"/>
      <c r="U354" s="441"/>
      <c r="V354" s="441"/>
      <c r="W354" s="441"/>
      <c r="X354" s="441"/>
      <c r="Y354" s="441"/>
      <c r="Z354" s="441"/>
      <c r="AA354" s="441"/>
      <c r="AB354" s="441"/>
      <c r="AC354" s="441"/>
      <c r="AD354" s="441"/>
      <c r="AE354" s="441"/>
      <c r="AF354" s="441"/>
      <c r="AG354" s="441"/>
      <c r="AH354" s="441"/>
      <c r="AI354" s="441"/>
      <c r="AJ354" s="441"/>
      <c r="AK354" s="441"/>
      <c r="AL354" s="441"/>
      <c r="AM354" s="441"/>
      <c r="AN354" s="441"/>
      <c r="AO354" s="441"/>
      <c r="AP354" s="441"/>
      <c r="AQ354" s="441"/>
      <c r="AR354" s="441"/>
      <c r="AS354" s="441"/>
      <c r="AT354" s="441"/>
      <c r="AU354" s="441"/>
      <c r="AV354" s="441"/>
      <c r="AW354" s="441"/>
      <c r="AX354" s="441"/>
      <c r="AY354" s="441"/>
      <c r="AZ354" s="441"/>
      <c r="BA354" s="441"/>
      <c r="BB354" s="441"/>
    </row>
    <row r="355" spans="1:54" ht="15.75" customHeight="1">
      <c r="A355" s="40" t="s">
        <v>290</v>
      </c>
      <c r="B355" s="442">
        <v>6</v>
      </c>
      <c r="C355" s="441">
        <v>1063</v>
      </c>
      <c r="D355" s="441">
        <v>2700</v>
      </c>
      <c r="E355" s="441"/>
      <c r="F355" s="441" t="s">
        <v>2414</v>
      </c>
      <c r="G355" s="441" t="s">
        <v>2414</v>
      </c>
      <c r="H355" s="441" t="s">
        <v>2497</v>
      </c>
      <c r="I355" s="441" t="s">
        <v>2496</v>
      </c>
      <c r="J355" s="441"/>
      <c r="K355" s="441"/>
      <c r="L355" s="441"/>
      <c r="M355" s="441"/>
      <c r="N355" s="441"/>
      <c r="O355" s="441"/>
      <c r="P355" s="441"/>
      <c r="Q355" s="441"/>
      <c r="R355" s="441"/>
      <c r="S355" s="441"/>
      <c r="T355" s="441"/>
      <c r="U355" s="441"/>
      <c r="V355" s="441"/>
      <c r="W355" s="441"/>
      <c r="X355" s="441"/>
      <c r="Y355" s="441"/>
      <c r="Z355" s="441"/>
      <c r="AA355" s="441"/>
      <c r="AB355" s="441"/>
      <c r="AC355" s="441"/>
      <c r="AD355" s="441"/>
      <c r="AE355" s="441"/>
      <c r="AF355" s="441"/>
      <c r="AG355" s="441"/>
      <c r="AH355" s="441"/>
      <c r="AI355" s="441"/>
      <c r="AJ355" s="441"/>
      <c r="AK355" s="441"/>
      <c r="AL355" s="441"/>
      <c r="AM355" s="441"/>
      <c r="AN355" s="441"/>
      <c r="AO355" s="441"/>
      <c r="AP355" s="441"/>
      <c r="AQ355" s="441"/>
      <c r="AR355" s="441"/>
      <c r="AS355" s="441"/>
      <c r="AT355" s="441"/>
      <c r="AU355" s="441"/>
      <c r="AV355" s="441"/>
      <c r="AW355" s="441"/>
      <c r="AX355" s="441"/>
      <c r="AY355" s="441"/>
      <c r="AZ355" s="441"/>
      <c r="BA355" s="441"/>
      <c r="BB355" s="441"/>
    </row>
    <row r="356" spans="1:54" ht="15.75" customHeight="1">
      <c r="A356" s="40" t="s">
        <v>290</v>
      </c>
      <c r="B356" s="442">
        <v>7</v>
      </c>
      <c r="C356" s="441">
        <v>1064</v>
      </c>
      <c r="D356" s="441">
        <v>1530</v>
      </c>
      <c r="E356" s="441"/>
      <c r="F356" s="441" t="s">
        <v>2498</v>
      </c>
      <c r="G356" s="441" t="s">
        <v>2498</v>
      </c>
      <c r="H356" s="441"/>
      <c r="I356" s="441" t="s">
        <v>2496</v>
      </c>
      <c r="J356" s="441"/>
      <c r="K356" s="441"/>
      <c r="L356" s="441"/>
      <c r="M356" s="441"/>
      <c r="N356" s="441"/>
      <c r="O356" s="441"/>
      <c r="P356" s="441"/>
      <c r="Q356" s="441"/>
      <c r="R356" s="441"/>
      <c r="S356" s="441"/>
      <c r="T356" s="441"/>
      <c r="U356" s="441"/>
      <c r="V356" s="441"/>
      <c r="W356" s="441"/>
      <c r="X356" s="441"/>
      <c r="Y356" s="441"/>
      <c r="Z356" s="441"/>
      <c r="AA356" s="441"/>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1"/>
      <c r="BB356" s="441"/>
    </row>
    <row r="357" spans="1:54" ht="15.75" customHeight="1">
      <c r="A357" s="40" t="s">
        <v>294</v>
      </c>
      <c r="B357" s="442" t="s">
        <v>2499</v>
      </c>
      <c r="C357" s="441" t="s">
        <v>2500</v>
      </c>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1"/>
      <c r="BB357" s="441"/>
    </row>
    <row r="358" spans="1:54" ht="15.75" customHeight="1">
      <c r="A358" s="40" t="s">
        <v>298</v>
      </c>
      <c r="B358" s="442">
        <v>1</v>
      </c>
      <c r="C358" s="441">
        <v>1089</v>
      </c>
      <c r="D358" s="441"/>
      <c r="E358" s="441"/>
      <c r="F358" s="441">
        <v>29</v>
      </c>
      <c r="G358" s="441">
        <v>31</v>
      </c>
      <c r="H358" s="441" t="s">
        <v>2358</v>
      </c>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441"/>
      <c r="AE358" s="441"/>
      <c r="AF358" s="441"/>
      <c r="AG358" s="441"/>
      <c r="AH358" s="441"/>
      <c r="AI358" s="441"/>
      <c r="AJ358" s="441"/>
      <c r="AK358" s="441"/>
      <c r="AL358" s="441"/>
      <c r="AM358" s="441"/>
      <c r="AN358" s="441"/>
      <c r="AO358" s="441"/>
      <c r="AP358" s="441"/>
      <c r="AQ358" s="441"/>
      <c r="AR358" s="441"/>
      <c r="AS358" s="441"/>
      <c r="AT358" s="441"/>
      <c r="AU358" s="441"/>
      <c r="AV358" s="441"/>
      <c r="AW358" s="441"/>
      <c r="AX358" s="441"/>
      <c r="AY358" s="441"/>
      <c r="AZ358" s="441"/>
      <c r="BA358" s="441"/>
      <c r="BB358" s="441"/>
    </row>
    <row r="366" spans="1:54" ht="15.75" customHeight="1">
      <c r="A366" s="40" t="s">
        <v>301</v>
      </c>
      <c r="B366" s="442">
        <v>1</v>
      </c>
      <c r="C366" s="441">
        <v>1097</v>
      </c>
      <c r="D366" s="441">
        <v>925</v>
      </c>
      <c r="E366" s="441">
        <v>7</v>
      </c>
      <c r="F366" s="441"/>
      <c r="G366" s="441">
        <v>28</v>
      </c>
      <c r="H366" s="441"/>
      <c r="I366" s="441"/>
      <c r="J366" s="441"/>
      <c r="K366" s="441"/>
      <c r="L366" s="441"/>
      <c r="M366" s="441"/>
      <c r="N366" s="441"/>
      <c r="O366" s="441"/>
      <c r="P366" s="441"/>
      <c r="Q366" s="441"/>
      <c r="R366" s="441"/>
      <c r="S366" s="441"/>
      <c r="T366" s="441"/>
      <c r="U366" s="441"/>
      <c r="V366" s="441"/>
      <c r="W366" s="441"/>
      <c r="X366" s="441"/>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1"/>
      <c r="BB366" s="441"/>
    </row>
    <row r="367" spans="1:54" ht="15.75" customHeight="1">
      <c r="A367" s="40" t="s">
        <v>301</v>
      </c>
      <c r="B367" s="442">
        <v>2</v>
      </c>
      <c r="C367" s="441">
        <v>1098</v>
      </c>
      <c r="D367" s="441">
        <v>1050</v>
      </c>
      <c r="E367" s="441">
        <v>7</v>
      </c>
      <c r="F367" s="441"/>
      <c r="G367" s="441">
        <v>28</v>
      </c>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c r="BB367" s="441"/>
    </row>
    <row r="368" spans="1:54" ht="15.75" customHeight="1">
      <c r="A368" s="40" t="s">
        <v>302</v>
      </c>
      <c r="B368" s="442" t="s">
        <v>2501</v>
      </c>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c r="AA368" s="441"/>
      <c r="AB368" s="441"/>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1"/>
      <c r="BB368" s="441"/>
    </row>
    <row r="369" spans="1:54" ht="15.75" customHeight="1">
      <c r="A369" s="40" t="s">
        <v>303</v>
      </c>
      <c r="B369" s="442">
        <v>1</v>
      </c>
      <c r="C369" s="441">
        <v>1099</v>
      </c>
      <c r="D369" s="441">
        <v>2350</v>
      </c>
      <c r="E369" s="441"/>
      <c r="F369" s="441">
        <v>37</v>
      </c>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1"/>
      <c r="BB369" s="441"/>
    </row>
    <row r="370" spans="1:54" ht="15.75" customHeight="1">
      <c r="A370" s="40" t="s">
        <v>303</v>
      </c>
      <c r="B370" s="442">
        <v>2</v>
      </c>
      <c r="C370" s="441">
        <v>1100</v>
      </c>
      <c r="D370" s="441">
        <v>2480</v>
      </c>
      <c r="E370" s="441"/>
      <c r="F370" s="441">
        <v>39</v>
      </c>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c r="BB370" s="441"/>
    </row>
    <row r="371" spans="1:54" ht="15.75" customHeight="1">
      <c r="A371" s="40" t="s">
        <v>1973</v>
      </c>
      <c r="B371" s="442">
        <v>3</v>
      </c>
      <c r="C371" s="441">
        <v>1101</v>
      </c>
      <c r="D371" s="441">
        <v>3380</v>
      </c>
      <c r="E371" s="441"/>
      <c r="F371" s="441">
        <v>41</v>
      </c>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c r="BB371" s="441"/>
    </row>
    <row r="372" spans="1:54" ht="15.75" customHeight="1">
      <c r="A372" s="40" t="s">
        <v>1973</v>
      </c>
      <c r="B372" s="442">
        <v>4</v>
      </c>
      <c r="C372" s="441">
        <v>1102</v>
      </c>
      <c r="D372" s="441">
        <v>2600</v>
      </c>
      <c r="E372" s="441"/>
      <c r="F372" s="441">
        <v>37</v>
      </c>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1"/>
      <c r="BB372" s="441"/>
    </row>
    <row r="373" spans="1:54" ht="15.75" customHeight="1">
      <c r="A373" s="40" t="s">
        <v>1973</v>
      </c>
      <c r="B373" s="442">
        <v>5</v>
      </c>
      <c r="C373" s="441">
        <v>1103</v>
      </c>
      <c r="D373" s="441">
        <v>2670</v>
      </c>
      <c r="E373" s="441"/>
      <c r="F373" s="441">
        <v>40</v>
      </c>
      <c r="G373" s="441"/>
      <c r="H373" s="441"/>
      <c r="I373" s="441"/>
      <c r="J373" s="441"/>
      <c r="K373" s="441"/>
      <c r="L373" s="441"/>
      <c r="M373" s="441"/>
      <c r="N373" s="441"/>
      <c r="O373" s="441"/>
      <c r="P373" s="441"/>
      <c r="Q373" s="441"/>
      <c r="R373" s="441"/>
      <c r="S373" s="441"/>
      <c r="T373" s="441"/>
      <c r="U373" s="441"/>
      <c r="V373" s="441"/>
      <c r="W373" s="441"/>
      <c r="X373" s="441"/>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c r="BB373" s="441"/>
    </row>
    <row r="374" spans="1:54" ht="15.75" customHeight="1">
      <c r="A374" s="40" t="s">
        <v>1973</v>
      </c>
      <c r="B374" s="442">
        <v>6</v>
      </c>
      <c r="C374" s="441">
        <v>1104</v>
      </c>
      <c r="D374" s="441">
        <v>2795</v>
      </c>
      <c r="E374" s="441"/>
      <c r="F374" s="441">
        <v>40</v>
      </c>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c r="BB374" s="441"/>
    </row>
    <row r="375" spans="1:54" ht="15.75" customHeight="1">
      <c r="A375" s="40" t="s">
        <v>1973</v>
      </c>
      <c r="B375" s="442">
        <v>7</v>
      </c>
      <c r="C375" s="441">
        <v>1105</v>
      </c>
      <c r="D375" s="441">
        <v>2410</v>
      </c>
      <c r="E375" s="441"/>
      <c r="F375" s="441">
        <v>37</v>
      </c>
      <c r="G375" s="441"/>
      <c r="H375" s="441"/>
      <c r="I375" s="441"/>
      <c r="J375" s="441"/>
      <c r="K375" s="441"/>
      <c r="L375" s="441"/>
      <c r="M375" s="441"/>
      <c r="N375" s="441"/>
      <c r="O375" s="441"/>
      <c r="P375" s="441"/>
      <c r="Q375" s="441"/>
      <c r="R375" s="441"/>
      <c r="S375" s="441"/>
      <c r="T375" s="441"/>
      <c r="U375" s="441"/>
      <c r="V375" s="441"/>
      <c r="W375" s="441"/>
      <c r="X375" s="441"/>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c r="BB375" s="441"/>
    </row>
    <row r="376" spans="1:54" ht="15.75" customHeight="1">
      <c r="A376" s="40" t="s">
        <v>1973</v>
      </c>
      <c r="B376" s="442">
        <v>8</v>
      </c>
      <c r="C376" s="441">
        <v>1106</v>
      </c>
      <c r="D376" s="441">
        <v>3220</v>
      </c>
      <c r="E376" s="441"/>
      <c r="F376" s="441">
        <v>39</v>
      </c>
      <c r="G376" s="441"/>
      <c r="H376" s="441"/>
      <c r="I376" s="441"/>
      <c r="J376" s="441"/>
      <c r="K376" s="441"/>
      <c r="L376" s="441"/>
      <c r="M376" s="441"/>
      <c r="N376" s="441"/>
      <c r="O376" s="441"/>
      <c r="P376" s="441"/>
      <c r="Q376" s="441"/>
      <c r="R376" s="441"/>
      <c r="S376" s="441"/>
      <c r="T376" s="441"/>
      <c r="U376" s="441"/>
      <c r="V376" s="441"/>
      <c r="W376" s="441"/>
      <c r="X376" s="441"/>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c r="BB376" s="441"/>
    </row>
    <row r="377" spans="1:54" ht="15.75" customHeight="1">
      <c r="A377" s="40" t="s">
        <v>1973</v>
      </c>
      <c r="B377" s="442">
        <v>9</v>
      </c>
      <c r="C377" s="441">
        <v>1107</v>
      </c>
      <c r="D377" s="441">
        <v>2580</v>
      </c>
      <c r="E377" s="441"/>
      <c r="F377" s="441">
        <v>38</v>
      </c>
      <c r="G377" s="441"/>
      <c r="H377" s="441"/>
      <c r="I377" s="441"/>
      <c r="J377" s="441"/>
      <c r="K377" s="441"/>
      <c r="L377" s="441"/>
      <c r="M377" s="441"/>
      <c r="N377" s="441"/>
      <c r="O377" s="441"/>
      <c r="P377" s="441"/>
      <c r="Q377" s="441"/>
      <c r="R377" s="441"/>
      <c r="S377" s="441"/>
      <c r="T377" s="441"/>
      <c r="U377" s="441"/>
      <c r="V377" s="441"/>
      <c r="W377" s="441"/>
      <c r="X377" s="441"/>
      <c r="Y377" s="441"/>
      <c r="Z377" s="441"/>
      <c r="AA377" s="441"/>
      <c r="AB377" s="441"/>
      <c r="AC377" s="441"/>
      <c r="AD377" s="441"/>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1"/>
      <c r="BB377" s="441"/>
    </row>
    <row r="378" spans="1:54" ht="15.75" customHeight="1">
      <c r="A378" s="40" t="s">
        <v>1973</v>
      </c>
      <c r="B378" s="442">
        <v>10</v>
      </c>
      <c r="C378" s="441">
        <v>1108</v>
      </c>
      <c r="D378" s="441">
        <v>2370</v>
      </c>
      <c r="E378" s="441"/>
      <c r="F378" s="441">
        <v>37</v>
      </c>
      <c r="G378" s="441"/>
      <c r="H378" s="441"/>
      <c r="I378" s="441"/>
      <c r="J378" s="441"/>
      <c r="K378" s="441"/>
      <c r="L378" s="441"/>
      <c r="M378" s="441"/>
      <c r="N378" s="441"/>
      <c r="O378" s="441"/>
      <c r="P378" s="441"/>
      <c r="Q378" s="441"/>
      <c r="R378" s="441"/>
      <c r="S378" s="441"/>
      <c r="T378" s="441"/>
      <c r="U378" s="441"/>
      <c r="V378" s="441"/>
      <c r="W378" s="441"/>
      <c r="X378" s="441"/>
      <c r="Y378" s="441"/>
      <c r="Z378" s="441"/>
      <c r="AA378" s="441"/>
      <c r="AB378" s="441"/>
      <c r="AC378" s="441"/>
      <c r="AD378" s="441"/>
      <c r="AE378" s="441"/>
      <c r="AF378" s="441"/>
      <c r="AG378" s="441"/>
      <c r="AH378" s="441"/>
      <c r="AI378" s="441"/>
      <c r="AJ378" s="441"/>
      <c r="AK378" s="441"/>
      <c r="AL378" s="441"/>
      <c r="AM378" s="441"/>
      <c r="AN378" s="441"/>
      <c r="AO378" s="441"/>
      <c r="AP378" s="441"/>
      <c r="AQ378" s="441"/>
      <c r="AR378" s="441"/>
      <c r="AS378" s="441"/>
      <c r="AT378" s="441"/>
      <c r="AU378" s="441"/>
      <c r="AV378" s="441"/>
      <c r="AW378" s="441"/>
      <c r="AX378" s="441"/>
      <c r="AY378" s="441"/>
      <c r="AZ378" s="441"/>
      <c r="BA378" s="441"/>
      <c r="BB378" s="441"/>
    </row>
    <row r="379" spans="1:54" ht="15.75" customHeight="1">
      <c r="A379" s="40" t="s">
        <v>1973</v>
      </c>
      <c r="B379" s="442">
        <v>11</v>
      </c>
      <c r="C379" s="441">
        <v>1109</v>
      </c>
      <c r="D379" s="441">
        <v>2745</v>
      </c>
      <c r="E379" s="441"/>
      <c r="F379" s="441">
        <v>37</v>
      </c>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1"/>
      <c r="AE379" s="441"/>
      <c r="AF379" s="441"/>
      <c r="AG379" s="441"/>
      <c r="AH379" s="441"/>
      <c r="AI379" s="441"/>
      <c r="AJ379" s="441"/>
      <c r="AK379" s="441"/>
      <c r="AL379" s="441"/>
      <c r="AM379" s="441"/>
      <c r="AN379" s="441"/>
      <c r="AO379" s="441"/>
      <c r="AP379" s="441"/>
      <c r="AQ379" s="441"/>
      <c r="AR379" s="441"/>
      <c r="AS379" s="441"/>
      <c r="AT379" s="441"/>
      <c r="AU379" s="441"/>
      <c r="AV379" s="441"/>
      <c r="AW379" s="441"/>
      <c r="AX379" s="441"/>
      <c r="AY379" s="441"/>
      <c r="AZ379" s="441"/>
      <c r="BA379" s="441"/>
      <c r="BB379" s="441"/>
    </row>
    <row r="380" spans="1:54" ht="15.75" customHeight="1">
      <c r="A380" s="40" t="s">
        <v>308</v>
      </c>
      <c r="B380" s="442">
        <v>1</v>
      </c>
      <c r="C380" s="441">
        <v>1110</v>
      </c>
      <c r="D380" s="441">
        <v>1530</v>
      </c>
      <c r="E380" s="441">
        <v>5</v>
      </c>
      <c r="F380" s="441" t="s">
        <v>2092</v>
      </c>
      <c r="G380" s="441" t="s">
        <v>1336</v>
      </c>
      <c r="H380" s="441"/>
      <c r="I380" s="9" t="s">
        <v>2502</v>
      </c>
      <c r="J380" s="441"/>
      <c r="K380" s="441"/>
      <c r="L380" s="441"/>
      <c r="M380" s="441"/>
      <c r="N380" s="441"/>
      <c r="O380" s="441"/>
      <c r="P380" s="441"/>
      <c r="Q380" s="441"/>
      <c r="R380" s="441"/>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441"/>
      <c r="AY380" s="441"/>
      <c r="AZ380" s="441"/>
      <c r="BA380" s="441"/>
      <c r="BB380" s="441"/>
    </row>
    <row r="381" spans="1:54" ht="15.75" customHeight="1">
      <c r="A381" s="40" t="s">
        <v>308</v>
      </c>
      <c r="B381" s="442">
        <v>2</v>
      </c>
      <c r="C381" s="441">
        <v>1111</v>
      </c>
      <c r="D381" s="441">
        <v>1400</v>
      </c>
      <c r="E381" s="441">
        <v>5</v>
      </c>
      <c r="F381" s="441" t="s">
        <v>2454</v>
      </c>
      <c r="G381" s="441" t="s">
        <v>2475</v>
      </c>
      <c r="H381" s="441"/>
      <c r="I381" s="441"/>
      <c r="J381" s="441"/>
      <c r="K381" s="441"/>
      <c r="L381" s="441"/>
      <c r="M381" s="441"/>
      <c r="N381" s="441"/>
      <c r="O381" s="441"/>
      <c r="P381" s="441"/>
      <c r="Q381" s="441"/>
      <c r="R381" s="441"/>
      <c r="S381" s="441"/>
      <c r="T381" s="441"/>
      <c r="U381" s="441"/>
      <c r="V381" s="441"/>
      <c r="W381" s="441"/>
      <c r="X381" s="441"/>
      <c r="Y381" s="441"/>
      <c r="Z381" s="441"/>
      <c r="AA381" s="441"/>
      <c r="AB381" s="441"/>
      <c r="AC381" s="441"/>
      <c r="AD381" s="441"/>
      <c r="AE381" s="441"/>
      <c r="AF381" s="441"/>
      <c r="AG381" s="441"/>
      <c r="AH381" s="441"/>
      <c r="AI381" s="441"/>
      <c r="AJ381" s="441"/>
      <c r="AK381" s="441"/>
      <c r="AL381" s="441"/>
      <c r="AM381" s="441"/>
      <c r="AN381" s="441"/>
      <c r="AO381" s="441"/>
      <c r="AP381" s="441"/>
      <c r="AQ381" s="441"/>
      <c r="AR381" s="441"/>
      <c r="AS381" s="441"/>
      <c r="AT381" s="441"/>
      <c r="AU381" s="441"/>
      <c r="AV381" s="441"/>
      <c r="AW381" s="441"/>
      <c r="AX381" s="441"/>
      <c r="AY381" s="441"/>
      <c r="AZ381" s="441"/>
      <c r="BA381" s="441"/>
      <c r="BB381" s="441"/>
    </row>
    <row r="382" spans="1:54" ht="15.75" customHeight="1">
      <c r="A382" s="40" t="s">
        <v>311</v>
      </c>
      <c r="B382" s="442">
        <v>1</v>
      </c>
      <c r="C382" s="441">
        <v>1112</v>
      </c>
      <c r="D382" s="441"/>
      <c r="E382" s="441">
        <v>8</v>
      </c>
      <c r="F382" s="441"/>
      <c r="G382" s="441" t="s">
        <v>2414</v>
      </c>
      <c r="H382" s="441"/>
      <c r="I382" s="441" t="s">
        <v>2503</v>
      </c>
      <c r="J382" s="441"/>
      <c r="K382" s="441"/>
      <c r="L382" s="441"/>
      <c r="M382" s="441"/>
      <c r="N382" s="441"/>
      <c r="O382" s="441"/>
      <c r="P382" s="441"/>
      <c r="Q382" s="441"/>
      <c r="R382" s="441"/>
      <c r="S382" s="441"/>
      <c r="T382" s="441"/>
      <c r="U382" s="441"/>
      <c r="V382" s="441"/>
      <c r="W382" s="441"/>
      <c r="X382" s="441"/>
      <c r="Y382" s="441"/>
      <c r="Z382" s="441"/>
      <c r="AA382" s="441"/>
      <c r="AB382" s="441"/>
      <c r="AC382" s="441"/>
      <c r="AD382" s="441"/>
      <c r="AE382" s="441"/>
      <c r="AF382" s="441"/>
      <c r="AG382" s="441"/>
      <c r="AH382" s="441"/>
      <c r="AI382" s="441"/>
      <c r="AJ382" s="441"/>
      <c r="AK382" s="441"/>
      <c r="AL382" s="441"/>
      <c r="AM382" s="441"/>
      <c r="AN382" s="441"/>
      <c r="AO382" s="441"/>
      <c r="AP382" s="441"/>
      <c r="AQ382" s="441"/>
      <c r="AR382" s="441"/>
      <c r="AS382" s="441"/>
      <c r="AT382" s="441"/>
      <c r="AU382" s="441"/>
      <c r="AV382" s="441"/>
      <c r="AW382" s="441"/>
      <c r="AX382" s="441"/>
      <c r="AY382" s="441"/>
      <c r="AZ382" s="441"/>
      <c r="BA382" s="441"/>
      <c r="BB382" s="441"/>
    </row>
    <row r="383" spans="1:54" ht="15.75" customHeight="1">
      <c r="A383" s="40" t="s">
        <v>312</v>
      </c>
      <c r="B383" s="442" t="s">
        <v>2504</v>
      </c>
      <c r="C383" s="441" t="s">
        <v>2505</v>
      </c>
      <c r="D383" s="441"/>
      <c r="E383" s="441"/>
      <c r="F383" s="441"/>
      <c r="G383" s="441"/>
      <c r="H383" s="441"/>
      <c r="I383" s="441"/>
      <c r="J383" s="441"/>
      <c r="K383" s="441"/>
      <c r="L383" s="441"/>
      <c r="M383" s="441"/>
      <c r="N383" s="441"/>
      <c r="O383" s="441"/>
      <c r="P383" s="441"/>
      <c r="Q383" s="441"/>
      <c r="R383" s="441"/>
      <c r="S383" s="441"/>
      <c r="T383" s="441"/>
      <c r="U383" s="441"/>
      <c r="V383" s="441"/>
      <c r="W383" s="441"/>
      <c r="X383" s="441"/>
      <c r="Y383" s="441"/>
      <c r="Z383" s="441"/>
      <c r="AA383" s="441"/>
      <c r="AB383" s="441"/>
      <c r="AC383" s="441"/>
      <c r="AD383" s="441"/>
      <c r="AE383" s="441"/>
      <c r="AF383" s="441"/>
      <c r="AG383" s="441"/>
      <c r="AH383" s="441"/>
      <c r="AI383" s="441"/>
      <c r="AJ383" s="441"/>
      <c r="AK383" s="441"/>
      <c r="AL383" s="441"/>
      <c r="AM383" s="441"/>
      <c r="AN383" s="441"/>
      <c r="AO383" s="441"/>
      <c r="AP383" s="441"/>
      <c r="AQ383" s="441"/>
      <c r="AR383" s="441"/>
      <c r="AS383" s="441"/>
      <c r="AT383" s="441"/>
      <c r="AU383" s="441"/>
      <c r="AV383" s="441"/>
      <c r="AW383" s="441"/>
      <c r="AX383" s="441"/>
      <c r="AY383" s="441"/>
      <c r="AZ383" s="441"/>
      <c r="BA383" s="441"/>
      <c r="BB383" s="441"/>
    </row>
    <row r="384" spans="1:54" ht="15.75" customHeight="1">
      <c r="A384" s="40" t="s">
        <v>314</v>
      </c>
      <c r="B384" s="442" t="s">
        <v>2506</v>
      </c>
      <c r="C384" s="441" t="s">
        <v>2507</v>
      </c>
      <c r="D384" s="441">
        <v>3160</v>
      </c>
      <c r="E384" s="441"/>
      <c r="F384" s="441"/>
      <c r="G384" s="441" t="s">
        <v>2508</v>
      </c>
      <c r="H384" s="441"/>
      <c r="I384" s="441"/>
      <c r="J384" s="441"/>
      <c r="K384" s="441"/>
      <c r="L384" s="441"/>
      <c r="M384" s="441"/>
      <c r="N384" s="441"/>
      <c r="O384" s="441"/>
      <c r="P384" s="441"/>
      <c r="Q384" s="441"/>
      <c r="R384" s="441"/>
      <c r="S384" s="441"/>
      <c r="T384" s="441"/>
      <c r="U384" s="441"/>
      <c r="V384" s="441"/>
      <c r="W384" s="441"/>
      <c r="X384" s="441"/>
      <c r="Y384" s="441"/>
      <c r="Z384" s="441"/>
      <c r="AA384" s="441"/>
      <c r="AB384" s="441"/>
      <c r="AC384" s="441"/>
      <c r="AD384" s="441"/>
      <c r="AE384" s="441"/>
      <c r="AF384" s="441"/>
      <c r="AG384" s="441"/>
      <c r="AH384" s="441"/>
      <c r="AI384" s="441"/>
      <c r="AJ384" s="441"/>
      <c r="AK384" s="441"/>
      <c r="AL384" s="441"/>
      <c r="AM384" s="441"/>
      <c r="AN384" s="441"/>
      <c r="AO384" s="441"/>
      <c r="AP384" s="441"/>
      <c r="AQ384" s="441"/>
      <c r="AR384" s="441"/>
      <c r="AS384" s="441"/>
      <c r="AT384" s="441"/>
      <c r="AU384" s="441"/>
      <c r="AV384" s="441"/>
      <c r="AW384" s="441"/>
      <c r="AX384" s="441"/>
      <c r="AY384" s="441"/>
      <c r="AZ384" s="441"/>
      <c r="BA384" s="441"/>
      <c r="BB384" s="441"/>
    </row>
    <row r="385" spans="1:54" ht="15.75" customHeight="1">
      <c r="A385" s="40" t="s">
        <v>316</v>
      </c>
      <c r="B385" s="442">
        <v>1</v>
      </c>
      <c r="C385" s="441">
        <v>1225</v>
      </c>
      <c r="D385" s="441"/>
      <c r="E385" s="441"/>
      <c r="F385" s="441" t="s">
        <v>669</v>
      </c>
      <c r="G385" s="441" t="s">
        <v>993</v>
      </c>
      <c r="H385" s="441" t="s">
        <v>2358</v>
      </c>
      <c r="I385" s="441"/>
      <c r="J385" s="441" t="s">
        <v>2358</v>
      </c>
      <c r="K385" s="441"/>
      <c r="L385" s="441"/>
      <c r="M385" s="441"/>
      <c r="N385" s="441"/>
      <c r="O385" s="441"/>
      <c r="P385" s="441"/>
      <c r="Q385" s="441"/>
      <c r="R385" s="441"/>
      <c r="S385" s="441"/>
      <c r="T385" s="441"/>
      <c r="U385" s="441"/>
      <c r="V385" s="441"/>
      <c r="W385" s="441"/>
      <c r="X385" s="441"/>
      <c r="Y385" s="441"/>
      <c r="Z385" s="441"/>
      <c r="AA385" s="441"/>
      <c r="AB385" s="441"/>
      <c r="AC385" s="441"/>
      <c r="AD385" s="441"/>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1"/>
      <c r="BB385" s="441"/>
    </row>
    <row r="386" spans="1:54" ht="15.75" customHeight="1">
      <c r="A386" s="40" t="s">
        <v>317</v>
      </c>
      <c r="B386" s="442">
        <v>1</v>
      </c>
      <c r="C386" s="441">
        <v>1226</v>
      </c>
      <c r="D386" s="441"/>
      <c r="E386" s="441">
        <v>-1</v>
      </c>
      <c r="F386" s="441"/>
      <c r="G386" s="441">
        <v>34</v>
      </c>
      <c r="H386" s="441"/>
      <c r="I386" s="441"/>
      <c r="J386" s="441"/>
      <c r="K386" s="441"/>
      <c r="L386" s="441"/>
      <c r="M386" s="441"/>
      <c r="N386" s="441"/>
      <c r="O386" s="441"/>
      <c r="P386" s="441"/>
      <c r="Q386" s="441"/>
      <c r="R386" s="441"/>
      <c r="S386" s="441"/>
      <c r="T386" s="441"/>
      <c r="U386" s="441"/>
      <c r="V386" s="441"/>
      <c r="W386" s="441"/>
      <c r="X386" s="441"/>
      <c r="Y386" s="441"/>
      <c r="Z386" s="441"/>
      <c r="AA386" s="441"/>
      <c r="AB386" s="441"/>
      <c r="AC386" s="441"/>
      <c r="AD386" s="441"/>
      <c r="AE386" s="441"/>
      <c r="AF386" s="441"/>
      <c r="AG386" s="441"/>
      <c r="AH386" s="441"/>
      <c r="AI386" s="441"/>
      <c r="AJ386" s="441"/>
      <c r="AK386" s="441"/>
      <c r="AL386" s="441"/>
      <c r="AM386" s="441"/>
      <c r="AN386" s="441"/>
      <c r="AO386" s="441"/>
      <c r="AP386" s="441"/>
      <c r="AQ386" s="441"/>
      <c r="AR386" s="441"/>
      <c r="AS386" s="441"/>
      <c r="AT386" s="441"/>
      <c r="AU386" s="441"/>
      <c r="AV386" s="441"/>
      <c r="AW386" s="441"/>
      <c r="AX386" s="441"/>
      <c r="AY386" s="441"/>
      <c r="AZ386" s="441"/>
      <c r="BA386" s="441"/>
      <c r="BB386" s="441"/>
    </row>
    <row r="387" spans="1:54" ht="15.75" customHeight="1">
      <c r="A387" s="40" t="s">
        <v>318</v>
      </c>
      <c r="B387" s="442">
        <v>1</v>
      </c>
      <c r="C387" s="441">
        <v>1227</v>
      </c>
      <c r="D387" s="441">
        <v>2660</v>
      </c>
      <c r="E387" s="441"/>
      <c r="F387" s="441"/>
      <c r="G387" s="441" t="s">
        <v>632</v>
      </c>
      <c r="H387" s="441"/>
      <c r="I387" s="441"/>
      <c r="J387" s="441"/>
      <c r="K387" s="441"/>
      <c r="L387" s="441"/>
      <c r="M387" s="441"/>
      <c r="N387" s="441"/>
      <c r="O387" s="441"/>
      <c r="P387" s="441"/>
      <c r="Q387" s="441"/>
      <c r="R387" s="441"/>
      <c r="S387" s="441"/>
      <c r="T387" s="441"/>
      <c r="U387" s="441"/>
      <c r="V387" s="441"/>
      <c r="W387" s="441"/>
      <c r="X387" s="441"/>
      <c r="Y387" s="441"/>
      <c r="Z387" s="441"/>
      <c r="AA387" s="441"/>
      <c r="AB387" s="441"/>
      <c r="AC387" s="441"/>
      <c r="AD387" s="441"/>
      <c r="AE387" s="441"/>
      <c r="AF387" s="441"/>
      <c r="AG387" s="441"/>
      <c r="AH387" s="441"/>
      <c r="AI387" s="441"/>
      <c r="AJ387" s="441"/>
      <c r="AK387" s="441"/>
      <c r="AL387" s="441"/>
      <c r="AM387" s="441"/>
      <c r="AN387" s="441"/>
      <c r="AO387" s="441"/>
      <c r="AP387" s="441"/>
      <c r="AQ387" s="441"/>
      <c r="AR387" s="441"/>
      <c r="AS387" s="441"/>
      <c r="AT387" s="441"/>
      <c r="AU387" s="441"/>
      <c r="AV387" s="441"/>
      <c r="AW387" s="441"/>
      <c r="AX387" s="441"/>
      <c r="AY387" s="441"/>
      <c r="AZ387" s="441"/>
      <c r="BA387" s="441"/>
      <c r="BB387" s="441"/>
    </row>
    <row r="388" spans="1:54" ht="15.75" customHeight="1">
      <c r="A388" s="40" t="s">
        <v>318</v>
      </c>
      <c r="B388" s="442">
        <v>2</v>
      </c>
      <c r="C388" s="441">
        <v>1228</v>
      </c>
      <c r="D388" s="441">
        <v>2686</v>
      </c>
      <c r="E388" s="441"/>
      <c r="F388" s="441"/>
      <c r="G388" s="441" t="s">
        <v>1359</v>
      </c>
      <c r="H388" s="441" t="s">
        <v>1961</v>
      </c>
      <c r="I388" s="441" t="s">
        <v>2509</v>
      </c>
      <c r="J388" s="441"/>
      <c r="K388" s="441"/>
      <c r="L388" s="441"/>
      <c r="M388" s="441"/>
      <c r="N388" s="441"/>
      <c r="O388" s="441"/>
      <c r="P388" s="441"/>
      <c r="Q388" s="441"/>
      <c r="R388" s="441"/>
      <c r="S388" s="441"/>
      <c r="T388" s="441"/>
      <c r="U388" s="441"/>
      <c r="V388" s="441"/>
      <c r="W388" s="441"/>
      <c r="X388" s="441"/>
      <c r="Y388" s="441"/>
      <c r="Z388" s="441"/>
      <c r="AA388" s="441"/>
      <c r="AB388" s="441"/>
      <c r="AC388" s="441"/>
      <c r="AD388" s="441"/>
      <c r="AE388" s="441"/>
      <c r="AF388" s="441"/>
      <c r="AG388" s="441"/>
      <c r="AH388" s="441"/>
      <c r="AI388" s="441"/>
      <c r="AJ388" s="441"/>
      <c r="AK388" s="441"/>
      <c r="AL388" s="441"/>
      <c r="AM388" s="441"/>
      <c r="AN388" s="441"/>
      <c r="AO388" s="441"/>
      <c r="AP388" s="441"/>
      <c r="AQ388" s="441"/>
      <c r="AR388" s="441"/>
      <c r="AS388" s="441"/>
      <c r="AT388" s="441"/>
      <c r="AU388" s="441"/>
      <c r="AV388" s="441"/>
      <c r="AW388" s="441"/>
      <c r="AX388" s="441"/>
      <c r="AY388" s="441"/>
      <c r="AZ388" s="441"/>
      <c r="BA388" s="441"/>
      <c r="BB388" s="441"/>
    </row>
    <row r="389" spans="1:54" ht="15.75" customHeight="1">
      <c r="A389" s="40" t="s">
        <v>319</v>
      </c>
      <c r="B389" s="442">
        <v>43854</v>
      </c>
      <c r="C389" s="441" t="s">
        <v>2510</v>
      </c>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41"/>
      <c r="AM389" s="441"/>
      <c r="AN389" s="441"/>
      <c r="AO389" s="441"/>
      <c r="AP389" s="441"/>
      <c r="AQ389" s="441"/>
      <c r="AR389" s="441"/>
      <c r="AS389" s="441"/>
      <c r="AT389" s="441"/>
      <c r="AU389" s="441"/>
      <c r="AV389" s="441"/>
      <c r="AW389" s="441"/>
      <c r="AX389" s="441"/>
      <c r="AY389" s="441"/>
      <c r="AZ389" s="441"/>
      <c r="BA389" s="441"/>
      <c r="BB389" s="441"/>
    </row>
    <row r="390" spans="1:54" ht="15.75" customHeight="1">
      <c r="A390" s="40" t="s">
        <v>321</v>
      </c>
      <c r="B390" s="442">
        <v>43842</v>
      </c>
      <c r="C390" s="441" t="s">
        <v>2511</v>
      </c>
      <c r="D390" s="441" t="s">
        <v>2512</v>
      </c>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441"/>
      <c r="AE390" s="441"/>
      <c r="AF390" s="441"/>
      <c r="AG390" s="441"/>
      <c r="AH390" s="441"/>
      <c r="AI390" s="441"/>
      <c r="AJ390" s="441"/>
      <c r="AK390" s="441"/>
      <c r="AL390" s="441"/>
      <c r="AM390" s="441"/>
      <c r="AN390" s="441"/>
      <c r="AO390" s="441"/>
      <c r="AP390" s="441"/>
      <c r="AQ390" s="441"/>
      <c r="AR390" s="441"/>
      <c r="AS390" s="441"/>
      <c r="AT390" s="441"/>
      <c r="AU390" s="441"/>
      <c r="AV390" s="441"/>
      <c r="AW390" s="441"/>
      <c r="AX390" s="441"/>
      <c r="AY390" s="441"/>
      <c r="AZ390" s="441"/>
      <c r="BA390" s="441"/>
      <c r="BB390" s="441"/>
    </row>
    <row r="391" spans="1:54" ht="15.75" customHeight="1">
      <c r="A391" s="40" t="s">
        <v>324</v>
      </c>
      <c r="B391" s="442" t="s">
        <v>2513</v>
      </c>
      <c r="C391" s="441" t="s">
        <v>2514</v>
      </c>
      <c r="D391" s="441">
        <v>3080</v>
      </c>
      <c r="E391" s="441"/>
      <c r="F391" s="441"/>
      <c r="G391" s="441">
        <v>38</v>
      </c>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441"/>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1"/>
      <c r="BB391" s="441"/>
    </row>
    <row r="392" spans="1:54" ht="15.75" customHeight="1">
      <c r="A392" s="40" t="s">
        <v>325</v>
      </c>
      <c r="B392" s="442">
        <v>43851</v>
      </c>
      <c r="C392" s="441" t="s">
        <v>2515</v>
      </c>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441"/>
      <c r="AE392" s="441"/>
      <c r="AF392" s="441"/>
      <c r="AG392" s="441"/>
      <c r="AH392" s="441"/>
      <c r="AI392" s="441"/>
      <c r="AJ392" s="441"/>
      <c r="AK392" s="441"/>
      <c r="AL392" s="441"/>
      <c r="AM392" s="441"/>
      <c r="AN392" s="441"/>
      <c r="AO392" s="441"/>
      <c r="AP392" s="441"/>
      <c r="AQ392" s="441"/>
      <c r="AR392" s="441"/>
      <c r="AS392" s="441"/>
      <c r="AT392" s="441"/>
      <c r="AU392" s="441"/>
      <c r="AV392" s="441"/>
      <c r="AW392" s="441"/>
      <c r="AX392" s="441"/>
      <c r="AY392" s="441"/>
      <c r="AZ392" s="441"/>
      <c r="BA392" s="441"/>
      <c r="BB392" s="441"/>
    </row>
    <row r="393" spans="1:54" ht="15.75" customHeight="1">
      <c r="A393" s="40" t="s">
        <v>326</v>
      </c>
      <c r="B393" s="442">
        <v>43846</v>
      </c>
      <c r="C393" s="441" t="s">
        <v>2516</v>
      </c>
      <c r="D393" s="9" t="s">
        <v>1980</v>
      </c>
      <c r="E393" s="441"/>
      <c r="F393" s="441">
        <v>37</v>
      </c>
      <c r="G393" s="441" t="s">
        <v>2152</v>
      </c>
      <c r="H393" s="441"/>
      <c r="I393" s="441"/>
      <c r="J393" s="441"/>
      <c r="K393" s="441"/>
      <c r="L393" s="441"/>
      <c r="M393" s="441"/>
      <c r="N393" s="441"/>
      <c r="O393" s="441"/>
      <c r="P393" s="441"/>
      <c r="Q393" s="441"/>
      <c r="R393" s="441"/>
      <c r="S393" s="441"/>
      <c r="T393" s="441"/>
      <c r="U393" s="441"/>
      <c r="V393" s="441"/>
      <c r="W393" s="441"/>
      <c r="X393" s="441"/>
      <c r="Y393" s="441"/>
      <c r="Z393" s="441"/>
      <c r="AA393" s="441"/>
      <c r="AB393" s="441"/>
      <c r="AC393" s="441"/>
      <c r="AD393" s="441"/>
      <c r="AE393" s="441"/>
      <c r="AF393" s="441"/>
      <c r="AG393" s="441"/>
      <c r="AH393" s="441"/>
      <c r="AI393" s="441"/>
      <c r="AJ393" s="441"/>
      <c r="AK393" s="441"/>
      <c r="AL393" s="441"/>
      <c r="AM393" s="441"/>
      <c r="AN393" s="441"/>
      <c r="AO393" s="441"/>
      <c r="AP393" s="441"/>
      <c r="AQ393" s="441"/>
      <c r="AR393" s="441"/>
      <c r="AS393" s="441"/>
      <c r="AT393" s="441"/>
      <c r="AU393" s="441"/>
      <c r="AV393" s="441"/>
      <c r="AW393" s="441"/>
      <c r="AX393" s="441"/>
      <c r="AY393" s="441"/>
      <c r="AZ393" s="441"/>
      <c r="BA393" s="441"/>
      <c r="BB393" s="441"/>
    </row>
    <row r="394" spans="1:54" ht="15.75" customHeight="1">
      <c r="A394" s="40" t="s">
        <v>327</v>
      </c>
      <c r="B394" s="442">
        <v>1</v>
      </c>
      <c r="C394" s="441">
        <v>1353</v>
      </c>
      <c r="D394" s="441">
        <v>1600</v>
      </c>
      <c r="E394" s="441"/>
      <c r="F394" s="441"/>
      <c r="G394" s="441" t="s">
        <v>1495</v>
      </c>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441"/>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1"/>
      <c r="BB394" s="441"/>
    </row>
    <row r="395" spans="1:54" ht="15.75" customHeight="1">
      <c r="A395" s="40" t="s">
        <v>327</v>
      </c>
      <c r="B395" s="442">
        <v>2</v>
      </c>
      <c r="C395" s="441">
        <v>1354</v>
      </c>
      <c r="D395" s="441">
        <v>1740</v>
      </c>
      <c r="E395" s="441"/>
      <c r="F395" s="441"/>
      <c r="G395" s="441" t="s">
        <v>1364</v>
      </c>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441"/>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1"/>
      <c r="BB395" s="441"/>
    </row>
    <row r="396" spans="1:54" ht="15.75" customHeight="1">
      <c r="A396" s="40" t="s">
        <v>327</v>
      </c>
      <c r="B396" s="442">
        <v>43921</v>
      </c>
      <c r="C396" s="441" t="s">
        <v>2517</v>
      </c>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441"/>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1"/>
      <c r="BB396" s="441"/>
    </row>
    <row r="397" spans="1:54" ht="15.75" customHeight="1">
      <c r="A397" s="40" t="s">
        <v>329</v>
      </c>
      <c r="B397" s="442">
        <v>1</v>
      </c>
      <c r="C397" s="441">
        <v>1384</v>
      </c>
      <c r="D397" s="441"/>
      <c r="E397" s="441"/>
      <c r="F397" s="441"/>
      <c r="G397" s="441" t="s">
        <v>1454</v>
      </c>
      <c r="H397" s="441"/>
      <c r="I397" s="441" t="s">
        <v>2518</v>
      </c>
      <c r="J397" s="441"/>
      <c r="K397" s="441"/>
      <c r="L397" s="441"/>
      <c r="M397" s="441"/>
      <c r="N397" s="441"/>
      <c r="O397" s="441"/>
      <c r="P397" s="441"/>
      <c r="Q397" s="441"/>
      <c r="R397" s="441"/>
      <c r="S397" s="441"/>
      <c r="T397" s="441"/>
      <c r="U397" s="441"/>
      <c r="V397" s="441"/>
      <c r="W397" s="441"/>
      <c r="X397" s="441"/>
      <c r="Y397" s="441"/>
      <c r="Z397" s="441"/>
      <c r="AA397" s="441"/>
      <c r="AB397" s="441"/>
      <c r="AC397" s="441"/>
      <c r="AD397" s="441"/>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1"/>
      <c r="BB397" s="441"/>
    </row>
    <row r="398" spans="1:54" ht="15.75" customHeight="1">
      <c r="A398" s="40" t="s">
        <v>329</v>
      </c>
      <c r="B398" s="442">
        <v>2</v>
      </c>
      <c r="C398" s="441">
        <v>1385</v>
      </c>
      <c r="D398" s="441"/>
      <c r="E398" s="441"/>
      <c r="F398" s="441"/>
      <c r="G398" s="441"/>
      <c r="H398" s="441"/>
      <c r="I398" s="441" t="s">
        <v>2519</v>
      </c>
      <c r="J398" s="441"/>
      <c r="K398" s="441"/>
      <c r="L398" s="441"/>
      <c r="M398" s="441"/>
      <c r="N398" s="441"/>
      <c r="O398" s="441"/>
      <c r="P398" s="441"/>
      <c r="Q398" s="441"/>
      <c r="R398" s="441"/>
      <c r="S398" s="441"/>
      <c r="T398" s="441"/>
      <c r="U398" s="441"/>
      <c r="V398" s="441"/>
      <c r="W398" s="441"/>
      <c r="X398" s="441"/>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1"/>
      <c r="BB398" s="441"/>
    </row>
    <row r="399" spans="1:54" ht="15.75" customHeight="1">
      <c r="A399" s="40" t="s">
        <v>329</v>
      </c>
      <c r="B399" s="442">
        <v>3</v>
      </c>
      <c r="C399" s="441">
        <v>1386</v>
      </c>
      <c r="D399" s="441"/>
      <c r="E399" s="441"/>
      <c r="F399" s="441"/>
      <c r="G399" s="441"/>
      <c r="H399" s="441"/>
      <c r="I399" s="441" t="s">
        <v>2519</v>
      </c>
      <c r="J399" s="441"/>
      <c r="K399" s="441"/>
      <c r="L399" s="441"/>
      <c r="M399" s="441"/>
      <c r="N399" s="441"/>
      <c r="O399" s="441"/>
      <c r="P399" s="441"/>
      <c r="Q399" s="441"/>
      <c r="R399" s="441"/>
      <c r="S399" s="441"/>
      <c r="T399" s="441"/>
      <c r="U399" s="441"/>
      <c r="V399" s="441"/>
      <c r="W399" s="441"/>
      <c r="X399" s="441"/>
      <c r="Y399" s="441"/>
      <c r="Z399" s="441"/>
      <c r="AA399" s="441"/>
      <c r="AB399" s="441"/>
      <c r="AC399" s="441"/>
      <c r="AD399" s="441"/>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1"/>
      <c r="BB399" s="441"/>
    </row>
    <row r="400" spans="1:54" ht="15.75" customHeight="1">
      <c r="A400" s="40" t="s">
        <v>329</v>
      </c>
      <c r="B400" s="442">
        <v>4</v>
      </c>
      <c r="C400" s="441">
        <v>1387</v>
      </c>
      <c r="D400" s="441"/>
      <c r="E400" s="441"/>
      <c r="F400" s="441"/>
      <c r="G400" s="441"/>
      <c r="H400" s="441"/>
      <c r="I400" s="441" t="s">
        <v>2520</v>
      </c>
      <c r="J400" s="441"/>
      <c r="K400" s="441"/>
      <c r="L400" s="441"/>
      <c r="M400" s="441"/>
      <c r="N400" s="441"/>
      <c r="O400" s="441"/>
      <c r="P400" s="441"/>
      <c r="Q400" s="441"/>
      <c r="R400" s="441"/>
      <c r="S400" s="441"/>
      <c r="T400" s="441"/>
      <c r="U400" s="441"/>
      <c r="V400" s="441"/>
      <c r="W400" s="441"/>
      <c r="X400" s="441"/>
      <c r="Y400" s="441"/>
      <c r="Z400" s="441"/>
      <c r="AA400" s="441"/>
      <c r="AB400" s="441"/>
      <c r="AC400" s="441"/>
      <c r="AD400" s="441"/>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1"/>
      <c r="BB400" s="441"/>
    </row>
    <row r="401" spans="1:54" ht="15.75" customHeight="1">
      <c r="A401" s="40" t="s">
        <v>329</v>
      </c>
      <c r="B401" s="442">
        <v>5</v>
      </c>
      <c r="C401" s="441">
        <v>1388</v>
      </c>
      <c r="D401" s="441"/>
      <c r="E401" s="441"/>
      <c r="F401" s="441"/>
      <c r="G401" s="441"/>
      <c r="H401" s="441"/>
      <c r="I401" s="9" t="s">
        <v>2521</v>
      </c>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row>
    <row r="402" spans="1:54" ht="15.75" customHeight="1">
      <c r="A402" s="40" t="s">
        <v>329</v>
      </c>
      <c r="B402" s="442">
        <v>44005</v>
      </c>
      <c r="C402" s="441" t="s">
        <v>2522</v>
      </c>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441"/>
      <c r="AE402" s="441"/>
      <c r="AF402" s="441"/>
      <c r="AG402" s="441"/>
      <c r="AH402" s="441"/>
      <c r="AI402" s="441"/>
      <c r="AJ402" s="441"/>
      <c r="AK402" s="441"/>
      <c r="AL402" s="441"/>
      <c r="AM402" s="441"/>
      <c r="AN402" s="441"/>
      <c r="AO402" s="441"/>
      <c r="AP402" s="441"/>
      <c r="AQ402" s="441"/>
      <c r="AR402" s="441"/>
      <c r="AS402" s="441"/>
      <c r="AT402" s="441"/>
      <c r="AU402" s="441"/>
      <c r="AV402" s="441"/>
      <c r="AW402" s="441"/>
      <c r="AX402" s="441"/>
      <c r="AY402" s="441"/>
      <c r="AZ402" s="441"/>
      <c r="BA402" s="441"/>
      <c r="BB402" s="441"/>
    </row>
    <row r="403" spans="1:54" ht="15.75" customHeight="1">
      <c r="A403" s="40" t="s">
        <v>332</v>
      </c>
      <c r="B403" s="442">
        <v>1</v>
      </c>
      <c r="C403" s="441">
        <v>1407</v>
      </c>
      <c r="D403" s="441"/>
      <c r="E403" s="441"/>
      <c r="F403" s="441"/>
      <c r="G403" s="441"/>
      <c r="H403" s="441"/>
      <c r="I403" s="441" t="s">
        <v>2523</v>
      </c>
      <c r="J403" s="441"/>
      <c r="K403" s="441"/>
      <c r="L403" s="441"/>
      <c r="M403" s="441"/>
      <c r="N403" s="441"/>
      <c r="O403" s="441"/>
      <c r="P403" s="441"/>
      <c r="Q403" s="441"/>
      <c r="R403" s="441"/>
      <c r="S403" s="441"/>
      <c r="T403" s="441"/>
      <c r="U403" s="441"/>
      <c r="V403" s="441"/>
      <c r="W403" s="441"/>
      <c r="X403" s="441"/>
      <c r="Y403" s="441"/>
      <c r="Z403" s="441"/>
      <c r="AA403" s="441"/>
      <c r="AB403" s="441"/>
      <c r="AC403" s="441"/>
      <c r="AD403" s="441"/>
      <c r="AE403" s="441"/>
      <c r="AF403" s="441"/>
      <c r="AG403" s="441"/>
      <c r="AH403" s="441"/>
      <c r="AI403" s="441"/>
      <c r="AJ403" s="441"/>
      <c r="AK403" s="441"/>
      <c r="AL403" s="441"/>
      <c r="AM403" s="441"/>
      <c r="AN403" s="441"/>
      <c r="AO403" s="441"/>
      <c r="AP403" s="441"/>
      <c r="AQ403" s="441"/>
      <c r="AR403" s="441"/>
      <c r="AS403" s="441"/>
      <c r="AT403" s="441"/>
      <c r="AU403" s="441"/>
      <c r="AV403" s="441"/>
      <c r="AW403" s="441"/>
      <c r="AX403" s="441"/>
      <c r="AY403" s="441"/>
      <c r="AZ403" s="441"/>
      <c r="BA403" s="441"/>
      <c r="BB403" s="441"/>
    </row>
    <row r="404" spans="1:54" ht="15.75" customHeight="1">
      <c r="A404" s="40" t="s">
        <v>333</v>
      </c>
      <c r="B404" s="442">
        <v>1</v>
      </c>
      <c r="C404" s="441">
        <v>1408</v>
      </c>
      <c r="D404" s="441"/>
      <c r="E404" s="441">
        <v>0</v>
      </c>
      <c r="F404" s="441"/>
      <c r="G404" s="441">
        <v>37</v>
      </c>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1"/>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1"/>
      <c r="BB404" s="441"/>
    </row>
    <row r="405" spans="1:54" ht="15.75" customHeight="1">
      <c r="A405" s="40" t="s">
        <v>333</v>
      </c>
      <c r="B405" s="442">
        <v>2</v>
      </c>
      <c r="C405" s="441">
        <v>1409</v>
      </c>
      <c r="D405" s="441"/>
      <c r="E405" s="441">
        <v>0</v>
      </c>
      <c r="F405" s="441"/>
      <c r="G405" s="441">
        <v>38</v>
      </c>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1"/>
      <c r="BB405" s="441"/>
    </row>
    <row r="406" spans="1:54" ht="15.75" customHeight="1">
      <c r="A406" s="40" t="s">
        <v>333</v>
      </c>
      <c r="B406" s="442">
        <v>3</v>
      </c>
      <c r="C406" s="441">
        <v>1410</v>
      </c>
      <c r="D406" s="441"/>
      <c r="E406" s="441">
        <v>0</v>
      </c>
      <c r="F406" s="441"/>
      <c r="G406" s="441">
        <v>39</v>
      </c>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441"/>
      <c r="AE406" s="441"/>
      <c r="AF406" s="441"/>
      <c r="AG406" s="441"/>
      <c r="AH406" s="441"/>
      <c r="AI406" s="441"/>
      <c r="AJ406" s="441"/>
      <c r="AK406" s="441"/>
      <c r="AL406" s="441"/>
      <c r="AM406" s="441"/>
      <c r="AN406" s="441"/>
      <c r="AO406" s="441"/>
      <c r="AP406" s="441"/>
      <c r="AQ406" s="441"/>
      <c r="AR406" s="441"/>
      <c r="AS406" s="441"/>
      <c r="AT406" s="441"/>
      <c r="AU406" s="441"/>
      <c r="AV406" s="441"/>
      <c r="AW406" s="441"/>
      <c r="AX406" s="441"/>
      <c r="AY406" s="441"/>
      <c r="AZ406" s="441"/>
      <c r="BA406" s="441"/>
      <c r="BB406" s="441"/>
    </row>
    <row r="407" spans="1:54" ht="15.75" customHeight="1">
      <c r="A407" s="40" t="s">
        <v>333</v>
      </c>
      <c r="B407" s="442">
        <v>4</v>
      </c>
      <c r="C407" s="441">
        <v>1411</v>
      </c>
      <c r="D407" s="441"/>
      <c r="E407" s="441">
        <v>0</v>
      </c>
      <c r="F407" s="441"/>
      <c r="G407" s="441">
        <v>39</v>
      </c>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441"/>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1"/>
      <c r="BB407" s="441"/>
    </row>
    <row r="408" spans="1:54" ht="15.75" customHeight="1">
      <c r="A408" s="40" t="s">
        <v>333</v>
      </c>
      <c r="B408" s="442">
        <v>5</v>
      </c>
      <c r="C408" s="441">
        <v>1412</v>
      </c>
      <c r="D408" s="441"/>
      <c r="E408" s="441">
        <v>0</v>
      </c>
      <c r="F408" s="441"/>
      <c r="G408" s="441">
        <v>39</v>
      </c>
      <c r="H408" s="441"/>
      <c r="I408" s="441"/>
      <c r="J408" s="441"/>
      <c r="K408" s="441"/>
      <c r="L408" s="441"/>
      <c r="M408" s="441"/>
      <c r="N408" s="441"/>
      <c r="O408" s="441"/>
      <c r="P408" s="441"/>
      <c r="Q408" s="441"/>
      <c r="R408" s="441"/>
      <c r="S408" s="441"/>
      <c r="T408" s="441"/>
      <c r="U408" s="441"/>
      <c r="V408" s="441"/>
      <c r="W408" s="441"/>
      <c r="X408" s="441"/>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c r="BB408" s="441"/>
    </row>
    <row r="409" spans="1:54" ht="15.75" customHeight="1">
      <c r="A409" s="40" t="s">
        <v>333</v>
      </c>
      <c r="B409" s="442">
        <v>6</v>
      </c>
      <c r="C409" s="441">
        <v>1413</v>
      </c>
      <c r="D409" s="441"/>
      <c r="E409" s="441">
        <v>0</v>
      </c>
      <c r="F409" s="441"/>
      <c r="G409" s="441">
        <v>40</v>
      </c>
      <c r="H409" s="441"/>
      <c r="I409" s="441"/>
      <c r="J409" s="441"/>
      <c r="K409" s="441"/>
      <c r="L409" s="441"/>
      <c r="M409" s="441"/>
      <c r="N409" s="441"/>
      <c r="O409" s="441"/>
      <c r="P409" s="441"/>
      <c r="Q409" s="441"/>
      <c r="R409" s="441"/>
      <c r="S409" s="441"/>
      <c r="T409" s="441"/>
      <c r="U409" s="441"/>
      <c r="V409" s="441"/>
      <c r="W409" s="441"/>
      <c r="X409" s="441"/>
      <c r="Y409" s="441"/>
      <c r="Z409" s="441"/>
      <c r="AA409" s="441"/>
      <c r="AB409" s="441"/>
      <c r="AC409" s="441"/>
      <c r="AD409" s="441"/>
      <c r="AE409" s="441"/>
      <c r="AF409" s="441"/>
      <c r="AG409" s="441"/>
      <c r="AH409" s="441"/>
      <c r="AI409" s="441"/>
      <c r="AJ409" s="441"/>
      <c r="AK409" s="441"/>
      <c r="AL409" s="441"/>
      <c r="AM409" s="441"/>
      <c r="AN409" s="441"/>
      <c r="AO409" s="441"/>
      <c r="AP409" s="441"/>
      <c r="AQ409" s="441"/>
      <c r="AR409" s="441"/>
      <c r="AS409" s="441"/>
      <c r="AT409" s="441"/>
      <c r="AU409" s="441"/>
      <c r="AV409" s="441"/>
      <c r="AW409" s="441"/>
      <c r="AX409" s="441"/>
      <c r="AY409" s="441"/>
      <c r="AZ409" s="441"/>
      <c r="BA409" s="441"/>
      <c r="BB409" s="441"/>
    </row>
    <row r="410" spans="1:54" ht="15.75" customHeight="1">
      <c r="A410" s="40" t="s">
        <v>333</v>
      </c>
      <c r="B410" s="442">
        <v>7</v>
      </c>
      <c r="C410" s="441">
        <v>1414</v>
      </c>
      <c r="D410" s="441"/>
      <c r="E410" s="441">
        <v>1</v>
      </c>
      <c r="F410" s="441"/>
      <c r="G410" s="441">
        <v>38</v>
      </c>
      <c r="H410" s="441"/>
      <c r="I410" s="441"/>
      <c r="J410" s="441"/>
      <c r="K410" s="441"/>
      <c r="L410" s="441"/>
      <c r="M410" s="441"/>
      <c r="N410" s="441"/>
      <c r="O410" s="441"/>
      <c r="P410" s="441"/>
      <c r="Q410" s="441"/>
      <c r="R410" s="441"/>
      <c r="S410" s="441"/>
      <c r="T410" s="441"/>
      <c r="U410" s="441"/>
      <c r="V410" s="441"/>
      <c r="W410" s="441"/>
      <c r="X410" s="441"/>
      <c r="Y410" s="441"/>
      <c r="Z410" s="441"/>
      <c r="AA410" s="441"/>
      <c r="AB410" s="441"/>
      <c r="AC410" s="441"/>
      <c r="AD410" s="441"/>
      <c r="AE410" s="441"/>
      <c r="AF410" s="441"/>
      <c r="AG410" s="441"/>
      <c r="AH410" s="441"/>
      <c r="AI410" s="441"/>
      <c r="AJ410" s="441"/>
      <c r="AK410" s="441"/>
      <c r="AL410" s="441"/>
      <c r="AM410" s="441"/>
      <c r="AN410" s="441"/>
      <c r="AO410" s="441"/>
      <c r="AP410" s="441"/>
      <c r="AQ410" s="441"/>
      <c r="AR410" s="441"/>
      <c r="AS410" s="441"/>
      <c r="AT410" s="441"/>
      <c r="AU410" s="441"/>
      <c r="AV410" s="441"/>
      <c r="AW410" s="441"/>
      <c r="AX410" s="441"/>
      <c r="AY410" s="441"/>
      <c r="AZ410" s="441"/>
      <c r="BA410" s="441"/>
      <c r="BB410" s="441"/>
    </row>
    <row r="411" spans="1:54" ht="15.75" customHeight="1">
      <c r="A411" s="40" t="s">
        <v>333</v>
      </c>
      <c r="B411" s="442">
        <v>8</v>
      </c>
      <c r="C411" s="441">
        <v>1415</v>
      </c>
      <c r="D411" s="441"/>
      <c r="E411" s="441">
        <v>1</v>
      </c>
      <c r="F411" s="441"/>
      <c r="G411" s="441">
        <v>38</v>
      </c>
      <c r="H411" s="441"/>
      <c r="I411" s="441"/>
      <c r="J411" s="441"/>
      <c r="K411" s="441"/>
      <c r="L411" s="441"/>
      <c r="M411" s="441"/>
      <c r="N411" s="441"/>
      <c r="O411" s="441"/>
      <c r="P411" s="441"/>
      <c r="Q411" s="441"/>
      <c r="R411" s="441"/>
      <c r="S411" s="441"/>
      <c r="T411" s="441"/>
      <c r="U411" s="441"/>
      <c r="V411" s="441"/>
      <c r="W411" s="441"/>
      <c r="X411" s="441"/>
      <c r="Y411" s="441"/>
      <c r="Z411" s="441"/>
      <c r="AA411" s="441"/>
      <c r="AB411" s="441"/>
      <c r="AC411" s="441"/>
      <c r="AD411" s="441"/>
      <c r="AE411" s="441"/>
      <c r="AF411" s="441"/>
      <c r="AG411" s="441"/>
      <c r="AH411" s="441"/>
      <c r="AI411" s="441"/>
      <c r="AJ411" s="441"/>
      <c r="AK411" s="441"/>
      <c r="AL411" s="441"/>
      <c r="AM411" s="441"/>
      <c r="AN411" s="441"/>
      <c r="AO411" s="441"/>
      <c r="AP411" s="441"/>
      <c r="AQ411" s="441"/>
      <c r="AR411" s="441"/>
      <c r="AS411" s="441"/>
      <c r="AT411" s="441"/>
      <c r="AU411" s="441"/>
      <c r="AV411" s="441"/>
      <c r="AW411" s="441"/>
      <c r="AX411" s="441"/>
      <c r="AY411" s="441"/>
      <c r="AZ411" s="441"/>
      <c r="BA411" s="441"/>
      <c r="BB411" s="441"/>
    </row>
    <row r="412" spans="1:54" ht="15.75" customHeight="1">
      <c r="A412" s="40" t="s">
        <v>333</v>
      </c>
      <c r="B412" s="442">
        <v>9</v>
      </c>
      <c r="C412" s="441">
        <v>1416</v>
      </c>
      <c r="D412" s="441"/>
      <c r="E412" s="441">
        <v>2</v>
      </c>
      <c r="F412" s="441"/>
      <c r="G412" s="441">
        <v>40</v>
      </c>
      <c r="H412" s="441"/>
      <c r="I412" s="441"/>
      <c r="J412" s="441"/>
      <c r="K412" s="441"/>
      <c r="L412" s="441"/>
      <c r="M412" s="441"/>
      <c r="N412" s="441"/>
      <c r="O412" s="441"/>
      <c r="P412" s="441"/>
      <c r="Q412" s="441"/>
      <c r="R412" s="441"/>
      <c r="S412" s="441"/>
      <c r="T412" s="441"/>
      <c r="U412" s="441"/>
      <c r="V412" s="441"/>
      <c r="W412" s="441"/>
      <c r="X412" s="441"/>
      <c r="Y412" s="441"/>
      <c r="Z412" s="441"/>
      <c r="AA412" s="441"/>
      <c r="AB412" s="441"/>
      <c r="AC412" s="441"/>
      <c r="AD412" s="441"/>
      <c r="AE412" s="441"/>
      <c r="AF412" s="441"/>
      <c r="AG412" s="441"/>
      <c r="AH412" s="441"/>
      <c r="AI412" s="441"/>
      <c r="AJ412" s="441"/>
      <c r="AK412" s="441"/>
      <c r="AL412" s="441"/>
      <c r="AM412" s="441"/>
      <c r="AN412" s="441"/>
      <c r="AO412" s="441"/>
      <c r="AP412" s="441"/>
      <c r="AQ412" s="441"/>
      <c r="AR412" s="441"/>
      <c r="AS412" s="441"/>
      <c r="AT412" s="441"/>
      <c r="AU412" s="441"/>
      <c r="AV412" s="441"/>
      <c r="AW412" s="441"/>
      <c r="AX412" s="441"/>
      <c r="AY412" s="441"/>
      <c r="AZ412" s="441"/>
      <c r="BA412" s="441"/>
      <c r="BB412" s="441"/>
    </row>
    <row r="413" spans="1:54" ht="15.75" customHeight="1">
      <c r="A413" s="40" t="s">
        <v>333</v>
      </c>
      <c r="B413" s="442">
        <v>10</v>
      </c>
      <c r="C413" s="441">
        <v>1417</v>
      </c>
      <c r="D413" s="441"/>
      <c r="E413" s="441">
        <v>6</v>
      </c>
      <c r="F413" s="441"/>
      <c r="G413" s="441">
        <v>34</v>
      </c>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1"/>
      <c r="AE413" s="441"/>
      <c r="AF413" s="441"/>
      <c r="AG413" s="441"/>
      <c r="AH413" s="441"/>
      <c r="AI413" s="441"/>
      <c r="AJ413" s="441"/>
      <c r="AK413" s="441"/>
      <c r="AL413" s="441"/>
      <c r="AM413" s="441"/>
      <c r="AN413" s="441"/>
      <c r="AO413" s="441"/>
      <c r="AP413" s="441"/>
      <c r="AQ413" s="441"/>
      <c r="AR413" s="441"/>
      <c r="AS413" s="441"/>
      <c r="AT413" s="441"/>
      <c r="AU413" s="441"/>
      <c r="AV413" s="441"/>
      <c r="AW413" s="441"/>
      <c r="AX413" s="441"/>
      <c r="AY413" s="441"/>
      <c r="AZ413" s="441"/>
      <c r="BA413" s="441"/>
      <c r="BB413" s="441"/>
    </row>
    <row r="414" spans="1:54" ht="15.75" customHeight="1">
      <c r="A414" s="40" t="s">
        <v>333</v>
      </c>
      <c r="B414" s="442">
        <v>11</v>
      </c>
      <c r="C414" s="441">
        <v>1418</v>
      </c>
      <c r="D414" s="441"/>
      <c r="E414" s="441">
        <v>7</v>
      </c>
      <c r="F414" s="441"/>
      <c r="G414" s="441">
        <v>37</v>
      </c>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1"/>
      <c r="AE414" s="441"/>
      <c r="AF414" s="441"/>
      <c r="AG414" s="441"/>
      <c r="AH414" s="441"/>
      <c r="AI414" s="441"/>
      <c r="AJ414" s="441"/>
      <c r="AK414" s="441"/>
      <c r="AL414" s="441"/>
      <c r="AM414" s="441"/>
      <c r="AN414" s="441"/>
      <c r="AO414" s="441"/>
      <c r="AP414" s="441"/>
      <c r="AQ414" s="441"/>
      <c r="AR414" s="441"/>
      <c r="AS414" s="441"/>
      <c r="AT414" s="441"/>
      <c r="AU414" s="441"/>
      <c r="AV414" s="441"/>
      <c r="AW414" s="441"/>
      <c r="AX414" s="441"/>
      <c r="AY414" s="441"/>
      <c r="AZ414" s="441"/>
      <c r="BA414" s="441"/>
      <c r="BB414" s="441"/>
    </row>
    <row r="415" spans="1:54" ht="15.75" customHeight="1">
      <c r="A415" s="40" t="s">
        <v>333</v>
      </c>
      <c r="B415" s="442">
        <v>12</v>
      </c>
      <c r="C415" s="441">
        <v>1419</v>
      </c>
      <c r="D415" s="441"/>
      <c r="E415" s="441">
        <v>25</v>
      </c>
      <c r="F415" s="441"/>
      <c r="G415" s="441">
        <v>39</v>
      </c>
      <c r="H415" s="441"/>
      <c r="I415" s="441"/>
      <c r="J415" s="441"/>
      <c r="K415" s="441"/>
      <c r="L415" s="441"/>
      <c r="M415" s="441"/>
      <c r="N415" s="441"/>
      <c r="O415" s="441"/>
      <c r="P415" s="441"/>
      <c r="Q415" s="441"/>
      <c r="R415" s="441"/>
      <c r="S415" s="441"/>
      <c r="T415" s="441"/>
      <c r="U415" s="441"/>
      <c r="V415" s="441"/>
      <c r="W415" s="441"/>
      <c r="X415" s="441"/>
      <c r="Y415" s="441"/>
      <c r="Z415" s="441"/>
      <c r="AA415" s="441"/>
      <c r="AB415" s="441"/>
      <c r="AC415" s="441"/>
      <c r="AD415" s="441"/>
      <c r="AE415" s="441"/>
      <c r="AF415" s="441"/>
      <c r="AG415" s="441"/>
      <c r="AH415" s="441"/>
      <c r="AI415" s="441"/>
      <c r="AJ415" s="441"/>
      <c r="AK415" s="441"/>
      <c r="AL415" s="441"/>
      <c r="AM415" s="441"/>
      <c r="AN415" s="441"/>
      <c r="AO415" s="441"/>
      <c r="AP415" s="441"/>
      <c r="AQ415" s="441"/>
      <c r="AR415" s="441"/>
      <c r="AS415" s="441"/>
      <c r="AT415" s="441"/>
      <c r="AU415" s="441"/>
      <c r="AV415" s="441"/>
      <c r="AW415" s="441"/>
      <c r="AX415" s="441"/>
      <c r="AY415" s="441"/>
      <c r="AZ415" s="441"/>
      <c r="BA415" s="441"/>
      <c r="BB415" s="441"/>
    </row>
    <row r="416" spans="1:54" ht="15.75" customHeight="1">
      <c r="A416" s="40" t="s">
        <v>333</v>
      </c>
      <c r="B416" s="442">
        <v>13</v>
      </c>
      <c r="C416" s="441">
        <v>1420</v>
      </c>
      <c r="D416" s="441"/>
      <c r="E416" s="441">
        <v>25</v>
      </c>
      <c r="F416" s="441"/>
      <c r="G416" s="441">
        <v>40</v>
      </c>
      <c r="H416" s="441"/>
      <c r="I416" s="441"/>
      <c r="J416" s="441"/>
      <c r="K416" s="441"/>
      <c r="L416" s="441"/>
      <c r="M416" s="441"/>
      <c r="N416" s="441"/>
      <c r="O416" s="441"/>
      <c r="P416" s="441"/>
      <c r="Q416" s="441"/>
      <c r="R416" s="441"/>
      <c r="S416" s="441"/>
      <c r="T416" s="441"/>
      <c r="U416" s="441"/>
      <c r="V416" s="441"/>
      <c r="W416" s="441"/>
      <c r="X416" s="441"/>
      <c r="Y416" s="441"/>
      <c r="Z416" s="441"/>
      <c r="AA416" s="441"/>
      <c r="AB416" s="441"/>
      <c r="AC416" s="441"/>
      <c r="AD416" s="441"/>
      <c r="AE416" s="441"/>
      <c r="AF416" s="441"/>
      <c r="AG416" s="441"/>
      <c r="AH416" s="441"/>
      <c r="AI416" s="441"/>
      <c r="AJ416" s="441"/>
      <c r="AK416" s="441"/>
      <c r="AL416" s="441"/>
      <c r="AM416" s="441"/>
      <c r="AN416" s="441"/>
      <c r="AO416" s="441"/>
      <c r="AP416" s="441"/>
      <c r="AQ416" s="441"/>
      <c r="AR416" s="441"/>
      <c r="AS416" s="441"/>
      <c r="AT416" s="441"/>
      <c r="AU416" s="441"/>
      <c r="AV416" s="441"/>
      <c r="AW416" s="441"/>
      <c r="AX416" s="441"/>
      <c r="AY416" s="441"/>
      <c r="AZ416" s="441"/>
      <c r="BA416" s="441"/>
      <c r="BB416" s="441"/>
    </row>
    <row r="417" spans="1:54" ht="15.75" customHeight="1">
      <c r="A417" s="40" t="s">
        <v>333</v>
      </c>
      <c r="B417" s="442">
        <v>14</v>
      </c>
      <c r="C417" s="441">
        <v>1421</v>
      </c>
      <c r="D417" s="441"/>
      <c r="E417" s="441">
        <v>28</v>
      </c>
      <c r="F417" s="441"/>
      <c r="G417" s="441">
        <v>39</v>
      </c>
      <c r="H417" s="441"/>
      <c r="I417" s="441"/>
      <c r="J417" s="441"/>
      <c r="K417" s="441"/>
      <c r="L417" s="441"/>
      <c r="M417" s="441"/>
      <c r="N417" s="441"/>
      <c r="O417" s="441"/>
      <c r="P417" s="441"/>
      <c r="Q417" s="441"/>
      <c r="R417" s="441"/>
      <c r="S417" s="441"/>
      <c r="T417" s="441"/>
      <c r="U417" s="441"/>
      <c r="V417" s="441"/>
      <c r="W417" s="441"/>
      <c r="X417" s="441"/>
      <c r="Y417" s="441"/>
      <c r="Z417" s="441"/>
      <c r="AA417" s="441"/>
      <c r="AB417" s="441"/>
      <c r="AC417" s="441"/>
      <c r="AD417" s="441"/>
      <c r="AE417" s="441"/>
      <c r="AF417" s="441"/>
      <c r="AG417" s="441"/>
      <c r="AH417" s="441"/>
      <c r="AI417" s="441"/>
      <c r="AJ417" s="441"/>
      <c r="AK417" s="441"/>
      <c r="AL417" s="441"/>
      <c r="AM417" s="441"/>
      <c r="AN417" s="441"/>
      <c r="AO417" s="441"/>
      <c r="AP417" s="441"/>
      <c r="AQ417" s="441"/>
      <c r="AR417" s="441"/>
      <c r="AS417" s="441"/>
      <c r="AT417" s="441"/>
      <c r="AU417" s="441"/>
      <c r="AV417" s="441"/>
      <c r="AW417" s="441"/>
      <c r="AX417" s="441"/>
      <c r="AY417" s="441"/>
      <c r="AZ417" s="441"/>
      <c r="BA417" s="441"/>
      <c r="BB417" s="441"/>
    </row>
    <row r="418" spans="1:54" ht="15.75" customHeight="1">
      <c r="A418" s="40" t="s">
        <v>333</v>
      </c>
      <c r="B418" s="442">
        <v>15</v>
      </c>
      <c r="C418" s="441">
        <v>1422</v>
      </c>
      <c r="D418" s="441"/>
      <c r="E418" s="441">
        <v>34</v>
      </c>
      <c r="F418" s="441"/>
      <c r="G418" s="441">
        <v>37</v>
      </c>
      <c r="H418" s="441"/>
      <c r="I418" s="441"/>
      <c r="J418" s="441"/>
      <c r="K418" s="441"/>
      <c r="L418" s="441"/>
      <c r="M418" s="441"/>
      <c r="N418" s="441"/>
      <c r="O418" s="441"/>
      <c r="P418" s="441"/>
      <c r="Q418" s="441"/>
      <c r="R418" s="441"/>
      <c r="S418" s="441"/>
      <c r="T418" s="441"/>
      <c r="U418" s="441"/>
      <c r="V418" s="441"/>
      <c r="W418" s="441"/>
      <c r="X418" s="441"/>
      <c r="Y418" s="441"/>
      <c r="Z418" s="441"/>
      <c r="AA418" s="441"/>
      <c r="AB418" s="441"/>
      <c r="AC418" s="441"/>
      <c r="AD418" s="441"/>
      <c r="AE418" s="441"/>
      <c r="AF418" s="441"/>
      <c r="AG418" s="441"/>
      <c r="AH418" s="441"/>
      <c r="AI418" s="441"/>
      <c r="AJ418" s="441"/>
      <c r="AK418" s="441"/>
      <c r="AL418" s="441"/>
      <c r="AM418" s="441"/>
      <c r="AN418" s="441"/>
      <c r="AO418" s="441"/>
      <c r="AP418" s="441"/>
      <c r="AQ418" s="441"/>
      <c r="AR418" s="441"/>
      <c r="AS418" s="441"/>
      <c r="AT418" s="441"/>
      <c r="AU418" s="441"/>
      <c r="AV418" s="441"/>
      <c r="AW418" s="441"/>
      <c r="AX418" s="441"/>
      <c r="AY418" s="441"/>
      <c r="AZ418" s="441"/>
      <c r="BA418" s="441"/>
      <c r="BB418" s="441"/>
    </row>
    <row r="419" spans="1:54" ht="15.75" customHeight="1">
      <c r="A419" s="40" t="s">
        <v>336</v>
      </c>
      <c r="B419" s="442">
        <v>1</v>
      </c>
      <c r="C419" s="441">
        <v>1423</v>
      </c>
      <c r="D419" s="441">
        <v>3240</v>
      </c>
      <c r="E419" s="441">
        <v>0</v>
      </c>
      <c r="F419" s="441"/>
      <c r="G419" s="441">
        <v>38</v>
      </c>
      <c r="H419" s="441" t="s">
        <v>1961</v>
      </c>
      <c r="I419" s="441"/>
      <c r="J419" s="441"/>
      <c r="K419" s="441"/>
      <c r="L419" s="441"/>
      <c r="M419" s="441"/>
      <c r="N419" s="441"/>
      <c r="O419" s="441"/>
      <c r="P419" s="441"/>
      <c r="Q419" s="441"/>
      <c r="R419" s="441"/>
      <c r="S419" s="441"/>
      <c r="T419" s="441"/>
      <c r="U419" s="441"/>
      <c r="V419" s="441"/>
      <c r="W419" s="441"/>
      <c r="X419" s="441"/>
      <c r="Y419" s="441"/>
      <c r="Z419" s="441"/>
      <c r="AA419" s="441"/>
      <c r="AB419" s="441"/>
      <c r="AC419" s="441"/>
      <c r="AD419" s="441"/>
      <c r="AE419" s="441"/>
      <c r="AF419" s="441"/>
      <c r="AG419" s="441"/>
      <c r="AH419" s="441"/>
      <c r="AI419" s="441"/>
      <c r="AJ419" s="441"/>
      <c r="AK419" s="441"/>
      <c r="AL419" s="441"/>
      <c r="AM419" s="441"/>
      <c r="AN419" s="441"/>
      <c r="AO419" s="441"/>
      <c r="AP419" s="441"/>
      <c r="AQ419" s="441"/>
      <c r="AR419" s="441"/>
      <c r="AS419" s="441"/>
      <c r="AT419" s="441"/>
      <c r="AU419" s="441"/>
      <c r="AV419" s="441"/>
      <c r="AW419" s="441"/>
      <c r="AX419" s="441"/>
      <c r="AY419" s="441"/>
      <c r="AZ419" s="441"/>
      <c r="BA419" s="441"/>
      <c r="BB419" s="441"/>
    </row>
    <row r="420" spans="1:54" ht="15.75" customHeight="1">
      <c r="A420" s="40" t="s">
        <v>337</v>
      </c>
      <c r="B420" s="442">
        <v>43850</v>
      </c>
      <c r="C420" s="441" t="s">
        <v>2524</v>
      </c>
      <c r="D420" s="441"/>
      <c r="E420" s="441"/>
      <c r="F420" s="441"/>
      <c r="G420" s="441"/>
      <c r="H420" s="441"/>
      <c r="I420" s="441"/>
      <c r="J420" s="441"/>
      <c r="K420" s="441"/>
      <c r="L420" s="441"/>
      <c r="M420" s="441"/>
      <c r="N420" s="441"/>
      <c r="O420" s="441"/>
      <c r="P420" s="441"/>
      <c r="Q420" s="441"/>
      <c r="R420" s="441"/>
      <c r="S420" s="441"/>
      <c r="T420" s="441"/>
      <c r="U420" s="441"/>
      <c r="V420" s="441"/>
      <c r="W420" s="441"/>
      <c r="X420" s="441"/>
      <c r="Y420" s="441"/>
      <c r="Z420" s="441"/>
      <c r="AA420" s="441"/>
      <c r="AB420" s="441"/>
      <c r="AC420" s="441"/>
      <c r="AD420" s="441"/>
      <c r="AE420" s="441"/>
      <c r="AF420" s="441"/>
      <c r="AG420" s="441"/>
      <c r="AH420" s="441"/>
      <c r="AI420" s="441"/>
      <c r="AJ420" s="441"/>
      <c r="AK420" s="441"/>
      <c r="AL420" s="441"/>
      <c r="AM420" s="441"/>
      <c r="AN420" s="441"/>
      <c r="AO420" s="441"/>
      <c r="AP420" s="441"/>
      <c r="AQ420" s="441"/>
      <c r="AR420" s="441"/>
      <c r="AS420" s="441"/>
      <c r="AT420" s="441"/>
      <c r="AU420" s="441"/>
      <c r="AV420" s="441"/>
      <c r="AW420" s="441"/>
      <c r="AX420" s="441"/>
      <c r="AY420" s="441"/>
      <c r="AZ420" s="441"/>
      <c r="BA420" s="441"/>
      <c r="BB420" s="441"/>
    </row>
    <row r="421" spans="1:54" ht="15.75" customHeight="1">
      <c r="A421" s="40" t="s">
        <v>338</v>
      </c>
      <c r="B421" s="442">
        <v>1</v>
      </c>
      <c r="C421" s="441">
        <v>1444</v>
      </c>
      <c r="D421" s="441"/>
      <c r="E421" s="441"/>
      <c r="F421" s="441"/>
      <c r="G421" s="441"/>
      <c r="H421" s="441"/>
      <c r="I421" s="441"/>
      <c r="J421" s="441"/>
      <c r="K421" s="441"/>
      <c r="L421" s="441"/>
      <c r="M421" s="441"/>
      <c r="N421" s="441"/>
      <c r="O421" s="441"/>
      <c r="P421" s="441"/>
      <c r="Q421" s="441"/>
      <c r="R421" s="441"/>
      <c r="S421" s="441"/>
      <c r="T421" s="441"/>
      <c r="U421" s="441"/>
      <c r="V421" s="441"/>
      <c r="W421" s="441"/>
      <c r="X421" s="441"/>
      <c r="Y421" s="441"/>
      <c r="Z421" s="441"/>
      <c r="AA421" s="441"/>
      <c r="AB421" s="441"/>
      <c r="AC421" s="441"/>
      <c r="AD421" s="441"/>
      <c r="AE421" s="441"/>
      <c r="AF421" s="441"/>
      <c r="AG421" s="441"/>
      <c r="AH421" s="441"/>
      <c r="AI421" s="441"/>
      <c r="AJ421" s="441"/>
      <c r="AK421" s="441"/>
      <c r="AL421" s="441"/>
      <c r="AM421" s="441"/>
      <c r="AN421" s="441"/>
      <c r="AO421" s="441"/>
      <c r="AP421" s="441"/>
      <c r="AQ421" s="441"/>
      <c r="AR421" s="441"/>
      <c r="AS421" s="441"/>
      <c r="AT421" s="441"/>
      <c r="AU421" s="441"/>
      <c r="AV421" s="441"/>
      <c r="AW421" s="441"/>
      <c r="AX421" s="441"/>
      <c r="AY421" s="441"/>
      <c r="AZ421" s="441"/>
      <c r="BA421" s="441"/>
      <c r="BB421" s="441"/>
    </row>
    <row r="422" spans="1:54" ht="15.75" customHeight="1">
      <c r="A422" s="40" t="s">
        <v>339</v>
      </c>
      <c r="B422" s="442">
        <v>1</v>
      </c>
      <c r="C422" s="441">
        <v>1445</v>
      </c>
      <c r="D422" s="441"/>
      <c r="E422" s="441">
        <v>14</v>
      </c>
      <c r="F422" s="441" t="s">
        <v>2525</v>
      </c>
      <c r="G422" s="441" t="s">
        <v>634</v>
      </c>
      <c r="H422" s="441" t="s">
        <v>2358</v>
      </c>
      <c r="I422" s="441"/>
      <c r="J422" s="441"/>
      <c r="K422" s="441"/>
      <c r="L422" s="441"/>
      <c r="M422" s="441"/>
      <c r="N422" s="441"/>
      <c r="O422" s="441"/>
      <c r="P422" s="441"/>
      <c r="Q422" s="441"/>
      <c r="R422" s="441"/>
      <c r="S422" s="441"/>
      <c r="T422" s="441"/>
      <c r="U422" s="441"/>
      <c r="V422" s="441"/>
      <c r="W422" s="441"/>
      <c r="X422" s="441"/>
      <c r="Y422" s="441"/>
      <c r="Z422" s="441"/>
      <c r="AA422" s="441"/>
      <c r="AB422" s="441"/>
      <c r="AC422" s="441"/>
      <c r="AD422" s="441"/>
      <c r="AE422" s="441"/>
      <c r="AF422" s="441"/>
      <c r="AG422" s="441"/>
      <c r="AH422" s="441"/>
      <c r="AI422" s="441"/>
      <c r="AJ422" s="441"/>
      <c r="AK422" s="441"/>
      <c r="AL422" s="441"/>
      <c r="AM422" s="441"/>
      <c r="AN422" s="441"/>
      <c r="AO422" s="441"/>
      <c r="AP422" s="441"/>
      <c r="AQ422" s="441"/>
      <c r="AR422" s="441"/>
      <c r="AS422" s="441"/>
      <c r="AT422" s="441"/>
      <c r="AU422" s="441"/>
      <c r="AV422" s="441"/>
      <c r="AW422" s="441"/>
      <c r="AX422" s="441"/>
      <c r="AY422" s="441"/>
      <c r="AZ422" s="441"/>
      <c r="BA422" s="441"/>
      <c r="BB422" s="441"/>
    </row>
    <row r="423" spans="1:54" ht="15.75" customHeight="1">
      <c r="A423" s="40" t="s">
        <v>339</v>
      </c>
      <c r="B423" s="442">
        <v>2</v>
      </c>
      <c r="C423" s="441">
        <v>1446</v>
      </c>
      <c r="D423" s="441"/>
      <c r="E423" s="441">
        <v>13</v>
      </c>
      <c r="F423" s="441" t="s">
        <v>732</v>
      </c>
      <c r="G423" s="441" t="s">
        <v>1016</v>
      </c>
      <c r="H423" s="441" t="s">
        <v>2358</v>
      </c>
      <c r="I423" s="441"/>
      <c r="J423" s="441"/>
      <c r="K423" s="441"/>
      <c r="L423" s="441"/>
      <c r="M423" s="441"/>
      <c r="N423" s="441"/>
      <c r="O423" s="441"/>
      <c r="P423" s="441"/>
      <c r="Q423" s="441"/>
      <c r="R423" s="441"/>
      <c r="S423" s="441"/>
      <c r="T423" s="441"/>
      <c r="U423" s="441"/>
      <c r="V423" s="441"/>
      <c r="W423" s="441"/>
      <c r="X423" s="441"/>
      <c r="Y423" s="441"/>
      <c r="Z423" s="441"/>
      <c r="AA423" s="441"/>
      <c r="AB423" s="441"/>
      <c r="AC423" s="441"/>
      <c r="AD423" s="441"/>
      <c r="AE423" s="441"/>
      <c r="AF423" s="441"/>
      <c r="AG423" s="441"/>
      <c r="AH423" s="441"/>
      <c r="AI423" s="441"/>
      <c r="AJ423" s="441"/>
      <c r="AK423" s="441"/>
      <c r="AL423" s="441"/>
      <c r="AM423" s="441"/>
      <c r="AN423" s="441"/>
      <c r="AO423" s="441"/>
      <c r="AP423" s="441"/>
      <c r="AQ423" s="441"/>
      <c r="AR423" s="441"/>
      <c r="AS423" s="441"/>
      <c r="AT423" s="441"/>
      <c r="AU423" s="441"/>
      <c r="AV423" s="441"/>
      <c r="AW423" s="441"/>
      <c r="AX423" s="441"/>
      <c r="AY423" s="441"/>
      <c r="AZ423" s="441"/>
      <c r="BA423" s="441"/>
      <c r="BB423" s="441"/>
    </row>
    <row r="424" spans="1:54" ht="15.75" customHeight="1">
      <c r="A424" s="40" t="s">
        <v>339</v>
      </c>
      <c r="B424" s="442">
        <v>3</v>
      </c>
      <c r="C424" s="441">
        <v>1447</v>
      </c>
      <c r="D424" s="441"/>
      <c r="E424" s="441">
        <v>6</v>
      </c>
      <c r="F424" s="441" t="s">
        <v>1016</v>
      </c>
      <c r="G424" s="441" t="s">
        <v>669</v>
      </c>
      <c r="H424" s="441" t="s">
        <v>2358</v>
      </c>
      <c r="I424" s="441"/>
      <c r="J424" s="441"/>
      <c r="K424" s="441"/>
      <c r="L424" s="441"/>
      <c r="M424" s="441"/>
      <c r="N424" s="441"/>
      <c r="O424" s="441"/>
      <c r="P424" s="441"/>
      <c r="Q424" s="441"/>
      <c r="R424" s="441"/>
      <c r="S424" s="441"/>
      <c r="T424" s="441"/>
      <c r="U424" s="441"/>
      <c r="V424" s="441"/>
      <c r="W424" s="441"/>
      <c r="X424" s="441"/>
      <c r="Y424" s="441"/>
      <c r="Z424" s="441"/>
      <c r="AA424" s="441"/>
      <c r="AB424" s="441"/>
      <c r="AC424" s="441"/>
      <c r="AD424" s="441"/>
      <c r="AE424" s="441"/>
      <c r="AF424" s="441"/>
      <c r="AG424" s="441"/>
      <c r="AH424" s="441"/>
      <c r="AI424" s="441"/>
      <c r="AJ424" s="441"/>
      <c r="AK424" s="441"/>
      <c r="AL424" s="441"/>
      <c r="AM424" s="441"/>
      <c r="AN424" s="441"/>
      <c r="AO424" s="441"/>
      <c r="AP424" s="441"/>
      <c r="AQ424" s="441"/>
      <c r="AR424" s="441"/>
      <c r="AS424" s="441"/>
      <c r="AT424" s="441"/>
      <c r="AU424" s="441"/>
      <c r="AV424" s="441"/>
      <c r="AW424" s="441"/>
      <c r="AX424" s="441"/>
      <c r="AY424" s="441"/>
      <c r="AZ424" s="441"/>
      <c r="BA424" s="441"/>
      <c r="BB424" s="441"/>
    </row>
    <row r="425" spans="1:54" ht="15.75" customHeight="1">
      <c r="A425" s="40" t="s">
        <v>339</v>
      </c>
      <c r="B425" s="442">
        <v>4</v>
      </c>
      <c r="C425" s="441">
        <v>1448</v>
      </c>
      <c r="D425" s="441"/>
      <c r="E425" s="441">
        <v>11</v>
      </c>
      <c r="F425" s="441" t="s">
        <v>2526</v>
      </c>
      <c r="G425" s="441" t="s">
        <v>1020</v>
      </c>
      <c r="H425" s="441" t="s">
        <v>2358</v>
      </c>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441"/>
      <c r="AE425" s="441"/>
      <c r="AF425" s="441"/>
      <c r="AG425" s="441"/>
      <c r="AH425" s="441"/>
      <c r="AI425" s="441"/>
      <c r="AJ425" s="441"/>
      <c r="AK425" s="441"/>
      <c r="AL425" s="441"/>
      <c r="AM425" s="441"/>
      <c r="AN425" s="441"/>
      <c r="AO425" s="441"/>
      <c r="AP425" s="441"/>
      <c r="AQ425" s="441"/>
      <c r="AR425" s="441"/>
      <c r="AS425" s="441"/>
      <c r="AT425" s="441"/>
      <c r="AU425" s="441"/>
      <c r="AV425" s="441"/>
      <c r="AW425" s="441"/>
      <c r="AX425" s="441"/>
      <c r="AY425" s="441"/>
      <c r="AZ425" s="441"/>
      <c r="BA425" s="441"/>
      <c r="BB425" s="441"/>
    </row>
    <row r="426" spans="1:54" ht="15.75" customHeight="1">
      <c r="A426" s="40" t="s">
        <v>339</v>
      </c>
      <c r="B426" s="442">
        <v>5</v>
      </c>
      <c r="C426" s="441">
        <v>1449</v>
      </c>
      <c r="D426" s="441"/>
      <c r="E426" s="441">
        <v>20</v>
      </c>
      <c r="F426" s="441" t="s">
        <v>2474</v>
      </c>
      <c r="G426" s="441" t="s">
        <v>634</v>
      </c>
      <c r="H426" s="441" t="s">
        <v>1961</v>
      </c>
      <c r="I426" s="441" t="s">
        <v>2527</v>
      </c>
      <c r="J426" s="441"/>
      <c r="K426" s="441"/>
      <c r="L426" s="441"/>
      <c r="M426" s="441"/>
      <c r="N426" s="441"/>
      <c r="O426" s="441"/>
      <c r="P426" s="441"/>
      <c r="Q426" s="441"/>
      <c r="R426" s="441"/>
      <c r="S426" s="441"/>
      <c r="T426" s="441"/>
      <c r="U426" s="441"/>
      <c r="V426" s="441"/>
      <c r="W426" s="441"/>
      <c r="X426" s="441"/>
      <c r="Y426" s="441"/>
      <c r="Z426" s="441"/>
      <c r="AA426" s="441"/>
      <c r="AB426" s="441"/>
      <c r="AC426" s="441"/>
      <c r="AD426" s="441"/>
      <c r="AE426" s="441"/>
      <c r="AF426" s="441"/>
      <c r="AG426" s="441"/>
      <c r="AH426" s="441"/>
      <c r="AI426" s="441"/>
      <c r="AJ426" s="441"/>
      <c r="AK426" s="441"/>
      <c r="AL426" s="441"/>
      <c r="AM426" s="441"/>
      <c r="AN426" s="441"/>
      <c r="AO426" s="441"/>
      <c r="AP426" s="441"/>
      <c r="AQ426" s="441"/>
      <c r="AR426" s="441"/>
      <c r="AS426" s="441"/>
      <c r="AT426" s="441"/>
      <c r="AU426" s="441"/>
      <c r="AV426" s="441"/>
      <c r="AW426" s="441"/>
      <c r="AX426" s="441"/>
      <c r="AY426" s="441"/>
      <c r="AZ426" s="441"/>
      <c r="BA426" s="441"/>
      <c r="BB426" s="441"/>
    </row>
    <row r="427" spans="1:54" ht="15.75" customHeight="1">
      <c r="A427" s="40" t="s">
        <v>339</v>
      </c>
      <c r="B427" s="442">
        <v>6</v>
      </c>
      <c r="C427" s="441">
        <v>1450</v>
      </c>
      <c r="D427" s="441"/>
      <c r="E427" s="441">
        <v>20</v>
      </c>
      <c r="F427" s="441" t="s">
        <v>2474</v>
      </c>
      <c r="G427" s="441" t="s">
        <v>634</v>
      </c>
      <c r="H427" s="441" t="s">
        <v>1961</v>
      </c>
      <c r="I427" s="441" t="s">
        <v>2527</v>
      </c>
      <c r="J427" s="441"/>
      <c r="K427" s="441"/>
      <c r="L427" s="441"/>
      <c r="M427" s="441"/>
      <c r="N427" s="441"/>
      <c r="O427" s="441"/>
      <c r="P427" s="441"/>
      <c r="Q427" s="441"/>
      <c r="R427" s="441"/>
      <c r="S427" s="441"/>
      <c r="T427" s="441"/>
      <c r="U427" s="441"/>
      <c r="V427" s="441"/>
      <c r="W427" s="441"/>
      <c r="X427" s="441"/>
      <c r="Y427" s="441"/>
      <c r="Z427" s="441"/>
      <c r="AA427" s="441"/>
      <c r="AB427" s="441"/>
      <c r="AC427" s="441"/>
      <c r="AD427" s="441"/>
      <c r="AE427" s="441"/>
      <c r="AF427" s="441"/>
      <c r="AG427" s="441"/>
      <c r="AH427" s="441"/>
      <c r="AI427" s="441"/>
      <c r="AJ427" s="441"/>
      <c r="AK427" s="441"/>
      <c r="AL427" s="441"/>
      <c r="AM427" s="441"/>
      <c r="AN427" s="441"/>
      <c r="AO427" s="441"/>
      <c r="AP427" s="441"/>
      <c r="AQ427" s="441"/>
      <c r="AR427" s="441"/>
      <c r="AS427" s="441"/>
      <c r="AT427" s="441"/>
      <c r="AU427" s="441"/>
      <c r="AV427" s="441"/>
      <c r="AW427" s="441"/>
      <c r="AX427" s="441"/>
      <c r="AY427" s="441"/>
      <c r="AZ427" s="441"/>
      <c r="BA427" s="441"/>
      <c r="BB427" s="441"/>
    </row>
    <row r="428" spans="1:54" ht="15.75" customHeight="1">
      <c r="A428" s="40" t="s">
        <v>339</v>
      </c>
      <c r="B428" s="442">
        <v>7</v>
      </c>
      <c r="C428" s="441">
        <v>1451</v>
      </c>
      <c r="D428" s="441"/>
      <c r="E428" s="441">
        <v>1</v>
      </c>
      <c r="F428" s="441" t="s">
        <v>2528</v>
      </c>
      <c r="G428" s="441" t="s">
        <v>2529</v>
      </c>
      <c r="H428" s="441" t="s">
        <v>2358</v>
      </c>
      <c r="I428" s="441"/>
      <c r="J428" s="441"/>
      <c r="K428" s="441"/>
      <c r="L428" s="441"/>
      <c r="M428" s="441"/>
      <c r="N428" s="441"/>
      <c r="O428" s="441"/>
      <c r="P428" s="441"/>
      <c r="Q428" s="441"/>
      <c r="R428" s="441"/>
      <c r="S428" s="441"/>
      <c r="T428" s="441"/>
      <c r="U428" s="441"/>
      <c r="V428" s="441"/>
      <c r="W428" s="441"/>
      <c r="X428" s="441"/>
      <c r="Y428" s="441"/>
      <c r="Z428" s="441"/>
      <c r="AA428" s="441"/>
      <c r="AB428" s="441"/>
      <c r="AC428" s="441"/>
      <c r="AD428" s="441"/>
      <c r="AE428" s="441"/>
      <c r="AF428" s="441"/>
      <c r="AG428" s="441"/>
      <c r="AH428" s="441"/>
      <c r="AI428" s="441"/>
      <c r="AJ428" s="441"/>
      <c r="AK428" s="441"/>
      <c r="AL428" s="441"/>
      <c r="AM428" s="441"/>
      <c r="AN428" s="441"/>
      <c r="AO428" s="441"/>
      <c r="AP428" s="441"/>
      <c r="AQ428" s="441"/>
      <c r="AR428" s="441"/>
      <c r="AS428" s="441"/>
      <c r="AT428" s="441"/>
      <c r="AU428" s="441"/>
      <c r="AV428" s="441"/>
      <c r="AW428" s="441"/>
      <c r="AX428" s="441"/>
      <c r="AY428" s="441"/>
      <c r="AZ428" s="441"/>
      <c r="BA428" s="441"/>
      <c r="BB428" s="441"/>
    </row>
    <row r="429" spans="1:54" ht="15.75" customHeight="1">
      <c r="A429" s="40" t="s">
        <v>339</v>
      </c>
      <c r="B429" s="442">
        <v>8</v>
      </c>
      <c r="C429" s="441">
        <v>1452</v>
      </c>
      <c r="D429" s="441"/>
      <c r="E429" s="441">
        <v>0</v>
      </c>
      <c r="F429" s="441" t="s">
        <v>2041</v>
      </c>
      <c r="G429" s="441" t="s">
        <v>2041</v>
      </c>
      <c r="H429" s="441" t="s">
        <v>1961</v>
      </c>
      <c r="I429" s="441"/>
      <c r="J429" s="441"/>
      <c r="K429" s="441"/>
      <c r="L429" s="441"/>
      <c r="M429" s="441"/>
      <c r="N429" s="441"/>
      <c r="O429" s="441"/>
      <c r="P429" s="441"/>
      <c r="Q429" s="441"/>
      <c r="R429" s="441"/>
      <c r="S429" s="441"/>
      <c r="T429" s="441"/>
      <c r="U429" s="441"/>
      <c r="V429" s="441"/>
      <c r="W429" s="441"/>
      <c r="X429" s="441"/>
      <c r="Y429" s="441"/>
      <c r="Z429" s="441"/>
      <c r="AA429" s="441"/>
      <c r="AB429" s="441"/>
      <c r="AC429" s="441"/>
      <c r="AD429" s="441"/>
      <c r="AE429" s="441"/>
      <c r="AF429" s="441"/>
      <c r="AG429" s="441"/>
      <c r="AH429" s="441"/>
      <c r="AI429" s="441"/>
      <c r="AJ429" s="441"/>
      <c r="AK429" s="441"/>
      <c r="AL429" s="441"/>
      <c r="AM429" s="441"/>
      <c r="AN429" s="441"/>
      <c r="AO429" s="441"/>
      <c r="AP429" s="441"/>
      <c r="AQ429" s="441"/>
      <c r="AR429" s="441"/>
      <c r="AS429" s="441"/>
      <c r="AT429" s="441"/>
      <c r="AU429" s="441"/>
      <c r="AV429" s="441"/>
      <c r="AW429" s="441"/>
      <c r="AX429" s="441"/>
      <c r="AY429" s="441"/>
      <c r="AZ429" s="441"/>
      <c r="BA429" s="441"/>
      <c r="BB429" s="441"/>
    </row>
    <row r="430" spans="1:54" ht="15.75" customHeight="1">
      <c r="A430" s="40" t="s">
        <v>339</v>
      </c>
      <c r="B430" s="442">
        <v>9</v>
      </c>
      <c r="C430" s="441">
        <v>1453</v>
      </c>
      <c r="D430" s="441"/>
      <c r="E430" s="441">
        <v>11</v>
      </c>
      <c r="F430" s="441" t="s">
        <v>2530</v>
      </c>
      <c r="G430" s="441" t="s">
        <v>1506</v>
      </c>
      <c r="H430" s="441" t="s">
        <v>2358</v>
      </c>
      <c r="I430" s="441"/>
      <c r="J430" s="441"/>
      <c r="K430" s="441"/>
      <c r="L430" s="441"/>
      <c r="M430" s="441"/>
      <c r="N430" s="441"/>
      <c r="O430" s="441"/>
      <c r="P430" s="441"/>
      <c r="Q430" s="441"/>
      <c r="R430" s="441"/>
      <c r="S430" s="441"/>
      <c r="T430" s="441"/>
      <c r="U430" s="441"/>
      <c r="V430" s="441"/>
      <c r="W430" s="441"/>
      <c r="X430" s="441"/>
      <c r="Y430" s="441"/>
      <c r="Z430" s="441"/>
      <c r="AA430" s="441"/>
      <c r="AB430" s="441"/>
      <c r="AC430" s="441"/>
      <c r="AD430" s="441"/>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1"/>
      <c r="BB430" s="441"/>
    </row>
    <row r="431" spans="1:54" ht="15.75" customHeight="1">
      <c r="A431" s="40" t="s">
        <v>339</v>
      </c>
      <c r="B431" s="442">
        <v>10</v>
      </c>
      <c r="C431" s="441">
        <v>1454</v>
      </c>
      <c r="D431" s="441"/>
      <c r="E431" s="441">
        <v>2</v>
      </c>
      <c r="F431" s="441" t="s">
        <v>916</v>
      </c>
      <c r="G431" s="441" t="s">
        <v>1359</v>
      </c>
      <c r="H431" s="441" t="s">
        <v>2358</v>
      </c>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441"/>
      <c r="AE431" s="441"/>
      <c r="AF431" s="441"/>
      <c r="AG431" s="441"/>
      <c r="AH431" s="441"/>
      <c r="AI431" s="441"/>
      <c r="AJ431" s="441"/>
      <c r="AK431" s="441"/>
      <c r="AL431" s="441"/>
      <c r="AM431" s="441"/>
      <c r="AN431" s="441"/>
      <c r="AO431" s="441"/>
      <c r="AP431" s="441"/>
      <c r="AQ431" s="441"/>
      <c r="AR431" s="441"/>
      <c r="AS431" s="441"/>
      <c r="AT431" s="441"/>
      <c r="AU431" s="441"/>
      <c r="AV431" s="441"/>
      <c r="AW431" s="441"/>
      <c r="AX431" s="441"/>
      <c r="AY431" s="441"/>
      <c r="AZ431" s="441"/>
      <c r="BA431" s="441"/>
      <c r="BB431" s="441"/>
    </row>
    <row r="432" spans="1:54" ht="15.75" customHeight="1">
      <c r="A432" s="40" t="s">
        <v>343</v>
      </c>
      <c r="B432" s="442">
        <v>1</v>
      </c>
      <c r="C432" s="441">
        <v>1455</v>
      </c>
      <c r="D432" s="441">
        <v>2150</v>
      </c>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441"/>
      <c r="AE432" s="441"/>
      <c r="AF432" s="441"/>
      <c r="AG432" s="441"/>
      <c r="AH432" s="441"/>
      <c r="AI432" s="441"/>
      <c r="AJ432" s="441"/>
      <c r="AK432" s="441"/>
      <c r="AL432" s="441"/>
      <c r="AM432" s="441"/>
      <c r="AN432" s="441"/>
      <c r="AO432" s="441"/>
      <c r="AP432" s="441"/>
      <c r="AQ432" s="441"/>
      <c r="AR432" s="441"/>
      <c r="AS432" s="441"/>
      <c r="AT432" s="441"/>
      <c r="AU432" s="441"/>
      <c r="AV432" s="441"/>
      <c r="AW432" s="441"/>
      <c r="AX432" s="441"/>
      <c r="AY432" s="441"/>
      <c r="AZ432" s="441"/>
      <c r="BA432" s="441"/>
      <c r="BB432" s="441"/>
    </row>
    <row r="433" spans="1:54" ht="15.75" customHeight="1">
      <c r="A433" s="19" t="s">
        <v>344</v>
      </c>
      <c r="B433" s="442" t="s">
        <v>2531</v>
      </c>
      <c r="C433" s="441">
        <v>1763</v>
      </c>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441"/>
      <c r="AE433" s="441"/>
      <c r="AF433" s="441"/>
      <c r="AG433" s="441"/>
      <c r="AH433" s="441"/>
      <c r="AI433" s="441"/>
      <c r="AJ433" s="441"/>
      <c r="AK433" s="441"/>
      <c r="AL433" s="441"/>
      <c r="AM433" s="441"/>
      <c r="AN433" s="441"/>
      <c r="AO433" s="441"/>
      <c r="AP433" s="441"/>
      <c r="AQ433" s="441"/>
      <c r="AR433" s="441"/>
      <c r="AS433" s="441"/>
      <c r="AT433" s="441"/>
      <c r="AU433" s="441"/>
      <c r="AV433" s="441"/>
      <c r="AW433" s="441"/>
      <c r="AX433" s="441"/>
      <c r="AY433" s="441"/>
      <c r="AZ433" s="441"/>
      <c r="BA433" s="441"/>
      <c r="BB433" s="441"/>
    </row>
    <row r="434" spans="1:54" ht="15.75" customHeight="1">
      <c r="A434" s="40" t="s">
        <v>2532</v>
      </c>
      <c r="B434" s="442">
        <v>1</v>
      </c>
      <c r="C434" s="441">
        <v>1764</v>
      </c>
      <c r="D434" s="441"/>
      <c r="E434" s="441"/>
      <c r="F434" s="441" t="s">
        <v>2533</v>
      </c>
      <c r="G434" s="441" t="s">
        <v>2534</v>
      </c>
      <c r="H434" s="441" t="s">
        <v>2358</v>
      </c>
      <c r="I434" s="441" t="s">
        <v>2535</v>
      </c>
      <c r="J434" s="441"/>
      <c r="K434" s="441"/>
      <c r="L434" s="441"/>
      <c r="M434" s="441"/>
      <c r="N434" s="441"/>
      <c r="O434" s="441"/>
      <c r="P434" s="441"/>
      <c r="Q434" s="441"/>
      <c r="R434" s="441"/>
      <c r="S434" s="441"/>
      <c r="T434" s="441"/>
      <c r="U434" s="441"/>
      <c r="V434" s="441"/>
      <c r="W434" s="441"/>
      <c r="X434" s="441"/>
      <c r="Y434" s="441"/>
      <c r="Z434" s="441"/>
      <c r="AA434" s="441"/>
      <c r="AB434" s="441"/>
      <c r="AC434" s="441"/>
      <c r="AD434" s="441"/>
      <c r="AE434" s="441"/>
      <c r="AF434" s="441"/>
      <c r="AG434" s="441"/>
      <c r="AH434" s="441"/>
      <c r="AI434" s="441"/>
      <c r="AJ434" s="441"/>
      <c r="AK434" s="441"/>
      <c r="AL434" s="441"/>
      <c r="AM434" s="441"/>
      <c r="AN434" s="441"/>
      <c r="AO434" s="441"/>
      <c r="AP434" s="441"/>
      <c r="AQ434" s="441"/>
      <c r="AR434" s="441"/>
      <c r="AS434" s="441"/>
      <c r="AT434" s="441"/>
      <c r="AU434" s="441"/>
      <c r="AV434" s="441"/>
      <c r="AW434" s="441"/>
      <c r="AX434" s="441"/>
      <c r="AY434" s="441"/>
      <c r="AZ434" s="441"/>
      <c r="BA434" s="441"/>
      <c r="BB434" s="441"/>
    </row>
    <row r="435" spans="1:54" ht="15.75" customHeight="1">
      <c r="A435" s="40" t="s">
        <v>2532</v>
      </c>
      <c r="B435" s="442">
        <v>2</v>
      </c>
      <c r="C435" s="441">
        <v>1765</v>
      </c>
      <c r="D435" s="441"/>
      <c r="E435" s="441"/>
      <c r="F435" s="441" t="s">
        <v>2152</v>
      </c>
      <c r="G435" s="441" t="s">
        <v>632</v>
      </c>
      <c r="H435" s="441" t="s">
        <v>2358</v>
      </c>
      <c r="I435" s="441"/>
      <c r="J435" s="441"/>
      <c r="K435" s="441"/>
      <c r="L435" s="441"/>
      <c r="M435" s="441"/>
      <c r="N435" s="441"/>
      <c r="O435" s="441"/>
      <c r="P435" s="441"/>
      <c r="Q435" s="441"/>
      <c r="R435" s="441"/>
      <c r="S435" s="441"/>
      <c r="T435" s="441"/>
      <c r="U435" s="441"/>
      <c r="V435" s="441"/>
      <c r="W435" s="441"/>
      <c r="X435" s="441"/>
      <c r="Y435" s="441"/>
      <c r="Z435" s="441"/>
      <c r="AA435" s="441"/>
      <c r="AB435" s="441"/>
      <c r="AC435" s="441"/>
      <c r="AD435" s="441"/>
      <c r="AE435" s="441"/>
      <c r="AF435" s="441"/>
      <c r="AG435" s="441"/>
      <c r="AH435" s="441"/>
      <c r="AI435" s="441"/>
      <c r="AJ435" s="441"/>
      <c r="AK435" s="441"/>
      <c r="AL435" s="441"/>
      <c r="AM435" s="441"/>
      <c r="AN435" s="441"/>
      <c r="AO435" s="441"/>
      <c r="AP435" s="441"/>
      <c r="AQ435" s="441"/>
      <c r="AR435" s="441"/>
      <c r="AS435" s="441"/>
      <c r="AT435" s="441"/>
      <c r="AU435" s="441"/>
      <c r="AV435" s="441"/>
      <c r="AW435" s="441"/>
      <c r="AX435" s="441"/>
      <c r="AY435" s="441"/>
      <c r="AZ435" s="441"/>
      <c r="BA435" s="441"/>
      <c r="BB435" s="441"/>
    </row>
    <row r="436" spans="1:54" ht="15.75" customHeight="1">
      <c r="A436" s="40" t="s">
        <v>2532</v>
      </c>
      <c r="B436" s="442">
        <v>3</v>
      </c>
      <c r="C436" s="441">
        <v>1766</v>
      </c>
      <c r="D436" s="441"/>
      <c r="E436" s="441"/>
      <c r="F436" s="441" t="s">
        <v>2365</v>
      </c>
      <c r="G436" s="441" t="s">
        <v>2481</v>
      </c>
      <c r="H436" s="441" t="s">
        <v>2358</v>
      </c>
      <c r="I436" s="441"/>
      <c r="J436" s="441"/>
      <c r="K436" s="441"/>
      <c r="L436" s="441"/>
      <c r="M436" s="441"/>
      <c r="N436" s="441"/>
      <c r="O436" s="441"/>
      <c r="P436" s="441"/>
      <c r="Q436" s="441"/>
      <c r="R436" s="441"/>
      <c r="S436" s="441"/>
      <c r="T436" s="441"/>
      <c r="U436" s="441"/>
      <c r="V436" s="441"/>
      <c r="W436" s="441"/>
      <c r="X436" s="441"/>
      <c r="Y436" s="441"/>
      <c r="Z436" s="441"/>
      <c r="AA436" s="441"/>
      <c r="AB436" s="441"/>
      <c r="AC436" s="441"/>
      <c r="AD436" s="441"/>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1"/>
      <c r="BB436" s="441"/>
    </row>
    <row r="437" spans="1:54" ht="15.75" customHeight="1">
      <c r="A437" s="40" t="s">
        <v>2532</v>
      </c>
      <c r="B437" s="442">
        <v>4</v>
      </c>
      <c r="C437" s="441">
        <v>1767</v>
      </c>
      <c r="D437" s="441"/>
      <c r="E437" s="441"/>
      <c r="F437" s="441" t="s">
        <v>2536</v>
      </c>
      <c r="G437" s="441" t="s">
        <v>643</v>
      </c>
      <c r="H437" s="441" t="s">
        <v>2358</v>
      </c>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1"/>
      <c r="BB437" s="441"/>
    </row>
    <row r="438" spans="1:54" ht="15.75" customHeight="1">
      <c r="A438" s="40" t="s">
        <v>347</v>
      </c>
      <c r="B438" s="442">
        <v>1</v>
      </c>
      <c r="C438" s="441">
        <v>1768</v>
      </c>
      <c r="D438" s="441">
        <v>3070</v>
      </c>
      <c r="E438" s="441"/>
      <c r="F438" s="441"/>
      <c r="G438" s="441">
        <v>39</v>
      </c>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441"/>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1"/>
      <c r="BB438" s="441"/>
    </row>
    <row r="439" spans="1:54" ht="15.75" customHeight="1">
      <c r="A439" s="40" t="s">
        <v>347</v>
      </c>
      <c r="B439" s="442">
        <v>2</v>
      </c>
      <c r="C439" s="441">
        <v>1769</v>
      </c>
      <c r="D439" s="441"/>
      <c r="E439" s="441"/>
      <c r="F439" s="441"/>
      <c r="G439" s="441">
        <v>38</v>
      </c>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441"/>
      <c r="AE439" s="441"/>
      <c r="AF439" s="441"/>
      <c r="AG439" s="441"/>
      <c r="AH439" s="441"/>
      <c r="AI439" s="441"/>
      <c r="AJ439" s="441"/>
      <c r="AK439" s="441"/>
      <c r="AL439" s="441"/>
      <c r="AM439" s="441"/>
      <c r="AN439" s="441"/>
      <c r="AO439" s="441"/>
      <c r="AP439" s="441"/>
      <c r="AQ439" s="441"/>
      <c r="AR439" s="441"/>
      <c r="AS439" s="441"/>
      <c r="AT439" s="441"/>
      <c r="AU439" s="441"/>
      <c r="AV439" s="441"/>
      <c r="AW439" s="441"/>
      <c r="AX439" s="441"/>
      <c r="AY439" s="441"/>
      <c r="AZ439" s="441"/>
      <c r="BA439" s="441"/>
      <c r="BB439" s="441"/>
    </row>
    <row r="440" spans="1:54" ht="15.75" customHeight="1">
      <c r="A440" s="40" t="s">
        <v>349</v>
      </c>
      <c r="B440" s="442">
        <v>1</v>
      </c>
      <c r="C440" s="441">
        <v>1770</v>
      </c>
      <c r="D440" s="441">
        <v>2900</v>
      </c>
      <c r="E440" s="441"/>
      <c r="F440" s="441"/>
      <c r="G440" s="441">
        <v>38</v>
      </c>
      <c r="H440" s="441" t="s">
        <v>2358</v>
      </c>
      <c r="I440" s="441"/>
      <c r="J440" s="441"/>
      <c r="K440" s="441"/>
      <c r="L440" s="441"/>
      <c r="M440" s="441"/>
      <c r="N440" s="441"/>
      <c r="O440" s="441"/>
      <c r="P440" s="441"/>
      <c r="Q440" s="441"/>
      <c r="R440" s="441"/>
      <c r="S440" s="441"/>
      <c r="T440" s="441"/>
      <c r="U440" s="441"/>
      <c r="V440" s="441"/>
      <c r="W440" s="441"/>
      <c r="X440" s="441"/>
      <c r="Y440" s="441"/>
      <c r="Z440" s="441"/>
      <c r="AA440" s="441"/>
      <c r="AB440" s="441"/>
      <c r="AC440" s="441"/>
      <c r="AD440" s="441"/>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1"/>
      <c r="BB440" s="441"/>
    </row>
    <row r="441" spans="1:54" ht="15.75" customHeight="1">
      <c r="A441" s="40" t="s">
        <v>350</v>
      </c>
      <c r="B441" s="442">
        <v>1</v>
      </c>
      <c r="C441" s="441">
        <v>1771</v>
      </c>
      <c r="D441" s="441">
        <v>3715</v>
      </c>
      <c r="E441" s="441"/>
      <c r="F441" s="441"/>
      <c r="G441" s="441" t="s">
        <v>2197</v>
      </c>
      <c r="H441" s="441" t="s">
        <v>1961</v>
      </c>
      <c r="I441" s="441" t="s">
        <v>2537</v>
      </c>
      <c r="J441" s="441" t="s">
        <v>2358</v>
      </c>
      <c r="K441" s="441"/>
      <c r="L441" s="441"/>
      <c r="M441" s="441"/>
      <c r="N441" s="441"/>
      <c r="O441" s="441"/>
      <c r="P441" s="441"/>
      <c r="Q441" s="441"/>
      <c r="R441" s="441"/>
      <c r="S441" s="441"/>
      <c r="T441" s="441"/>
      <c r="U441" s="441"/>
      <c r="V441" s="441"/>
      <c r="W441" s="441"/>
      <c r="X441" s="441"/>
      <c r="Y441" s="441"/>
      <c r="Z441" s="441"/>
      <c r="AA441" s="441"/>
      <c r="AB441" s="441"/>
      <c r="AC441" s="441"/>
      <c r="AD441" s="441"/>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1"/>
      <c r="BB441" s="441"/>
    </row>
    <row r="442" spans="1:54" ht="15.75" customHeight="1">
      <c r="A442" s="40" t="s">
        <v>350</v>
      </c>
      <c r="B442" s="442">
        <v>2</v>
      </c>
      <c r="C442" s="441">
        <v>1772</v>
      </c>
      <c r="D442" s="441">
        <v>2805</v>
      </c>
      <c r="E442" s="441"/>
      <c r="F442" s="441"/>
      <c r="G442" s="441" t="s">
        <v>2041</v>
      </c>
      <c r="H442" s="441" t="s">
        <v>1961</v>
      </c>
      <c r="I442" s="441" t="s">
        <v>2537</v>
      </c>
      <c r="J442" s="441" t="s">
        <v>2358</v>
      </c>
      <c r="K442" s="441"/>
      <c r="L442" s="441"/>
      <c r="M442" s="441"/>
      <c r="N442" s="441"/>
      <c r="O442" s="441"/>
      <c r="P442" s="441"/>
      <c r="Q442" s="441"/>
      <c r="R442" s="441"/>
      <c r="S442" s="441"/>
      <c r="T442" s="441"/>
      <c r="U442" s="441"/>
      <c r="V442" s="441"/>
      <c r="W442" s="441"/>
      <c r="X442" s="441"/>
      <c r="Y442" s="441"/>
      <c r="Z442" s="441"/>
      <c r="AA442" s="441"/>
      <c r="AB442" s="441"/>
      <c r="AC442" s="441"/>
      <c r="AD442" s="441"/>
      <c r="AE442" s="441"/>
      <c r="AF442" s="441"/>
      <c r="AG442" s="441"/>
      <c r="AH442" s="441"/>
      <c r="AI442" s="441"/>
      <c r="AJ442" s="441"/>
      <c r="AK442" s="441"/>
      <c r="AL442" s="441"/>
      <c r="AM442" s="441"/>
      <c r="AN442" s="441"/>
      <c r="AO442" s="441"/>
      <c r="AP442" s="441"/>
      <c r="AQ442" s="441"/>
      <c r="AR442" s="441"/>
      <c r="AS442" s="441"/>
      <c r="AT442" s="441"/>
      <c r="AU442" s="441"/>
      <c r="AV442" s="441"/>
      <c r="AW442" s="441"/>
      <c r="AX442" s="441"/>
      <c r="AY442" s="441"/>
      <c r="AZ442" s="441"/>
      <c r="BA442" s="441"/>
      <c r="BB442" s="441"/>
    </row>
    <row r="443" spans="1:54" ht="15.75" customHeight="1">
      <c r="A443" s="40" t="s">
        <v>352</v>
      </c>
      <c r="B443" s="442">
        <v>1</v>
      </c>
      <c r="C443" s="441">
        <v>1773</v>
      </c>
      <c r="D443" s="441">
        <v>1830</v>
      </c>
      <c r="E443" s="441"/>
      <c r="F443" s="441"/>
      <c r="G443" s="441">
        <v>33</v>
      </c>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441"/>
      <c r="AE443" s="441"/>
      <c r="AF443" s="441"/>
      <c r="AG443" s="441"/>
      <c r="AH443" s="441"/>
      <c r="AI443" s="441"/>
      <c r="AJ443" s="441"/>
      <c r="AK443" s="441"/>
      <c r="AL443" s="441"/>
      <c r="AM443" s="441"/>
      <c r="AN443" s="441"/>
      <c r="AO443" s="441"/>
      <c r="AP443" s="441"/>
      <c r="AQ443" s="441"/>
      <c r="AR443" s="441"/>
      <c r="AS443" s="441"/>
      <c r="AT443" s="441"/>
      <c r="AU443" s="441"/>
      <c r="AV443" s="441"/>
      <c r="AW443" s="441"/>
      <c r="AX443" s="441"/>
      <c r="AY443" s="441"/>
      <c r="AZ443" s="441"/>
      <c r="BA443" s="441"/>
      <c r="BB443" s="441"/>
    </row>
    <row r="444" spans="1:54" ht="15.75" customHeight="1">
      <c r="A444" s="40" t="s">
        <v>353</v>
      </c>
      <c r="B444" s="442">
        <v>1</v>
      </c>
      <c r="C444" s="441">
        <v>1774</v>
      </c>
      <c r="D444" s="441">
        <v>2865</v>
      </c>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1"/>
      <c r="BB444" s="441"/>
    </row>
    <row r="445" spans="1:54" ht="15.75" customHeight="1">
      <c r="A445" s="40" t="s">
        <v>353</v>
      </c>
      <c r="B445" s="442">
        <v>2</v>
      </c>
      <c r="C445" s="441">
        <v>1775</v>
      </c>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441"/>
      <c r="AE445" s="441"/>
      <c r="AF445" s="441"/>
      <c r="AG445" s="441"/>
      <c r="AH445" s="441"/>
      <c r="AI445" s="441"/>
      <c r="AJ445" s="441"/>
      <c r="AK445" s="441"/>
      <c r="AL445" s="441"/>
      <c r="AM445" s="441"/>
      <c r="AN445" s="441"/>
      <c r="AO445" s="441"/>
      <c r="AP445" s="441"/>
      <c r="AQ445" s="441"/>
      <c r="AR445" s="441"/>
      <c r="AS445" s="441"/>
      <c r="AT445" s="441"/>
      <c r="AU445" s="441"/>
      <c r="AV445" s="441"/>
      <c r="AW445" s="441"/>
      <c r="AX445" s="441"/>
      <c r="AY445" s="441"/>
      <c r="AZ445" s="441"/>
      <c r="BA445" s="441"/>
      <c r="BB445" s="441"/>
    </row>
    <row r="446" spans="1:54" ht="15.75" customHeight="1">
      <c r="A446" s="40" t="s">
        <v>354</v>
      </c>
      <c r="B446" s="442">
        <v>1</v>
      </c>
      <c r="C446" s="441">
        <v>1776</v>
      </c>
      <c r="D446" s="441">
        <v>3700</v>
      </c>
      <c r="E446" s="441"/>
      <c r="F446" s="441" t="s">
        <v>2040</v>
      </c>
      <c r="G446" s="441"/>
      <c r="H446" s="441"/>
      <c r="I446" s="441"/>
      <c r="J446" s="441"/>
      <c r="K446" s="441"/>
      <c r="L446" s="441"/>
      <c r="M446" s="441"/>
      <c r="N446" s="441"/>
      <c r="O446" s="441"/>
      <c r="P446" s="441"/>
      <c r="Q446" s="441"/>
      <c r="R446" s="441"/>
      <c r="S446" s="441"/>
      <c r="T446" s="441"/>
      <c r="U446" s="441"/>
      <c r="V446" s="441"/>
      <c r="W446" s="441"/>
      <c r="X446" s="441"/>
      <c r="Y446" s="441"/>
      <c r="Z446" s="441"/>
      <c r="AA446" s="441"/>
      <c r="AB446" s="441"/>
      <c r="AC446" s="441"/>
      <c r="AD446" s="441"/>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1"/>
      <c r="BB446" s="441"/>
    </row>
    <row r="447" spans="1:54" ht="15.75" customHeight="1">
      <c r="A447" s="40" t="s">
        <v>354</v>
      </c>
      <c r="B447" s="442">
        <v>2</v>
      </c>
      <c r="C447" s="441">
        <v>1777</v>
      </c>
      <c r="D447" s="441">
        <v>1135</v>
      </c>
      <c r="E447" s="441"/>
      <c r="F447" s="441" t="s">
        <v>1142</v>
      </c>
      <c r="G447" s="441"/>
      <c r="H447" s="441"/>
      <c r="I447" s="441"/>
      <c r="J447" s="441"/>
      <c r="K447" s="441"/>
      <c r="L447" s="441"/>
      <c r="M447" s="441"/>
      <c r="N447" s="441"/>
      <c r="O447" s="441"/>
      <c r="P447" s="441"/>
      <c r="Q447" s="441"/>
      <c r="R447" s="441"/>
      <c r="S447" s="441"/>
      <c r="T447" s="441"/>
      <c r="U447" s="441"/>
      <c r="V447" s="441"/>
      <c r="W447" s="441"/>
      <c r="X447" s="441"/>
      <c r="Y447" s="441"/>
      <c r="Z447" s="441"/>
      <c r="AA447" s="441"/>
      <c r="AB447" s="441"/>
      <c r="AC447" s="441"/>
      <c r="AD447" s="441"/>
      <c r="AE447" s="441"/>
      <c r="AF447" s="441"/>
      <c r="AG447" s="441"/>
      <c r="AH447" s="441"/>
      <c r="AI447" s="441"/>
      <c r="AJ447" s="441"/>
      <c r="AK447" s="441"/>
      <c r="AL447" s="441"/>
      <c r="AM447" s="441"/>
      <c r="AN447" s="441"/>
      <c r="AO447" s="441"/>
      <c r="AP447" s="441"/>
      <c r="AQ447" s="441"/>
      <c r="AR447" s="441"/>
      <c r="AS447" s="441"/>
      <c r="AT447" s="441"/>
      <c r="AU447" s="441"/>
      <c r="AV447" s="441"/>
      <c r="AW447" s="441"/>
      <c r="AX447" s="441"/>
      <c r="AY447" s="441"/>
      <c r="AZ447" s="441"/>
      <c r="BA447" s="441"/>
      <c r="BB447" s="441"/>
    </row>
    <row r="448" spans="1:54" ht="15.75" customHeight="1">
      <c r="A448" s="40" t="s">
        <v>354</v>
      </c>
      <c r="B448" s="442">
        <v>3</v>
      </c>
      <c r="C448" s="441">
        <v>1778</v>
      </c>
      <c r="D448" s="441">
        <v>3550</v>
      </c>
      <c r="E448" s="441"/>
      <c r="F448" s="441" t="s">
        <v>2394</v>
      </c>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441"/>
      <c r="AE448" s="441"/>
      <c r="AF448" s="441"/>
      <c r="AG448" s="441"/>
      <c r="AH448" s="441"/>
      <c r="AI448" s="441"/>
      <c r="AJ448" s="441"/>
      <c r="AK448" s="441"/>
      <c r="AL448" s="441"/>
      <c r="AM448" s="441"/>
      <c r="AN448" s="441"/>
      <c r="AO448" s="441"/>
      <c r="AP448" s="441"/>
      <c r="AQ448" s="441"/>
      <c r="AR448" s="441"/>
      <c r="AS448" s="441"/>
      <c r="AT448" s="441"/>
      <c r="AU448" s="441"/>
      <c r="AV448" s="441"/>
      <c r="AW448" s="441"/>
      <c r="AX448" s="441"/>
      <c r="AY448" s="441"/>
      <c r="AZ448" s="441"/>
      <c r="BA448" s="441"/>
      <c r="BB448" s="441"/>
    </row>
    <row r="449" spans="1:54" ht="15.75" customHeight="1">
      <c r="A449" s="40" t="s">
        <v>356</v>
      </c>
      <c r="B449" s="442">
        <v>1</v>
      </c>
      <c r="C449" s="441">
        <v>1779</v>
      </c>
      <c r="D449" s="441">
        <v>1400</v>
      </c>
      <c r="E449" s="441"/>
      <c r="F449" s="441" t="s">
        <v>1529</v>
      </c>
      <c r="G449" s="441" t="s">
        <v>1529</v>
      </c>
      <c r="H449" s="441"/>
      <c r="I449" s="441" t="s">
        <v>2538</v>
      </c>
      <c r="J449" s="441"/>
      <c r="K449" s="441"/>
      <c r="L449" s="441"/>
      <c r="M449" s="441"/>
      <c r="N449" s="441"/>
      <c r="O449" s="441"/>
      <c r="P449" s="441"/>
      <c r="Q449" s="441"/>
      <c r="R449" s="441"/>
      <c r="S449" s="441"/>
      <c r="T449" s="441"/>
      <c r="U449" s="441"/>
      <c r="V449" s="441"/>
      <c r="W449" s="441"/>
      <c r="X449" s="441"/>
      <c r="Y449" s="441"/>
      <c r="Z449" s="441"/>
      <c r="AA449" s="441"/>
      <c r="AB449" s="441"/>
      <c r="AC449" s="441"/>
      <c r="AD449" s="441"/>
      <c r="AE449" s="441"/>
      <c r="AF449" s="441"/>
      <c r="AG449" s="441"/>
      <c r="AH449" s="441"/>
      <c r="AI449" s="441"/>
      <c r="AJ449" s="441"/>
      <c r="AK449" s="441"/>
      <c r="AL449" s="441"/>
      <c r="AM449" s="441"/>
      <c r="AN449" s="441"/>
      <c r="AO449" s="441"/>
      <c r="AP449" s="441"/>
      <c r="AQ449" s="441"/>
      <c r="AR449" s="441"/>
      <c r="AS449" s="441"/>
      <c r="AT449" s="441"/>
      <c r="AU449" s="441"/>
      <c r="AV449" s="441"/>
      <c r="AW449" s="441"/>
      <c r="AX449" s="441"/>
      <c r="AY449" s="441"/>
      <c r="AZ449" s="441"/>
      <c r="BA449" s="441"/>
      <c r="BB449" s="441"/>
    </row>
    <row r="450" spans="1:54" ht="15.75" customHeight="1">
      <c r="A450" s="40" t="s">
        <v>356</v>
      </c>
      <c r="B450" s="442">
        <v>2</v>
      </c>
      <c r="C450" s="441">
        <v>1780</v>
      </c>
      <c r="D450" s="441">
        <v>2410</v>
      </c>
      <c r="E450" s="441"/>
      <c r="F450" s="441">
        <v>33</v>
      </c>
      <c r="G450" s="441" t="s">
        <v>677</v>
      </c>
      <c r="H450" s="441"/>
      <c r="I450" s="441" t="s">
        <v>2538</v>
      </c>
      <c r="J450" s="441"/>
      <c r="K450" s="441"/>
      <c r="L450" s="441"/>
      <c r="M450" s="441"/>
      <c r="N450" s="441"/>
      <c r="O450" s="441"/>
      <c r="P450" s="441"/>
      <c r="Q450" s="441"/>
      <c r="R450" s="441"/>
      <c r="S450" s="441"/>
      <c r="T450" s="441"/>
      <c r="U450" s="441"/>
      <c r="V450" s="441"/>
      <c r="W450" s="441"/>
      <c r="X450" s="441"/>
      <c r="Y450" s="441"/>
      <c r="Z450" s="441"/>
      <c r="AA450" s="441"/>
      <c r="AB450" s="441"/>
      <c r="AC450" s="441"/>
      <c r="AD450" s="441"/>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1"/>
      <c r="BB450" s="441"/>
    </row>
    <row r="451" spans="1:54" ht="15.75" customHeight="1">
      <c r="A451" s="40" t="s">
        <v>356</v>
      </c>
      <c r="B451" s="442">
        <v>3</v>
      </c>
      <c r="C451" s="441">
        <v>1781</v>
      </c>
      <c r="D451" s="441">
        <v>2680</v>
      </c>
      <c r="E451" s="441"/>
      <c r="F451" s="441">
        <v>35</v>
      </c>
      <c r="G451" s="441">
        <v>35</v>
      </c>
      <c r="H451" s="441"/>
      <c r="I451" s="441" t="s">
        <v>2538</v>
      </c>
      <c r="J451" s="441"/>
      <c r="K451" s="441"/>
      <c r="L451" s="441"/>
      <c r="M451" s="441"/>
      <c r="N451" s="441"/>
      <c r="O451" s="441"/>
      <c r="P451" s="441"/>
      <c r="Q451" s="441"/>
      <c r="R451" s="441"/>
      <c r="S451" s="441"/>
      <c r="T451" s="441"/>
      <c r="U451" s="441"/>
      <c r="V451" s="441"/>
      <c r="W451" s="441"/>
      <c r="X451" s="441"/>
      <c r="Y451" s="441"/>
      <c r="Z451" s="441"/>
      <c r="AA451" s="441"/>
      <c r="AB451" s="441"/>
      <c r="AC451" s="441"/>
      <c r="AD451" s="441"/>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1"/>
      <c r="BB451" s="441"/>
    </row>
    <row r="452" spans="1:54" ht="15.75" customHeight="1">
      <c r="A452" s="40" t="s">
        <v>356</v>
      </c>
      <c r="B452" s="442">
        <v>4</v>
      </c>
      <c r="C452" s="441">
        <v>1782</v>
      </c>
      <c r="D452" s="441">
        <v>1530</v>
      </c>
      <c r="E452" s="441"/>
      <c r="F452" s="441">
        <v>30</v>
      </c>
      <c r="G452" s="441" t="s">
        <v>2534</v>
      </c>
      <c r="H452" s="441"/>
      <c r="I452" s="441" t="s">
        <v>2538</v>
      </c>
      <c r="J452" s="441"/>
      <c r="K452" s="441"/>
      <c r="L452" s="441"/>
      <c r="M452" s="441"/>
      <c r="N452" s="441"/>
      <c r="O452" s="441"/>
      <c r="P452" s="441"/>
      <c r="Q452" s="441"/>
      <c r="R452" s="441"/>
      <c r="S452" s="441"/>
      <c r="T452" s="441"/>
      <c r="U452" s="441"/>
      <c r="V452" s="441"/>
      <c r="W452" s="441"/>
      <c r="X452" s="441"/>
      <c r="Y452" s="441"/>
      <c r="Z452" s="441"/>
      <c r="AA452" s="441"/>
      <c r="AB452" s="441"/>
      <c r="AC452" s="441"/>
      <c r="AD452" s="441"/>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1"/>
      <c r="BB452" s="441"/>
    </row>
    <row r="453" spans="1:54" ht="15.75" customHeight="1">
      <c r="A453" s="40" t="s">
        <v>356</v>
      </c>
      <c r="B453" s="442">
        <v>5</v>
      </c>
      <c r="C453" s="441">
        <v>1783</v>
      </c>
      <c r="D453" s="441">
        <v>1250</v>
      </c>
      <c r="E453" s="441"/>
      <c r="F453" s="441" t="s">
        <v>2092</v>
      </c>
      <c r="G453" s="441" t="s">
        <v>2454</v>
      </c>
      <c r="H453" s="441"/>
      <c r="I453" s="441" t="s">
        <v>2538</v>
      </c>
      <c r="J453" s="441"/>
      <c r="K453" s="441"/>
      <c r="L453" s="441"/>
      <c r="M453" s="441"/>
      <c r="N453" s="441"/>
      <c r="O453" s="441"/>
      <c r="P453" s="441"/>
      <c r="Q453" s="441"/>
      <c r="R453" s="441"/>
      <c r="S453" s="441"/>
      <c r="T453" s="441"/>
      <c r="U453" s="441"/>
      <c r="V453" s="441"/>
      <c r="W453" s="441"/>
      <c r="X453" s="441"/>
      <c r="Y453" s="441"/>
      <c r="Z453" s="441"/>
      <c r="AA453" s="441"/>
      <c r="AB453" s="441"/>
      <c r="AC453" s="441"/>
      <c r="AD453" s="441"/>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1"/>
      <c r="BB453" s="441"/>
    </row>
    <row r="454" spans="1:54" ht="15.75" customHeight="1">
      <c r="A454" s="40" t="s">
        <v>356</v>
      </c>
      <c r="B454" s="442">
        <v>6</v>
      </c>
      <c r="C454" s="441">
        <v>1784</v>
      </c>
      <c r="D454" s="441">
        <v>1310</v>
      </c>
      <c r="E454" s="441"/>
      <c r="F454" s="441" t="s">
        <v>2539</v>
      </c>
      <c r="G454" s="441" t="s">
        <v>2529</v>
      </c>
      <c r="H454" s="441"/>
      <c r="I454" s="441" t="s">
        <v>2535</v>
      </c>
      <c r="J454" s="441"/>
      <c r="K454" s="441"/>
      <c r="L454" s="441"/>
      <c r="M454" s="441"/>
      <c r="N454" s="441"/>
      <c r="O454" s="441"/>
      <c r="P454" s="441"/>
      <c r="Q454" s="441"/>
      <c r="R454" s="441"/>
      <c r="S454" s="441"/>
      <c r="T454" s="441"/>
      <c r="U454" s="441"/>
      <c r="V454" s="441"/>
      <c r="W454" s="441"/>
      <c r="X454" s="441"/>
      <c r="Y454" s="441"/>
      <c r="Z454" s="441"/>
      <c r="AA454" s="441"/>
      <c r="AB454" s="441"/>
      <c r="AC454" s="441"/>
      <c r="AD454" s="441"/>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1"/>
      <c r="BB454" s="441"/>
    </row>
    <row r="455" spans="1:54" ht="15.75" customHeight="1">
      <c r="A455" s="40" t="s">
        <v>356</v>
      </c>
      <c r="B455" s="442">
        <v>7</v>
      </c>
      <c r="C455" s="441">
        <v>1785</v>
      </c>
      <c r="D455" s="441">
        <v>1710</v>
      </c>
      <c r="E455" s="441"/>
      <c r="F455" s="441" t="s">
        <v>2534</v>
      </c>
      <c r="G455" s="441" t="s">
        <v>2413</v>
      </c>
      <c r="H455" s="441"/>
      <c r="I455" s="441" t="s">
        <v>2538</v>
      </c>
      <c r="J455" s="441"/>
      <c r="K455" s="441"/>
      <c r="L455" s="441"/>
      <c r="M455" s="441"/>
      <c r="N455" s="441"/>
      <c r="O455" s="441"/>
      <c r="P455" s="441"/>
      <c r="Q455" s="441"/>
      <c r="R455" s="441"/>
      <c r="S455" s="441"/>
      <c r="T455" s="441"/>
      <c r="U455" s="441"/>
      <c r="V455" s="441"/>
      <c r="W455" s="441"/>
      <c r="X455" s="441"/>
      <c r="Y455" s="441"/>
      <c r="Z455" s="441"/>
      <c r="AA455" s="441"/>
      <c r="AB455" s="441"/>
      <c r="AC455" s="441"/>
      <c r="AD455" s="441"/>
      <c r="AE455" s="441"/>
      <c r="AF455" s="441"/>
      <c r="AG455" s="441"/>
      <c r="AH455" s="441"/>
      <c r="AI455" s="441"/>
      <c r="AJ455" s="441"/>
      <c r="AK455" s="441"/>
      <c r="AL455" s="441"/>
      <c r="AM455" s="441"/>
      <c r="AN455" s="441"/>
      <c r="AO455" s="441"/>
      <c r="AP455" s="441"/>
      <c r="AQ455" s="441"/>
      <c r="AR455" s="441"/>
      <c r="AS455" s="441"/>
      <c r="AT455" s="441"/>
      <c r="AU455" s="441"/>
      <c r="AV455" s="441"/>
      <c r="AW455" s="441"/>
      <c r="AX455" s="441"/>
      <c r="AY455" s="441"/>
      <c r="AZ455" s="441"/>
      <c r="BA455" s="441"/>
      <c r="BB455" s="441"/>
    </row>
    <row r="456" spans="1:54" ht="15.75" customHeight="1">
      <c r="A456" s="40" t="s">
        <v>358</v>
      </c>
      <c r="B456" s="442">
        <v>1</v>
      </c>
      <c r="C456" s="441">
        <v>1786</v>
      </c>
      <c r="D456" s="441"/>
      <c r="E456" s="441"/>
      <c r="F456" s="441"/>
      <c r="G456" s="441">
        <v>40</v>
      </c>
      <c r="H456" s="441"/>
      <c r="I456" s="9" t="s">
        <v>2540</v>
      </c>
      <c r="J456" s="441"/>
      <c r="K456" s="441"/>
      <c r="L456" s="441"/>
      <c r="M456" s="441"/>
      <c r="N456" s="441"/>
      <c r="O456" s="441"/>
      <c r="P456" s="441"/>
      <c r="Q456" s="441"/>
      <c r="R456" s="441"/>
      <c r="S456" s="441"/>
      <c r="T456" s="441"/>
      <c r="U456" s="441"/>
      <c r="V456" s="441"/>
      <c r="W456" s="441"/>
      <c r="X456" s="441"/>
      <c r="Y456" s="441"/>
      <c r="Z456" s="441"/>
      <c r="AA456" s="441"/>
      <c r="AB456" s="441"/>
      <c r="AC456" s="441"/>
      <c r="AD456" s="441"/>
      <c r="AE456" s="441"/>
      <c r="AF456" s="441"/>
      <c r="AG456" s="441"/>
      <c r="AH456" s="441"/>
      <c r="AI456" s="441"/>
      <c r="AJ456" s="441"/>
      <c r="AK456" s="441"/>
      <c r="AL456" s="441"/>
      <c r="AM456" s="441"/>
      <c r="AN456" s="441"/>
      <c r="AO456" s="441"/>
      <c r="AP456" s="441"/>
      <c r="AQ456" s="441"/>
      <c r="AR456" s="441"/>
      <c r="AS456" s="441"/>
      <c r="AT456" s="441"/>
      <c r="AU456" s="441"/>
      <c r="AV456" s="441"/>
      <c r="AW456" s="441"/>
      <c r="AX456" s="441"/>
      <c r="AY456" s="441"/>
      <c r="AZ456" s="441"/>
      <c r="BA456" s="441"/>
      <c r="BB456" s="441"/>
    </row>
    <row r="457" spans="1:54" ht="15.75" customHeight="1">
      <c r="A457" s="40" t="s">
        <v>361</v>
      </c>
      <c r="B457" s="510" t="s">
        <v>2541</v>
      </c>
      <c r="C457" s="508" t="s">
        <v>2542</v>
      </c>
      <c r="D457" s="441"/>
      <c r="E457" s="441"/>
      <c r="F457" s="441"/>
      <c r="G457" s="441" t="s">
        <v>2543</v>
      </c>
      <c r="H457" s="441"/>
      <c r="I457" s="441" t="s">
        <v>2544</v>
      </c>
      <c r="J457" s="441"/>
      <c r="K457" s="441"/>
      <c r="L457" s="441"/>
      <c r="M457" s="441"/>
      <c r="N457" s="441"/>
      <c r="O457" s="441"/>
      <c r="P457" s="441"/>
      <c r="Q457" s="441"/>
      <c r="R457" s="441"/>
      <c r="S457" s="441"/>
      <c r="T457" s="441"/>
      <c r="U457" s="441"/>
      <c r="V457" s="441"/>
      <c r="W457" s="441"/>
      <c r="X457" s="441"/>
      <c r="Y457" s="441"/>
      <c r="Z457" s="441"/>
      <c r="AA457" s="441"/>
      <c r="AB457" s="441"/>
      <c r="AC457" s="441"/>
      <c r="AD457" s="441"/>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1"/>
      <c r="BB457" s="441"/>
    </row>
    <row r="458" spans="1:54" ht="15.75" customHeight="1">
      <c r="A458" s="40" t="s">
        <v>361</v>
      </c>
      <c r="B458" s="511"/>
      <c r="C458" s="502"/>
      <c r="D458" s="441"/>
      <c r="E458" s="441"/>
      <c r="F458" s="441"/>
      <c r="G458" s="441" t="s">
        <v>2545</v>
      </c>
      <c r="H458" s="441"/>
      <c r="I458" s="441"/>
      <c r="J458" s="441"/>
      <c r="K458" s="441"/>
      <c r="L458" s="441"/>
      <c r="M458" s="441"/>
      <c r="N458" s="441"/>
      <c r="O458" s="441"/>
      <c r="P458" s="441"/>
      <c r="Q458" s="441"/>
      <c r="R458" s="441"/>
      <c r="S458" s="441"/>
      <c r="T458" s="441"/>
      <c r="U458" s="441"/>
      <c r="V458" s="441"/>
      <c r="W458" s="441"/>
      <c r="X458" s="441"/>
      <c r="Y458" s="441"/>
      <c r="Z458" s="441"/>
      <c r="AA458" s="441"/>
      <c r="AB458" s="441"/>
      <c r="AC458" s="441"/>
      <c r="AD458" s="441"/>
      <c r="AE458" s="441"/>
      <c r="AF458" s="441"/>
      <c r="AG458" s="441"/>
      <c r="AH458" s="441"/>
      <c r="AI458" s="441"/>
      <c r="AJ458" s="441"/>
      <c r="AK458" s="441"/>
      <c r="AL458" s="441"/>
      <c r="AM458" s="441"/>
      <c r="AN458" s="441"/>
      <c r="AO458" s="441"/>
      <c r="AP458" s="441"/>
      <c r="AQ458" s="441"/>
      <c r="AR458" s="441"/>
      <c r="AS458" s="441"/>
      <c r="AT458" s="441"/>
      <c r="AU458" s="441"/>
      <c r="AV458" s="441"/>
      <c r="AW458" s="441"/>
      <c r="AX458" s="441"/>
      <c r="AY458" s="441"/>
      <c r="AZ458" s="441"/>
      <c r="BA458" s="441"/>
      <c r="BB458" s="441"/>
    </row>
    <row r="459" spans="1:54" ht="15.75" customHeight="1">
      <c r="A459" s="40" t="s">
        <v>361</v>
      </c>
      <c r="B459" s="511"/>
      <c r="C459" s="502"/>
      <c r="D459" s="441"/>
      <c r="E459" s="441"/>
      <c r="F459" s="441"/>
      <c r="G459" s="441" t="s">
        <v>2546</v>
      </c>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441"/>
      <c r="AE459" s="441"/>
      <c r="AF459" s="441"/>
      <c r="AG459" s="441"/>
      <c r="AH459" s="441"/>
      <c r="AI459" s="441"/>
      <c r="AJ459" s="441"/>
      <c r="AK459" s="441"/>
      <c r="AL459" s="441"/>
      <c r="AM459" s="441"/>
      <c r="AN459" s="441"/>
      <c r="AO459" s="441"/>
      <c r="AP459" s="441"/>
      <c r="AQ459" s="441"/>
      <c r="AR459" s="441"/>
      <c r="AS459" s="441"/>
      <c r="AT459" s="441"/>
      <c r="AU459" s="441"/>
      <c r="AV459" s="441"/>
      <c r="AW459" s="441"/>
      <c r="AX459" s="441"/>
      <c r="AY459" s="441"/>
      <c r="AZ459" s="441"/>
      <c r="BA459" s="441"/>
      <c r="BB459" s="441"/>
    </row>
    <row r="460" spans="1:54" ht="15.75" customHeight="1">
      <c r="A460" s="40" t="s">
        <v>367</v>
      </c>
      <c r="B460" s="442">
        <v>1</v>
      </c>
      <c r="C460" s="441">
        <v>1977</v>
      </c>
      <c r="D460" s="441">
        <v>3225</v>
      </c>
      <c r="E460" s="441"/>
      <c r="F460" s="441" t="s">
        <v>2125</v>
      </c>
      <c r="G460" s="441" t="s">
        <v>2481</v>
      </c>
      <c r="H460" s="441"/>
      <c r="I460" s="441"/>
      <c r="J460" s="441" t="s">
        <v>2358</v>
      </c>
      <c r="K460" s="441"/>
      <c r="L460" s="441"/>
      <c r="M460" s="441"/>
      <c r="N460" s="441"/>
      <c r="O460" s="441"/>
      <c r="P460" s="441"/>
      <c r="Q460" s="441"/>
      <c r="R460" s="441"/>
      <c r="S460" s="441"/>
      <c r="T460" s="441"/>
      <c r="U460" s="441"/>
      <c r="V460" s="441"/>
      <c r="W460" s="441"/>
      <c r="X460" s="441"/>
      <c r="Y460" s="441"/>
      <c r="Z460" s="441"/>
      <c r="AA460" s="441"/>
      <c r="AB460" s="441"/>
      <c r="AC460" s="441"/>
      <c r="AD460" s="441"/>
      <c r="AE460" s="441"/>
      <c r="AF460" s="441"/>
      <c r="AG460" s="441"/>
      <c r="AH460" s="441"/>
      <c r="AI460" s="441"/>
      <c r="AJ460" s="441"/>
      <c r="AK460" s="441"/>
      <c r="AL460" s="441"/>
      <c r="AM460" s="441"/>
      <c r="AN460" s="441"/>
      <c r="AO460" s="441"/>
      <c r="AP460" s="441"/>
      <c r="AQ460" s="441"/>
      <c r="AR460" s="441"/>
      <c r="AS460" s="441"/>
      <c r="AT460" s="441"/>
      <c r="AU460" s="441"/>
      <c r="AV460" s="441"/>
      <c r="AW460" s="441"/>
      <c r="AX460" s="441"/>
      <c r="AY460" s="441"/>
      <c r="AZ460" s="441"/>
      <c r="BA460" s="441"/>
      <c r="BB460" s="441"/>
    </row>
    <row r="461" spans="1:54" ht="15.75" customHeight="1">
      <c r="A461" s="40"/>
      <c r="B461" s="442">
        <v>2</v>
      </c>
      <c r="C461" s="441">
        <v>1978</v>
      </c>
      <c r="D461" s="441">
        <v>2110</v>
      </c>
      <c r="E461" s="441"/>
      <c r="F461" s="441">
        <v>34</v>
      </c>
      <c r="G461" s="441" t="s">
        <v>875</v>
      </c>
      <c r="H461" s="441"/>
      <c r="I461" s="441"/>
      <c r="J461" s="441" t="s">
        <v>2358</v>
      </c>
      <c r="K461" s="441"/>
      <c r="L461" s="441"/>
      <c r="M461" s="441"/>
      <c r="N461" s="441"/>
      <c r="O461" s="441"/>
      <c r="P461" s="441"/>
      <c r="Q461" s="441"/>
      <c r="R461" s="441"/>
      <c r="S461" s="441"/>
      <c r="T461" s="441"/>
      <c r="U461" s="441"/>
      <c r="V461" s="441"/>
      <c r="W461" s="441"/>
      <c r="X461" s="441"/>
      <c r="Y461" s="441"/>
      <c r="Z461" s="441"/>
      <c r="AA461" s="441"/>
      <c r="AB461" s="441"/>
      <c r="AC461" s="441"/>
      <c r="AD461" s="441"/>
      <c r="AE461" s="441"/>
      <c r="AF461" s="441"/>
      <c r="AG461" s="441"/>
      <c r="AH461" s="441"/>
      <c r="AI461" s="441"/>
      <c r="AJ461" s="441"/>
      <c r="AK461" s="441"/>
      <c r="AL461" s="441"/>
      <c r="AM461" s="441"/>
      <c r="AN461" s="441"/>
      <c r="AO461" s="441"/>
      <c r="AP461" s="441"/>
      <c r="AQ461" s="441"/>
      <c r="AR461" s="441"/>
      <c r="AS461" s="441"/>
      <c r="AT461" s="441"/>
      <c r="AU461" s="441"/>
      <c r="AV461" s="441"/>
      <c r="AW461" s="441"/>
      <c r="AX461" s="441"/>
      <c r="AY461" s="441"/>
      <c r="AZ461" s="441"/>
      <c r="BA461" s="441"/>
      <c r="BB461" s="441"/>
    </row>
    <row r="462" spans="1:54" ht="15.75" customHeight="1">
      <c r="A462" s="40" t="s">
        <v>370</v>
      </c>
      <c r="B462" s="442">
        <v>43861</v>
      </c>
      <c r="C462" s="441" t="s">
        <v>2547</v>
      </c>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1"/>
      <c r="AE462" s="441"/>
      <c r="AF462" s="441"/>
      <c r="AG462" s="441"/>
      <c r="AH462" s="441"/>
      <c r="AI462" s="441"/>
      <c r="AJ462" s="441"/>
      <c r="AK462" s="441"/>
      <c r="AL462" s="441"/>
      <c r="AM462" s="441"/>
      <c r="AN462" s="441"/>
      <c r="AO462" s="441"/>
      <c r="AP462" s="441"/>
      <c r="AQ462" s="441"/>
      <c r="AR462" s="441"/>
      <c r="AS462" s="441"/>
      <c r="AT462" s="441"/>
      <c r="AU462" s="441"/>
      <c r="AV462" s="441"/>
      <c r="AW462" s="441"/>
      <c r="AX462" s="441"/>
      <c r="AY462" s="441"/>
      <c r="AZ462" s="441"/>
      <c r="BA462" s="441"/>
      <c r="BB462" s="441"/>
    </row>
    <row r="463" spans="1:54" ht="15.75" customHeight="1">
      <c r="A463" s="40" t="s">
        <v>373</v>
      </c>
      <c r="B463" s="442" t="s">
        <v>2548</v>
      </c>
      <c r="C463" s="441" t="s">
        <v>2549</v>
      </c>
      <c r="D463" s="441"/>
      <c r="E463" s="441"/>
      <c r="F463" s="441"/>
      <c r="G463" s="441"/>
      <c r="H463" s="441"/>
      <c r="I463" s="441" t="s">
        <v>2550</v>
      </c>
      <c r="J463" s="441"/>
      <c r="K463" s="441"/>
      <c r="L463" s="441"/>
      <c r="M463" s="441"/>
      <c r="N463" s="441"/>
      <c r="O463" s="441"/>
      <c r="P463" s="441"/>
      <c r="Q463" s="441"/>
      <c r="R463" s="441"/>
      <c r="S463" s="441"/>
      <c r="T463" s="441"/>
      <c r="U463" s="441"/>
      <c r="V463" s="441"/>
      <c r="W463" s="441"/>
      <c r="X463" s="441"/>
      <c r="Y463" s="441"/>
      <c r="Z463" s="441"/>
      <c r="AA463" s="441"/>
      <c r="AB463" s="441"/>
      <c r="AC463" s="441"/>
      <c r="AD463" s="441"/>
      <c r="AE463" s="441"/>
      <c r="AF463" s="441"/>
      <c r="AG463" s="441"/>
      <c r="AH463" s="441"/>
      <c r="AI463" s="441"/>
      <c r="AJ463" s="441"/>
      <c r="AK463" s="441"/>
      <c r="AL463" s="441"/>
      <c r="AM463" s="441"/>
      <c r="AN463" s="441"/>
      <c r="AO463" s="441"/>
      <c r="AP463" s="441"/>
      <c r="AQ463" s="441"/>
      <c r="AR463" s="441"/>
      <c r="AS463" s="441"/>
      <c r="AT463" s="441"/>
      <c r="AU463" s="441"/>
      <c r="AV463" s="441"/>
      <c r="AW463" s="441"/>
      <c r="AX463" s="441"/>
      <c r="AY463" s="441"/>
      <c r="AZ463" s="441"/>
      <c r="BA463" s="441"/>
      <c r="BB463" s="441"/>
    </row>
    <row r="464" spans="1:54" ht="15.75" customHeight="1">
      <c r="A464" s="40" t="s">
        <v>376</v>
      </c>
      <c r="B464" s="442">
        <v>1</v>
      </c>
      <c r="C464" s="441">
        <v>2092</v>
      </c>
      <c r="D464" s="441">
        <v>2500</v>
      </c>
      <c r="E464" s="441">
        <v>6</v>
      </c>
      <c r="F464" s="441" t="s">
        <v>809</v>
      </c>
      <c r="G464" s="441" t="s">
        <v>2372</v>
      </c>
      <c r="H464" s="441"/>
      <c r="I464" s="441" t="s">
        <v>2551</v>
      </c>
      <c r="J464" s="441"/>
      <c r="K464" s="441"/>
      <c r="L464" s="441"/>
      <c r="M464" s="441"/>
      <c r="N464" s="441"/>
      <c r="O464" s="441"/>
      <c r="P464" s="441"/>
      <c r="Q464" s="441"/>
      <c r="R464" s="441"/>
      <c r="S464" s="441"/>
      <c r="T464" s="441"/>
      <c r="U464" s="441"/>
      <c r="V464" s="441"/>
      <c r="W464" s="441"/>
      <c r="X464" s="441"/>
      <c r="Y464" s="441"/>
      <c r="Z464" s="441"/>
      <c r="AA464" s="441"/>
      <c r="AB464" s="441"/>
      <c r="AC464" s="441"/>
      <c r="AD464" s="441"/>
      <c r="AE464" s="441"/>
      <c r="AF464" s="441"/>
      <c r="AG464" s="441"/>
      <c r="AH464" s="441"/>
      <c r="AI464" s="441"/>
      <c r="AJ464" s="441"/>
      <c r="AK464" s="441"/>
      <c r="AL464" s="441"/>
      <c r="AM464" s="441"/>
      <c r="AN464" s="441"/>
      <c r="AO464" s="441"/>
      <c r="AP464" s="441"/>
      <c r="AQ464" s="441"/>
      <c r="AR464" s="441"/>
      <c r="AS464" s="441"/>
      <c r="AT464" s="441"/>
      <c r="AU464" s="441"/>
      <c r="AV464" s="441"/>
      <c r="AW464" s="441"/>
      <c r="AX464" s="441"/>
      <c r="AY464" s="441"/>
      <c r="AZ464" s="441"/>
      <c r="BA464" s="441"/>
      <c r="BB464" s="441"/>
    </row>
    <row r="465" spans="1:54" ht="15.75" customHeight="1">
      <c r="A465" s="40" t="s">
        <v>377</v>
      </c>
      <c r="B465" s="442">
        <v>1</v>
      </c>
      <c r="C465" s="441">
        <v>2093</v>
      </c>
      <c r="D465" s="441">
        <v>2085</v>
      </c>
      <c r="E465" s="441">
        <v>14</v>
      </c>
      <c r="F465" s="441" t="s">
        <v>1099</v>
      </c>
      <c r="G465" s="441" t="s">
        <v>1042</v>
      </c>
      <c r="H465" s="441"/>
      <c r="I465" s="441" t="s">
        <v>2552</v>
      </c>
      <c r="J465" s="441"/>
      <c r="K465" s="441"/>
      <c r="L465" s="441"/>
      <c r="M465" s="441"/>
      <c r="N465" s="441"/>
      <c r="O465" s="441"/>
      <c r="P465" s="441"/>
      <c r="Q465" s="441"/>
      <c r="R465" s="441"/>
      <c r="S465" s="441"/>
      <c r="T465" s="441"/>
      <c r="U465" s="441"/>
      <c r="V465" s="441"/>
      <c r="W465" s="441"/>
      <c r="X465" s="441"/>
      <c r="Y465" s="441"/>
      <c r="Z465" s="441"/>
      <c r="AA465" s="441"/>
      <c r="AB465" s="441"/>
      <c r="AC465" s="441"/>
      <c r="AD465" s="441"/>
      <c r="AE465" s="441"/>
      <c r="AF465" s="441"/>
      <c r="AG465" s="441"/>
      <c r="AH465" s="441"/>
      <c r="AI465" s="441"/>
      <c r="AJ465" s="441"/>
      <c r="AK465" s="441"/>
      <c r="AL465" s="441"/>
      <c r="AM465" s="441"/>
      <c r="AN465" s="441"/>
      <c r="AO465" s="441"/>
      <c r="AP465" s="441"/>
      <c r="AQ465" s="441"/>
      <c r="AR465" s="441"/>
      <c r="AS465" s="441"/>
      <c r="AT465" s="441"/>
      <c r="AU465" s="441"/>
      <c r="AV465" s="441"/>
      <c r="AW465" s="441"/>
      <c r="AX465" s="441"/>
      <c r="AY465" s="441"/>
      <c r="AZ465" s="441"/>
      <c r="BA465" s="441"/>
      <c r="BB465" s="441"/>
    </row>
    <row r="466" spans="1:54" ht="15.75" customHeight="1">
      <c r="A466" s="40" t="s">
        <v>378</v>
      </c>
      <c r="B466" s="442">
        <v>1</v>
      </c>
      <c r="C466" s="441">
        <v>2094</v>
      </c>
      <c r="D466" s="441"/>
      <c r="E466" s="441"/>
      <c r="F466" s="441"/>
      <c r="G466" s="441">
        <v>30</v>
      </c>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441"/>
      <c r="AE466" s="441"/>
      <c r="AF466" s="441"/>
      <c r="AG466" s="441"/>
      <c r="AH466" s="441"/>
      <c r="AI466" s="441"/>
      <c r="AJ466" s="441"/>
      <c r="AK466" s="441"/>
      <c r="AL466" s="441"/>
      <c r="AM466" s="441"/>
      <c r="AN466" s="441"/>
      <c r="AO466" s="441"/>
      <c r="AP466" s="441"/>
      <c r="AQ466" s="441"/>
      <c r="AR466" s="441"/>
      <c r="AS466" s="441"/>
      <c r="AT466" s="441"/>
      <c r="AU466" s="441"/>
      <c r="AV466" s="441"/>
      <c r="AW466" s="441"/>
      <c r="AX466" s="441"/>
      <c r="AY466" s="441"/>
      <c r="AZ466" s="441"/>
      <c r="BA466" s="441"/>
      <c r="BB466" s="441"/>
    </row>
    <row r="467" spans="1:54" ht="15.75" customHeight="1">
      <c r="A467" s="40"/>
      <c r="B467" s="442">
        <v>2</v>
      </c>
      <c r="C467" s="441">
        <v>2095</v>
      </c>
      <c r="D467" s="441"/>
      <c r="E467" s="441"/>
      <c r="F467" s="441"/>
      <c r="G467" s="441">
        <v>37</v>
      </c>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441"/>
      <c r="AE467" s="441"/>
      <c r="AF467" s="441"/>
      <c r="AG467" s="441"/>
      <c r="AH467" s="441"/>
      <c r="AI467" s="441"/>
      <c r="AJ467" s="441"/>
      <c r="AK467" s="441"/>
      <c r="AL467" s="441"/>
      <c r="AM467" s="441"/>
      <c r="AN467" s="441"/>
      <c r="AO467" s="441"/>
      <c r="AP467" s="441"/>
      <c r="AQ467" s="441"/>
      <c r="AR467" s="441"/>
      <c r="AS467" s="441"/>
      <c r="AT467" s="441"/>
      <c r="AU467" s="441"/>
      <c r="AV467" s="441"/>
      <c r="AW467" s="441"/>
      <c r="AX467" s="441"/>
      <c r="AY467" s="441"/>
      <c r="AZ467" s="441"/>
      <c r="BA467" s="441"/>
      <c r="BB467" s="441"/>
    </row>
    <row r="468" spans="1:54" ht="15.75" customHeight="1">
      <c r="A468" s="40"/>
      <c r="B468" s="442">
        <v>3</v>
      </c>
      <c r="C468" s="441">
        <v>2096</v>
      </c>
      <c r="D468" s="441"/>
      <c r="E468" s="441"/>
      <c r="F468" s="441"/>
      <c r="G468" s="441" t="s">
        <v>694</v>
      </c>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441"/>
      <c r="AE468" s="441"/>
      <c r="AF468" s="441"/>
      <c r="AG468" s="441"/>
      <c r="AH468" s="441"/>
      <c r="AI468" s="441"/>
      <c r="AJ468" s="441"/>
      <c r="AK468" s="441"/>
      <c r="AL468" s="441"/>
      <c r="AM468" s="441"/>
      <c r="AN468" s="441"/>
      <c r="AO468" s="441"/>
      <c r="AP468" s="441"/>
      <c r="AQ468" s="441"/>
      <c r="AR468" s="441"/>
      <c r="AS468" s="441"/>
      <c r="AT468" s="441"/>
      <c r="AU468" s="441"/>
      <c r="AV468" s="441"/>
      <c r="AW468" s="441"/>
      <c r="AX468" s="441"/>
      <c r="AY468" s="441"/>
      <c r="AZ468" s="441"/>
      <c r="BA468" s="441"/>
      <c r="BB468" s="441"/>
    </row>
    <row r="469" spans="1:54" ht="15.75" customHeight="1">
      <c r="A469" s="40" t="s">
        <v>380</v>
      </c>
      <c r="B469" s="442">
        <v>43857</v>
      </c>
      <c r="C469" s="441" t="s">
        <v>2553</v>
      </c>
      <c r="D469" s="441">
        <v>3317</v>
      </c>
      <c r="E469" s="441"/>
      <c r="F469" s="441"/>
      <c r="G469" s="441">
        <v>38.9</v>
      </c>
      <c r="H469" s="441"/>
      <c r="I469" s="441"/>
      <c r="J469" s="441"/>
      <c r="K469" s="441"/>
      <c r="L469" s="441"/>
      <c r="M469" s="441"/>
      <c r="N469" s="441"/>
      <c r="O469" s="441"/>
      <c r="P469" s="441"/>
      <c r="Q469" s="441"/>
      <c r="R469" s="441"/>
      <c r="S469" s="441"/>
      <c r="T469" s="441"/>
      <c r="U469" s="441"/>
      <c r="V469" s="441"/>
      <c r="W469" s="441"/>
      <c r="X469" s="441"/>
      <c r="Y469" s="441"/>
      <c r="Z469" s="441"/>
      <c r="AA469" s="441"/>
      <c r="AB469" s="441"/>
      <c r="AC469" s="441"/>
      <c r="AD469" s="441"/>
      <c r="AE469" s="441"/>
      <c r="AF469" s="441"/>
      <c r="AG469" s="441"/>
      <c r="AH469" s="441"/>
      <c r="AI469" s="441"/>
      <c r="AJ469" s="441"/>
      <c r="AK469" s="441"/>
      <c r="AL469" s="441"/>
      <c r="AM469" s="441"/>
      <c r="AN469" s="441"/>
      <c r="AO469" s="441"/>
      <c r="AP469" s="441"/>
      <c r="AQ469" s="441"/>
      <c r="AR469" s="441"/>
      <c r="AS469" s="441"/>
      <c r="AT469" s="441"/>
      <c r="AU469" s="441"/>
      <c r="AV469" s="441"/>
      <c r="AW469" s="441"/>
      <c r="AX469" s="441"/>
      <c r="AY469" s="441"/>
      <c r="AZ469" s="441"/>
      <c r="BA469" s="441"/>
      <c r="BB469" s="441"/>
    </row>
    <row r="470" spans="1:54" ht="15.75" customHeight="1">
      <c r="A470" s="40" t="s">
        <v>382</v>
      </c>
      <c r="B470" s="442">
        <v>43847</v>
      </c>
      <c r="C470" s="441" t="s">
        <v>2554</v>
      </c>
      <c r="D470" s="441" t="s">
        <v>1984</v>
      </c>
      <c r="E470" s="441"/>
      <c r="F470" s="441"/>
      <c r="G470" s="441"/>
      <c r="H470" s="441"/>
      <c r="I470" s="441"/>
      <c r="J470" s="441"/>
      <c r="K470" s="441"/>
      <c r="L470" s="441"/>
      <c r="M470" s="441"/>
      <c r="N470" s="441"/>
      <c r="O470" s="441"/>
      <c r="P470" s="441"/>
      <c r="Q470" s="441"/>
      <c r="R470" s="441"/>
      <c r="S470" s="441"/>
      <c r="T470" s="441"/>
      <c r="U470" s="441"/>
      <c r="V470" s="441"/>
      <c r="W470" s="441"/>
      <c r="X470" s="441"/>
      <c r="Y470" s="441"/>
      <c r="Z470" s="441"/>
      <c r="AA470" s="441"/>
      <c r="AB470" s="441"/>
      <c r="AC470" s="441"/>
      <c r="AD470" s="441"/>
      <c r="AE470" s="441"/>
      <c r="AF470" s="441"/>
      <c r="AG470" s="441"/>
      <c r="AH470" s="441"/>
      <c r="AI470" s="441"/>
      <c r="AJ470" s="441"/>
      <c r="AK470" s="441"/>
      <c r="AL470" s="441"/>
      <c r="AM470" s="441"/>
      <c r="AN470" s="441"/>
      <c r="AO470" s="441"/>
      <c r="AP470" s="441"/>
      <c r="AQ470" s="441"/>
      <c r="AR470" s="441"/>
      <c r="AS470" s="441"/>
      <c r="AT470" s="441"/>
      <c r="AU470" s="441"/>
      <c r="AV470" s="441"/>
      <c r="AW470" s="441"/>
      <c r="AX470" s="441"/>
      <c r="AY470" s="441"/>
      <c r="AZ470" s="441"/>
      <c r="BA470" s="441"/>
      <c r="BB470" s="441"/>
    </row>
    <row r="471" spans="1:54" ht="15.75" customHeight="1">
      <c r="A471" s="40" t="s">
        <v>387</v>
      </c>
      <c r="B471" s="442">
        <v>43837</v>
      </c>
      <c r="C471" s="441" t="s">
        <v>2555</v>
      </c>
      <c r="D471" s="441" t="s">
        <v>1986</v>
      </c>
      <c r="E471" s="441"/>
      <c r="F471" s="441"/>
      <c r="G471" s="441" t="s">
        <v>1985</v>
      </c>
      <c r="H471" s="441"/>
      <c r="I471" s="441"/>
      <c r="J471" s="441"/>
      <c r="K471" s="441"/>
      <c r="L471" s="441"/>
      <c r="M471" s="441"/>
      <c r="N471" s="441"/>
      <c r="O471" s="441"/>
      <c r="P471" s="441"/>
      <c r="Q471" s="441"/>
      <c r="R471" s="441"/>
      <c r="S471" s="441"/>
      <c r="T471" s="441"/>
      <c r="U471" s="441"/>
      <c r="V471" s="441"/>
      <c r="W471" s="441"/>
      <c r="X471" s="441"/>
      <c r="Y471" s="441"/>
      <c r="Z471" s="441"/>
      <c r="AA471" s="441"/>
      <c r="AB471" s="441"/>
      <c r="AC471" s="441"/>
      <c r="AD471" s="441"/>
      <c r="AE471" s="441"/>
      <c r="AF471" s="441"/>
      <c r="AG471" s="441"/>
      <c r="AH471" s="441"/>
      <c r="AI471" s="441"/>
      <c r="AJ471" s="441"/>
      <c r="AK471" s="441"/>
      <c r="AL471" s="441"/>
      <c r="AM471" s="441"/>
      <c r="AN471" s="441"/>
      <c r="AO471" s="441"/>
      <c r="AP471" s="441"/>
      <c r="AQ471" s="441"/>
      <c r="AR471" s="441"/>
      <c r="AS471" s="441"/>
      <c r="AT471" s="441"/>
      <c r="AU471" s="441"/>
      <c r="AV471" s="441"/>
      <c r="AW471" s="441"/>
      <c r="AX471" s="441"/>
      <c r="AY471" s="441"/>
      <c r="AZ471" s="441"/>
      <c r="BA471" s="441"/>
      <c r="BB471" s="441"/>
    </row>
    <row r="472" spans="1:54" ht="15.75" customHeight="1">
      <c r="A472" s="40" t="s">
        <v>391</v>
      </c>
      <c r="B472" s="442" t="s">
        <v>2556</v>
      </c>
      <c r="C472" s="441" t="s">
        <v>2557</v>
      </c>
      <c r="D472" s="9" t="s">
        <v>2558</v>
      </c>
      <c r="E472" s="441"/>
      <c r="F472" s="441"/>
      <c r="G472" s="441" t="s">
        <v>2559</v>
      </c>
      <c r="H472" s="441"/>
      <c r="I472" s="441"/>
      <c r="J472" s="441"/>
      <c r="K472" s="441"/>
      <c r="L472" s="441"/>
      <c r="M472" s="441"/>
      <c r="N472" s="441"/>
      <c r="O472" s="441"/>
      <c r="P472" s="441"/>
      <c r="Q472" s="441"/>
      <c r="R472" s="441"/>
      <c r="S472" s="441"/>
      <c r="T472" s="441"/>
      <c r="U472" s="441"/>
      <c r="V472" s="441"/>
      <c r="W472" s="441"/>
      <c r="X472" s="441"/>
      <c r="Y472" s="441"/>
      <c r="Z472" s="441"/>
      <c r="AA472" s="441"/>
      <c r="AB472" s="441"/>
      <c r="AC472" s="441"/>
      <c r="AD472" s="441"/>
      <c r="AE472" s="441"/>
      <c r="AF472" s="441"/>
      <c r="AG472" s="441"/>
      <c r="AH472" s="441"/>
      <c r="AI472" s="441"/>
      <c r="AJ472" s="441"/>
      <c r="AK472" s="441"/>
      <c r="AL472" s="441"/>
      <c r="AM472" s="441"/>
      <c r="AN472" s="441"/>
      <c r="AO472" s="441"/>
      <c r="AP472" s="441"/>
      <c r="AQ472" s="441"/>
      <c r="AR472" s="441"/>
      <c r="AS472" s="441"/>
      <c r="AT472" s="441"/>
      <c r="AU472" s="441"/>
      <c r="AV472" s="441"/>
      <c r="AW472" s="441"/>
      <c r="AX472" s="441"/>
      <c r="AY472" s="441"/>
      <c r="AZ472" s="441"/>
      <c r="BA472" s="441"/>
      <c r="BB472" s="441"/>
    </row>
    <row r="473" spans="1:54" ht="15.75" customHeight="1">
      <c r="A473" s="40" t="s">
        <v>391</v>
      </c>
      <c r="B473" s="442"/>
      <c r="C473" s="441"/>
      <c r="D473" s="9" t="s">
        <v>2560</v>
      </c>
      <c r="E473" s="441"/>
      <c r="F473" s="441"/>
      <c r="G473" s="441" t="s">
        <v>2561</v>
      </c>
      <c r="H473" s="441"/>
      <c r="I473" s="441"/>
      <c r="J473" s="441"/>
      <c r="K473" s="441"/>
      <c r="L473" s="441"/>
      <c r="M473" s="441"/>
      <c r="N473" s="441"/>
      <c r="O473" s="441"/>
      <c r="P473" s="441"/>
      <c r="Q473" s="441"/>
      <c r="R473" s="441"/>
      <c r="S473" s="441"/>
      <c r="T473" s="441"/>
      <c r="U473" s="441"/>
      <c r="V473" s="441"/>
      <c r="W473" s="441"/>
      <c r="X473" s="441"/>
      <c r="Y473" s="441"/>
      <c r="Z473" s="441"/>
      <c r="AA473" s="441"/>
      <c r="AB473" s="441"/>
      <c r="AC473" s="441"/>
      <c r="AD473" s="441"/>
      <c r="AE473" s="441"/>
      <c r="AF473" s="441"/>
      <c r="AG473" s="441"/>
      <c r="AH473" s="441"/>
      <c r="AI473" s="441"/>
      <c r="AJ473" s="441"/>
      <c r="AK473" s="441"/>
      <c r="AL473" s="441"/>
      <c r="AM473" s="441"/>
      <c r="AN473" s="441"/>
      <c r="AO473" s="441"/>
      <c r="AP473" s="441"/>
      <c r="AQ473" s="441"/>
      <c r="AR473" s="441"/>
      <c r="AS473" s="441"/>
      <c r="AT473" s="441"/>
      <c r="AU473" s="441"/>
      <c r="AV473" s="441"/>
      <c r="AW473" s="441"/>
      <c r="AX473" s="441"/>
      <c r="AY473" s="441"/>
      <c r="AZ473" s="441"/>
      <c r="BA473" s="441"/>
      <c r="BB473" s="441"/>
    </row>
    <row r="474" spans="1:54" ht="15.75" customHeight="1">
      <c r="A474" s="40" t="s">
        <v>391</v>
      </c>
      <c r="B474" s="442"/>
      <c r="C474" s="441"/>
      <c r="D474" s="441"/>
      <c r="E474" s="441"/>
      <c r="F474" s="441"/>
      <c r="G474" s="441" t="s">
        <v>2562</v>
      </c>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1"/>
      <c r="AD474" s="441"/>
      <c r="AE474" s="441"/>
      <c r="AF474" s="441"/>
      <c r="AG474" s="441"/>
      <c r="AH474" s="441"/>
      <c r="AI474" s="441"/>
      <c r="AJ474" s="441"/>
      <c r="AK474" s="441"/>
      <c r="AL474" s="441"/>
      <c r="AM474" s="441"/>
      <c r="AN474" s="441"/>
      <c r="AO474" s="441"/>
      <c r="AP474" s="441"/>
      <c r="AQ474" s="441"/>
      <c r="AR474" s="441"/>
      <c r="AS474" s="441"/>
      <c r="AT474" s="441"/>
      <c r="AU474" s="441"/>
      <c r="AV474" s="441"/>
      <c r="AW474" s="441"/>
      <c r="AX474" s="441"/>
      <c r="AY474" s="441"/>
      <c r="AZ474" s="441"/>
      <c r="BA474" s="441"/>
      <c r="BB474" s="441"/>
    </row>
    <row r="475" spans="1:54" ht="15.75" customHeight="1">
      <c r="A475" s="40" t="s">
        <v>391</v>
      </c>
      <c r="B475" s="442"/>
      <c r="C475" s="441"/>
      <c r="D475" s="441"/>
      <c r="E475" s="441"/>
      <c r="F475" s="441"/>
      <c r="G475" s="441" t="s">
        <v>2563</v>
      </c>
      <c r="H475" s="441"/>
      <c r="I475" s="441"/>
      <c r="J475" s="441"/>
      <c r="K475" s="441"/>
      <c r="L475" s="441"/>
      <c r="M475" s="441"/>
      <c r="N475" s="441"/>
      <c r="O475" s="441"/>
      <c r="P475" s="441"/>
      <c r="Q475" s="441"/>
      <c r="R475" s="441"/>
      <c r="S475" s="441"/>
      <c r="T475" s="441"/>
      <c r="U475" s="441"/>
      <c r="V475" s="441"/>
      <c r="W475" s="441"/>
      <c r="X475" s="441"/>
      <c r="Y475" s="441"/>
      <c r="Z475" s="441"/>
      <c r="AA475" s="441"/>
      <c r="AB475" s="441"/>
      <c r="AC475" s="441"/>
      <c r="AD475" s="441"/>
      <c r="AE475" s="441"/>
      <c r="AF475" s="441"/>
      <c r="AG475" s="441"/>
      <c r="AH475" s="441"/>
      <c r="AI475" s="441"/>
      <c r="AJ475" s="441"/>
      <c r="AK475" s="441"/>
      <c r="AL475" s="441"/>
      <c r="AM475" s="441"/>
      <c r="AN475" s="441"/>
      <c r="AO475" s="441"/>
      <c r="AP475" s="441"/>
      <c r="AQ475" s="441"/>
      <c r="AR475" s="441"/>
      <c r="AS475" s="441"/>
      <c r="AT475" s="441"/>
      <c r="AU475" s="441"/>
      <c r="AV475" s="441"/>
      <c r="AW475" s="441"/>
      <c r="AX475" s="441"/>
      <c r="AY475" s="441"/>
      <c r="AZ475" s="441"/>
      <c r="BA475" s="441"/>
      <c r="BB475" s="441"/>
    </row>
    <row r="476" spans="1:54" ht="15.75" customHeight="1">
      <c r="A476" s="40" t="s">
        <v>394</v>
      </c>
      <c r="B476" s="442">
        <v>1</v>
      </c>
      <c r="C476" s="441">
        <v>2226</v>
      </c>
      <c r="D476" s="441">
        <v>1320</v>
      </c>
      <c r="E476" s="441"/>
      <c r="F476" s="441" t="s">
        <v>1182</v>
      </c>
      <c r="G476" s="441">
        <v>30</v>
      </c>
      <c r="H476" s="441"/>
      <c r="I476" s="441"/>
      <c r="J476" s="441"/>
      <c r="K476" s="441"/>
      <c r="L476" s="441"/>
      <c r="M476" s="441"/>
      <c r="N476" s="441"/>
      <c r="O476" s="441"/>
      <c r="P476" s="441"/>
      <c r="Q476" s="441"/>
      <c r="R476" s="441"/>
      <c r="S476" s="441"/>
      <c r="T476" s="441"/>
      <c r="U476" s="441"/>
      <c r="V476" s="441"/>
      <c r="W476" s="441"/>
      <c r="X476" s="441"/>
      <c r="Y476" s="441"/>
      <c r="Z476" s="441"/>
      <c r="AA476" s="441"/>
      <c r="AB476" s="441"/>
      <c r="AC476" s="441"/>
      <c r="AD476" s="441"/>
      <c r="AE476" s="441"/>
      <c r="AF476" s="441"/>
      <c r="AG476" s="441"/>
      <c r="AH476" s="441"/>
      <c r="AI476" s="441"/>
      <c r="AJ476" s="441"/>
      <c r="AK476" s="441"/>
      <c r="AL476" s="441"/>
      <c r="AM476" s="441"/>
      <c r="AN476" s="441"/>
      <c r="AO476" s="441"/>
      <c r="AP476" s="441"/>
      <c r="AQ476" s="441"/>
      <c r="AR476" s="441"/>
      <c r="AS476" s="441"/>
      <c r="AT476" s="441"/>
      <c r="AU476" s="441"/>
      <c r="AV476" s="441"/>
      <c r="AW476" s="441"/>
      <c r="AX476" s="441"/>
      <c r="AY476" s="441"/>
      <c r="AZ476" s="441"/>
      <c r="BA476" s="441"/>
      <c r="BB476" s="441"/>
    </row>
    <row r="477" spans="1:54" ht="15.75" customHeight="1">
      <c r="A477" s="40"/>
      <c r="B477" s="442">
        <v>2</v>
      </c>
      <c r="C477" s="441">
        <v>2227</v>
      </c>
      <c r="D477" s="441">
        <v>1600</v>
      </c>
      <c r="E477" s="441"/>
      <c r="F477" s="441" t="s">
        <v>2564</v>
      </c>
      <c r="G477" s="441">
        <v>30</v>
      </c>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441"/>
      <c r="AE477" s="441"/>
      <c r="AF477" s="441"/>
      <c r="AG477" s="441"/>
      <c r="AH477" s="441"/>
      <c r="AI477" s="441"/>
      <c r="AJ477" s="441"/>
      <c r="AK477" s="441"/>
      <c r="AL477" s="441"/>
      <c r="AM477" s="441"/>
      <c r="AN477" s="441"/>
      <c r="AO477" s="441"/>
      <c r="AP477" s="441"/>
      <c r="AQ477" s="441"/>
      <c r="AR477" s="441"/>
      <c r="AS477" s="441"/>
      <c r="AT477" s="441"/>
      <c r="AU477" s="441"/>
      <c r="AV477" s="441"/>
      <c r="AW477" s="441"/>
      <c r="AX477" s="441"/>
      <c r="AY477" s="441"/>
      <c r="AZ477" s="441"/>
      <c r="BA477" s="441"/>
      <c r="BB477" s="441"/>
    </row>
    <row r="478" spans="1:54" ht="15.75" customHeight="1">
      <c r="A478" s="40"/>
      <c r="B478" s="442">
        <v>3</v>
      </c>
      <c r="C478" s="441">
        <v>2228</v>
      </c>
      <c r="D478" s="441">
        <v>1250</v>
      </c>
      <c r="E478" s="441"/>
      <c r="F478" s="441" t="s">
        <v>2565</v>
      </c>
      <c r="G478" s="441">
        <v>30</v>
      </c>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441"/>
      <c r="AE478" s="441"/>
      <c r="AF478" s="441"/>
      <c r="AG478" s="441"/>
      <c r="AH478" s="441"/>
      <c r="AI478" s="441"/>
      <c r="AJ478" s="441"/>
      <c r="AK478" s="441"/>
      <c r="AL478" s="441"/>
      <c r="AM478" s="441"/>
      <c r="AN478" s="441"/>
      <c r="AO478" s="441"/>
      <c r="AP478" s="441"/>
      <c r="AQ478" s="441"/>
      <c r="AR478" s="441"/>
      <c r="AS478" s="441"/>
      <c r="AT478" s="441"/>
      <c r="AU478" s="441"/>
      <c r="AV478" s="441"/>
      <c r="AW478" s="441"/>
      <c r="AX478" s="441"/>
      <c r="AY478" s="441"/>
      <c r="AZ478" s="441"/>
      <c r="BA478" s="441"/>
      <c r="BB478" s="441"/>
    </row>
    <row r="479" spans="1:54" ht="15.75" customHeight="1">
      <c r="A479" s="40" t="s">
        <v>395</v>
      </c>
      <c r="B479" s="442">
        <v>1</v>
      </c>
      <c r="C479" s="441">
        <v>2229</v>
      </c>
      <c r="D479" s="441">
        <v>3070</v>
      </c>
      <c r="E479" s="441"/>
      <c r="F479" s="441" t="s">
        <v>809</v>
      </c>
      <c r="G479" s="441">
        <v>36</v>
      </c>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441"/>
      <c r="AE479" s="441"/>
      <c r="AF479" s="441"/>
      <c r="AG479" s="441"/>
      <c r="AH479" s="441"/>
      <c r="AI479" s="441"/>
      <c r="AJ479" s="441"/>
      <c r="AK479" s="441"/>
      <c r="AL479" s="441"/>
      <c r="AM479" s="441"/>
      <c r="AN479" s="441"/>
      <c r="AO479" s="441"/>
      <c r="AP479" s="441"/>
      <c r="AQ479" s="441"/>
      <c r="AR479" s="441"/>
      <c r="AS479" s="441"/>
      <c r="AT479" s="441"/>
      <c r="AU479" s="441"/>
      <c r="AV479" s="441"/>
      <c r="AW479" s="441"/>
      <c r="AX479" s="441"/>
      <c r="AY479" s="441"/>
      <c r="AZ479" s="441"/>
      <c r="BA479" s="441"/>
      <c r="BB479" s="441"/>
    </row>
    <row r="480" spans="1:54" ht="15.75" customHeight="1">
      <c r="A480" s="40" t="s">
        <v>397</v>
      </c>
      <c r="B480" s="442">
        <v>1</v>
      </c>
      <c r="C480" s="441">
        <v>2230</v>
      </c>
      <c r="D480" s="441"/>
      <c r="E480" s="441">
        <v>41</v>
      </c>
      <c r="F480" s="441" t="s">
        <v>1364</v>
      </c>
      <c r="G480" s="441" t="s">
        <v>2185</v>
      </c>
      <c r="H480" s="441"/>
      <c r="I480" s="441" t="s">
        <v>2566</v>
      </c>
      <c r="J480" s="441"/>
      <c r="K480" s="441"/>
      <c r="L480" s="441"/>
      <c r="M480" s="441"/>
      <c r="N480" s="441"/>
      <c r="O480" s="441"/>
      <c r="P480" s="441"/>
      <c r="Q480" s="441"/>
      <c r="R480" s="441"/>
      <c r="S480" s="441"/>
      <c r="T480" s="441"/>
      <c r="U480" s="441"/>
      <c r="V480" s="441"/>
      <c r="W480" s="441"/>
      <c r="X480" s="441"/>
      <c r="Y480" s="441"/>
      <c r="Z480" s="441"/>
      <c r="AA480" s="441"/>
      <c r="AB480" s="441"/>
      <c r="AC480" s="441"/>
      <c r="AD480" s="441"/>
      <c r="AE480" s="441"/>
      <c r="AF480" s="441"/>
      <c r="AG480" s="441"/>
      <c r="AH480" s="441"/>
      <c r="AI480" s="441"/>
      <c r="AJ480" s="441"/>
      <c r="AK480" s="441"/>
      <c r="AL480" s="441"/>
      <c r="AM480" s="441"/>
      <c r="AN480" s="441"/>
      <c r="AO480" s="441"/>
      <c r="AP480" s="441"/>
      <c r="AQ480" s="441"/>
      <c r="AR480" s="441"/>
      <c r="AS480" s="441"/>
      <c r="AT480" s="441"/>
      <c r="AU480" s="441"/>
      <c r="AV480" s="441"/>
      <c r="AW480" s="441"/>
      <c r="AX480" s="441"/>
      <c r="AY480" s="441"/>
      <c r="AZ480" s="441"/>
      <c r="BA480" s="441"/>
      <c r="BB480" s="441"/>
    </row>
    <row r="481" spans="1:54" ht="15.75" customHeight="1">
      <c r="A481" s="40" t="s">
        <v>399</v>
      </c>
      <c r="B481" s="442">
        <v>43844</v>
      </c>
      <c r="C481" s="441" t="s">
        <v>2567</v>
      </c>
      <c r="D481" s="441"/>
      <c r="E481" s="441"/>
      <c r="F481" s="441"/>
      <c r="G481" s="441"/>
      <c r="H481" s="441"/>
      <c r="I481" s="441"/>
      <c r="J481" s="441"/>
      <c r="K481" s="441"/>
      <c r="L481" s="441"/>
      <c r="M481" s="441"/>
      <c r="N481" s="441"/>
      <c r="O481" s="441"/>
      <c r="P481" s="441"/>
      <c r="Q481" s="441"/>
      <c r="R481" s="441"/>
      <c r="S481" s="441"/>
      <c r="T481" s="441"/>
      <c r="U481" s="441"/>
      <c r="V481" s="441"/>
      <c r="W481" s="441"/>
      <c r="X481" s="441"/>
      <c r="Y481" s="441"/>
      <c r="Z481" s="441"/>
      <c r="AA481" s="441"/>
      <c r="AB481" s="441"/>
      <c r="AC481" s="441"/>
      <c r="AD481" s="441"/>
      <c r="AE481" s="441"/>
      <c r="AF481" s="441"/>
      <c r="AG481" s="441"/>
      <c r="AH481" s="441"/>
      <c r="AI481" s="441"/>
      <c r="AJ481" s="441"/>
      <c r="AK481" s="441"/>
      <c r="AL481" s="441"/>
      <c r="AM481" s="441"/>
      <c r="AN481" s="441"/>
      <c r="AO481" s="441"/>
      <c r="AP481" s="441"/>
      <c r="AQ481" s="441"/>
      <c r="AR481" s="441"/>
      <c r="AS481" s="441"/>
      <c r="AT481" s="441"/>
      <c r="AU481" s="441"/>
      <c r="AV481" s="441"/>
      <c r="AW481" s="441"/>
      <c r="AX481" s="441"/>
      <c r="AY481" s="441"/>
      <c r="AZ481" s="441"/>
      <c r="BA481" s="441"/>
      <c r="BB481" s="441"/>
    </row>
    <row r="482" spans="1:54" ht="15.75" customHeight="1">
      <c r="A482" s="28" t="s">
        <v>405</v>
      </c>
      <c r="B482" s="442">
        <v>1</v>
      </c>
      <c r="C482" s="441">
        <v>2245</v>
      </c>
      <c r="D482" s="441">
        <v>2950</v>
      </c>
      <c r="E482" s="441" t="s">
        <v>407</v>
      </c>
      <c r="F482" s="441"/>
      <c r="G482" s="441" t="s">
        <v>2185</v>
      </c>
      <c r="H482" s="441"/>
      <c r="I482" s="441"/>
      <c r="J482" s="441" t="s">
        <v>2568</v>
      </c>
      <c r="K482" s="441"/>
      <c r="L482" s="441"/>
      <c r="M482" s="441"/>
      <c r="N482" s="441"/>
      <c r="O482" s="441"/>
      <c r="P482" s="441"/>
      <c r="Q482" s="441"/>
      <c r="R482" s="441"/>
      <c r="S482" s="441"/>
      <c r="T482" s="441"/>
      <c r="U482" s="441"/>
      <c r="V482" s="441"/>
      <c r="W482" s="441"/>
      <c r="X482" s="441"/>
      <c r="Y482" s="441"/>
      <c r="Z482" s="441"/>
      <c r="AA482" s="441"/>
      <c r="AB482" s="441"/>
      <c r="AC482" s="441"/>
      <c r="AD482" s="441"/>
      <c r="AE482" s="441"/>
      <c r="AF482" s="441"/>
      <c r="AG482" s="441"/>
      <c r="AH482" s="441"/>
      <c r="AI482" s="441"/>
      <c r="AJ482" s="441"/>
      <c r="AK482" s="441"/>
      <c r="AL482" s="441"/>
      <c r="AM482" s="441"/>
      <c r="AN482" s="441"/>
      <c r="AO482" s="441"/>
      <c r="AP482" s="441"/>
      <c r="AQ482" s="441"/>
      <c r="AR482" s="441"/>
      <c r="AS482" s="441"/>
      <c r="AT482" s="441"/>
      <c r="AU482" s="441"/>
      <c r="AV482" s="441"/>
      <c r="AW482" s="441"/>
      <c r="AX482" s="441"/>
      <c r="AY482" s="441"/>
      <c r="AZ482" s="441"/>
      <c r="BA482" s="441"/>
      <c r="BB482" s="441"/>
    </row>
    <row r="483" spans="1:54" ht="15.75" customHeight="1">
      <c r="A483" s="28" t="s">
        <v>410</v>
      </c>
      <c r="B483" s="442" t="s">
        <v>2569</v>
      </c>
      <c r="C483" s="441" t="s">
        <v>2570</v>
      </c>
      <c r="D483" s="441" t="s">
        <v>2571</v>
      </c>
      <c r="E483" s="441"/>
      <c r="F483" s="441"/>
      <c r="G483" s="9" t="s">
        <v>1989</v>
      </c>
      <c r="H483" s="441"/>
      <c r="I483" s="441" t="s">
        <v>2572</v>
      </c>
      <c r="J483" s="441"/>
      <c r="K483" s="441"/>
      <c r="L483" s="441"/>
      <c r="M483" s="441"/>
      <c r="N483" s="441"/>
      <c r="O483" s="441"/>
      <c r="P483" s="441"/>
      <c r="Q483" s="441"/>
      <c r="R483" s="441"/>
      <c r="S483" s="441"/>
      <c r="T483" s="441"/>
      <c r="U483" s="441"/>
      <c r="V483" s="441"/>
      <c r="W483" s="441"/>
      <c r="X483" s="441"/>
      <c r="Y483" s="441"/>
      <c r="Z483" s="441"/>
      <c r="AA483" s="441"/>
      <c r="AB483" s="441"/>
      <c r="AC483" s="441"/>
      <c r="AD483" s="441"/>
      <c r="AE483" s="441"/>
      <c r="AF483" s="441"/>
      <c r="AG483" s="441"/>
      <c r="AH483" s="441"/>
      <c r="AI483" s="441"/>
      <c r="AJ483" s="441"/>
      <c r="AK483" s="441"/>
      <c r="AL483" s="441"/>
      <c r="AM483" s="441"/>
      <c r="AN483" s="441"/>
      <c r="AO483" s="441"/>
      <c r="AP483" s="441"/>
      <c r="AQ483" s="441"/>
      <c r="AR483" s="441"/>
      <c r="AS483" s="441"/>
      <c r="AT483" s="441"/>
      <c r="AU483" s="441"/>
      <c r="AV483" s="441"/>
      <c r="AW483" s="441"/>
      <c r="AX483" s="441"/>
      <c r="AY483" s="441"/>
      <c r="AZ483" s="441"/>
      <c r="BA483" s="441"/>
      <c r="BB483" s="441"/>
    </row>
    <row r="484" spans="1:54" ht="15.75" customHeight="1">
      <c r="A484" s="28" t="s">
        <v>413</v>
      </c>
      <c r="B484" s="442">
        <v>1</v>
      </c>
      <c r="C484" s="441">
        <v>2491</v>
      </c>
      <c r="D484" s="441"/>
      <c r="E484" s="441">
        <v>-1</v>
      </c>
      <c r="F484" s="441" t="s">
        <v>2475</v>
      </c>
      <c r="G484" s="441" t="s">
        <v>1182</v>
      </c>
      <c r="H484" s="441" t="s">
        <v>1961</v>
      </c>
      <c r="I484" s="441" t="s">
        <v>2573</v>
      </c>
      <c r="J484" s="441"/>
      <c r="K484" s="441"/>
      <c r="L484" s="441"/>
      <c r="M484" s="441"/>
      <c r="N484" s="441"/>
      <c r="O484" s="441"/>
      <c r="P484" s="441"/>
      <c r="Q484" s="441"/>
      <c r="R484" s="441"/>
      <c r="S484" s="441"/>
      <c r="T484" s="441"/>
      <c r="U484" s="441"/>
      <c r="V484" s="441"/>
      <c r="W484" s="441"/>
      <c r="X484" s="441"/>
      <c r="Y484" s="441"/>
      <c r="Z484" s="441"/>
      <c r="AA484" s="441"/>
      <c r="AB484" s="441"/>
      <c r="AC484" s="441"/>
      <c r="AD484" s="441"/>
      <c r="AE484" s="441"/>
      <c r="AF484" s="441"/>
      <c r="AG484" s="441"/>
      <c r="AH484" s="441"/>
      <c r="AI484" s="441"/>
      <c r="AJ484" s="441"/>
      <c r="AK484" s="441"/>
      <c r="AL484" s="441"/>
      <c r="AM484" s="441"/>
      <c r="AN484" s="441"/>
      <c r="AO484" s="441"/>
      <c r="AP484" s="441"/>
      <c r="AQ484" s="441"/>
      <c r="AR484" s="441"/>
      <c r="AS484" s="441"/>
      <c r="AT484" s="441"/>
      <c r="AU484" s="441"/>
      <c r="AV484" s="441"/>
      <c r="AW484" s="441"/>
      <c r="AX484" s="441"/>
      <c r="AY484" s="441"/>
      <c r="AZ484" s="441"/>
      <c r="BA484" s="441"/>
      <c r="BB484" s="441"/>
    </row>
    <row r="485" spans="1:54" ht="15.75" customHeight="1">
      <c r="A485" s="29" t="s">
        <v>416</v>
      </c>
      <c r="B485" s="442">
        <v>1</v>
      </c>
      <c r="C485" s="441">
        <v>2492</v>
      </c>
      <c r="D485" s="441"/>
      <c r="E485" s="441"/>
      <c r="F485" s="441"/>
      <c r="G485" s="441"/>
      <c r="H485" s="441" t="s">
        <v>1961</v>
      </c>
      <c r="I485" s="441" t="s">
        <v>2364</v>
      </c>
      <c r="J485" s="441"/>
      <c r="K485" s="441"/>
      <c r="L485" s="441"/>
      <c r="M485" s="441"/>
      <c r="N485" s="441"/>
      <c r="O485" s="441"/>
      <c r="P485" s="441"/>
      <c r="Q485" s="441"/>
      <c r="R485" s="441"/>
      <c r="S485" s="441"/>
      <c r="T485" s="441"/>
      <c r="U485" s="441"/>
      <c r="V485" s="441"/>
      <c r="W485" s="441"/>
      <c r="X485" s="441"/>
      <c r="Y485" s="441"/>
      <c r="Z485" s="441"/>
      <c r="AA485" s="441"/>
      <c r="AB485" s="441"/>
      <c r="AC485" s="441"/>
      <c r="AD485" s="441"/>
      <c r="AE485" s="441"/>
      <c r="AF485" s="441"/>
      <c r="AG485" s="441"/>
      <c r="AH485" s="441"/>
      <c r="AI485" s="441"/>
      <c r="AJ485" s="441"/>
      <c r="AK485" s="441"/>
      <c r="AL485" s="441"/>
      <c r="AM485" s="441"/>
      <c r="AN485" s="441"/>
      <c r="AO485" s="441"/>
      <c r="AP485" s="441"/>
      <c r="AQ485" s="441"/>
      <c r="AR485" s="441"/>
      <c r="AS485" s="441"/>
      <c r="AT485" s="441"/>
      <c r="AU485" s="441"/>
      <c r="AV485" s="441"/>
      <c r="AW485" s="441"/>
      <c r="AX485" s="441"/>
      <c r="AY485" s="441"/>
      <c r="AZ485" s="441"/>
      <c r="BA485" s="441"/>
      <c r="BB485" s="441"/>
    </row>
    <row r="486" spans="1:54" ht="15.75" customHeight="1">
      <c r="A486" s="40" t="s">
        <v>418</v>
      </c>
      <c r="B486" s="442">
        <v>43836</v>
      </c>
      <c r="C486" s="441" t="s">
        <v>2574</v>
      </c>
      <c r="D486" s="441"/>
      <c r="E486" s="441"/>
      <c r="F486" s="441"/>
      <c r="G486" s="441"/>
      <c r="H486" s="441"/>
      <c r="I486" s="441" t="s">
        <v>2575</v>
      </c>
      <c r="J486" s="441"/>
      <c r="K486" s="441"/>
      <c r="L486" s="441"/>
      <c r="M486" s="441"/>
      <c r="N486" s="441"/>
      <c r="O486" s="441"/>
      <c r="P486" s="441"/>
      <c r="Q486" s="441"/>
      <c r="R486" s="441"/>
      <c r="S486" s="441"/>
      <c r="T486" s="441"/>
      <c r="U486" s="441"/>
      <c r="V486" s="441"/>
      <c r="W486" s="441"/>
      <c r="X486" s="441"/>
      <c r="Y486" s="441"/>
      <c r="Z486" s="441"/>
      <c r="AA486" s="441"/>
      <c r="AB486" s="441"/>
      <c r="AC486" s="441"/>
      <c r="AD486" s="441"/>
      <c r="AE486" s="441"/>
      <c r="AF486" s="441"/>
      <c r="AG486" s="441"/>
      <c r="AH486" s="441"/>
      <c r="AI486" s="441"/>
      <c r="AJ486" s="441"/>
      <c r="AK486" s="441"/>
      <c r="AL486" s="441"/>
      <c r="AM486" s="441"/>
      <c r="AN486" s="441"/>
      <c r="AO486" s="441"/>
      <c r="AP486" s="441"/>
      <c r="AQ486" s="441"/>
      <c r="AR486" s="441"/>
      <c r="AS486" s="441"/>
      <c r="AT486" s="441"/>
      <c r="AU486" s="441"/>
      <c r="AV486" s="441"/>
      <c r="AW486" s="441"/>
      <c r="AX486" s="441"/>
      <c r="AY486" s="441"/>
      <c r="AZ486" s="441"/>
      <c r="BA486" s="441"/>
      <c r="BB486" s="441"/>
    </row>
    <row r="487" spans="1:54" ht="15.75" customHeight="1">
      <c r="A487" s="40" t="s">
        <v>420</v>
      </c>
      <c r="B487" s="442">
        <v>1</v>
      </c>
      <c r="C487" s="441">
        <v>2499</v>
      </c>
      <c r="D487" s="441">
        <v>2960</v>
      </c>
      <c r="E487" s="441">
        <v>1</v>
      </c>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1"/>
      <c r="AE487" s="441"/>
      <c r="AF487" s="441"/>
      <c r="AG487" s="441"/>
      <c r="AH487" s="441"/>
      <c r="AI487" s="441"/>
      <c r="AJ487" s="441"/>
      <c r="AK487" s="441"/>
      <c r="AL487" s="441"/>
      <c r="AM487" s="441"/>
      <c r="AN487" s="441"/>
      <c r="AO487" s="441"/>
      <c r="AP487" s="441"/>
      <c r="AQ487" s="441"/>
      <c r="AR487" s="441"/>
      <c r="AS487" s="441"/>
      <c r="AT487" s="441"/>
      <c r="AU487" s="441"/>
      <c r="AV487" s="441"/>
      <c r="AW487" s="441"/>
      <c r="AX487" s="441"/>
      <c r="AY487" s="441"/>
      <c r="AZ487" s="441"/>
      <c r="BA487" s="441"/>
      <c r="BB487" s="441"/>
    </row>
    <row r="488" spans="1:54" ht="15.75" customHeight="1">
      <c r="A488" s="40"/>
      <c r="B488" s="442">
        <v>2</v>
      </c>
      <c r="C488" s="441">
        <v>2500</v>
      </c>
      <c r="D488" s="441">
        <v>3300</v>
      </c>
      <c r="E488" s="441">
        <v>6</v>
      </c>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441"/>
      <c r="AE488" s="441"/>
      <c r="AF488" s="441"/>
      <c r="AG488" s="441"/>
      <c r="AH488" s="441"/>
      <c r="AI488" s="441"/>
      <c r="AJ488" s="441"/>
      <c r="AK488" s="441"/>
      <c r="AL488" s="441"/>
      <c r="AM488" s="441"/>
      <c r="AN488" s="441"/>
      <c r="AO488" s="441"/>
      <c r="AP488" s="441"/>
      <c r="AQ488" s="441"/>
      <c r="AR488" s="441"/>
      <c r="AS488" s="441"/>
      <c r="AT488" s="441"/>
      <c r="AU488" s="441"/>
      <c r="AV488" s="441"/>
      <c r="AW488" s="441"/>
      <c r="AX488" s="441"/>
      <c r="AY488" s="441"/>
      <c r="AZ488" s="441"/>
      <c r="BA488" s="441"/>
      <c r="BB488" s="441"/>
    </row>
    <row r="489" spans="1:54" ht="15.75" customHeight="1">
      <c r="A489" s="40"/>
      <c r="B489" s="442">
        <v>3</v>
      </c>
      <c r="C489" s="441">
        <v>2501</v>
      </c>
      <c r="D489" s="441">
        <v>3300</v>
      </c>
      <c r="E489" s="441">
        <v>0</v>
      </c>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1"/>
      <c r="AD489" s="441"/>
      <c r="AE489" s="441"/>
      <c r="AF489" s="441"/>
      <c r="AG489" s="441"/>
      <c r="AH489" s="441"/>
      <c r="AI489" s="441"/>
      <c r="AJ489" s="441"/>
      <c r="AK489" s="441"/>
      <c r="AL489" s="441"/>
      <c r="AM489" s="441"/>
      <c r="AN489" s="441"/>
      <c r="AO489" s="441"/>
      <c r="AP489" s="441"/>
      <c r="AQ489" s="441"/>
      <c r="AR489" s="441"/>
      <c r="AS489" s="441"/>
      <c r="AT489" s="441"/>
      <c r="AU489" s="441"/>
      <c r="AV489" s="441"/>
      <c r="AW489" s="441"/>
      <c r="AX489" s="441"/>
      <c r="AY489" s="441"/>
      <c r="AZ489" s="441"/>
      <c r="BA489" s="441"/>
      <c r="BB489" s="441"/>
    </row>
    <row r="490" spans="1:54" ht="15.75" customHeight="1">
      <c r="A490" s="40"/>
      <c r="B490" s="442">
        <v>4</v>
      </c>
      <c r="C490" s="441">
        <v>2502</v>
      </c>
      <c r="D490" s="441">
        <v>1530</v>
      </c>
      <c r="E490" s="441">
        <v>15</v>
      </c>
      <c r="F490" s="441"/>
      <c r="G490" s="441"/>
      <c r="H490" s="441"/>
      <c r="I490" s="441"/>
      <c r="J490" s="441"/>
      <c r="K490" s="441"/>
      <c r="L490" s="441"/>
      <c r="M490" s="441"/>
      <c r="N490" s="441"/>
      <c r="O490" s="441"/>
      <c r="P490" s="441"/>
      <c r="Q490" s="441"/>
      <c r="R490" s="441"/>
      <c r="S490" s="441"/>
      <c r="T490" s="441"/>
      <c r="U490" s="441"/>
      <c r="V490" s="441"/>
      <c r="W490" s="441"/>
      <c r="X490" s="441"/>
      <c r="Y490" s="441"/>
      <c r="Z490" s="441"/>
      <c r="AA490" s="441"/>
      <c r="AB490" s="441"/>
      <c r="AC490" s="441"/>
      <c r="AD490" s="441"/>
      <c r="AE490" s="441"/>
      <c r="AF490" s="441"/>
      <c r="AG490" s="441"/>
      <c r="AH490" s="441"/>
      <c r="AI490" s="441"/>
      <c r="AJ490" s="441"/>
      <c r="AK490" s="441"/>
      <c r="AL490" s="441"/>
      <c r="AM490" s="441"/>
      <c r="AN490" s="441"/>
      <c r="AO490" s="441"/>
      <c r="AP490" s="441"/>
      <c r="AQ490" s="441"/>
      <c r="AR490" s="441"/>
      <c r="AS490" s="441"/>
      <c r="AT490" s="441"/>
      <c r="AU490" s="441"/>
      <c r="AV490" s="441"/>
      <c r="AW490" s="441"/>
      <c r="AX490" s="441"/>
      <c r="AY490" s="441"/>
      <c r="AZ490" s="441"/>
      <c r="BA490" s="441"/>
      <c r="BB490" s="441"/>
    </row>
    <row r="491" spans="1:54" ht="15.75" customHeight="1">
      <c r="A491" s="40"/>
      <c r="B491" s="442">
        <v>5</v>
      </c>
      <c r="C491" s="441">
        <v>2503</v>
      </c>
      <c r="D491" s="441">
        <v>2600</v>
      </c>
      <c r="E491" s="441">
        <v>0</v>
      </c>
      <c r="F491" s="441"/>
      <c r="G491" s="441"/>
      <c r="H491" s="441"/>
      <c r="I491" s="441"/>
      <c r="J491" s="441"/>
      <c r="K491" s="441"/>
      <c r="L491" s="441"/>
      <c r="M491" s="441"/>
      <c r="N491" s="441"/>
      <c r="O491" s="441"/>
      <c r="P491" s="441"/>
      <c r="Q491" s="441"/>
      <c r="R491" s="441"/>
      <c r="S491" s="441"/>
      <c r="T491" s="441"/>
      <c r="U491" s="441"/>
      <c r="V491" s="441"/>
      <c r="W491" s="441"/>
      <c r="X491" s="441"/>
      <c r="Y491" s="441"/>
      <c r="Z491" s="441"/>
      <c r="AA491" s="441"/>
      <c r="AB491" s="441"/>
      <c r="AC491" s="441"/>
      <c r="AD491" s="441"/>
      <c r="AE491" s="441"/>
      <c r="AF491" s="441"/>
      <c r="AG491" s="441"/>
      <c r="AH491" s="441"/>
      <c r="AI491" s="441"/>
      <c r="AJ491" s="441"/>
      <c r="AK491" s="441"/>
      <c r="AL491" s="441"/>
      <c r="AM491" s="441"/>
      <c r="AN491" s="441"/>
      <c r="AO491" s="441"/>
      <c r="AP491" s="441"/>
      <c r="AQ491" s="441"/>
      <c r="AR491" s="441"/>
      <c r="AS491" s="441"/>
      <c r="AT491" s="441"/>
      <c r="AU491" s="441"/>
      <c r="AV491" s="441"/>
      <c r="AW491" s="441"/>
      <c r="AX491" s="441"/>
      <c r="AY491" s="441"/>
      <c r="AZ491" s="441"/>
      <c r="BA491" s="441"/>
      <c r="BB491" s="441"/>
    </row>
    <row r="492" spans="1:54" ht="15.75" customHeight="1">
      <c r="A492" s="40"/>
      <c r="B492" s="442">
        <v>43989</v>
      </c>
      <c r="C492" s="441" t="s">
        <v>2576</v>
      </c>
      <c r="D492" s="441" t="s">
        <v>2577</v>
      </c>
      <c r="E492" s="441">
        <v>0</v>
      </c>
      <c r="F492" s="441"/>
      <c r="G492" s="441"/>
      <c r="H492" s="441"/>
      <c r="I492" s="441"/>
      <c r="J492" s="441"/>
      <c r="K492" s="441"/>
      <c r="L492" s="441"/>
      <c r="M492" s="441"/>
      <c r="N492" s="441"/>
      <c r="O492" s="441"/>
      <c r="P492" s="441"/>
      <c r="Q492" s="441"/>
      <c r="R492" s="441"/>
      <c r="S492" s="441"/>
      <c r="T492" s="441"/>
      <c r="U492" s="441"/>
      <c r="V492" s="441"/>
      <c r="W492" s="441"/>
      <c r="X492" s="441"/>
      <c r="Y492" s="441"/>
      <c r="Z492" s="441"/>
      <c r="AA492" s="441"/>
      <c r="AB492" s="441"/>
      <c r="AC492" s="441"/>
      <c r="AD492" s="441"/>
      <c r="AE492" s="441"/>
      <c r="AF492" s="441"/>
      <c r="AG492" s="441"/>
      <c r="AH492" s="441"/>
      <c r="AI492" s="441"/>
      <c r="AJ492" s="441"/>
      <c r="AK492" s="441"/>
      <c r="AL492" s="441"/>
      <c r="AM492" s="441"/>
      <c r="AN492" s="441"/>
      <c r="AO492" s="441"/>
      <c r="AP492" s="441"/>
      <c r="AQ492" s="441"/>
      <c r="AR492" s="441"/>
      <c r="AS492" s="441"/>
      <c r="AT492" s="441"/>
      <c r="AU492" s="441"/>
      <c r="AV492" s="441"/>
      <c r="AW492" s="441"/>
      <c r="AX492" s="441"/>
      <c r="AY492" s="441"/>
      <c r="AZ492" s="441"/>
      <c r="BA492" s="441"/>
      <c r="BB492" s="441"/>
    </row>
    <row r="493" spans="1:54" ht="15.75" customHeight="1">
      <c r="A493" s="40" t="s">
        <v>422</v>
      </c>
      <c r="B493" s="442" t="s">
        <v>21</v>
      </c>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c r="AA493" s="441"/>
      <c r="AB493" s="441"/>
      <c r="AC493" s="441"/>
      <c r="AD493" s="441"/>
      <c r="AE493" s="441"/>
      <c r="AF493" s="441"/>
      <c r="AG493" s="441"/>
      <c r="AH493" s="441"/>
      <c r="AI493" s="441"/>
      <c r="AJ493" s="441"/>
      <c r="AK493" s="441"/>
      <c r="AL493" s="441"/>
      <c r="AM493" s="441"/>
      <c r="AN493" s="441"/>
      <c r="AO493" s="441"/>
      <c r="AP493" s="441"/>
      <c r="AQ493" s="441"/>
      <c r="AR493" s="441"/>
      <c r="AS493" s="441"/>
      <c r="AT493" s="441"/>
      <c r="AU493" s="441"/>
      <c r="AV493" s="441"/>
      <c r="AW493" s="441"/>
      <c r="AX493" s="441"/>
      <c r="AY493" s="441"/>
      <c r="AZ493" s="441"/>
      <c r="BA493" s="441"/>
      <c r="BB493" s="441"/>
    </row>
    <row r="494" spans="1:54" ht="15.75" customHeight="1">
      <c r="A494" s="40" t="s">
        <v>424</v>
      </c>
      <c r="B494" s="442">
        <v>1</v>
      </c>
      <c r="C494" s="441">
        <v>2506</v>
      </c>
      <c r="D494" s="441">
        <v>3310</v>
      </c>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c r="AA494" s="441"/>
      <c r="AB494" s="441"/>
      <c r="AC494" s="441"/>
      <c r="AD494" s="441"/>
      <c r="AE494" s="441"/>
      <c r="AF494" s="441"/>
      <c r="AG494" s="441"/>
      <c r="AH494" s="441"/>
      <c r="AI494" s="441"/>
      <c r="AJ494" s="441"/>
      <c r="AK494" s="441"/>
      <c r="AL494" s="441"/>
      <c r="AM494" s="441"/>
      <c r="AN494" s="441"/>
      <c r="AO494" s="441"/>
      <c r="AP494" s="441"/>
      <c r="AQ494" s="441"/>
      <c r="AR494" s="441"/>
      <c r="AS494" s="441"/>
      <c r="AT494" s="441"/>
      <c r="AU494" s="441"/>
      <c r="AV494" s="441"/>
      <c r="AW494" s="441"/>
      <c r="AX494" s="441"/>
      <c r="AY494" s="441"/>
      <c r="AZ494" s="441"/>
      <c r="BA494" s="441"/>
      <c r="BB494" s="441"/>
    </row>
    <row r="495" spans="1:54" ht="15.75" customHeight="1">
      <c r="A495" s="40" t="s">
        <v>426</v>
      </c>
      <c r="B495" s="442">
        <v>1</v>
      </c>
      <c r="C495" s="441">
        <v>2507</v>
      </c>
      <c r="D495" s="441" t="s">
        <v>2578</v>
      </c>
      <c r="E495" s="441"/>
      <c r="F495" s="441"/>
      <c r="G495" s="441">
        <v>39</v>
      </c>
      <c r="H495" s="441"/>
      <c r="I495" s="441" t="s">
        <v>2579</v>
      </c>
      <c r="J495" s="441"/>
      <c r="K495" s="441"/>
      <c r="L495" s="441"/>
      <c r="M495" s="441"/>
      <c r="N495" s="441"/>
      <c r="O495" s="441"/>
      <c r="P495" s="441"/>
      <c r="Q495" s="441"/>
      <c r="R495" s="441"/>
      <c r="S495" s="441"/>
      <c r="T495" s="441"/>
      <c r="U495" s="441"/>
      <c r="V495" s="441"/>
      <c r="W495" s="441"/>
      <c r="X495" s="441"/>
      <c r="Y495" s="441"/>
      <c r="Z495" s="441"/>
      <c r="AA495" s="441"/>
      <c r="AB495" s="441"/>
      <c r="AC495" s="441"/>
      <c r="AD495" s="441"/>
      <c r="AE495" s="441"/>
      <c r="AF495" s="441"/>
      <c r="AG495" s="441"/>
      <c r="AH495" s="441"/>
      <c r="AI495" s="441"/>
      <c r="AJ495" s="441"/>
      <c r="AK495" s="441"/>
      <c r="AL495" s="441"/>
      <c r="AM495" s="441"/>
      <c r="AN495" s="441"/>
      <c r="AO495" s="441"/>
      <c r="AP495" s="441"/>
      <c r="AQ495" s="441"/>
      <c r="AR495" s="441"/>
      <c r="AS495" s="441"/>
      <c r="AT495" s="441"/>
      <c r="AU495" s="441"/>
      <c r="AV495" s="441"/>
      <c r="AW495" s="441"/>
      <c r="AX495" s="441"/>
      <c r="AY495" s="441"/>
      <c r="AZ495" s="441"/>
      <c r="BA495" s="441"/>
      <c r="BB495" s="441"/>
    </row>
    <row r="496" spans="1:54" ht="15.75" customHeight="1">
      <c r="A496" s="40"/>
      <c r="B496" s="442">
        <v>2</v>
      </c>
      <c r="C496" s="441">
        <v>2508</v>
      </c>
      <c r="D496" s="441">
        <v>3400</v>
      </c>
      <c r="E496" s="441"/>
      <c r="F496" s="441"/>
      <c r="G496" s="441">
        <v>39</v>
      </c>
      <c r="H496" s="441"/>
      <c r="I496" s="441" t="s">
        <v>2579</v>
      </c>
      <c r="J496" s="441"/>
      <c r="K496" s="441"/>
      <c r="L496" s="441"/>
      <c r="M496" s="441"/>
      <c r="N496" s="441"/>
      <c r="O496" s="441"/>
      <c r="P496" s="441"/>
      <c r="Q496" s="441"/>
      <c r="R496" s="441"/>
      <c r="S496" s="441"/>
      <c r="T496" s="441"/>
      <c r="U496" s="441"/>
      <c r="V496" s="441"/>
      <c r="W496" s="441"/>
      <c r="X496" s="441"/>
      <c r="Y496" s="441"/>
      <c r="Z496" s="441"/>
      <c r="AA496" s="441"/>
      <c r="AB496" s="441"/>
      <c r="AC496" s="441"/>
      <c r="AD496" s="441"/>
      <c r="AE496" s="441"/>
      <c r="AF496" s="441"/>
      <c r="AG496" s="441"/>
      <c r="AH496" s="441"/>
      <c r="AI496" s="441"/>
      <c r="AJ496" s="441"/>
      <c r="AK496" s="441"/>
      <c r="AL496" s="441"/>
      <c r="AM496" s="441"/>
      <c r="AN496" s="441"/>
      <c r="AO496" s="441"/>
      <c r="AP496" s="441"/>
      <c r="AQ496" s="441"/>
      <c r="AR496" s="441"/>
      <c r="AS496" s="441"/>
      <c r="AT496" s="441"/>
      <c r="AU496" s="441"/>
      <c r="AV496" s="441"/>
      <c r="AW496" s="441"/>
      <c r="AX496" s="441"/>
      <c r="AY496" s="441"/>
      <c r="AZ496" s="441"/>
      <c r="BA496" s="441"/>
      <c r="BB496" s="441"/>
    </row>
    <row r="497" spans="1:54" ht="15.75" customHeight="1">
      <c r="A497" s="40" t="s">
        <v>428</v>
      </c>
      <c r="B497" s="442">
        <v>1</v>
      </c>
      <c r="C497" s="441">
        <v>2509</v>
      </c>
      <c r="D497" s="441">
        <v>2430</v>
      </c>
      <c r="E497" s="441"/>
      <c r="F497" s="441"/>
      <c r="G497" s="441" t="s">
        <v>814</v>
      </c>
      <c r="H497" s="441"/>
      <c r="I497" s="441"/>
      <c r="J497" s="441"/>
      <c r="K497" s="441"/>
      <c r="L497" s="441"/>
      <c r="M497" s="441"/>
      <c r="N497" s="441"/>
      <c r="O497" s="441"/>
      <c r="P497" s="441"/>
      <c r="Q497" s="441"/>
      <c r="R497" s="441"/>
      <c r="S497" s="441"/>
      <c r="T497" s="441"/>
      <c r="U497" s="441"/>
      <c r="V497" s="441"/>
      <c r="W497" s="441"/>
      <c r="X497" s="441"/>
      <c r="Y497" s="441"/>
      <c r="Z497" s="441"/>
      <c r="AA497" s="441"/>
      <c r="AB497" s="441"/>
      <c r="AC497" s="441"/>
      <c r="AD497" s="441"/>
      <c r="AE497" s="441"/>
      <c r="AF497" s="441"/>
      <c r="AG497" s="441"/>
      <c r="AH497" s="441"/>
      <c r="AI497" s="441"/>
      <c r="AJ497" s="441"/>
      <c r="AK497" s="441"/>
      <c r="AL497" s="441"/>
      <c r="AM497" s="441"/>
      <c r="AN497" s="441"/>
      <c r="AO497" s="441"/>
      <c r="AP497" s="441"/>
      <c r="AQ497" s="441"/>
      <c r="AR497" s="441"/>
      <c r="AS497" s="441"/>
      <c r="AT497" s="441"/>
      <c r="AU497" s="441"/>
      <c r="AV497" s="441"/>
      <c r="AW497" s="441"/>
      <c r="AX497" s="441"/>
      <c r="AY497" s="441"/>
      <c r="AZ497" s="441"/>
      <c r="BA497" s="441"/>
      <c r="BB497" s="441"/>
    </row>
    <row r="498" spans="1:54" ht="15.75" customHeight="1">
      <c r="A498" s="40" t="s">
        <v>429</v>
      </c>
      <c r="B498" s="442">
        <v>1</v>
      </c>
      <c r="C498" s="441">
        <v>2510</v>
      </c>
      <c r="D498" s="441">
        <v>2600</v>
      </c>
      <c r="E498" s="441"/>
      <c r="F498" s="441"/>
      <c r="G498" s="441"/>
      <c r="H498" s="441"/>
      <c r="I498" s="441"/>
      <c r="J498" s="441"/>
      <c r="K498" s="441"/>
      <c r="L498" s="441"/>
      <c r="M498" s="441"/>
      <c r="N498" s="441"/>
      <c r="O498" s="441"/>
      <c r="P498" s="441"/>
      <c r="Q498" s="441"/>
      <c r="R498" s="441"/>
      <c r="S498" s="441"/>
      <c r="T498" s="441"/>
      <c r="U498" s="441"/>
      <c r="V498" s="441"/>
      <c r="W498" s="441"/>
      <c r="X498" s="441"/>
      <c r="Y498" s="441"/>
      <c r="Z498" s="441"/>
      <c r="AA498" s="441"/>
      <c r="AB498" s="441"/>
      <c r="AC498" s="441"/>
      <c r="AD498" s="441"/>
      <c r="AE498" s="441"/>
      <c r="AF498" s="441"/>
      <c r="AG498" s="441"/>
      <c r="AH498" s="441"/>
      <c r="AI498" s="441"/>
      <c r="AJ498" s="441"/>
      <c r="AK498" s="441"/>
      <c r="AL498" s="441"/>
      <c r="AM498" s="441"/>
      <c r="AN498" s="441"/>
      <c r="AO498" s="441"/>
      <c r="AP498" s="441"/>
      <c r="AQ498" s="441"/>
      <c r="AR498" s="441"/>
      <c r="AS498" s="441"/>
      <c r="AT498" s="441"/>
      <c r="AU498" s="441"/>
      <c r="AV498" s="441"/>
      <c r="AW498" s="441"/>
      <c r="AX498" s="441"/>
      <c r="AY498" s="441"/>
      <c r="AZ498" s="441"/>
      <c r="BA498" s="441"/>
      <c r="BB498" s="441"/>
    </row>
    <row r="499" spans="1:54" ht="15.75" customHeight="1">
      <c r="A499" s="40" t="s">
        <v>430</v>
      </c>
      <c r="B499" s="442">
        <v>43847</v>
      </c>
      <c r="C499" s="441" t="s">
        <v>2580</v>
      </c>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c r="AA499" s="441"/>
      <c r="AB499" s="441"/>
      <c r="AC499" s="441"/>
      <c r="AD499" s="441"/>
      <c r="AE499" s="441"/>
      <c r="AF499" s="441"/>
      <c r="AG499" s="441"/>
      <c r="AH499" s="441"/>
      <c r="AI499" s="441"/>
      <c r="AJ499" s="441"/>
      <c r="AK499" s="441"/>
      <c r="AL499" s="441"/>
      <c r="AM499" s="441"/>
      <c r="AN499" s="441"/>
      <c r="AO499" s="441"/>
      <c r="AP499" s="441"/>
      <c r="AQ499" s="441"/>
      <c r="AR499" s="441"/>
      <c r="AS499" s="441"/>
      <c r="AT499" s="441"/>
      <c r="AU499" s="441"/>
      <c r="AV499" s="441"/>
      <c r="AW499" s="441"/>
      <c r="AX499" s="441"/>
      <c r="AY499" s="441"/>
      <c r="AZ499" s="441"/>
      <c r="BA499" s="441"/>
      <c r="BB499" s="441"/>
    </row>
    <row r="500" spans="1:54" ht="15.75" customHeight="1">
      <c r="A500" s="40" t="s">
        <v>433</v>
      </c>
      <c r="B500" s="442">
        <v>1</v>
      </c>
      <c r="C500" s="441">
        <v>2528</v>
      </c>
      <c r="D500" s="441">
        <v>1900</v>
      </c>
      <c r="E500" s="441">
        <v>15</v>
      </c>
      <c r="F500" s="441"/>
      <c r="G500" s="441">
        <v>32</v>
      </c>
      <c r="H500" s="441"/>
      <c r="I500" s="441" t="s">
        <v>2581</v>
      </c>
      <c r="J500" s="441"/>
      <c r="K500" s="441"/>
      <c r="L500" s="441"/>
      <c r="M500" s="441"/>
      <c r="N500" s="441"/>
      <c r="O500" s="441"/>
      <c r="P500" s="441"/>
      <c r="Q500" s="441"/>
      <c r="R500" s="441"/>
      <c r="S500" s="441"/>
      <c r="T500" s="441"/>
      <c r="U500" s="441"/>
      <c r="V500" s="441"/>
      <c r="W500" s="441"/>
      <c r="X500" s="441"/>
      <c r="Y500" s="441"/>
      <c r="Z500" s="441"/>
      <c r="AA500" s="441"/>
      <c r="AB500" s="441"/>
      <c r="AC500" s="441"/>
      <c r="AD500" s="441"/>
      <c r="AE500" s="441"/>
      <c r="AF500" s="441"/>
      <c r="AG500" s="441"/>
      <c r="AH500" s="441"/>
      <c r="AI500" s="441"/>
      <c r="AJ500" s="441"/>
      <c r="AK500" s="441"/>
      <c r="AL500" s="441"/>
      <c r="AM500" s="441"/>
      <c r="AN500" s="441"/>
      <c r="AO500" s="441"/>
      <c r="AP500" s="441"/>
      <c r="AQ500" s="441"/>
      <c r="AR500" s="441"/>
      <c r="AS500" s="441"/>
      <c r="AT500" s="441"/>
      <c r="AU500" s="441"/>
      <c r="AV500" s="441"/>
      <c r="AW500" s="441"/>
      <c r="AX500" s="441"/>
      <c r="AY500" s="441"/>
      <c r="AZ500" s="441"/>
      <c r="BA500" s="441"/>
      <c r="BB500" s="441"/>
    </row>
    <row r="501" spans="1:54" ht="15.75" customHeight="1">
      <c r="A501" s="40"/>
      <c r="B501" s="442">
        <v>2</v>
      </c>
      <c r="C501" s="441">
        <v>2529</v>
      </c>
      <c r="D501" s="441">
        <v>1390</v>
      </c>
      <c r="E501" s="441">
        <v>7</v>
      </c>
      <c r="F501" s="441"/>
      <c r="G501" s="441" t="s">
        <v>643</v>
      </c>
      <c r="H501" s="441"/>
      <c r="I501" s="441"/>
      <c r="J501" s="441"/>
      <c r="K501" s="441"/>
      <c r="L501" s="441"/>
      <c r="M501" s="441"/>
      <c r="N501" s="441"/>
      <c r="O501" s="441"/>
      <c r="P501" s="441"/>
      <c r="Q501" s="441"/>
      <c r="R501" s="441"/>
      <c r="S501" s="441"/>
      <c r="T501" s="441"/>
      <c r="U501" s="441"/>
      <c r="V501" s="441"/>
      <c r="W501" s="441"/>
      <c r="X501" s="441"/>
      <c r="Y501" s="441"/>
      <c r="Z501" s="441"/>
      <c r="AA501" s="441"/>
      <c r="AB501" s="441"/>
      <c r="AC501" s="441"/>
      <c r="AD501" s="441"/>
      <c r="AE501" s="441"/>
      <c r="AF501" s="441"/>
      <c r="AG501" s="441"/>
      <c r="AH501" s="441"/>
      <c r="AI501" s="441"/>
      <c r="AJ501" s="441"/>
      <c r="AK501" s="441"/>
      <c r="AL501" s="441"/>
      <c r="AM501" s="441"/>
      <c r="AN501" s="441"/>
      <c r="AO501" s="441"/>
      <c r="AP501" s="441"/>
      <c r="AQ501" s="441"/>
      <c r="AR501" s="441"/>
      <c r="AS501" s="441"/>
      <c r="AT501" s="441"/>
      <c r="AU501" s="441"/>
      <c r="AV501" s="441"/>
      <c r="AW501" s="441"/>
      <c r="AX501" s="441"/>
      <c r="AY501" s="441"/>
      <c r="AZ501" s="441"/>
      <c r="BA501" s="441"/>
      <c r="BB501" s="441"/>
    </row>
    <row r="502" spans="1:54" ht="15.75" customHeight="1">
      <c r="A502" s="28" t="s">
        <v>436</v>
      </c>
      <c r="B502" s="442">
        <v>1</v>
      </c>
      <c r="C502" s="441">
        <v>2530</v>
      </c>
      <c r="D502" s="441"/>
      <c r="E502" s="441"/>
      <c r="F502" s="441"/>
      <c r="G502" s="441">
        <v>38</v>
      </c>
      <c r="H502" s="441"/>
      <c r="I502" s="441"/>
      <c r="J502" s="441"/>
      <c r="K502" s="441"/>
      <c r="L502" s="441"/>
      <c r="M502" s="441"/>
      <c r="N502" s="441"/>
      <c r="O502" s="441"/>
      <c r="P502" s="441"/>
      <c r="Q502" s="441"/>
      <c r="R502" s="441"/>
      <c r="S502" s="441"/>
      <c r="T502" s="441"/>
      <c r="U502" s="441"/>
      <c r="V502" s="441"/>
      <c r="W502" s="441"/>
      <c r="X502" s="441"/>
      <c r="Y502" s="441"/>
      <c r="Z502" s="441"/>
      <c r="AA502" s="441"/>
      <c r="AB502" s="441"/>
      <c r="AC502" s="441"/>
      <c r="AD502" s="441"/>
      <c r="AE502" s="441"/>
      <c r="AF502" s="441"/>
      <c r="AG502" s="441"/>
      <c r="AH502" s="441"/>
      <c r="AI502" s="441"/>
      <c r="AJ502" s="441"/>
      <c r="AK502" s="441"/>
      <c r="AL502" s="441"/>
      <c r="AM502" s="441"/>
      <c r="AN502" s="441"/>
      <c r="AO502" s="441"/>
      <c r="AP502" s="441"/>
      <c r="AQ502" s="441"/>
      <c r="AR502" s="441"/>
      <c r="AS502" s="441"/>
      <c r="AT502" s="441"/>
      <c r="AU502" s="441"/>
      <c r="AV502" s="441"/>
      <c r="AW502" s="441"/>
      <c r="AX502" s="441"/>
      <c r="AY502" s="441"/>
      <c r="AZ502" s="441"/>
      <c r="BA502" s="441"/>
      <c r="BB502" s="441"/>
    </row>
    <row r="503" spans="1:54" ht="15.75" customHeight="1">
      <c r="A503" s="28" t="s">
        <v>437</v>
      </c>
      <c r="B503" s="442">
        <v>1</v>
      </c>
      <c r="C503" s="441">
        <v>2531</v>
      </c>
      <c r="D503" s="441">
        <v>3250</v>
      </c>
      <c r="E503" s="441"/>
      <c r="F503" s="441"/>
      <c r="G503" s="441">
        <v>40</v>
      </c>
      <c r="H503" s="441"/>
      <c r="I503" s="441"/>
      <c r="J503" s="441"/>
      <c r="K503" s="441"/>
      <c r="L503" s="441"/>
      <c r="M503" s="441"/>
      <c r="N503" s="441"/>
      <c r="O503" s="441"/>
      <c r="P503" s="441"/>
      <c r="Q503" s="441"/>
      <c r="R503" s="441"/>
      <c r="S503" s="441"/>
      <c r="T503" s="441"/>
      <c r="U503" s="441"/>
      <c r="V503" s="441"/>
      <c r="W503" s="441"/>
      <c r="X503" s="441"/>
      <c r="Y503" s="441"/>
      <c r="Z503" s="441"/>
      <c r="AA503" s="441"/>
      <c r="AB503" s="441"/>
      <c r="AC503" s="441"/>
      <c r="AD503" s="441"/>
      <c r="AE503" s="441"/>
      <c r="AF503" s="441"/>
      <c r="AG503" s="441"/>
      <c r="AH503" s="441"/>
      <c r="AI503" s="441"/>
      <c r="AJ503" s="441"/>
      <c r="AK503" s="441"/>
      <c r="AL503" s="441"/>
      <c r="AM503" s="441"/>
      <c r="AN503" s="441"/>
      <c r="AO503" s="441"/>
      <c r="AP503" s="441"/>
      <c r="AQ503" s="441"/>
      <c r="AR503" s="441"/>
      <c r="AS503" s="441"/>
      <c r="AT503" s="441"/>
      <c r="AU503" s="441"/>
      <c r="AV503" s="441"/>
      <c r="AW503" s="441"/>
      <c r="AX503" s="441"/>
      <c r="AY503" s="441"/>
      <c r="AZ503" s="441"/>
      <c r="BA503" s="441"/>
      <c r="BB503" s="441"/>
    </row>
    <row r="504" spans="1:54" ht="15.75" customHeight="1">
      <c r="A504" s="28" t="s">
        <v>438</v>
      </c>
      <c r="B504" s="442">
        <v>1</v>
      </c>
      <c r="C504" s="441">
        <v>2532</v>
      </c>
      <c r="D504" s="441">
        <v>2880</v>
      </c>
      <c r="E504" s="441"/>
      <c r="F504" s="441"/>
      <c r="G504" s="441" t="s">
        <v>2371</v>
      </c>
      <c r="H504" s="441"/>
      <c r="I504" s="441"/>
      <c r="J504" s="441"/>
      <c r="K504" s="441"/>
      <c r="L504" s="441"/>
      <c r="M504" s="441"/>
      <c r="N504" s="441"/>
      <c r="O504" s="441"/>
      <c r="P504" s="441"/>
      <c r="Q504" s="441"/>
      <c r="R504" s="441"/>
      <c r="S504" s="441"/>
      <c r="T504" s="441"/>
      <c r="U504" s="441"/>
      <c r="V504" s="441"/>
      <c r="W504" s="441"/>
      <c r="X504" s="441"/>
      <c r="Y504" s="441"/>
      <c r="Z504" s="441"/>
      <c r="AA504" s="441"/>
      <c r="AB504" s="441"/>
      <c r="AC504" s="441"/>
      <c r="AD504" s="441"/>
      <c r="AE504" s="441"/>
      <c r="AF504" s="441"/>
      <c r="AG504" s="441"/>
      <c r="AH504" s="441"/>
      <c r="AI504" s="441"/>
      <c r="AJ504" s="441"/>
      <c r="AK504" s="441"/>
      <c r="AL504" s="441"/>
      <c r="AM504" s="441"/>
      <c r="AN504" s="441"/>
      <c r="AO504" s="441"/>
      <c r="AP504" s="441"/>
      <c r="AQ504" s="441"/>
      <c r="AR504" s="441"/>
      <c r="AS504" s="441"/>
      <c r="AT504" s="441"/>
      <c r="AU504" s="441"/>
      <c r="AV504" s="441"/>
      <c r="AW504" s="441"/>
      <c r="AX504" s="441"/>
      <c r="AY504" s="441"/>
      <c r="AZ504" s="441"/>
      <c r="BA504" s="441"/>
      <c r="BB504" s="441"/>
    </row>
    <row r="505" spans="1:54" ht="15.75" customHeight="1">
      <c r="A505" s="28" t="s">
        <v>439</v>
      </c>
      <c r="B505" s="442">
        <v>1</v>
      </c>
      <c r="C505" s="441">
        <v>2533</v>
      </c>
      <c r="D505" s="441">
        <v>2980</v>
      </c>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c r="AA505" s="441"/>
      <c r="AB505" s="441"/>
      <c r="AC505" s="441"/>
      <c r="AD505" s="441"/>
      <c r="AE505" s="441"/>
      <c r="AF505" s="441"/>
      <c r="AG505" s="441"/>
      <c r="AH505" s="441"/>
      <c r="AI505" s="441"/>
      <c r="AJ505" s="441"/>
      <c r="AK505" s="441"/>
      <c r="AL505" s="441"/>
      <c r="AM505" s="441"/>
      <c r="AN505" s="441"/>
      <c r="AO505" s="441"/>
      <c r="AP505" s="441"/>
      <c r="AQ505" s="441"/>
      <c r="AR505" s="441"/>
      <c r="AS505" s="441"/>
      <c r="AT505" s="441"/>
      <c r="AU505" s="441"/>
      <c r="AV505" s="441"/>
      <c r="AW505" s="441"/>
      <c r="AX505" s="441"/>
      <c r="AY505" s="441"/>
      <c r="AZ505" s="441"/>
      <c r="BA505" s="441"/>
      <c r="BB505" s="441"/>
    </row>
    <row r="506" spans="1:54" ht="15.75" customHeight="1">
      <c r="A506" s="28" t="s">
        <v>440</v>
      </c>
      <c r="B506" s="442">
        <v>43847</v>
      </c>
      <c r="C506" s="441" t="s">
        <v>2582</v>
      </c>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c r="AA506" s="441"/>
      <c r="AB506" s="441"/>
      <c r="AC506" s="441"/>
      <c r="AD506" s="441"/>
      <c r="AE506" s="441"/>
      <c r="AF506" s="441"/>
      <c r="AG506" s="441"/>
      <c r="AH506" s="441"/>
      <c r="AI506" s="441"/>
      <c r="AJ506" s="441"/>
      <c r="AK506" s="441"/>
      <c r="AL506" s="441"/>
      <c r="AM506" s="441"/>
      <c r="AN506" s="441"/>
      <c r="AO506" s="441"/>
      <c r="AP506" s="441"/>
      <c r="AQ506" s="441"/>
      <c r="AR506" s="441"/>
      <c r="AS506" s="441"/>
      <c r="AT506" s="441"/>
      <c r="AU506" s="441"/>
      <c r="AV506" s="441"/>
      <c r="AW506" s="441"/>
      <c r="AX506" s="441"/>
      <c r="AY506" s="441"/>
      <c r="AZ506" s="441"/>
      <c r="BA506" s="441"/>
      <c r="BB506" s="441"/>
    </row>
    <row r="507" spans="1:54" ht="15.75" customHeight="1">
      <c r="A507" s="28" t="s">
        <v>441</v>
      </c>
      <c r="B507" s="442" t="s">
        <v>2583</v>
      </c>
      <c r="C507" s="441"/>
      <c r="D507" s="441"/>
      <c r="E507" s="441"/>
      <c r="F507" s="441"/>
      <c r="G507" s="441"/>
      <c r="H507" s="441"/>
      <c r="I507" s="441"/>
      <c r="J507" s="441"/>
      <c r="K507" s="441"/>
      <c r="L507" s="441"/>
      <c r="M507" s="441"/>
      <c r="N507" s="441"/>
      <c r="O507" s="441"/>
      <c r="P507" s="441"/>
      <c r="Q507" s="441"/>
      <c r="R507" s="441"/>
      <c r="S507" s="441"/>
      <c r="T507" s="441"/>
      <c r="U507" s="441"/>
      <c r="V507" s="441"/>
      <c r="W507" s="441"/>
      <c r="X507" s="441"/>
      <c r="Y507" s="441"/>
      <c r="Z507" s="441"/>
      <c r="AA507" s="441"/>
      <c r="AB507" s="441"/>
      <c r="AC507" s="441"/>
      <c r="AD507" s="441"/>
      <c r="AE507" s="441"/>
      <c r="AF507" s="441"/>
      <c r="AG507" s="441"/>
      <c r="AH507" s="441"/>
      <c r="AI507" s="441"/>
      <c r="AJ507" s="441"/>
      <c r="AK507" s="441"/>
      <c r="AL507" s="441"/>
      <c r="AM507" s="441"/>
      <c r="AN507" s="441"/>
      <c r="AO507" s="441"/>
      <c r="AP507" s="441"/>
      <c r="AQ507" s="441"/>
      <c r="AR507" s="441"/>
      <c r="AS507" s="441"/>
      <c r="AT507" s="441"/>
      <c r="AU507" s="441"/>
      <c r="AV507" s="441"/>
      <c r="AW507" s="441"/>
      <c r="AX507" s="441"/>
      <c r="AY507" s="441"/>
      <c r="AZ507" s="441"/>
      <c r="BA507" s="441"/>
      <c r="BB507" s="441"/>
    </row>
    <row r="508" spans="1:54" ht="15.75" customHeight="1">
      <c r="A508" s="28" t="s">
        <v>442</v>
      </c>
      <c r="B508" s="442" t="s">
        <v>2583</v>
      </c>
      <c r="C508" s="441"/>
      <c r="D508" s="441"/>
      <c r="E508" s="441"/>
      <c r="F508" s="441"/>
      <c r="G508" s="441"/>
      <c r="H508" s="441"/>
      <c r="I508" s="441"/>
      <c r="J508" s="441"/>
      <c r="K508" s="441"/>
      <c r="L508" s="441"/>
      <c r="M508" s="441"/>
      <c r="N508" s="441"/>
      <c r="O508" s="441"/>
      <c r="P508" s="441"/>
      <c r="Q508" s="441"/>
      <c r="R508" s="441"/>
      <c r="S508" s="441"/>
      <c r="T508" s="441"/>
      <c r="U508" s="441"/>
      <c r="V508" s="441"/>
      <c r="W508" s="441"/>
      <c r="X508" s="441"/>
      <c r="Y508" s="441"/>
      <c r="Z508" s="441"/>
      <c r="AA508" s="441"/>
      <c r="AB508" s="441"/>
      <c r="AC508" s="441"/>
      <c r="AD508" s="441"/>
      <c r="AE508" s="441"/>
      <c r="AF508" s="441"/>
      <c r="AG508" s="441"/>
      <c r="AH508" s="441"/>
      <c r="AI508" s="441"/>
      <c r="AJ508" s="441"/>
      <c r="AK508" s="441"/>
      <c r="AL508" s="441"/>
      <c r="AM508" s="441"/>
      <c r="AN508" s="441"/>
      <c r="AO508" s="441"/>
      <c r="AP508" s="441"/>
      <c r="AQ508" s="441"/>
      <c r="AR508" s="441"/>
      <c r="AS508" s="441"/>
      <c r="AT508" s="441"/>
      <c r="AU508" s="441"/>
      <c r="AV508" s="441"/>
      <c r="AW508" s="441"/>
      <c r="AX508" s="441"/>
      <c r="AY508" s="441"/>
      <c r="AZ508" s="441"/>
      <c r="BA508" s="441"/>
      <c r="BB508" s="441"/>
    </row>
    <row r="509" spans="1:54" ht="15.75" customHeight="1">
      <c r="A509" s="28" t="s">
        <v>443</v>
      </c>
      <c r="B509" s="442">
        <v>43845</v>
      </c>
      <c r="C509" s="441" t="s">
        <v>2584</v>
      </c>
      <c r="D509" s="441"/>
      <c r="E509" s="441"/>
      <c r="F509" s="441"/>
      <c r="G509" s="441"/>
      <c r="H509" s="441"/>
      <c r="I509" s="441" t="s">
        <v>2585</v>
      </c>
      <c r="J509" s="441"/>
      <c r="K509" s="441"/>
      <c r="L509" s="441"/>
      <c r="M509" s="441"/>
      <c r="N509" s="441"/>
      <c r="O509" s="441"/>
      <c r="P509" s="441"/>
      <c r="Q509" s="441"/>
      <c r="R509" s="441"/>
      <c r="S509" s="441"/>
      <c r="T509" s="441"/>
      <c r="U509" s="441"/>
      <c r="V509" s="441"/>
      <c r="W509" s="441"/>
      <c r="X509" s="441"/>
      <c r="Y509" s="441"/>
      <c r="Z509" s="441"/>
      <c r="AA509" s="441"/>
      <c r="AB509" s="441"/>
      <c r="AC509" s="441"/>
      <c r="AD509" s="441"/>
      <c r="AE509" s="441"/>
      <c r="AF509" s="441"/>
      <c r="AG509" s="441"/>
      <c r="AH509" s="441"/>
      <c r="AI509" s="441"/>
      <c r="AJ509" s="441"/>
      <c r="AK509" s="441"/>
      <c r="AL509" s="441"/>
      <c r="AM509" s="441"/>
      <c r="AN509" s="441"/>
      <c r="AO509" s="441"/>
      <c r="AP509" s="441"/>
      <c r="AQ509" s="441"/>
      <c r="AR509" s="441"/>
      <c r="AS509" s="441"/>
      <c r="AT509" s="441"/>
      <c r="AU509" s="441"/>
      <c r="AV509" s="441"/>
      <c r="AW509" s="441"/>
      <c r="AX509" s="441"/>
      <c r="AY509" s="441"/>
      <c r="AZ509" s="441"/>
      <c r="BA509" s="441"/>
      <c r="BB509" s="441"/>
    </row>
    <row r="510" spans="1:54" ht="15.75" customHeight="1">
      <c r="A510" s="40" t="s">
        <v>180</v>
      </c>
      <c r="B510" s="442">
        <v>43838</v>
      </c>
      <c r="C510" s="441" t="s">
        <v>2586</v>
      </c>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c r="AA510" s="441"/>
      <c r="AB510" s="441"/>
      <c r="AC510" s="441"/>
      <c r="AD510" s="441"/>
      <c r="AE510" s="441"/>
      <c r="AF510" s="441"/>
      <c r="AG510" s="441"/>
      <c r="AH510" s="441"/>
      <c r="AI510" s="441"/>
      <c r="AJ510" s="441"/>
      <c r="AK510" s="441"/>
      <c r="AL510" s="441"/>
      <c r="AM510" s="441"/>
      <c r="AN510" s="441"/>
      <c r="AO510" s="441"/>
      <c r="AP510" s="441"/>
      <c r="AQ510" s="441"/>
      <c r="AR510" s="441"/>
      <c r="AS510" s="441"/>
      <c r="AT510" s="441"/>
      <c r="AU510" s="441"/>
      <c r="AV510" s="441"/>
      <c r="AW510" s="441"/>
      <c r="AX510" s="441"/>
      <c r="AY510" s="441"/>
      <c r="AZ510" s="441"/>
      <c r="BA510" s="441"/>
      <c r="BB510" s="441"/>
    </row>
    <row r="511" spans="1:54" ht="15.75" customHeight="1">
      <c r="A511" s="40" t="s">
        <v>444</v>
      </c>
      <c r="B511" s="442">
        <v>43839</v>
      </c>
      <c r="C511" s="441" t="s">
        <v>2587</v>
      </c>
      <c r="D511" s="441"/>
      <c r="E511" s="441"/>
      <c r="F511" s="441"/>
      <c r="G511" s="441"/>
      <c r="H511" s="441"/>
      <c r="I511" s="441"/>
      <c r="J511" s="441"/>
      <c r="K511" s="441"/>
      <c r="L511" s="441"/>
      <c r="M511" s="441"/>
      <c r="N511" s="441"/>
      <c r="O511" s="441"/>
      <c r="P511" s="441"/>
      <c r="Q511" s="441"/>
      <c r="R511" s="441"/>
      <c r="S511" s="441"/>
      <c r="T511" s="441"/>
      <c r="U511" s="441"/>
      <c r="V511" s="441"/>
      <c r="W511" s="441"/>
      <c r="X511" s="441"/>
      <c r="Y511" s="441"/>
      <c r="Z511" s="441"/>
      <c r="AA511" s="441"/>
      <c r="AB511" s="441"/>
      <c r="AC511" s="441"/>
      <c r="AD511" s="441"/>
      <c r="AE511" s="441"/>
      <c r="AF511" s="441"/>
      <c r="AG511" s="441"/>
      <c r="AH511" s="441"/>
      <c r="AI511" s="441"/>
      <c r="AJ511" s="441"/>
      <c r="AK511" s="441"/>
      <c r="AL511" s="441"/>
      <c r="AM511" s="441"/>
      <c r="AN511" s="441"/>
      <c r="AO511" s="441"/>
      <c r="AP511" s="441"/>
      <c r="AQ511" s="441"/>
      <c r="AR511" s="441"/>
      <c r="AS511" s="441"/>
      <c r="AT511" s="441"/>
      <c r="AU511" s="441"/>
      <c r="AV511" s="441"/>
      <c r="AW511" s="441"/>
      <c r="AX511" s="441"/>
      <c r="AY511" s="441"/>
      <c r="AZ511" s="441"/>
      <c r="BA511" s="441"/>
      <c r="BB511" s="441"/>
    </row>
    <row r="512" spans="1:54" ht="15.75" customHeight="1">
      <c r="A512" s="40" t="s">
        <v>445</v>
      </c>
      <c r="B512" s="442" t="s">
        <v>2588</v>
      </c>
      <c r="C512" s="441" t="s">
        <v>2589</v>
      </c>
      <c r="D512" s="441"/>
      <c r="E512" s="441"/>
      <c r="F512" s="441"/>
      <c r="G512" s="441"/>
      <c r="H512" s="441"/>
      <c r="I512" s="441"/>
      <c r="J512" s="441"/>
      <c r="K512" s="441"/>
      <c r="L512" s="441"/>
      <c r="M512" s="441"/>
      <c r="N512" s="441"/>
      <c r="O512" s="441"/>
      <c r="P512" s="441"/>
      <c r="Q512" s="441"/>
      <c r="R512" s="441"/>
      <c r="S512" s="441"/>
      <c r="T512" s="441"/>
      <c r="U512" s="441"/>
      <c r="V512" s="441"/>
      <c r="W512" s="441"/>
      <c r="X512" s="441"/>
      <c r="Y512" s="441"/>
      <c r="Z512" s="441"/>
      <c r="AA512" s="441"/>
      <c r="AB512" s="441"/>
      <c r="AC512" s="441"/>
      <c r="AD512" s="441"/>
      <c r="AE512" s="441"/>
      <c r="AF512" s="441"/>
      <c r="AG512" s="441"/>
      <c r="AH512" s="441"/>
      <c r="AI512" s="441"/>
      <c r="AJ512" s="441"/>
      <c r="AK512" s="441"/>
      <c r="AL512" s="441"/>
      <c r="AM512" s="441"/>
      <c r="AN512" s="441"/>
      <c r="AO512" s="441"/>
      <c r="AP512" s="441"/>
      <c r="AQ512" s="441"/>
      <c r="AR512" s="441"/>
      <c r="AS512" s="441"/>
      <c r="AT512" s="441"/>
      <c r="AU512" s="441"/>
      <c r="AV512" s="441"/>
      <c r="AW512" s="441"/>
      <c r="AX512" s="441"/>
      <c r="AY512" s="441"/>
      <c r="AZ512" s="441"/>
      <c r="BA512" s="441"/>
      <c r="BB512" s="441"/>
    </row>
    <row r="513" spans="1:54" ht="15.75" customHeight="1">
      <c r="A513" s="40" t="s">
        <v>446</v>
      </c>
      <c r="B513" s="442">
        <v>1</v>
      </c>
      <c r="C513" s="441">
        <v>2623</v>
      </c>
      <c r="D513" s="441">
        <v>1230</v>
      </c>
      <c r="E513" s="441">
        <v>8</v>
      </c>
      <c r="F513" s="441"/>
      <c r="G513" s="441">
        <v>28</v>
      </c>
      <c r="H513" s="441" t="s">
        <v>2358</v>
      </c>
      <c r="I513" s="441"/>
      <c r="J513" s="441"/>
      <c r="K513" s="441"/>
      <c r="L513" s="441"/>
      <c r="M513" s="441"/>
      <c r="N513" s="441"/>
      <c r="O513" s="441"/>
      <c r="P513" s="441"/>
      <c r="Q513" s="441"/>
      <c r="R513" s="441"/>
      <c r="S513" s="441"/>
      <c r="T513" s="441"/>
      <c r="U513" s="441"/>
      <c r="V513" s="441"/>
      <c r="W513" s="441"/>
      <c r="X513" s="441"/>
      <c r="Y513" s="441"/>
      <c r="Z513" s="441"/>
      <c r="AA513" s="441"/>
      <c r="AB513" s="441"/>
      <c r="AC513" s="441"/>
      <c r="AD513" s="441"/>
      <c r="AE513" s="441"/>
      <c r="AF513" s="441"/>
      <c r="AG513" s="441"/>
      <c r="AH513" s="441"/>
      <c r="AI513" s="441"/>
      <c r="AJ513" s="441"/>
      <c r="AK513" s="441"/>
      <c r="AL513" s="441"/>
      <c r="AM513" s="441"/>
      <c r="AN513" s="441"/>
      <c r="AO513" s="441"/>
      <c r="AP513" s="441"/>
      <c r="AQ513" s="441"/>
      <c r="AR513" s="441"/>
      <c r="AS513" s="441"/>
      <c r="AT513" s="441"/>
      <c r="AU513" s="441"/>
      <c r="AV513" s="441"/>
      <c r="AW513" s="441"/>
      <c r="AX513" s="441"/>
      <c r="AY513" s="441"/>
      <c r="AZ513" s="441"/>
      <c r="BA513" s="441"/>
      <c r="BB513" s="441"/>
    </row>
    <row r="514" spans="1:54" ht="15.75" customHeight="1">
      <c r="A514" s="40"/>
      <c r="B514" s="442">
        <v>2</v>
      </c>
      <c r="C514" s="441">
        <v>2624</v>
      </c>
      <c r="D514" s="441">
        <v>2260</v>
      </c>
      <c r="E514" s="441">
        <v>8</v>
      </c>
      <c r="F514" s="441"/>
      <c r="G514" s="441">
        <v>35</v>
      </c>
      <c r="H514" s="441" t="s">
        <v>1961</v>
      </c>
      <c r="I514" s="441" t="s">
        <v>19</v>
      </c>
      <c r="J514" s="441"/>
      <c r="K514" s="441"/>
      <c r="L514" s="441"/>
      <c r="M514" s="441"/>
      <c r="N514" s="441"/>
      <c r="O514" s="441"/>
      <c r="P514" s="441"/>
      <c r="Q514" s="441"/>
      <c r="R514" s="441"/>
      <c r="S514" s="441"/>
      <c r="T514" s="441"/>
      <c r="U514" s="441"/>
      <c r="V514" s="441"/>
      <c r="W514" s="441"/>
      <c r="X514" s="441"/>
      <c r="Y514" s="441"/>
      <c r="Z514" s="441"/>
      <c r="AA514" s="441"/>
      <c r="AB514" s="441"/>
      <c r="AC514" s="441"/>
      <c r="AD514" s="441"/>
      <c r="AE514" s="441"/>
      <c r="AF514" s="441"/>
      <c r="AG514" s="441"/>
      <c r="AH514" s="441"/>
      <c r="AI514" s="441"/>
      <c r="AJ514" s="441"/>
      <c r="AK514" s="441"/>
      <c r="AL514" s="441"/>
      <c r="AM514" s="441"/>
      <c r="AN514" s="441"/>
      <c r="AO514" s="441"/>
      <c r="AP514" s="441"/>
      <c r="AQ514" s="441"/>
      <c r="AR514" s="441"/>
      <c r="AS514" s="441"/>
      <c r="AT514" s="441"/>
      <c r="AU514" s="441"/>
      <c r="AV514" s="441"/>
      <c r="AW514" s="441"/>
      <c r="AX514" s="441"/>
      <c r="AY514" s="441"/>
      <c r="AZ514" s="441"/>
      <c r="BA514" s="441"/>
      <c r="BB514" s="441"/>
    </row>
    <row r="515" spans="1:54" ht="15.75" customHeight="1">
      <c r="A515" s="40"/>
      <c r="B515" s="442">
        <v>3</v>
      </c>
      <c r="C515" s="441">
        <v>2625</v>
      </c>
      <c r="D515" s="441">
        <v>3680</v>
      </c>
      <c r="E515" s="441">
        <v>1</v>
      </c>
      <c r="F515" s="441"/>
      <c r="G515" s="441">
        <v>41</v>
      </c>
      <c r="H515" s="441" t="s">
        <v>1961</v>
      </c>
      <c r="I515" s="441" t="s">
        <v>2590</v>
      </c>
      <c r="J515" s="441"/>
      <c r="K515" s="441"/>
      <c r="L515" s="441"/>
      <c r="M515" s="441"/>
      <c r="N515" s="441"/>
      <c r="O515" s="441"/>
      <c r="P515" s="441"/>
      <c r="Q515" s="441"/>
      <c r="R515" s="441"/>
      <c r="S515" s="441"/>
      <c r="T515" s="441"/>
      <c r="U515" s="441"/>
      <c r="V515" s="441"/>
      <c r="W515" s="441"/>
      <c r="X515" s="441"/>
      <c r="Y515" s="441"/>
      <c r="Z515" s="441"/>
      <c r="AA515" s="441"/>
      <c r="AB515" s="441"/>
      <c r="AC515" s="441"/>
      <c r="AD515" s="441"/>
      <c r="AE515" s="441"/>
      <c r="AF515" s="441"/>
      <c r="AG515" s="441"/>
      <c r="AH515" s="441"/>
      <c r="AI515" s="441"/>
      <c r="AJ515" s="441"/>
      <c r="AK515" s="441"/>
      <c r="AL515" s="441"/>
      <c r="AM515" s="441"/>
      <c r="AN515" s="441"/>
      <c r="AO515" s="441"/>
      <c r="AP515" s="441"/>
      <c r="AQ515" s="441"/>
      <c r="AR515" s="441"/>
      <c r="AS515" s="441"/>
      <c r="AT515" s="441"/>
      <c r="AU515" s="441"/>
      <c r="AV515" s="441"/>
      <c r="AW515" s="441"/>
      <c r="AX515" s="441"/>
      <c r="AY515" s="441"/>
      <c r="AZ515" s="441"/>
      <c r="BA515" s="441"/>
      <c r="BB515" s="441"/>
    </row>
    <row r="516" spans="1:54" ht="15.75" customHeight="1">
      <c r="A516" s="40"/>
      <c r="B516" s="442">
        <v>4</v>
      </c>
      <c r="C516" s="441">
        <v>2626</v>
      </c>
      <c r="D516" s="441">
        <v>4000</v>
      </c>
      <c r="E516" s="441">
        <v>1</v>
      </c>
      <c r="F516" s="441"/>
      <c r="G516" s="441">
        <v>38</v>
      </c>
      <c r="H516" s="441" t="s">
        <v>2358</v>
      </c>
      <c r="I516" s="441"/>
      <c r="J516" s="441"/>
      <c r="K516" s="441"/>
      <c r="L516" s="441"/>
      <c r="M516" s="441"/>
      <c r="N516" s="441"/>
      <c r="O516" s="441"/>
      <c r="P516" s="441"/>
      <c r="Q516" s="441"/>
      <c r="R516" s="441"/>
      <c r="S516" s="441"/>
      <c r="T516" s="441"/>
      <c r="U516" s="441"/>
      <c r="V516" s="441"/>
      <c r="W516" s="441"/>
      <c r="X516" s="441"/>
      <c r="Y516" s="441"/>
      <c r="Z516" s="441"/>
      <c r="AA516" s="441"/>
      <c r="AB516" s="441"/>
      <c r="AC516" s="441"/>
      <c r="AD516" s="441"/>
      <c r="AE516" s="441"/>
      <c r="AF516" s="441"/>
      <c r="AG516" s="441"/>
      <c r="AH516" s="441"/>
      <c r="AI516" s="441"/>
      <c r="AJ516" s="441"/>
      <c r="AK516" s="441"/>
      <c r="AL516" s="441"/>
      <c r="AM516" s="441"/>
      <c r="AN516" s="441"/>
      <c r="AO516" s="441"/>
      <c r="AP516" s="441"/>
      <c r="AQ516" s="441"/>
      <c r="AR516" s="441"/>
      <c r="AS516" s="441"/>
      <c r="AT516" s="441"/>
      <c r="AU516" s="441"/>
      <c r="AV516" s="441"/>
      <c r="AW516" s="441"/>
      <c r="AX516" s="441"/>
      <c r="AY516" s="441"/>
      <c r="AZ516" s="441"/>
      <c r="BA516" s="441"/>
      <c r="BB516" s="441"/>
    </row>
    <row r="517" spans="1:54" ht="15.75" customHeight="1">
      <c r="A517" s="40"/>
      <c r="B517" s="442">
        <v>5</v>
      </c>
      <c r="C517" s="441">
        <v>2627</v>
      </c>
      <c r="D517" s="441">
        <v>3350</v>
      </c>
      <c r="E517" s="441">
        <v>2</v>
      </c>
      <c r="F517" s="441"/>
      <c r="G517" s="441">
        <v>38</v>
      </c>
      <c r="H517" s="441" t="s">
        <v>2358</v>
      </c>
      <c r="I517" s="441"/>
      <c r="J517" s="441"/>
      <c r="K517" s="441"/>
      <c r="L517" s="441"/>
      <c r="M517" s="441"/>
      <c r="N517" s="441"/>
      <c r="O517" s="441"/>
      <c r="P517" s="441"/>
      <c r="Q517" s="441"/>
      <c r="R517" s="441"/>
      <c r="S517" s="441"/>
      <c r="T517" s="441"/>
      <c r="U517" s="441"/>
      <c r="V517" s="441"/>
      <c r="W517" s="441"/>
      <c r="X517" s="441"/>
      <c r="Y517" s="441"/>
      <c r="Z517" s="441"/>
      <c r="AA517" s="441"/>
      <c r="AB517" s="441"/>
      <c r="AC517" s="441"/>
      <c r="AD517" s="441"/>
      <c r="AE517" s="441"/>
      <c r="AF517" s="441"/>
      <c r="AG517" s="441"/>
      <c r="AH517" s="441"/>
      <c r="AI517" s="441"/>
      <c r="AJ517" s="441"/>
      <c r="AK517" s="441"/>
      <c r="AL517" s="441"/>
      <c r="AM517" s="441"/>
      <c r="AN517" s="441"/>
      <c r="AO517" s="441"/>
      <c r="AP517" s="441"/>
      <c r="AQ517" s="441"/>
      <c r="AR517" s="441"/>
      <c r="AS517" s="441"/>
      <c r="AT517" s="441"/>
      <c r="AU517" s="441"/>
      <c r="AV517" s="441"/>
      <c r="AW517" s="441"/>
      <c r="AX517" s="441"/>
      <c r="AY517" s="441"/>
      <c r="AZ517" s="441"/>
      <c r="BA517" s="441"/>
      <c r="BB517" s="441"/>
    </row>
    <row r="518" spans="1:54" ht="15.75" customHeight="1">
      <c r="A518" s="40"/>
      <c r="B518" s="442">
        <v>6</v>
      </c>
      <c r="C518" s="441">
        <v>2628</v>
      </c>
      <c r="D518" s="441">
        <v>3100</v>
      </c>
      <c r="E518" s="441">
        <v>1</v>
      </c>
      <c r="F518" s="441"/>
      <c r="G518" s="441">
        <v>38</v>
      </c>
      <c r="H518" s="441" t="s">
        <v>1961</v>
      </c>
      <c r="I518" s="441" t="s">
        <v>2591</v>
      </c>
      <c r="J518" s="441"/>
      <c r="K518" s="441"/>
      <c r="L518" s="441"/>
      <c r="M518" s="441"/>
      <c r="N518" s="441"/>
      <c r="O518" s="441"/>
      <c r="P518" s="441"/>
      <c r="Q518" s="441"/>
      <c r="R518" s="441"/>
      <c r="S518" s="441"/>
      <c r="T518" s="441"/>
      <c r="U518" s="441"/>
      <c r="V518" s="441"/>
      <c r="W518" s="441"/>
      <c r="X518" s="441"/>
      <c r="Y518" s="441"/>
      <c r="Z518" s="441"/>
      <c r="AA518" s="441"/>
      <c r="AB518" s="441"/>
      <c r="AC518" s="441"/>
      <c r="AD518" s="441"/>
      <c r="AE518" s="441"/>
      <c r="AF518" s="441"/>
      <c r="AG518" s="441"/>
      <c r="AH518" s="441"/>
      <c r="AI518" s="441"/>
      <c r="AJ518" s="441"/>
      <c r="AK518" s="441"/>
      <c r="AL518" s="441"/>
      <c r="AM518" s="441"/>
      <c r="AN518" s="441"/>
      <c r="AO518" s="441"/>
      <c r="AP518" s="441"/>
      <c r="AQ518" s="441"/>
      <c r="AR518" s="441"/>
      <c r="AS518" s="441"/>
      <c r="AT518" s="441"/>
      <c r="AU518" s="441"/>
      <c r="AV518" s="441"/>
      <c r="AW518" s="441"/>
      <c r="AX518" s="441"/>
      <c r="AY518" s="441"/>
      <c r="AZ518" s="441"/>
      <c r="BA518" s="441"/>
      <c r="BB518" s="441"/>
    </row>
    <row r="519" spans="1:54" ht="15.75" customHeight="1">
      <c r="A519" s="40" t="s">
        <v>448</v>
      </c>
      <c r="B519" s="442" t="s">
        <v>2592</v>
      </c>
      <c r="C519" s="441" t="s">
        <v>2593</v>
      </c>
      <c r="D519" s="441"/>
      <c r="E519" s="441" t="s">
        <v>2594</v>
      </c>
      <c r="F519" s="441"/>
      <c r="G519" s="441">
        <v>37.9</v>
      </c>
      <c r="H519" s="441">
        <v>25</v>
      </c>
      <c r="I519" s="441" t="s">
        <v>2595</v>
      </c>
      <c r="J519" s="441"/>
      <c r="K519" s="441"/>
      <c r="L519" s="441"/>
      <c r="M519" s="441"/>
      <c r="N519" s="441"/>
      <c r="O519" s="441"/>
      <c r="P519" s="441"/>
      <c r="Q519" s="441"/>
      <c r="R519" s="441"/>
      <c r="S519" s="441"/>
      <c r="T519" s="441"/>
      <c r="U519" s="441"/>
      <c r="V519" s="441"/>
      <c r="W519" s="441"/>
      <c r="X519" s="441"/>
      <c r="Y519" s="441"/>
      <c r="Z519" s="441"/>
      <c r="AA519" s="441"/>
      <c r="AB519" s="441"/>
      <c r="AC519" s="441"/>
      <c r="AD519" s="441"/>
      <c r="AE519" s="441"/>
      <c r="AF519" s="441"/>
      <c r="AG519" s="441"/>
      <c r="AH519" s="441"/>
      <c r="AI519" s="441"/>
      <c r="AJ519" s="441"/>
      <c r="AK519" s="441"/>
      <c r="AL519" s="441"/>
      <c r="AM519" s="441"/>
      <c r="AN519" s="441"/>
      <c r="AO519" s="441"/>
      <c r="AP519" s="441"/>
      <c r="AQ519" s="441"/>
      <c r="AR519" s="441"/>
      <c r="AS519" s="441"/>
      <c r="AT519" s="441"/>
      <c r="AU519" s="441"/>
      <c r="AV519" s="441"/>
      <c r="AW519" s="441"/>
      <c r="AX519" s="441"/>
      <c r="AY519" s="441"/>
      <c r="AZ519" s="441"/>
      <c r="BA519" s="441"/>
      <c r="BB519" s="441"/>
    </row>
    <row r="520" spans="1:54" ht="15.75" customHeight="1">
      <c r="A520" s="40" t="s">
        <v>451</v>
      </c>
      <c r="B520" s="442" t="s">
        <v>2596</v>
      </c>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c r="Z520" s="441"/>
      <c r="AA520" s="441"/>
      <c r="AB520" s="441"/>
      <c r="AC520" s="441"/>
      <c r="AD520" s="441"/>
      <c r="AE520" s="441"/>
      <c r="AF520" s="441"/>
      <c r="AG520" s="441"/>
      <c r="AH520" s="441"/>
      <c r="AI520" s="441"/>
      <c r="AJ520" s="441"/>
      <c r="AK520" s="441"/>
      <c r="AL520" s="441"/>
      <c r="AM520" s="441"/>
      <c r="AN520" s="441"/>
      <c r="AO520" s="441"/>
      <c r="AP520" s="441"/>
      <c r="AQ520" s="441"/>
      <c r="AR520" s="441"/>
      <c r="AS520" s="441"/>
      <c r="AT520" s="441"/>
      <c r="AU520" s="441"/>
      <c r="AV520" s="441"/>
      <c r="AW520" s="441"/>
      <c r="AX520" s="441"/>
      <c r="AY520" s="441"/>
      <c r="AZ520" s="441"/>
      <c r="BA520" s="441"/>
      <c r="BB520" s="441"/>
    </row>
    <row r="521" spans="1:54" ht="15.75" customHeight="1">
      <c r="A521" s="40" t="s">
        <v>452</v>
      </c>
      <c r="B521" s="442">
        <v>1</v>
      </c>
      <c r="C521" s="441">
        <v>2665</v>
      </c>
      <c r="D521" s="441">
        <v>3790</v>
      </c>
      <c r="E521" s="441">
        <v>20</v>
      </c>
      <c r="F521" s="441"/>
      <c r="G521" s="441" t="s">
        <v>2389</v>
      </c>
      <c r="H521" s="441" t="s">
        <v>1961</v>
      </c>
      <c r="I521" s="441"/>
      <c r="J521" s="441"/>
      <c r="K521" s="441"/>
      <c r="L521" s="441"/>
      <c r="M521" s="441"/>
      <c r="N521" s="441"/>
      <c r="O521" s="441"/>
      <c r="P521" s="441"/>
      <c r="Q521" s="441"/>
      <c r="R521" s="441"/>
      <c r="S521" s="441"/>
      <c r="T521" s="441"/>
      <c r="U521" s="441"/>
      <c r="V521" s="441"/>
      <c r="W521" s="441"/>
      <c r="X521" s="441"/>
      <c r="Y521" s="441"/>
      <c r="Z521" s="441"/>
      <c r="AA521" s="441"/>
      <c r="AB521" s="441"/>
      <c r="AC521" s="441"/>
      <c r="AD521" s="441"/>
      <c r="AE521" s="441"/>
      <c r="AF521" s="441"/>
      <c r="AG521" s="441"/>
      <c r="AH521" s="441"/>
      <c r="AI521" s="441"/>
      <c r="AJ521" s="441"/>
      <c r="AK521" s="441"/>
      <c r="AL521" s="441"/>
      <c r="AM521" s="441"/>
      <c r="AN521" s="441"/>
      <c r="AO521" s="441"/>
      <c r="AP521" s="441"/>
      <c r="AQ521" s="441"/>
      <c r="AR521" s="441"/>
      <c r="AS521" s="441"/>
      <c r="AT521" s="441"/>
      <c r="AU521" s="441"/>
      <c r="AV521" s="441"/>
      <c r="AW521" s="441"/>
      <c r="AX521" s="441"/>
      <c r="AY521" s="441"/>
      <c r="AZ521" s="441"/>
      <c r="BA521" s="441"/>
      <c r="BB521" s="441"/>
    </row>
    <row r="522" spans="1:54" ht="15.75" customHeight="1">
      <c r="A522" s="40"/>
      <c r="B522" s="442">
        <v>2</v>
      </c>
      <c r="C522" s="441">
        <v>2666</v>
      </c>
      <c r="D522" s="441">
        <v>3535</v>
      </c>
      <c r="E522" s="441">
        <v>31</v>
      </c>
      <c r="F522" s="441"/>
      <c r="G522" s="441" t="s">
        <v>1247</v>
      </c>
      <c r="H522" s="441" t="s">
        <v>1961</v>
      </c>
      <c r="I522" s="441"/>
      <c r="J522" s="441"/>
      <c r="K522" s="441"/>
      <c r="L522" s="441"/>
      <c r="M522" s="441"/>
      <c r="N522" s="441"/>
      <c r="O522" s="441"/>
      <c r="P522" s="441"/>
      <c r="Q522" s="441"/>
      <c r="R522" s="441"/>
      <c r="S522" s="441"/>
      <c r="T522" s="441"/>
      <c r="U522" s="441"/>
      <c r="V522" s="441"/>
      <c r="W522" s="441"/>
      <c r="X522" s="441"/>
      <c r="Y522" s="441"/>
      <c r="Z522" s="441"/>
      <c r="AA522" s="441"/>
      <c r="AB522" s="441"/>
      <c r="AC522" s="441"/>
      <c r="AD522" s="441"/>
      <c r="AE522" s="441"/>
      <c r="AF522" s="441"/>
      <c r="AG522" s="441"/>
      <c r="AH522" s="441"/>
      <c r="AI522" s="441"/>
      <c r="AJ522" s="441"/>
      <c r="AK522" s="441"/>
      <c r="AL522" s="441"/>
      <c r="AM522" s="441"/>
      <c r="AN522" s="441"/>
      <c r="AO522" s="441"/>
      <c r="AP522" s="441"/>
      <c r="AQ522" s="441"/>
      <c r="AR522" s="441"/>
      <c r="AS522" s="441"/>
      <c r="AT522" s="441"/>
      <c r="AU522" s="441"/>
      <c r="AV522" s="441"/>
      <c r="AW522" s="441"/>
      <c r="AX522" s="441"/>
      <c r="AY522" s="441"/>
      <c r="AZ522" s="441"/>
      <c r="BA522" s="441"/>
      <c r="BB522" s="441"/>
    </row>
    <row r="523" spans="1:54" ht="15.75" customHeight="1">
      <c r="A523" s="40"/>
      <c r="B523" s="442">
        <v>3</v>
      </c>
      <c r="C523" s="441">
        <v>2667</v>
      </c>
      <c r="D523" s="441">
        <v>2290</v>
      </c>
      <c r="E523" s="441">
        <v>31</v>
      </c>
      <c r="F523" s="441"/>
      <c r="G523" s="441" t="s">
        <v>2185</v>
      </c>
      <c r="H523" s="441" t="s">
        <v>1961</v>
      </c>
      <c r="I523" s="441" t="s">
        <v>2597</v>
      </c>
      <c r="J523" s="441"/>
      <c r="K523" s="441"/>
      <c r="L523" s="441"/>
      <c r="M523" s="441"/>
      <c r="N523" s="441"/>
      <c r="O523" s="441"/>
      <c r="P523" s="441"/>
      <c r="Q523" s="441"/>
      <c r="R523" s="441"/>
      <c r="S523" s="441"/>
      <c r="T523" s="441"/>
      <c r="U523" s="441"/>
      <c r="V523" s="441"/>
      <c r="W523" s="441"/>
      <c r="X523" s="441"/>
      <c r="Y523" s="441"/>
      <c r="Z523" s="441"/>
      <c r="AA523" s="441"/>
      <c r="AB523" s="441"/>
      <c r="AC523" s="441"/>
      <c r="AD523" s="441"/>
      <c r="AE523" s="441"/>
      <c r="AF523" s="441"/>
      <c r="AG523" s="441"/>
      <c r="AH523" s="441"/>
      <c r="AI523" s="441"/>
      <c r="AJ523" s="441"/>
      <c r="AK523" s="441"/>
      <c r="AL523" s="441"/>
      <c r="AM523" s="441"/>
      <c r="AN523" s="441"/>
      <c r="AO523" s="441"/>
      <c r="AP523" s="441"/>
      <c r="AQ523" s="441"/>
      <c r="AR523" s="441"/>
      <c r="AS523" s="441"/>
      <c r="AT523" s="441"/>
      <c r="AU523" s="441"/>
      <c r="AV523" s="441"/>
      <c r="AW523" s="441"/>
      <c r="AX523" s="441"/>
      <c r="AY523" s="441"/>
      <c r="AZ523" s="441"/>
      <c r="BA523" s="441"/>
      <c r="BB523" s="441"/>
    </row>
    <row r="524" spans="1:54" ht="15.75" customHeight="1">
      <c r="A524" s="40"/>
      <c r="B524" s="442">
        <v>4</v>
      </c>
      <c r="C524" s="441">
        <v>2668</v>
      </c>
      <c r="D524" s="441">
        <v>3720</v>
      </c>
      <c r="E524" s="441"/>
      <c r="F524" s="441"/>
      <c r="G524" s="441" t="s">
        <v>2394</v>
      </c>
      <c r="H524" s="441" t="s">
        <v>1961</v>
      </c>
      <c r="I524" s="441"/>
      <c r="J524" s="441"/>
      <c r="K524" s="441"/>
      <c r="L524" s="441"/>
      <c r="M524" s="441"/>
      <c r="N524" s="441"/>
      <c r="O524" s="441"/>
      <c r="P524" s="441"/>
      <c r="Q524" s="441"/>
      <c r="R524" s="441"/>
      <c r="S524" s="441"/>
      <c r="T524" s="441"/>
      <c r="U524" s="441"/>
      <c r="V524" s="441"/>
      <c r="W524" s="441"/>
      <c r="X524" s="441"/>
      <c r="Y524" s="441"/>
      <c r="Z524" s="441"/>
      <c r="AA524" s="441"/>
      <c r="AB524" s="441"/>
      <c r="AC524" s="441"/>
      <c r="AD524" s="441"/>
      <c r="AE524" s="441"/>
      <c r="AF524" s="441"/>
      <c r="AG524" s="441"/>
      <c r="AH524" s="441"/>
      <c r="AI524" s="441"/>
      <c r="AJ524" s="441"/>
      <c r="AK524" s="441"/>
      <c r="AL524" s="441"/>
      <c r="AM524" s="441"/>
      <c r="AN524" s="441"/>
      <c r="AO524" s="441"/>
      <c r="AP524" s="441"/>
      <c r="AQ524" s="441"/>
      <c r="AR524" s="441"/>
      <c r="AS524" s="441"/>
      <c r="AT524" s="441"/>
      <c r="AU524" s="441"/>
      <c r="AV524" s="441"/>
      <c r="AW524" s="441"/>
      <c r="AX524" s="441"/>
      <c r="AY524" s="441"/>
      <c r="AZ524" s="441"/>
      <c r="BA524" s="441"/>
      <c r="BB524" s="441"/>
    </row>
    <row r="525" spans="1:54" ht="15.75" customHeight="1">
      <c r="A525" s="40" t="s">
        <v>455</v>
      </c>
      <c r="B525" s="442">
        <v>1</v>
      </c>
      <c r="C525" s="441">
        <v>2669</v>
      </c>
      <c r="D525" s="441">
        <v>2600</v>
      </c>
      <c r="E525" s="441"/>
      <c r="F525" s="441"/>
      <c r="G525" s="441">
        <v>38</v>
      </c>
      <c r="H525" s="441"/>
      <c r="I525" s="441" t="s">
        <v>2598</v>
      </c>
      <c r="J525" s="441"/>
      <c r="K525" s="441"/>
      <c r="L525" s="441"/>
      <c r="M525" s="441"/>
      <c r="N525" s="441"/>
      <c r="O525" s="441"/>
      <c r="P525" s="441"/>
      <c r="Q525" s="441"/>
      <c r="R525" s="441"/>
      <c r="S525" s="441"/>
      <c r="T525" s="441"/>
      <c r="U525" s="441"/>
      <c r="V525" s="441"/>
      <c r="W525" s="441"/>
      <c r="X525" s="441"/>
      <c r="Y525" s="441"/>
      <c r="Z525" s="441"/>
      <c r="AA525" s="441"/>
      <c r="AB525" s="441"/>
      <c r="AC525" s="441"/>
      <c r="AD525" s="441"/>
      <c r="AE525" s="441"/>
      <c r="AF525" s="441"/>
      <c r="AG525" s="441"/>
      <c r="AH525" s="441"/>
      <c r="AI525" s="441"/>
      <c r="AJ525" s="441"/>
      <c r="AK525" s="441"/>
      <c r="AL525" s="441"/>
      <c r="AM525" s="441"/>
      <c r="AN525" s="441"/>
      <c r="AO525" s="441"/>
      <c r="AP525" s="441"/>
      <c r="AQ525" s="441"/>
      <c r="AR525" s="441"/>
      <c r="AS525" s="441"/>
      <c r="AT525" s="441"/>
      <c r="AU525" s="441"/>
      <c r="AV525" s="441"/>
      <c r="AW525" s="441"/>
      <c r="AX525" s="441"/>
      <c r="AY525" s="441"/>
      <c r="AZ525" s="441"/>
      <c r="BA525" s="441"/>
      <c r="BB525" s="441"/>
    </row>
    <row r="526" spans="1:54" ht="15.75" customHeight="1">
      <c r="A526" s="40" t="s">
        <v>456</v>
      </c>
      <c r="B526" s="442">
        <v>1</v>
      </c>
      <c r="C526" s="441">
        <v>2670</v>
      </c>
      <c r="D526" s="42">
        <v>3674</v>
      </c>
      <c r="E526" s="441">
        <v>0</v>
      </c>
      <c r="F526" s="441"/>
      <c r="G526" s="41" t="s">
        <v>2389</v>
      </c>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1"/>
      <c r="AD526" s="441"/>
      <c r="AE526" s="441"/>
      <c r="AF526" s="441"/>
      <c r="AG526" s="441"/>
      <c r="AH526" s="441"/>
      <c r="AI526" s="441"/>
      <c r="AJ526" s="441"/>
      <c r="AK526" s="441"/>
      <c r="AL526" s="441"/>
      <c r="AM526" s="441"/>
      <c r="AN526" s="441"/>
      <c r="AO526" s="441"/>
      <c r="AP526" s="441"/>
      <c r="AQ526" s="441"/>
      <c r="AR526" s="441"/>
      <c r="AS526" s="441"/>
      <c r="AT526" s="441"/>
      <c r="AU526" s="441"/>
      <c r="AV526" s="441"/>
      <c r="AW526" s="441"/>
      <c r="AX526" s="441"/>
      <c r="AY526" s="441"/>
      <c r="AZ526" s="441"/>
      <c r="BA526" s="441"/>
      <c r="BB526" s="441"/>
    </row>
    <row r="527" spans="1:54" ht="15.75" customHeight="1">
      <c r="A527" s="40"/>
      <c r="B527" s="442">
        <v>2</v>
      </c>
      <c r="C527" s="441">
        <v>2671</v>
      </c>
      <c r="D527" s="441">
        <v>2980</v>
      </c>
      <c r="E527" s="441">
        <v>0</v>
      </c>
      <c r="F527" s="441"/>
      <c r="G527" s="41" t="s">
        <v>2389</v>
      </c>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1"/>
      <c r="AD527" s="441"/>
      <c r="AE527" s="441"/>
      <c r="AF527" s="441"/>
      <c r="AG527" s="441"/>
      <c r="AH527" s="441"/>
      <c r="AI527" s="441"/>
      <c r="AJ527" s="441"/>
      <c r="AK527" s="441"/>
      <c r="AL527" s="441"/>
      <c r="AM527" s="441"/>
      <c r="AN527" s="441"/>
      <c r="AO527" s="441"/>
      <c r="AP527" s="441"/>
      <c r="AQ527" s="441"/>
      <c r="AR527" s="441"/>
      <c r="AS527" s="441"/>
      <c r="AT527" s="441"/>
      <c r="AU527" s="441"/>
      <c r="AV527" s="441"/>
      <c r="AW527" s="441"/>
      <c r="AX527" s="441"/>
      <c r="AY527" s="441"/>
      <c r="AZ527" s="441"/>
      <c r="BA527" s="441"/>
      <c r="BB527" s="441"/>
    </row>
    <row r="528" spans="1:54" ht="15.75" customHeight="1">
      <c r="A528" s="40"/>
      <c r="B528" s="442">
        <v>3</v>
      </c>
      <c r="C528" s="441">
        <v>2672</v>
      </c>
      <c r="D528" s="441">
        <v>3358</v>
      </c>
      <c r="E528" s="441">
        <v>60</v>
      </c>
      <c r="F528" s="441"/>
      <c r="G528" s="41" t="s">
        <v>2389</v>
      </c>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441"/>
      <c r="AE528" s="441"/>
      <c r="AF528" s="441"/>
      <c r="AG528" s="441"/>
      <c r="AH528" s="441"/>
      <c r="AI528" s="441"/>
      <c r="AJ528" s="441"/>
      <c r="AK528" s="441"/>
      <c r="AL528" s="441"/>
      <c r="AM528" s="441"/>
      <c r="AN528" s="441"/>
      <c r="AO528" s="441"/>
      <c r="AP528" s="441"/>
      <c r="AQ528" s="441"/>
      <c r="AR528" s="441"/>
      <c r="AS528" s="441"/>
      <c r="AT528" s="441"/>
      <c r="AU528" s="441"/>
      <c r="AV528" s="441"/>
      <c r="AW528" s="441"/>
      <c r="AX528" s="441"/>
      <c r="AY528" s="441"/>
      <c r="AZ528" s="441"/>
      <c r="BA528" s="441"/>
      <c r="BB528" s="441"/>
    </row>
    <row r="529" spans="1:54" ht="15.75" customHeight="1">
      <c r="A529" s="40"/>
      <c r="B529" s="442">
        <v>4</v>
      </c>
      <c r="C529" s="441">
        <v>2673</v>
      </c>
      <c r="D529" s="441">
        <v>2866</v>
      </c>
      <c r="E529" s="441">
        <v>0</v>
      </c>
      <c r="F529" s="441"/>
      <c r="G529" s="41" t="s">
        <v>2421</v>
      </c>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441"/>
      <c r="AE529" s="441"/>
      <c r="AF529" s="441"/>
      <c r="AG529" s="441"/>
      <c r="AH529" s="441"/>
      <c r="AI529" s="441"/>
      <c r="AJ529" s="441"/>
      <c r="AK529" s="441"/>
      <c r="AL529" s="441"/>
      <c r="AM529" s="441"/>
      <c r="AN529" s="441"/>
      <c r="AO529" s="441"/>
      <c r="AP529" s="441"/>
      <c r="AQ529" s="441"/>
      <c r="AR529" s="441"/>
      <c r="AS529" s="441"/>
      <c r="AT529" s="441"/>
      <c r="AU529" s="441"/>
      <c r="AV529" s="441"/>
      <c r="AW529" s="441"/>
      <c r="AX529" s="441"/>
      <c r="AY529" s="441"/>
      <c r="AZ529" s="441"/>
      <c r="BA529" s="441"/>
      <c r="BB529" s="441"/>
    </row>
    <row r="530" spans="1:54" ht="15.75" customHeight="1">
      <c r="A530" s="40"/>
      <c r="B530" s="442">
        <v>5</v>
      </c>
      <c r="C530" s="441">
        <v>2674</v>
      </c>
      <c r="D530" s="441">
        <v>4574</v>
      </c>
      <c r="E530" s="441">
        <v>0</v>
      </c>
      <c r="F530" s="441"/>
      <c r="G530" s="41">
        <v>41</v>
      </c>
      <c r="H530" s="441"/>
      <c r="I530" s="441"/>
      <c r="J530" s="441"/>
      <c r="K530" s="441"/>
      <c r="L530" s="441"/>
      <c r="M530" s="441"/>
      <c r="N530" s="441"/>
      <c r="O530" s="441"/>
      <c r="P530" s="441"/>
      <c r="Q530" s="441"/>
      <c r="R530" s="441"/>
      <c r="S530" s="441"/>
      <c r="T530" s="441"/>
      <c r="U530" s="441"/>
      <c r="V530" s="441"/>
      <c r="W530" s="441"/>
      <c r="X530" s="441"/>
      <c r="Y530" s="441"/>
      <c r="Z530" s="441"/>
      <c r="AA530" s="441"/>
      <c r="AB530" s="441"/>
      <c r="AC530" s="441"/>
      <c r="AD530" s="441"/>
      <c r="AE530" s="441"/>
      <c r="AF530" s="441"/>
      <c r="AG530" s="441"/>
      <c r="AH530" s="441"/>
      <c r="AI530" s="441"/>
      <c r="AJ530" s="441"/>
      <c r="AK530" s="441"/>
      <c r="AL530" s="441"/>
      <c r="AM530" s="441"/>
      <c r="AN530" s="441"/>
      <c r="AO530" s="441"/>
      <c r="AP530" s="441"/>
      <c r="AQ530" s="441"/>
      <c r="AR530" s="441"/>
      <c r="AS530" s="441"/>
      <c r="AT530" s="441"/>
      <c r="AU530" s="441"/>
      <c r="AV530" s="441"/>
      <c r="AW530" s="441"/>
      <c r="AX530" s="441"/>
      <c r="AY530" s="441"/>
      <c r="AZ530" s="441"/>
      <c r="BA530" s="441"/>
      <c r="BB530" s="441"/>
    </row>
    <row r="531" spans="1:54" ht="15.75" customHeight="1">
      <c r="A531" s="40"/>
      <c r="B531" s="442">
        <v>6</v>
      </c>
      <c r="C531" s="441">
        <v>2675</v>
      </c>
      <c r="D531" s="441">
        <v>3402</v>
      </c>
      <c r="E531" s="441">
        <v>0</v>
      </c>
      <c r="F531" s="441"/>
      <c r="G531" s="41" t="s">
        <v>2599</v>
      </c>
      <c r="H531" s="441"/>
      <c r="I531" s="441"/>
      <c r="J531" s="441"/>
      <c r="K531" s="441"/>
      <c r="L531" s="441"/>
      <c r="M531" s="441"/>
      <c r="N531" s="441"/>
      <c r="O531" s="441"/>
      <c r="P531" s="441"/>
      <c r="Q531" s="441"/>
      <c r="R531" s="441"/>
      <c r="S531" s="441"/>
      <c r="T531" s="441"/>
      <c r="U531" s="441"/>
      <c r="V531" s="441"/>
      <c r="W531" s="441"/>
      <c r="X531" s="441"/>
      <c r="Y531" s="441"/>
      <c r="Z531" s="441"/>
      <c r="AA531" s="441"/>
      <c r="AB531" s="441"/>
      <c r="AC531" s="441"/>
      <c r="AD531" s="441"/>
      <c r="AE531" s="441"/>
      <c r="AF531" s="441"/>
      <c r="AG531" s="441"/>
      <c r="AH531" s="441"/>
      <c r="AI531" s="441"/>
      <c r="AJ531" s="441"/>
      <c r="AK531" s="441"/>
      <c r="AL531" s="441"/>
      <c r="AM531" s="441"/>
      <c r="AN531" s="441"/>
      <c r="AO531" s="441"/>
      <c r="AP531" s="441"/>
      <c r="AQ531" s="441"/>
      <c r="AR531" s="441"/>
      <c r="AS531" s="441"/>
      <c r="AT531" s="441"/>
      <c r="AU531" s="441"/>
      <c r="AV531" s="441"/>
      <c r="AW531" s="441"/>
      <c r="AX531" s="441"/>
      <c r="AY531" s="441"/>
      <c r="AZ531" s="441"/>
      <c r="BA531" s="441"/>
      <c r="BB531" s="441"/>
    </row>
    <row r="532" spans="1:54" ht="15.75" customHeight="1">
      <c r="A532" s="40"/>
      <c r="B532" s="442">
        <v>7</v>
      </c>
      <c r="C532" s="441">
        <v>2676</v>
      </c>
      <c r="D532" s="441">
        <v>2788</v>
      </c>
      <c r="E532" s="441">
        <v>0</v>
      </c>
      <c r="F532" s="441"/>
      <c r="G532" s="41" t="s">
        <v>2040</v>
      </c>
      <c r="H532" s="441"/>
      <c r="I532" s="441"/>
      <c r="J532" s="441"/>
      <c r="K532" s="441"/>
      <c r="L532" s="441"/>
      <c r="M532" s="441"/>
      <c r="N532" s="441"/>
      <c r="O532" s="441"/>
      <c r="P532" s="441"/>
      <c r="Q532" s="441"/>
      <c r="R532" s="441"/>
      <c r="S532" s="441"/>
      <c r="T532" s="441"/>
      <c r="U532" s="441"/>
      <c r="V532" s="441"/>
      <c r="W532" s="441"/>
      <c r="X532" s="441"/>
      <c r="Y532" s="441"/>
      <c r="Z532" s="441"/>
      <c r="AA532" s="441"/>
      <c r="AB532" s="441"/>
      <c r="AC532" s="441"/>
      <c r="AD532" s="441"/>
      <c r="AE532" s="441"/>
      <c r="AF532" s="441"/>
      <c r="AG532" s="441"/>
      <c r="AH532" s="441"/>
      <c r="AI532" s="441"/>
      <c r="AJ532" s="441"/>
      <c r="AK532" s="441"/>
      <c r="AL532" s="441"/>
      <c r="AM532" s="441"/>
      <c r="AN532" s="441"/>
      <c r="AO532" s="441"/>
      <c r="AP532" s="441"/>
      <c r="AQ532" s="441"/>
      <c r="AR532" s="441"/>
      <c r="AS532" s="441"/>
      <c r="AT532" s="441"/>
      <c r="AU532" s="441"/>
      <c r="AV532" s="441"/>
      <c r="AW532" s="441"/>
      <c r="AX532" s="441"/>
      <c r="AY532" s="441"/>
      <c r="AZ532" s="441"/>
      <c r="BA532" s="441"/>
      <c r="BB532" s="441"/>
    </row>
    <row r="533" spans="1:54" ht="15.75" customHeight="1">
      <c r="A533" s="40" t="s">
        <v>460</v>
      </c>
      <c r="B533" s="442" t="s">
        <v>2596</v>
      </c>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41"/>
      <c r="AD533" s="441"/>
      <c r="AE533" s="441"/>
      <c r="AF533" s="441"/>
      <c r="AG533" s="441"/>
      <c r="AH533" s="441"/>
      <c r="AI533" s="441"/>
      <c r="AJ533" s="441"/>
      <c r="AK533" s="441"/>
      <c r="AL533" s="441"/>
      <c r="AM533" s="441"/>
      <c r="AN533" s="441"/>
      <c r="AO533" s="441"/>
      <c r="AP533" s="441"/>
      <c r="AQ533" s="441"/>
      <c r="AR533" s="441"/>
      <c r="AS533" s="441"/>
      <c r="AT533" s="441"/>
      <c r="AU533" s="441"/>
      <c r="AV533" s="441"/>
      <c r="AW533" s="441"/>
      <c r="AX533" s="441"/>
      <c r="AY533" s="441"/>
      <c r="AZ533" s="441"/>
      <c r="BA533" s="441"/>
      <c r="BB533" s="441"/>
    </row>
    <row r="534" spans="1:54" ht="15.75" customHeight="1">
      <c r="A534" s="40" t="s">
        <v>462</v>
      </c>
      <c r="B534" s="442">
        <v>43843</v>
      </c>
      <c r="C534" s="441" t="s">
        <v>2600</v>
      </c>
      <c r="D534" s="441"/>
      <c r="E534" s="441"/>
      <c r="F534" s="441"/>
      <c r="G534" s="441"/>
      <c r="H534" s="441">
        <v>1</v>
      </c>
      <c r="I534" s="441" t="s">
        <v>2601</v>
      </c>
      <c r="J534" s="441"/>
      <c r="K534" s="441"/>
      <c r="L534" s="441"/>
      <c r="M534" s="441"/>
      <c r="N534" s="441"/>
      <c r="O534" s="441"/>
      <c r="P534" s="441"/>
      <c r="Q534" s="441"/>
      <c r="R534" s="441"/>
      <c r="S534" s="441"/>
      <c r="T534" s="441"/>
      <c r="U534" s="441"/>
      <c r="V534" s="441"/>
      <c r="W534" s="441"/>
      <c r="X534" s="441"/>
      <c r="Y534" s="441"/>
      <c r="Z534" s="441"/>
      <c r="AA534" s="441"/>
      <c r="AB534" s="441"/>
      <c r="AC534" s="441"/>
      <c r="AD534" s="441"/>
      <c r="AE534" s="441"/>
      <c r="AF534" s="441"/>
      <c r="AG534" s="441"/>
      <c r="AH534" s="441"/>
      <c r="AI534" s="441"/>
      <c r="AJ534" s="441"/>
      <c r="AK534" s="441"/>
      <c r="AL534" s="441"/>
      <c r="AM534" s="441"/>
      <c r="AN534" s="441"/>
      <c r="AO534" s="441"/>
      <c r="AP534" s="441"/>
      <c r="AQ534" s="441"/>
      <c r="AR534" s="441"/>
      <c r="AS534" s="441"/>
      <c r="AT534" s="441"/>
      <c r="AU534" s="441"/>
      <c r="AV534" s="441"/>
      <c r="AW534" s="441"/>
      <c r="AX534" s="441"/>
      <c r="AY534" s="441"/>
      <c r="AZ534" s="441"/>
      <c r="BA534" s="441"/>
      <c r="BB534" s="441"/>
    </row>
    <row r="535" spans="1:54" ht="15.75" customHeight="1">
      <c r="A535" s="40" t="s">
        <v>456</v>
      </c>
      <c r="B535" s="442" t="s">
        <v>2403</v>
      </c>
      <c r="C535" s="441" t="s">
        <v>2602</v>
      </c>
      <c r="D535" s="441"/>
      <c r="E535" s="441"/>
      <c r="F535" s="441"/>
      <c r="G535" s="441"/>
      <c r="H535" s="441"/>
      <c r="I535" s="441" t="s">
        <v>2603</v>
      </c>
      <c r="J535" s="441"/>
      <c r="K535" s="441"/>
      <c r="L535" s="441"/>
      <c r="M535" s="441"/>
      <c r="N535" s="441"/>
      <c r="O535" s="441"/>
      <c r="P535" s="441"/>
      <c r="Q535" s="441"/>
      <c r="R535" s="441"/>
      <c r="S535" s="441"/>
      <c r="T535" s="441"/>
      <c r="U535" s="441"/>
      <c r="V535" s="441"/>
      <c r="W535" s="441"/>
      <c r="X535" s="441"/>
      <c r="Y535" s="441"/>
      <c r="Z535" s="441"/>
      <c r="AA535" s="441"/>
      <c r="AB535" s="441"/>
      <c r="AC535" s="441"/>
      <c r="AD535" s="441"/>
      <c r="AE535" s="441"/>
      <c r="AF535" s="441"/>
      <c r="AG535" s="441"/>
      <c r="AH535" s="441"/>
      <c r="AI535" s="441"/>
      <c r="AJ535" s="441"/>
      <c r="AK535" s="441"/>
      <c r="AL535" s="441"/>
      <c r="AM535" s="441"/>
      <c r="AN535" s="441"/>
      <c r="AO535" s="441"/>
      <c r="AP535" s="441"/>
      <c r="AQ535" s="441"/>
      <c r="AR535" s="441"/>
      <c r="AS535" s="441"/>
      <c r="AT535" s="441"/>
      <c r="AU535" s="441"/>
      <c r="AV535" s="441"/>
      <c r="AW535" s="441"/>
      <c r="AX535" s="441"/>
      <c r="AY535" s="441"/>
      <c r="AZ535" s="441"/>
      <c r="BA535" s="441"/>
      <c r="BB535" s="441"/>
    </row>
    <row r="536" spans="1:54" ht="15.75" customHeight="1">
      <c r="A536" s="40" t="s">
        <v>466</v>
      </c>
      <c r="B536" s="89">
        <v>1</v>
      </c>
      <c r="C536" s="41">
        <v>3568</v>
      </c>
      <c r="D536" s="41">
        <v>4170</v>
      </c>
      <c r="E536" s="42"/>
      <c r="F536" s="42"/>
      <c r="G536" s="41" t="s">
        <v>2082</v>
      </c>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row>
    <row r="537" spans="1:54" ht="15.75" customHeight="1">
      <c r="A537" s="40" t="s">
        <v>467</v>
      </c>
      <c r="B537" s="442">
        <v>1</v>
      </c>
      <c r="C537" s="441">
        <v>2733</v>
      </c>
      <c r="D537" s="441">
        <v>3280</v>
      </c>
      <c r="E537" s="441"/>
      <c r="F537" s="441"/>
      <c r="G537" s="441">
        <v>34</v>
      </c>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441"/>
      <c r="AE537" s="441"/>
      <c r="AF537" s="441"/>
      <c r="AG537" s="441"/>
      <c r="AH537" s="441"/>
      <c r="AI537" s="441"/>
      <c r="AJ537" s="441"/>
      <c r="AK537" s="441"/>
      <c r="AL537" s="441"/>
      <c r="AM537" s="441"/>
      <c r="AN537" s="441"/>
      <c r="AO537" s="441"/>
      <c r="AP537" s="441"/>
      <c r="AQ537" s="441"/>
      <c r="AR537" s="441"/>
      <c r="AS537" s="441"/>
      <c r="AT537" s="441"/>
      <c r="AU537" s="441"/>
      <c r="AV537" s="441"/>
      <c r="AW537" s="441"/>
      <c r="AX537" s="441"/>
      <c r="AY537" s="441"/>
      <c r="AZ537" s="441"/>
      <c r="BA537" s="441"/>
      <c r="BB537" s="441"/>
    </row>
    <row r="538" spans="1:54" ht="15.75" customHeight="1">
      <c r="A538" s="40" t="s">
        <v>468</v>
      </c>
      <c r="B538" s="442" t="s">
        <v>2604</v>
      </c>
      <c r="C538" s="441" t="s">
        <v>2605</v>
      </c>
      <c r="D538" s="441" t="s">
        <v>2606</v>
      </c>
      <c r="E538" s="441"/>
      <c r="F538" s="441" t="s">
        <v>1997</v>
      </c>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441"/>
      <c r="AE538" s="441"/>
      <c r="AF538" s="441"/>
      <c r="AG538" s="441"/>
      <c r="AH538" s="441"/>
      <c r="AI538" s="441"/>
      <c r="AJ538" s="441"/>
      <c r="AK538" s="441"/>
      <c r="AL538" s="441"/>
      <c r="AM538" s="441"/>
      <c r="AN538" s="441"/>
      <c r="AO538" s="441"/>
      <c r="AP538" s="441"/>
      <c r="AQ538" s="441"/>
      <c r="AR538" s="441"/>
      <c r="AS538" s="441"/>
      <c r="AT538" s="441"/>
      <c r="AU538" s="441"/>
      <c r="AV538" s="441"/>
      <c r="AW538" s="441"/>
      <c r="AX538" s="441"/>
      <c r="AY538" s="441"/>
      <c r="AZ538" s="441"/>
      <c r="BA538" s="441"/>
      <c r="BB538" s="441"/>
    </row>
    <row r="539" spans="1:54" ht="15.75" customHeight="1">
      <c r="A539" s="40"/>
      <c r="B539" s="442"/>
      <c r="C539" s="441"/>
      <c r="D539" s="441" t="s">
        <v>2607</v>
      </c>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c r="AA539" s="441"/>
      <c r="AB539" s="441"/>
      <c r="AC539" s="441"/>
      <c r="AD539" s="441"/>
      <c r="AE539" s="441"/>
      <c r="AF539" s="441"/>
      <c r="AG539" s="441"/>
      <c r="AH539" s="441"/>
      <c r="AI539" s="441"/>
      <c r="AJ539" s="441"/>
      <c r="AK539" s="441"/>
      <c r="AL539" s="441"/>
      <c r="AM539" s="441"/>
      <c r="AN539" s="441"/>
      <c r="AO539" s="441"/>
      <c r="AP539" s="441"/>
      <c r="AQ539" s="441"/>
      <c r="AR539" s="441"/>
      <c r="AS539" s="441"/>
      <c r="AT539" s="441"/>
      <c r="AU539" s="441"/>
      <c r="AV539" s="441"/>
      <c r="AW539" s="441"/>
      <c r="AX539" s="441"/>
      <c r="AY539" s="441"/>
      <c r="AZ539" s="441"/>
      <c r="BA539" s="441"/>
      <c r="BB539" s="441"/>
    </row>
    <row r="540" spans="1:54" ht="15.75" customHeight="1">
      <c r="A540" s="40" t="s">
        <v>470</v>
      </c>
      <c r="B540" s="442">
        <v>1</v>
      </c>
      <c r="C540" s="441">
        <v>2803</v>
      </c>
      <c r="D540" s="441">
        <v>3100</v>
      </c>
      <c r="E540" s="441">
        <v>8</v>
      </c>
      <c r="F540" s="441"/>
      <c r="G540" s="441" t="s">
        <v>2494</v>
      </c>
      <c r="H540" s="441"/>
      <c r="I540" s="441"/>
      <c r="J540" s="441"/>
      <c r="K540" s="441"/>
      <c r="L540" s="441"/>
      <c r="M540" s="441"/>
      <c r="N540" s="441"/>
      <c r="O540" s="441"/>
      <c r="P540" s="441"/>
      <c r="Q540" s="441"/>
      <c r="R540" s="441"/>
      <c r="S540" s="441"/>
      <c r="T540" s="441"/>
      <c r="U540" s="441"/>
      <c r="V540" s="441"/>
      <c r="W540" s="441"/>
      <c r="X540" s="441"/>
      <c r="Y540" s="441"/>
      <c r="Z540" s="441"/>
      <c r="AA540" s="441"/>
      <c r="AB540" s="441"/>
      <c r="AC540" s="441"/>
      <c r="AD540" s="441"/>
      <c r="AE540" s="441"/>
      <c r="AF540" s="441"/>
      <c r="AG540" s="441"/>
      <c r="AH540" s="441"/>
      <c r="AI540" s="441"/>
      <c r="AJ540" s="441"/>
      <c r="AK540" s="441"/>
      <c r="AL540" s="441"/>
      <c r="AM540" s="441"/>
      <c r="AN540" s="441"/>
      <c r="AO540" s="441"/>
      <c r="AP540" s="441"/>
      <c r="AQ540" s="441"/>
      <c r="AR540" s="441"/>
      <c r="AS540" s="441"/>
      <c r="AT540" s="441"/>
      <c r="AU540" s="441"/>
      <c r="AV540" s="441"/>
      <c r="AW540" s="441"/>
      <c r="AX540" s="441"/>
      <c r="AY540" s="441"/>
      <c r="AZ540" s="441"/>
      <c r="BA540" s="441"/>
      <c r="BB540" s="441"/>
    </row>
    <row r="541" spans="1:54" ht="15.75" customHeight="1">
      <c r="A541" s="40" t="s">
        <v>471</v>
      </c>
      <c r="B541" s="442">
        <v>1</v>
      </c>
      <c r="C541" s="441">
        <v>2804</v>
      </c>
      <c r="D541" s="441">
        <v>4140</v>
      </c>
      <c r="E541" s="441"/>
      <c r="F541" s="441"/>
      <c r="G541" s="441" t="s">
        <v>2079</v>
      </c>
      <c r="H541" s="441"/>
      <c r="I541" s="441"/>
      <c r="J541" s="441"/>
      <c r="K541" s="441"/>
      <c r="L541" s="441"/>
      <c r="M541" s="441"/>
      <c r="N541" s="441"/>
      <c r="O541" s="441"/>
      <c r="P541" s="441"/>
      <c r="Q541" s="441"/>
      <c r="R541" s="441"/>
      <c r="S541" s="441"/>
      <c r="T541" s="441"/>
      <c r="U541" s="441"/>
      <c r="V541" s="441"/>
      <c r="W541" s="441"/>
      <c r="X541" s="441"/>
      <c r="Y541" s="441"/>
      <c r="Z541" s="441"/>
      <c r="AA541" s="441"/>
      <c r="AB541" s="441"/>
      <c r="AC541" s="441"/>
      <c r="AD541" s="441"/>
      <c r="AE541" s="441"/>
      <c r="AF541" s="441"/>
      <c r="AG541" s="441"/>
      <c r="AH541" s="441"/>
      <c r="AI541" s="441"/>
      <c r="AJ541" s="441"/>
      <c r="AK541" s="441"/>
      <c r="AL541" s="441"/>
      <c r="AM541" s="441"/>
      <c r="AN541" s="441"/>
      <c r="AO541" s="441"/>
      <c r="AP541" s="441"/>
      <c r="AQ541" s="441"/>
      <c r="AR541" s="441"/>
      <c r="AS541" s="441"/>
      <c r="AT541" s="441"/>
      <c r="AU541" s="441"/>
      <c r="AV541" s="441"/>
      <c r="AW541" s="441"/>
      <c r="AX541" s="441"/>
      <c r="AY541" s="441"/>
      <c r="AZ541" s="441"/>
      <c r="BA541" s="441"/>
      <c r="BB541" s="441"/>
    </row>
    <row r="542" spans="1:54" ht="15.75" customHeight="1">
      <c r="A542" s="40"/>
      <c r="B542" s="442">
        <v>2</v>
      </c>
      <c r="C542" s="441">
        <v>2805</v>
      </c>
      <c r="D542" s="441">
        <v>3450</v>
      </c>
      <c r="E542" s="441"/>
      <c r="F542" s="441"/>
      <c r="G542" s="441" t="s">
        <v>1247</v>
      </c>
      <c r="H542" s="441"/>
      <c r="I542" s="441"/>
      <c r="J542" s="441"/>
      <c r="K542" s="441"/>
      <c r="L542" s="441"/>
      <c r="M542" s="441"/>
      <c r="N542" s="441"/>
      <c r="O542" s="441"/>
      <c r="P542" s="441"/>
      <c r="Q542" s="441"/>
      <c r="R542" s="441"/>
      <c r="S542" s="441"/>
      <c r="T542" s="441"/>
      <c r="U542" s="441"/>
      <c r="V542" s="441"/>
      <c r="W542" s="441"/>
      <c r="X542" s="441"/>
      <c r="Y542" s="441"/>
      <c r="Z542" s="441"/>
      <c r="AA542" s="441"/>
      <c r="AB542" s="441"/>
      <c r="AC542" s="441"/>
      <c r="AD542" s="441"/>
      <c r="AE542" s="441"/>
      <c r="AF542" s="441"/>
      <c r="AG542" s="441"/>
      <c r="AH542" s="441"/>
      <c r="AI542" s="441"/>
      <c r="AJ542" s="441"/>
      <c r="AK542" s="441"/>
      <c r="AL542" s="441"/>
      <c r="AM542" s="441"/>
      <c r="AN542" s="441"/>
      <c r="AO542" s="441"/>
      <c r="AP542" s="441"/>
      <c r="AQ542" s="441"/>
      <c r="AR542" s="441"/>
      <c r="AS542" s="441"/>
      <c r="AT542" s="441"/>
      <c r="AU542" s="441"/>
      <c r="AV542" s="441"/>
      <c r="AW542" s="441"/>
      <c r="AX542" s="441"/>
      <c r="AY542" s="441"/>
      <c r="AZ542" s="441"/>
      <c r="BA542" s="441"/>
      <c r="BB542" s="441"/>
    </row>
    <row r="543" spans="1:54" ht="15.75" customHeight="1">
      <c r="A543" s="40" t="s">
        <v>2608</v>
      </c>
      <c r="B543" s="442" t="s">
        <v>2609</v>
      </c>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c r="AA543" s="441"/>
      <c r="AB543" s="441"/>
      <c r="AC543" s="441"/>
      <c r="AD543" s="441"/>
      <c r="AE543" s="441"/>
      <c r="AF543" s="441"/>
      <c r="AG543" s="441"/>
      <c r="AH543" s="441"/>
      <c r="AI543" s="441"/>
      <c r="AJ543" s="441"/>
      <c r="AK543" s="441"/>
      <c r="AL543" s="441"/>
      <c r="AM543" s="441"/>
      <c r="AN543" s="441"/>
      <c r="AO543" s="441"/>
      <c r="AP543" s="441"/>
      <c r="AQ543" s="441"/>
      <c r="AR543" s="441"/>
      <c r="AS543" s="441"/>
      <c r="AT543" s="441"/>
      <c r="AU543" s="441"/>
      <c r="AV543" s="441"/>
      <c r="AW543" s="441"/>
      <c r="AX543" s="441"/>
      <c r="AY543" s="441"/>
      <c r="AZ543" s="441"/>
      <c r="BA543" s="441"/>
      <c r="BB543" s="441"/>
    </row>
    <row r="544" spans="1:54" ht="15.75" customHeight="1">
      <c r="A544" s="40" t="s">
        <v>474</v>
      </c>
      <c r="B544" s="442" t="s">
        <v>2609</v>
      </c>
      <c r="C544" s="441"/>
      <c r="D544" s="441">
        <v>1070</v>
      </c>
      <c r="E544" s="441"/>
      <c r="F544" s="441"/>
      <c r="G544" s="441" t="s">
        <v>643</v>
      </c>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441"/>
      <c r="AE544" s="441"/>
      <c r="AF544" s="441"/>
      <c r="AG544" s="441"/>
      <c r="AH544" s="441"/>
      <c r="AI544" s="441"/>
      <c r="AJ544" s="441"/>
      <c r="AK544" s="441"/>
      <c r="AL544" s="441"/>
      <c r="AM544" s="441"/>
      <c r="AN544" s="441"/>
      <c r="AO544" s="441"/>
      <c r="AP544" s="441"/>
      <c r="AQ544" s="441"/>
      <c r="AR544" s="441"/>
      <c r="AS544" s="441"/>
      <c r="AT544" s="441"/>
      <c r="AU544" s="441"/>
      <c r="AV544" s="441"/>
      <c r="AW544" s="441"/>
      <c r="AX544" s="441"/>
      <c r="AY544" s="441"/>
      <c r="AZ544" s="441"/>
      <c r="BA544" s="441"/>
      <c r="BB544" s="441"/>
    </row>
    <row r="545" spans="1:54" ht="15.75" customHeight="1">
      <c r="A545" s="40"/>
      <c r="B545" s="442"/>
      <c r="C545" s="441"/>
      <c r="D545" s="441">
        <v>329</v>
      </c>
      <c r="E545" s="441"/>
      <c r="F545" s="441"/>
      <c r="G545" s="441" t="s">
        <v>2610</v>
      </c>
      <c r="H545" s="441"/>
      <c r="I545" s="441"/>
      <c r="J545" s="441"/>
      <c r="K545" s="441"/>
      <c r="L545" s="441"/>
      <c r="M545" s="441"/>
      <c r="N545" s="441"/>
      <c r="O545" s="441"/>
      <c r="P545" s="441"/>
      <c r="Q545" s="441"/>
      <c r="R545" s="441"/>
      <c r="S545" s="441"/>
      <c r="T545" s="441"/>
      <c r="U545" s="441"/>
      <c r="V545" s="441"/>
      <c r="W545" s="441"/>
      <c r="X545" s="441"/>
      <c r="Y545" s="441"/>
      <c r="Z545" s="441"/>
      <c r="AA545" s="441"/>
      <c r="AB545" s="441"/>
      <c r="AC545" s="441"/>
      <c r="AD545" s="441"/>
      <c r="AE545" s="441"/>
      <c r="AF545" s="441"/>
      <c r="AG545" s="441"/>
      <c r="AH545" s="441"/>
      <c r="AI545" s="441"/>
      <c r="AJ545" s="441"/>
      <c r="AK545" s="441"/>
      <c r="AL545" s="441"/>
      <c r="AM545" s="441"/>
      <c r="AN545" s="441"/>
      <c r="AO545" s="441"/>
      <c r="AP545" s="441"/>
      <c r="AQ545" s="441"/>
      <c r="AR545" s="441"/>
      <c r="AS545" s="441"/>
      <c r="AT545" s="441"/>
      <c r="AU545" s="441"/>
      <c r="AV545" s="441"/>
      <c r="AW545" s="441"/>
      <c r="AX545" s="441"/>
      <c r="AY545" s="441"/>
      <c r="AZ545" s="441"/>
      <c r="BA545" s="441"/>
      <c r="BB545" s="441"/>
    </row>
    <row r="546" spans="1:54" ht="15.75" customHeight="1">
      <c r="A546" s="40"/>
      <c r="B546" s="442"/>
      <c r="C546" s="441"/>
      <c r="D546" s="441">
        <v>2895</v>
      </c>
      <c r="E546" s="441"/>
      <c r="F546" s="441"/>
      <c r="G546" s="441" t="s">
        <v>2040</v>
      </c>
      <c r="H546" s="441"/>
      <c r="I546" s="441"/>
      <c r="J546" s="441"/>
      <c r="K546" s="441"/>
      <c r="L546" s="441"/>
      <c r="M546" s="441"/>
      <c r="N546" s="441"/>
      <c r="O546" s="441"/>
      <c r="P546" s="441"/>
      <c r="Q546" s="441"/>
      <c r="R546" s="441"/>
      <c r="S546" s="441"/>
      <c r="T546" s="441"/>
      <c r="U546" s="441"/>
      <c r="V546" s="441"/>
      <c r="W546" s="441"/>
      <c r="X546" s="441"/>
      <c r="Y546" s="441"/>
      <c r="Z546" s="441"/>
      <c r="AA546" s="441"/>
      <c r="AB546" s="441"/>
      <c r="AC546" s="441"/>
      <c r="AD546" s="441"/>
      <c r="AE546" s="441"/>
      <c r="AF546" s="441"/>
      <c r="AG546" s="441"/>
      <c r="AH546" s="441"/>
      <c r="AI546" s="441"/>
      <c r="AJ546" s="441"/>
      <c r="AK546" s="441"/>
      <c r="AL546" s="441"/>
      <c r="AM546" s="441"/>
      <c r="AN546" s="441"/>
      <c r="AO546" s="441"/>
      <c r="AP546" s="441"/>
      <c r="AQ546" s="441"/>
      <c r="AR546" s="441"/>
      <c r="AS546" s="441"/>
      <c r="AT546" s="441"/>
      <c r="AU546" s="441"/>
      <c r="AV546" s="441"/>
      <c r="AW546" s="441"/>
      <c r="AX546" s="441"/>
      <c r="AY546" s="441"/>
      <c r="AZ546" s="441"/>
      <c r="BA546" s="441"/>
      <c r="BB546" s="441"/>
    </row>
    <row r="547" spans="1:54" ht="15.75" customHeight="1">
      <c r="A547" s="40"/>
      <c r="B547" s="442"/>
      <c r="C547" s="441"/>
      <c r="D547" s="441">
        <v>680</v>
      </c>
      <c r="E547" s="441"/>
      <c r="F547" s="441"/>
      <c r="G547" s="441" t="s">
        <v>2611</v>
      </c>
      <c r="H547" s="441"/>
      <c r="I547" s="441"/>
      <c r="J547" s="441"/>
      <c r="K547" s="441"/>
      <c r="L547" s="441"/>
      <c r="M547" s="441"/>
      <c r="N547" s="441"/>
      <c r="O547" s="441"/>
      <c r="P547" s="441"/>
      <c r="Q547" s="441"/>
      <c r="R547" s="441"/>
      <c r="S547" s="441"/>
      <c r="T547" s="441"/>
      <c r="U547" s="441"/>
      <c r="V547" s="441"/>
      <c r="W547" s="441"/>
      <c r="X547" s="441"/>
      <c r="Y547" s="441"/>
      <c r="Z547" s="441"/>
      <c r="AA547" s="441"/>
      <c r="AB547" s="441"/>
      <c r="AC547" s="441"/>
      <c r="AD547" s="441"/>
      <c r="AE547" s="441"/>
      <c r="AF547" s="441"/>
      <c r="AG547" s="441"/>
      <c r="AH547" s="441"/>
      <c r="AI547" s="441"/>
      <c r="AJ547" s="441"/>
      <c r="AK547" s="441"/>
      <c r="AL547" s="441"/>
      <c r="AM547" s="441"/>
      <c r="AN547" s="441"/>
      <c r="AO547" s="441"/>
      <c r="AP547" s="441"/>
      <c r="AQ547" s="441"/>
      <c r="AR547" s="441"/>
      <c r="AS547" s="441"/>
      <c r="AT547" s="441"/>
      <c r="AU547" s="441"/>
      <c r="AV547" s="441"/>
      <c r="AW547" s="441"/>
      <c r="AX547" s="441"/>
      <c r="AY547" s="441"/>
      <c r="AZ547" s="441"/>
      <c r="BA547" s="441"/>
      <c r="BB547" s="441"/>
    </row>
    <row r="548" spans="1:54" ht="15.75" customHeight="1">
      <c r="A548" s="40"/>
      <c r="B548" s="442"/>
      <c r="C548" s="441"/>
      <c r="D548" s="441">
        <v>1430</v>
      </c>
      <c r="E548" s="441"/>
      <c r="F548" s="441"/>
      <c r="G548" s="441" t="s">
        <v>1099</v>
      </c>
      <c r="H548" s="441"/>
      <c r="I548" s="441"/>
      <c r="J548" s="441"/>
      <c r="K548" s="441"/>
      <c r="L548" s="441"/>
      <c r="M548" s="441"/>
      <c r="N548" s="441"/>
      <c r="O548" s="441"/>
      <c r="P548" s="441"/>
      <c r="Q548" s="441"/>
      <c r="R548" s="441"/>
      <c r="S548" s="441"/>
      <c r="T548" s="441"/>
      <c r="U548" s="441"/>
      <c r="V548" s="441"/>
      <c r="W548" s="441"/>
      <c r="X548" s="441"/>
      <c r="Y548" s="441"/>
      <c r="Z548" s="441"/>
      <c r="AA548" s="441"/>
      <c r="AB548" s="441"/>
      <c r="AC548" s="441"/>
      <c r="AD548" s="441"/>
      <c r="AE548" s="441"/>
      <c r="AF548" s="441"/>
      <c r="AG548" s="441"/>
      <c r="AH548" s="441"/>
      <c r="AI548" s="441"/>
      <c r="AJ548" s="441"/>
      <c r="AK548" s="441"/>
      <c r="AL548" s="441"/>
      <c r="AM548" s="441"/>
      <c r="AN548" s="441"/>
      <c r="AO548" s="441"/>
      <c r="AP548" s="441"/>
      <c r="AQ548" s="441"/>
      <c r="AR548" s="441"/>
      <c r="AS548" s="441"/>
      <c r="AT548" s="441"/>
      <c r="AU548" s="441"/>
      <c r="AV548" s="441"/>
      <c r="AW548" s="441"/>
      <c r="AX548" s="441"/>
      <c r="AY548" s="441"/>
      <c r="AZ548" s="441"/>
      <c r="BA548" s="441"/>
      <c r="BB548" s="441"/>
    </row>
    <row r="549" spans="1:54" ht="15.75" customHeight="1">
      <c r="A549" s="40" t="s">
        <v>477</v>
      </c>
      <c r="B549" s="442">
        <v>1</v>
      </c>
      <c r="C549" s="441">
        <v>2806</v>
      </c>
      <c r="D549" s="441">
        <v>2380</v>
      </c>
      <c r="E549" s="441">
        <v>-12</v>
      </c>
      <c r="F549" s="441">
        <v>31</v>
      </c>
      <c r="G549" s="441">
        <v>31</v>
      </c>
      <c r="H549" s="441" t="s">
        <v>2358</v>
      </c>
      <c r="I549" s="441"/>
      <c r="J549" s="441"/>
      <c r="K549" s="441"/>
      <c r="L549" s="441"/>
      <c r="M549" s="441"/>
      <c r="N549" s="441"/>
      <c r="O549" s="441"/>
      <c r="P549" s="441"/>
      <c r="Q549" s="441"/>
      <c r="R549" s="441"/>
      <c r="S549" s="441"/>
      <c r="T549" s="441"/>
      <c r="U549" s="441"/>
      <c r="V549" s="441"/>
      <c r="W549" s="441"/>
      <c r="X549" s="441"/>
      <c r="Y549" s="441"/>
      <c r="Z549" s="441"/>
      <c r="AA549" s="441"/>
      <c r="AB549" s="441"/>
      <c r="AC549" s="441"/>
      <c r="AD549" s="441"/>
      <c r="AE549" s="441"/>
      <c r="AF549" s="441"/>
      <c r="AG549" s="441"/>
      <c r="AH549" s="441"/>
      <c r="AI549" s="441"/>
      <c r="AJ549" s="441"/>
      <c r="AK549" s="441"/>
      <c r="AL549" s="441"/>
      <c r="AM549" s="441"/>
      <c r="AN549" s="441"/>
      <c r="AO549" s="441"/>
      <c r="AP549" s="441"/>
      <c r="AQ549" s="441"/>
      <c r="AR549" s="441"/>
      <c r="AS549" s="441"/>
      <c r="AT549" s="441"/>
      <c r="AU549" s="441"/>
      <c r="AV549" s="441"/>
      <c r="AW549" s="441"/>
      <c r="AX549" s="441"/>
      <c r="AY549" s="441"/>
      <c r="AZ549" s="441"/>
      <c r="BA549" s="441"/>
      <c r="BB549" s="441"/>
    </row>
    <row r="550" spans="1:54" ht="15.75" customHeight="1">
      <c r="A550" s="40"/>
      <c r="B550" s="442">
        <v>2</v>
      </c>
      <c r="C550" s="441">
        <v>2807</v>
      </c>
      <c r="D550" s="441">
        <v>3875</v>
      </c>
      <c r="E550" s="441">
        <v>-3</v>
      </c>
      <c r="F550" s="441">
        <v>40</v>
      </c>
      <c r="G550" s="441">
        <v>40</v>
      </c>
      <c r="H550" s="441" t="s">
        <v>1961</v>
      </c>
      <c r="I550" s="441"/>
      <c r="J550" s="441"/>
      <c r="K550" s="441"/>
      <c r="L550" s="441"/>
      <c r="M550" s="441"/>
      <c r="N550" s="441"/>
      <c r="O550" s="441"/>
      <c r="P550" s="441"/>
      <c r="Q550" s="441"/>
      <c r="R550" s="441"/>
      <c r="S550" s="441"/>
      <c r="T550" s="441"/>
      <c r="U550" s="441"/>
      <c r="V550" s="441"/>
      <c r="W550" s="441"/>
      <c r="X550" s="441"/>
      <c r="Y550" s="441"/>
      <c r="Z550" s="441"/>
      <c r="AA550" s="441"/>
      <c r="AB550" s="441"/>
      <c r="AC550" s="441"/>
      <c r="AD550" s="441"/>
      <c r="AE550" s="441"/>
      <c r="AF550" s="441"/>
      <c r="AG550" s="441"/>
      <c r="AH550" s="441"/>
      <c r="AI550" s="441"/>
      <c r="AJ550" s="441"/>
      <c r="AK550" s="441"/>
      <c r="AL550" s="441"/>
      <c r="AM550" s="441"/>
      <c r="AN550" s="441"/>
      <c r="AO550" s="441"/>
      <c r="AP550" s="441"/>
      <c r="AQ550" s="441"/>
      <c r="AR550" s="441"/>
      <c r="AS550" s="441"/>
      <c r="AT550" s="441"/>
      <c r="AU550" s="441"/>
      <c r="AV550" s="441"/>
      <c r="AW550" s="441"/>
      <c r="AX550" s="441"/>
      <c r="AY550" s="441"/>
      <c r="AZ550" s="441"/>
      <c r="BA550" s="441"/>
      <c r="BB550" s="441"/>
    </row>
    <row r="551" spans="1:54" ht="15.75" customHeight="1">
      <c r="A551" s="40"/>
      <c r="B551" s="442">
        <v>3</v>
      </c>
      <c r="C551" s="441">
        <v>2808</v>
      </c>
      <c r="D551" s="441">
        <v>1255</v>
      </c>
      <c r="E551" s="441">
        <v>0</v>
      </c>
      <c r="F551" s="441" t="s">
        <v>2475</v>
      </c>
      <c r="G551" s="441" t="s">
        <v>2475</v>
      </c>
      <c r="H551" s="441" t="s">
        <v>2358</v>
      </c>
      <c r="I551" s="441"/>
      <c r="J551" s="441"/>
      <c r="K551" s="441"/>
      <c r="L551" s="441"/>
      <c r="M551" s="441"/>
      <c r="N551" s="441"/>
      <c r="O551" s="441"/>
      <c r="P551" s="441"/>
      <c r="Q551" s="441"/>
      <c r="R551" s="441"/>
      <c r="S551" s="441"/>
      <c r="T551" s="441"/>
      <c r="U551" s="441"/>
      <c r="V551" s="441"/>
      <c r="W551" s="441"/>
      <c r="X551" s="441"/>
      <c r="Y551" s="441"/>
      <c r="Z551" s="441"/>
      <c r="AA551" s="441"/>
      <c r="AB551" s="441"/>
      <c r="AC551" s="441"/>
      <c r="AD551" s="441"/>
      <c r="AE551" s="441"/>
      <c r="AF551" s="441"/>
      <c r="AG551" s="441"/>
      <c r="AH551" s="441"/>
      <c r="AI551" s="441"/>
      <c r="AJ551" s="441"/>
      <c r="AK551" s="441"/>
      <c r="AL551" s="441"/>
      <c r="AM551" s="441"/>
      <c r="AN551" s="441"/>
      <c r="AO551" s="441"/>
      <c r="AP551" s="441"/>
      <c r="AQ551" s="441"/>
      <c r="AR551" s="441"/>
      <c r="AS551" s="441"/>
      <c r="AT551" s="441"/>
      <c r="AU551" s="441"/>
      <c r="AV551" s="441"/>
      <c r="AW551" s="441"/>
      <c r="AX551" s="441"/>
      <c r="AY551" s="441"/>
      <c r="AZ551" s="441"/>
      <c r="BA551" s="441"/>
      <c r="BB551" s="441"/>
    </row>
    <row r="552" spans="1:54" ht="15.75" customHeight="1">
      <c r="A552" s="40" t="s">
        <v>448</v>
      </c>
      <c r="B552" s="442">
        <v>1</v>
      </c>
      <c r="C552" s="441">
        <v>2809</v>
      </c>
      <c r="D552" s="441">
        <v>2540</v>
      </c>
      <c r="E552" s="441">
        <v>3</v>
      </c>
      <c r="F552" s="441" t="s">
        <v>2414</v>
      </c>
      <c r="G552" s="441" t="s">
        <v>735</v>
      </c>
      <c r="H552" s="441" t="s">
        <v>1961</v>
      </c>
      <c r="I552" s="441" t="s">
        <v>2612</v>
      </c>
      <c r="J552" s="441"/>
      <c r="K552" s="441"/>
      <c r="L552" s="441"/>
      <c r="M552" s="441"/>
      <c r="N552" s="441"/>
      <c r="O552" s="441"/>
      <c r="P552" s="441"/>
      <c r="Q552" s="441"/>
      <c r="R552" s="441"/>
      <c r="S552" s="441"/>
      <c r="T552" s="441"/>
      <c r="U552" s="441"/>
      <c r="V552" s="441"/>
      <c r="W552" s="441"/>
      <c r="X552" s="441"/>
      <c r="Y552" s="441"/>
      <c r="Z552" s="441"/>
      <c r="AA552" s="441"/>
      <c r="AB552" s="441"/>
      <c r="AC552" s="441"/>
      <c r="AD552" s="441"/>
      <c r="AE552" s="441"/>
      <c r="AF552" s="441"/>
      <c r="AG552" s="441"/>
      <c r="AH552" s="441"/>
      <c r="AI552" s="441"/>
      <c r="AJ552" s="441"/>
      <c r="AK552" s="441"/>
      <c r="AL552" s="441"/>
      <c r="AM552" s="441"/>
      <c r="AN552" s="441"/>
      <c r="AO552" s="441"/>
      <c r="AP552" s="441"/>
      <c r="AQ552" s="441"/>
      <c r="AR552" s="441"/>
      <c r="AS552" s="441"/>
      <c r="AT552" s="441"/>
      <c r="AU552" s="441"/>
      <c r="AV552" s="441"/>
      <c r="AW552" s="441"/>
      <c r="AX552" s="441"/>
      <c r="AY552" s="441"/>
      <c r="AZ552" s="441"/>
      <c r="BA552" s="441"/>
      <c r="BB552" s="441"/>
    </row>
    <row r="553" spans="1:54" ht="15.75" customHeight="1">
      <c r="A553" s="40" t="s">
        <v>479</v>
      </c>
      <c r="B553" s="442">
        <v>1</v>
      </c>
      <c r="C553" s="441">
        <v>2810</v>
      </c>
      <c r="D553" s="441">
        <v>4040</v>
      </c>
      <c r="E553" s="441"/>
      <c r="F553" s="441"/>
      <c r="G553" s="441" t="s">
        <v>2489</v>
      </c>
      <c r="H553" s="441"/>
      <c r="I553" s="441"/>
      <c r="J553" s="441"/>
      <c r="K553" s="441"/>
      <c r="L553" s="441"/>
      <c r="M553" s="441"/>
      <c r="N553" s="441"/>
      <c r="O553" s="441"/>
      <c r="P553" s="441"/>
      <c r="Q553" s="441"/>
      <c r="R553" s="441"/>
      <c r="S553" s="441"/>
      <c r="T553" s="441"/>
      <c r="U553" s="441"/>
      <c r="V553" s="441"/>
      <c r="W553" s="441"/>
      <c r="X553" s="441"/>
      <c r="Y553" s="441"/>
      <c r="Z553" s="441"/>
      <c r="AA553" s="441"/>
      <c r="AB553" s="441"/>
      <c r="AC553" s="441"/>
      <c r="AD553" s="441"/>
      <c r="AE553" s="441"/>
      <c r="AF553" s="441"/>
      <c r="AG553" s="441"/>
      <c r="AH553" s="441"/>
      <c r="AI553" s="441"/>
      <c r="AJ553" s="441"/>
      <c r="AK553" s="441"/>
      <c r="AL553" s="441"/>
      <c r="AM553" s="441"/>
      <c r="AN553" s="441"/>
      <c r="AO553" s="441"/>
      <c r="AP553" s="441"/>
      <c r="AQ553" s="441"/>
      <c r="AR553" s="441"/>
      <c r="AS553" s="441"/>
      <c r="AT553" s="441"/>
      <c r="AU553" s="441"/>
      <c r="AV553" s="441"/>
      <c r="AW553" s="441"/>
      <c r="AX553" s="441"/>
      <c r="AY553" s="441"/>
      <c r="AZ553" s="441"/>
      <c r="BA553" s="441"/>
      <c r="BB553" s="441"/>
    </row>
    <row r="554" spans="1:54" ht="15.75" customHeight="1">
      <c r="A554" s="40"/>
      <c r="B554" s="442">
        <v>2</v>
      </c>
      <c r="C554" s="441">
        <v>2811</v>
      </c>
      <c r="D554" s="441">
        <v>1100</v>
      </c>
      <c r="E554" s="441"/>
      <c r="F554" s="441"/>
      <c r="G554" s="441" t="s">
        <v>2536</v>
      </c>
      <c r="H554" s="441" t="s">
        <v>2358</v>
      </c>
      <c r="I554" s="441"/>
      <c r="J554" s="441"/>
      <c r="K554" s="441"/>
      <c r="L554" s="441"/>
      <c r="M554" s="441"/>
      <c r="N554" s="441"/>
      <c r="O554" s="441"/>
      <c r="P554" s="441"/>
      <c r="Q554" s="441"/>
      <c r="R554" s="441"/>
      <c r="S554" s="441"/>
      <c r="T554" s="441"/>
      <c r="U554" s="441"/>
      <c r="V554" s="441"/>
      <c r="W554" s="441"/>
      <c r="X554" s="441"/>
      <c r="Y554" s="441"/>
      <c r="Z554" s="441"/>
      <c r="AA554" s="441"/>
      <c r="AB554" s="441"/>
      <c r="AC554" s="441"/>
      <c r="AD554" s="441"/>
      <c r="AE554" s="441"/>
      <c r="AF554" s="441"/>
      <c r="AG554" s="441"/>
      <c r="AH554" s="441"/>
      <c r="AI554" s="441"/>
      <c r="AJ554" s="441"/>
      <c r="AK554" s="441"/>
      <c r="AL554" s="441"/>
      <c r="AM554" s="441"/>
      <c r="AN554" s="441"/>
      <c r="AO554" s="441"/>
      <c r="AP554" s="441"/>
      <c r="AQ554" s="441"/>
      <c r="AR554" s="441"/>
      <c r="AS554" s="441"/>
      <c r="AT554" s="441"/>
      <c r="AU554" s="441"/>
      <c r="AV554" s="441"/>
      <c r="AW554" s="441"/>
      <c r="AX554" s="441"/>
      <c r="AY554" s="441"/>
      <c r="AZ554" s="441"/>
      <c r="BA554" s="441"/>
      <c r="BB554" s="441"/>
    </row>
    <row r="555" spans="1:54" ht="15.75" customHeight="1">
      <c r="A555" s="40"/>
      <c r="B555" s="442">
        <v>3</v>
      </c>
      <c r="C555" s="441">
        <v>2812</v>
      </c>
      <c r="D555" s="441">
        <v>4020</v>
      </c>
      <c r="E555" s="441"/>
      <c r="F555" s="441"/>
      <c r="G555" s="441" t="s">
        <v>659</v>
      </c>
      <c r="H555" s="441" t="s">
        <v>1961</v>
      </c>
      <c r="I555" s="441" t="s">
        <v>2613</v>
      </c>
      <c r="J555" s="441"/>
      <c r="K555" s="441"/>
      <c r="L555" s="441"/>
      <c r="M555" s="441"/>
      <c r="N555" s="441"/>
      <c r="O555" s="441"/>
      <c r="P555" s="441"/>
      <c r="Q555" s="441"/>
      <c r="R555" s="441"/>
      <c r="S555" s="441"/>
      <c r="T555" s="441"/>
      <c r="U555" s="441"/>
      <c r="V555" s="441"/>
      <c r="W555" s="441"/>
      <c r="X555" s="441"/>
      <c r="Y555" s="441"/>
      <c r="Z555" s="441"/>
      <c r="AA555" s="441"/>
      <c r="AB555" s="441"/>
      <c r="AC555" s="441"/>
      <c r="AD555" s="441"/>
      <c r="AE555" s="441"/>
      <c r="AF555" s="441"/>
      <c r="AG555" s="441"/>
      <c r="AH555" s="441"/>
      <c r="AI555" s="441"/>
      <c r="AJ555" s="441"/>
      <c r="AK555" s="441"/>
      <c r="AL555" s="441"/>
      <c r="AM555" s="441"/>
      <c r="AN555" s="441"/>
      <c r="AO555" s="441"/>
      <c r="AP555" s="441"/>
      <c r="AQ555" s="441"/>
      <c r="AR555" s="441"/>
      <c r="AS555" s="441"/>
      <c r="AT555" s="441"/>
      <c r="AU555" s="441"/>
      <c r="AV555" s="441"/>
      <c r="AW555" s="441"/>
      <c r="AX555" s="441"/>
      <c r="AY555" s="441"/>
      <c r="AZ555" s="441"/>
      <c r="BA555" s="441"/>
      <c r="BB555" s="441"/>
    </row>
    <row r="556" spans="1:54" ht="15.75" customHeight="1">
      <c r="A556" s="40"/>
      <c r="B556" s="442">
        <v>4</v>
      </c>
      <c r="C556" s="441">
        <v>2813</v>
      </c>
      <c r="D556" s="441">
        <v>3670</v>
      </c>
      <c r="E556" s="441"/>
      <c r="F556" s="441"/>
      <c r="G556" s="441" t="s">
        <v>715</v>
      </c>
      <c r="H556" s="441" t="s">
        <v>2358</v>
      </c>
      <c r="I556" s="441"/>
      <c r="J556" s="441"/>
      <c r="K556" s="441"/>
      <c r="L556" s="441"/>
      <c r="M556" s="441"/>
      <c r="N556" s="441"/>
      <c r="O556" s="441"/>
      <c r="P556" s="441"/>
      <c r="Q556" s="441"/>
      <c r="R556" s="441"/>
      <c r="S556" s="441"/>
      <c r="T556" s="441"/>
      <c r="U556" s="441"/>
      <c r="V556" s="441"/>
      <c r="W556" s="441"/>
      <c r="X556" s="441"/>
      <c r="Y556" s="441"/>
      <c r="Z556" s="441"/>
      <c r="AA556" s="441"/>
      <c r="AB556" s="441"/>
      <c r="AC556" s="441"/>
      <c r="AD556" s="441"/>
      <c r="AE556" s="441"/>
      <c r="AF556" s="441"/>
      <c r="AG556" s="441"/>
      <c r="AH556" s="441"/>
      <c r="AI556" s="441"/>
      <c r="AJ556" s="441"/>
      <c r="AK556" s="441"/>
      <c r="AL556" s="441"/>
      <c r="AM556" s="441"/>
      <c r="AN556" s="441"/>
      <c r="AO556" s="441"/>
      <c r="AP556" s="441"/>
      <c r="AQ556" s="441"/>
      <c r="AR556" s="441"/>
      <c r="AS556" s="441"/>
      <c r="AT556" s="441"/>
      <c r="AU556" s="441"/>
      <c r="AV556" s="441"/>
      <c r="AW556" s="441"/>
      <c r="AX556" s="441"/>
      <c r="AY556" s="441"/>
      <c r="AZ556" s="441"/>
      <c r="BA556" s="441"/>
      <c r="BB556" s="441"/>
    </row>
    <row r="557" spans="1:54" ht="15.75" customHeight="1">
      <c r="A557" s="40" t="s">
        <v>482</v>
      </c>
      <c r="B557" s="442">
        <v>1</v>
      </c>
      <c r="C557" s="441">
        <v>2814</v>
      </c>
      <c r="D557" s="441">
        <v>1705</v>
      </c>
      <c r="E557" s="441"/>
      <c r="F557" s="441"/>
      <c r="G557" s="441" t="s">
        <v>1529</v>
      </c>
      <c r="H557" s="441"/>
      <c r="I557" s="441"/>
      <c r="J557" s="441"/>
      <c r="K557" s="441"/>
      <c r="L557" s="441"/>
      <c r="M557" s="441"/>
      <c r="N557" s="441"/>
      <c r="O557" s="441"/>
      <c r="P557" s="441"/>
      <c r="Q557" s="441"/>
      <c r="R557" s="441"/>
      <c r="S557" s="441"/>
      <c r="T557" s="441"/>
      <c r="U557" s="441"/>
      <c r="V557" s="441"/>
      <c r="W557" s="441"/>
      <c r="X557" s="441"/>
      <c r="Y557" s="441"/>
      <c r="Z557" s="441"/>
      <c r="AA557" s="441"/>
      <c r="AB557" s="441"/>
      <c r="AC557" s="441"/>
      <c r="AD557" s="441"/>
      <c r="AE557" s="441"/>
      <c r="AF557" s="441"/>
      <c r="AG557" s="441"/>
      <c r="AH557" s="441"/>
      <c r="AI557" s="441"/>
      <c r="AJ557" s="441"/>
      <c r="AK557" s="441"/>
      <c r="AL557" s="441"/>
      <c r="AM557" s="441"/>
      <c r="AN557" s="441"/>
      <c r="AO557" s="441"/>
      <c r="AP557" s="441"/>
      <c r="AQ557" s="441"/>
      <c r="AR557" s="441"/>
      <c r="AS557" s="441"/>
      <c r="AT557" s="441"/>
      <c r="AU557" s="441"/>
      <c r="AV557" s="441"/>
      <c r="AW557" s="441"/>
      <c r="AX557" s="441"/>
      <c r="AY557" s="441"/>
      <c r="AZ557" s="441"/>
      <c r="BA557" s="441"/>
      <c r="BB557" s="441"/>
    </row>
    <row r="558" spans="1:54" ht="15.75" customHeight="1">
      <c r="A558" s="40" t="s">
        <v>483</v>
      </c>
      <c r="B558" s="442">
        <v>1</v>
      </c>
      <c r="C558" s="441">
        <v>2815</v>
      </c>
      <c r="D558" s="441">
        <v>2700</v>
      </c>
      <c r="E558" s="441"/>
      <c r="F558" s="441"/>
      <c r="G558" s="441" t="s">
        <v>715</v>
      </c>
      <c r="H558" s="441"/>
      <c r="I558" s="441" t="s">
        <v>2614</v>
      </c>
      <c r="J558" s="441"/>
      <c r="K558" s="441"/>
      <c r="L558" s="441"/>
      <c r="M558" s="441"/>
      <c r="N558" s="441"/>
      <c r="O558" s="441"/>
      <c r="P558" s="441"/>
      <c r="Q558" s="441"/>
      <c r="R558" s="441"/>
      <c r="S558" s="441"/>
      <c r="T558" s="441"/>
      <c r="U558" s="441"/>
      <c r="V558" s="441"/>
      <c r="W558" s="441"/>
      <c r="X558" s="441"/>
      <c r="Y558" s="441"/>
      <c r="Z558" s="441"/>
      <c r="AA558" s="441"/>
      <c r="AB558" s="441"/>
      <c r="AC558" s="441"/>
      <c r="AD558" s="441"/>
      <c r="AE558" s="441"/>
      <c r="AF558" s="441"/>
      <c r="AG558" s="441"/>
      <c r="AH558" s="441"/>
      <c r="AI558" s="441"/>
      <c r="AJ558" s="441"/>
      <c r="AK558" s="441"/>
      <c r="AL558" s="441"/>
      <c r="AM558" s="441"/>
      <c r="AN558" s="441"/>
      <c r="AO558" s="441"/>
      <c r="AP558" s="441"/>
      <c r="AQ558" s="441"/>
      <c r="AR558" s="441"/>
      <c r="AS558" s="441"/>
      <c r="AT558" s="441"/>
      <c r="AU558" s="441"/>
      <c r="AV558" s="441"/>
      <c r="AW558" s="441"/>
      <c r="AX558" s="441"/>
      <c r="AY558" s="441"/>
      <c r="AZ558" s="441"/>
      <c r="BA558" s="441"/>
      <c r="BB558" s="441"/>
    </row>
    <row r="559" spans="1:54" ht="15.75" customHeight="1">
      <c r="A559" s="40" t="s">
        <v>484</v>
      </c>
      <c r="B559" s="442">
        <v>1</v>
      </c>
      <c r="C559" s="441">
        <v>2816</v>
      </c>
      <c r="D559" s="441">
        <v>3160</v>
      </c>
      <c r="E559" s="441"/>
      <c r="F559" s="441" t="s">
        <v>2371</v>
      </c>
      <c r="G559" s="441" t="s">
        <v>1351</v>
      </c>
      <c r="H559" s="441"/>
      <c r="I559" s="441"/>
      <c r="J559" s="441"/>
      <c r="K559" s="441"/>
      <c r="L559" s="441"/>
      <c r="M559" s="441"/>
      <c r="N559" s="441"/>
      <c r="O559" s="441"/>
      <c r="P559" s="441"/>
      <c r="Q559" s="441"/>
      <c r="R559" s="441"/>
      <c r="S559" s="441"/>
      <c r="T559" s="441"/>
      <c r="U559" s="441"/>
      <c r="V559" s="441"/>
      <c r="W559" s="441"/>
      <c r="X559" s="441"/>
      <c r="Y559" s="441"/>
      <c r="Z559" s="441"/>
      <c r="AA559" s="441"/>
      <c r="AB559" s="441"/>
      <c r="AC559" s="441"/>
      <c r="AD559" s="441"/>
      <c r="AE559" s="441"/>
      <c r="AF559" s="441"/>
      <c r="AG559" s="441"/>
      <c r="AH559" s="441"/>
      <c r="AI559" s="441"/>
      <c r="AJ559" s="441"/>
      <c r="AK559" s="441"/>
      <c r="AL559" s="441"/>
      <c r="AM559" s="441"/>
      <c r="AN559" s="441"/>
      <c r="AO559" s="441"/>
      <c r="AP559" s="441"/>
      <c r="AQ559" s="441"/>
      <c r="AR559" s="441"/>
      <c r="AS559" s="441"/>
      <c r="AT559" s="441"/>
      <c r="AU559" s="441"/>
      <c r="AV559" s="441"/>
      <c r="AW559" s="441"/>
      <c r="AX559" s="441"/>
      <c r="AY559" s="441"/>
      <c r="AZ559" s="441"/>
      <c r="BA559" s="441"/>
      <c r="BB559" s="441"/>
    </row>
    <row r="560" spans="1:54" ht="15.75" customHeight="1">
      <c r="A560" s="40"/>
      <c r="B560" s="442">
        <v>2</v>
      </c>
      <c r="C560" s="441">
        <v>2817</v>
      </c>
      <c r="D560" s="441">
        <v>3870</v>
      </c>
      <c r="E560" s="441"/>
      <c r="F560" s="441">
        <v>38</v>
      </c>
      <c r="G560" s="441">
        <v>38</v>
      </c>
      <c r="H560" s="441"/>
      <c r="I560" s="441"/>
      <c r="J560" s="441"/>
      <c r="K560" s="441"/>
      <c r="L560" s="441"/>
      <c r="M560" s="441"/>
      <c r="N560" s="441"/>
      <c r="O560" s="441"/>
      <c r="P560" s="441"/>
      <c r="Q560" s="441"/>
      <c r="R560" s="441"/>
      <c r="S560" s="441"/>
      <c r="T560" s="441"/>
      <c r="U560" s="441"/>
      <c r="V560" s="441"/>
      <c r="W560" s="441"/>
      <c r="X560" s="441"/>
      <c r="Y560" s="441"/>
      <c r="Z560" s="441"/>
      <c r="AA560" s="441"/>
      <c r="AB560" s="441"/>
      <c r="AC560" s="441"/>
      <c r="AD560" s="441"/>
      <c r="AE560" s="441"/>
      <c r="AF560" s="441"/>
      <c r="AG560" s="441"/>
      <c r="AH560" s="441"/>
      <c r="AI560" s="441"/>
      <c r="AJ560" s="441"/>
      <c r="AK560" s="441"/>
      <c r="AL560" s="441"/>
      <c r="AM560" s="441"/>
      <c r="AN560" s="441"/>
      <c r="AO560" s="441"/>
      <c r="AP560" s="441"/>
      <c r="AQ560" s="441"/>
      <c r="AR560" s="441"/>
      <c r="AS560" s="441"/>
      <c r="AT560" s="441"/>
      <c r="AU560" s="441"/>
      <c r="AV560" s="441"/>
      <c r="AW560" s="441"/>
      <c r="AX560" s="441"/>
      <c r="AY560" s="441"/>
      <c r="AZ560" s="441"/>
      <c r="BA560" s="441"/>
      <c r="BB560" s="441"/>
    </row>
    <row r="561" spans="1:54" ht="15.75" customHeight="1">
      <c r="A561" s="40"/>
      <c r="B561" s="442">
        <v>3</v>
      </c>
      <c r="C561" s="441">
        <v>2818</v>
      </c>
      <c r="D561" s="441">
        <v>2410</v>
      </c>
      <c r="E561" s="441"/>
      <c r="F561" s="441" t="s">
        <v>809</v>
      </c>
      <c r="G561" s="441" t="s">
        <v>735</v>
      </c>
      <c r="H561" s="441"/>
      <c r="I561" s="441"/>
      <c r="J561" s="441"/>
      <c r="K561" s="441"/>
      <c r="L561" s="441"/>
      <c r="M561" s="441"/>
      <c r="N561" s="441"/>
      <c r="O561" s="441"/>
      <c r="P561" s="441"/>
      <c r="Q561" s="441"/>
      <c r="R561" s="441"/>
      <c r="S561" s="441"/>
      <c r="T561" s="441"/>
      <c r="U561" s="441"/>
      <c r="V561" s="441"/>
      <c r="W561" s="441"/>
      <c r="X561" s="441"/>
      <c r="Y561" s="441"/>
      <c r="Z561" s="441"/>
      <c r="AA561" s="441"/>
      <c r="AB561" s="441"/>
      <c r="AC561" s="441"/>
      <c r="AD561" s="441"/>
      <c r="AE561" s="441"/>
      <c r="AF561" s="441"/>
      <c r="AG561" s="441"/>
      <c r="AH561" s="441"/>
      <c r="AI561" s="441"/>
      <c r="AJ561" s="441"/>
      <c r="AK561" s="441"/>
      <c r="AL561" s="441"/>
      <c r="AM561" s="441"/>
      <c r="AN561" s="441"/>
      <c r="AO561" s="441"/>
      <c r="AP561" s="441"/>
      <c r="AQ561" s="441"/>
      <c r="AR561" s="441"/>
      <c r="AS561" s="441"/>
      <c r="AT561" s="441"/>
      <c r="AU561" s="441"/>
      <c r="AV561" s="441"/>
      <c r="AW561" s="441"/>
      <c r="AX561" s="441"/>
      <c r="AY561" s="441"/>
      <c r="AZ561" s="441"/>
      <c r="BA561" s="441"/>
      <c r="BB561" s="441"/>
    </row>
    <row r="562" spans="1:54" ht="15.75" customHeight="1">
      <c r="A562" s="40"/>
      <c r="B562" s="442">
        <v>4</v>
      </c>
      <c r="C562" s="441">
        <v>2819</v>
      </c>
      <c r="D562" s="441">
        <v>2770</v>
      </c>
      <c r="E562" s="441"/>
      <c r="F562" s="441" t="s">
        <v>2041</v>
      </c>
      <c r="G562" s="441" t="s">
        <v>715</v>
      </c>
      <c r="H562" s="441"/>
      <c r="I562" s="441"/>
      <c r="J562" s="441"/>
      <c r="K562" s="441"/>
      <c r="L562" s="441"/>
      <c r="M562" s="441"/>
      <c r="N562" s="441"/>
      <c r="O562" s="441"/>
      <c r="P562" s="441"/>
      <c r="Q562" s="441"/>
      <c r="R562" s="441"/>
      <c r="S562" s="441"/>
      <c r="T562" s="441"/>
      <c r="U562" s="441"/>
      <c r="V562" s="441"/>
      <c r="W562" s="441"/>
      <c r="X562" s="441"/>
      <c r="Y562" s="441"/>
      <c r="Z562" s="441"/>
      <c r="AA562" s="441"/>
      <c r="AB562" s="441"/>
      <c r="AC562" s="441"/>
      <c r="AD562" s="441"/>
      <c r="AE562" s="441"/>
      <c r="AF562" s="441"/>
      <c r="AG562" s="441"/>
      <c r="AH562" s="441"/>
      <c r="AI562" s="441"/>
      <c r="AJ562" s="441"/>
      <c r="AK562" s="441"/>
      <c r="AL562" s="441"/>
      <c r="AM562" s="441"/>
      <c r="AN562" s="441"/>
      <c r="AO562" s="441"/>
      <c r="AP562" s="441"/>
      <c r="AQ562" s="441"/>
      <c r="AR562" s="441"/>
      <c r="AS562" s="441"/>
      <c r="AT562" s="441"/>
      <c r="AU562" s="441"/>
      <c r="AV562" s="441"/>
      <c r="AW562" s="441"/>
      <c r="AX562" s="441"/>
      <c r="AY562" s="441"/>
      <c r="AZ562" s="441"/>
      <c r="BA562" s="441"/>
      <c r="BB562" s="441"/>
    </row>
    <row r="563" spans="1:54" ht="15.75" customHeight="1">
      <c r="A563" s="40"/>
      <c r="B563" s="442">
        <v>5</v>
      </c>
      <c r="C563" s="441">
        <v>2820</v>
      </c>
      <c r="D563" s="441">
        <v>3000</v>
      </c>
      <c r="E563" s="441"/>
      <c r="F563" s="441">
        <v>40</v>
      </c>
      <c r="G563" s="441">
        <v>40</v>
      </c>
      <c r="H563" s="441"/>
      <c r="I563" s="441"/>
      <c r="J563" s="441"/>
      <c r="K563" s="441"/>
      <c r="L563" s="441"/>
      <c r="M563" s="441"/>
      <c r="N563" s="441"/>
      <c r="O563" s="441"/>
      <c r="P563" s="441"/>
      <c r="Q563" s="441"/>
      <c r="R563" s="441"/>
      <c r="S563" s="441"/>
      <c r="T563" s="441"/>
      <c r="U563" s="441"/>
      <c r="V563" s="441"/>
      <c r="W563" s="441"/>
      <c r="X563" s="441"/>
      <c r="Y563" s="441"/>
      <c r="Z563" s="441"/>
      <c r="AA563" s="441"/>
      <c r="AB563" s="441"/>
      <c r="AC563" s="441"/>
      <c r="AD563" s="441"/>
      <c r="AE563" s="441"/>
      <c r="AF563" s="441"/>
      <c r="AG563" s="441"/>
      <c r="AH563" s="441"/>
      <c r="AI563" s="441"/>
      <c r="AJ563" s="441"/>
      <c r="AK563" s="441"/>
      <c r="AL563" s="441"/>
      <c r="AM563" s="441"/>
      <c r="AN563" s="441"/>
      <c r="AO563" s="441"/>
      <c r="AP563" s="441"/>
      <c r="AQ563" s="441"/>
      <c r="AR563" s="441"/>
      <c r="AS563" s="441"/>
      <c r="AT563" s="441"/>
      <c r="AU563" s="441"/>
      <c r="AV563" s="441"/>
      <c r="AW563" s="441"/>
      <c r="AX563" s="441"/>
      <c r="AY563" s="441"/>
      <c r="AZ563" s="441"/>
      <c r="BA563" s="441"/>
      <c r="BB563" s="441"/>
    </row>
    <row r="564" spans="1:54" ht="15.75" customHeight="1">
      <c r="A564" s="40"/>
      <c r="B564" s="442">
        <v>6</v>
      </c>
      <c r="C564" s="441">
        <v>2821</v>
      </c>
      <c r="D564" s="441">
        <v>2200</v>
      </c>
      <c r="E564" s="441"/>
      <c r="F564" s="441">
        <v>33</v>
      </c>
      <c r="G564" s="441">
        <v>33</v>
      </c>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1"/>
      <c r="AD564" s="441"/>
      <c r="AE564" s="441"/>
      <c r="AF564" s="441"/>
      <c r="AG564" s="441"/>
      <c r="AH564" s="441"/>
      <c r="AI564" s="441"/>
      <c r="AJ564" s="441"/>
      <c r="AK564" s="441"/>
      <c r="AL564" s="441"/>
      <c r="AM564" s="441"/>
      <c r="AN564" s="441"/>
      <c r="AO564" s="441"/>
      <c r="AP564" s="441"/>
      <c r="AQ564" s="441"/>
      <c r="AR564" s="441"/>
      <c r="AS564" s="441"/>
      <c r="AT564" s="441"/>
      <c r="AU564" s="441"/>
      <c r="AV564" s="441"/>
      <c r="AW564" s="441"/>
      <c r="AX564" s="441"/>
      <c r="AY564" s="441"/>
      <c r="AZ564" s="441"/>
      <c r="BA564" s="441"/>
      <c r="BB564" s="441"/>
    </row>
    <row r="565" spans="1:54" ht="15.75" customHeight="1">
      <c r="A565" s="40"/>
      <c r="B565" s="442">
        <v>7</v>
      </c>
      <c r="C565" s="441">
        <v>2822</v>
      </c>
      <c r="D565" s="441">
        <v>3250</v>
      </c>
      <c r="E565" s="441"/>
      <c r="F565" s="441">
        <v>40</v>
      </c>
      <c r="G565" s="441">
        <v>40</v>
      </c>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1"/>
      <c r="AE565" s="441"/>
      <c r="AF565" s="441"/>
      <c r="AG565" s="441"/>
      <c r="AH565" s="441"/>
      <c r="AI565" s="441"/>
      <c r="AJ565" s="441"/>
      <c r="AK565" s="441"/>
      <c r="AL565" s="441"/>
      <c r="AM565" s="441"/>
      <c r="AN565" s="441"/>
      <c r="AO565" s="441"/>
      <c r="AP565" s="441"/>
      <c r="AQ565" s="441"/>
      <c r="AR565" s="441"/>
      <c r="AS565" s="441"/>
      <c r="AT565" s="441"/>
      <c r="AU565" s="441"/>
      <c r="AV565" s="441"/>
      <c r="AW565" s="441"/>
      <c r="AX565" s="441"/>
      <c r="AY565" s="441"/>
      <c r="AZ565" s="441"/>
      <c r="BA565" s="441"/>
      <c r="BB565" s="441"/>
    </row>
    <row r="566" spans="1:54" ht="15.75" customHeight="1">
      <c r="A566" s="40"/>
      <c r="B566" s="442">
        <v>8</v>
      </c>
      <c r="C566" s="441">
        <v>2823</v>
      </c>
      <c r="D566" s="441">
        <v>2840</v>
      </c>
      <c r="E566" s="441"/>
      <c r="F566" s="441" t="s">
        <v>993</v>
      </c>
      <c r="G566" s="441" t="s">
        <v>2152</v>
      </c>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1"/>
      <c r="AE566" s="441"/>
      <c r="AF566" s="441"/>
      <c r="AG566" s="441"/>
      <c r="AH566" s="441"/>
      <c r="AI566" s="441"/>
      <c r="AJ566" s="441"/>
      <c r="AK566" s="441"/>
      <c r="AL566" s="441"/>
      <c r="AM566" s="441"/>
      <c r="AN566" s="441"/>
      <c r="AO566" s="441"/>
      <c r="AP566" s="441"/>
      <c r="AQ566" s="441"/>
      <c r="AR566" s="441"/>
      <c r="AS566" s="441"/>
      <c r="AT566" s="441"/>
      <c r="AU566" s="441"/>
      <c r="AV566" s="441"/>
      <c r="AW566" s="441"/>
      <c r="AX566" s="441"/>
      <c r="AY566" s="441"/>
      <c r="AZ566" s="441"/>
      <c r="BA566" s="441"/>
      <c r="BB566" s="441"/>
    </row>
    <row r="567" spans="1:54" ht="15.75" customHeight="1">
      <c r="A567" s="40"/>
      <c r="B567" s="442">
        <v>9</v>
      </c>
      <c r="C567" s="441">
        <v>2824</v>
      </c>
      <c r="D567" s="441">
        <v>2380</v>
      </c>
      <c r="E567" s="441"/>
      <c r="F567" s="441" t="s">
        <v>1359</v>
      </c>
      <c r="G567" s="441" t="s">
        <v>809</v>
      </c>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441"/>
      <c r="AE567" s="441"/>
      <c r="AF567" s="441"/>
      <c r="AG567" s="441"/>
      <c r="AH567" s="441"/>
      <c r="AI567" s="441"/>
      <c r="AJ567" s="441"/>
      <c r="AK567" s="441"/>
      <c r="AL567" s="441"/>
      <c r="AM567" s="441"/>
      <c r="AN567" s="441"/>
      <c r="AO567" s="441"/>
      <c r="AP567" s="441"/>
      <c r="AQ567" s="441"/>
      <c r="AR567" s="441"/>
      <c r="AS567" s="441"/>
      <c r="AT567" s="441"/>
      <c r="AU567" s="441"/>
      <c r="AV567" s="441"/>
      <c r="AW567" s="441"/>
      <c r="AX567" s="441"/>
      <c r="AY567" s="441"/>
      <c r="AZ567" s="441"/>
      <c r="BA567" s="441"/>
      <c r="BB567" s="441"/>
    </row>
    <row r="568" spans="1:54" ht="15.75" customHeight="1">
      <c r="A568" s="40" t="s">
        <v>486</v>
      </c>
      <c r="B568" s="442">
        <v>1</v>
      </c>
      <c r="C568" s="441">
        <v>2825</v>
      </c>
      <c r="D568" s="441"/>
      <c r="E568" s="441"/>
      <c r="F568" s="441"/>
      <c r="G568" s="441" t="s">
        <v>2539</v>
      </c>
      <c r="H568" s="441"/>
      <c r="I568" s="441" t="s">
        <v>2615</v>
      </c>
      <c r="J568" s="441"/>
      <c r="K568" s="441"/>
      <c r="L568" s="441"/>
      <c r="M568" s="441"/>
      <c r="N568" s="441"/>
      <c r="O568" s="441"/>
      <c r="P568" s="441"/>
      <c r="Q568" s="441"/>
      <c r="R568" s="441"/>
      <c r="S568" s="441"/>
      <c r="T568" s="441"/>
      <c r="U568" s="441"/>
      <c r="V568" s="441"/>
      <c r="W568" s="441"/>
      <c r="X568" s="441"/>
      <c r="Y568" s="441"/>
      <c r="Z568" s="441"/>
      <c r="AA568" s="441"/>
      <c r="AB568" s="441"/>
      <c r="AC568" s="441"/>
      <c r="AD568" s="441"/>
      <c r="AE568" s="441"/>
      <c r="AF568" s="441"/>
      <c r="AG568" s="441"/>
      <c r="AH568" s="441"/>
      <c r="AI568" s="441"/>
      <c r="AJ568" s="441"/>
      <c r="AK568" s="441"/>
      <c r="AL568" s="441"/>
      <c r="AM568" s="441"/>
      <c r="AN568" s="441"/>
      <c r="AO568" s="441"/>
      <c r="AP568" s="441"/>
      <c r="AQ568" s="441"/>
      <c r="AR568" s="441"/>
      <c r="AS568" s="441"/>
      <c r="AT568" s="441"/>
      <c r="AU568" s="441"/>
      <c r="AV568" s="441"/>
      <c r="AW568" s="441"/>
      <c r="AX568" s="441"/>
      <c r="AY568" s="441"/>
      <c r="AZ568" s="441"/>
      <c r="BA568" s="441"/>
      <c r="BB568" s="441"/>
    </row>
    <row r="569" spans="1:54" ht="15.75" customHeight="1">
      <c r="A569" s="40" t="s">
        <v>487</v>
      </c>
      <c r="B569" s="442">
        <v>2</v>
      </c>
      <c r="C569" s="441" t="s">
        <v>2616</v>
      </c>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c r="AA569" s="441"/>
      <c r="AB569" s="441"/>
      <c r="AC569" s="441"/>
      <c r="AD569" s="441"/>
      <c r="AE569" s="441"/>
      <c r="AF569" s="441"/>
      <c r="AG569" s="441"/>
      <c r="AH569" s="441"/>
      <c r="AI569" s="441"/>
      <c r="AJ569" s="441"/>
      <c r="AK569" s="441"/>
      <c r="AL569" s="441"/>
      <c r="AM569" s="441"/>
      <c r="AN569" s="441"/>
      <c r="AO569" s="441"/>
      <c r="AP569" s="441"/>
      <c r="AQ569" s="441"/>
      <c r="AR569" s="441"/>
      <c r="AS569" s="441"/>
      <c r="AT569" s="441"/>
      <c r="AU569" s="441"/>
      <c r="AV569" s="441"/>
      <c r="AW569" s="441"/>
      <c r="AX569" s="441"/>
      <c r="AY569" s="441"/>
      <c r="AZ569" s="441"/>
      <c r="BA569" s="441"/>
      <c r="BB569" s="441"/>
    </row>
    <row r="570" spans="1:54" ht="15.75" customHeight="1">
      <c r="A570" s="40" t="s">
        <v>488</v>
      </c>
      <c r="B570" s="442">
        <v>3</v>
      </c>
      <c r="C570" s="441" t="s">
        <v>2617</v>
      </c>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c r="AA570" s="441"/>
      <c r="AB570" s="441"/>
      <c r="AC570" s="441"/>
      <c r="AD570" s="441"/>
      <c r="AE570" s="441"/>
      <c r="AF570" s="441"/>
      <c r="AG570" s="441"/>
      <c r="AH570" s="441"/>
      <c r="AI570" s="441"/>
      <c r="AJ570" s="441"/>
      <c r="AK570" s="441"/>
      <c r="AL570" s="441"/>
      <c r="AM570" s="441"/>
      <c r="AN570" s="441"/>
      <c r="AO570" s="441"/>
      <c r="AP570" s="441"/>
      <c r="AQ570" s="441"/>
      <c r="AR570" s="441"/>
      <c r="AS570" s="441"/>
      <c r="AT570" s="441"/>
      <c r="AU570" s="441"/>
      <c r="AV570" s="441"/>
      <c r="AW570" s="441"/>
      <c r="AX570" s="441"/>
      <c r="AY570" s="441"/>
      <c r="AZ570" s="441"/>
      <c r="BA570" s="441"/>
      <c r="BB570" s="441"/>
    </row>
    <row r="571" spans="1:54" ht="15.75" customHeight="1">
      <c r="A571" s="40" t="s">
        <v>491</v>
      </c>
      <c r="B571" s="442"/>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c r="AA571" s="441"/>
      <c r="AB571" s="441"/>
      <c r="AC571" s="441"/>
      <c r="AD571" s="441"/>
      <c r="AE571" s="441"/>
      <c r="AF571" s="441"/>
      <c r="AG571" s="441"/>
      <c r="AH571" s="441"/>
      <c r="AI571" s="441"/>
      <c r="AJ571" s="441"/>
      <c r="AK571" s="441"/>
      <c r="AL571" s="441"/>
      <c r="AM571" s="441"/>
      <c r="AN571" s="441"/>
      <c r="AO571" s="441"/>
      <c r="AP571" s="441"/>
      <c r="AQ571" s="441"/>
      <c r="AR571" s="441"/>
      <c r="AS571" s="441"/>
      <c r="AT571" s="441"/>
      <c r="AU571" s="441"/>
      <c r="AV571" s="441"/>
      <c r="AW571" s="441"/>
      <c r="AX571" s="441"/>
      <c r="AY571" s="441"/>
      <c r="AZ571" s="441"/>
      <c r="BA571" s="441"/>
      <c r="BB571" s="441"/>
    </row>
    <row r="572" spans="1:54" ht="15.75" customHeight="1">
      <c r="A572" s="40" t="s">
        <v>495</v>
      </c>
      <c r="B572" s="442">
        <v>43846</v>
      </c>
      <c r="C572" s="441" t="s">
        <v>2618</v>
      </c>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c r="AA572" s="441"/>
      <c r="AB572" s="441"/>
      <c r="AC572" s="441"/>
      <c r="AD572" s="441"/>
      <c r="AE572" s="441"/>
      <c r="AF572" s="441"/>
      <c r="AG572" s="441"/>
      <c r="AH572" s="441"/>
      <c r="AI572" s="441"/>
      <c r="AJ572" s="441"/>
      <c r="AK572" s="441"/>
      <c r="AL572" s="441"/>
      <c r="AM572" s="441"/>
      <c r="AN572" s="441"/>
      <c r="AO572" s="441"/>
      <c r="AP572" s="441"/>
      <c r="AQ572" s="441"/>
      <c r="AR572" s="441"/>
      <c r="AS572" s="441"/>
      <c r="AT572" s="441"/>
      <c r="AU572" s="441"/>
      <c r="AV572" s="441"/>
      <c r="AW572" s="441"/>
      <c r="AX572" s="441"/>
      <c r="AY572" s="441"/>
      <c r="AZ572" s="441"/>
      <c r="BA572" s="441"/>
      <c r="BB572" s="441"/>
    </row>
    <row r="573" spans="1:54" ht="15.75" customHeight="1">
      <c r="A573" s="40" t="s">
        <v>497</v>
      </c>
      <c r="B573" s="442">
        <v>1</v>
      </c>
      <c r="C573" s="441">
        <v>2847</v>
      </c>
      <c r="D573" s="441"/>
      <c r="E573" s="441"/>
      <c r="F573" s="441"/>
      <c r="G573" s="441" t="s">
        <v>632</v>
      </c>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441"/>
      <c r="AE573" s="441"/>
      <c r="AF573" s="441"/>
      <c r="AG573" s="441"/>
      <c r="AH573" s="441"/>
      <c r="AI573" s="441"/>
      <c r="AJ573" s="441"/>
      <c r="AK573" s="441"/>
      <c r="AL573" s="441"/>
      <c r="AM573" s="441"/>
      <c r="AN573" s="441"/>
      <c r="AO573" s="441"/>
      <c r="AP573" s="441"/>
      <c r="AQ573" s="441"/>
      <c r="AR573" s="441"/>
      <c r="AS573" s="441"/>
      <c r="AT573" s="441"/>
      <c r="AU573" s="441"/>
      <c r="AV573" s="441"/>
      <c r="AW573" s="441"/>
      <c r="AX573" s="441"/>
      <c r="AY573" s="441"/>
      <c r="AZ573" s="441"/>
      <c r="BA573" s="441"/>
      <c r="BB573" s="441"/>
    </row>
    <row r="574" spans="1:54" ht="15.75" customHeight="1">
      <c r="A574" s="40" t="s">
        <v>498</v>
      </c>
      <c r="B574" s="442">
        <v>1</v>
      </c>
      <c r="C574" s="441">
        <v>2848</v>
      </c>
      <c r="D574" s="441">
        <v>2520</v>
      </c>
      <c r="E574" s="441"/>
      <c r="F574" s="441"/>
      <c r="G574" s="441" t="s">
        <v>2372</v>
      </c>
      <c r="H574" s="441" t="s">
        <v>2619</v>
      </c>
      <c r="I574" s="441" t="s">
        <v>2620</v>
      </c>
      <c r="J574" s="441"/>
      <c r="K574" s="441"/>
      <c r="L574" s="441"/>
      <c r="M574" s="441"/>
      <c r="N574" s="441"/>
      <c r="O574" s="441"/>
      <c r="P574" s="441"/>
      <c r="Q574" s="441"/>
      <c r="R574" s="441"/>
      <c r="S574" s="441"/>
      <c r="T574" s="441"/>
      <c r="U574" s="441"/>
      <c r="V574" s="441"/>
      <c r="W574" s="441"/>
      <c r="X574" s="441"/>
      <c r="Y574" s="441"/>
      <c r="Z574" s="441"/>
      <c r="AA574" s="441"/>
      <c r="AB574" s="441"/>
      <c r="AC574" s="441"/>
      <c r="AD574" s="441"/>
      <c r="AE574" s="441"/>
      <c r="AF574" s="441"/>
      <c r="AG574" s="441"/>
      <c r="AH574" s="441"/>
      <c r="AI574" s="441"/>
      <c r="AJ574" s="441"/>
      <c r="AK574" s="441"/>
      <c r="AL574" s="441"/>
      <c r="AM574" s="441"/>
      <c r="AN574" s="441"/>
      <c r="AO574" s="441"/>
      <c r="AP574" s="441"/>
      <c r="AQ574" s="441"/>
      <c r="AR574" s="441"/>
      <c r="AS574" s="441"/>
      <c r="AT574" s="441"/>
      <c r="AU574" s="441"/>
      <c r="AV574" s="441"/>
      <c r="AW574" s="441"/>
      <c r="AX574" s="441"/>
      <c r="AY574" s="441"/>
      <c r="AZ574" s="441"/>
      <c r="BA574" s="441"/>
      <c r="BB574" s="441"/>
    </row>
    <row r="575" spans="1:54" ht="15.75" customHeight="1">
      <c r="A575" s="40"/>
      <c r="B575" s="442">
        <v>2</v>
      </c>
      <c r="C575" s="441">
        <v>2849</v>
      </c>
      <c r="D575" s="441">
        <v>3520</v>
      </c>
      <c r="E575" s="441"/>
      <c r="F575" s="441"/>
      <c r="G575" s="441" t="s">
        <v>2197</v>
      </c>
      <c r="H575" s="441"/>
      <c r="I575" s="441" t="s">
        <v>1921</v>
      </c>
      <c r="J575" s="441"/>
      <c r="K575" s="441"/>
      <c r="L575" s="441"/>
      <c r="M575" s="441"/>
      <c r="N575" s="441"/>
      <c r="O575" s="441"/>
      <c r="P575" s="441"/>
      <c r="Q575" s="441"/>
      <c r="R575" s="441"/>
      <c r="S575" s="441"/>
      <c r="T575" s="441"/>
      <c r="U575" s="441"/>
      <c r="V575" s="441"/>
      <c r="W575" s="441"/>
      <c r="X575" s="441"/>
      <c r="Y575" s="441"/>
      <c r="Z575" s="441"/>
      <c r="AA575" s="441"/>
      <c r="AB575" s="441"/>
      <c r="AC575" s="441"/>
      <c r="AD575" s="441"/>
      <c r="AE575" s="441"/>
      <c r="AF575" s="441"/>
      <c r="AG575" s="441"/>
      <c r="AH575" s="441"/>
      <c r="AI575" s="441"/>
      <c r="AJ575" s="441"/>
      <c r="AK575" s="441"/>
      <c r="AL575" s="441"/>
      <c r="AM575" s="441"/>
      <c r="AN575" s="441"/>
      <c r="AO575" s="441"/>
      <c r="AP575" s="441"/>
      <c r="AQ575" s="441"/>
      <c r="AR575" s="441"/>
      <c r="AS575" s="441"/>
      <c r="AT575" s="441"/>
      <c r="AU575" s="441"/>
      <c r="AV575" s="441"/>
      <c r="AW575" s="441"/>
      <c r="AX575" s="441"/>
      <c r="AY575" s="441"/>
      <c r="AZ575" s="441"/>
      <c r="BA575" s="441"/>
      <c r="BB575" s="441"/>
    </row>
    <row r="576" spans="1:54" ht="14.5">
      <c r="A576" s="40" t="s">
        <v>500</v>
      </c>
      <c r="B576" s="442">
        <v>43840</v>
      </c>
      <c r="C576" s="12" t="s">
        <v>2621</v>
      </c>
      <c r="D576" s="12" t="s">
        <v>2622</v>
      </c>
      <c r="E576" s="441"/>
      <c r="F576" s="441"/>
      <c r="G576" s="12" t="s">
        <v>2623</v>
      </c>
      <c r="H576" s="441"/>
      <c r="I576" s="441"/>
      <c r="J576" s="441"/>
      <c r="K576" s="441"/>
      <c r="L576" s="441"/>
      <c r="M576" s="441"/>
      <c r="N576" s="441"/>
      <c r="O576" s="441"/>
      <c r="P576" s="441"/>
      <c r="Q576" s="441"/>
      <c r="R576" s="441"/>
      <c r="S576" s="441"/>
      <c r="T576" s="441"/>
      <c r="U576" s="441"/>
      <c r="V576" s="441"/>
      <c r="W576" s="441"/>
      <c r="X576" s="441"/>
      <c r="Y576" s="441"/>
      <c r="Z576" s="441"/>
      <c r="AA576" s="441"/>
      <c r="AB576" s="441"/>
      <c r="AC576" s="441"/>
      <c r="AD576" s="441"/>
      <c r="AE576" s="441"/>
      <c r="AF576" s="441"/>
      <c r="AG576" s="441"/>
      <c r="AH576" s="441"/>
      <c r="AI576" s="441"/>
      <c r="AJ576" s="441"/>
      <c r="AK576" s="441"/>
      <c r="AL576" s="441"/>
      <c r="AM576" s="441"/>
      <c r="AN576" s="441"/>
      <c r="AO576" s="441"/>
      <c r="AP576" s="441"/>
      <c r="AQ576" s="441"/>
      <c r="AR576" s="441"/>
      <c r="AS576" s="441"/>
      <c r="AT576" s="441"/>
      <c r="AU576" s="441"/>
      <c r="AV576" s="441"/>
      <c r="AW576" s="441"/>
      <c r="AX576" s="441"/>
      <c r="AY576" s="441"/>
      <c r="AZ576" s="441"/>
      <c r="BA576" s="441"/>
      <c r="BB576" s="441"/>
    </row>
    <row r="577" spans="1:54" ht="15.75" customHeight="1">
      <c r="A577" s="40" t="s">
        <v>504</v>
      </c>
      <c r="B577" s="442">
        <v>43855</v>
      </c>
      <c r="C577" s="441" t="s">
        <v>2624</v>
      </c>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1"/>
      <c r="AD577" s="441"/>
      <c r="AE577" s="441"/>
      <c r="AF577" s="441"/>
      <c r="AG577" s="441"/>
      <c r="AH577" s="441"/>
      <c r="AI577" s="441"/>
      <c r="AJ577" s="441"/>
      <c r="AK577" s="441"/>
      <c r="AL577" s="441"/>
      <c r="AM577" s="441"/>
      <c r="AN577" s="441"/>
      <c r="AO577" s="441"/>
      <c r="AP577" s="441"/>
      <c r="AQ577" s="441"/>
      <c r="AR577" s="441"/>
      <c r="AS577" s="441"/>
      <c r="AT577" s="441"/>
      <c r="AU577" s="441"/>
      <c r="AV577" s="441"/>
      <c r="AW577" s="441"/>
      <c r="AX577" s="441"/>
      <c r="AY577" s="441"/>
      <c r="AZ577" s="441"/>
      <c r="BA577" s="441"/>
      <c r="BB577" s="441"/>
    </row>
    <row r="578" spans="1:54" ht="15.75" customHeight="1">
      <c r="A578" s="40" t="s">
        <v>506</v>
      </c>
      <c r="B578" s="442">
        <v>1</v>
      </c>
      <c r="C578" s="441">
        <v>2885</v>
      </c>
      <c r="D578" s="441">
        <v>2900</v>
      </c>
      <c r="E578" s="441"/>
      <c r="F578" s="441"/>
      <c r="G578" s="441"/>
      <c r="H578" s="441"/>
      <c r="I578" s="441" t="s">
        <v>1921</v>
      </c>
      <c r="J578" s="441"/>
      <c r="K578" s="441"/>
      <c r="L578" s="441"/>
      <c r="M578" s="441"/>
      <c r="N578" s="441"/>
      <c r="O578" s="441"/>
      <c r="P578" s="441"/>
      <c r="Q578" s="441"/>
      <c r="R578" s="441"/>
      <c r="S578" s="441"/>
      <c r="T578" s="441"/>
      <c r="U578" s="441"/>
      <c r="V578" s="441"/>
      <c r="W578" s="441"/>
      <c r="X578" s="441"/>
      <c r="Y578" s="441"/>
      <c r="Z578" s="441"/>
      <c r="AA578" s="441"/>
      <c r="AB578" s="441"/>
      <c r="AC578" s="441"/>
      <c r="AD578" s="441"/>
      <c r="AE578" s="441"/>
      <c r="AF578" s="441"/>
      <c r="AG578" s="441"/>
      <c r="AH578" s="441"/>
      <c r="AI578" s="441"/>
      <c r="AJ578" s="441"/>
      <c r="AK578" s="441"/>
      <c r="AL578" s="441"/>
      <c r="AM578" s="441"/>
      <c r="AN578" s="441"/>
      <c r="AO578" s="441"/>
      <c r="AP578" s="441"/>
      <c r="AQ578" s="441"/>
      <c r="AR578" s="441"/>
      <c r="AS578" s="441"/>
      <c r="AT578" s="441"/>
      <c r="AU578" s="441"/>
      <c r="AV578" s="441"/>
      <c r="AW578" s="441"/>
      <c r="AX578" s="441"/>
      <c r="AY578" s="441"/>
      <c r="AZ578" s="441"/>
      <c r="BA578" s="441"/>
      <c r="BB578" s="441"/>
    </row>
    <row r="579" spans="1:54" ht="15.75" customHeight="1">
      <c r="A579" s="40" t="s">
        <v>509</v>
      </c>
      <c r="B579" s="442" t="s">
        <v>2625</v>
      </c>
      <c r="C579" s="441" t="s">
        <v>2626</v>
      </c>
      <c r="D579" s="441" t="s">
        <v>2627</v>
      </c>
      <c r="E579" s="441"/>
      <c r="F579" s="441"/>
      <c r="G579" s="441"/>
      <c r="H579" s="441"/>
      <c r="I579" s="441"/>
      <c r="J579" s="441"/>
      <c r="K579" s="441"/>
      <c r="L579" s="441"/>
      <c r="M579" s="441"/>
      <c r="N579" s="441"/>
      <c r="O579" s="441"/>
      <c r="P579" s="441"/>
      <c r="Q579" s="441"/>
      <c r="R579" s="441"/>
      <c r="S579" s="441"/>
      <c r="T579" s="441"/>
      <c r="U579" s="441"/>
      <c r="V579" s="441"/>
      <c r="W579" s="441"/>
      <c r="X579" s="441"/>
      <c r="Y579" s="441"/>
      <c r="Z579" s="441"/>
      <c r="AA579" s="441"/>
      <c r="AB579" s="441"/>
      <c r="AC579" s="441"/>
      <c r="AD579" s="441"/>
      <c r="AE579" s="441"/>
      <c r="AF579" s="441"/>
      <c r="AG579" s="441"/>
      <c r="AH579" s="441"/>
      <c r="AI579" s="441"/>
      <c r="AJ579" s="441"/>
      <c r="AK579" s="441"/>
      <c r="AL579" s="441"/>
      <c r="AM579" s="441"/>
      <c r="AN579" s="441"/>
      <c r="AO579" s="441"/>
      <c r="AP579" s="441"/>
      <c r="AQ579" s="441"/>
      <c r="AR579" s="441"/>
      <c r="AS579" s="441"/>
      <c r="AT579" s="441"/>
      <c r="AU579" s="441"/>
      <c r="AV579" s="441"/>
      <c r="AW579" s="441"/>
      <c r="AX579" s="441"/>
      <c r="AY579" s="441"/>
      <c r="AZ579" s="441"/>
      <c r="BA579" s="441"/>
      <c r="BB579" s="441"/>
    </row>
    <row r="580" spans="1:54" ht="15.75" customHeight="1">
      <c r="A580" s="40"/>
      <c r="B580" s="442"/>
      <c r="C580" s="441"/>
      <c r="D580" s="441" t="s">
        <v>2628</v>
      </c>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1"/>
      <c r="AD580" s="441"/>
      <c r="AE580" s="441"/>
      <c r="AF580" s="441"/>
      <c r="AG580" s="441"/>
      <c r="AH580" s="441"/>
      <c r="AI580" s="441"/>
      <c r="AJ580" s="441"/>
      <c r="AK580" s="441"/>
      <c r="AL580" s="441"/>
      <c r="AM580" s="441"/>
      <c r="AN580" s="441"/>
      <c r="AO580" s="441"/>
      <c r="AP580" s="441"/>
      <c r="AQ580" s="441"/>
      <c r="AR580" s="441"/>
      <c r="AS580" s="441"/>
      <c r="AT580" s="441"/>
      <c r="AU580" s="441"/>
      <c r="AV580" s="441"/>
      <c r="AW580" s="441"/>
      <c r="AX580" s="441"/>
      <c r="AY580" s="441"/>
      <c r="AZ580" s="441"/>
      <c r="BA580" s="441"/>
      <c r="BB580" s="441"/>
    </row>
    <row r="581" spans="1:54" ht="15.75" customHeight="1">
      <c r="A581" s="40"/>
      <c r="B581" s="442"/>
      <c r="C581" s="441"/>
      <c r="D581" s="441" t="s">
        <v>2629</v>
      </c>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441"/>
      <c r="AE581" s="441"/>
      <c r="AF581" s="441"/>
      <c r="AG581" s="441"/>
      <c r="AH581" s="441"/>
      <c r="AI581" s="441"/>
      <c r="AJ581" s="441"/>
      <c r="AK581" s="441"/>
      <c r="AL581" s="441"/>
      <c r="AM581" s="441"/>
      <c r="AN581" s="441"/>
      <c r="AO581" s="441"/>
      <c r="AP581" s="441"/>
      <c r="AQ581" s="441"/>
      <c r="AR581" s="441"/>
      <c r="AS581" s="441"/>
      <c r="AT581" s="441"/>
      <c r="AU581" s="441"/>
      <c r="AV581" s="441"/>
      <c r="AW581" s="441"/>
      <c r="AX581" s="441"/>
      <c r="AY581" s="441"/>
      <c r="AZ581" s="441"/>
      <c r="BA581" s="441"/>
      <c r="BB581" s="441"/>
    </row>
    <row r="582" spans="1:54" ht="15.75" customHeight="1">
      <c r="A582" s="40"/>
      <c r="B582" s="442"/>
      <c r="C582" s="441"/>
      <c r="D582" s="441" t="s">
        <v>2630</v>
      </c>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441"/>
      <c r="AE582" s="441"/>
      <c r="AF582" s="441"/>
      <c r="AG582" s="441"/>
      <c r="AH582" s="441"/>
      <c r="AI582" s="441"/>
      <c r="AJ582" s="441"/>
      <c r="AK582" s="441"/>
      <c r="AL582" s="441"/>
      <c r="AM582" s="441"/>
      <c r="AN582" s="441"/>
      <c r="AO582" s="441"/>
      <c r="AP582" s="441"/>
      <c r="AQ582" s="441"/>
      <c r="AR582" s="441"/>
      <c r="AS582" s="441"/>
      <c r="AT582" s="441"/>
      <c r="AU582" s="441"/>
      <c r="AV582" s="441"/>
      <c r="AW582" s="441"/>
      <c r="AX582" s="441"/>
      <c r="AY582" s="441"/>
      <c r="AZ582" s="441"/>
      <c r="BA582" s="441"/>
      <c r="BB582" s="441"/>
    </row>
    <row r="583" spans="1:54" ht="15.75" customHeight="1">
      <c r="A583" s="40"/>
      <c r="B583" s="442"/>
      <c r="C583" s="441"/>
      <c r="D583" s="441" t="s">
        <v>2631</v>
      </c>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c r="AA583" s="441"/>
      <c r="AB583" s="441"/>
      <c r="AC583" s="441"/>
      <c r="AD583" s="441"/>
      <c r="AE583" s="441"/>
      <c r="AF583" s="441"/>
      <c r="AG583" s="441"/>
      <c r="AH583" s="441"/>
      <c r="AI583" s="441"/>
      <c r="AJ583" s="441"/>
      <c r="AK583" s="441"/>
      <c r="AL583" s="441"/>
      <c r="AM583" s="441"/>
      <c r="AN583" s="441"/>
      <c r="AO583" s="441"/>
      <c r="AP583" s="441"/>
      <c r="AQ583" s="441"/>
      <c r="AR583" s="441"/>
      <c r="AS583" s="441"/>
      <c r="AT583" s="441"/>
      <c r="AU583" s="441"/>
      <c r="AV583" s="441"/>
      <c r="AW583" s="441"/>
      <c r="AX583" s="441"/>
      <c r="AY583" s="441"/>
      <c r="AZ583" s="441"/>
      <c r="BA583" s="441"/>
      <c r="BB583" s="441"/>
    </row>
    <row r="584" spans="1:54" ht="15.75" customHeight="1">
      <c r="A584" s="40" t="s">
        <v>510</v>
      </c>
      <c r="B584" s="442">
        <v>43850</v>
      </c>
      <c r="C584" s="441" t="s">
        <v>2632</v>
      </c>
      <c r="D584" s="9" t="s">
        <v>2633</v>
      </c>
      <c r="E584" s="441"/>
      <c r="F584" s="441"/>
      <c r="G584" s="9" t="s">
        <v>511</v>
      </c>
      <c r="H584" s="441" t="s">
        <v>2634</v>
      </c>
      <c r="I584" s="441"/>
      <c r="J584" s="441"/>
      <c r="K584" s="441"/>
      <c r="L584" s="441"/>
      <c r="M584" s="441"/>
      <c r="N584" s="441"/>
      <c r="O584" s="441"/>
      <c r="P584" s="441"/>
      <c r="Q584" s="441"/>
      <c r="R584" s="441"/>
      <c r="S584" s="441"/>
      <c r="T584" s="441"/>
      <c r="U584" s="441"/>
      <c r="V584" s="441"/>
      <c r="W584" s="441"/>
      <c r="X584" s="441"/>
      <c r="Y584" s="441"/>
      <c r="Z584" s="441"/>
      <c r="AA584" s="441"/>
      <c r="AB584" s="441"/>
      <c r="AC584" s="441"/>
      <c r="AD584" s="441"/>
      <c r="AE584" s="441"/>
      <c r="AF584" s="441"/>
      <c r="AG584" s="441"/>
      <c r="AH584" s="441"/>
      <c r="AI584" s="441"/>
      <c r="AJ584" s="441"/>
      <c r="AK584" s="441"/>
      <c r="AL584" s="441"/>
      <c r="AM584" s="441"/>
      <c r="AN584" s="441"/>
      <c r="AO584" s="441"/>
      <c r="AP584" s="441"/>
      <c r="AQ584" s="441"/>
      <c r="AR584" s="441"/>
      <c r="AS584" s="441"/>
      <c r="AT584" s="441"/>
      <c r="AU584" s="441"/>
      <c r="AV584" s="441"/>
      <c r="AW584" s="441"/>
      <c r="AX584" s="441"/>
      <c r="AY584" s="441"/>
      <c r="AZ584" s="441"/>
      <c r="BA584" s="441"/>
      <c r="BB584" s="441"/>
    </row>
    <row r="585" spans="1:54" ht="15.75" customHeight="1">
      <c r="A585" s="40" t="s">
        <v>513</v>
      </c>
      <c r="B585" s="442">
        <v>1</v>
      </c>
      <c r="C585" s="441">
        <v>3040</v>
      </c>
      <c r="D585" s="441">
        <v>3110</v>
      </c>
      <c r="E585" s="441"/>
      <c r="F585" s="441"/>
      <c r="G585" s="441" t="s">
        <v>2197</v>
      </c>
      <c r="H585" s="441"/>
      <c r="I585" s="441"/>
      <c r="J585" s="441"/>
      <c r="K585" s="441"/>
      <c r="L585" s="441"/>
      <c r="M585" s="441"/>
      <c r="N585" s="441"/>
      <c r="O585" s="441"/>
      <c r="P585" s="441"/>
      <c r="Q585" s="441"/>
      <c r="R585" s="441"/>
      <c r="S585" s="441"/>
      <c r="T585" s="441"/>
      <c r="U585" s="441"/>
      <c r="V585" s="441"/>
      <c r="W585" s="441"/>
      <c r="X585" s="441"/>
      <c r="Y585" s="441"/>
      <c r="Z585" s="441"/>
      <c r="AA585" s="441"/>
      <c r="AB585" s="441"/>
      <c r="AC585" s="441"/>
      <c r="AD585" s="441"/>
      <c r="AE585" s="441"/>
      <c r="AF585" s="441"/>
      <c r="AG585" s="441"/>
      <c r="AH585" s="441"/>
      <c r="AI585" s="441"/>
      <c r="AJ585" s="441"/>
      <c r="AK585" s="441"/>
      <c r="AL585" s="441"/>
      <c r="AM585" s="441"/>
      <c r="AN585" s="441"/>
      <c r="AO585" s="441"/>
      <c r="AP585" s="441"/>
      <c r="AQ585" s="441"/>
      <c r="AR585" s="441"/>
      <c r="AS585" s="441"/>
      <c r="AT585" s="441"/>
      <c r="AU585" s="441"/>
      <c r="AV585" s="441"/>
      <c r="AW585" s="441"/>
      <c r="AX585" s="441"/>
      <c r="AY585" s="441"/>
      <c r="AZ585" s="441"/>
      <c r="BA585" s="441"/>
      <c r="BB585" s="441"/>
    </row>
    <row r="586" spans="1:54" ht="15.75" customHeight="1">
      <c r="A586" s="40" t="s">
        <v>514</v>
      </c>
      <c r="B586" s="442">
        <v>43854</v>
      </c>
      <c r="C586" s="441" t="s">
        <v>2635</v>
      </c>
      <c r="D586" s="441" t="s">
        <v>2636</v>
      </c>
      <c r="E586" s="441"/>
      <c r="F586" s="441"/>
      <c r="G586" s="441"/>
      <c r="H586" s="441"/>
      <c r="I586" s="441"/>
      <c r="J586" s="441"/>
      <c r="K586" s="441"/>
      <c r="L586" s="441"/>
      <c r="M586" s="441"/>
      <c r="N586" s="441"/>
      <c r="O586" s="441"/>
      <c r="P586" s="441"/>
      <c r="Q586" s="441"/>
      <c r="R586" s="441"/>
      <c r="S586" s="441"/>
      <c r="T586" s="441"/>
      <c r="U586" s="441"/>
      <c r="V586" s="441"/>
      <c r="W586" s="441"/>
      <c r="X586" s="441"/>
      <c r="Y586" s="441"/>
      <c r="Z586" s="441"/>
      <c r="AA586" s="441"/>
      <c r="AB586" s="441"/>
      <c r="AC586" s="441"/>
      <c r="AD586" s="441"/>
      <c r="AE586" s="441"/>
      <c r="AF586" s="441"/>
      <c r="AG586" s="441"/>
      <c r="AH586" s="441"/>
      <c r="AI586" s="441"/>
      <c r="AJ586" s="441"/>
      <c r="AK586" s="441"/>
      <c r="AL586" s="441"/>
      <c r="AM586" s="441"/>
      <c r="AN586" s="441"/>
      <c r="AO586" s="441"/>
      <c r="AP586" s="441"/>
      <c r="AQ586" s="441"/>
      <c r="AR586" s="441"/>
      <c r="AS586" s="441"/>
      <c r="AT586" s="441"/>
      <c r="AU586" s="441"/>
      <c r="AV586" s="441"/>
      <c r="AW586" s="441"/>
      <c r="AX586" s="441"/>
      <c r="AY586" s="441"/>
      <c r="AZ586" s="441"/>
      <c r="BA586" s="441"/>
      <c r="BB586" s="441"/>
    </row>
    <row r="587" spans="1:54" ht="15.75" customHeight="1">
      <c r="A587" s="40"/>
      <c r="B587" s="442"/>
      <c r="C587" s="441"/>
      <c r="D587" s="441" t="s">
        <v>2637</v>
      </c>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c r="AA587" s="441"/>
      <c r="AB587" s="441"/>
      <c r="AC587" s="441"/>
      <c r="AD587" s="441"/>
      <c r="AE587" s="441"/>
      <c r="AF587" s="441"/>
      <c r="AG587" s="441"/>
      <c r="AH587" s="441"/>
      <c r="AI587" s="441"/>
      <c r="AJ587" s="441"/>
      <c r="AK587" s="441"/>
      <c r="AL587" s="441"/>
      <c r="AM587" s="441"/>
      <c r="AN587" s="441"/>
      <c r="AO587" s="441"/>
      <c r="AP587" s="441"/>
      <c r="AQ587" s="441"/>
      <c r="AR587" s="441"/>
      <c r="AS587" s="441"/>
      <c r="AT587" s="441"/>
      <c r="AU587" s="441"/>
      <c r="AV587" s="441"/>
      <c r="AW587" s="441"/>
      <c r="AX587" s="441"/>
      <c r="AY587" s="441"/>
      <c r="AZ587" s="441"/>
      <c r="BA587" s="441"/>
      <c r="BB587" s="441"/>
    </row>
    <row r="588" spans="1:54" ht="15.75" customHeight="1">
      <c r="A588" s="40" t="s">
        <v>519</v>
      </c>
      <c r="B588" s="442" t="s">
        <v>2513</v>
      </c>
      <c r="C588" s="441" t="s">
        <v>2638</v>
      </c>
      <c r="D588" s="441"/>
      <c r="E588" s="441"/>
      <c r="F588" s="441"/>
      <c r="G588" s="441"/>
      <c r="H588" s="441"/>
      <c r="I588" s="441" t="s">
        <v>2639</v>
      </c>
      <c r="J588" s="441"/>
      <c r="K588" s="441"/>
      <c r="L588" s="441"/>
      <c r="M588" s="441"/>
      <c r="N588" s="441"/>
      <c r="O588" s="441"/>
      <c r="P588" s="441"/>
      <c r="Q588" s="441"/>
      <c r="R588" s="441"/>
      <c r="S588" s="441"/>
      <c r="T588" s="441"/>
      <c r="U588" s="441"/>
      <c r="V588" s="441"/>
      <c r="W588" s="441"/>
      <c r="X588" s="441"/>
      <c r="Y588" s="441"/>
      <c r="Z588" s="441"/>
      <c r="AA588" s="441"/>
      <c r="AB588" s="441"/>
      <c r="AC588" s="441"/>
      <c r="AD588" s="441"/>
      <c r="AE588" s="441"/>
      <c r="AF588" s="441"/>
      <c r="AG588" s="441"/>
      <c r="AH588" s="441"/>
      <c r="AI588" s="441"/>
      <c r="AJ588" s="441"/>
      <c r="AK588" s="441"/>
      <c r="AL588" s="441"/>
      <c r="AM588" s="441"/>
      <c r="AN588" s="441"/>
      <c r="AO588" s="441"/>
      <c r="AP588" s="441"/>
      <c r="AQ588" s="441"/>
      <c r="AR588" s="441"/>
      <c r="AS588" s="441"/>
      <c r="AT588" s="441"/>
      <c r="AU588" s="441"/>
      <c r="AV588" s="441"/>
      <c r="AW588" s="441"/>
      <c r="AX588" s="441"/>
      <c r="AY588" s="441"/>
      <c r="AZ588" s="441"/>
      <c r="BA588" s="441"/>
      <c r="BB588" s="441"/>
    </row>
    <row r="589" spans="1:54" ht="15.75" customHeight="1">
      <c r="A589" s="40" t="s">
        <v>117</v>
      </c>
      <c r="B589" s="442">
        <v>43851</v>
      </c>
      <c r="C589" s="441" t="s">
        <v>2640</v>
      </c>
      <c r="D589" s="441"/>
      <c r="E589" s="441"/>
      <c r="F589" s="441"/>
      <c r="G589" s="441"/>
      <c r="H589" s="441"/>
      <c r="I589" s="441"/>
      <c r="J589" s="441"/>
      <c r="K589" s="441"/>
      <c r="L589" s="441"/>
      <c r="M589" s="441"/>
      <c r="N589" s="441"/>
      <c r="O589" s="441"/>
      <c r="P589" s="441"/>
      <c r="Q589" s="441"/>
      <c r="R589" s="441"/>
      <c r="S589" s="441"/>
      <c r="T589" s="441"/>
      <c r="U589" s="441"/>
      <c r="V589" s="441"/>
      <c r="W589" s="441"/>
      <c r="X589" s="441"/>
      <c r="Y589" s="441"/>
      <c r="Z589" s="441"/>
      <c r="AA589" s="441"/>
      <c r="AB589" s="441"/>
      <c r="AC589" s="441"/>
      <c r="AD589" s="441"/>
      <c r="AE589" s="441"/>
      <c r="AF589" s="441"/>
      <c r="AG589" s="441"/>
      <c r="AH589" s="441"/>
      <c r="AI589" s="441"/>
      <c r="AJ589" s="441"/>
      <c r="AK589" s="441"/>
      <c r="AL589" s="441"/>
      <c r="AM589" s="441"/>
      <c r="AN589" s="441"/>
      <c r="AO589" s="441"/>
      <c r="AP589" s="441"/>
      <c r="AQ589" s="441"/>
      <c r="AR589" s="441"/>
      <c r="AS589" s="441"/>
      <c r="AT589" s="441"/>
      <c r="AU589" s="441"/>
      <c r="AV589" s="441"/>
      <c r="AW589" s="441"/>
      <c r="AX589" s="441"/>
      <c r="AY589" s="441"/>
      <c r="AZ589" s="441"/>
      <c r="BA589" s="441"/>
      <c r="BB589" s="441"/>
    </row>
    <row r="590" spans="1:54" ht="15.75" customHeight="1">
      <c r="A590" s="40" t="s">
        <v>523</v>
      </c>
      <c r="B590" s="442" t="s">
        <v>2001</v>
      </c>
      <c r="C590" s="441"/>
      <c r="D590" s="441">
        <v>300</v>
      </c>
      <c r="E590" s="441"/>
      <c r="F590" s="441"/>
      <c r="G590" s="441"/>
      <c r="H590" s="441"/>
      <c r="I590" s="441"/>
      <c r="J590" s="441"/>
      <c r="K590" s="441"/>
      <c r="L590" s="441"/>
      <c r="M590" s="441"/>
      <c r="N590" s="441"/>
      <c r="O590" s="441"/>
      <c r="P590" s="441"/>
      <c r="Q590" s="441"/>
      <c r="R590" s="441"/>
      <c r="S590" s="441"/>
      <c r="T590" s="441"/>
      <c r="U590" s="441"/>
      <c r="V590" s="441"/>
      <c r="W590" s="441"/>
      <c r="X590" s="441"/>
      <c r="Y590" s="441"/>
      <c r="Z590" s="441"/>
      <c r="AA590" s="441"/>
      <c r="AB590" s="441"/>
      <c r="AC590" s="441"/>
      <c r="AD590" s="441"/>
      <c r="AE590" s="441"/>
      <c r="AF590" s="441"/>
      <c r="AG590" s="441"/>
      <c r="AH590" s="441"/>
      <c r="AI590" s="441"/>
      <c r="AJ590" s="441"/>
      <c r="AK590" s="441"/>
      <c r="AL590" s="441"/>
      <c r="AM590" s="441"/>
      <c r="AN590" s="441"/>
      <c r="AO590" s="441"/>
      <c r="AP590" s="441"/>
      <c r="AQ590" s="441"/>
      <c r="AR590" s="441"/>
      <c r="AS590" s="441"/>
      <c r="AT590" s="441"/>
      <c r="AU590" s="441"/>
      <c r="AV590" s="441"/>
      <c r="AW590" s="441"/>
      <c r="AX590" s="441"/>
      <c r="AY590" s="441"/>
      <c r="AZ590" s="441"/>
      <c r="BA590" s="441"/>
      <c r="BB590" s="441"/>
    </row>
    <row r="591" spans="1:54" ht="15.75" customHeight="1">
      <c r="A591" s="40" t="s">
        <v>524</v>
      </c>
      <c r="B591" s="442">
        <v>1</v>
      </c>
      <c r="C591" s="441">
        <v>3137</v>
      </c>
      <c r="D591" s="441">
        <v>3240</v>
      </c>
      <c r="E591" s="441">
        <v>3</v>
      </c>
      <c r="F591" s="441"/>
      <c r="G591" s="441" t="s">
        <v>1351</v>
      </c>
      <c r="H591" s="441"/>
      <c r="I591" s="441"/>
      <c r="J591" s="441"/>
      <c r="K591" s="441"/>
      <c r="L591" s="441"/>
      <c r="M591" s="441"/>
      <c r="N591" s="441"/>
      <c r="O591" s="441"/>
      <c r="P591" s="441"/>
      <c r="Q591" s="441"/>
      <c r="R591" s="441"/>
      <c r="S591" s="441"/>
      <c r="T591" s="441"/>
      <c r="U591" s="441"/>
      <c r="V591" s="441"/>
      <c r="W591" s="441"/>
      <c r="X591" s="441"/>
      <c r="Y591" s="441"/>
      <c r="Z591" s="441"/>
      <c r="AA591" s="441"/>
      <c r="AB591" s="441"/>
      <c r="AC591" s="441"/>
      <c r="AD591" s="441"/>
      <c r="AE591" s="441"/>
      <c r="AF591" s="441"/>
      <c r="AG591" s="441"/>
      <c r="AH591" s="441"/>
      <c r="AI591" s="441"/>
      <c r="AJ591" s="441"/>
      <c r="AK591" s="441"/>
      <c r="AL591" s="441"/>
      <c r="AM591" s="441"/>
      <c r="AN591" s="441"/>
      <c r="AO591" s="441"/>
      <c r="AP591" s="441"/>
      <c r="AQ591" s="441"/>
      <c r="AR591" s="441"/>
      <c r="AS591" s="441"/>
      <c r="AT591" s="441"/>
      <c r="AU591" s="441"/>
      <c r="AV591" s="441"/>
      <c r="AW591" s="441"/>
      <c r="AX591" s="441"/>
      <c r="AY591" s="441"/>
      <c r="AZ591" s="441"/>
      <c r="BA591" s="441"/>
      <c r="BB591" s="441"/>
    </row>
    <row r="592" spans="1:54" ht="15.75" customHeight="1">
      <c r="A592" s="40"/>
      <c r="B592" s="442">
        <v>2</v>
      </c>
      <c r="C592" s="441">
        <v>3138</v>
      </c>
      <c r="D592" s="441">
        <v>3110</v>
      </c>
      <c r="E592" s="441">
        <v>0</v>
      </c>
      <c r="F592" s="441"/>
      <c r="G592" s="441">
        <v>40</v>
      </c>
      <c r="H592" s="441"/>
      <c r="I592" s="441" t="s">
        <v>2641</v>
      </c>
      <c r="J592" s="441"/>
      <c r="K592" s="441"/>
      <c r="L592" s="441"/>
      <c r="M592" s="441"/>
      <c r="N592" s="441"/>
      <c r="O592" s="441"/>
      <c r="P592" s="441"/>
      <c r="Q592" s="441"/>
      <c r="R592" s="441"/>
      <c r="S592" s="441"/>
      <c r="T592" s="441"/>
      <c r="U592" s="441"/>
      <c r="V592" s="441"/>
      <c r="W592" s="441"/>
      <c r="X592" s="441"/>
      <c r="Y592" s="441"/>
      <c r="Z592" s="441"/>
      <c r="AA592" s="441"/>
      <c r="AB592" s="441"/>
      <c r="AC592" s="441"/>
      <c r="AD592" s="441"/>
      <c r="AE592" s="441"/>
      <c r="AF592" s="441"/>
      <c r="AG592" s="441"/>
      <c r="AH592" s="441"/>
      <c r="AI592" s="441"/>
      <c r="AJ592" s="441"/>
      <c r="AK592" s="441"/>
      <c r="AL592" s="441"/>
      <c r="AM592" s="441"/>
      <c r="AN592" s="441"/>
      <c r="AO592" s="441"/>
      <c r="AP592" s="441"/>
      <c r="AQ592" s="441"/>
      <c r="AR592" s="441"/>
      <c r="AS592" s="441"/>
      <c r="AT592" s="441"/>
      <c r="AU592" s="441"/>
      <c r="AV592" s="441"/>
      <c r="AW592" s="441"/>
      <c r="AX592" s="441"/>
      <c r="AY592" s="441"/>
      <c r="AZ592" s="441"/>
      <c r="BA592" s="441"/>
      <c r="BB592" s="441"/>
    </row>
    <row r="593" spans="1:54" ht="15.75" customHeight="1">
      <c r="A593" s="40"/>
      <c r="B593" s="442">
        <v>3</v>
      </c>
      <c r="C593" s="441">
        <v>3139</v>
      </c>
      <c r="D593" s="441">
        <v>3350</v>
      </c>
      <c r="E593" s="441">
        <v>15</v>
      </c>
      <c r="F593" s="441"/>
      <c r="G593" s="441" t="s">
        <v>2389</v>
      </c>
      <c r="H593" s="441"/>
      <c r="I593" s="441"/>
      <c r="J593" s="441"/>
      <c r="K593" s="441"/>
      <c r="L593" s="441"/>
      <c r="M593" s="441"/>
      <c r="N593" s="441"/>
      <c r="O593" s="441"/>
      <c r="P593" s="441"/>
      <c r="Q593" s="441"/>
      <c r="R593" s="441"/>
      <c r="S593" s="441"/>
      <c r="T593" s="441"/>
      <c r="U593" s="441"/>
      <c r="V593" s="441"/>
      <c r="W593" s="441"/>
      <c r="X593" s="441"/>
      <c r="Y593" s="441"/>
      <c r="Z593" s="441"/>
      <c r="AA593" s="441"/>
      <c r="AB593" s="441"/>
      <c r="AC593" s="441"/>
      <c r="AD593" s="441"/>
      <c r="AE593" s="441"/>
      <c r="AF593" s="441"/>
      <c r="AG593" s="441"/>
      <c r="AH593" s="441"/>
      <c r="AI593" s="441"/>
      <c r="AJ593" s="441"/>
      <c r="AK593" s="441"/>
      <c r="AL593" s="441"/>
      <c r="AM593" s="441"/>
      <c r="AN593" s="441"/>
      <c r="AO593" s="441"/>
      <c r="AP593" s="441"/>
      <c r="AQ593" s="441"/>
      <c r="AR593" s="441"/>
      <c r="AS593" s="441"/>
      <c r="AT593" s="441"/>
      <c r="AU593" s="441"/>
      <c r="AV593" s="441"/>
      <c r="AW593" s="441"/>
      <c r="AX593" s="441"/>
      <c r="AY593" s="441"/>
      <c r="AZ593" s="441"/>
      <c r="BA593" s="441"/>
      <c r="BB593" s="441"/>
    </row>
    <row r="594" spans="1:54" ht="15.75" customHeight="1">
      <c r="A594" s="40"/>
      <c r="B594" s="442">
        <v>4</v>
      </c>
      <c r="C594" s="441">
        <v>3140</v>
      </c>
      <c r="D594" s="441">
        <v>2180</v>
      </c>
      <c r="E594" s="441">
        <v>8</v>
      </c>
      <c r="F594" s="441"/>
      <c r="G594" s="441" t="s">
        <v>1454</v>
      </c>
      <c r="H594" s="441"/>
      <c r="I594" s="441"/>
      <c r="J594" s="441"/>
      <c r="K594" s="441"/>
      <c r="L594" s="441"/>
      <c r="M594" s="441"/>
      <c r="N594" s="441"/>
      <c r="O594" s="441"/>
      <c r="P594" s="441"/>
      <c r="Q594" s="441"/>
      <c r="R594" s="441"/>
      <c r="S594" s="441"/>
      <c r="T594" s="441"/>
      <c r="U594" s="441"/>
      <c r="V594" s="441"/>
      <c r="W594" s="441"/>
      <c r="X594" s="441"/>
      <c r="Y594" s="441"/>
      <c r="Z594" s="441"/>
      <c r="AA594" s="441"/>
      <c r="AB594" s="441"/>
      <c r="AC594" s="441"/>
      <c r="AD594" s="441"/>
      <c r="AE594" s="441"/>
      <c r="AF594" s="441"/>
      <c r="AG594" s="441"/>
      <c r="AH594" s="441"/>
      <c r="AI594" s="441"/>
      <c r="AJ594" s="441"/>
      <c r="AK594" s="441"/>
      <c r="AL594" s="441"/>
      <c r="AM594" s="441"/>
      <c r="AN594" s="441"/>
      <c r="AO594" s="441"/>
      <c r="AP594" s="441"/>
      <c r="AQ594" s="441"/>
      <c r="AR594" s="441"/>
      <c r="AS594" s="441"/>
      <c r="AT594" s="441"/>
      <c r="AU594" s="441"/>
      <c r="AV594" s="441"/>
      <c r="AW594" s="441"/>
      <c r="AX594" s="441"/>
      <c r="AY594" s="441"/>
      <c r="AZ594" s="441"/>
      <c r="BA594" s="441"/>
      <c r="BB594" s="441"/>
    </row>
    <row r="595" spans="1:54" ht="15.75" customHeight="1">
      <c r="A595" s="40"/>
      <c r="B595" s="442">
        <v>5</v>
      </c>
      <c r="C595" s="441">
        <v>3141</v>
      </c>
      <c r="D595" s="441">
        <v>2840</v>
      </c>
      <c r="E595" s="441">
        <v>0</v>
      </c>
      <c r="F595" s="441"/>
      <c r="G595" s="441" t="s">
        <v>2082</v>
      </c>
      <c r="H595" s="441"/>
      <c r="I595" s="441"/>
      <c r="J595" s="441"/>
      <c r="K595" s="441"/>
      <c r="L595" s="441"/>
      <c r="M595" s="441"/>
      <c r="N595" s="441"/>
      <c r="O595" s="441"/>
      <c r="P595" s="441"/>
      <c r="Q595" s="441"/>
      <c r="R595" s="441"/>
      <c r="S595" s="441"/>
      <c r="T595" s="441"/>
      <c r="U595" s="441"/>
      <c r="V595" s="441"/>
      <c r="W595" s="441"/>
      <c r="X595" s="441"/>
      <c r="Y595" s="441"/>
      <c r="Z595" s="441"/>
      <c r="AA595" s="441"/>
      <c r="AB595" s="441"/>
      <c r="AC595" s="441"/>
      <c r="AD595" s="441"/>
      <c r="AE595" s="441"/>
      <c r="AF595" s="441"/>
      <c r="AG595" s="441"/>
      <c r="AH595" s="441"/>
      <c r="AI595" s="441"/>
      <c r="AJ595" s="441"/>
      <c r="AK595" s="441"/>
      <c r="AL595" s="441"/>
      <c r="AM595" s="441"/>
      <c r="AN595" s="441"/>
      <c r="AO595" s="441"/>
      <c r="AP595" s="441"/>
      <c r="AQ595" s="441"/>
      <c r="AR595" s="441"/>
      <c r="AS595" s="441"/>
      <c r="AT595" s="441"/>
      <c r="AU595" s="441"/>
      <c r="AV595" s="441"/>
      <c r="AW595" s="441"/>
      <c r="AX595" s="441"/>
      <c r="AY595" s="441"/>
      <c r="AZ595" s="441"/>
      <c r="BA595" s="441"/>
      <c r="BB595" s="441"/>
    </row>
    <row r="596" spans="1:54" ht="15.75" customHeight="1">
      <c r="A596" s="40"/>
      <c r="B596" s="442">
        <v>6</v>
      </c>
      <c r="C596" s="441">
        <v>3142</v>
      </c>
      <c r="D596" s="441">
        <v>3020</v>
      </c>
      <c r="E596" s="441">
        <v>0</v>
      </c>
      <c r="F596" s="441"/>
      <c r="G596" s="441" t="s">
        <v>2482</v>
      </c>
      <c r="H596" s="441"/>
      <c r="I596" s="441"/>
      <c r="J596" s="441"/>
      <c r="K596" s="441"/>
      <c r="L596" s="441"/>
      <c r="M596" s="441"/>
      <c r="N596" s="441"/>
      <c r="O596" s="441"/>
      <c r="P596" s="441"/>
      <c r="Q596" s="441"/>
      <c r="R596" s="441"/>
      <c r="S596" s="441"/>
      <c r="T596" s="441"/>
      <c r="U596" s="441"/>
      <c r="V596" s="441"/>
      <c r="W596" s="441"/>
      <c r="X596" s="441"/>
      <c r="Y596" s="441"/>
      <c r="Z596" s="441"/>
      <c r="AA596" s="441"/>
      <c r="AB596" s="441"/>
      <c r="AC596" s="441"/>
      <c r="AD596" s="441"/>
      <c r="AE596" s="441"/>
      <c r="AF596" s="441"/>
      <c r="AG596" s="441"/>
      <c r="AH596" s="441"/>
      <c r="AI596" s="441"/>
      <c r="AJ596" s="441"/>
      <c r="AK596" s="441"/>
      <c r="AL596" s="441"/>
      <c r="AM596" s="441"/>
      <c r="AN596" s="441"/>
      <c r="AO596" s="441"/>
      <c r="AP596" s="441"/>
      <c r="AQ596" s="441"/>
      <c r="AR596" s="441"/>
      <c r="AS596" s="441"/>
      <c r="AT596" s="441"/>
      <c r="AU596" s="441"/>
      <c r="AV596" s="441"/>
      <c r="AW596" s="441"/>
      <c r="AX596" s="441"/>
      <c r="AY596" s="441"/>
      <c r="AZ596" s="441"/>
      <c r="BA596" s="441"/>
      <c r="BB596" s="441"/>
    </row>
    <row r="597" spans="1:54" ht="15.75" customHeight="1">
      <c r="A597" s="40"/>
      <c r="B597" s="442">
        <v>7</v>
      </c>
      <c r="C597" s="441">
        <v>3143</v>
      </c>
      <c r="D597" s="441">
        <v>2820</v>
      </c>
      <c r="E597" s="441">
        <v>1</v>
      </c>
      <c r="F597" s="441"/>
      <c r="G597" s="441" t="s">
        <v>715</v>
      </c>
      <c r="H597" s="441"/>
      <c r="I597" s="441" t="s">
        <v>2641</v>
      </c>
      <c r="J597" s="441"/>
      <c r="K597" s="441"/>
      <c r="L597" s="441"/>
      <c r="M597" s="441"/>
      <c r="N597" s="441"/>
      <c r="O597" s="441"/>
      <c r="P597" s="441"/>
      <c r="Q597" s="441"/>
      <c r="R597" s="441"/>
      <c r="S597" s="441"/>
      <c r="T597" s="441"/>
      <c r="U597" s="441"/>
      <c r="V597" s="441"/>
      <c r="W597" s="441"/>
      <c r="X597" s="441"/>
      <c r="Y597" s="441"/>
      <c r="Z597" s="441"/>
      <c r="AA597" s="441"/>
      <c r="AB597" s="441"/>
      <c r="AC597" s="441"/>
      <c r="AD597" s="441"/>
      <c r="AE597" s="441"/>
      <c r="AF597" s="441"/>
      <c r="AG597" s="441"/>
      <c r="AH597" s="441"/>
      <c r="AI597" s="441"/>
      <c r="AJ597" s="441"/>
      <c r="AK597" s="441"/>
      <c r="AL597" s="441"/>
      <c r="AM597" s="441"/>
      <c r="AN597" s="441"/>
      <c r="AO597" s="441"/>
      <c r="AP597" s="441"/>
      <c r="AQ597" s="441"/>
      <c r="AR597" s="441"/>
      <c r="AS597" s="441"/>
      <c r="AT597" s="441"/>
      <c r="AU597" s="441"/>
      <c r="AV597" s="441"/>
      <c r="AW597" s="441"/>
      <c r="AX597" s="441"/>
      <c r="AY597" s="441"/>
      <c r="AZ597" s="441"/>
      <c r="BA597" s="441"/>
      <c r="BB597" s="441"/>
    </row>
    <row r="598" spans="1:54" ht="15.75" customHeight="1">
      <c r="A598" s="40"/>
      <c r="B598" s="442">
        <v>8</v>
      </c>
      <c r="C598" s="441">
        <v>3144</v>
      </c>
      <c r="D598" s="441">
        <v>3670</v>
      </c>
      <c r="E598" s="441">
        <v>8</v>
      </c>
      <c r="F598" s="441"/>
      <c r="G598" s="441" t="s">
        <v>2197</v>
      </c>
      <c r="H598" s="441"/>
      <c r="I598" s="441" t="s">
        <v>2642</v>
      </c>
      <c r="J598" s="441"/>
      <c r="K598" s="441"/>
      <c r="L598" s="441"/>
      <c r="M598" s="441"/>
      <c r="N598" s="441"/>
      <c r="O598" s="441"/>
      <c r="P598" s="441"/>
      <c r="Q598" s="441"/>
      <c r="R598" s="441"/>
      <c r="S598" s="441"/>
      <c r="T598" s="441"/>
      <c r="U598" s="441"/>
      <c r="V598" s="441"/>
      <c r="W598" s="441"/>
      <c r="X598" s="441"/>
      <c r="Y598" s="441"/>
      <c r="Z598" s="441"/>
      <c r="AA598" s="441"/>
      <c r="AB598" s="441"/>
      <c r="AC598" s="441"/>
      <c r="AD598" s="441"/>
      <c r="AE598" s="441"/>
      <c r="AF598" s="441"/>
      <c r="AG598" s="441"/>
      <c r="AH598" s="441"/>
      <c r="AI598" s="441"/>
      <c r="AJ598" s="441"/>
      <c r="AK598" s="441"/>
      <c r="AL598" s="441"/>
      <c r="AM598" s="441"/>
      <c r="AN598" s="441"/>
      <c r="AO598" s="441"/>
      <c r="AP598" s="441"/>
      <c r="AQ598" s="441"/>
      <c r="AR598" s="441"/>
      <c r="AS598" s="441"/>
      <c r="AT598" s="441"/>
      <c r="AU598" s="441"/>
      <c r="AV598" s="441"/>
      <c r="AW598" s="441"/>
      <c r="AX598" s="441"/>
      <c r="AY598" s="441"/>
      <c r="AZ598" s="441"/>
      <c r="BA598" s="441"/>
      <c r="BB598" s="441"/>
    </row>
    <row r="599" spans="1:54" ht="15.75" customHeight="1">
      <c r="A599" s="40"/>
      <c r="B599" s="442">
        <v>9</v>
      </c>
      <c r="C599" s="441">
        <v>3145</v>
      </c>
      <c r="D599" s="441">
        <v>3630</v>
      </c>
      <c r="E599" s="441">
        <v>1</v>
      </c>
      <c r="F599" s="441"/>
      <c r="G599" s="441" t="s">
        <v>2152</v>
      </c>
      <c r="H599" s="441"/>
      <c r="I599" s="441" t="s">
        <v>2642</v>
      </c>
      <c r="J599" s="441"/>
      <c r="K599" s="441"/>
      <c r="L599" s="441"/>
      <c r="M599" s="441"/>
      <c r="N599" s="441"/>
      <c r="O599" s="441"/>
      <c r="P599" s="441"/>
      <c r="Q599" s="441"/>
      <c r="R599" s="441"/>
      <c r="S599" s="441"/>
      <c r="T599" s="441"/>
      <c r="U599" s="441"/>
      <c r="V599" s="441"/>
      <c r="W599" s="441"/>
      <c r="X599" s="441"/>
      <c r="Y599" s="441"/>
      <c r="Z599" s="441"/>
      <c r="AA599" s="441"/>
      <c r="AB599" s="441"/>
      <c r="AC599" s="441"/>
      <c r="AD599" s="441"/>
      <c r="AE599" s="441"/>
      <c r="AF599" s="441"/>
      <c r="AG599" s="441"/>
      <c r="AH599" s="441"/>
      <c r="AI599" s="441"/>
      <c r="AJ599" s="441"/>
      <c r="AK599" s="441"/>
      <c r="AL599" s="441"/>
      <c r="AM599" s="441"/>
      <c r="AN599" s="441"/>
      <c r="AO599" s="441"/>
      <c r="AP599" s="441"/>
      <c r="AQ599" s="441"/>
      <c r="AR599" s="441"/>
      <c r="AS599" s="441"/>
      <c r="AT599" s="441"/>
      <c r="AU599" s="441"/>
      <c r="AV599" s="441"/>
      <c r="AW599" s="441"/>
      <c r="AX599" s="441"/>
      <c r="AY599" s="441"/>
      <c r="AZ599" s="441"/>
      <c r="BA599" s="441"/>
      <c r="BB599" s="441"/>
    </row>
    <row r="600" spans="1:54" ht="15.75" customHeight="1">
      <c r="A600" s="40"/>
      <c r="B600" s="442">
        <v>10</v>
      </c>
      <c r="C600" s="441">
        <v>3146</v>
      </c>
      <c r="D600" s="441">
        <v>3160</v>
      </c>
      <c r="E600" s="441">
        <v>2</v>
      </c>
      <c r="F600" s="441"/>
      <c r="G600" s="441" t="s">
        <v>2482</v>
      </c>
      <c r="H600" s="441"/>
      <c r="I600" s="441"/>
      <c r="J600" s="441"/>
      <c r="K600" s="441"/>
      <c r="L600" s="441"/>
      <c r="M600" s="441"/>
      <c r="N600" s="441"/>
      <c r="O600" s="441"/>
      <c r="P600" s="441"/>
      <c r="Q600" s="441"/>
      <c r="R600" s="441"/>
      <c r="S600" s="441"/>
      <c r="T600" s="441"/>
      <c r="U600" s="441"/>
      <c r="V600" s="441"/>
      <c r="W600" s="441"/>
      <c r="X600" s="441"/>
      <c r="Y600" s="441"/>
      <c r="Z600" s="441"/>
      <c r="AA600" s="441"/>
      <c r="AB600" s="441"/>
      <c r="AC600" s="441"/>
      <c r="AD600" s="441"/>
      <c r="AE600" s="441"/>
      <c r="AF600" s="441"/>
      <c r="AG600" s="441"/>
      <c r="AH600" s="441"/>
      <c r="AI600" s="441"/>
      <c r="AJ600" s="441"/>
      <c r="AK600" s="441"/>
      <c r="AL600" s="441"/>
      <c r="AM600" s="441"/>
      <c r="AN600" s="441"/>
      <c r="AO600" s="441"/>
      <c r="AP600" s="441"/>
      <c r="AQ600" s="441"/>
      <c r="AR600" s="441"/>
      <c r="AS600" s="441"/>
      <c r="AT600" s="441"/>
      <c r="AU600" s="441"/>
      <c r="AV600" s="441"/>
      <c r="AW600" s="441"/>
      <c r="AX600" s="441"/>
      <c r="AY600" s="441"/>
      <c r="AZ600" s="441"/>
      <c r="BA600" s="441"/>
      <c r="BB600" s="441"/>
    </row>
    <row r="601" spans="1:54" ht="15.75" customHeight="1">
      <c r="A601" s="40" t="s">
        <v>526</v>
      </c>
      <c r="B601" s="442" t="s">
        <v>2643</v>
      </c>
      <c r="C601" s="441" t="s">
        <v>2644</v>
      </c>
      <c r="D601" s="9" t="s">
        <v>2003</v>
      </c>
      <c r="E601" s="441"/>
      <c r="F601" s="441"/>
      <c r="G601" s="9" t="s">
        <v>2002</v>
      </c>
      <c r="H601" s="441"/>
      <c r="I601" s="441"/>
      <c r="J601" s="441"/>
      <c r="K601" s="441"/>
      <c r="L601" s="441"/>
      <c r="M601" s="441"/>
      <c r="N601" s="441"/>
      <c r="O601" s="441"/>
      <c r="P601" s="441"/>
      <c r="Q601" s="441"/>
      <c r="R601" s="441"/>
      <c r="S601" s="441"/>
      <c r="T601" s="441"/>
      <c r="U601" s="441"/>
      <c r="V601" s="441"/>
      <c r="W601" s="441"/>
      <c r="X601" s="441"/>
      <c r="Y601" s="441"/>
      <c r="Z601" s="441"/>
      <c r="AA601" s="441"/>
      <c r="AB601" s="441"/>
      <c r="AC601" s="441"/>
      <c r="AD601" s="441"/>
      <c r="AE601" s="441"/>
      <c r="AF601" s="441"/>
      <c r="AG601" s="441"/>
      <c r="AH601" s="441"/>
      <c r="AI601" s="441"/>
      <c r="AJ601" s="441"/>
      <c r="AK601" s="441"/>
      <c r="AL601" s="441"/>
      <c r="AM601" s="441"/>
      <c r="AN601" s="441"/>
      <c r="AO601" s="441"/>
      <c r="AP601" s="441"/>
      <c r="AQ601" s="441"/>
      <c r="AR601" s="441"/>
      <c r="AS601" s="441"/>
      <c r="AT601" s="441"/>
      <c r="AU601" s="441"/>
      <c r="AV601" s="441"/>
      <c r="AW601" s="441"/>
      <c r="AX601" s="441"/>
      <c r="AY601" s="441"/>
      <c r="AZ601" s="441"/>
      <c r="BA601" s="441"/>
      <c r="BB601" s="441"/>
    </row>
    <row r="602" spans="1:54" ht="15.75" customHeight="1">
      <c r="A602" s="40" t="s">
        <v>530</v>
      </c>
      <c r="B602" s="442">
        <v>1</v>
      </c>
      <c r="C602" s="441">
        <v>3246</v>
      </c>
      <c r="D602" s="441">
        <v>3810</v>
      </c>
      <c r="E602" s="441"/>
      <c r="F602" s="441"/>
      <c r="G602" s="441" t="s">
        <v>2371</v>
      </c>
      <c r="H602" s="441"/>
      <c r="I602" s="441"/>
      <c r="J602" s="441"/>
      <c r="K602" s="441"/>
      <c r="L602" s="441"/>
      <c r="M602" s="441"/>
      <c r="N602" s="441"/>
      <c r="O602" s="441"/>
      <c r="P602" s="441"/>
      <c r="Q602" s="441"/>
      <c r="R602" s="441"/>
      <c r="S602" s="441"/>
      <c r="T602" s="441"/>
      <c r="U602" s="441"/>
      <c r="V602" s="441"/>
      <c r="W602" s="441"/>
      <c r="X602" s="441"/>
      <c r="Y602" s="441"/>
      <c r="Z602" s="441"/>
      <c r="AA602" s="441"/>
      <c r="AB602" s="441"/>
      <c r="AC602" s="441"/>
      <c r="AD602" s="441"/>
      <c r="AE602" s="441"/>
      <c r="AF602" s="441"/>
      <c r="AG602" s="441"/>
      <c r="AH602" s="441"/>
      <c r="AI602" s="441"/>
      <c r="AJ602" s="441"/>
      <c r="AK602" s="441"/>
      <c r="AL602" s="441"/>
      <c r="AM602" s="441"/>
      <c r="AN602" s="441"/>
      <c r="AO602" s="441"/>
      <c r="AP602" s="441"/>
      <c r="AQ602" s="441"/>
      <c r="AR602" s="441"/>
      <c r="AS602" s="441"/>
      <c r="AT602" s="441"/>
      <c r="AU602" s="441"/>
      <c r="AV602" s="441"/>
      <c r="AW602" s="441"/>
      <c r="AX602" s="441"/>
      <c r="AY602" s="441"/>
      <c r="AZ602" s="441"/>
      <c r="BA602" s="441"/>
      <c r="BB602" s="441"/>
    </row>
    <row r="603" spans="1:54" ht="15.75" customHeight="1">
      <c r="A603" s="40" t="s">
        <v>533</v>
      </c>
      <c r="B603" s="442" t="s">
        <v>2645</v>
      </c>
      <c r="C603" s="441" t="s">
        <v>2646</v>
      </c>
      <c r="D603" s="9" t="s">
        <v>2647</v>
      </c>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441"/>
      <c r="AE603" s="441"/>
      <c r="AF603" s="441"/>
      <c r="AG603" s="441"/>
      <c r="AH603" s="441"/>
      <c r="AI603" s="441"/>
      <c r="AJ603" s="441"/>
      <c r="AK603" s="441"/>
      <c r="AL603" s="441"/>
      <c r="AM603" s="441"/>
      <c r="AN603" s="441"/>
      <c r="AO603" s="441"/>
      <c r="AP603" s="441"/>
      <c r="AQ603" s="441"/>
      <c r="AR603" s="441"/>
      <c r="AS603" s="441"/>
      <c r="AT603" s="441"/>
      <c r="AU603" s="441"/>
      <c r="AV603" s="441"/>
      <c r="AW603" s="441"/>
      <c r="AX603" s="441"/>
      <c r="AY603" s="441"/>
      <c r="AZ603" s="441"/>
      <c r="BA603" s="441"/>
      <c r="BB603" s="441"/>
    </row>
    <row r="604" spans="1:54" ht="15.75" customHeight="1">
      <c r="A604" s="40"/>
      <c r="B604" s="442"/>
      <c r="C604" s="441"/>
      <c r="D604" s="9" t="s">
        <v>2648</v>
      </c>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1"/>
      <c r="AE604" s="441"/>
      <c r="AF604" s="441"/>
      <c r="AG604" s="441"/>
      <c r="AH604" s="441"/>
      <c r="AI604" s="441"/>
      <c r="AJ604" s="441"/>
      <c r="AK604" s="441"/>
      <c r="AL604" s="441"/>
      <c r="AM604" s="441"/>
      <c r="AN604" s="441"/>
      <c r="AO604" s="441"/>
      <c r="AP604" s="441"/>
      <c r="AQ604" s="441"/>
      <c r="AR604" s="441"/>
      <c r="AS604" s="441"/>
      <c r="AT604" s="441"/>
      <c r="AU604" s="441"/>
      <c r="AV604" s="441"/>
      <c r="AW604" s="441"/>
      <c r="AX604" s="441"/>
      <c r="AY604" s="441"/>
      <c r="AZ604" s="441"/>
      <c r="BA604" s="441"/>
      <c r="BB604" s="441"/>
    </row>
    <row r="605" spans="1:54" ht="15.75" customHeight="1">
      <c r="A605" s="40" t="s">
        <v>537</v>
      </c>
      <c r="B605" s="442">
        <v>1</v>
      </c>
      <c r="C605" s="441">
        <v>3367</v>
      </c>
      <c r="D605" s="441"/>
      <c r="E605" s="441"/>
      <c r="F605" s="441"/>
      <c r="G605" s="441" t="s">
        <v>2079</v>
      </c>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1"/>
      <c r="AE605" s="441"/>
      <c r="AF605" s="441"/>
      <c r="AG605" s="441"/>
      <c r="AH605" s="441"/>
      <c r="AI605" s="441"/>
      <c r="AJ605" s="441"/>
      <c r="AK605" s="441"/>
      <c r="AL605" s="441"/>
      <c r="AM605" s="441"/>
      <c r="AN605" s="441"/>
      <c r="AO605" s="441"/>
      <c r="AP605" s="441"/>
      <c r="AQ605" s="441"/>
      <c r="AR605" s="441"/>
      <c r="AS605" s="441"/>
      <c r="AT605" s="441"/>
      <c r="AU605" s="441"/>
      <c r="AV605" s="441"/>
      <c r="AW605" s="441"/>
      <c r="AX605" s="441"/>
      <c r="AY605" s="441"/>
      <c r="AZ605" s="441"/>
      <c r="BA605" s="441"/>
      <c r="BB605" s="441"/>
    </row>
    <row r="606" spans="1:54" ht="15.75" customHeight="1">
      <c r="A606" s="40" t="s">
        <v>539</v>
      </c>
      <c r="B606" s="442">
        <v>1</v>
      </c>
      <c r="C606" s="441">
        <v>3368</v>
      </c>
      <c r="D606" s="441">
        <v>4000</v>
      </c>
      <c r="E606" s="441"/>
      <c r="F606" s="441" t="s">
        <v>2649</v>
      </c>
      <c r="G606" s="441" t="s">
        <v>632</v>
      </c>
      <c r="H606" s="441" t="s">
        <v>1961</v>
      </c>
      <c r="I606" s="441"/>
      <c r="J606" s="441"/>
      <c r="K606" s="441"/>
      <c r="L606" s="441"/>
      <c r="M606" s="441"/>
      <c r="N606" s="441"/>
      <c r="O606" s="441"/>
      <c r="P606" s="441"/>
      <c r="Q606" s="441"/>
      <c r="R606" s="441"/>
      <c r="S606" s="441"/>
      <c r="T606" s="441"/>
      <c r="U606" s="441"/>
      <c r="V606" s="441"/>
      <c r="W606" s="441"/>
      <c r="X606" s="441"/>
      <c r="Y606" s="441"/>
      <c r="Z606" s="441"/>
      <c r="AA606" s="441"/>
      <c r="AB606" s="441"/>
      <c r="AC606" s="441"/>
      <c r="AD606" s="441"/>
      <c r="AE606" s="441"/>
      <c r="AF606" s="441"/>
      <c r="AG606" s="441"/>
      <c r="AH606" s="441"/>
      <c r="AI606" s="441"/>
      <c r="AJ606" s="441"/>
      <c r="AK606" s="441"/>
      <c r="AL606" s="441"/>
      <c r="AM606" s="441"/>
      <c r="AN606" s="441"/>
      <c r="AO606" s="441"/>
      <c r="AP606" s="441"/>
      <c r="AQ606" s="441"/>
      <c r="AR606" s="441"/>
      <c r="AS606" s="441"/>
      <c r="AT606" s="441"/>
      <c r="AU606" s="441"/>
      <c r="AV606" s="441"/>
      <c r="AW606" s="441"/>
      <c r="AX606" s="441"/>
      <c r="AY606" s="441"/>
      <c r="AZ606" s="441"/>
      <c r="BA606" s="441"/>
      <c r="BB606" s="441"/>
    </row>
    <row r="607" spans="1:54" ht="15.75" customHeight="1">
      <c r="A607" s="40"/>
      <c r="B607" s="442">
        <v>2</v>
      </c>
      <c r="C607" s="441">
        <v>3369</v>
      </c>
      <c r="D607" s="441">
        <v>3850</v>
      </c>
      <c r="E607" s="441"/>
      <c r="F607" s="441" t="s">
        <v>2650</v>
      </c>
      <c r="G607" s="441" t="s">
        <v>2483</v>
      </c>
      <c r="H607" s="441" t="s">
        <v>1961</v>
      </c>
      <c r="I607" s="441"/>
      <c r="J607" s="441"/>
      <c r="K607" s="441"/>
      <c r="L607" s="441"/>
      <c r="M607" s="441"/>
      <c r="N607" s="441"/>
      <c r="O607" s="441"/>
      <c r="P607" s="441"/>
      <c r="Q607" s="441"/>
      <c r="R607" s="441"/>
      <c r="S607" s="441"/>
      <c r="T607" s="441"/>
      <c r="U607" s="441"/>
      <c r="V607" s="441"/>
      <c r="W607" s="441"/>
      <c r="X607" s="441"/>
      <c r="Y607" s="441"/>
      <c r="Z607" s="441"/>
      <c r="AA607" s="441"/>
      <c r="AB607" s="441"/>
      <c r="AC607" s="441"/>
      <c r="AD607" s="441"/>
      <c r="AE607" s="441"/>
      <c r="AF607" s="441"/>
      <c r="AG607" s="441"/>
      <c r="AH607" s="441"/>
      <c r="AI607" s="441"/>
      <c r="AJ607" s="441"/>
      <c r="AK607" s="441"/>
      <c r="AL607" s="441"/>
      <c r="AM607" s="441"/>
      <c r="AN607" s="441"/>
      <c r="AO607" s="441"/>
      <c r="AP607" s="441"/>
      <c r="AQ607" s="441"/>
      <c r="AR607" s="441"/>
      <c r="AS607" s="441"/>
      <c r="AT607" s="441"/>
      <c r="AU607" s="441"/>
      <c r="AV607" s="441"/>
      <c r="AW607" s="441"/>
      <c r="AX607" s="441"/>
      <c r="AY607" s="441"/>
      <c r="AZ607" s="441"/>
      <c r="BA607" s="441"/>
      <c r="BB607" s="441"/>
    </row>
    <row r="608" spans="1:54" ht="15.75" customHeight="1">
      <c r="A608" s="40" t="s">
        <v>542</v>
      </c>
      <c r="B608" s="442">
        <v>1</v>
      </c>
      <c r="C608" s="441">
        <v>3370</v>
      </c>
      <c r="D608" s="41">
        <v>3360</v>
      </c>
      <c r="E608" s="441"/>
      <c r="F608" s="441"/>
      <c r="G608" s="441" t="s">
        <v>2389</v>
      </c>
      <c r="H608" s="441"/>
      <c r="I608" s="441"/>
      <c r="J608" s="441"/>
      <c r="K608" s="441"/>
      <c r="L608" s="441"/>
      <c r="M608" s="441"/>
      <c r="N608" s="441"/>
      <c r="O608" s="441"/>
      <c r="P608" s="441"/>
      <c r="Q608" s="441"/>
      <c r="R608" s="441"/>
      <c r="S608" s="441"/>
      <c r="T608" s="441"/>
      <c r="U608" s="441"/>
      <c r="V608" s="441"/>
      <c r="W608" s="441"/>
      <c r="X608" s="441"/>
      <c r="Y608" s="441"/>
      <c r="Z608" s="441"/>
      <c r="AA608" s="441"/>
      <c r="AB608" s="441"/>
      <c r="AC608" s="441"/>
      <c r="AD608" s="441"/>
      <c r="AE608" s="441"/>
      <c r="AF608" s="441"/>
      <c r="AG608" s="441"/>
      <c r="AH608" s="441"/>
      <c r="AI608" s="441"/>
      <c r="AJ608" s="441"/>
      <c r="AK608" s="441"/>
      <c r="AL608" s="441"/>
      <c r="AM608" s="441"/>
      <c r="AN608" s="441"/>
      <c r="AO608" s="441"/>
      <c r="AP608" s="441"/>
      <c r="AQ608" s="441"/>
      <c r="AR608" s="441"/>
      <c r="AS608" s="441"/>
      <c r="AT608" s="441"/>
      <c r="AU608" s="441"/>
      <c r="AV608" s="441"/>
      <c r="AW608" s="441"/>
      <c r="AX608" s="441"/>
      <c r="AY608" s="441"/>
      <c r="AZ608" s="441"/>
      <c r="BA608" s="441"/>
      <c r="BB608" s="441"/>
    </row>
    <row r="609" spans="1:54" ht="15.75" customHeight="1">
      <c r="A609" s="40"/>
      <c r="B609" s="442">
        <v>2</v>
      </c>
      <c r="C609" s="441">
        <v>3371</v>
      </c>
      <c r="D609" s="41">
        <v>3570</v>
      </c>
      <c r="E609" s="441"/>
      <c r="F609" s="441"/>
      <c r="G609" s="441" t="s">
        <v>2031</v>
      </c>
      <c r="H609" s="441"/>
      <c r="I609" s="441"/>
      <c r="J609" s="441"/>
      <c r="K609" s="441"/>
      <c r="L609" s="441"/>
      <c r="M609" s="441"/>
      <c r="N609" s="441"/>
      <c r="O609" s="441"/>
      <c r="P609" s="441"/>
      <c r="Q609" s="441"/>
      <c r="R609" s="441"/>
      <c r="S609" s="441"/>
      <c r="T609" s="441"/>
      <c r="U609" s="441"/>
      <c r="V609" s="441"/>
      <c r="W609" s="441"/>
      <c r="X609" s="441"/>
      <c r="Y609" s="441"/>
      <c r="Z609" s="441"/>
      <c r="AA609" s="441"/>
      <c r="AB609" s="441"/>
      <c r="AC609" s="441"/>
      <c r="AD609" s="441"/>
      <c r="AE609" s="441"/>
      <c r="AF609" s="441"/>
      <c r="AG609" s="441"/>
      <c r="AH609" s="441"/>
      <c r="AI609" s="441"/>
      <c r="AJ609" s="441"/>
      <c r="AK609" s="441"/>
      <c r="AL609" s="441"/>
      <c r="AM609" s="441"/>
      <c r="AN609" s="441"/>
      <c r="AO609" s="441"/>
      <c r="AP609" s="441"/>
      <c r="AQ609" s="441"/>
      <c r="AR609" s="441"/>
      <c r="AS609" s="441"/>
      <c r="AT609" s="441"/>
      <c r="AU609" s="441"/>
      <c r="AV609" s="441"/>
      <c r="AW609" s="441"/>
      <c r="AX609" s="441"/>
      <c r="AY609" s="441"/>
      <c r="AZ609" s="441"/>
      <c r="BA609" s="441"/>
      <c r="BB609" s="441"/>
    </row>
    <row r="610" spans="1:54" ht="15.75" customHeight="1">
      <c r="A610" s="40"/>
      <c r="B610" s="442">
        <v>3</v>
      </c>
      <c r="C610" s="441">
        <v>3372</v>
      </c>
      <c r="D610" s="41">
        <v>2760</v>
      </c>
      <c r="E610" s="441"/>
      <c r="F610" s="441"/>
      <c r="G610" s="441" t="s">
        <v>2040</v>
      </c>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441"/>
      <c r="AE610" s="441"/>
      <c r="AF610" s="441"/>
      <c r="AG610" s="441"/>
      <c r="AH610" s="441"/>
      <c r="AI610" s="441"/>
      <c r="AJ610" s="441"/>
      <c r="AK610" s="441"/>
      <c r="AL610" s="441"/>
      <c r="AM610" s="441"/>
      <c r="AN610" s="441"/>
      <c r="AO610" s="441"/>
      <c r="AP610" s="441"/>
      <c r="AQ610" s="441"/>
      <c r="AR610" s="441"/>
      <c r="AS610" s="441"/>
      <c r="AT610" s="441"/>
      <c r="AU610" s="441"/>
      <c r="AV610" s="441"/>
      <c r="AW610" s="441"/>
      <c r="AX610" s="441"/>
      <c r="AY610" s="441"/>
      <c r="AZ610" s="441"/>
      <c r="BA610" s="441"/>
      <c r="BB610" s="441"/>
    </row>
    <row r="611" spans="1:54" ht="15.75" customHeight="1">
      <c r="A611" s="40"/>
      <c r="B611" s="442">
        <v>4</v>
      </c>
      <c r="C611" s="441">
        <v>3373</v>
      </c>
      <c r="D611" s="41">
        <v>2940</v>
      </c>
      <c r="E611" s="441"/>
      <c r="F611" s="441"/>
      <c r="G611" s="441" t="s">
        <v>2482</v>
      </c>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441"/>
      <c r="AE611" s="441"/>
      <c r="AF611" s="441"/>
      <c r="AG611" s="441"/>
      <c r="AH611" s="441"/>
      <c r="AI611" s="441"/>
      <c r="AJ611" s="441"/>
      <c r="AK611" s="441"/>
      <c r="AL611" s="441"/>
      <c r="AM611" s="441"/>
      <c r="AN611" s="441"/>
      <c r="AO611" s="441"/>
      <c r="AP611" s="441"/>
      <c r="AQ611" s="441"/>
      <c r="AR611" s="441"/>
      <c r="AS611" s="441"/>
      <c r="AT611" s="441"/>
      <c r="AU611" s="441"/>
      <c r="AV611" s="441"/>
      <c r="AW611" s="441"/>
      <c r="AX611" s="441"/>
      <c r="AY611" s="441"/>
      <c r="AZ611" s="441"/>
      <c r="BA611" s="441"/>
      <c r="BB611" s="441"/>
    </row>
    <row r="612" spans="1:54" ht="15.75" customHeight="1">
      <c r="A612" s="40"/>
      <c r="B612" s="442">
        <v>5</v>
      </c>
      <c r="C612" s="441">
        <v>3374</v>
      </c>
      <c r="D612" s="41">
        <v>3120</v>
      </c>
      <c r="E612" s="441"/>
      <c r="F612" s="441"/>
      <c r="G612" s="441" t="s">
        <v>632</v>
      </c>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441"/>
      <c r="AE612" s="441"/>
      <c r="AF612" s="441"/>
      <c r="AG612" s="441"/>
      <c r="AH612" s="441"/>
      <c r="AI612" s="441"/>
      <c r="AJ612" s="441"/>
      <c r="AK612" s="441"/>
      <c r="AL612" s="441"/>
      <c r="AM612" s="441"/>
      <c r="AN612" s="441"/>
      <c r="AO612" s="441"/>
      <c r="AP612" s="441"/>
      <c r="AQ612" s="441"/>
      <c r="AR612" s="441"/>
      <c r="AS612" s="441"/>
      <c r="AT612" s="441"/>
      <c r="AU612" s="441"/>
      <c r="AV612" s="441"/>
      <c r="AW612" s="441"/>
      <c r="AX612" s="441"/>
      <c r="AY612" s="441"/>
      <c r="AZ612" s="441"/>
      <c r="BA612" s="441"/>
      <c r="BB612" s="441"/>
    </row>
    <row r="613" spans="1:54" ht="15.75" customHeight="1">
      <c r="A613" s="40"/>
      <c r="B613" s="442">
        <v>44012</v>
      </c>
      <c r="C613" s="441" t="s">
        <v>2651</v>
      </c>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1"/>
      <c r="AE613" s="441"/>
      <c r="AF613" s="441"/>
      <c r="AG613" s="441"/>
      <c r="AH613" s="441"/>
      <c r="AI613" s="441"/>
      <c r="AJ613" s="441"/>
      <c r="AK613" s="441"/>
      <c r="AL613" s="441"/>
      <c r="AM613" s="441"/>
      <c r="AN613" s="441"/>
      <c r="AO613" s="441"/>
      <c r="AP613" s="441"/>
      <c r="AQ613" s="441"/>
      <c r="AR613" s="441"/>
      <c r="AS613" s="441"/>
      <c r="AT613" s="441"/>
      <c r="AU613" s="441"/>
      <c r="AV613" s="441"/>
      <c r="AW613" s="441"/>
      <c r="AX613" s="441"/>
      <c r="AY613" s="441"/>
      <c r="AZ613" s="441"/>
      <c r="BA613" s="441"/>
      <c r="BB613" s="441"/>
    </row>
    <row r="614" spans="1:54" ht="15.75" customHeight="1">
      <c r="A614" s="40" t="s">
        <v>543</v>
      </c>
      <c r="B614" s="442">
        <v>1</v>
      </c>
      <c r="C614" s="441">
        <v>3400</v>
      </c>
      <c r="D614" s="441">
        <v>810</v>
      </c>
      <c r="E614" s="441">
        <v>17</v>
      </c>
      <c r="F614" s="441" t="s">
        <v>1124</v>
      </c>
      <c r="G614" s="441" t="s">
        <v>2444</v>
      </c>
      <c r="H614" s="441" t="s">
        <v>2358</v>
      </c>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1"/>
      <c r="AE614" s="441"/>
      <c r="AF614" s="441"/>
      <c r="AG614" s="441"/>
      <c r="AH614" s="441"/>
      <c r="AI614" s="441"/>
      <c r="AJ614" s="441"/>
      <c r="AK614" s="441"/>
      <c r="AL614" s="441"/>
      <c r="AM614" s="441"/>
      <c r="AN614" s="441"/>
      <c r="AO614" s="441"/>
      <c r="AP614" s="441"/>
      <c r="AQ614" s="441"/>
      <c r="AR614" s="441"/>
      <c r="AS614" s="441"/>
      <c r="AT614" s="441"/>
      <c r="AU614" s="441"/>
      <c r="AV614" s="441"/>
      <c r="AW614" s="441"/>
      <c r="AX614" s="441"/>
      <c r="AY614" s="441"/>
      <c r="AZ614" s="441"/>
      <c r="BA614" s="441"/>
      <c r="BB614" s="441"/>
    </row>
    <row r="615" spans="1:54" ht="15.75" customHeight="1">
      <c r="A615" s="40" t="s">
        <v>545</v>
      </c>
      <c r="B615" s="442">
        <v>1</v>
      </c>
      <c r="C615" s="441">
        <v>3401</v>
      </c>
      <c r="D615" s="441"/>
      <c r="E615" s="441"/>
      <c r="F615" s="441"/>
      <c r="G615" s="441">
        <v>28</v>
      </c>
      <c r="H615" s="441"/>
      <c r="I615" s="441"/>
      <c r="J615" s="441"/>
      <c r="K615" s="441"/>
      <c r="L615" s="441"/>
      <c r="M615" s="441"/>
      <c r="N615" s="441"/>
      <c r="O615" s="441"/>
      <c r="P615" s="441"/>
      <c r="Q615" s="441"/>
      <c r="R615" s="441"/>
      <c r="S615" s="441"/>
      <c r="T615" s="441"/>
      <c r="U615" s="441"/>
      <c r="V615" s="441"/>
      <c r="W615" s="441"/>
      <c r="X615" s="441"/>
      <c r="Y615" s="441"/>
      <c r="Z615" s="441"/>
      <c r="AA615" s="441"/>
      <c r="AB615" s="441"/>
      <c r="AC615" s="441"/>
      <c r="AD615" s="441"/>
      <c r="AE615" s="441"/>
      <c r="AF615" s="441"/>
      <c r="AG615" s="441"/>
      <c r="AH615" s="441"/>
      <c r="AI615" s="441"/>
      <c r="AJ615" s="441"/>
      <c r="AK615" s="441"/>
      <c r="AL615" s="441"/>
      <c r="AM615" s="441"/>
      <c r="AN615" s="441"/>
      <c r="AO615" s="441"/>
      <c r="AP615" s="441"/>
      <c r="AQ615" s="441"/>
      <c r="AR615" s="441"/>
      <c r="AS615" s="441"/>
      <c r="AT615" s="441"/>
      <c r="AU615" s="441"/>
      <c r="AV615" s="441"/>
      <c r="AW615" s="441"/>
      <c r="AX615" s="441"/>
      <c r="AY615" s="441"/>
      <c r="AZ615" s="441"/>
      <c r="BA615" s="441"/>
      <c r="BB615" s="441"/>
    </row>
    <row r="616" spans="1:54" ht="15.75" customHeight="1">
      <c r="A616" s="40"/>
      <c r="B616" s="442">
        <v>2</v>
      </c>
      <c r="C616" s="441">
        <v>3402</v>
      </c>
      <c r="D616" s="441"/>
      <c r="E616" s="441"/>
      <c r="F616" s="441"/>
      <c r="G616" s="441">
        <v>30</v>
      </c>
      <c r="H616" s="441"/>
      <c r="I616" s="441"/>
      <c r="J616" s="441"/>
      <c r="K616" s="441"/>
      <c r="L616" s="441"/>
      <c r="M616" s="441"/>
      <c r="N616" s="441"/>
      <c r="O616" s="441"/>
      <c r="P616" s="441"/>
      <c r="Q616" s="441"/>
      <c r="R616" s="441"/>
      <c r="S616" s="441"/>
      <c r="T616" s="441"/>
      <c r="U616" s="441"/>
      <c r="V616" s="441"/>
      <c r="W616" s="441"/>
      <c r="X616" s="441"/>
      <c r="Y616" s="441"/>
      <c r="Z616" s="441"/>
      <c r="AA616" s="441"/>
      <c r="AB616" s="441"/>
      <c r="AC616" s="441"/>
      <c r="AD616" s="441"/>
      <c r="AE616" s="441"/>
      <c r="AF616" s="441"/>
      <c r="AG616" s="441"/>
      <c r="AH616" s="441"/>
      <c r="AI616" s="441"/>
      <c r="AJ616" s="441"/>
      <c r="AK616" s="441"/>
      <c r="AL616" s="441"/>
      <c r="AM616" s="441"/>
      <c r="AN616" s="441"/>
      <c r="AO616" s="441"/>
      <c r="AP616" s="441"/>
      <c r="AQ616" s="441"/>
      <c r="AR616" s="441"/>
      <c r="AS616" s="441"/>
      <c r="AT616" s="441"/>
      <c r="AU616" s="441"/>
      <c r="AV616" s="441"/>
      <c r="AW616" s="441"/>
      <c r="AX616" s="441"/>
      <c r="AY616" s="441"/>
      <c r="AZ616" s="441"/>
      <c r="BA616" s="441"/>
      <c r="BB616" s="441"/>
    </row>
    <row r="617" spans="1:54" ht="15.75" customHeight="1">
      <c r="A617" s="40"/>
      <c r="B617" s="442">
        <v>3</v>
      </c>
      <c r="C617" s="441">
        <v>3403</v>
      </c>
      <c r="D617" s="441">
        <v>1310</v>
      </c>
      <c r="E617" s="441"/>
      <c r="F617" s="441"/>
      <c r="G617" s="441">
        <v>31</v>
      </c>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441"/>
      <c r="AE617" s="441"/>
      <c r="AF617" s="441"/>
      <c r="AG617" s="441"/>
      <c r="AH617" s="441"/>
      <c r="AI617" s="441"/>
      <c r="AJ617" s="441"/>
      <c r="AK617" s="441"/>
      <c r="AL617" s="441"/>
      <c r="AM617" s="441"/>
      <c r="AN617" s="441"/>
      <c r="AO617" s="441"/>
      <c r="AP617" s="441"/>
      <c r="AQ617" s="441"/>
      <c r="AR617" s="441"/>
      <c r="AS617" s="441"/>
      <c r="AT617" s="441"/>
      <c r="AU617" s="441"/>
      <c r="AV617" s="441"/>
      <c r="AW617" s="441"/>
      <c r="AX617" s="441"/>
      <c r="AY617" s="441"/>
      <c r="AZ617" s="441"/>
      <c r="BA617" s="441"/>
      <c r="BB617" s="441"/>
    </row>
    <row r="618" spans="1:54" ht="15.75" customHeight="1">
      <c r="A618" s="40" t="s">
        <v>547</v>
      </c>
      <c r="B618" s="442" t="s">
        <v>2652</v>
      </c>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441"/>
      <c r="AE618" s="441"/>
      <c r="AF618" s="441"/>
      <c r="AG618" s="441"/>
      <c r="AH618" s="441"/>
      <c r="AI618" s="441"/>
      <c r="AJ618" s="441"/>
      <c r="AK618" s="441"/>
      <c r="AL618" s="441"/>
      <c r="AM618" s="441"/>
      <c r="AN618" s="441"/>
      <c r="AO618" s="441"/>
      <c r="AP618" s="441"/>
      <c r="AQ618" s="441"/>
      <c r="AR618" s="441"/>
      <c r="AS618" s="441"/>
      <c r="AT618" s="441"/>
      <c r="AU618" s="441"/>
      <c r="AV618" s="441"/>
      <c r="AW618" s="441"/>
      <c r="AX618" s="441"/>
      <c r="AY618" s="441"/>
      <c r="AZ618" s="441"/>
      <c r="BA618" s="441"/>
      <c r="BB618" s="441"/>
    </row>
    <row r="619" spans="1:54" ht="14.5">
      <c r="A619" s="15" t="s">
        <v>548</v>
      </c>
      <c r="B619" s="442">
        <v>43843</v>
      </c>
      <c r="C619" s="441" t="s">
        <v>2653</v>
      </c>
      <c r="D619" s="441"/>
      <c r="E619" s="441"/>
      <c r="F619" s="441"/>
      <c r="G619" s="441"/>
      <c r="H619" s="441" t="s">
        <v>2654</v>
      </c>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441"/>
      <c r="AE619" s="441"/>
      <c r="AF619" s="441"/>
      <c r="AG619" s="441"/>
      <c r="AH619" s="441"/>
      <c r="AI619" s="441"/>
      <c r="AJ619" s="441"/>
      <c r="AK619" s="441"/>
      <c r="AL619" s="441"/>
      <c r="AM619" s="441"/>
      <c r="AN619" s="441"/>
      <c r="AO619" s="441"/>
      <c r="AP619" s="441"/>
      <c r="AQ619" s="441"/>
      <c r="AR619" s="441"/>
      <c r="AS619" s="441"/>
      <c r="AT619" s="441"/>
      <c r="AU619" s="441"/>
      <c r="AV619" s="441"/>
      <c r="AW619" s="441"/>
      <c r="AX619" s="441"/>
      <c r="AY619" s="441"/>
      <c r="AZ619" s="441"/>
      <c r="BA619" s="441"/>
      <c r="BB619" s="441"/>
    </row>
    <row r="620" spans="1:54" ht="15.75" customHeight="1">
      <c r="A620" s="40" t="s">
        <v>551</v>
      </c>
      <c r="B620" s="442" t="s">
        <v>2652</v>
      </c>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c r="AA620" s="441"/>
      <c r="AB620" s="441"/>
      <c r="AC620" s="441"/>
      <c r="AD620" s="441"/>
      <c r="AE620" s="441"/>
      <c r="AF620" s="441"/>
      <c r="AG620" s="441"/>
      <c r="AH620" s="441"/>
      <c r="AI620" s="441"/>
      <c r="AJ620" s="441"/>
      <c r="AK620" s="441"/>
      <c r="AL620" s="441"/>
      <c r="AM620" s="441"/>
      <c r="AN620" s="441"/>
      <c r="AO620" s="441"/>
      <c r="AP620" s="441"/>
      <c r="AQ620" s="441"/>
      <c r="AR620" s="441"/>
      <c r="AS620" s="441"/>
      <c r="AT620" s="441"/>
      <c r="AU620" s="441"/>
      <c r="AV620" s="441"/>
      <c r="AW620" s="441"/>
      <c r="AX620" s="441"/>
      <c r="AY620" s="441"/>
      <c r="AZ620" s="441"/>
      <c r="BA620" s="441"/>
      <c r="BB620" s="441"/>
    </row>
    <row r="621" spans="1:54" ht="15.75" customHeight="1">
      <c r="A621" s="40" t="s">
        <v>552</v>
      </c>
      <c r="B621" s="442" t="s">
        <v>2655</v>
      </c>
      <c r="C621" s="441" t="s">
        <v>2656</v>
      </c>
      <c r="D621" s="9" t="s">
        <v>2006</v>
      </c>
      <c r="E621" s="441"/>
      <c r="F621" s="441"/>
      <c r="G621" s="441"/>
      <c r="H621" s="441" t="s">
        <v>2657</v>
      </c>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1"/>
      <c r="AF621" s="441"/>
      <c r="AG621" s="441"/>
      <c r="AH621" s="441"/>
      <c r="AI621" s="441"/>
      <c r="AJ621" s="441"/>
      <c r="AK621" s="441"/>
      <c r="AL621" s="441"/>
      <c r="AM621" s="441"/>
      <c r="AN621" s="441"/>
      <c r="AO621" s="441"/>
      <c r="AP621" s="441"/>
      <c r="AQ621" s="441"/>
      <c r="AR621" s="441"/>
      <c r="AS621" s="441"/>
      <c r="AT621" s="441"/>
      <c r="AU621" s="441"/>
      <c r="AV621" s="441"/>
      <c r="AW621" s="441"/>
      <c r="AX621" s="441"/>
      <c r="AY621" s="441"/>
      <c r="AZ621" s="441"/>
      <c r="BA621" s="441"/>
      <c r="BB621" s="441"/>
    </row>
    <row r="622" spans="1:54" ht="15.75" customHeight="1">
      <c r="A622" s="40" t="s">
        <v>556</v>
      </c>
      <c r="B622" s="442">
        <v>1</v>
      </c>
      <c r="C622" s="441">
        <v>3566</v>
      </c>
      <c r="D622" s="441">
        <v>2840</v>
      </c>
      <c r="E622" s="441">
        <v>9</v>
      </c>
      <c r="F622" s="441" t="s">
        <v>993</v>
      </c>
      <c r="G622" s="441">
        <v>38</v>
      </c>
      <c r="H622" s="441" t="s">
        <v>2658</v>
      </c>
      <c r="I622" s="441"/>
      <c r="J622" s="441"/>
      <c r="K622" s="441"/>
      <c r="L622" s="441"/>
      <c r="M622" s="441"/>
      <c r="N622" s="441"/>
      <c r="O622" s="441"/>
      <c r="P622" s="441"/>
      <c r="Q622" s="441"/>
      <c r="R622" s="441"/>
      <c r="S622" s="441"/>
      <c r="T622" s="441"/>
      <c r="U622" s="441"/>
      <c r="V622" s="441"/>
      <c r="W622" s="441"/>
      <c r="X622" s="441"/>
      <c r="Y622" s="441"/>
      <c r="Z622" s="441"/>
      <c r="AA622" s="441"/>
      <c r="AB622" s="441"/>
      <c r="AC622" s="441"/>
      <c r="AD622" s="441"/>
      <c r="AE622" s="441"/>
      <c r="AF622" s="441"/>
      <c r="AG622" s="441"/>
      <c r="AH622" s="441"/>
      <c r="AI622" s="441"/>
      <c r="AJ622" s="441"/>
      <c r="AK622" s="441"/>
      <c r="AL622" s="441"/>
      <c r="AM622" s="441"/>
      <c r="AN622" s="441"/>
      <c r="AO622" s="441"/>
      <c r="AP622" s="441"/>
      <c r="AQ622" s="441"/>
      <c r="AR622" s="441"/>
      <c r="AS622" s="441"/>
      <c r="AT622" s="441"/>
      <c r="AU622" s="441"/>
      <c r="AV622" s="441"/>
      <c r="AW622" s="441"/>
      <c r="AX622" s="441"/>
      <c r="AY622" s="441"/>
      <c r="AZ622" s="441"/>
      <c r="BA622" s="441"/>
      <c r="BB622" s="441"/>
    </row>
    <row r="623" spans="1:54" ht="15.75" customHeight="1">
      <c r="A623" s="40" t="s">
        <v>558</v>
      </c>
      <c r="B623" s="442">
        <v>1</v>
      </c>
      <c r="C623" s="441">
        <v>3567</v>
      </c>
      <c r="D623" s="441">
        <v>1700</v>
      </c>
      <c r="E623" s="441"/>
      <c r="F623" s="441"/>
      <c r="G623" s="441"/>
      <c r="H623" s="441" t="s">
        <v>2659</v>
      </c>
      <c r="I623" s="441"/>
      <c r="J623" s="441" t="s">
        <v>2358</v>
      </c>
      <c r="K623" s="441"/>
      <c r="L623" s="441"/>
      <c r="M623" s="441"/>
      <c r="N623" s="441"/>
      <c r="O623" s="441"/>
      <c r="P623" s="441"/>
      <c r="Q623" s="441"/>
      <c r="R623" s="441"/>
      <c r="S623" s="441"/>
      <c r="T623" s="441"/>
      <c r="U623" s="441"/>
      <c r="V623" s="441"/>
      <c r="W623" s="441"/>
      <c r="X623" s="441"/>
      <c r="Y623" s="441"/>
      <c r="Z623" s="441"/>
      <c r="AA623" s="441"/>
      <c r="AB623" s="441"/>
      <c r="AC623" s="441"/>
      <c r="AD623" s="441"/>
      <c r="AE623" s="441"/>
      <c r="AF623" s="441"/>
      <c r="AG623" s="441"/>
      <c r="AH623" s="441"/>
      <c r="AI623" s="441"/>
      <c r="AJ623" s="441"/>
      <c r="AK623" s="441"/>
      <c r="AL623" s="441"/>
      <c r="AM623" s="441"/>
      <c r="AN623" s="441"/>
      <c r="AO623" s="441"/>
      <c r="AP623" s="441"/>
      <c r="AQ623" s="441"/>
      <c r="AR623" s="441"/>
      <c r="AS623" s="441"/>
      <c r="AT623" s="441"/>
      <c r="AU623" s="441"/>
      <c r="AV623" s="441"/>
      <c r="AW623" s="441"/>
      <c r="AX623" s="441"/>
      <c r="AY623" s="441"/>
      <c r="AZ623" s="441"/>
      <c r="BA623" s="441"/>
      <c r="BB623" s="441"/>
    </row>
    <row r="624" spans="1:54" ht="15.75" customHeight="1">
      <c r="A624" s="40" t="s">
        <v>559</v>
      </c>
      <c r="B624" s="442">
        <v>1</v>
      </c>
      <c r="C624" s="441">
        <v>3568</v>
      </c>
      <c r="D624" s="441"/>
      <c r="E624" s="441">
        <v>3</v>
      </c>
      <c r="F624" s="441"/>
      <c r="G624" s="441">
        <v>30</v>
      </c>
      <c r="H624" s="441"/>
      <c r="I624" s="441"/>
      <c r="J624" s="441"/>
      <c r="K624" s="441"/>
      <c r="L624" s="441"/>
      <c r="M624" s="441"/>
      <c r="N624" s="441"/>
      <c r="O624" s="441"/>
      <c r="P624" s="441"/>
      <c r="Q624" s="441"/>
      <c r="R624" s="441"/>
      <c r="S624" s="441"/>
      <c r="T624" s="441"/>
      <c r="U624" s="441"/>
      <c r="V624" s="441"/>
      <c r="W624" s="441"/>
      <c r="X624" s="441"/>
      <c r="Y624" s="441"/>
      <c r="Z624" s="441"/>
      <c r="AA624" s="441"/>
      <c r="AB624" s="441"/>
      <c r="AC624" s="441"/>
      <c r="AD624" s="441"/>
      <c r="AE624" s="441"/>
      <c r="AF624" s="441"/>
      <c r="AG624" s="441"/>
      <c r="AH624" s="441"/>
      <c r="AI624" s="441"/>
      <c r="AJ624" s="441"/>
      <c r="AK624" s="441"/>
      <c r="AL624" s="441"/>
      <c r="AM624" s="441"/>
      <c r="AN624" s="441"/>
      <c r="AO624" s="441"/>
      <c r="AP624" s="441"/>
      <c r="AQ624" s="441"/>
      <c r="AR624" s="441"/>
      <c r="AS624" s="441"/>
      <c r="AT624" s="441"/>
      <c r="AU624" s="441"/>
      <c r="AV624" s="441"/>
      <c r="AW624" s="441"/>
      <c r="AX624" s="441"/>
      <c r="AY624" s="441"/>
      <c r="AZ624" s="441"/>
      <c r="BA624" s="441"/>
      <c r="BB624" s="441"/>
    </row>
    <row r="625" spans="1:54" ht="15.75" customHeight="1">
      <c r="A625" s="40"/>
      <c r="B625" s="442">
        <v>2</v>
      </c>
      <c r="C625" s="441">
        <v>3569</v>
      </c>
      <c r="D625" s="441"/>
      <c r="E625" s="441">
        <v>3</v>
      </c>
      <c r="F625" s="441"/>
      <c r="G625" s="441">
        <v>30</v>
      </c>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441"/>
      <c r="AE625" s="441"/>
      <c r="AF625" s="441"/>
      <c r="AG625" s="441"/>
      <c r="AH625" s="441"/>
      <c r="AI625" s="441"/>
      <c r="AJ625" s="441"/>
      <c r="AK625" s="441"/>
      <c r="AL625" s="441"/>
      <c r="AM625" s="441"/>
      <c r="AN625" s="441"/>
      <c r="AO625" s="441"/>
      <c r="AP625" s="441"/>
      <c r="AQ625" s="441"/>
      <c r="AR625" s="441"/>
      <c r="AS625" s="441"/>
      <c r="AT625" s="441"/>
      <c r="AU625" s="441"/>
      <c r="AV625" s="441"/>
      <c r="AW625" s="441"/>
      <c r="AX625" s="441"/>
      <c r="AY625" s="441"/>
      <c r="AZ625" s="441"/>
      <c r="BA625" s="441"/>
      <c r="BB625" s="441"/>
    </row>
    <row r="626" spans="1:54" ht="15.75" customHeight="1">
      <c r="A626" s="40"/>
      <c r="B626" s="442">
        <v>3</v>
      </c>
      <c r="C626" s="441">
        <v>3570</v>
      </c>
      <c r="D626" s="441"/>
      <c r="E626" s="441"/>
      <c r="F626" s="441"/>
      <c r="G626" s="441" t="s">
        <v>732</v>
      </c>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1"/>
      <c r="AD626" s="441"/>
      <c r="AE626" s="441"/>
      <c r="AF626" s="441"/>
      <c r="AG626" s="441"/>
      <c r="AH626" s="441"/>
      <c r="AI626" s="441"/>
      <c r="AJ626" s="441"/>
      <c r="AK626" s="441"/>
      <c r="AL626" s="441"/>
      <c r="AM626" s="441"/>
      <c r="AN626" s="441"/>
      <c r="AO626" s="441"/>
      <c r="AP626" s="441"/>
      <c r="AQ626" s="441"/>
      <c r="AR626" s="441"/>
      <c r="AS626" s="441"/>
      <c r="AT626" s="441"/>
      <c r="AU626" s="441"/>
      <c r="AV626" s="441"/>
      <c r="AW626" s="441"/>
      <c r="AX626" s="441"/>
      <c r="AY626" s="441"/>
      <c r="AZ626" s="441"/>
      <c r="BA626" s="441"/>
      <c r="BB626" s="441"/>
    </row>
    <row r="627" spans="1:54" ht="15.75" customHeight="1">
      <c r="A627" s="40"/>
      <c r="B627" s="442">
        <v>4</v>
      </c>
      <c r="C627" s="441">
        <v>3571</v>
      </c>
      <c r="D627" s="441"/>
      <c r="E627" s="441">
        <v>7</v>
      </c>
      <c r="F627" s="441"/>
      <c r="G627" s="441" t="s">
        <v>2079</v>
      </c>
      <c r="H627" s="441"/>
      <c r="I627" s="441"/>
      <c r="J627" s="441"/>
      <c r="K627" s="441"/>
      <c r="L627" s="441"/>
      <c r="M627" s="441"/>
      <c r="N627" s="441"/>
      <c r="O627" s="441"/>
      <c r="P627" s="441"/>
      <c r="Q627" s="441"/>
      <c r="R627" s="441"/>
      <c r="S627" s="441"/>
      <c r="T627" s="441"/>
      <c r="U627" s="441"/>
      <c r="V627" s="441"/>
      <c r="W627" s="441"/>
      <c r="X627" s="441"/>
      <c r="Y627" s="441"/>
      <c r="Z627" s="441"/>
      <c r="AA627" s="441"/>
      <c r="AB627" s="441"/>
      <c r="AC627" s="441"/>
      <c r="AD627" s="441"/>
      <c r="AE627" s="441"/>
      <c r="AF627" s="441"/>
      <c r="AG627" s="441"/>
      <c r="AH627" s="441"/>
      <c r="AI627" s="441"/>
      <c r="AJ627" s="441"/>
      <c r="AK627" s="441"/>
      <c r="AL627" s="441"/>
      <c r="AM627" s="441"/>
      <c r="AN627" s="441"/>
      <c r="AO627" s="441"/>
      <c r="AP627" s="441"/>
      <c r="AQ627" s="441"/>
      <c r="AR627" s="441"/>
      <c r="AS627" s="441"/>
      <c r="AT627" s="441"/>
      <c r="AU627" s="441"/>
      <c r="AV627" s="441"/>
      <c r="AW627" s="441"/>
      <c r="AX627" s="441"/>
      <c r="AY627" s="441"/>
      <c r="AZ627" s="441"/>
      <c r="BA627" s="441"/>
      <c r="BB627" s="441"/>
    </row>
    <row r="628" spans="1:54" ht="15.75" customHeight="1">
      <c r="A628" s="40"/>
      <c r="B628" s="442">
        <v>5</v>
      </c>
      <c r="C628" s="441">
        <v>3572</v>
      </c>
      <c r="D628" s="441"/>
      <c r="E628" s="441">
        <v>0</v>
      </c>
      <c r="F628" s="441"/>
      <c r="G628" s="441" t="s">
        <v>1280</v>
      </c>
      <c r="H628" s="441"/>
      <c r="I628" s="441"/>
      <c r="J628" s="441"/>
      <c r="K628" s="441"/>
      <c r="L628" s="441"/>
      <c r="M628" s="441"/>
      <c r="N628" s="441"/>
      <c r="O628" s="441"/>
      <c r="P628" s="441"/>
      <c r="Q628" s="441"/>
      <c r="R628" s="441"/>
      <c r="S628" s="441"/>
      <c r="T628" s="441"/>
      <c r="U628" s="441"/>
      <c r="V628" s="441"/>
      <c r="W628" s="441"/>
      <c r="X628" s="441"/>
      <c r="Y628" s="441"/>
      <c r="Z628" s="441"/>
      <c r="AA628" s="441"/>
      <c r="AB628" s="441"/>
      <c r="AC628" s="441"/>
      <c r="AD628" s="441"/>
      <c r="AE628" s="441"/>
      <c r="AF628" s="441"/>
      <c r="AG628" s="441"/>
      <c r="AH628" s="441"/>
      <c r="AI628" s="441"/>
      <c r="AJ628" s="441"/>
      <c r="AK628" s="441"/>
      <c r="AL628" s="441"/>
      <c r="AM628" s="441"/>
      <c r="AN628" s="441"/>
      <c r="AO628" s="441"/>
      <c r="AP628" s="441"/>
      <c r="AQ628" s="441"/>
      <c r="AR628" s="441"/>
      <c r="AS628" s="441"/>
      <c r="AT628" s="441"/>
      <c r="AU628" s="441"/>
      <c r="AV628" s="441"/>
      <c r="AW628" s="441"/>
      <c r="AX628" s="441"/>
      <c r="AY628" s="441"/>
      <c r="AZ628" s="441"/>
      <c r="BA628" s="441"/>
      <c r="BB628" s="441"/>
    </row>
    <row r="629" spans="1:54" ht="15.75" customHeight="1">
      <c r="A629" s="40"/>
      <c r="B629" s="442">
        <v>6</v>
      </c>
      <c r="C629" s="441">
        <v>3573</v>
      </c>
      <c r="D629" s="441"/>
      <c r="E629" s="441"/>
      <c r="F629" s="441"/>
      <c r="G629" s="441">
        <v>36</v>
      </c>
      <c r="H629" s="441"/>
      <c r="I629" s="441"/>
      <c r="J629" s="441"/>
      <c r="K629" s="441"/>
      <c r="L629" s="441"/>
      <c r="M629" s="441"/>
      <c r="N629" s="441"/>
      <c r="O629" s="441"/>
      <c r="P629" s="441"/>
      <c r="Q629" s="441"/>
      <c r="R629" s="441"/>
      <c r="S629" s="441"/>
      <c r="T629" s="441"/>
      <c r="U629" s="441"/>
      <c r="V629" s="441"/>
      <c r="W629" s="441"/>
      <c r="X629" s="441"/>
      <c r="Y629" s="441"/>
      <c r="Z629" s="441"/>
      <c r="AA629" s="441"/>
      <c r="AB629" s="441"/>
      <c r="AC629" s="441"/>
      <c r="AD629" s="441"/>
      <c r="AE629" s="441"/>
      <c r="AF629" s="441"/>
      <c r="AG629" s="441"/>
      <c r="AH629" s="441"/>
      <c r="AI629" s="441"/>
      <c r="AJ629" s="441"/>
      <c r="AK629" s="441"/>
      <c r="AL629" s="441"/>
      <c r="AM629" s="441"/>
      <c r="AN629" s="441"/>
      <c r="AO629" s="441"/>
      <c r="AP629" s="441"/>
      <c r="AQ629" s="441"/>
      <c r="AR629" s="441"/>
      <c r="AS629" s="441"/>
      <c r="AT629" s="441"/>
      <c r="AU629" s="441"/>
      <c r="AV629" s="441"/>
      <c r="AW629" s="441"/>
      <c r="AX629" s="441"/>
      <c r="AY629" s="441"/>
      <c r="AZ629" s="441"/>
      <c r="BA629" s="441"/>
      <c r="BB629" s="441"/>
    </row>
    <row r="630" spans="1:54" ht="15.75" customHeight="1">
      <c r="A630" s="40"/>
      <c r="B630" s="442">
        <v>7</v>
      </c>
      <c r="C630" s="441">
        <v>3574</v>
      </c>
      <c r="D630" s="441"/>
      <c r="E630" s="441">
        <v>7</v>
      </c>
      <c r="F630" s="441"/>
      <c r="G630" s="441">
        <v>22</v>
      </c>
      <c r="H630" s="441" t="s">
        <v>2660</v>
      </c>
      <c r="I630" s="441"/>
      <c r="J630" s="441"/>
      <c r="K630" s="441"/>
      <c r="L630" s="441"/>
      <c r="M630" s="441"/>
      <c r="N630" s="441"/>
      <c r="O630" s="441"/>
      <c r="P630" s="441"/>
      <c r="Q630" s="441"/>
      <c r="R630" s="441"/>
      <c r="S630" s="441"/>
      <c r="T630" s="441"/>
      <c r="U630" s="441"/>
      <c r="V630" s="441"/>
      <c r="W630" s="441"/>
      <c r="X630" s="441"/>
      <c r="Y630" s="441"/>
      <c r="Z630" s="441"/>
      <c r="AA630" s="441"/>
      <c r="AB630" s="441"/>
      <c r="AC630" s="441"/>
      <c r="AD630" s="441"/>
      <c r="AE630" s="441"/>
      <c r="AF630" s="441"/>
      <c r="AG630" s="441"/>
      <c r="AH630" s="441"/>
      <c r="AI630" s="441"/>
      <c r="AJ630" s="441"/>
      <c r="AK630" s="441"/>
      <c r="AL630" s="441"/>
      <c r="AM630" s="441"/>
      <c r="AN630" s="441"/>
      <c r="AO630" s="441"/>
      <c r="AP630" s="441"/>
      <c r="AQ630" s="441"/>
      <c r="AR630" s="441"/>
      <c r="AS630" s="441"/>
      <c r="AT630" s="441"/>
      <c r="AU630" s="441"/>
      <c r="AV630" s="441"/>
      <c r="AW630" s="441"/>
      <c r="AX630" s="441"/>
      <c r="AY630" s="441"/>
      <c r="AZ630" s="441"/>
      <c r="BA630" s="441"/>
      <c r="BB630" s="441"/>
    </row>
    <row r="631" spans="1:54" ht="15.75" customHeight="1">
      <c r="A631" s="40"/>
      <c r="B631" s="442">
        <v>8</v>
      </c>
      <c r="C631" s="441">
        <v>3575</v>
      </c>
      <c r="D631" s="441"/>
      <c r="E631" s="441">
        <v>0</v>
      </c>
      <c r="F631" s="441"/>
      <c r="G631" s="441" t="s">
        <v>1099</v>
      </c>
      <c r="H631" s="441"/>
      <c r="I631" s="441"/>
      <c r="J631" s="441"/>
      <c r="K631" s="441"/>
      <c r="L631" s="441"/>
      <c r="M631" s="441"/>
      <c r="N631" s="441"/>
      <c r="O631" s="441"/>
      <c r="P631" s="441"/>
      <c r="Q631" s="441"/>
      <c r="R631" s="441"/>
      <c r="S631" s="441"/>
      <c r="T631" s="441"/>
      <c r="U631" s="441"/>
      <c r="V631" s="441"/>
      <c r="W631" s="441"/>
      <c r="X631" s="441"/>
      <c r="Y631" s="441"/>
      <c r="Z631" s="441"/>
      <c r="AA631" s="441"/>
      <c r="AB631" s="441"/>
      <c r="AC631" s="441"/>
      <c r="AD631" s="441"/>
      <c r="AE631" s="441"/>
      <c r="AF631" s="441"/>
      <c r="AG631" s="441"/>
      <c r="AH631" s="441"/>
      <c r="AI631" s="441"/>
      <c r="AJ631" s="441"/>
      <c r="AK631" s="441"/>
      <c r="AL631" s="441"/>
      <c r="AM631" s="441"/>
      <c r="AN631" s="441"/>
      <c r="AO631" s="441"/>
      <c r="AP631" s="441"/>
      <c r="AQ631" s="441"/>
      <c r="AR631" s="441"/>
      <c r="AS631" s="441"/>
      <c r="AT631" s="441"/>
      <c r="AU631" s="441"/>
      <c r="AV631" s="441"/>
      <c r="AW631" s="441"/>
      <c r="AX631" s="441"/>
      <c r="AY631" s="441"/>
      <c r="AZ631" s="441"/>
      <c r="BA631" s="441"/>
      <c r="BB631" s="441"/>
    </row>
    <row r="632" spans="1:54" ht="15.75" customHeight="1">
      <c r="A632" s="40"/>
      <c r="B632" s="442">
        <v>9</v>
      </c>
      <c r="C632" s="441">
        <v>3576</v>
      </c>
      <c r="D632" s="441"/>
      <c r="E632" s="441">
        <v>0</v>
      </c>
      <c r="F632" s="441"/>
      <c r="G632" s="441" t="s">
        <v>1099</v>
      </c>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1"/>
      <c r="AE632" s="441"/>
      <c r="AF632" s="441"/>
      <c r="AG632" s="441"/>
      <c r="AH632" s="441"/>
      <c r="AI632" s="441"/>
      <c r="AJ632" s="441"/>
      <c r="AK632" s="441"/>
      <c r="AL632" s="441"/>
      <c r="AM632" s="441"/>
      <c r="AN632" s="441"/>
      <c r="AO632" s="441"/>
      <c r="AP632" s="441"/>
      <c r="AQ632" s="441"/>
      <c r="AR632" s="441"/>
      <c r="AS632" s="441"/>
      <c r="AT632" s="441"/>
      <c r="AU632" s="441"/>
      <c r="AV632" s="441"/>
      <c r="AW632" s="441"/>
      <c r="AX632" s="441"/>
      <c r="AY632" s="441"/>
      <c r="AZ632" s="441"/>
      <c r="BA632" s="441"/>
      <c r="BB632" s="441"/>
    </row>
    <row r="633" spans="1:54" ht="15.75" customHeight="1">
      <c r="A633" s="40"/>
      <c r="B633" s="442">
        <v>10</v>
      </c>
      <c r="C633" s="441">
        <v>3577</v>
      </c>
      <c r="D633" s="441"/>
      <c r="E633" s="441">
        <v>3</v>
      </c>
      <c r="F633" s="441"/>
      <c r="G633" s="441" t="s">
        <v>1247</v>
      </c>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1"/>
      <c r="AE633" s="441"/>
      <c r="AF633" s="441"/>
      <c r="AG633" s="441"/>
      <c r="AH633" s="441"/>
      <c r="AI633" s="441"/>
      <c r="AJ633" s="441"/>
      <c r="AK633" s="441"/>
      <c r="AL633" s="441"/>
      <c r="AM633" s="441"/>
      <c r="AN633" s="441"/>
      <c r="AO633" s="441"/>
      <c r="AP633" s="441"/>
      <c r="AQ633" s="441"/>
      <c r="AR633" s="441"/>
      <c r="AS633" s="441"/>
      <c r="AT633" s="441"/>
      <c r="AU633" s="441"/>
      <c r="AV633" s="441"/>
      <c r="AW633" s="441"/>
      <c r="AX633" s="441"/>
      <c r="AY633" s="441"/>
      <c r="AZ633" s="441"/>
      <c r="BA633" s="441"/>
      <c r="BB633" s="441"/>
    </row>
    <row r="634" spans="1:54" ht="15.75" customHeight="1">
      <c r="A634" s="40"/>
      <c r="B634" s="442">
        <v>11</v>
      </c>
      <c r="C634" s="441">
        <v>3578</v>
      </c>
      <c r="D634" s="441"/>
      <c r="E634" s="441">
        <v>3</v>
      </c>
      <c r="F634" s="441"/>
      <c r="G634" s="441" t="s">
        <v>2372</v>
      </c>
      <c r="H634" s="441"/>
      <c r="I634" s="441"/>
      <c r="J634" s="441"/>
      <c r="K634" s="441"/>
      <c r="L634" s="441"/>
      <c r="M634" s="441"/>
      <c r="N634" s="441"/>
      <c r="O634" s="441"/>
      <c r="P634" s="441"/>
      <c r="Q634" s="441"/>
      <c r="R634" s="441"/>
      <c r="S634" s="441"/>
      <c r="T634" s="441"/>
      <c r="U634" s="441"/>
      <c r="V634" s="441"/>
      <c r="W634" s="441"/>
      <c r="X634" s="441"/>
      <c r="Y634" s="441"/>
      <c r="Z634" s="441"/>
      <c r="AA634" s="441"/>
      <c r="AB634" s="441"/>
      <c r="AC634" s="441"/>
      <c r="AD634" s="441"/>
      <c r="AE634" s="441"/>
      <c r="AF634" s="441"/>
      <c r="AG634" s="441"/>
      <c r="AH634" s="441"/>
      <c r="AI634" s="441"/>
      <c r="AJ634" s="441"/>
      <c r="AK634" s="441"/>
      <c r="AL634" s="441"/>
      <c r="AM634" s="441"/>
      <c r="AN634" s="441"/>
      <c r="AO634" s="441"/>
      <c r="AP634" s="441"/>
      <c r="AQ634" s="441"/>
      <c r="AR634" s="441"/>
      <c r="AS634" s="441"/>
      <c r="AT634" s="441"/>
      <c r="AU634" s="441"/>
      <c r="AV634" s="441"/>
      <c r="AW634" s="441"/>
      <c r="AX634" s="441"/>
      <c r="AY634" s="441"/>
      <c r="AZ634" s="441"/>
      <c r="BA634" s="441"/>
      <c r="BB634" s="441"/>
    </row>
    <row r="635" spans="1:54" ht="15.75" customHeight="1">
      <c r="A635" s="40"/>
      <c r="B635" s="442">
        <v>12</v>
      </c>
      <c r="C635" s="441">
        <v>3579</v>
      </c>
      <c r="D635" s="441"/>
      <c r="E635" s="441">
        <v>0</v>
      </c>
      <c r="F635" s="441"/>
      <c r="G635" s="441" t="s">
        <v>2599</v>
      </c>
      <c r="H635" s="441"/>
      <c r="I635" s="441"/>
      <c r="J635" s="441"/>
      <c r="K635" s="441"/>
      <c r="L635" s="441"/>
      <c r="M635" s="441"/>
      <c r="N635" s="441"/>
      <c r="O635" s="441"/>
      <c r="P635" s="441"/>
      <c r="Q635" s="441"/>
      <c r="R635" s="441"/>
      <c r="S635" s="441"/>
      <c r="T635" s="441"/>
      <c r="U635" s="441"/>
      <c r="V635" s="441"/>
      <c r="W635" s="441"/>
      <c r="X635" s="441"/>
      <c r="Y635" s="441"/>
      <c r="Z635" s="441"/>
      <c r="AA635" s="441"/>
      <c r="AB635" s="441"/>
      <c r="AC635" s="441"/>
      <c r="AD635" s="441"/>
      <c r="AE635" s="441"/>
      <c r="AF635" s="441"/>
      <c r="AG635" s="441"/>
      <c r="AH635" s="441"/>
      <c r="AI635" s="441"/>
      <c r="AJ635" s="441"/>
      <c r="AK635" s="441"/>
      <c r="AL635" s="441"/>
      <c r="AM635" s="441"/>
      <c r="AN635" s="441"/>
      <c r="AO635" s="441"/>
      <c r="AP635" s="441"/>
      <c r="AQ635" s="441"/>
      <c r="AR635" s="441"/>
      <c r="AS635" s="441"/>
      <c r="AT635" s="441"/>
      <c r="AU635" s="441"/>
      <c r="AV635" s="441"/>
      <c r="AW635" s="441"/>
      <c r="AX635" s="441"/>
      <c r="AY635" s="441"/>
      <c r="AZ635" s="441"/>
      <c r="BA635" s="441"/>
      <c r="BB635" s="441"/>
    </row>
    <row r="636" spans="1:54" ht="15.75" customHeight="1">
      <c r="A636" s="40"/>
      <c r="B636" s="442">
        <v>13</v>
      </c>
      <c r="C636" s="441">
        <v>3580</v>
      </c>
      <c r="D636" s="441"/>
      <c r="E636" s="441">
        <v>3</v>
      </c>
      <c r="F636" s="441"/>
      <c r="G636" s="441" t="s">
        <v>2082</v>
      </c>
      <c r="H636" s="441"/>
      <c r="I636" s="441"/>
      <c r="J636" s="441"/>
      <c r="K636" s="441"/>
      <c r="L636" s="441"/>
      <c r="M636" s="441"/>
      <c r="N636" s="441"/>
      <c r="O636" s="441"/>
      <c r="P636" s="441"/>
      <c r="Q636" s="441"/>
      <c r="R636" s="441"/>
      <c r="S636" s="441"/>
      <c r="T636" s="441"/>
      <c r="U636" s="441"/>
      <c r="V636" s="441"/>
      <c r="W636" s="441"/>
      <c r="X636" s="441"/>
      <c r="Y636" s="441"/>
      <c r="Z636" s="441"/>
      <c r="AA636" s="441"/>
      <c r="AB636" s="441"/>
      <c r="AC636" s="441"/>
      <c r="AD636" s="441"/>
      <c r="AE636" s="441"/>
      <c r="AF636" s="441"/>
      <c r="AG636" s="441"/>
      <c r="AH636" s="441"/>
      <c r="AI636" s="441"/>
      <c r="AJ636" s="441"/>
      <c r="AK636" s="441"/>
      <c r="AL636" s="441"/>
      <c r="AM636" s="441"/>
      <c r="AN636" s="441"/>
      <c r="AO636" s="441"/>
      <c r="AP636" s="441"/>
      <c r="AQ636" s="441"/>
      <c r="AR636" s="441"/>
      <c r="AS636" s="441"/>
      <c r="AT636" s="441"/>
      <c r="AU636" s="441"/>
      <c r="AV636" s="441"/>
      <c r="AW636" s="441"/>
      <c r="AX636" s="441"/>
      <c r="AY636" s="441"/>
      <c r="AZ636" s="441"/>
      <c r="BA636" s="441"/>
      <c r="BB636" s="441"/>
    </row>
    <row r="637" spans="1:54" ht="15.75" customHeight="1">
      <c r="A637" s="40"/>
      <c r="B637" s="442">
        <v>14</v>
      </c>
      <c r="C637" s="441">
        <v>3581</v>
      </c>
      <c r="D637" s="441"/>
      <c r="E637" s="441">
        <v>2</v>
      </c>
      <c r="F637" s="441"/>
      <c r="G637" s="441" t="s">
        <v>2041</v>
      </c>
      <c r="H637" s="441"/>
      <c r="I637" s="441"/>
      <c r="J637" s="441"/>
      <c r="K637" s="441"/>
      <c r="L637" s="441"/>
      <c r="M637" s="441"/>
      <c r="N637" s="441"/>
      <c r="O637" s="441"/>
      <c r="P637" s="441"/>
      <c r="Q637" s="441"/>
      <c r="R637" s="441"/>
      <c r="S637" s="441"/>
      <c r="T637" s="441"/>
      <c r="U637" s="441"/>
      <c r="V637" s="441"/>
      <c r="W637" s="441"/>
      <c r="X637" s="441"/>
      <c r="Y637" s="441"/>
      <c r="Z637" s="441"/>
      <c r="AA637" s="441"/>
      <c r="AB637" s="441"/>
      <c r="AC637" s="441"/>
      <c r="AD637" s="441"/>
      <c r="AE637" s="441"/>
      <c r="AF637" s="441"/>
      <c r="AG637" s="441"/>
      <c r="AH637" s="441"/>
      <c r="AI637" s="441"/>
      <c r="AJ637" s="441"/>
      <c r="AK637" s="441"/>
      <c r="AL637" s="441"/>
      <c r="AM637" s="441"/>
      <c r="AN637" s="441"/>
      <c r="AO637" s="441"/>
      <c r="AP637" s="441"/>
      <c r="AQ637" s="441"/>
      <c r="AR637" s="441"/>
      <c r="AS637" s="441"/>
      <c r="AT637" s="441"/>
      <c r="AU637" s="441"/>
      <c r="AV637" s="441"/>
      <c r="AW637" s="441"/>
      <c r="AX637" s="441"/>
      <c r="AY637" s="441"/>
      <c r="AZ637" s="441"/>
      <c r="BA637" s="441"/>
      <c r="BB637" s="441"/>
    </row>
    <row r="638" spans="1:54" ht="15.75" customHeight="1">
      <c r="A638" s="40"/>
      <c r="B638" s="442">
        <v>15</v>
      </c>
      <c r="C638" s="441">
        <v>3582</v>
      </c>
      <c r="D638" s="441"/>
      <c r="E638" s="441">
        <v>0</v>
      </c>
      <c r="F638" s="441"/>
      <c r="G638" s="441" t="s">
        <v>2482</v>
      </c>
      <c r="H638" s="441"/>
      <c r="I638" s="441"/>
      <c r="J638" s="441"/>
      <c r="K638" s="441"/>
      <c r="L638" s="441"/>
      <c r="M638" s="441"/>
      <c r="N638" s="441"/>
      <c r="O638" s="441"/>
      <c r="P638" s="441"/>
      <c r="Q638" s="441"/>
      <c r="R638" s="441"/>
      <c r="S638" s="441"/>
      <c r="T638" s="441"/>
      <c r="U638" s="441"/>
      <c r="V638" s="441"/>
      <c r="W638" s="441"/>
      <c r="X638" s="441"/>
      <c r="Y638" s="441"/>
      <c r="Z638" s="441"/>
      <c r="AA638" s="441"/>
      <c r="AB638" s="441"/>
      <c r="AC638" s="441"/>
      <c r="AD638" s="441"/>
      <c r="AE638" s="441"/>
      <c r="AF638" s="441"/>
      <c r="AG638" s="441"/>
      <c r="AH638" s="441"/>
      <c r="AI638" s="441"/>
      <c r="AJ638" s="441"/>
      <c r="AK638" s="441"/>
      <c r="AL638" s="441"/>
      <c r="AM638" s="441"/>
      <c r="AN638" s="441"/>
      <c r="AO638" s="441"/>
      <c r="AP638" s="441"/>
      <c r="AQ638" s="441"/>
      <c r="AR638" s="441"/>
      <c r="AS638" s="441"/>
      <c r="AT638" s="441"/>
      <c r="AU638" s="441"/>
      <c r="AV638" s="441"/>
      <c r="AW638" s="441"/>
      <c r="AX638" s="441"/>
      <c r="AY638" s="441"/>
      <c r="AZ638" s="441"/>
      <c r="BA638" s="441"/>
      <c r="BB638" s="441"/>
    </row>
    <row r="639" spans="1:54" ht="15.75" customHeight="1">
      <c r="A639" s="40"/>
      <c r="B639" s="442">
        <v>16</v>
      </c>
      <c r="C639" s="441">
        <v>3583</v>
      </c>
      <c r="D639" s="441"/>
      <c r="E639" s="441">
        <v>0</v>
      </c>
      <c r="F639" s="441"/>
      <c r="G639" s="441" t="s">
        <v>2040</v>
      </c>
      <c r="H639" s="441"/>
      <c r="I639" s="441"/>
      <c r="J639" s="441"/>
      <c r="K639" s="441"/>
      <c r="L639" s="441"/>
      <c r="M639" s="441"/>
      <c r="N639" s="441"/>
      <c r="O639" s="441"/>
      <c r="P639" s="441"/>
      <c r="Q639" s="441"/>
      <c r="R639" s="441"/>
      <c r="S639" s="441"/>
      <c r="T639" s="441"/>
      <c r="U639" s="441"/>
      <c r="V639" s="441"/>
      <c r="W639" s="441"/>
      <c r="X639" s="441"/>
      <c r="Y639" s="441"/>
      <c r="Z639" s="441"/>
      <c r="AA639" s="441"/>
      <c r="AB639" s="441"/>
      <c r="AC639" s="441"/>
      <c r="AD639" s="441"/>
      <c r="AE639" s="441"/>
      <c r="AF639" s="441"/>
      <c r="AG639" s="441"/>
      <c r="AH639" s="441"/>
      <c r="AI639" s="441"/>
      <c r="AJ639" s="441"/>
      <c r="AK639" s="441"/>
      <c r="AL639" s="441"/>
      <c r="AM639" s="441"/>
      <c r="AN639" s="441"/>
      <c r="AO639" s="441"/>
      <c r="AP639" s="441"/>
      <c r="AQ639" s="441"/>
      <c r="AR639" s="441"/>
      <c r="AS639" s="441"/>
      <c r="AT639" s="441"/>
      <c r="AU639" s="441"/>
      <c r="AV639" s="441"/>
      <c r="AW639" s="441"/>
      <c r="AX639" s="441"/>
      <c r="AY639" s="441"/>
      <c r="AZ639" s="441"/>
      <c r="BA639" s="441"/>
      <c r="BB639" s="441"/>
    </row>
    <row r="640" spans="1:54" ht="15.75" customHeight="1">
      <c r="A640" s="40"/>
      <c r="B640" s="442">
        <v>17</v>
      </c>
      <c r="C640" s="441">
        <v>3584</v>
      </c>
      <c r="D640" s="441"/>
      <c r="E640" s="441">
        <v>3</v>
      </c>
      <c r="F640" s="441"/>
      <c r="G640" s="441" t="s">
        <v>2040</v>
      </c>
      <c r="H640" s="441"/>
      <c r="I640" s="441"/>
      <c r="J640" s="441"/>
      <c r="K640" s="441"/>
      <c r="L640" s="441"/>
      <c r="M640" s="441"/>
      <c r="N640" s="441"/>
      <c r="O640" s="441"/>
      <c r="P640" s="441"/>
      <c r="Q640" s="441"/>
      <c r="R640" s="441"/>
      <c r="S640" s="441"/>
      <c r="T640" s="441"/>
      <c r="U640" s="441"/>
      <c r="V640" s="441"/>
      <c r="W640" s="441"/>
      <c r="X640" s="441"/>
      <c r="Y640" s="441"/>
      <c r="Z640" s="441"/>
      <c r="AA640" s="441"/>
      <c r="AB640" s="441"/>
      <c r="AC640" s="441"/>
      <c r="AD640" s="441"/>
      <c r="AE640" s="441"/>
      <c r="AF640" s="441"/>
      <c r="AG640" s="441"/>
      <c r="AH640" s="441"/>
      <c r="AI640" s="441"/>
      <c r="AJ640" s="441"/>
      <c r="AK640" s="441"/>
      <c r="AL640" s="441"/>
      <c r="AM640" s="441"/>
      <c r="AN640" s="441"/>
      <c r="AO640" s="441"/>
      <c r="AP640" s="441"/>
      <c r="AQ640" s="441"/>
      <c r="AR640" s="441"/>
      <c r="AS640" s="441"/>
      <c r="AT640" s="441"/>
      <c r="AU640" s="441"/>
      <c r="AV640" s="441"/>
      <c r="AW640" s="441"/>
      <c r="AX640" s="441"/>
      <c r="AY640" s="441"/>
      <c r="AZ640" s="441"/>
      <c r="BA640" s="441"/>
      <c r="BB640" s="441"/>
    </row>
    <row r="641" spans="1:54" ht="15.75" customHeight="1">
      <c r="A641" s="40"/>
      <c r="B641" s="442">
        <v>18</v>
      </c>
      <c r="C641" s="441">
        <v>3585</v>
      </c>
      <c r="D641" s="441"/>
      <c r="E641" s="441">
        <v>8</v>
      </c>
      <c r="F641" s="441"/>
      <c r="G641" s="441" t="s">
        <v>2041</v>
      </c>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1"/>
      <c r="AE641" s="441"/>
      <c r="AF641" s="441"/>
      <c r="AG641" s="441"/>
      <c r="AH641" s="441"/>
      <c r="AI641" s="441"/>
      <c r="AJ641" s="441"/>
      <c r="AK641" s="441"/>
      <c r="AL641" s="441"/>
      <c r="AM641" s="441"/>
      <c r="AN641" s="441"/>
      <c r="AO641" s="441"/>
      <c r="AP641" s="441"/>
      <c r="AQ641" s="441"/>
      <c r="AR641" s="441"/>
      <c r="AS641" s="441"/>
      <c r="AT641" s="441"/>
      <c r="AU641" s="441"/>
      <c r="AV641" s="441"/>
      <c r="AW641" s="441"/>
      <c r="AX641" s="441"/>
      <c r="AY641" s="441"/>
      <c r="AZ641" s="441"/>
      <c r="BA641" s="441"/>
      <c r="BB641" s="441"/>
    </row>
    <row r="642" spans="1:54" ht="15.75" customHeight="1">
      <c r="A642" s="40"/>
      <c r="B642" s="442">
        <v>19</v>
      </c>
      <c r="C642" s="441">
        <v>3586</v>
      </c>
      <c r="D642" s="441"/>
      <c r="E642" s="441">
        <v>7</v>
      </c>
      <c r="F642" s="441"/>
      <c r="G642" s="441" t="s">
        <v>1016</v>
      </c>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1"/>
      <c r="AE642" s="441"/>
      <c r="AF642" s="441"/>
      <c r="AG642" s="441"/>
      <c r="AH642" s="441"/>
      <c r="AI642" s="441"/>
      <c r="AJ642" s="441"/>
      <c r="AK642" s="441"/>
      <c r="AL642" s="441"/>
      <c r="AM642" s="441"/>
      <c r="AN642" s="441"/>
      <c r="AO642" s="441"/>
      <c r="AP642" s="441"/>
      <c r="AQ642" s="441"/>
      <c r="AR642" s="441"/>
      <c r="AS642" s="441"/>
      <c r="AT642" s="441"/>
      <c r="AU642" s="441"/>
      <c r="AV642" s="441"/>
      <c r="AW642" s="441"/>
      <c r="AX642" s="441"/>
      <c r="AY642" s="441"/>
      <c r="AZ642" s="441"/>
      <c r="BA642" s="441"/>
      <c r="BB642" s="441"/>
    </row>
    <row r="643" spans="1:54" ht="15.75" customHeight="1">
      <c r="A643" s="40"/>
      <c r="B643" s="442">
        <v>20</v>
      </c>
      <c r="C643" s="441">
        <v>3587</v>
      </c>
      <c r="D643" s="441"/>
      <c r="E643" s="441">
        <v>9</v>
      </c>
      <c r="F643" s="441"/>
      <c r="G643" s="441" t="s">
        <v>2529</v>
      </c>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c r="AF643" s="441"/>
      <c r="AG643" s="441"/>
      <c r="AH643" s="441"/>
      <c r="AI643" s="441"/>
      <c r="AJ643" s="441"/>
      <c r="AK643" s="441"/>
      <c r="AL643" s="441"/>
      <c r="AM643" s="441"/>
      <c r="AN643" s="441"/>
      <c r="AO643" s="441"/>
      <c r="AP643" s="441"/>
      <c r="AQ643" s="441"/>
      <c r="AR643" s="441"/>
      <c r="AS643" s="441"/>
      <c r="AT643" s="441"/>
      <c r="AU643" s="441"/>
      <c r="AV643" s="441"/>
      <c r="AW643" s="441"/>
      <c r="AX643" s="441"/>
      <c r="AY643" s="441"/>
      <c r="AZ643" s="441"/>
      <c r="BA643" s="441"/>
      <c r="BB643" s="441"/>
    </row>
    <row r="644" spans="1:54" ht="15.75" customHeight="1">
      <c r="A644" s="40"/>
      <c r="B644" s="442">
        <v>21</v>
      </c>
      <c r="C644" s="441">
        <v>3588</v>
      </c>
      <c r="D644" s="441"/>
      <c r="E644" s="441">
        <v>1</v>
      </c>
      <c r="F644" s="441"/>
      <c r="G644" s="441" t="s">
        <v>2435</v>
      </c>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441"/>
      <c r="AE644" s="441"/>
      <c r="AF644" s="441"/>
      <c r="AG644" s="441"/>
      <c r="AH644" s="441"/>
      <c r="AI644" s="441"/>
      <c r="AJ644" s="441"/>
      <c r="AK644" s="441"/>
      <c r="AL644" s="441"/>
      <c r="AM644" s="441"/>
      <c r="AN644" s="441"/>
      <c r="AO644" s="441"/>
      <c r="AP644" s="441"/>
      <c r="AQ644" s="441"/>
      <c r="AR644" s="441"/>
      <c r="AS644" s="441"/>
      <c r="AT644" s="441"/>
      <c r="AU644" s="441"/>
      <c r="AV644" s="441"/>
      <c r="AW644" s="441"/>
      <c r="AX644" s="441"/>
      <c r="AY644" s="441"/>
      <c r="AZ644" s="441"/>
      <c r="BA644" s="441"/>
      <c r="BB644" s="441"/>
    </row>
    <row r="645" spans="1:54" ht="15.75" customHeight="1">
      <c r="A645" s="40"/>
      <c r="B645" s="442">
        <v>22</v>
      </c>
      <c r="C645" s="441">
        <v>3589</v>
      </c>
      <c r="D645" s="441"/>
      <c r="E645" s="441">
        <v>5</v>
      </c>
      <c r="F645" s="441"/>
      <c r="G645" s="441" t="s">
        <v>735</v>
      </c>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441"/>
      <c r="AE645" s="441"/>
      <c r="AF645" s="441"/>
      <c r="AG645" s="441"/>
      <c r="AH645" s="441"/>
      <c r="AI645" s="441"/>
      <c r="AJ645" s="441"/>
      <c r="AK645" s="441"/>
      <c r="AL645" s="441"/>
      <c r="AM645" s="441"/>
      <c r="AN645" s="441"/>
      <c r="AO645" s="441"/>
      <c r="AP645" s="441"/>
      <c r="AQ645" s="441"/>
      <c r="AR645" s="441"/>
      <c r="AS645" s="441"/>
      <c r="AT645" s="441"/>
      <c r="AU645" s="441"/>
      <c r="AV645" s="441"/>
      <c r="AW645" s="441"/>
      <c r="AX645" s="441"/>
      <c r="AY645" s="441"/>
      <c r="AZ645" s="441"/>
      <c r="BA645" s="441"/>
      <c r="BB645" s="441"/>
    </row>
    <row r="646" spans="1:54" ht="15.75" customHeight="1">
      <c r="A646" s="40" t="s">
        <v>562</v>
      </c>
      <c r="B646" s="442">
        <v>43853</v>
      </c>
      <c r="C646" s="441" t="s">
        <v>2661</v>
      </c>
      <c r="D646" s="441"/>
      <c r="E646" s="441"/>
      <c r="F646" s="441"/>
      <c r="G646" s="441"/>
      <c r="H646" s="441" t="s">
        <v>2662</v>
      </c>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441"/>
      <c r="AE646" s="441"/>
      <c r="AF646" s="441"/>
      <c r="AG646" s="441"/>
      <c r="AH646" s="441"/>
      <c r="AI646" s="441"/>
      <c r="AJ646" s="441"/>
      <c r="AK646" s="441"/>
      <c r="AL646" s="441"/>
      <c r="AM646" s="441"/>
      <c r="AN646" s="441"/>
      <c r="AO646" s="441"/>
      <c r="AP646" s="441"/>
      <c r="AQ646" s="441"/>
      <c r="AR646" s="441"/>
      <c r="AS646" s="441"/>
      <c r="AT646" s="441"/>
      <c r="AU646" s="441"/>
      <c r="AV646" s="441"/>
      <c r="AW646" s="441"/>
      <c r="AX646" s="441"/>
      <c r="AY646" s="441"/>
      <c r="AZ646" s="441"/>
      <c r="BA646" s="441"/>
      <c r="BB646" s="441"/>
    </row>
    <row r="647" spans="1:54" ht="15.75" customHeight="1">
      <c r="A647" s="40" t="s">
        <v>564</v>
      </c>
      <c r="B647" s="442">
        <v>1</v>
      </c>
      <c r="C647" s="441">
        <v>3613</v>
      </c>
      <c r="D647" s="441">
        <v>3200</v>
      </c>
      <c r="E647" s="441"/>
      <c r="F647" s="441"/>
      <c r="G647" s="441" t="s">
        <v>2185</v>
      </c>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441"/>
      <c r="AE647" s="441"/>
      <c r="AF647" s="441"/>
      <c r="AG647" s="441"/>
      <c r="AH647" s="441"/>
      <c r="AI647" s="441"/>
      <c r="AJ647" s="441"/>
      <c r="AK647" s="441"/>
      <c r="AL647" s="441"/>
      <c r="AM647" s="441"/>
      <c r="AN647" s="441"/>
      <c r="AO647" s="441"/>
      <c r="AP647" s="441"/>
      <c r="AQ647" s="441"/>
      <c r="AR647" s="441"/>
      <c r="AS647" s="441"/>
      <c r="AT647" s="441"/>
      <c r="AU647" s="441"/>
      <c r="AV647" s="441"/>
      <c r="AW647" s="441"/>
      <c r="AX647" s="441"/>
      <c r="AY647" s="441"/>
      <c r="AZ647" s="441"/>
      <c r="BA647" s="441"/>
      <c r="BB647" s="441"/>
    </row>
    <row r="648" spans="1:54" ht="15.75" customHeight="1">
      <c r="A648" s="40" t="s">
        <v>566</v>
      </c>
      <c r="B648" s="442">
        <v>1</v>
      </c>
      <c r="C648" s="441">
        <v>3614</v>
      </c>
      <c r="D648" s="441">
        <v>3521</v>
      </c>
      <c r="E648" s="441"/>
      <c r="F648" s="441"/>
      <c r="G648" s="441" t="s">
        <v>2389</v>
      </c>
      <c r="H648" s="441"/>
      <c r="I648" s="441"/>
      <c r="J648" s="441"/>
      <c r="K648" s="441"/>
      <c r="L648" s="441"/>
      <c r="M648" s="441"/>
      <c r="N648" s="441"/>
      <c r="O648" s="441"/>
      <c r="P648" s="441"/>
      <c r="Q648" s="441"/>
      <c r="R648" s="441"/>
      <c r="S648" s="441"/>
      <c r="T648" s="441"/>
      <c r="U648" s="441"/>
      <c r="V648" s="441"/>
      <c r="W648" s="441"/>
      <c r="X648" s="441"/>
      <c r="Y648" s="441"/>
      <c r="Z648" s="441"/>
      <c r="AA648" s="441"/>
      <c r="AB648" s="441"/>
      <c r="AC648" s="441"/>
      <c r="AD648" s="441"/>
      <c r="AE648" s="441"/>
      <c r="AF648" s="441"/>
      <c r="AG648" s="441"/>
      <c r="AH648" s="441"/>
      <c r="AI648" s="441"/>
      <c r="AJ648" s="441"/>
      <c r="AK648" s="441"/>
      <c r="AL648" s="441"/>
      <c r="AM648" s="441"/>
      <c r="AN648" s="441"/>
      <c r="AO648" s="441"/>
      <c r="AP648" s="441"/>
      <c r="AQ648" s="441"/>
      <c r="AR648" s="441"/>
      <c r="AS648" s="441"/>
      <c r="AT648" s="441"/>
      <c r="AU648" s="441"/>
      <c r="AV648" s="441"/>
      <c r="AW648" s="441"/>
      <c r="AX648" s="441"/>
      <c r="AY648" s="441"/>
      <c r="AZ648" s="441"/>
      <c r="BA648" s="441"/>
      <c r="BB648" s="441"/>
    </row>
    <row r="649" spans="1:54" ht="15.75" customHeight="1">
      <c r="A649" s="40" t="s">
        <v>567</v>
      </c>
      <c r="B649" s="442">
        <v>1</v>
      </c>
      <c r="C649" s="441">
        <v>3615</v>
      </c>
      <c r="D649" s="441">
        <v>930</v>
      </c>
      <c r="E649" s="441"/>
      <c r="F649" s="441"/>
      <c r="G649" s="441" t="s">
        <v>1495</v>
      </c>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441"/>
      <c r="AE649" s="441"/>
      <c r="AF649" s="441"/>
      <c r="AG649" s="441"/>
      <c r="AH649" s="441"/>
      <c r="AI649" s="441"/>
      <c r="AJ649" s="441"/>
      <c r="AK649" s="441"/>
      <c r="AL649" s="441"/>
      <c r="AM649" s="441"/>
      <c r="AN649" s="441"/>
      <c r="AO649" s="441"/>
      <c r="AP649" s="441"/>
      <c r="AQ649" s="441"/>
      <c r="AR649" s="441"/>
      <c r="AS649" s="441"/>
      <c r="AT649" s="441"/>
      <c r="AU649" s="441"/>
      <c r="AV649" s="441"/>
      <c r="AW649" s="441"/>
      <c r="AX649" s="441"/>
      <c r="AY649" s="441"/>
      <c r="AZ649" s="441"/>
      <c r="BA649" s="441"/>
      <c r="BB649" s="441"/>
    </row>
    <row r="650" spans="1:54" ht="15.75" customHeight="1">
      <c r="A650" s="40" t="s">
        <v>568</v>
      </c>
      <c r="B650" s="442">
        <v>1</v>
      </c>
      <c r="C650" s="441">
        <v>3616</v>
      </c>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c r="AA650" s="441"/>
      <c r="AB650" s="441"/>
      <c r="AC650" s="441"/>
      <c r="AD650" s="441"/>
      <c r="AE650" s="441"/>
      <c r="AF650" s="441"/>
      <c r="AG650" s="441"/>
      <c r="AH650" s="441"/>
      <c r="AI650" s="441"/>
      <c r="AJ650" s="441"/>
      <c r="AK650" s="441"/>
      <c r="AL650" s="441"/>
      <c r="AM650" s="441"/>
      <c r="AN650" s="441"/>
      <c r="AO650" s="441"/>
      <c r="AP650" s="441"/>
      <c r="AQ650" s="441"/>
      <c r="AR650" s="441"/>
      <c r="AS650" s="441"/>
      <c r="AT650" s="441"/>
      <c r="AU650" s="441"/>
      <c r="AV650" s="441"/>
      <c r="AW650" s="441"/>
      <c r="AX650" s="441"/>
      <c r="AY650" s="441"/>
      <c r="AZ650" s="441"/>
      <c r="BA650" s="441"/>
      <c r="BB650" s="441"/>
    </row>
    <row r="651" spans="1:54" ht="15.75" customHeight="1">
      <c r="A651" s="40" t="s">
        <v>569</v>
      </c>
      <c r="B651" s="442">
        <v>1</v>
      </c>
      <c r="C651" s="441">
        <v>3617</v>
      </c>
      <c r="D651" s="441">
        <v>2890</v>
      </c>
      <c r="E651" s="441"/>
      <c r="F651" s="441"/>
      <c r="G651" s="441" t="s">
        <v>2482</v>
      </c>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441"/>
      <c r="AE651" s="441"/>
      <c r="AF651" s="441"/>
      <c r="AG651" s="441"/>
      <c r="AH651" s="441"/>
      <c r="AI651" s="441"/>
      <c r="AJ651" s="441"/>
      <c r="AK651" s="441"/>
      <c r="AL651" s="441"/>
      <c r="AM651" s="441"/>
      <c r="AN651" s="441"/>
      <c r="AO651" s="441"/>
      <c r="AP651" s="441"/>
      <c r="AQ651" s="441"/>
      <c r="AR651" s="441"/>
      <c r="AS651" s="441"/>
      <c r="AT651" s="441"/>
      <c r="AU651" s="441"/>
      <c r="AV651" s="441"/>
      <c r="AW651" s="441"/>
      <c r="AX651" s="441"/>
      <c r="AY651" s="441"/>
      <c r="AZ651" s="441"/>
      <c r="BA651" s="441"/>
      <c r="BB651" s="441"/>
    </row>
    <row r="652" spans="1:54" ht="15.75" customHeight="1">
      <c r="A652" s="40"/>
      <c r="B652" s="442">
        <v>2</v>
      </c>
      <c r="C652" s="441">
        <v>3618</v>
      </c>
      <c r="D652" s="441">
        <v>3750</v>
      </c>
      <c r="E652" s="441"/>
      <c r="F652" s="441"/>
      <c r="G652" s="441" t="s">
        <v>2031</v>
      </c>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441"/>
      <c r="AE652" s="441"/>
      <c r="AF652" s="441"/>
      <c r="AG652" s="441"/>
      <c r="AH652" s="441"/>
      <c r="AI652" s="441"/>
      <c r="AJ652" s="441"/>
      <c r="AK652" s="441"/>
      <c r="AL652" s="441"/>
      <c r="AM652" s="441"/>
      <c r="AN652" s="441"/>
      <c r="AO652" s="441"/>
      <c r="AP652" s="441"/>
      <c r="AQ652" s="441"/>
      <c r="AR652" s="441"/>
      <c r="AS652" s="441"/>
      <c r="AT652" s="441"/>
      <c r="AU652" s="441"/>
      <c r="AV652" s="441"/>
      <c r="AW652" s="441"/>
      <c r="AX652" s="441"/>
      <c r="AY652" s="441"/>
      <c r="AZ652" s="441"/>
      <c r="BA652" s="441"/>
      <c r="BB652" s="441"/>
    </row>
    <row r="653" spans="1:54" ht="15.75" customHeight="1">
      <c r="A653" s="40"/>
      <c r="B653" s="442">
        <v>3</v>
      </c>
      <c r="C653" s="441">
        <v>3619</v>
      </c>
      <c r="D653" s="441">
        <v>3400</v>
      </c>
      <c r="E653" s="441"/>
      <c r="F653" s="441"/>
      <c r="G653" s="441" t="s">
        <v>632</v>
      </c>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441"/>
      <c r="AE653" s="441"/>
      <c r="AF653" s="441"/>
      <c r="AG653" s="441"/>
      <c r="AH653" s="441"/>
      <c r="AI653" s="441"/>
      <c r="AJ653" s="441"/>
      <c r="AK653" s="441"/>
      <c r="AL653" s="441"/>
      <c r="AM653" s="441"/>
      <c r="AN653" s="441"/>
      <c r="AO653" s="441"/>
      <c r="AP653" s="441"/>
      <c r="AQ653" s="441"/>
      <c r="AR653" s="441"/>
      <c r="AS653" s="441"/>
      <c r="AT653" s="441"/>
      <c r="AU653" s="441"/>
      <c r="AV653" s="441"/>
      <c r="AW653" s="441"/>
      <c r="AX653" s="441"/>
      <c r="AY653" s="441"/>
      <c r="AZ653" s="441"/>
      <c r="BA653" s="441"/>
      <c r="BB653" s="441"/>
    </row>
    <row r="654" spans="1:54" ht="15.75" customHeight="1">
      <c r="A654" s="40"/>
      <c r="B654" s="442">
        <v>4</v>
      </c>
      <c r="C654" s="441">
        <v>3620</v>
      </c>
      <c r="D654" s="441">
        <v>2830</v>
      </c>
      <c r="E654" s="441"/>
      <c r="F654" s="441"/>
      <c r="G654" s="441">
        <v>36</v>
      </c>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441"/>
      <c r="AE654" s="441"/>
      <c r="AF654" s="441"/>
      <c r="AG654" s="441"/>
      <c r="AH654" s="441"/>
      <c r="AI654" s="441"/>
      <c r="AJ654" s="441"/>
      <c r="AK654" s="441"/>
      <c r="AL654" s="441"/>
      <c r="AM654" s="441"/>
      <c r="AN654" s="441"/>
      <c r="AO654" s="441"/>
      <c r="AP654" s="441"/>
      <c r="AQ654" s="441"/>
      <c r="AR654" s="441"/>
      <c r="AS654" s="441"/>
      <c r="AT654" s="441"/>
      <c r="AU654" s="441"/>
      <c r="AV654" s="441"/>
      <c r="AW654" s="441"/>
      <c r="AX654" s="441"/>
      <c r="AY654" s="441"/>
      <c r="AZ654" s="441"/>
      <c r="BA654" s="441"/>
      <c r="BB654" s="441"/>
    </row>
    <row r="655" spans="1:54" ht="15.75" customHeight="1">
      <c r="A655" s="40"/>
      <c r="B655" s="442">
        <v>5</v>
      </c>
      <c r="C655" s="441">
        <v>3621</v>
      </c>
      <c r="D655" s="441">
        <v>2300</v>
      </c>
      <c r="E655" s="441"/>
      <c r="F655" s="441"/>
      <c r="G655" s="441" t="s">
        <v>1242</v>
      </c>
      <c r="H655" s="441"/>
      <c r="I655" s="441"/>
      <c r="J655" s="441"/>
      <c r="K655" s="441"/>
      <c r="L655" s="441"/>
      <c r="M655" s="441"/>
      <c r="N655" s="441"/>
      <c r="O655" s="441"/>
      <c r="P655" s="441"/>
      <c r="Q655" s="441"/>
      <c r="R655" s="441"/>
      <c r="S655" s="441"/>
      <c r="T655" s="441"/>
      <c r="U655" s="441"/>
      <c r="V655" s="441"/>
      <c r="W655" s="441"/>
      <c r="X655" s="441"/>
      <c r="Y655" s="441"/>
      <c r="Z655" s="441"/>
      <c r="AA655" s="441"/>
      <c r="AB655" s="441"/>
      <c r="AC655" s="441"/>
      <c r="AD655" s="441"/>
      <c r="AE655" s="441"/>
      <c r="AF655" s="441"/>
      <c r="AG655" s="441"/>
      <c r="AH655" s="441"/>
      <c r="AI655" s="441"/>
      <c r="AJ655" s="441"/>
      <c r="AK655" s="441"/>
      <c r="AL655" s="441"/>
      <c r="AM655" s="441"/>
      <c r="AN655" s="441"/>
      <c r="AO655" s="441"/>
      <c r="AP655" s="441"/>
      <c r="AQ655" s="441"/>
      <c r="AR655" s="441"/>
      <c r="AS655" s="441"/>
      <c r="AT655" s="441"/>
      <c r="AU655" s="441"/>
      <c r="AV655" s="441"/>
      <c r="AW655" s="441"/>
      <c r="AX655" s="441"/>
      <c r="AY655" s="441"/>
      <c r="AZ655" s="441"/>
      <c r="BA655" s="441"/>
      <c r="BB655" s="441"/>
    </row>
    <row r="656" spans="1:54" ht="15.75" customHeight="1">
      <c r="A656" s="40"/>
      <c r="B656" s="442">
        <v>6</v>
      </c>
      <c r="C656" s="441">
        <v>3622</v>
      </c>
      <c r="D656" s="441">
        <v>3360</v>
      </c>
      <c r="E656" s="441"/>
      <c r="F656" s="441"/>
      <c r="G656" s="441" t="s">
        <v>2079</v>
      </c>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441"/>
      <c r="AE656" s="441"/>
      <c r="AF656" s="441"/>
      <c r="AG656" s="441"/>
      <c r="AH656" s="441"/>
      <c r="AI656" s="441"/>
      <c r="AJ656" s="441"/>
      <c r="AK656" s="441"/>
      <c r="AL656" s="441"/>
      <c r="AM656" s="441"/>
      <c r="AN656" s="441"/>
      <c r="AO656" s="441"/>
      <c r="AP656" s="441"/>
      <c r="AQ656" s="441"/>
      <c r="AR656" s="441"/>
      <c r="AS656" s="441"/>
      <c r="AT656" s="441"/>
      <c r="AU656" s="441"/>
      <c r="AV656" s="441"/>
      <c r="AW656" s="441"/>
      <c r="AX656" s="441"/>
      <c r="AY656" s="441"/>
      <c r="AZ656" s="441"/>
      <c r="BA656" s="441"/>
      <c r="BB656" s="441"/>
    </row>
    <row r="657" spans="1:54" ht="15.75" customHeight="1">
      <c r="A657" s="40"/>
      <c r="B657" s="442">
        <v>7</v>
      </c>
      <c r="C657" s="441">
        <v>3623</v>
      </c>
      <c r="D657" s="441">
        <v>3450</v>
      </c>
      <c r="E657" s="441"/>
      <c r="F657" s="441"/>
      <c r="G657" s="441">
        <v>40</v>
      </c>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c r="AE657" s="441"/>
      <c r="AF657" s="441"/>
      <c r="AG657" s="441"/>
      <c r="AH657" s="441"/>
      <c r="AI657" s="441"/>
      <c r="AJ657" s="441"/>
      <c r="AK657" s="441"/>
      <c r="AL657" s="441"/>
      <c r="AM657" s="441"/>
      <c r="AN657" s="441"/>
      <c r="AO657" s="441"/>
      <c r="AP657" s="441"/>
      <c r="AQ657" s="441"/>
      <c r="AR657" s="441"/>
      <c r="AS657" s="441"/>
      <c r="AT657" s="441"/>
      <c r="AU657" s="441"/>
      <c r="AV657" s="441"/>
      <c r="AW657" s="441"/>
      <c r="AX657" s="441"/>
      <c r="AY657" s="441"/>
      <c r="AZ657" s="441"/>
      <c r="BA657" s="441"/>
      <c r="BB657" s="441"/>
    </row>
    <row r="658" spans="1:54" ht="15.75" customHeight="1">
      <c r="A658" s="40"/>
      <c r="B658" s="442">
        <v>8</v>
      </c>
      <c r="C658" s="441">
        <v>3624</v>
      </c>
      <c r="D658" s="441">
        <v>3140</v>
      </c>
      <c r="E658" s="441"/>
      <c r="F658" s="441"/>
      <c r="G658" s="441">
        <v>41</v>
      </c>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1"/>
      <c r="AE658" s="441"/>
      <c r="AF658" s="441"/>
      <c r="AG658" s="441"/>
      <c r="AH658" s="441"/>
      <c r="AI658" s="441"/>
      <c r="AJ658" s="441"/>
      <c r="AK658" s="441"/>
      <c r="AL658" s="441"/>
      <c r="AM658" s="441"/>
      <c r="AN658" s="441"/>
      <c r="AO658" s="441"/>
      <c r="AP658" s="441"/>
      <c r="AQ658" s="441"/>
      <c r="AR658" s="441"/>
      <c r="AS658" s="441"/>
      <c r="AT658" s="441"/>
      <c r="AU658" s="441"/>
      <c r="AV658" s="441"/>
      <c r="AW658" s="441"/>
      <c r="AX658" s="441"/>
      <c r="AY658" s="441"/>
      <c r="AZ658" s="441"/>
      <c r="BA658" s="441"/>
      <c r="BB658" s="441"/>
    </row>
    <row r="659" spans="1:54" ht="15.75" customHeight="1">
      <c r="A659" s="40"/>
      <c r="B659" s="442">
        <v>9</v>
      </c>
      <c r="C659" s="441">
        <v>3625</v>
      </c>
      <c r="D659" s="441">
        <v>2900</v>
      </c>
      <c r="E659" s="441"/>
      <c r="F659" s="441"/>
      <c r="G659" s="441" t="s">
        <v>669</v>
      </c>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1"/>
      <c r="AE659" s="441"/>
      <c r="AF659" s="441"/>
      <c r="AG659" s="441"/>
      <c r="AH659" s="441"/>
      <c r="AI659" s="441"/>
      <c r="AJ659" s="441"/>
      <c r="AK659" s="441"/>
      <c r="AL659" s="441"/>
      <c r="AM659" s="441"/>
      <c r="AN659" s="441"/>
      <c r="AO659" s="441"/>
      <c r="AP659" s="441"/>
      <c r="AQ659" s="441"/>
      <c r="AR659" s="441"/>
      <c r="AS659" s="441"/>
      <c r="AT659" s="441"/>
      <c r="AU659" s="441"/>
      <c r="AV659" s="441"/>
      <c r="AW659" s="441"/>
      <c r="AX659" s="441"/>
      <c r="AY659" s="441"/>
      <c r="AZ659" s="441"/>
      <c r="BA659" s="441"/>
      <c r="BB659" s="441"/>
    </row>
    <row r="660" spans="1:54" ht="15.75" customHeight="1">
      <c r="A660" s="40"/>
      <c r="B660" s="442">
        <v>10</v>
      </c>
      <c r="C660" s="441">
        <v>3626</v>
      </c>
      <c r="D660" s="441">
        <v>2650</v>
      </c>
      <c r="E660" s="441"/>
      <c r="F660" s="441"/>
      <c r="G660" s="441" t="s">
        <v>2197</v>
      </c>
      <c r="H660" s="441"/>
      <c r="I660" s="441"/>
      <c r="J660" s="441"/>
      <c r="K660" s="441"/>
      <c r="L660" s="441"/>
      <c r="M660" s="441"/>
      <c r="N660" s="441"/>
      <c r="O660" s="441"/>
      <c r="P660" s="441"/>
      <c r="Q660" s="441"/>
      <c r="R660" s="441"/>
      <c r="S660" s="441"/>
      <c r="T660" s="441"/>
      <c r="U660" s="441"/>
      <c r="V660" s="441"/>
      <c r="W660" s="441"/>
      <c r="X660" s="441"/>
      <c r="Y660" s="441"/>
      <c r="Z660" s="441"/>
      <c r="AA660" s="441"/>
      <c r="AB660" s="441"/>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c r="BB660" s="441"/>
    </row>
    <row r="661" spans="1:54" ht="15.75" customHeight="1">
      <c r="A661" s="40"/>
      <c r="B661" s="442">
        <v>11</v>
      </c>
      <c r="C661" s="441">
        <v>3627</v>
      </c>
      <c r="D661" s="441">
        <v>3680</v>
      </c>
      <c r="E661" s="441"/>
      <c r="F661" s="441"/>
      <c r="G661" s="441" t="s">
        <v>2422</v>
      </c>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1"/>
      <c r="AD661" s="441"/>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c r="BB661" s="441"/>
    </row>
    <row r="662" spans="1:54" ht="15.75" customHeight="1">
      <c r="A662" s="40"/>
      <c r="B662" s="442">
        <v>12</v>
      </c>
      <c r="C662" s="441">
        <v>3628</v>
      </c>
      <c r="D662" s="441">
        <v>3720</v>
      </c>
      <c r="E662" s="441"/>
      <c r="F662" s="441"/>
      <c r="G662" s="441" t="s">
        <v>2371</v>
      </c>
      <c r="H662" s="441"/>
      <c r="I662" s="441"/>
      <c r="J662" s="441"/>
      <c r="K662" s="441"/>
      <c r="L662" s="441"/>
      <c r="M662" s="441"/>
      <c r="N662" s="441"/>
      <c r="O662" s="441"/>
      <c r="P662" s="441"/>
      <c r="Q662" s="441"/>
      <c r="R662" s="441"/>
      <c r="S662" s="441"/>
      <c r="T662" s="441"/>
      <c r="U662" s="441"/>
      <c r="V662" s="441"/>
      <c r="W662" s="441"/>
      <c r="X662" s="441"/>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c r="BB662" s="441"/>
    </row>
    <row r="663" spans="1:54" ht="15.75" customHeight="1">
      <c r="A663" s="40"/>
      <c r="B663" s="442">
        <v>13</v>
      </c>
      <c r="C663" s="441">
        <v>3629</v>
      </c>
      <c r="D663" s="441">
        <v>2940</v>
      </c>
      <c r="E663" s="441"/>
      <c r="F663" s="441"/>
      <c r="G663" s="441" t="s">
        <v>2482</v>
      </c>
      <c r="H663" s="441"/>
      <c r="I663" s="441"/>
      <c r="J663" s="441"/>
      <c r="K663" s="441"/>
      <c r="L663" s="441"/>
      <c r="M663" s="441"/>
      <c r="N663" s="441"/>
      <c r="O663" s="441"/>
      <c r="P663" s="441"/>
      <c r="Q663" s="441"/>
      <c r="R663" s="441"/>
      <c r="S663" s="441"/>
      <c r="T663" s="441"/>
      <c r="U663" s="441"/>
      <c r="V663" s="441"/>
      <c r="W663" s="441"/>
      <c r="X663" s="441"/>
      <c r="Y663" s="441"/>
      <c r="Z663" s="441"/>
      <c r="AA663" s="441"/>
      <c r="AB663" s="441"/>
      <c r="AC663" s="441"/>
      <c r="AD663" s="441"/>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c r="BB663" s="441"/>
    </row>
    <row r="664" spans="1:54" ht="15.75" customHeight="1">
      <c r="A664" s="40"/>
      <c r="B664" s="442">
        <v>14</v>
      </c>
      <c r="C664" s="441">
        <v>3630</v>
      </c>
      <c r="D664" s="441">
        <v>3570</v>
      </c>
      <c r="E664" s="441"/>
      <c r="F664" s="441"/>
      <c r="G664" s="441" t="s">
        <v>2031</v>
      </c>
      <c r="H664" s="441"/>
      <c r="I664" s="441"/>
      <c r="J664" s="441"/>
      <c r="K664" s="441"/>
      <c r="L664" s="441"/>
      <c r="M664" s="441"/>
      <c r="N664" s="441"/>
      <c r="O664" s="441"/>
      <c r="P664" s="441"/>
      <c r="Q664" s="441"/>
      <c r="R664" s="441"/>
      <c r="S664" s="441"/>
      <c r="T664" s="441"/>
      <c r="U664" s="441"/>
      <c r="V664" s="441"/>
      <c r="W664" s="441"/>
      <c r="X664" s="441"/>
      <c r="Y664" s="441"/>
      <c r="Z664" s="441"/>
      <c r="AA664" s="441"/>
      <c r="AB664" s="441"/>
      <c r="AC664" s="441"/>
      <c r="AD664" s="441"/>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c r="BB664" s="441"/>
    </row>
    <row r="665" spans="1:54" ht="15.75" customHeight="1">
      <c r="A665" s="40"/>
      <c r="B665" s="442">
        <v>15</v>
      </c>
      <c r="C665" s="441">
        <v>3631</v>
      </c>
      <c r="D665" s="441">
        <v>2650</v>
      </c>
      <c r="E665" s="441"/>
      <c r="F665" s="441"/>
      <c r="G665" s="441" t="s">
        <v>659</v>
      </c>
      <c r="H665" s="441"/>
      <c r="I665" s="441"/>
      <c r="J665" s="441"/>
      <c r="K665" s="441"/>
      <c r="L665" s="441"/>
      <c r="M665" s="441"/>
      <c r="N665" s="441"/>
      <c r="O665" s="441"/>
      <c r="P665" s="441"/>
      <c r="Q665" s="441"/>
      <c r="R665" s="441"/>
      <c r="S665" s="441"/>
      <c r="T665" s="441"/>
      <c r="U665" s="441"/>
      <c r="V665" s="441"/>
      <c r="W665" s="441"/>
      <c r="X665" s="441"/>
      <c r="Y665" s="441"/>
      <c r="Z665" s="441"/>
      <c r="AA665" s="441"/>
      <c r="AB665" s="441"/>
      <c r="AC665" s="441"/>
      <c r="AD665" s="441"/>
      <c r="AE665" s="441"/>
      <c r="AF665" s="441"/>
      <c r="AG665" s="441"/>
      <c r="AH665" s="441"/>
      <c r="AI665" s="441"/>
      <c r="AJ665" s="441"/>
      <c r="AK665" s="441"/>
      <c r="AL665" s="441"/>
      <c r="AM665" s="441"/>
      <c r="AN665" s="441"/>
      <c r="AO665" s="441"/>
      <c r="AP665" s="441"/>
      <c r="AQ665" s="441"/>
      <c r="AR665" s="441"/>
      <c r="AS665" s="441"/>
      <c r="AT665" s="441"/>
      <c r="AU665" s="441"/>
      <c r="AV665" s="441"/>
      <c r="AW665" s="441"/>
      <c r="AX665" s="441"/>
      <c r="AY665" s="441"/>
      <c r="AZ665" s="441"/>
      <c r="BA665" s="441"/>
      <c r="BB665" s="441"/>
    </row>
    <row r="666" spans="1:54" ht="15.75" customHeight="1">
      <c r="A666" s="40"/>
      <c r="B666" s="442">
        <v>16</v>
      </c>
      <c r="C666" s="441">
        <v>3632</v>
      </c>
      <c r="D666" s="441">
        <v>3000</v>
      </c>
      <c r="E666" s="441"/>
      <c r="F666" s="441"/>
      <c r="G666" s="441" t="s">
        <v>1142</v>
      </c>
      <c r="H666" s="441"/>
      <c r="I666" s="441"/>
      <c r="J666" s="441"/>
      <c r="K666" s="441"/>
      <c r="L666" s="441"/>
      <c r="M666" s="441"/>
      <c r="N666" s="441"/>
      <c r="O666" s="441"/>
      <c r="P666" s="441"/>
      <c r="Q666" s="441"/>
      <c r="R666" s="441"/>
      <c r="S666" s="441"/>
      <c r="T666" s="441"/>
      <c r="U666" s="441"/>
      <c r="V666" s="441"/>
      <c r="W666" s="441"/>
      <c r="X666" s="441"/>
      <c r="Y666" s="441"/>
      <c r="Z666" s="441"/>
      <c r="AA666" s="441"/>
      <c r="AB666" s="441"/>
      <c r="AC666" s="441"/>
      <c r="AD666" s="441"/>
      <c r="AE666" s="441"/>
      <c r="AF666" s="441"/>
      <c r="AG666" s="441"/>
      <c r="AH666" s="441"/>
      <c r="AI666" s="441"/>
      <c r="AJ666" s="441"/>
      <c r="AK666" s="441"/>
      <c r="AL666" s="441"/>
      <c r="AM666" s="441"/>
      <c r="AN666" s="441"/>
      <c r="AO666" s="441"/>
      <c r="AP666" s="441"/>
      <c r="AQ666" s="441"/>
      <c r="AR666" s="441"/>
      <c r="AS666" s="441"/>
      <c r="AT666" s="441"/>
      <c r="AU666" s="441"/>
      <c r="AV666" s="441"/>
      <c r="AW666" s="441"/>
      <c r="AX666" s="441"/>
      <c r="AY666" s="441"/>
      <c r="AZ666" s="441"/>
      <c r="BA666" s="441"/>
      <c r="BB666" s="441"/>
    </row>
    <row r="667" spans="1:54" ht="15.75" customHeight="1">
      <c r="A667" s="40"/>
      <c r="B667" s="442">
        <v>17</v>
      </c>
      <c r="C667" s="441">
        <v>3633</v>
      </c>
      <c r="D667" s="441">
        <v>3120</v>
      </c>
      <c r="E667" s="441"/>
      <c r="F667" s="441"/>
      <c r="G667" s="441">
        <v>38</v>
      </c>
      <c r="H667" s="441"/>
      <c r="I667" s="441"/>
      <c r="J667" s="441"/>
      <c r="K667" s="441"/>
      <c r="L667" s="441"/>
      <c r="M667" s="441"/>
      <c r="N667" s="441"/>
      <c r="O667" s="441"/>
      <c r="P667" s="441"/>
      <c r="Q667" s="441"/>
      <c r="R667" s="441"/>
      <c r="S667" s="441"/>
      <c r="T667" s="441"/>
      <c r="U667" s="441"/>
      <c r="V667" s="441"/>
      <c r="W667" s="441"/>
      <c r="X667" s="441"/>
      <c r="Y667" s="441"/>
      <c r="Z667" s="441"/>
      <c r="AA667" s="441"/>
      <c r="AB667" s="441"/>
      <c r="AC667" s="441"/>
      <c r="AD667" s="441"/>
      <c r="AE667" s="441"/>
      <c r="AF667" s="441"/>
      <c r="AG667" s="441"/>
      <c r="AH667" s="441"/>
      <c r="AI667" s="441"/>
      <c r="AJ667" s="441"/>
      <c r="AK667" s="441"/>
      <c r="AL667" s="441"/>
      <c r="AM667" s="441"/>
      <c r="AN667" s="441"/>
      <c r="AO667" s="441"/>
      <c r="AP667" s="441"/>
      <c r="AQ667" s="441"/>
      <c r="AR667" s="441"/>
      <c r="AS667" s="441"/>
      <c r="AT667" s="441"/>
      <c r="AU667" s="441"/>
      <c r="AV667" s="441"/>
      <c r="AW667" s="441"/>
      <c r="AX667" s="441"/>
      <c r="AY667" s="441"/>
      <c r="AZ667" s="441"/>
      <c r="BA667" s="441"/>
      <c r="BB667" s="441"/>
    </row>
    <row r="668" spans="1:54" ht="15.75" customHeight="1">
      <c r="A668" s="40" t="s">
        <v>570</v>
      </c>
      <c r="B668" s="442">
        <v>1</v>
      </c>
      <c r="C668" s="441">
        <v>3634</v>
      </c>
      <c r="D668" s="441"/>
      <c r="E668" s="441">
        <v>2</v>
      </c>
      <c r="F668" s="441" t="s">
        <v>634</v>
      </c>
      <c r="G668" s="441" t="s">
        <v>2494</v>
      </c>
      <c r="H668" s="441" t="s">
        <v>2358</v>
      </c>
      <c r="I668" s="441"/>
      <c r="J668" s="441"/>
      <c r="K668" s="441"/>
      <c r="L668" s="441"/>
      <c r="M668" s="441"/>
      <c r="N668" s="441"/>
      <c r="O668" s="441"/>
      <c r="P668" s="441"/>
      <c r="Q668" s="441"/>
      <c r="R668" s="441"/>
      <c r="S668" s="441"/>
      <c r="T668" s="441"/>
      <c r="U668" s="441"/>
      <c r="V668" s="441"/>
      <c r="W668" s="441"/>
      <c r="X668" s="441"/>
      <c r="Y668" s="441"/>
      <c r="Z668" s="441"/>
      <c r="AA668" s="441"/>
      <c r="AB668" s="441"/>
      <c r="AC668" s="441"/>
      <c r="AD668" s="441"/>
      <c r="AE668" s="441"/>
      <c r="AF668" s="441"/>
      <c r="AG668" s="441"/>
      <c r="AH668" s="441"/>
      <c r="AI668" s="441"/>
      <c r="AJ668" s="441"/>
      <c r="AK668" s="441"/>
      <c r="AL668" s="441"/>
      <c r="AM668" s="441"/>
      <c r="AN668" s="441"/>
      <c r="AO668" s="441"/>
      <c r="AP668" s="441"/>
      <c r="AQ668" s="441"/>
      <c r="AR668" s="441"/>
      <c r="AS668" s="441"/>
      <c r="AT668" s="441"/>
      <c r="AU668" s="441"/>
      <c r="AV668" s="441"/>
      <c r="AW668" s="441"/>
      <c r="AX668" s="441"/>
      <c r="AY668" s="441"/>
      <c r="AZ668" s="441"/>
      <c r="BA668" s="441"/>
      <c r="BB668" s="441"/>
    </row>
    <row r="669" spans="1:54" ht="15.75" customHeight="1">
      <c r="A669" s="40" t="s">
        <v>572</v>
      </c>
      <c r="B669" s="442" t="s">
        <v>2663</v>
      </c>
      <c r="C669" s="441" t="s">
        <v>2664</v>
      </c>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c r="AA669" s="441"/>
      <c r="AB669" s="441"/>
      <c r="AC669" s="441"/>
      <c r="AD669" s="441"/>
      <c r="AE669" s="441"/>
      <c r="AF669" s="441"/>
      <c r="AG669" s="441"/>
      <c r="AH669" s="441"/>
      <c r="AI669" s="441"/>
      <c r="AJ669" s="441"/>
      <c r="AK669" s="441"/>
      <c r="AL669" s="441"/>
      <c r="AM669" s="441"/>
      <c r="AN669" s="441"/>
      <c r="AO669" s="441"/>
      <c r="AP669" s="441"/>
      <c r="AQ669" s="441"/>
      <c r="AR669" s="441"/>
      <c r="AS669" s="441"/>
      <c r="AT669" s="441"/>
      <c r="AU669" s="441"/>
      <c r="AV669" s="441"/>
      <c r="AW669" s="441"/>
      <c r="AX669" s="441"/>
      <c r="AY669" s="441"/>
      <c r="AZ669" s="441"/>
      <c r="BA669" s="441"/>
      <c r="BB669" s="441"/>
    </row>
    <row r="670" spans="1:54" ht="15.75" customHeight="1">
      <c r="A670" s="40" t="s">
        <v>574</v>
      </c>
      <c r="B670" s="442">
        <v>1</v>
      </c>
      <c r="C670" s="441">
        <v>3721</v>
      </c>
      <c r="D670" s="441">
        <v>4010</v>
      </c>
      <c r="E670" s="441"/>
      <c r="F670" s="441"/>
      <c r="G670" s="441">
        <v>38</v>
      </c>
      <c r="H670" s="441"/>
      <c r="I670" s="441"/>
      <c r="J670" s="441"/>
      <c r="K670" s="441"/>
      <c r="L670" s="441"/>
      <c r="M670" s="441"/>
      <c r="N670" s="441"/>
      <c r="O670" s="441"/>
      <c r="P670" s="441"/>
      <c r="Q670" s="441"/>
      <c r="R670" s="441"/>
      <c r="S670" s="441"/>
      <c r="T670" s="441"/>
      <c r="U670" s="441"/>
      <c r="V670" s="441"/>
      <c r="W670" s="441"/>
      <c r="X670" s="441"/>
      <c r="Y670" s="441"/>
      <c r="Z670" s="441"/>
      <c r="AA670" s="441"/>
      <c r="AB670" s="441"/>
      <c r="AC670" s="441"/>
      <c r="AD670" s="441"/>
      <c r="AE670" s="441"/>
      <c r="AF670" s="441"/>
      <c r="AG670" s="441"/>
      <c r="AH670" s="441"/>
      <c r="AI670" s="441"/>
      <c r="AJ670" s="441"/>
      <c r="AK670" s="441"/>
      <c r="AL670" s="441"/>
      <c r="AM670" s="441"/>
      <c r="AN670" s="441"/>
      <c r="AO670" s="441"/>
      <c r="AP670" s="441"/>
      <c r="AQ670" s="441"/>
      <c r="AR670" s="441"/>
      <c r="AS670" s="441"/>
      <c r="AT670" s="441"/>
      <c r="AU670" s="441"/>
      <c r="AV670" s="441"/>
      <c r="AW670" s="441"/>
      <c r="AX670" s="441"/>
      <c r="AY670" s="441"/>
      <c r="AZ670" s="441"/>
      <c r="BA670" s="441"/>
      <c r="BB670" s="441"/>
    </row>
    <row r="671" spans="1:54" ht="15.75" customHeight="1">
      <c r="A671" s="40"/>
      <c r="B671" s="442">
        <v>2</v>
      </c>
      <c r="C671" s="441">
        <v>3722</v>
      </c>
      <c r="D671" s="441">
        <v>1630</v>
      </c>
      <c r="E671" s="441"/>
      <c r="F671" s="441"/>
      <c r="G671" s="441">
        <v>31</v>
      </c>
      <c r="H671" s="441" t="s">
        <v>1961</v>
      </c>
      <c r="I671" s="441" t="s">
        <v>2665</v>
      </c>
      <c r="J671" s="441"/>
      <c r="K671" s="441"/>
      <c r="L671" s="441"/>
      <c r="M671" s="441"/>
      <c r="N671" s="441"/>
      <c r="O671" s="441"/>
      <c r="P671" s="441"/>
      <c r="Q671" s="441"/>
      <c r="R671" s="441"/>
      <c r="S671" s="441"/>
      <c r="T671" s="441"/>
      <c r="U671" s="441"/>
      <c r="V671" s="441"/>
      <c r="W671" s="441"/>
      <c r="X671" s="441"/>
      <c r="Y671" s="441"/>
      <c r="Z671" s="441"/>
      <c r="AA671" s="441"/>
      <c r="AB671" s="441"/>
      <c r="AC671" s="441"/>
      <c r="AD671" s="441"/>
      <c r="AE671" s="441"/>
      <c r="AF671" s="441"/>
      <c r="AG671" s="441"/>
      <c r="AH671" s="441"/>
      <c r="AI671" s="441"/>
      <c r="AJ671" s="441"/>
      <c r="AK671" s="441"/>
      <c r="AL671" s="441"/>
      <c r="AM671" s="441"/>
      <c r="AN671" s="441"/>
      <c r="AO671" s="441"/>
      <c r="AP671" s="441"/>
      <c r="AQ671" s="441"/>
      <c r="AR671" s="441"/>
      <c r="AS671" s="441"/>
      <c r="AT671" s="441"/>
      <c r="AU671" s="441"/>
      <c r="AV671" s="441"/>
      <c r="AW671" s="441"/>
      <c r="AX671" s="441"/>
      <c r="AY671" s="441"/>
      <c r="AZ671" s="441"/>
      <c r="BA671" s="441"/>
      <c r="BB671" s="441"/>
    </row>
    <row r="672" spans="1:54" ht="15.75" customHeight="1">
      <c r="A672" s="40"/>
      <c r="B672" s="442">
        <v>3</v>
      </c>
      <c r="C672" s="441">
        <v>3723</v>
      </c>
      <c r="D672" s="441">
        <v>3410</v>
      </c>
      <c r="E672" s="441"/>
      <c r="F672" s="441"/>
      <c r="G672" s="441">
        <v>37</v>
      </c>
      <c r="H672" s="441"/>
      <c r="I672" s="441" t="s">
        <v>2666</v>
      </c>
      <c r="J672" s="441"/>
      <c r="K672" s="441"/>
      <c r="L672" s="441"/>
      <c r="M672" s="441"/>
      <c r="N672" s="441"/>
      <c r="O672" s="441"/>
      <c r="P672" s="441"/>
      <c r="Q672" s="441"/>
      <c r="R672" s="441"/>
      <c r="S672" s="441"/>
      <c r="T672" s="441"/>
      <c r="U672" s="441"/>
      <c r="V672" s="441"/>
      <c r="W672" s="441"/>
      <c r="X672" s="441"/>
      <c r="Y672" s="441"/>
      <c r="Z672" s="441"/>
      <c r="AA672" s="441"/>
      <c r="AB672" s="441"/>
      <c r="AC672" s="441"/>
      <c r="AD672" s="441"/>
      <c r="AE672" s="441"/>
      <c r="AF672" s="441"/>
      <c r="AG672" s="441"/>
      <c r="AH672" s="441"/>
      <c r="AI672" s="441"/>
      <c r="AJ672" s="441"/>
      <c r="AK672" s="441"/>
      <c r="AL672" s="441"/>
      <c r="AM672" s="441"/>
      <c r="AN672" s="441"/>
      <c r="AO672" s="441"/>
      <c r="AP672" s="441"/>
      <c r="AQ672" s="441"/>
      <c r="AR672" s="441"/>
      <c r="AS672" s="441"/>
      <c r="AT672" s="441"/>
      <c r="AU672" s="441"/>
      <c r="AV672" s="441"/>
      <c r="AW672" s="441"/>
      <c r="AX672" s="441"/>
      <c r="AY672" s="441"/>
      <c r="AZ672" s="441"/>
      <c r="BA672" s="441"/>
      <c r="BB672" s="441"/>
    </row>
    <row r="673" spans="1:54" ht="15.75" customHeight="1">
      <c r="A673" s="40" t="s">
        <v>329</v>
      </c>
      <c r="B673" s="442">
        <v>43852</v>
      </c>
      <c r="C673" s="441" t="s">
        <v>2667</v>
      </c>
      <c r="D673" s="441"/>
      <c r="E673" s="441"/>
      <c r="F673" s="441"/>
      <c r="G673" s="441" t="s">
        <v>2668</v>
      </c>
      <c r="H673" s="441"/>
      <c r="I673" s="441"/>
      <c r="J673" s="441"/>
      <c r="K673" s="441"/>
      <c r="L673" s="441"/>
      <c r="M673" s="441"/>
      <c r="N673" s="441"/>
      <c r="O673" s="441"/>
      <c r="P673" s="441"/>
      <c r="Q673" s="441"/>
      <c r="R673" s="441"/>
      <c r="S673" s="441"/>
      <c r="T673" s="441"/>
      <c r="U673" s="441"/>
      <c r="V673" s="441"/>
      <c r="W673" s="441"/>
      <c r="X673" s="441"/>
      <c r="Y673" s="441"/>
      <c r="Z673" s="441"/>
      <c r="AA673" s="441"/>
      <c r="AB673" s="441"/>
      <c r="AC673" s="441"/>
      <c r="AD673" s="441"/>
      <c r="AE673" s="441"/>
      <c r="AF673" s="441"/>
      <c r="AG673" s="441"/>
      <c r="AH673" s="441"/>
      <c r="AI673" s="441"/>
      <c r="AJ673" s="441"/>
      <c r="AK673" s="441"/>
      <c r="AL673" s="441"/>
      <c r="AM673" s="441"/>
      <c r="AN673" s="441"/>
      <c r="AO673" s="441"/>
      <c r="AP673" s="441"/>
      <c r="AQ673" s="441"/>
      <c r="AR673" s="441"/>
      <c r="AS673" s="441"/>
      <c r="AT673" s="441"/>
      <c r="AU673" s="441"/>
      <c r="AV673" s="441"/>
      <c r="AW673" s="441"/>
      <c r="AX673" s="441"/>
      <c r="AY673" s="441"/>
      <c r="AZ673" s="441"/>
      <c r="BA673" s="441"/>
      <c r="BB673" s="441"/>
    </row>
    <row r="674" spans="1:54" ht="15.75" customHeight="1">
      <c r="A674" s="40" t="s">
        <v>579</v>
      </c>
      <c r="B674" s="442">
        <v>1</v>
      </c>
      <c r="C674" s="441">
        <v>3746</v>
      </c>
      <c r="D674" s="441">
        <v>2700</v>
      </c>
      <c r="E674" s="441">
        <v>35</v>
      </c>
      <c r="F674" s="441">
        <v>33</v>
      </c>
      <c r="G674" s="441">
        <v>38</v>
      </c>
      <c r="H674" s="441" t="s">
        <v>1961</v>
      </c>
      <c r="I674" s="441" t="s">
        <v>2669</v>
      </c>
      <c r="J674" s="441"/>
      <c r="K674" s="441"/>
      <c r="L674" s="441"/>
      <c r="M674" s="441"/>
      <c r="N674" s="441"/>
      <c r="O674" s="441"/>
      <c r="P674" s="441"/>
      <c r="Q674" s="441"/>
      <c r="R674" s="441"/>
      <c r="S674" s="441"/>
      <c r="T674" s="441"/>
      <c r="U674" s="441"/>
      <c r="V674" s="441"/>
      <c r="W674" s="441"/>
      <c r="X674" s="441"/>
      <c r="Y674" s="441"/>
      <c r="Z674" s="441"/>
      <c r="AA674" s="441"/>
      <c r="AB674" s="441"/>
      <c r="AC674" s="441"/>
      <c r="AD674" s="441"/>
      <c r="AE674" s="441"/>
      <c r="AF674" s="441"/>
      <c r="AG674" s="441"/>
      <c r="AH674" s="441"/>
      <c r="AI674" s="441"/>
      <c r="AJ674" s="441"/>
      <c r="AK674" s="441"/>
      <c r="AL674" s="441"/>
      <c r="AM674" s="441"/>
      <c r="AN674" s="441"/>
      <c r="AO674" s="441"/>
      <c r="AP674" s="441"/>
      <c r="AQ674" s="441"/>
      <c r="AR674" s="441"/>
      <c r="AS674" s="441"/>
      <c r="AT674" s="441"/>
      <c r="AU674" s="441"/>
      <c r="AV674" s="441"/>
      <c r="AW674" s="441"/>
      <c r="AX674" s="441"/>
      <c r="AY674" s="441"/>
      <c r="AZ674" s="441"/>
      <c r="BA674" s="441"/>
      <c r="BB674" s="441"/>
    </row>
    <row r="675" spans="1:54" ht="15.75" customHeight="1">
      <c r="A675" s="40" t="s">
        <v>582</v>
      </c>
      <c r="B675" s="442">
        <v>43841</v>
      </c>
      <c r="C675" s="441" t="s">
        <v>2670</v>
      </c>
      <c r="D675" s="441"/>
      <c r="E675" s="441"/>
      <c r="F675" s="441"/>
      <c r="G675" s="441"/>
      <c r="H675" s="441"/>
      <c r="I675" s="441"/>
      <c r="J675" s="441"/>
      <c r="K675" s="441"/>
      <c r="L675" s="441"/>
      <c r="M675" s="441"/>
      <c r="N675" s="441"/>
      <c r="O675" s="441"/>
      <c r="P675" s="441"/>
      <c r="Q675" s="441"/>
      <c r="R675" s="441"/>
      <c r="S675" s="441"/>
      <c r="T675" s="441"/>
      <c r="U675" s="441"/>
      <c r="V675" s="441"/>
      <c r="W675" s="441"/>
      <c r="X675" s="441"/>
      <c r="Y675" s="441"/>
      <c r="Z675" s="441"/>
      <c r="AA675" s="441"/>
      <c r="AB675" s="441"/>
      <c r="AC675" s="441"/>
      <c r="AD675" s="441"/>
      <c r="AE675" s="441"/>
      <c r="AF675" s="441"/>
      <c r="AG675" s="441"/>
      <c r="AH675" s="441"/>
      <c r="AI675" s="441"/>
      <c r="AJ675" s="441"/>
      <c r="AK675" s="441"/>
      <c r="AL675" s="441"/>
      <c r="AM675" s="441"/>
      <c r="AN675" s="441"/>
      <c r="AO675" s="441"/>
      <c r="AP675" s="441"/>
      <c r="AQ675" s="441"/>
      <c r="AR675" s="441"/>
      <c r="AS675" s="441"/>
      <c r="AT675" s="441"/>
      <c r="AU675" s="441"/>
      <c r="AV675" s="441"/>
      <c r="AW675" s="441"/>
      <c r="AX675" s="441"/>
      <c r="AY675" s="441"/>
      <c r="AZ675" s="441"/>
      <c r="BA675" s="441"/>
      <c r="BB675" s="441"/>
    </row>
    <row r="676" spans="1:54" ht="15.75" customHeight="1">
      <c r="A676" s="40" t="s">
        <v>584</v>
      </c>
      <c r="B676" s="442" t="s">
        <v>2671</v>
      </c>
      <c r="C676" s="441" t="s">
        <v>2672</v>
      </c>
      <c r="D676" s="441">
        <v>3133</v>
      </c>
      <c r="E676" s="441"/>
      <c r="F676" s="441"/>
      <c r="G676" s="441" t="s">
        <v>2673</v>
      </c>
      <c r="H676" s="441"/>
      <c r="I676" s="441"/>
      <c r="J676" s="441"/>
      <c r="K676" s="441"/>
      <c r="L676" s="441"/>
      <c r="M676" s="441"/>
      <c r="N676" s="441"/>
      <c r="O676" s="441"/>
      <c r="P676" s="441"/>
      <c r="Q676" s="441"/>
      <c r="R676" s="441"/>
      <c r="S676" s="441"/>
      <c r="T676" s="441"/>
      <c r="U676" s="441"/>
      <c r="V676" s="441"/>
      <c r="W676" s="441"/>
      <c r="X676" s="441"/>
      <c r="Y676" s="441"/>
      <c r="Z676" s="441"/>
      <c r="AA676" s="441"/>
      <c r="AB676" s="441"/>
      <c r="AC676" s="441"/>
      <c r="AD676" s="441"/>
      <c r="AE676" s="441"/>
      <c r="AF676" s="441"/>
      <c r="AG676" s="441"/>
      <c r="AH676" s="441"/>
      <c r="AI676" s="441"/>
      <c r="AJ676" s="441"/>
      <c r="AK676" s="441"/>
      <c r="AL676" s="441"/>
      <c r="AM676" s="441"/>
      <c r="AN676" s="441"/>
      <c r="AO676" s="441"/>
      <c r="AP676" s="441"/>
      <c r="AQ676" s="441"/>
      <c r="AR676" s="441"/>
      <c r="AS676" s="441"/>
      <c r="AT676" s="441"/>
      <c r="AU676" s="441"/>
      <c r="AV676" s="441"/>
      <c r="AW676" s="441"/>
      <c r="AX676" s="441"/>
      <c r="AY676" s="441"/>
      <c r="AZ676" s="441"/>
      <c r="BA676" s="441"/>
      <c r="BB676" s="441"/>
    </row>
    <row r="677" spans="1:54" ht="15.75" customHeight="1">
      <c r="A677" s="40" t="s">
        <v>587</v>
      </c>
      <c r="B677" s="442" t="s">
        <v>2674</v>
      </c>
      <c r="C677" s="441" t="s">
        <v>2675</v>
      </c>
      <c r="D677" s="441" t="s">
        <v>2676</v>
      </c>
      <c r="E677" s="441" t="s">
        <v>2677</v>
      </c>
      <c r="F677" s="441"/>
      <c r="G677" s="441" t="s">
        <v>2023</v>
      </c>
      <c r="H677" s="441"/>
      <c r="I677" s="441"/>
      <c r="J677" s="441"/>
      <c r="K677" s="441"/>
      <c r="L677" s="441"/>
      <c r="M677" s="441"/>
      <c r="N677" s="441"/>
      <c r="O677" s="441"/>
      <c r="P677" s="441"/>
      <c r="Q677" s="441"/>
      <c r="R677" s="441"/>
      <c r="S677" s="441"/>
      <c r="T677" s="441"/>
      <c r="U677" s="441"/>
      <c r="V677" s="441"/>
      <c r="W677" s="441"/>
      <c r="X677" s="441"/>
      <c r="Y677" s="441"/>
      <c r="Z677" s="441"/>
      <c r="AA677" s="441"/>
      <c r="AB677" s="441"/>
      <c r="AC677" s="441"/>
      <c r="AD677" s="441"/>
      <c r="AE677" s="441"/>
      <c r="AF677" s="441"/>
      <c r="AG677" s="441"/>
      <c r="AH677" s="441"/>
      <c r="AI677" s="441"/>
      <c r="AJ677" s="441"/>
      <c r="AK677" s="441"/>
      <c r="AL677" s="441"/>
      <c r="AM677" s="441"/>
      <c r="AN677" s="441"/>
      <c r="AO677" s="441"/>
      <c r="AP677" s="441"/>
      <c r="AQ677" s="441"/>
      <c r="AR677" s="441"/>
      <c r="AS677" s="441"/>
      <c r="AT677" s="441"/>
      <c r="AU677" s="441"/>
      <c r="AV677" s="441"/>
      <c r="AW677" s="441"/>
      <c r="AX677" s="441"/>
      <c r="AY677" s="441"/>
      <c r="AZ677" s="441"/>
      <c r="BA677" s="441"/>
      <c r="BB677" s="441"/>
    </row>
    <row r="678" spans="1:54" ht="15.75" customHeight="1">
      <c r="A678" s="40" t="s">
        <v>590</v>
      </c>
      <c r="B678" s="442">
        <v>1</v>
      </c>
      <c r="C678" s="441">
        <v>3928</v>
      </c>
      <c r="D678" s="441">
        <v>1800</v>
      </c>
      <c r="E678" s="441"/>
      <c r="F678" s="441"/>
      <c r="G678" s="441">
        <v>34</v>
      </c>
      <c r="H678" s="441"/>
      <c r="I678" s="441"/>
      <c r="J678" s="441"/>
      <c r="K678" s="441"/>
      <c r="L678" s="441"/>
      <c r="M678" s="441"/>
      <c r="N678" s="441"/>
      <c r="O678" s="441"/>
      <c r="P678" s="441"/>
      <c r="Q678" s="441"/>
      <c r="R678" s="441"/>
      <c r="S678" s="441"/>
      <c r="T678" s="441"/>
      <c r="U678" s="441"/>
      <c r="V678" s="441"/>
      <c r="W678" s="441"/>
      <c r="X678" s="441"/>
      <c r="Y678" s="441"/>
      <c r="Z678" s="441"/>
      <c r="AA678" s="441"/>
      <c r="AB678" s="441"/>
      <c r="AC678" s="441"/>
      <c r="AD678" s="441"/>
      <c r="AE678" s="441"/>
      <c r="AF678" s="441"/>
      <c r="AG678" s="441"/>
      <c r="AH678" s="441"/>
      <c r="AI678" s="441"/>
      <c r="AJ678" s="441"/>
      <c r="AK678" s="441"/>
      <c r="AL678" s="441"/>
      <c r="AM678" s="441"/>
      <c r="AN678" s="441"/>
      <c r="AO678" s="441"/>
      <c r="AP678" s="441"/>
      <c r="AQ678" s="441"/>
      <c r="AR678" s="441"/>
      <c r="AS678" s="441"/>
      <c r="AT678" s="441"/>
      <c r="AU678" s="441"/>
      <c r="AV678" s="441"/>
      <c r="AW678" s="441"/>
      <c r="AX678" s="441"/>
      <c r="AY678" s="441"/>
      <c r="AZ678" s="441"/>
      <c r="BA678" s="441"/>
      <c r="BB678" s="441"/>
    </row>
    <row r="679" spans="1:54" ht="15.75" customHeight="1">
      <c r="A679" s="40"/>
      <c r="B679" s="442">
        <v>2</v>
      </c>
      <c r="C679" s="441">
        <v>3929</v>
      </c>
      <c r="D679" s="441">
        <v>1660</v>
      </c>
      <c r="E679" s="441"/>
      <c r="F679" s="441"/>
      <c r="G679" s="441">
        <v>31</v>
      </c>
      <c r="H679" s="441"/>
      <c r="I679" s="441"/>
      <c r="J679" s="441"/>
      <c r="K679" s="441"/>
      <c r="L679" s="441"/>
      <c r="M679" s="441"/>
      <c r="N679" s="441"/>
      <c r="O679" s="441"/>
      <c r="P679" s="441"/>
      <c r="Q679" s="441"/>
      <c r="R679" s="441"/>
      <c r="S679" s="441"/>
      <c r="T679" s="441"/>
      <c r="U679" s="441"/>
      <c r="V679" s="441"/>
      <c r="W679" s="441"/>
      <c r="X679" s="441"/>
      <c r="Y679" s="441"/>
      <c r="Z679" s="441"/>
      <c r="AA679" s="441"/>
      <c r="AB679" s="441"/>
      <c r="AC679" s="441"/>
      <c r="AD679" s="441"/>
      <c r="AE679" s="441"/>
      <c r="AF679" s="441"/>
      <c r="AG679" s="441"/>
      <c r="AH679" s="441"/>
      <c r="AI679" s="441"/>
      <c r="AJ679" s="441"/>
      <c r="AK679" s="441"/>
      <c r="AL679" s="441"/>
      <c r="AM679" s="441"/>
      <c r="AN679" s="441"/>
      <c r="AO679" s="441"/>
      <c r="AP679" s="441"/>
      <c r="AQ679" s="441"/>
      <c r="AR679" s="441"/>
      <c r="AS679" s="441"/>
      <c r="AT679" s="441"/>
      <c r="AU679" s="441"/>
      <c r="AV679" s="441"/>
      <c r="AW679" s="441"/>
      <c r="AX679" s="441"/>
      <c r="AY679" s="441"/>
      <c r="AZ679" s="441"/>
      <c r="BA679" s="441"/>
      <c r="BB679" s="441"/>
    </row>
    <row r="680" spans="1:54" ht="15.75" customHeight="1">
      <c r="A680" s="40"/>
      <c r="B680" s="442">
        <v>3</v>
      </c>
      <c r="C680" s="441">
        <v>3930</v>
      </c>
      <c r="D680" s="441">
        <v>900</v>
      </c>
      <c r="E680" s="441"/>
      <c r="F680" s="441"/>
      <c r="G680" s="441">
        <v>28</v>
      </c>
      <c r="H680" s="441" t="s">
        <v>2678</v>
      </c>
      <c r="I680" s="441" t="s">
        <v>19</v>
      </c>
      <c r="J680" s="441"/>
      <c r="K680" s="441"/>
      <c r="L680" s="441"/>
      <c r="M680" s="441"/>
      <c r="N680" s="441"/>
      <c r="O680" s="441"/>
      <c r="P680" s="441"/>
      <c r="Q680" s="441"/>
      <c r="R680" s="441"/>
      <c r="S680" s="441"/>
      <c r="T680" s="441"/>
      <c r="U680" s="441"/>
      <c r="V680" s="441"/>
      <c r="W680" s="441"/>
      <c r="X680" s="441"/>
      <c r="Y680" s="441"/>
      <c r="Z680" s="441"/>
      <c r="AA680" s="441"/>
      <c r="AB680" s="441"/>
      <c r="AC680" s="441"/>
      <c r="AD680" s="441"/>
      <c r="AE680" s="441"/>
      <c r="AF680" s="441"/>
      <c r="AG680" s="441"/>
      <c r="AH680" s="441"/>
      <c r="AI680" s="441"/>
      <c r="AJ680" s="441"/>
      <c r="AK680" s="441"/>
      <c r="AL680" s="441"/>
      <c r="AM680" s="441"/>
      <c r="AN680" s="441"/>
      <c r="AO680" s="441"/>
      <c r="AP680" s="441"/>
      <c r="AQ680" s="441"/>
      <c r="AR680" s="441"/>
      <c r="AS680" s="441"/>
      <c r="AT680" s="441"/>
      <c r="AU680" s="441"/>
      <c r="AV680" s="441"/>
      <c r="AW680" s="441"/>
      <c r="AX680" s="441"/>
      <c r="AY680" s="441"/>
      <c r="AZ680" s="441"/>
      <c r="BA680" s="441"/>
      <c r="BB680" s="441"/>
    </row>
    <row r="681" spans="1:54" ht="15.75" customHeight="1">
      <c r="A681" s="40"/>
      <c r="B681" s="442">
        <v>4</v>
      </c>
      <c r="C681" s="441">
        <v>3931</v>
      </c>
      <c r="D681" s="441">
        <v>1300</v>
      </c>
      <c r="E681" s="441"/>
      <c r="F681" s="441"/>
      <c r="G681" s="441">
        <v>29</v>
      </c>
      <c r="H681" s="441" t="s">
        <v>2678</v>
      </c>
      <c r="I681" s="441"/>
      <c r="J681" s="441"/>
      <c r="K681" s="441"/>
      <c r="L681" s="441"/>
      <c r="M681" s="441"/>
      <c r="N681" s="441"/>
      <c r="O681" s="441"/>
      <c r="P681" s="441"/>
      <c r="Q681" s="441"/>
      <c r="R681" s="441"/>
      <c r="S681" s="441"/>
      <c r="T681" s="441"/>
      <c r="U681" s="441"/>
      <c r="V681" s="441"/>
      <c r="W681" s="441"/>
      <c r="X681" s="441"/>
      <c r="Y681" s="441"/>
      <c r="Z681" s="441"/>
      <c r="AA681" s="441"/>
      <c r="AB681" s="441"/>
      <c r="AC681" s="441"/>
      <c r="AD681" s="441"/>
      <c r="AE681" s="441"/>
      <c r="AF681" s="441"/>
      <c r="AG681" s="441"/>
      <c r="AH681" s="441"/>
      <c r="AI681" s="441"/>
      <c r="AJ681" s="441"/>
      <c r="AK681" s="441"/>
      <c r="AL681" s="441"/>
      <c r="AM681" s="441"/>
      <c r="AN681" s="441"/>
      <c r="AO681" s="441"/>
      <c r="AP681" s="441"/>
      <c r="AQ681" s="441"/>
      <c r="AR681" s="441"/>
      <c r="AS681" s="441"/>
      <c r="AT681" s="441"/>
      <c r="AU681" s="441"/>
      <c r="AV681" s="441"/>
      <c r="AW681" s="441"/>
      <c r="AX681" s="441"/>
      <c r="AY681" s="441"/>
      <c r="AZ681" s="441"/>
      <c r="BA681" s="441"/>
      <c r="BB681" s="441"/>
    </row>
    <row r="682" spans="1:54" ht="15.75" customHeight="1">
      <c r="A682" s="40"/>
      <c r="B682" s="442">
        <v>5</v>
      </c>
      <c r="C682" s="441">
        <v>3932</v>
      </c>
      <c r="D682" s="441">
        <v>1600</v>
      </c>
      <c r="E682" s="441"/>
      <c r="F682" s="441"/>
      <c r="G682" s="441">
        <v>29</v>
      </c>
      <c r="H682" s="441"/>
      <c r="I682" s="441"/>
      <c r="J682" s="441"/>
      <c r="K682" s="441"/>
      <c r="L682" s="441"/>
      <c r="M682" s="441"/>
      <c r="N682" s="441"/>
      <c r="O682" s="441"/>
      <c r="P682" s="441"/>
      <c r="Q682" s="441"/>
      <c r="R682" s="441"/>
      <c r="S682" s="441"/>
      <c r="T682" s="441"/>
      <c r="U682" s="441"/>
      <c r="V682" s="441"/>
      <c r="W682" s="441"/>
      <c r="X682" s="441"/>
      <c r="Y682" s="441"/>
      <c r="Z682" s="441"/>
      <c r="AA682" s="441"/>
      <c r="AB682" s="441"/>
      <c r="AC682" s="441"/>
      <c r="AD682" s="441"/>
      <c r="AE682" s="441"/>
      <c r="AF682" s="441"/>
      <c r="AG682" s="441"/>
      <c r="AH682" s="441"/>
      <c r="AI682" s="441"/>
      <c r="AJ682" s="441"/>
      <c r="AK682" s="441"/>
      <c r="AL682" s="441"/>
      <c r="AM682" s="441"/>
      <c r="AN682" s="441"/>
      <c r="AO682" s="441"/>
      <c r="AP682" s="441"/>
      <c r="AQ682" s="441"/>
      <c r="AR682" s="441"/>
      <c r="AS682" s="441"/>
      <c r="AT682" s="441"/>
      <c r="AU682" s="441"/>
      <c r="AV682" s="441"/>
      <c r="AW682" s="441"/>
      <c r="AX682" s="441"/>
      <c r="AY682" s="441"/>
      <c r="AZ682" s="441"/>
      <c r="BA682" s="441"/>
      <c r="BB682" s="441"/>
    </row>
    <row r="683" spans="1:54" ht="15.75" customHeight="1">
      <c r="A683" s="40"/>
      <c r="B683" s="442">
        <v>6</v>
      </c>
      <c r="C683" s="441">
        <v>3933</v>
      </c>
      <c r="D683" s="441">
        <v>1200</v>
      </c>
      <c r="E683" s="441"/>
      <c r="F683" s="441"/>
      <c r="G683" s="441">
        <v>29</v>
      </c>
      <c r="H683" s="441" t="s">
        <v>2678</v>
      </c>
      <c r="I683" s="441"/>
      <c r="J683" s="441"/>
      <c r="K683" s="441"/>
      <c r="L683" s="441"/>
      <c r="M683" s="441"/>
      <c r="N683" s="441"/>
      <c r="O683" s="441"/>
      <c r="P683" s="441"/>
      <c r="Q683" s="441"/>
      <c r="R683" s="441"/>
      <c r="S683" s="441"/>
      <c r="T683" s="441"/>
      <c r="U683" s="441"/>
      <c r="V683" s="441"/>
      <c r="W683" s="441"/>
      <c r="X683" s="441"/>
      <c r="Y683" s="441"/>
      <c r="Z683" s="441"/>
      <c r="AA683" s="441"/>
      <c r="AB683" s="441"/>
      <c r="AC683" s="441"/>
      <c r="AD683" s="441"/>
      <c r="AE683" s="441"/>
      <c r="AF683" s="441"/>
      <c r="AG683" s="441"/>
      <c r="AH683" s="441"/>
      <c r="AI683" s="441"/>
      <c r="AJ683" s="441"/>
      <c r="AK683" s="441"/>
      <c r="AL683" s="441"/>
      <c r="AM683" s="441"/>
      <c r="AN683" s="441"/>
      <c r="AO683" s="441"/>
      <c r="AP683" s="441"/>
      <c r="AQ683" s="441"/>
      <c r="AR683" s="441"/>
      <c r="AS683" s="441"/>
      <c r="AT683" s="441"/>
      <c r="AU683" s="441"/>
      <c r="AV683" s="441"/>
      <c r="AW683" s="441"/>
      <c r="AX683" s="441"/>
      <c r="AY683" s="441"/>
      <c r="AZ683" s="441"/>
      <c r="BA683" s="441"/>
      <c r="BB683" s="441"/>
    </row>
    <row r="684" spans="1:54" ht="15.75" customHeight="1">
      <c r="A684" s="40"/>
      <c r="B684" s="442">
        <v>7</v>
      </c>
      <c r="C684" s="441">
        <v>3934</v>
      </c>
      <c r="D684" s="441">
        <v>2000</v>
      </c>
      <c r="E684" s="441"/>
      <c r="F684" s="441"/>
      <c r="G684" s="441">
        <v>34</v>
      </c>
      <c r="H684" s="441"/>
      <c r="I684" s="441"/>
      <c r="J684" s="441"/>
      <c r="K684" s="441"/>
      <c r="L684" s="441"/>
      <c r="M684" s="441"/>
      <c r="N684" s="441"/>
      <c r="O684" s="441"/>
      <c r="P684" s="441"/>
      <c r="Q684" s="441"/>
      <c r="R684" s="441"/>
      <c r="S684" s="441"/>
      <c r="T684" s="441"/>
      <c r="U684" s="441"/>
      <c r="V684" s="441"/>
      <c r="W684" s="441"/>
      <c r="X684" s="441"/>
      <c r="Y684" s="441"/>
      <c r="Z684" s="441"/>
      <c r="AA684" s="441"/>
      <c r="AB684" s="441"/>
      <c r="AC684" s="441"/>
      <c r="AD684" s="441"/>
      <c r="AE684" s="441"/>
      <c r="AF684" s="441"/>
      <c r="AG684" s="441"/>
      <c r="AH684" s="441"/>
      <c r="AI684" s="441"/>
      <c r="AJ684" s="441"/>
      <c r="AK684" s="441"/>
      <c r="AL684" s="441"/>
      <c r="AM684" s="441"/>
      <c r="AN684" s="441"/>
      <c r="AO684" s="441"/>
      <c r="AP684" s="441"/>
      <c r="AQ684" s="441"/>
      <c r="AR684" s="441"/>
      <c r="AS684" s="441"/>
      <c r="AT684" s="441"/>
      <c r="AU684" s="441"/>
      <c r="AV684" s="441"/>
      <c r="AW684" s="441"/>
      <c r="AX684" s="441"/>
      <c r="AY684" s="441"/>
      <c r="AZ684" s="441"/>
      <c r="BA684" s="441"/>
      <c r="BB684" s="441"/>
    </row>
    <row r="685" spans="1:54" ht="15.75" customHeight="1">
      <c r="A685" s="40"/>
      <c r="B685" s="442">
        <v>8</v>
      </c>
      <c r="C685" s="441">
        <v>3935</v>
      </c>
      <c r="D685" s="441">
        <v>2300</v>
      </c>
      <c r="E685" s="441"/>
      <c r="F685" s="441"/>
      <c r="G685" s="441">
        <v>32</v>
      </c>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441"/>
      <c r="AE685" s="441"/>
      <c r="AF685" s="441"/>
      <c r="AG685" s="441"/>
      <c r="AH685" s="441"/>
      <c r="AI685" s="441"/>
      <c r="AJ685" s="441"/>
      <c r="AK685" s="441"/>
      <c r="AL685" s="441"/>
      <c r="AM685" s="441"/>
      <c r="AN685" s="441"/>
      <c r="AO685" s="441"/>
      <c r="AP685" s="441"/>
      <c r="AQ685" s="441"/>
      <c r="AR685" s="441"/>
      <c r="AS685" s="441"/>
      <c r="AT685" s="441"/>
      <c r="AU685" s="441"/>
      <c r="AV685" s="441"/>
      <c r="AW685" s="441"/>
      <c r="AX685" s="441"/>
      <c r="AY685" s="441"/>
      <c r="AZ685" s="441"/>
      <c r="BA685" s="441"/>
      <c r="BB685" s="441"/>
    </row>
    <row r="686" spans="1:54" ht="15.75" customHeight="1">
      <c r="A686" s="40"/>
      <c r="B686" s="442">
        <v>9</v>
      </c>
      <c r="C686" s="441">
        <v>3936</v>
      </c>
      <c r="D686" s="441">
        <v>3460</v>
      </c>
      <c r="E686" s="441"/>
      <c r="F686" s="441"/>
      <c r="G686" s="441">
        <v>39</v>
      </c>
      <c r="H686" s="441"/>
      <c r="I686" s="441"/>
      <c r="J686" s="441"/>
      <c r="K686" s="441"/>
      <c r="L686" s="441"/>
      <c r="M686" s="441"/>
      <c r="N686" s="441"/>
      <c r="O686" s="441"/>
      <c r="P686" s="441"/>
      <c r="Q686" s="441"/>
      <c r="R686" s="441"/>
      <c r="S686" s="441"/>
      <c r="T686" s="441"/>
      <c r="U686" s="441"/>
      <c r="V686" s="441"/>
      <c r="W686" s="441"/>
      <c r="X686" s="441"/>
      <c r="Y686" s="441"/>
      <c r="Z686" s="441"/>
      <c r="AA686" s="441"/>
      <c r="AB686" s="441"/>
      <c r="AC686" s="441"/>
      <c r="AD686" s="441"/>
      <c r="AE686" s="441"/>
      <c r="AF686" s="441"/>
      <c r="AG686" s="441"/>
      <c r="AH686" s="441"/>
      <c r="AI686" s="441"/>
      <c r="AJ686" s="441"/>
      <c r="AK686" s="441"/>
      <c r="AL686" s="441"/>
      <c r="AM686" s="441"/>
      <c r="AN686" s="441"/>
      <c r="AO686" s="441"/>
      <c r="AP686" s="441"/>
      <c r="AQ686" s="441"/>
      <c r="AR686" s="441"/>
      <c r="AS686" s="441"/>
      <c r="AT686" s="441"/>
      <c r="AU686" s="441"/>
      <c r="AV686" s="441"/>
      <c r="AW686" s="441"/>
      <c r="AX686" s="441"/>
      <c r="AY686" s="441"/>
      <c r="AZ686" s="441"/>
      <c r="BA686" s="441"/>
      <c r="BB686" s="441"/>
    </row>
    <row r="687" spans="1:54" ht="15.75" customHeight="1">
      <c r="A687" s="40"/>
      <c r="B687" s="442">
        <v>10</v>
      </c>
      <c r="C687" s="441">
        <v>3937</v>
      </c>
      <c r="D687" s="441">
        <v>900</v>
      </c>
      <c r="E687" s="441"/>
      <c r="F687" s="441"/>
      <c r="G687" s="441">
        <v>28</v>
      </c>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41"/>
      <c r="AD687" s="441"/>
      <c r="AE687" s="441"/>
      <c r="AF687" s="441"/>
      <c r="AG687" s="441"/>
      <c r="AH687" s="441"/>
      <c r="AI687" s="441"/>
      <c r="AJ687" s="441"/>
      <c r="AK687" s="441"/>
      <c r="AL687" s="441"/>
      <c r="AM687" s="441"/>
      <c r="AN687" s="441"/>
      <c r="AO687" s="441"/>
      <c r="AP687" s="441"/>
      <c r="AQ687" s="441"/>
      <c r="AR687" s="441"/>
      <c r="AS687" s="441"/>
      <c r="AT687" s="441"/>
      <c r="AU687" s="441"/>
      <c r="AV687" s="441"/>
      <c r="AW687" s="441"/>
      <c r="AX687" s="441"/>
      <c r="AY687" s="441"/>
      <c r="AZ687" s="441"/>
      <c r="BA687" s="441"/>
      <c r="BB687" s="441"/>
    </row>
    <row r="688" spans="1:54" ht="15.75" customHeight="1">
      <c r="A688" s="40"/>
      <c r="B688" s="442">
        <v>11</v>
      </c>
      <c r="C688" s="441">
        <v>3938</v>
      </c>
      <c r="D688" s="441">
        <v>1900</v>
      </c>
      <c r="E688" s="441"/>
      <c r="F688" s="441"/>
      <c r="G688" s="441">
        <v>33</v>
      </c>
      <c r="H688" s="441"/>
      <c r="I688" s="441"/>
      <c r="J688" s="441"/>
      <c r="K688" s="441"/>
      <c r="L688" s="441"/>
      <c r="M688" s="441"/>
      <c r="N688" s="441"/>
      <c r="O688" s="441"/>
      <c r="P688" s="441"/>
      <c r="Q688" s="441"/>
      <c r="R688" s="441"/>
      <c r="S688" s="441"/>
      <c r="T688" s="441"/>
      <c r="U688" s="441"/>
      <c r="V688" s="441"/>
      <c r="W688" s="441"/>
      <c r="X688" s="441"/>
      <c r="Y688" s="441"/>
      <c r="Z688" s="441"/>
      <c r="AA688" s="441"/>
      <c r="AB688" s="441"/>
      <c r="AC688" s="441"/>
      <c r="AD688" s="441"/>
      <c r="AE688" s="441"/>
      <c r="AF688" s="441"/>
      <c r="AG688" s="441"/>
      <c r="AH688" s="441"/>
      <c r="AI688" s="441"/>
      <c r="AJ688" s="441"/>
      <c r="AK688" s="441"/>
      <c r="AL688" s="441"/>
      <c r="AM688" s="441"/>
      <c r="AN688" s="441"/>
      <c r="AO688" s="441"/>
      <c r="AP688" s="441"/>
      <c r="AQ688" s="441"/>
      <c r="AR688" s="441"/>
      <c r="AS688" s="441"/>
      <c r="AT688" s="441"/>
      <c r="AU688" s="441"/>
      <c r="AV688" s="441"/>
      <c r="AW688" s="441"/>
      <c r="AX688" s="441"/>
      <c r="AY688" s="441"/>
      <c r="AZ688" s="441"/>
      <c r="BA688" s="441"/>
      <c r="BB688" s="441"/>
    </row>
    <row r="689" spans="1:54" ht="15.75" customHeight="1">
      <c r="A689" s="40" t="s">
        <v>298</v>
      </c>
      <c r="B689" s="442">
        <v>1</v>
      </c>
      <c r="C689" s="441">
        <v>3939</v>
      </c>
      <c r="D689" s="441">
        <v>2760</v>
      </c>
      <c r="E689" s="441"/>
      <c r="F689" s="441"/>
      <c r="G689" s="441">
        <v>37</v>
      </c>
      <c r="H689" s="441"/>
      <c r="I689" s="441"/>
      <c r="J689" s="441"/>
      <c r="K689" s="441"/>
      <c r="L689" s="441"/>
      <c r="M689" s="441"/>
      <c r="N689" s="441"/>
      <c r="O689" s="441"/>
      <c r="P689" s="441"/>
      <c r="Q689" s="441"/>
      <c r="R689" s="441"/>
      <c r="S689" s="441"/>
      <c r="T689" s="441"/>
      <c r="U689" s="441"/>
      <c r="V689" s="441"/>
      <c r="W689" s="441"/>
      <c r="X689" s="441"/>
      <c r="Y689" s="441"/>
      <c r="Z689" s="441"/>
      <c r="AA689" s="441"/>
      <c r="AB689" s="441"/>
      <c r="AC689" s="441"/>
      <c r="AD689" s="441"/>
      <c r="AE689" s="441"/>
      <c r="AF689" s="441"/>
      <c r="AG689" s="441"/>
      <c r="AH689" s="441"/>
      <c r="AI689" s="441"/>
      <c r="AJ689" s="441"/>
      <c r="AK689" s="441"/>
      <c r="AL689" s="441"/>
      <c r="AM689" s="441"/>
      <c r="AN689" s="441"/>
      <c r="AO689" s="441"/>
      <c r="AP689" s="441"/>
      <c r="AQ689" s="441"/>
      <c r="AR689" s="441"/>
      <c r="AS689" s="441"/>
      <c r="AT689" s="441"/>
      <c r="AU689" s="441"/>
      <c r="AV689" s="441"/>
      <c r="AW689" s="441"/>
      <c r="AX689" s="441"/>
      <c r="AY689" s="441"/>
      <c r="AZ689" s="441"/>
      <c r="BA689" s="441"/>
      <c r="BB689" s="441"/>
    </row>
    <row r="690" spans="1:54" ht="15.75" customHeight="1">
      <c r="A690" s="40" t="s">
        <v>591</v>
      </c>
      <c r="B690" s="442">
        <v>1</v>
      </c>
      <c r="C690" s="441">
        <v>3940</v>
      </c>
      <c r="D690" s="441"/>
      <c r="E690" s="441"/>
      <c r="F690" s="441"/>
      <c r="G690" s="441" t="s">
        <v>732</v>
      </c>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441"/>
      <c r="AE690" s="441"/>
      <c r="AF690" s="441"/>
      <c r="AG690" s="441"/>
      <c r="AH690" s="441"/>
      <c r="AI690" s="441"/>
      <c r="AJ690" s="441"/>
      <c r="AK690" s="441"/>
      <c r="AL690" s="441"/>
      <c r="AM690" s="441"/>
      <c r="AN690" s="441"/>
      <c r="AO690" s="441"/>
      <c r="AP690" s="441"/>
      <c r="AQ690" s="441"/>
      <c r="AR690" s="441"/>
      <c r="AS690" s="441"/>
      <c r="AT690" s="441"/>
      <c r="AU690" s="441"/>
      <c r="AV690" s="441"/>
      <c r="AW690" s="441"/>
      <c r="AX690" s="441"/>
      <c r="AY690" s="441"/>
      <c r="AZ690" s="441"/>
      <c r="BA690" s="441"/>
      <c r="BB690" s="441"/>
    </row>
    <row r="691" spans="1:54" ht="15.75" customHeight="1">
      <c r="A691" s="40" t="s">
        <v>592</v>
      </c>
      <c r="B691" s="442" t="s">
        <v>2679</v>
      </c>
      <c r="C691" s="441" t="s">
        <v>2680</v>
      </c>
      <c r="D691" s="441" t="s">
        <v>2681</v>
      </c>
      <c r="E691" s="441"/>
      <c r="F691" s="441"/>
      <c r="G691" s="441">
        <v>38.799999999999997</v>
      </c>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441"/>
      <c r="AE691" s="441"/>
      <c r="AF691" s="441"/>
      <c r="AG691" s="441"/>
      <c r="AH691" s="441"/>
      <c r="AI691" s="441"/>
      <c r="AJ691" s="441"/>
      <c r="AK691" s="441"/>
      <c r="AL691" s="441"/>
      <c r="AM691" s="441"/>
      <c r="AN691" s="441"/>
      <c r="AO691" s="441"/>
      <c r="AP691" s="441"/>
      <c r="AQ691" s="441"/>
      <c r="AR691" s="441"/>
      <c r="AS691" s="441"/>
      <c r="AT691" s="441"/>
      <c r="AU691" s="441"/>
      <c r="AV691" s="441"/>
      <c r="AW691" s="441"/>
      <c r="AX691" s="441"/>
      <c r="AY691" s="441"/>
      <c r="AZ691" s="441"/>
      <c r="BA691" s="441"/>
      <c r="BB691" s="441"/>
    </row>
    <row r="692" spans="1:54" ht="15.75" customHeight="1">
      <c r="A692" s="40" t="s">
        <v>594</v>
      </c>
      <c r="B692" s="442">
        <v>1</v>
      </c>
      <c r="C692" s="441">
        <v>4100</v>
      </c>
      <c r="D692" s="441">
        <v>2870</v>
      </c>
      <c r="E692" s="441"/>
      <c r="F692" s="441"/>
      <c r="G692" s="441">
        <v>39</v>
      </c>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441"/>
      <c r="AE692" s="441"/>
      <c r="AF692" s="441"/>
      <c r="AG692" s="441"/>
      <c r="AH692" s="441"/>
      <c r="AI692" s="441"/>
      <c r="AJ692" s="441"/>
      <c r="AK692" s="441"/>
      <c r="AL692" s="441"/>
      <c r="AM692" s="441"/>
      <c r="AN692" s="441"/>
      <c r="AO692" s="441"/>
      <c r="AP692" s="441"/>
      <c r="AQ692" s="441"/>
      <c r="AR692" s="441"/>
      <c r="AS692" s="441"/>
      <c r="AT692" s="441"/>
      <c r="AU692" s="441"/>
      <c r="AV692" s="441"/>
      <c r="AW692" s="441"/>
      <c r="AX692" s="441"/>
      <c r="AY692" s="441"/>
      <c r="AZ692" s="441"/>
      <c r="BA692" s="441"/>
      <c r="BB692" s="441"/>
    </row>
    <row r="693" spans="1:54" ht="15.75" customHeight="1">
      <c r="A693" s="40" t="s">
        <v>595</v>
      </c>
      <c r="B693" s="442">
        <v>1</v>
      </c>
      <c r="C693" s="441">
        <v>4101</v>
      </c>
      <c r="D693" s="441"/>
      <c r="E693" s="441"/>
      <c r="F693" s="441"/>
      <c r="G693" s="441">
        <v>33</v>
      </c>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c r="AE693" s="441"/>
      <c r="AF693" s="441"/>
      <c r="AG693" s="441"/>
      <c r="AH693" s="441"/>
      <c r="AI693" s="441"/>
      <c r="AJ693" s="441"/>
      <c r="AK693" s="441"/>
      <c r="AL693" s="441"/>
      <c r="AM693" s="441"/>
      <c r="AN693" s="441"/>
      <c r="AO693" s="441"/>
      <c r="AP693" s="441"/>
      <c r="AQ693" s="441"/>
      <c r="AR693" s="441"/>
      <c r="AS693" s="441"/>
      <c r="AT693" s="441"/>
      <c r="AU693" s="441"/>
      <c r="AV693" s="441"/>
      <c r="AW693" s="441"/>
      <c r="AX693" s="441"/>
      <c r="AY693" s="441"/>
      <c r="AZ693" s="441"/>
      <c r="BA693" s="441"/>
      <c r="BB693" s="441"/>
    </row>
    <row r="694" spans="1:54" ht="15.75" customHeight="1">
      <c r="A694" s="40" t="s">
        <v>597</v>
      </c>
      <c r="B694" s="442">
        <v>1</v>
      </c>
      <c r="C694" s="441">
        <v>4102</v>
      </c>
      <c r="D694" s="441">
        <v>3200</v>
      </c>
      <c r="E694" s="441"/>
      <c r="F694" s="441"/>
      <c r="G694" s="441" t="s">
        <v>1247</v>
      </c>
      <c r="H694" s="441"/>
      <c r="I694" s="441"/>
      <c r="J694" s="441"/>
      <c r="K694" s="441"/>
      <c r="L694" s="441"/>
      <c r="M694" s="441"/>
      <c r="N694" s="441"/>
      <c r="O694" s="441"/>
      <c r="P694" s="441"/>
      <c r="Q694" s="441"/>
      <c r="R694" s="441"/>
      <c r="S694" s="441"/>
      <c r="T694" s="441"/>
      <c r="U694" s="441"/>
      <c r="V694" s="441"/>
      <c r="W694" s="441"/>
      <c r="X694" s="441"/>
      <c r="Y694" s="441"/>
      <c r="Z694" s="441"/>
      <c r="AA694" s="441"/>
      <c r="AB694" s="441"/>
      <c r="AC694" s="441"/>
      <c r="AD694" s="441"/>
      <c r="AE694" s="441"/>
      <c r="AF694" s="441"/>
      <c r="AG694" s="441"/>
      <c r="AH694" s="441"/>
      <c r="AI694" s="441"/>
      <c r="AJ694" s="441"/>
      <c r="AK694" s="441"/>
      <c r="AL694" s="441"/>
      <c r="AM694" s="441"/>
      <c r="AN694" s="441"/>
      <c r="AO694" s="441"/>
      <c r="AP694" s="441"/>
      <c r="AQ694" s="441"/>
      <c r="AR694" s="441"/>
      <c r="AS694" s="441"/>
      <c r="AT694" s="441"/>
      <c r="AU694" s="441"/>
      <c r="AV694" s="441"/>
      <c r="AW694" s="441"/>
      <c r="AX694" s="441"/>
      <c r="AY694" s="441"/>
      <c r="AZ694" s="441"/>
      <c r="BA694" s="441"/>
      <c r="BB694" s="441"/>
    </row>
    <row r="695" spans="1:54" ht="15.75" customHeight="1">
      <c r="A695" s="40" t="s">
        <v>600</v>
      </c>
      <c r="B695" s="89">
        <v>1</v>
      </c>
      <c r="C695" s="41">
        <v>4103</v>
      </c>
      <c r="D695" s="41">
        <v>1340</v>
      </c>
      <c r="E695" s="441"/>
      <c r="F695" s="441"/>
      <c r="G695" s="41" t="s">
        <v>1364</v>
      </c>
      <c r="H695" s="441"/>
      <c r="I695" s="441"/>
      <c r="J695" s="441"/>
      <c r="K695" s="441"/>
      <c r="L695" s="441"/>
      <c r="M695" s="441"/>
      <c r="N695" s="441"/>
      <c r="O695" s="441"/>
      <c r="P695" s="441"/>
      <c r="Q695" s="441"/>
      <c r="R695" s="441"/>
      <c r="S695" s="441"/>
      <c r="T695" s="441"/>
      <c r="U695" s="441"/>
      <c r="V695" s="441"/>
      <c r="W695" s="441"/>
      <c r="X695" s="441"/>
      <c r="Y695" s="441"/>
      <c r="Z695" s="441"/>
      <c r="AA695" s="441"/>
      <c r="AB695" s="441"/>
      <c r="AC695" s="441"/>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c r="BB695" s="441"/>
    </row>
    <row r="696" spans="1:54" ht="15.75" customHeight="1">
      <c r="A696" s="40" t="s">
        <v>206</v>
      </c>
      <c r="B696" s="89">
        <v>1</v>
      </c>
      <c r="C696" s="41">
        <v>4104</v>
      </c>
      <c r="D696" s="41">
        <v>2850</v>
      </c>
      <c r="E696" s="41">
        <v>9</v>
      </c>
      <c r="F696" s="41">
        <v>34</v>
      </c>
      <c r="G696" s="41" t="s">
        <v>2414</v>
      </c>
      <c r="H696" s="41" t="s">
        <v>2358</v>
      </c>
      <c r="I696" s="441"/>
      <c r="J696" s="441"/>
      <c r="K696" s="441"/>
      <c r="L696" s="441"/>
      <c r="M696" s="441"/>
      <c r="N696" s="441"/>
      <c r="O696" s="441"/>
      <c r="P696" s="441"/>
      <c r="Q696" s="441"/>
      <c r="R696" s="441"/>
      <c r="S696" s="441"/>
      <c r="T696" s="441"/>
      <c r="U696" s="441"/>
      <c r="V696" s="441"/>
      <c r="W696" s="441"/>
      <c r="X696" s="441"/>
      <c r="Y696" s="441"/>
      <c r="Z696" s="441"/>
      <c r="AA696" s="441"/>
      <c r="AB696" s="441"/>
      <c r="AC696" s="441"/>
      <c r="AD696" s="441"/>
      <c r="AE696" s="441"/>
      <c r="AF696" s="441"/>
      <c r="AG696" s="441"/>
      <c r="AH696" s="441"/>
      <c r="AI696" s="441"/>
      <c r="AJ696" s="441"/>
      <c r="AK696" s="441"/>
      <c r="AL696" s="441"/>
      <c r="AM696" s="441"/>
      <c r="AN696" s="441"/>
      <c r="AO696" s="441"/>
      <c r="AP696" s="441"/>
      <c r="AQ696" s="441"/>
      <c r="AR696" s="441"/>
      <c r="AS696" s="441"/>
      <c r="AT696" s="441"/>
      <c r="AU696" s="441"/>
      <c r="AV696" s="441"/>
      <c r="AW696" s="441"/>
      <c r="AX696" s="441"/>
      <c r="AY696" s="441"/>
      <c r="AZ696" s="441"/>
      <c r="BA696" s="441"/>
      <c r="BB696" s="441"/>
    </row>
    <row r="697" spans="1:54" ht="15.75" customHeight="1">
      <c r="A697" s="40"/>
      <c r="B697" s="89">
        <v>2</v>
      </c>
      <c r="C697" s="41">
        <v>4105</v>
      </c>
      <c r="D697" s="41">
        <v>2840</v>
      </c>
      <c r="E697" s="41">
        <v>20</v>
      </c>
      <c r="F697" s="41" t="s">
        <v>732</v>
      </c>
      <c r="G697" s="41" t="s">
        <v>2372</v>
      </c>
      <c r="H697" s="441"/>
      <c r="I697" s="41" t="s">
        <v>2682</v>
      </c>
      <c r="J697" s="441"/>
      <c r="K697" s="441"/>
      <c r="L697" s="441"/>
      <c r="M697" s="441"/>
      <c r="N697" s="441"/>
      <c r="O697" s="441"/>
      <c r="P697" s="441"/>
      <c r="Q697" s="441"/>
      <c r="R697" s="441"/>
      <c r="S697" s="441"/>
      <c r="T697" s="441"/>
      <c r="U697" s="441"/>
      <c r="V697" s="441"/>
      <c r="W697" s="441"/>
      <c r="X697" s="441"/>
      <c r="Y697" s="441"/>
      <c r="Z697" s="441"/>
      <c r="AA697" s="441"/>
      <c r="AB697" s="441"/>
      <c r="AC697" s="441"/>
      <c r="AD697" s="441"/>
      <c r="AE697" s="441"/>
      <c r="AF697" s="441"/>
      <c r="AG697" s="441"/>
      <c r="AH697" s="441"/>
      <c r="AI697" s="441"/>
      <c r="AJ697" s="441"/>
      <c r="AK697" s="441"/>
      <c r="AL697" s="441"/>
      <c r="AM697" s="441"/>
      <c r="AN697" s="441"/>
      <c r="AO697" s="441"/>
      <c r="AP697" s="441"/>
      <c r="AQ697" s="441"/>
      <c r="AR697" s="441"/>
      <c r="AS697" s="441"/>
      <c r="AT697" s="441"/>
      <c r="AU697" s="441"/>
      <c r="AV697" s="441"/>
      <c r="AW697" s="441"/>
      <c r="AX697" s="441"/>
      <c r="AY697" s="441"/>
      <c r="AZ697" s="441"/>
      <c r="BA697" s="441"/>
      <c r="BB697" s="441"/>
    </row>
    <row r="698" spans="1:54" ht="15.75" customHeight="1">
      <c r="A698" s="40"/>
      <c r="B698" s="89">
        <v>3</v>
      </c>
      <c r="C698" s="41">
        <v>4106</v>
      </c>
      <c r="D698" s="41">
        <v>1580</v>
      </c>
      <c r="E698" s="41">
        <v>10</v>
      </c>
      <c r="F698" s="41" t="s">
        <v>2525</v>
      </c>
      <c r="G698" s="41">
        <v>31</v>
      </c>
      <c r="H698" s="441"/>
      <c r="I698" s="41" t="s">
        <v>2683</v>
      </c>
      <c r="J698" s="441"/>
      <c r="K698" s="441"/>
      <c r="L698" s="441"/>
      <c r="M698" s="441"/>
      <c r="N698" s="441"/>
      <c r="O698" s="441"/>
      <c r="P698" s="441"/>
      <c r="Q698" s="441"/>
      <c r="R698" s="441"/>
      <c r="S698" s="441"/>
      <c r="T698" s="441"/>
      <c r="U698" s="441"/>
      <c r="V698" s="441"/>
      <c r="W698" s="441"/>
      <c r="X698" s="441"/>
      <c r="Y698" s="441"/>
      <c r="Z698" s="441"/>
      <c r="AA698" s="441"/>
      <c r="AB698" s="441"/>
      <c r="AC698" s="441"/>
      <c r="AD698" s="441"/>
      <c r="AE698" s="441"/>
      <c r="AF698" s="441"/>
      <c r="AG698" s="441"/>
      <c r="AH698" s="441"/>
      <c r="AI698" s="441"/>
      <c r="AJ698" s="441"/>
      <c r="AK698" s="441"/>
      <c r="AL698" s="441"/>
      <c r="AM698" s="441"/>
      <c r="AN698" s="441"/>
      <c r="AO698" s="441"/>
      <c r="AP698" s="441"/>
      <c r="AQ698" s="441"/>
      <c r="AR698" s="441"/>
      <c r="AS698" s="441"/>
      <c r="AT698" s="441"/>
      <c r="AU698" s="441"/>
      <c r="AV698" s="441"/>
      <c r="AW698" s="441"/>
      <c r="AX698" s="441"/>
      <c r="AY698" s="441"/>
      <c r="AZ698" s="441"/>
      <c r="BA698" s="441"/>
      <c r="BB698" s="441"/>
    </row>
    <row r="699" spans="1:54" ht="15.75" customHeight="1">
      <c r="A699" s="40"/>
      <c r="B699" s="89">
        <v>4</v>
      </c>
      <c r="C699" s="41">
        <v>4107</v>
      </c>
      <c r="D699" s="41">
        <v>1060</v>
      </c>
      <c r="E699" s="41">
        <v>13</v>
      </c>
      <c r="F699" s="41" t="s">
        <v>2684</v>
      </c>
      <c r="G699" s="41" t="s">
        <v>2474</v>
      </c>
      <c r="H699" s="441"/>
      <c r="I699" s="41" t="s">
        <v>2683</v>
      </c>
      <c r="J699" s="441"/>
      <c r="K699" s="441"/>
      <c r="L699" s="441"/>
      <c r="M699" s="441"/>
      <c r="N699" s="441"/>
      <c r="O699" s="441"/>
      <c r="P699" s="441"/>
      <c r="Q699" s="441"/>
      <c r="R699" s="441"/>
      <c r="S699" s="441"/>
      <c r="T699" s="441"/>
      <c r="U699" s="441"/>
      <c r="V699" s="441"/>
      <c r="W699" s="441"/>
      <c r="X699" s="441"/>
      <c r="Y699" s="441"/>
      <c r="Z699" s="441"/>
      <c r="AA699" s="441"/>
      <c r="AB699" s="441"/>
      <c r="AC699" s="441"/>
      <c r="AD699" s="441"/>
      <c r="AE699" s="441"/>
      <c r="AF699" s="441"/>
      <c r="AG699" s="441"/>
      <c r="AH699" s="441"/>
      <c r="AI699" s="441"/>
      <c r="AJ699" s="441"/>
      <c r="AK699" s="441"/>
      <c r="AL699" s="441"/>
      <c r="AM699" s="441"/>
      <c r="AN699" s="441"/>
      <c r="AO699" s="441"/>
      <c r="AP699" s="441"/>
      <c r="AQ699" s="441"/>
      <c r="AR699" s="441"/>
      <c r="AS699" s="441"/>
      <c r="AT699" s="441"/>
      <c r="AU699" s="441"/>
      <c r="AV699" s="441"/>
      <c r="AW699" s="441"/>
      <c r="AX699" s="441"/>
      <c r="AY699" s="441"/>
      <c r="AZ699" s="441"/>
      <c r="BA699" s="441"/>
      <c r="BB699" s="441"/>
    </row>
    <row r="700" spans="1:54" ht="15.75" customHeight="1">
      <c r="A700" s="40"/>
      <c r="B700" s="89">
        <v>5</v>
      </c>
      <c r="C700" s="41">
        <v>4108</v>
      </c>
      <c r="D700" s="41">
        <v>2580</v>
      </c>
      <c r="E700" s="41">
        <v>2</v>
      </c>
      <c r="F700" s="41" t="s">
        <v>809</v>
      </c>
      <c r="G700" s="41" t="s">
        <v>1242</v>
      </c>
      <c r="H700" s="441"/>
      <c r="I700" s="41" t="s">
        <v>10</v>
      </c>
      <c r="J700" s="441"/>
      <c r="K700" s="441"/>
      <c r="L700" s="441"/>
      <c r="M700" s="441"/>
      <c r="N700" s="441"/>
      <c r="O700" s="441"/>
      <c r="P700" s="441"/>
      <c r="Q700" s="441"/>
      <c r="R700" s="441"/>
      <c r="S700" s="441"/>
      <c r="T700" s="441"/>
      <c r="U700" s="441"/>
      <c r="V700" s="441"/>
      <c r="W700" s="441"/>
      <c r="X700" s="441"/>
      <c r="Y700" s="441"/>
      <c r="Z700" s="441"/>
      <c r="AA700" s="441"/>
      <c r="AB700" s="441"/>
      <c r="AC700" s="441"/>
      <c r="AD700" s="441"/>
      <c r="AE700" s="441"/>
      <c r="AF700" s="441"/>
      <c r="AG700" s="441"/>
      <c r="AH700" s="441"/>
      <c r="AI700" s="441"/>
      <c r="AJ700" s="441"/>
      <c r="AK700" s="441"/>
      <c r="AL700" s="441"/>
      <c r="AM700" s="441"/>
      <c r="AN700" s="441"/>
      <c r="AO700" s="441"/>
      <c r="AP700" s="441"/>
      <c r="AQ700" s="441"/>
      <c r="AR700" s="441"/>
      <c r="AS700" s="441"/>
      <c r="AT700" s="441"/>
      <c r="AU700" s="441"/>
      <c r="AV700" s="441"/>
      <c r="AW700" s="441"/>
      <c r="AX700" s="441"/>
      <c r="AY700" s="441"/>
      <c r="AZ700" s="441"/>
      <c r="BA700" s="441"/>
      <c r="BB700" s="441"/>
    </row>
    <row r="701" spans="1:54" ht="15.75" customHeight="1">
      <c r="A701" s="40"/>
      <c r="B701" s="89">
        <v>6</v>
      </c>
      <c r="C701" s="41">
        <v>4109</v>
      </c>
      <c r="D701" s="41">
        <v>2290</v>
      </c>
      <c r="E701" s="41">
        <v>2</v>
      </c>
      <c r="F701" s="41" t="s">
        <v>809</v>
      </c>
      <c r="G701" s="41" t="s">
        <v>1242</v>
      </c>
      <c r="H701" s="441"/>
      <c r="I701" s="41" t="s">
        <v>10</v>
      </c>
      <c r="J701" s="441"/>
      <c r="K701" s="441"/>
      <c r="L701" s="441"/>
      <c r="M701" s="441"/>
      <c r="N701" s="441"/>
      <c r="O701" s="441"/>
      <c r="P701" s="441"/>
      <c r="Q701" s="441"/>
      <c r="R701" s="441"/>
      <c r="S701" s="441"/>
      <c r="T701" s="441"/>
      <c r="U701" s="441"/>
      <c r="V701" s="441"/>
      <c r="W701" s="441"/>
      <c r="X701" s="441"/>
      <c r="Y701" s="441"/>
      <c r="Z701" s="441"/>
      <c r="AA701" s="441"/>
      <c r="AB701" s="441"/>
      <c r="AC701" s="441"/>
      <c r="AD701" s="441"/>
      <c r="AE701" s="441"/>
      <c r="AF701" s="441"/>
      <c r="AG701" s="441"/>
      <c r="AH701" s="441"/>
      <c r="AI701" s="441"/>
      <c r="AJ701" s="441"/>
      <c r="AK701" s="441"/>
      <c r="AL701" s="441"/>
      <c r="AM701" s="441"/>
      <c r="AN701" s="441"/>
      <c r="AO701" s="441"/>
      <c r="AP701" s="441"/>
      <c r="AQ701" s="441"/>
      <c r="AR701" s="441"/>
      <c r="AS701" s="441"/>
      <c r="AT701" s="441"/>
      <c r="AU701" s="441"/>
      <c r="AV701" s="441"/>
      <c r="AW701" s="441"/>
      <c r="AX701" s="441"/>
      <c r="AY701" s="441"/>
      <c r="AZ701" s="441"/>
      <c r="BA701" s="441"/>
      <c r="BB701" s="441"/>
    </row>
    <row r="702" spans="1:54" ht="15.75" customHeight="1">
      <c r="A702" s="40"/>
      <c r="B702" s="89" t="s">
        <v>2685</v>
      </c>
      <c r="C702" s="41">
        <v>4145</v>
      </c>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c r="AA702" s="441"/>
      <c r="AB702" s="441"/>
      <c r="AC702" s="441"/>
      <c r="AD702" s="441"/>
      <c r="AE702" s="441"/>
      <c r="AF702" s="441"/>
      <c r="AG702" s="441"/>
      <c r="AH702" s="441"/>
      <c r="AI702" s="441"/>
      <c r="AJ702" s="441"/>
      <c r="AK702" s="441"/>
      <c r="AL702" s="441"/>
      <c r="AM702" s="441"/>
      <c r="AN702" s="441"/>
      <c r="AO702" s="441"/>
      <c r="AP702" s="441"/>
      <c r="AQ702" s="441"/>
      <c r="AR702" s="441"/>
      <c r="AS702" s="441"/>
      <c r="AT702" s="441"/>
      <c r="AU702" s="441"/>
      <c r="AV702" s="441"/>
      <c r="AW702" s="441"/>
      <c r="AX702" s="441"/>
      <c r="AY702" s="441"/>
      <c r="AZ702" s="441"/>
      <c r="BA702" s="441"/>
      <c r="BB702" s="441"/>
    </row>
    <row r="703" spans="1:54" ht="15.75" customHeight="1">
      <c r="A703" s="40"/>
      <c r="B703" s="442"/>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c r="AA703" s="441"/>
      <c r="AB703" s="441"/>
      <c r="AC703" s="441"/>
      <c r="AD703" s="441"/>
      <c r="AE703" s="441"/>
      <c r="AF703" s="441"/>
      <c r="AG703" s="441"/>
      <c r="AH703" s="441"/>
      <c r="AI703" s="441"/>
      <c r="AJ703" s="441"/>
      <c r="AK703" s="441"/>
      <c r="AL703" s="441"/>
      <c r="AM703" s="441"/>
      <c r="AN703" s="441"/>
      <c r="AO703" s="441"/>
      <c r="AP703" s="441"/>
      <c r="AQ703" s="441"/>
      <c r="AR703" s="441"/>
      <c r="AS703" s="441"/>
      <c r="AT703" s="441"/>
      <c r="AU703" s="441"/>
      <c r="AV703" s="441"/>
      <c r="AW703" s="441"/>
      <c r="AX703" s="441"/>
      <c r="AY703" s="441"/>
      <c r="AZ703" s="441"/>
      <c r="BA703" s="441"/>
      <c r="BB703" s="441"/>
    </row>
    <row r="704" spans="1:54" ht="15.75" customHeight="1">
      <c r="A704" s="28" t="s">
        <v>608</v>
      </c>
      <c r="B704" s="89" t="s">
        <v>2686</v>
      </c>
      <c r="C704" s="441"/>
      <c r="D704" s="441"/>
      <c r="E704" s="441"/>
      <c r="F704" s="441">
        <v>37</v>
      </c>
      <c r="G704" s="441"/>
      <c r="H704" s="441"/>
      <c r="I704" s="441"/>
      <c r="J704" s="441"/>
      <c r="K704" s="441"/>
      <c r="L704" s="441"/>
      <c r="M704" s="441"/>
      <c r="N704" s="441"/>
      <c r="O704" s="441"/>
      <c r="P704" s="441"/>
      <c r="Q704" s="441"/>
      <c r="R704" s="441"/>
      <c r="S704" s="441"/>
      <c r="T704" s="441"/>
      <c r="U704" s="441"/>
      <c r="V704" s="441"/>
      <c r="W704" s="441"/>
      <c r="X704" s="441"/>
      <c r="Y704" s="441"/>
      <c r="Z704" s="441"/>
      <c r="AA704" s="441"/>
      <c r="AB704" s="441"/>
      <c r="AC704" s="441"/>
      <c r="AD704" s="441"/>
      <c r="AE704" s="441"/>
      <c r="AF704" s="441"/>
      <c r="AG704" s="441"/>
      <c r="AH704" s="441"/>
      <c r="AI704" s="441"/>
      <c r="AJ704" s="441"/>
      <c r="AK704" s="441"/>
      <c r="AL704" s="441"/>
      <c r="AM704" s="441"/>
      <c r="AN704" s="441"/>
      <c r="AO704" s="441"/>
      <c r="AP704" s="441"/>
      <c r="AQ704" s="441"/>
      <c r="AR704" s="441"/>
      <c r="AS704" s="441"/>
      <c r="AT704" s="441"/>
      <c r="AU704" s="441"/>
      <c r="AV704" s="441"/>
      <c r="AW704" s="441"/>
      <c r="AX704" s="441"/>
      <c r="AY704" s="441"/>
      <c r="AZ704" s="441"/>
      <c r="BA704" s="441"/>
      <c r="BB704" s="441"/>
    </row>
    <row r="705" spans="1:54" ht="15.75" customHeight="1">
      <c r="A705" s="40" t="s">
        <v>610</v>
      </c>
      <c r="B705" s="442">
        <v>1</v>
      </c>
      <c r="C705" s="441"/>
      <c r="D705" s="441">
        <v>1614</v>
      </c>
      <c r="E705" s="441"/>
      <c r="F705" s="441"/>
      <c r="G705" s="441">
        <v>32</v>
      </c>
      <c r="H705" s="441"/>
      <c r="I705" s="41" t="s">
        <v>277</v>
      </c>
      <c r="J705" s="441"/>
      <c r="K705" s="441"/>
      <c r="L705" s="441"/>
      <c r="M705" s="441"/>
      <c r="N705" s="441"/>
      <c r="O705" s="441"/>
      <c r="P705" s="441"/>
      <c r="Q705" s="441"/>
      <c r="R705" s="441"/>
      <c r="S705" s="441"/>
      <c r="T705" s="441"/>
      <c r="U705" s="441"/>
      <c r="V705" s="441"/>
      <c r="W705" s="441"/>
      <c r="X705" s="441"/>
      <c r="Y705" s="441"/>
      <c r="Z705" s="441"/>
      <c r="AA705" s="441"/>
      <c r="AB705" s="441"/>
      <c r="AC705" s="441"/>
      <c r="AD705" s="441"/>
      <c r="AE705" s="441"/>
      <c r="AF705" s="441"/>
      <c r="AG705" s="441"/>
      <c r="AH705" s="441"/>
      <c r="AI705" s="441"/>
      <c r="AJ705" s="441"/>
      <c r="AK705" s="441"/>
      <c r="AL705" s="441"/>
      <c r="AM705" s="441"/>
      <c r="AN705" s="441"/>
      <c r="AO705" s="441"/>
      <c r="AP705" s="441"/>
      <c r="AQ705" s="441"/>
      <c r="AR705" s="441"/>
      <c r="AS705" s="441"/>
      <c r="AT705" s="441"/>
      <c r="AU705" s="441"/>
      <c r="AV705" s="441"/>
      <c r="AW705" s="441"/>
      <c r="AX705" s="441"/>
      <c r="AY705" s="441"/>
      <c r="AZ705" s="441"/>
      <c r="BA705" s="441"/>
      <c r="BB705" s="441"/>
    </row>
    <row r="706" spans="1:54" ht="15.75" customHeight="1">
      <c r="A706" s="437" t="s">
        <v>612</v>
      </c>
      <c r="B706" s="442">
        <v>1</v>
      </c>
      <c r="C706" s="441"/>
      <c r="D706" s="441"/>
      <c r="E706" s="441"/>
      <c r="F706" s="441"/>
      <c r="G706" s="441">
        <v>38</v>
      </c>
      <c r="H706" s="441"/>
      <c r="I706" s="441"/>
      <c r="J706" s="41" t="s">
        <v>2358</v>
      </c>
      <c r="K706" s="441"/>
      <c r="L706" s="441"/>
      <c r="M706" s="441"/>
      <c r="N706" s="441"/>
      <c r="O706" s="441"/>
      <c r="P706" s="441"/>
      <c r="Q706" s="441"/>
      <c r="R706" s="441"/>
      <c r="S706" s="441"/>
      <c r="T706" s="441"/>
      <c r="U706" s="441"/>
      <c r="V706" s="441"/>
      <c r="W706" s="441"/>
      <c r="X706" s="441"/>
      <c r="Y706" s="441"/>
      <c r="Z706" s="441"/>
      <c r="AA706" s="441"/>
      <c r="AB706" s="441"/>
      <c r="AC706" s="441"/>
      <c r="AD706" s="441"/>
      <c r="AE706" s="441"/>
      <c r="AF706" s="441"/>
      <c r="AG706" s="441"/>
      <c r="AH706" s="441"/>
      <c r="AI706" s="441"/>
      <c r="AJ706" s="441"/>
      <c r="AK706" s="441"/>
      <c r="AL706" s="441"/>
      <c r="AM706" s="441"/>
      <c r="AN706" s="441"/>
      <c r="AO706" s="441"/>
      <c r="AP706" s="441"/>
      <c r="AQ706" s="441"/>
      <c r="AR706" s="441"/>
      <c r="AS706" s="441"/>
      <c r="AT706" s="441"/>
      <c r="AU706" s="441"/>
      <c r="AV706" s="441"/>
      <c r="AW706" s="441"/>
      <c r="AX706" s="441"/>
      <c r="AY706" s="441"/>
      <c r="AZ706" s="441"/>
      <c r="BA706" s="441"/>
      <c r="BB706" s="441"/>
    </row>
    <row r="707" spans="1:54" ht="15.75" customHeight="1">
      <c r="A707" s="437" t="s">
        <v>613</v>
      </c>
      <c r="B707" s="442">
        <v>1</v>
      </c>
      <c r="C707" s="441"/>
      <c r="D707" s="41" t="s">
        <v>2026</v>
      </c>
      <c r="E707" s="441"/>
      <c r="F707" s="441"/>
      <c r="G707" s="441">
        <v>38</v>
      </c>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441"/>
      <c r="AE707" s="441"/>
      <c r="AF707" s="441"/>
      <c r="AG707" s="441"/>
      <c r="AH707" s="441"/>
      <c r="AI707" s="441"/>
      <c r="AJ707" s="441"/>
      <c r="AK707" s="441"/>
      <c r="AL707" s="441"/>
      <c r="AM707" s="441"/>
      <c r="AN707" s="441"/>
      <c r="AO707" s="441"/>
      <c r="AP707" s="441"/>
      <c r="AQ707" s="441"/>
      <c r="AR707" s="441"/>
      <c r="AS707" s="441"/>
      <c r="AT707" s="441"/>
      <c r="AU707" s="441"/>
      <c r="AV707" s="441"/>
      <c r="AW707" s="441"/>
      <c r="AX707" s="441"/>
      <c r="AY707" s="441"/>
      <c r="AZ707" s="441"/>
      <c r="BA707" s="441"/>
      <c r="BB707" s="441"/>
    </row>
    <row r="708" spans="1:54" ht="15.75" customHeight="1">
      <c r="A708" s="437" t="s">
        <v>614</v>
      </c>
      <c r="B708" s="442">
        <v>1</v>
      </c>
      <c r="C708" s="441"/>
      <c r="D708" s="441">
        <v>2840</v>
      </c>
      <c r="E708" s="441"/>
      <c r="F708" s="41" t="s">
        <v>2152</v>
      </c>
      <c r="G708" s="441"/>
      <c r="H708" s="441"/>
      <c r="I708" s="441"/>
      <c r="J708" s="41"/>
      <c r="K708" s="441"/>
      <c r="L708" s="441"/>
      <c r="M708" s="441"/>
      <c r="N708" s="441"/>
      <c r="O708" s="441"/>
      <c r="P708" s="441"/>
      <c r="Q708" s="441"/>
      <c r="R708" s="441"/>
      <c r="S708" s="441"/>
      <c r="T708" s="441"/>
      <c r="U708" s="441"/>
      <c r="V708" s="441"/>
      <c r="W708" s="441"/>
      <c r="X708" s="441"/>
      <c r="Y708" s="441"/>
      <c r="Z708" s="441"/>
      <c r="AA708" s="441"/>
      <c r="AB708" s="441"/>
      <c r="AC708" s="441"/>
      <c r="AD708" s="441"/>
      <c r="AE708" s="441"/>
      <c r="AF708" s="441"/>
      <c r="AG708" s="441"/>
      <c r="AH708" s="441"/>
      <c r="AI708" s="441"/>
      <c r="AJ708" s="441"/>
      <c r="AK708" s="441"/>
      <c r="AL708" s="441"/>
      <c r="AM708" s="441"/>
      <c r="AN708" s="441"/>
      <c r="AO708" s="441"/>
      <c r="AP708" s="441"/>
      <c r="AQ708" s="441"/>
      <c r="AR708" s="441"/>
      <c r="AS708" s="441"/>
      <c r="AT708" s="441"/>
      <c r="AU708" s="441"/>
      <c r="AV708" s="441"/>
      <c r="AW708" s="441"/>
      <c r="AX708" s="441"/>
      <c r="AY708" s="441"/>
      <c r="AZ708" s="441"/>
      <c r="BA708" s="441"/>
      <c r="BB708" s="441"/>
    </row>
    <row r="709" spans="1:54" ht="15.75" customHeight="1">
      <c r="A709" s="437"/>
      <c r="B709" s="442">
        <v>2</v>
      </c>
      <c r="C709" s="441"/>
      <c r="D709" s="441">
        <v>2840</v>
      </c>
      <c r="E709" s="441"/>
      <c r="F709" s="41" t="s">
        <v>659</v>
      </c>
      <c r="G709" s="441"/>
      <c r="H709" s="441"/>
      <c r="I709" s="441"/>
      <c r="J709" s="441"/>
      <c r="K709" s="441"/>
      <c r="L709" s="441"/>
      <c r="M709" s="441"/>
      <c r="N709" s="441"/>
      <c r="O709" s="441"/>
      <c r="P709" s="441"/>
      <c r="Q709" s="441"/>
      <c r="R709" s="441"/>
      <c r="S709" s="441"/>
      <c r="T709" s="441"/>
      <c r="U709" s="441"/>
      <c r="V709" s="441"/>
      <c r="W709" s="441"/>
      <c r="X709" s="441"/>
      <c r="Y709" s="441"/>
      <c r="Z709" s="441"/>
      <c r="AA709" s="441"/>
      <c r="AB709" s="441"/>
      <c r="AC709" s="441"/>
      <c r="AD709" s="441"/>
      <c r="AE709" s="441"/>
      <c r="AF709" s="441"/>
      <c r="AG709" s="441"/>
      <c r="AH709" s="441"/>
      <c r="AI709" s="441"/>
      <c r="AJ709" s="441"/>
      <c r="AK709" s="441"/>
      <c r="AL709" s="441"/>
      <c r="AM709" s="441"/>
      <c r="AN709" s="441"/>
      <c r="AO709" s="441"/>
      <c r="AP709" s="441"/>
      <c r="AQ709" s="441"/>
      <c r="AR709" s="441"/>
      <c r="AS709" s="441"/>
      <c r="AT709" s="441"/>
      <c r="AU709" s="441"/>
      <c r="AV709" s="441"/>
      <c r="AW709" s="441"/>
      <c r="AX709" s="441"/>
      <c r="AY709" s="441"/>
      <c r="AZ709" s="441"/>
      <c r="BA709" s="441"/>
      <c r="BB709" s="441"/>
    </row>
    <row r="710" spans="1:54" ht="15.75" customHeight="1">
      <c r="A710" s="40"/>
      <c r="B710" s="442">
        <v>3</v>
      </c>
      <c r="C710" s="441"/>
      <c r="D710" s="441">
        <v>2850</v>
      </c>
      <c r="E710" s="441"/>
      <c r="F710" s="91" t="s">
        <v>2687</v>
      </c>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1"/>
      <c r="AD710" s="441"/>
      <c r="AE710" s="441"/>
      <c r="AF710" s="441"/>
      <c r="AG710" s="441"/>
      <c r="AH710" s="441"/>
      <c r="AI710" s="441"/>
      <c r="AJ710" s="441"/>
      <c r="AK710" s="441"/>
      <c r="AL710" s="441"/>
      <c r="AM710" s="441"/>
      <c r="AN710" s="441"/>
      <c r="AO710" s="441"/>
      <c r="AP710" s="441"/>
      <c r="AQ710" s="441"/>
      <c r="AR710" s="441"/>
      <c r="AS710" s="441"/>
      <c r="AT710" s="441"/>
      <c r="AU710" s="441"/>
      <c r="AV710" s="441"/>
      <c r="AW710" s="441"/>
      <c r="AX710" s="441"/>
      <c r="AY710" s="441"/>
      <c r="AZ710" s="441"/>
      <c r="BA710" s="441"/>
      <c r="BB710" s="441"/>
    </row>
    <row r="711" spans="1:54" ht="15.75" customHeight="1">
      <c r="A711" s="40"/>
      <c r="B711" s="442">
        <v>4</v>
      </c>
      <c r="C711" s="441"/>
      <c r="D711" s="441">
        <v>1499</v>
      </c>
      <c r="E711" s="441"/>
      <c r="F711" s="41" t="s">
        <v>814</v>
      </c>
      <c r="G711" s="441"/>
      <c r="H711" s="441"/>
      <c r="I711" s="441"/>
      <c r="J711" s="441"/>
      <c r="K711" s="441"/>
      <c r="L711" s="441"/>
      <c r="M711" s="441"/>
      <c r="N711" s="441"/>
      <c r="O711" s="441"/>
      <c r="P711" s="441"/>
      <c r="Q711" s="441"/>
      <c r="R711" s="441"/>
      <c r="S711" s="441"/>
      <c r="T711" s="441"/>
      <c r="U711" s="441"/>
      <c r="V711" s="441"/>
      <c r="W711" s="441"/>
      <c r="X711" s="441"/>
      <c r="Y711" s="441"/>
      <c r="Z711" s="441"/>
      <c r="AA711" s="441"/>
      <c r="AB711" s="441"/>
      <c r="AC711" s="441"/>
      <c r="AD711" s="441"/>
      <c r="AE711" s="441"/>
      <c r="AF711" s="441"/>
      <c r="AG711" s="441"/>
      <c r="AH711" s="441"/>
      <c r="AI711" s="441"/>
      <c r="AJ711" s="441"/>
      <c r="AK711" s="441"/>
      <c r="AL711" s="441"/>
      <c r="AM711" s="441"/>
      <c r="AN711" s="441"/>
      <c r="AO711" s="441"/>
      <c r="AP711" s="441"/>
      <c r="AQ711" s="441"/>
      <c r="AR711" s="441"/>
      <c r="AS711" s="441"/>
      <c r="AT711" s="441"/>
      <c r="AU711" s="441"/>
      <c r="AV711" s="441"/>
      <c r="AW711" s="441"/>
      <c r="AX711" s="441"/>
      <c r="AY711" s="441"/>
      <c r="AZ711" s="441"/>
      <c r="BA711" s="441"/>
      <c r="BB711" s="441"/>
    </row>
    <row r="712" spans="1:54" ht="15.75" customHeight="1">
      <c r="B712" s="442">
        <v>5</v>
      </c>
      <c r="C712" s="441"/>
      <c r="D712" s="441">
        <v>3066</v>
      </c>
      <c r="E712" s="441"/>
      <c r="F712" s="41" t="s">
        <v>1351</v>
      </c>
      <c r="G712" s="441"/>
      <c r="H712" s="441"/>
      <c r="I712" s="441"/>
      <c r="J712" s="441"/>
      <c r="K712" s="441"/>
      <c r="L712" s="441"/>
      <c r="M712" s="441"/>
      <c r="N712" s="441"/>
      <c r="O712" s="441"/>
      <c r="P712" s="441"/>
      <c r="Q712" s="441"/>
      <c r="R712" s="441"/>
      <c r="S712" s="441"/>
      <c r="T712" s="441"/>
      <c r="U712" s="441"/>
      <c r="V712" s="441"/>
      <c r="W712" s="441"/>
      <c r="X712" s="441"/>
      <c r="Y712" s="441"/>
      <c r="Z712" s="441"/>
      <c r="AA712" s="441"/>
      <c r="AB712" s="441"/>
      <c r="AC712" s="441"/>
      <c r="AD712" s="441"/>
      <c r="AE712" s="441"/>
      <c r="AF712" s="441"/>
      <c r="AG712" s="441"/>
      <c r="AH712" s="441"/>
      <c r="AI712" s="441"/>
      <c r="AJ712" s="441"/>
      <c r="AK712" s="441"/>
      <c r="AL712" s="441"/>
      <c r="AM712" s="441"/>
      <c r="AN712" s="441"/>
      <c r="AO712" s="441"/>
      <c r="AP712" s="441"/>
      <c r="AQ712" s="441"/>
      <c r="AR712" s="441"/>
      <c r="AS712" s="441"/>
      <c r="AT712" s="441"/>
      <c r="AU712" s="441"/>
      <c r="AV712" s="441"/>
      <c r="AW712" s="441"/>
      <c r="AX712" s="441"/>
      <c r="AY712" s="441"/>
      <c r="AZ712" s="441"/>
      <c r="BA712" s="441"/>
      <c r="BB712" s="441"/>
    </row>
    <row r="713" spans="1:54" ht="15.75" customHeight="1">
      <c r="A713" s="40"/>
      <c r="B713" s="442">
        <v>6</v>
      </c>
      <c r="C713" s="441"/>
      <c r="D713" s="441">
        <v>2159</v>
      </c>
      <c r="E713" s="441"/>
      <c r="F713" s="41" t="s">
        <v>1042</v>
      </c>
      <c r="G713" s="441"/>
      <c r="H713" s="441"/>
      <c r="I713" s="441"/>
      <c r="J713" s="441"/>
      <c r="K713" s="441"/>
      <c r="L713" s="441"/>
      <c r="M713" s="441"/>
      <c r="N713" s="441"/>
      <c r="O713" s="441"/>
      <c r="P713" s="441"/>
      <c r="Q713" s="441"/>
      <c r="R713" s="441"/>
      <c r="S713" s="441"/>
      <c r="T713" s="441"/>
      <c r="U713" s="441"/>
      <c r="V713" s="441"/>
      <c r="W713" s="441"/>
      <c r="X713" s="441"/>
      <c r="Y713" s="441"/>
      <c r="Z713" s="441"/>
      <c r="AA713" s="441"/>
      <c r="AB713" s="441"/>
      <c r="AC713" s="441"/>
      <c r="AD713" s="441"/>
      <c r="AE713" s="441"/>
      <c r="AF713" s="441"/>
      <c r="AG713" s="441"/>
      <c r="AH713" s="441"/>
      <c r="AI713" s="441"/>
      <c r="AJ713" s="441"/>
      <c r="AK713" s="441"/>
      <c r="AL713" s="441"/>
      <c r="AM713" s="441"/>
      <c r="AN713" s="441"/>
      <c r="AO713" s="441"/>
      <c r="AP713" s="441"/>
      <c r="AQ713" s="441"/>
      <c r="AR713" s="441"/>
      <c r="AS713" s="441"/>
      <c r="AT713" s="441"/>
      <c r="AU713" s="441"/>
      <c r="AV713" s="441"/>
      <c r="AW713" s="441"/>
      <c r="AX713" s="441"/>
      <c r="AY713" s="441"/>
      <c r="AZ713" s="441"/>
      <c r="BA713" s="441"/>
      <c r="BB713" s="441"/>
    </row>
    <row r="714" spans="1:54" ht="15.75" customHeight="1">
      <c r="A714" s="40"/>
      <c r="B714" s="442">
        <v>7</v>
      </c>
      <c r="C714" s="441"/>
      <c r="D714" s="441">
        <v>4150</v>
      </c>
      <c r="E714" s="441"/>
      <c r="F714" s="41" t="s">
        <v>2031</v>
      </c>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1"/>
      <c r="AD714" s="441"/>
      <c r="AE714" s="441"/>
      <c r="AF714" s="441"/>
      <c r="AG714" s="441"/>
      <c r="AH714" s="441"/>
      <c r="AI714" s="441"/>
      <c r="AJ714" s="441"/>
      <c r="AK714" s="441"/>
      <c r="AL714" s="441"/>
      <c r="AM714" s="441"/>
      <c r="AN714" s="441"/>
      <c r="AO714" s="441"/>
      <c r="AP714" s="441"/>
      <c r="AQ714" s="441"/>
      <c r="AR714" s="441"/>
      <c r="AS714" s="441"/>
      <c r="AT714" s="441"/>
      <c r="AU714" s="441"/>
      <c r="AV714" s="441"/>
      <c r="AW714" s="441"/>
      <c r="AX714" s="441"/>
      <c r="AY714" s="441"/>
      <c r="AZ714" s="441"/>
      <c r="BA714" s="441"/>
      <c r="BB714" s="441"/>
    </row>
    <row r="715" spans="1:54" ht="15.75" customHeight="1">
      <c r="A715" s="40"/>
      <c r="B715" s="442">
        <v>8</v>
      </c>
      <c r="C715" s="441"/>
      <c r="D715" s="441">
        <v>3400</v>
      </c>
      <c r="E715" s="441"/>
      <c r="F715" s="441">
        <v>40</v>
      </c>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1"/>
      <c r="AD715" s="441"/>
      <c r="AE715" s="441"/>
      <c r="AF715" s="441"/>
      <c r="AG715" s="441"/>
      <c r="AH715" s="441"/>
      <c r="AI715" s="441"/>
      <c r="AJ715" s="441"/>
      <c r="AK715" s="441"/>
      <c r="AL715" s="441"/>
      <c r="AM715" s="441"/>
      <c r="AN715" s="441"/>
      <c r="AO715" s="441"/>
      <c r="AP715" s="441"/>
      <c r="AQ715" s="441"/>
      <c r="AR715" s="441"/>
      <c r="AS715" s="441"/>
      <c r="AT715" s="441"/>
      <c r="AU715" s="441"/>
      <c r="AV715" s="441"/>
      <c r="AW715" s="441"/>
      <c r="AX715" s="441"/>
      <c r="AY715" s="441"/>
      <c r="AZ715" s="441"/>
      <c r="BA715" s="441"/>
      <c r="BB715" s="441"/>
    </row>
    <row r="716" spans="1:54" ht="15.75" customHeight="1">
      <c r="A716" s="40"/>
      <c r="B716" s="442">
        <v>9</v>
      </c>
      <c r="C716" s="441"/>
      <c r="D716" s="441">
        <v>3190</v>
      </c>
      <c r="E716" s="441"/>
      <c r="F716" s="441">
        <v>40</v>
      </c>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1"/>
      <c r="AE716" s="441"/>
      <c r="AF716" s="441"/>
      <c r="AG716" s="441"/>
      <c r="AH716" s="441"/>
      <c r="AI716" s="441"/>
      <c r="AJ716" s="441"/>
      <c r="AK716" s="441"/>
      <c r="AL716" s="441"/>
      <c r="AM716" s="441"/>
      <c r="AN716" s="441"/>
      <c r="AO716" s="441"/>
      <c r="AP716" s="441"/>
      <c r="AQ716" s="441"/>
      <c r="AR716" s="441"/>
      <c r="AS716" s="441"/>
      <c r="AT716" s="441"/>
      <c r="AU716" s="441"/>
      <c r="AV716" s="441"/>
      <c r="AW716" s="441"/>
      <c r="AX716" s="441"/>
      <c r="AY716" s="441"/>
      <c r="AZ716" s="441"/>
      <c r="BA716" s="441"/>
      <c r="BB716" s="441"/>
    </row>
    <row r="717" spans="1:54" ht="15.75" customHeight="1">
      <c r="A717" s="40"/>
      <c r="B717" s="442">
        <v>10</v>
      </c>
      <c r="C717" s="441"/>
      <c r="D717" s="441">
        <v>3520</v>
      </c>
      <c r="E717" s="441"/>
      <c r="F717" s="41" t="s">
        <v>2031</v>
      </c>
      <c r="G717" s="441"/>
      <c r="H717" s="441"/>
      <c r="I717" s="441"/>
      <c r="J717" s="441"/>
      <c r="K717" s="441"/>
      <c r="L717" s="441"/>
      <c r="M717" s="441"/>
      <c r="N717" s="441"/>
      <c r="O717" s="441"/>
      <c r="P717" s="441"/>
      <c r="Q717" s="441"/>
      <c r="R717" s="441"/>
      <c r="S717" s="441"/>
      <c r="T717" s="441"/>
      <c r="U717" s="441"/>
      <c r="V717" s="441"/>
      <c r="W717" s="441"/>
      <c r="X717" s="441"/>
      <c r="Y717" s="441"/>
      <c r="Z717" s="441"/>
      <c r="AA717" s="441"/>
      <c r="AB717" s="441"/>
      <c r="AC717" s="441"/>
      <c r="AD717" s="441"/>
      <c r="AE717" s="441"/>
      <c r="AF717" s="441"/>
      <c r="AG717" s="441"/>
      <c r="AH717" s="441"/>
      <c r="AI717" s="441"/>
      <c r="AJ717" s="441"/>
      <c r="AK717" s="441"/>
      <c r="AL717" s="441"/>
      <c r="AM717" s="441"/>
      <c r="AN717" s="441"/>
      <c r="AO717" s="441"/>
      <c r="AP717" s="441"/>
      <c r="AQ717" s="441"/>
      <c r="AR717" s="441"/>
      <c r="AS717" s="441"/>
      <c r="AT717" s="441"/>
      <c r="AU717" s="441"/>
      <c r="AV717" s="441"/>
      <c r="AW717" s="441"/>
      <c r="AX717" s="441"/>
      <c r="AY717" s="441"/>
      <c r="AZ717" s="441"/>
      <c r="BA717" s="441"/>
      <c r="BB717" s="441"/>
    </row>
    <row r="718" spans="1:54" ht="15.75" customHeight="1">
      <c r="A718" s="40"/>
      <c r="B718" s="442">
        <v>11</v>
      </c>
      <c r="C718" s="441"/>
      <c r="D718" s="441">
        <v>2660</v>
      </c>
      <c r="E718" s="441"/>
      <c r="F718" s="41" t="s">
        <v>2197</v>
      </c>
      <c r="G718" s="441"/>
      <c r="H718" s="441"/>
      <c r="I718" s="441"/>
      <c r="J718" s="441"/>
      <c r="K718" s="441"/>
      <c r="L718" s="441"/>
      <c r="M718" s="441"/>
      <c r="N718" s="441"/>
      <c r="O718" s="441"/>
      <c r="P718" s="441"/>
      <c r="Q718" s="441"/>
      <c r="R718" s="441"/>
      <c r="S718" s="441"/>
      <c r="T718" s="441"/>
      <c r="U718" s="441"/>
      <c r="V718" s="441"/>
      <c r="W718" s="441"/>
      <c r="X718" s="441"/>
      <c r="Y718" s="441"/>
      <c r="Z718" s="441"/>
      <c r="AA718" s="441"/>
      <c r="AB718" s="441"/>
      <c r="AC718" s="441"/>
      <c r="AD718" s="441"/>
      <c r="AE718" s="441"/>
      <c r="AF718" s="441"/>
      <c r="AG718" s="441"/>
      <c r="AH718" s="441"/>
      <c r="AI718" s="441"/>
      <c r="AJ718" s="441"/>
      <c r="AK718" s="441"/>
      <c r="AL718" s="441"/>
      <c r="AM718" s="441"/>
      <c r="AN718" s="441"/>
      <c r="AO718" s="441"/>
      <c r="AP718" s="441"/>
      <c r="AQ718" s="441"/>
      <c r="AR718" s="441"/>
      <c r="AS718" s="441"/>
      <c r="AT718" s="441"/>
      <c r="AU718" s="441"/>
      <c r="AV718" s="441"/>
      <c r="AW718" s="441"/>
      <c r="AX718" s="441"/>
      <c r="AY718" s="441"/>
      <c r="AZ718" s="441"/>
      <c r="BA718" s="441"/>
      <c r="BB718" s="441"/>
    </row>
    <row r="719" spans="1:54" ht="15.75" customHeight="1">
      <c r="A719" s="40"/>
      <c r="B719" s="442">
        <v>12</v>
      </c>
      <c r="C719" s="441"/>
      <c r="D719" s="441">
        <v>3850</v>
      </c>
      <c r="E719" s="441"/>
      <c r="F719" s="41" t="s">
        <v>2031</v>
      </c>
      <c r="G719" s="441"/>
      <c r="H719" s="441"/>
      <c r="I719" s="441"/>
      <c r="J719" s="441"/>
      <c r="K719" s="441"/>
      <c r="L719" s="441"/>
      <c r="M719" s="441"/>
      <c r="N719" s="441"/>
      <c r="O719" s="441"/>
      <c r="P719" s="441"/>
      <c r="Q719" s="441"/>
      <c r="R719" s="441"/>
      <c r="S719" s="441"/>
      <c r="T719" s="441"/>
      <c r="U719" s="441"/>
      <c r="V719" s="441"/>
      <c r="W719" s="441"/>
      <c r="X719" s="441"/>
      <c r="Y719" s="441"/>
      <c r="Z719" s="441"/>
      <c r="AA719" s="441"/>
      <c r="AB719" s="441"/>
      <c r="AC719" s="441"/>
      <c r="AD719" s="441"/>
      <c r="AE719" s="441"/>
      <c r="AF719" s="441"/>
      <c r="AG719" s="441"/>
      <c r="AH719" s="441"/>
      <c r="AI719" s="441"/>
      <c r="AJ719" s="441"/>
      <c r="AK719" s="441"/>
      <c r="AL719" s="441"/>
      <c r="AM719" s="441"/>
      <c r="AN719" s="441"/>
      <c r="AO719" s="441"/>
      <c r="AP719" s="441"/>
      <c r="AQ719" s="441"/>
      <c r="AR719" s="441"/>
      <c r="AS719" s="441"/>
      <c r="AT719" s="441"/>
      <c r="AU719" s="441"/>
      <c r="AV719" s="441"/>
      <c r="AW719" s="441"/>
      <c r="AX719" s="441"/>
      <c r="AY719" s="441"/>
      <c r="AZ719" s="441"/>
      <c r="BA719" s="441"/>
      <c r="BB719" s="441"/>
    </row>
    <row r="720" spans="1:54" ht="15.75" customHeight="1">
      <c r="A720" s="40"/>
      <c r="B720" s="442">
        <v>13</v>
      </c>
      <c r="C720" s="441"/>
      <c r="D720" s="441">
        <v>3390</v>
      </c>
      <c r="E720" s="441"/>
      <c r="F720" s="41" t="s">
        <v>2421</v>
      </c>
      <c r="G720" s="441"/>
      <c r="H720" s="441"/>
      <c r="I720" s="441"/>
      <c r="J720" s="441"/>
      <c r="K720" s="441"/>
      <c r="L720" s="441"/>
      <c r="M720" s="441"/>
      <c r="N720" s="441"/>
      <c r="O720" s="441"/>
      <c r="P720" s="441"/>
      <c r="Q720" s="441"/>
      <c r="R720" s="441"/>
      <c r="S720" s="441"/>
      <c r="T720" s="441"/>
      <c r="U720" s="441"/>
      <c r="V720" s="441"/>
      <c r="W720" s="441"/>
      <c r="X720" s="441"/>
      <c r="Y720" s="441"/>
      <c r="Z720" s="441"/>
      <c r="AA720" s="441"/>
      <c r="AB720" s="441"/>
      <c r="AC720" s="441"/>
      <c r="AD720" s="441"/>
      <c r="AE720" s="441"/>
      <c r="AF720" s="441"/>
      <c r="AG720" s="441"/>
      <c r="AH720" s="441"/>
      <c r="AI720" s="441"/>
      <c r="AJ720" s="441"/>
      <c r="AK720" s="441"/>
      <c r="AL720" s="441"/>
      <c r="AM720" s="441"/>
      <c r="AN720" s="441"/>
      <c r="AO720" s="441"/>
      <c r="AP720" s="441"/>
      <c r="AQ720" s="441"/>
      <c r="AR720" s="441"/>
      <c r="AS720" s="441"/>
      <c r="AT720" s="441"/>
      <c r="AU720" s="441"/>
      <c r="AV720" s="441"/>
      <c r="AW720" s="441"/>
      <c r="AX720" s="441"/>
      <c r="AY720" s="441"/>
      <c r="AZ720" s="441"/>
      <c r="BA720" s="441"/>
      <c r="BB720" s="441"/>
    </row>
    <row r="721" spans="1:54" ht="15.75" customHeight="1">
      <c r="A721" s="40"/>
      <c r="B721" s="442">
        <v>14</v>
      </c>
      <c r="C721" s="441"/>
      <c r="D721" s="441">
        <v>3200</v>
      </c>
      <c r="E721" s="441"/>
      <c r="F721" s="41" t="s">
        <v>2079</v>
      </c>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441"/>
      <c r="AE721" s="441"/>
      <c r="AF721" s="441"/>
      <c r="AG721" s="441"/>
      <c r="AH721" s="441"/>
      <c r="AI721" s="441"/>
      <c r="AJ721" s="441"/>
      <c r="AK721" s="441"/>
      <c r="AL721" s="441"/>
      <c r="AM721" s="441"/>
      <c r="AN721" s="441"/>
      <c r="AO721" s="441"/>
      <c r="AP721" s="441"/>
      <c r="AQ721" s="441"/>
      <c r="AR721" s="441"/>
      <c r="AS721" s="441"/>
      <c r="AT721" s="441"/>
      <c r="AU721" s="441"/>
      <c r="AV721" s="441"/>
      <c r="AW721" s="441"/>
      <c r="AX721" s="441"/>
      <c r="AY721" s="441"/>
      <c r="AZ721" s="441"/>
      <c r="BA721" s="441"/>
      <c r="BB721" s="441"/>
    </row>
    <row r="722" spans="1:54" ht="15.75" customHeight="1">
      <c r="A722" s="40"/>
      <c r="B722" s="442">
        <v>15</v>
      </c>
      <c r="C722" s="441"/>
      <c r="D722" s="441">
        <v>3210</v>
      </c>
      <c r="E722" s="441"/>
      <c r="F722" s="41" t="s">
        <v>2188</v>
      </c>
      <c r="G722" s="441"/>
      <c r="H722" s="441"/>
      <c r="I722" s="441"/>
      <c r="J722" s="441"/>
      <c r="K722" s="441"/>
      <c r="L722" s="441"/>
      <c r="M722" s="441"/>
      <c r="N722" s="441"/>
      <c r="O722" s="441"/>
      <c r="P722" s="441"/>
      <c r="Q722" s="441"/>
      <c r="R722" s="441"/>
      <c r="S722" s="441"/>
      <c r="T722" s="441"/>
      <c r="U722" s="441"/>
      <c r="V722" s="441"/>
      <c r="W722" s="441"/>
      <c r="X722" s="441"/>
      <c r="Y722" s="441"/>
      <c r="Z722" s="441"/>
      <c r="AA722" s="441"/>
      <c r="AB722" s="441"/>
      <c r="AC722" s="441"/>
      <c r="AD722" s="441"/>
      <c r="AE722" s="441"/>
      <c r="AF722" s="441"/>
      <c r="AG722" s="441"/>
      <c r="AH722" s="441"/>
      <c r="AI722" s="441"/>
      <c r="AJ722" s="441"/>
      <c r="AK722" s="441"/>
      <c r="AL722" s="441"/>
      <c r="AM722" s="441"/>
      <c r="AN722" s="441"/>
      <c r="AO722" s="441"/>
      <c r="AP722" s="441"/>
      <c r="AQ722" s="441"/>
      <c r="AR722" s="441"/>
      <c r="AS722" s="441"/>
      <c r="AT722" s="441"/>
      <c r="AU722" s="441"/>
      <c r="AV722" s="441"/>
      <c r="AW722" s="441"/>
      <c r="AX722" s="441"/>
      <c r="AY722" s="441"/>
      <c r="AZ722" s="441"/>
      <c r="BA722" s="441"/>
      <c r="BB722" s="441"/>
    </row>
    <row r="723" spans="1:54" ht="15.75" customHeight="1">
      <c r="A723" s="40" t="s">
        <v>2688</v>
      </c>
      <c r="B723" s="442">
        <v>1</v>
      </c>
      <c r="C723" s="441"/>
      <c r="D723" s="441">
        <v>3000</v>
      </c>
      <c r="E723" s="441" t="s">
        <v>2687</v>
      </c>
      <c r="F723" s="441" t="s">
        <v>2687</v>
      </c>
      <c r="G723" s="441">
        <v>38</v>
      </c>
      <c r="H723" s="441"/>
      <c r="I723" s="441" t="s">
        <v>1183</v>
      </c>
      <c r="J723" s="441"/>
      <c r="K723" s="441"/>
      <c r="L723" s="441"/>
      <c r="M723" s="441"/>
      <c r="N723" s="441"/>
      <c r="O723" s="441"/>
      <c r="P723" s="441"/>
      <c r="Q723" s="441"/>
      <c r="R723" s="441"/>
      <c r="S723" s="441"/>
      <c r="T723" s="441"/>
      <c r="U723" s="441"/>
      <c r="V723" s="441"/>
      <c r="W723" s="441"/>
      <c r="X723" s="441"/>
      <c r="Y723" s="441"/>
      <c r="Z723" s="441"/>
      <c r="AA723" s="441"/>
      <c r="AB723" s="441"/>
      <c r="AC723" s="441"/>
      <c r="AD723" s="441"/>
      <c r="AE723" s="441"/>
      <c r="AF723" s="441"/>
      <c r="AG723" s="441"/>
      <c r="AH723" s="441"/>
      <c r="AI723" s="441"/>
      <c r="AJ723" s="441"/>
      <c r="AK723" s="441"/>
      <c r="AL723" s="441"/>
      <c r="AM723" s="441"/>
      <c r="AN723" s="441"/>
      <c r="AO723" s="441"/>
      <c r="AP723" s="441"/>
      <c r="AQ723" s="441"/>
      <c r="AR723" s="441"/>
      <c r="AS723" s="441"/>
      <c r="AT723" s="441"/>
      <c r="AU723" s="441"/>
      <c r="AV723" s="441"/>
      <c r="AW723" s="441"/>
      <c r="AX723" s="441"/>
      <c r="AY723" s="441"/>
      <c r="AZ723" s="441"/>
      <c r="BA723" s="441"/>
      <c r="BB723" s="441"/>
    </row>
    <row r="724" spans="1:54" ht="15.75" customHeight="1">
      <c r="A724" s="40" t="s">
        <v>619</v>
      </c>
      <c r="B724" s="442">
        <v>1</v>
      </c>
      <c r="C724" s="441"/>
      <c r="D724" s="441"/>
      <c r="E724" s="441">
        <v>14</v>
      </c>
      <c r="F724" s="41" t="s">
        <v>620</v>
      </c>
      <c r="G724" s="441"/>
      <c r="H724" s="41" t="s">
        <v>1961</v>
      </c>
      <c r="I724" s="441"/>
      <c r="J724" s="441"/>
      <c r="K724" s="441"/>
      <c r="L724" s="441"/>
      <c r="M724" s="441"/>
      <c r="N724" s="441"/>
      <c r="O724" s="441"/>
      <c r="P724" s="441"/>
      <c r="Q724" s="441"/>
      <c r="R724" s="441"/>
      <c r="S724" s="441"/>
      <c r="T724" s="441"/>
      <c r="U724" s="441"/>
      <c r="V724" s="441"/>
      <c r="W724" s="441"/>
      <c r="X724" s="441"/>
      <c r="Y724" s="441"/>
      <c r="Z724" s="441"/>
      <c r="AA724" s="441"/>
      <c r="AB724" s="441"/>
      <c r="AC724" s="441"/>
      <c r="AD724" s="441"/>
      <c r="AE724" s="441"/>
      <c r="AF724" s="441"/>
      <c r="AG724" s="441"/>
      <c r="AH724" s="441"/>
      <c r="AI724" s="441"/>
      <c r="AJ724" s="441"/>
      <c r="AK724" s="441"/>
      <c r="AL724" s="441"/>
      <c r="AM724" s="441"/>
      <c r="AN724" s="441"/>
      <c r="AO724" s="441"/>
      <c r="AP724" s="441"/>
      <c r="AQ724" s="441"/>
      <c r="AR724" s="441"/>
      <c r="AS724" s="441"/>
      <c r="AT724" s="441"/>
      <c r="AU724" s="441"/>
      <c r="AV724" s="441"/>
      <c r="AW724" s="441"/>
      <c r="AX724" s="441"/>
      <c r="AY724" s="441"/>
      <c r="AZ724" s="441"/>
      <c r="BA724" s="441"/>
      <c r="BB724" s="441"/>
    </row>
    <row r="725" spans="1:54" ht="15.75" customHeight="1">
      <c r="A725" s="40" t="s">
        <v>622</v>
      </c>
      <c r="B725" s="442">
        <v>1</v>
      </c>
      <c r="C725" s="441"/>
      <c r="D725" s="441">
        <v>3320</v>
      </c>
      <c r="E725" s="441"/>
      <c r="F725" s="441"/>
      <c r="G725" s="41">
        <v>39</v>
      </c>
      <c r="H725" s="441"/>
      <c r="I725" s="441"/>
      <c r="J725" s="441"/>
      <c r="K725" s="441"/>
      <c r="L725" s="441"/>
      <c r="M725" s="441"/>
      <c r="N725" s="441"/>
      <c r="O725" s="441"/>
      <c r="P725" s="441"/>
      <c r="Q725" s="441"/>
      <c r="R725" s="441"/>
      <c r="S725" s="441"/>
      <c r="T725" s="441"/>
      <c r="U725" s="441"/>
      <c r="V725" s="441"/>
      <c r="W725" s="441"/>
      <c r="X725" s="441"/>
      <c r="Y725" s="441"/>
      <c r="Z725" s="441"/>
      <c r="AA725" s="441"/>
      <c r="AB725" s="441"/>
      <c r="AC725" s="441"/>
      <c r="AD725" s="441"/>
      <c r="AE725" s="441"/>
      <c r="AF725" s="441"/>
      <c r="AG725" s="441"/>
      <c r="AH725" s="441"/>
      <c r="AI725" s="441"/>
      <c r="AJ725" s="441"/>
      <c r="AK725" s="441"/>
      <c r="AL725" s="441"/>
      <c r="AM725" s="441"/>
      <c r="AN725" s="441"/>
      <c r="AO725" s="441"/>
      <c r="AP725" s="441"/>
      <c r="AQ725" s="441"/>
      <c r="AR725" s="441"/>
      <c r="AS725" s="441"/>
      <c r="AT725" s="441"/>
      <c r="AU725" s="441"/>
      <c r="AV725" s="441"/>
      <c r="AW725" s="441"/>
      <c r="AX725" s="441"/>
      <c r="AY725" s="441"/>
      <c r="AZ725" s="441"/>
      <c r="BA725" s="441"/>
      <c r="BB725" s="441"/>
    </row>
    <row r="726" spans="1:54" ht="15.75" customHeight="1">
      <c r="A726" s="40" t="s">
        <v>622</v>
      </c>
      <c r="B726" s="442">
        <v>2</v>
      </c>
      <c r="C726" s="441"/>
      <c r="D726" s="441">
        <v>2485</v>
      </c>
      <c r="E726" s="441"/>
      <c r="F726" s="441"/>
      <c r="G726" s="41" t="s">
        <v>2689</v>
      </c>
      <c r="H726" s="41" t="s">
        <v>2358</v>
      </c>
      <c r="I726" s="441"/>
      <c r="J726" s="441"/>
      <c r="K726" s="441"/>
      <c r="L726" s="441"/>
      <c r="M726" s="441"/>
      <c r="N726" s="441"/>
      <c r="O726" s="441"/>
      <c r="P726" s="441"/>
      <c r="Q726" s="441"/>
      <c r="R726" s="441"/>
      <c r="S726" s="441"/>
      <c r="T726" s="441"/>
      <c r="U726" s="441"/>
      <c r="V726" s="441"/>
      <c r="W726" s="441"/>
      <c r="X726" s="441"/>
      <c r="Y726" s="441"/>
      <c r="Z726" s="441"/>
      <c r="AA726" s="441"/>
      <c r="AB726" s="441"/>
      <c r="AC726" s="441"/>
      <c r="AD726" s="441"/>
      <c r="AE726" s="441"/>
      <c r="AF726" s="441"/>
      <c r="AG726" s="441"/>
      <c r="AH726" s="441"/>
      <c r="AI726" s="441"/>
      <c r="AJ726" s="441"/>
      <c r="AK726" s="441"/>
      <c r="AL726" s="441"/>
      <c r="AM726" s="441"/>
      <c r="AN726" s="441"/>
      <c r="AO726" s="441"/>
      <c r="AP726" s="441"/>
      <c r="AQ726" s="441"/>
      <c r="AR726" s="441"/>
      <c r="AS726" s="441"/>
      <c r="AT726" s="441"/>
      <c r="AU726" s="441"/>
      <c r="AV726" s="441"/>
      <c r="AW726" s="441"/>
      <c r="AX726" s="441"/>
      <c r="AY726" s="441"/>
      <c r="AZ726" s="441"/>
      <c r="BA726" s="441"/>
      <c r="BB726" s="441"/>
    </row>
    <row r="727" spans="1:54" ht="15.75" customHeight="1">
      <c r="A727" s="40" t="s">
        <v>622</v>
      </c>
      <c r="B727" s="442">
        <v>3</v>
      </c>
      <c r="C727" s="441"/>
      <c r="D727" s="441">
        <v>2580</v>
      </c>
      <c r="E727" s="441"/>
      <c r="F727" s="441"/>
      <c r="G727" s="41" t="s">
        <v>1247</v>
      </c>
      <c r="H727" s="441"/>
      <c r="I727" s="441"/>
      <c r="J727" s="441"/>
      <c r="K727" s="441"/>
      <c r="L727" s="441"/>
      <c r="M727" s="441"/>
      <c r="N727" s="441"/>
      <c r="O727" s="441"/>
      <c r="P727" s="441"/>
      <c r="Q727" s="441"/>
      <c r="R727" s="441"/>
      <c r="S727" s="441"/>
      <c r="T727" s="441"/>
      <c r="U727" s="441"/>
      <c r="V727" s="441"/>
      <c r="W727" s="441"/>
      <c r="X727" s="441"/>
      <c r="Y727" s="441"/>
      <c r="Z727" s="441"/>
      <c r="AA727" s="441"/>
      <c r="AB727" s="441"/>
      <c r="AC727" s="441"/>
      <c r="AD727" s="441"/>
      <c r="AE727" s="441"/>
      <c r="AF727" s="441"/>
      <c r="AG727" s="441"/>
      <c r="AH727" s="441"/>
      <c r="AI727" s="441"/>
      <c r="AJ727" s="441"/>
      <c r="AK727" s="441"/>
      <c r="AL727" s="441"/>
      <c r="AM727" s="441"/>
      <c r="AN727" s="441"/>
      <c r="AO727" s="441"/>
      <c r="AP727" s="441"/>
      <c r="AQ727" s="441"/>
      <c r="AR727" s="441"/>
      <c r="AS727" s="441"/>
      <c r="AT727" s="441"/>
      <c r="AU727" s="441"/>
      <c r="AV727" s="441"/>
      <c r="AW727" s="441"/>
      <c r="AX727" s="441"/>
      <c r="AY727" s="441"/>
      <c r="AZ727" s="441"/>
      <c r="BA727" s="441"/>
      <c r="BB727" s="441"/>
    </row>
    <row r="728" spans="1:54" ht="15.75" customHeight="1">
      <c r="A728" s="40" t="s">
        <v>622</v>
      </c>
      <c r="B728" s="442">
        <v>4</v>
      </c>
      <c r="C728" s="441"/>
      <c r="D728" s="441">
        <v>3195</v>
      </c>
      <c r="E728" s="441"/>
      <c r="F728" s="441"/>
      <c r="G728" s="441">
        <v>40</v>
      </c>
      <c r="H728" s="441"/>
      <c r="I728" s="441"/>
      <c r="J728" s="441"/>
      <c r="K728" s="441"/>
      <c r="L728" s="441"/>
      <c r="M728" s="441"/>
      <c r="N728" s="441"/>
      <c r="O728" s="441"/>
      <c r="P728" s="441"/>
      <c r="Q728" s="441"/>
      <c r="R728" s="441"/>
      <c r="S728" s="441"/>
      <c r="T728" s="441"/>
      <c r="U728" s="441"/>
      <c r="V728" s="441"/>
      <c r="W728" s="441"/>
      <c r="X728" s="441"/>
      <c r="Y728" s="441"/>
      <c r="Z728" s="441"/>
      <c r="AA728" s="441"/>
      <c r="AB728" s="441"/>
      <c r="AC728" s="441"/>
      <c r="AD728" s="441"/>
      <c r="AE728" s="441"/>
      <c r="AF728" s="441"/>
      <c r="AG728" s="441"/>
      <c r="AH728" s="441"/>
      <c r="AI728" s="441"/>
      <c r="AJ728" s="441"/>
      <c r="AK728" s="441"/>
      <c r="AL728" s="441"/>
      <c r="AM728" s="441"/>
      <c r="AN728" s="441"/>
      <c r="AO728" s="441"/>
      <c r="AP728" s="441"/>
      <c r="AQ728" s="441"/>
      <c r="AR728" s="441"/>
      <c r="AS728" s="441"/>
      <c r="AT728" s="441"/>
      <c r="AU728" s="441"/>
      <c r="AV728" s="441"/>
      <c r="AW728" s="441"/>
      <c r="AX728" s="441"/>
      <c r="AY728" s="441"/>
      <c r="AZ728" s="441"/>
      <c r="BA728" s="441"/>
      <c r="BB728" s="441"/>
    </row>
    <row r="729" spans="1:54" ht="15.75" customHeight="1">
      <c r="A729" s="40" t="s">
        <v>622</v>
      </c>
      <c r="B729" s="442">
        <v>5</v>
      </c>
      <c r="C729" s="441"/>
      <c r="D729" s="441">
        <v>2400</v>
      </c>
      <c r="E729" s="441"/>
      <c r="F729" s="441"/>
      <c r="G729" s="41" t="s">
        <v>2185</v>
      </c>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1"/>
      <c r="AE729" s="441"/>
      <c r="AF729" s="441"/>
      <c r="AG729" s="441"/>
      <c r="AH729" s="441"/>
      <c r="AI729" s="441"/>
      <c r="AJ729" s="441"/>
      <c r="AK729" s="441"/>
      <c r="AL729" s="441"/>
      <c r="AM729" s="441"/>
      <c r="AN729" s="441"/>
      <c r="AO729" s="441"/>
      <c r="AP729" s="441"/>
      <c r="AQ729" s="441"/>
      <c r="AR729" s="441"/>
      <c r="AS729" s="441"/>
      <c r="AT729" s="441"/>
      <c r="AU729" s="441"/>
      <c r="AV729" s="441"/>
      <c r="AW729" s="441"/>
      <c r="AX729" s="441"/>
      <c r="AY729" s="441"/>
      <c r="AZ729" s="441"/>
      <c r="BA729" s="441"/>
      <c r="BB729" s="441"/>
    </row>
    <row r="730" spans="1:54" ht="15.75" customHeight="1">
      <c r="A730" s="40" t="s">
        <v>622</v>
      </c>
      <c r="B730" s="442">
        <v>6</v>
      </c>
      <c r="C730" s="441"/>
      <c r="D730" s="441">
        <v>3530</v>
      </c>
      <c r="E730" s="441"/>
      <c r="F730" s="441"/>
      <c r="G730" s="441">
        <v>39</v>
      </c>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441"/>
      <c r="AE730" s="441"/>
      <c r="AF730" s="441"/>
      <c r="AG730" s="441"/>
      <c r="AH730" s="441"/>
      <c r="AI730" s="441"/>
      <c r="AJ730" s="441"/>
      <c r="AK730" s="441"/>
      <c r="AL730" s="441"/>
      <c r="AM730" s="441"/>
      <c r="AN730" s="441"/>
      <c r="AO730" s="441"/>
      <c r="AP730" s="441"/>
      <c r="AQ730" s="441"/>
      <c r="AR730" s="441"/>
      <c r="AS730" s="441"/>
      <c r="AT730" s="441"/>
      <c r="AU730" s="441"/>
      <c r="AV730" s="441"/>
      <c r="AW730" s="441"/>
      <c r="AX730" s="441"/>
      <c r="AY730" s="441"/>
      <c r="AZ730" s="441"/>
      <c r="BA730" s="441"/>
      <c r="BB730" s="441"/>
    </row>
    <row r="731" spans="1:54" ht="15.75" customHeight="1">
      <c r="A731" s="40" t="s">
        <v>622</v>
      </c>
      <c r="B731" s="442">
        <v>7</v>
      </c>
      <c r="C731" s="441"/>
      <c r="D731" s="441">
        <v>2405</v>
      </c>
      <c r="E731" s="441"/>
      <c r="F731" s="441"/>
      <c r="G731" s="41" t="s">
        <v>1506</v>
      </c>
      <c r="H731" s="41" t="s">
        <v>2358</v>
      </c>
      <c r="I731" s="441"/>
      <c r="J731" s="441"/>
      <c r="K731" s="441"/>
      <c r="L731" s="441"/>
      <c r="M731" s="441"/>
      <c r="N731" s="441"/>
      <c r="O731" s="441"/>
      <c r="P731" s="441"/>
      <c r="Q731" s="441"/>
      <c r="R731" s="441"/>
      <c r="S731" s="441"/>
      <c r="T731" s="441"/>
      <c r="U731" s="441"/>
      <c r="V731" s="441"/>
      <c r="W731" s="441"/>
      <c r="X731" s="441"/>
      <c r="Y731" s="441"/>
      <c r="Z731" s="441"/>
      <c r="AA731" s="441"/>
      <c r="AB731" s="441"/>
      <c r="AC731" s="441"/>
      <c r="AD731" s="441"/>
      <c r="AE731" s="441"/>
      <c r="AF731" s="441"/>
      <c r="AG731" s="441"/>
      <c r="AH731" s="441"/>
      <c r="AI731" s="441"/>
      <c r="AJ731" s="441"/>
      <c r="AK731" s="441"/>
      <c r="AL731" s="441"/>
      <c r="AM731" s="441"/>
      <c r="AN731" s="441"/>
      <c r="AO731" s="441"/>
      <c r="AP731" s="441"/>
      <c r="AQ731" s="441"/>
      <c r="AR731" s="441"/>
      <c r="AS731" s="441"/>
      <c r="AT731" s="441"/>
      <c r="AU731" s="441"/>
      <c r="AV731" s="441"/>
      <c r="AW731" s="441"/>
      <c r="AX731" s="441"/>
      <c r="AY731" s="441"/>
      <c r="AZ731" s="441"/>
      <c r="BA731" s="441"/>
      <c r="BB731" s="441"/>
    </row>
    <row r="732" spans="1:54" ht="15.75" customHeight="1">
      <c r="A732" s="40" t="s">
        <v>623</v>
      </c>
      <c r="B732" s="442">
        <v>1</v>
      </c>
      <c r="C732" s="441"/>
      <c r="D732" s="441"/>
      <c r="E732" s="441"/>
      <c r="F732" s="441"/>
      <c r="G732" s="441"/>
      <c r="H732" s="441"/>
      <c r="I732" s="441"/>
      <c r="J732" s="441"/>
      <c r="K732" s="441"/>
      <c r="L732" s="441"/>
      <c r="M732" s="441"/>
      <c r="N732" s="441"/>
      <c r="O732" s="441"/>
      <c r="P732" s="441"/>
      <c r="Q732" s="441"/>
      <c r="R732" s="441"/>
      <c r="S732" s="441"/>
      <c r="T732" s="441"/>
      <c r="U732" s="441"/>
      <c r="V732" s="441"/>
      <c r="W732" s="441"/>
      <c r="X732" s="441"/>
      <c r="Y732" s="441"/>
      <c r="Z732" s="441"/>
      <c r="AA732" s="441"/>
      <c r="AB732" s="441"/>
      <c r="AC732" s="441"/>
      <c r="AD732" s="441"/>
      <c r="AE732" s="441"/>
      <c r="AF732" s="441"/>
      <c r="AG732" s="441"/>
      <c r="AH732" s="441"/>
      <c r="AI732" s="441"/>
      <c r="AJ732" s="441"/>
      <c r="AK732" s="441"/>
      <c r="AL732" s="441"/>
      <c r="AM732" s="441"/>
      <c r="AN732" s="441"/>
      <c r="AO732" s="441"/>
      <c r="AP732" s="441"/>
      <c r="AQ732" s="441"/>
      <c r="AR732" s="441"/>
      <c r="AS732" s="441"/>
      <c r="AT732" s="441"/>
      <c r="AU732" s="441"/>
      <c r="AV732" s="441"/>
      <c r="AW732" s="441"/>
      <c r="AX732" s="441"/>
      <c r="AY732" s="441"/>
      <c r="AZ732" s="441"/>
      <c r="BA732" s="441"/>
      <c r="BB732" s="441"/>
    </row>
    <row r="733" spans="1:54" ht="15.75" customHeight="1">
      <c r="A733" s="40"/>
      <c r="B733" s="89" t="s">
        <v>2401</v>
      </c>
      <c r="C733" s="441"/>
      <c r="D733" s="441">
        <v>1340</v>
      </c>
      <c r="E733" s="441"/>
      <c r="F733" s="441"/>
      <c r="G733" s="441">
        <v>32</v>
      </c>
      <c r="H733" s="441"/>
      <c r="I733" s="441"/>
      <c r="J733" s="441"/>
      <c r="K733" s="441"/>
      <c r="L733" s="441"/>
      <c r="M733" s="441"/>
      <c r="N733" s="441"/>
      <c r="O733" s="441"/>
      <c r="P733" s="441"/>
      <c r="Q733" s="441"/>
      <c r="R733" s="441"/>
      <c r="S733" s="441"/>
      <c r="T733" s="441"/>
      <c r="U733" s="441"/>
      <c r="V733" s="441"/>
      <c r="W733" s="441"/>
      <c r="X733" s="441"/>
      <c r="Y733" s="441"/>
      <c r="Z733" s="441"/>
      <c r="AA733" s="441"/>
      <c r="AB733" s="441"/>
      <c r="AC733" s="441"/>
      <c r="AD733" s="441"/>
      <c r="AE733" s="441"/>
      <c r="AF733" s="441"/>
      <c r="AG733" s="441"/>
      <c r="AH733" s="441"/>
      <c r="AI733" s="441"/>
      <c r="AJ733" s="441"/>
      <c r="AK733" s="441"/>
      <c r="AL733" s="441"/>
      <c r="AM733" s="441"/>
      <c r="AN733" s="441"/>
      <c r="AO733" s="441"/>
      <c r="AP733" s="441"/>
      <c r="AQ733" s="441"/>
      <c r="AR733" s="441"/>
      <c r="AS733" s="441"/>
      <c r="AT733" s="441"/>
      <c r="AU733" s="441"/>
      <c r="AV733" s="441"/>
      <c r="AW733" s="441"/>
      <c r="AX733" s="441"/>
      <c r="AY733" s="441"/>
      <c r="AZ733" s="441"/>
      <c r="BA733" s="441"/>
      <c r="BB733" s="441"/>
    </row>
    <row r="734" spans="1:54" ht="15.75" customHeight="1">
      <c r="A734" s="40"/>
      <c r="B734" s="89" t="s">
        <v>2690</v>
      </c>
      <c r="C734" s="441"/>
      <c r="D734" s="441">
        <v>1600</v>
      </c>
      <c r="E734" s="441"/>
      <c r="F734" s="441"/>
      <c r="G734" s="441">
        <v>32</v>
      </c>
      <c r="H734" s="441"/>
      <c r="I734" s="441"/>
      <c r="J734" s="441"/>
      <c r="K734" s="441"/>
      <c r="L734" s="441"/>
      <c r="M734" s="441"/>
      <c r="N734" s="441"/>
      <c r="O734" s="441"/>
      <c r="P734" s="441"/>
      <c r="Q734" s="441"/>
      <c r="R734" s="441"/>
      <c r="S734" s="441"/>
      <c r="T734" s="441"/>
      <c r="U734" s="441"/>
      <c r="V734" s="441"/>
      <c r="W734" s="441"/>
      <c r="X734" s="441"/>
      <c r="Y734" s="441"/>
      <c r="Z734" s="441"/>
      <c r="AA734" s="441"/>
      <c r="AB734" s="441"/>
      <c r="AC734" s="441"/>
      <c r="AD734" s="441"/>
      <c r="AE734" s="441"/>
      <c r="AF734" s="441"/>
      <c r="AG734" s="441"/>
      <c r="AH734" s="441"/>
      <c r="AI734" s="441"/>
      <c r="AJ734" s="441"/>
      <c r="AK734" s="441"/>
      <c r="AL734" s="441"/>
      <c r="AM734" s="441"/>
      <c r="AN734" s="441"/>
      <c r="AO734" s="441"/>
      <c r="AP734" s="441"/>
      <c r="AQ734" s="441"/>
      <c r="AR734" s="441"/>
      <c r="AS734" s="441"/>
      <c r="AT734" s="441"/>
      <c r="AU734" s="441"/>
      <c r="AV734" s="441"/>
      <c r="AW734" s="441"/>
      <c r="AX734" s="441"/>
      <c r="AY734" s="441"/>
      <c r="AZ734" s="441"/>
      <c r="BA734" s="441"/>
      <c r="BB734" s="441"/>
    </row>
    <row r="735" spans="1:54" ht="15.75" customHeight="1">
      <c r="A735" s="40"/>
      <c r="B735" s="442">
        <v>4</v>
      </c>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441"/>
      <c r="AE735" s="441"/>
      <c r="AF735" s="441"/>
      <c r="AG735" s="441"/>
      <c r="AH735" s="441"/>
      <c r="AI735" s="441"/>
      <c r="AJ735" s="441"/>
      <c r="AK735" s="441"/>
      <c r="AL735" s="441"/>
      <c r="AM735" s="441"/>
      <c r="AN735" s="441"/>
      <c r="AO735" s="441"/>
      <c r="AP735" s="441"/>
      <c r="AQ735" s="441"/>
      <c r="AR735" s="441"/>
      <c r="AS735" s="441"/>
      <c r="AT735" s="441"/>
      <c r="AU735" s="441"/>
      <c r="AV735" s="441"/>
      <c r="AW735" s="441"/>
      <c r="AX735" s="441"/>
      <c r="AY735" s="441"/>
      <c r="AZ735" s="441"/>
      <c r="BA735" s="441"/>
      <c r="BB735" s="441"/>
    </row>
    <row r="736" spans="1:54" ht="15.75" customHeight="1">
      <c r="A736" s="40"/>
      <c r="B736" s="442">
        <v>5</v>
      </c>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441"/>
      <c r="AE736" s="441"/>
      <c r="AF736" s="441"/>
      <c r="AG736" s="441"/>
      <c r="AH736" s="441"/>
      <c r="AI736" s="441"/>
      <c r="AJ736" s="441"/>
      <c r="AK736" s="441"/>
      <c r="AL736" s="441"/>
      <c r="AM736" s="441"/>
      <c r="AN736" s="441"/>
      <c r="AO736" s="441"/>
      <c r="AP736" s="441"/>
      <c r="AQ736" s="441"/>
      <c r="AR736" s="441"/>
      <c r="AS736" s="441"/>
      <c r="AT736" s="441"/>
      <c r="AU736" s="441"/>
      <c r="AV736" s="441"/>
      <c r="AW736" s="441"/>
      <c r="AX736" s="441"/>
      <c r="AY736" s="441"/>
      <c r="AZ736" s="441"/>
      <c r="BA736" s="441"/>
      <c r="BB736" s="441"/>
    </row>
    <row r="737" spans="1:54" ht="15.75" customHeight="1">
      <c r="A737" s="40"/>
      <c r="B737" s="442">
        <v>6</v>
      </c>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c r="AA737" s="441"/>
      <c r="AB737" s="441"/>
      <c r="AC737" s="441"/>
      <c r="AD737" s="441"/>
      <c r="AE737" s="441"/>
      <c r="AF737" s="441"/>
      <c r="AG737" s="441"/>
      <c r="AH737" s="441"/>
      <c r="AI737" s="441"/>
      <c r="AJ737" s="441"/>
      <c r="AK737" s="441"/>
      <c r="AL737" s="441"/>
      <c r="AM737" s="441"/>
      <c r="AN737" s="441"/>
      <c r="AO737" s="441"/>
      <c r="AP737" s="441"/>
      <c r="AQ737" s="441"/>
      <c r="AR737" s="441"/>
      <c r="AS737" s="441"/>
      <c r="AT737" s="441"/>
      <c r="AU737" s="441"/>
      <c r="AV737" s="441"/>
      <c r="AW737" s="441"/>
      <c r="AX737" s="441"/>
      <c r="AY737" s="441"/>
      <c r="AZ737" s="441"/>
      <c r="BA737" s="441"/>
      <c r="BB737" s="441"/>
    </row>
    <row r="738" spans="1:54" ht="15.75" customHeight="1">
      <c r="A738" s="40"/>
      <c r="B738" s="442">
        <v>7</v>
      </c>
      <c r="C738" s="441"/>
      <c r="D738" s="441"/>
      <c r="E738" s="441"/>
      <c r="F738" s="441"/>
      <c r="G738" s="441">
        <v>36</v>
      </c>
      <c r="H738" s="441"/>
      <c r="I738" s="441"/>
      <c r="J738" s="441"/>
      <c r="K738" s="441"/>
      <c r="L738" s="441"/>
      <c r="M738" s="441"/>
      <c r="N738" s="441"/>
      <c r="O738" s="441"/>
      <c r="P738" s="441"/>
      <c r="Q738" s="441"/>
      <c r="R738" s="441"/>
      <c r="S738" s="441"/>
      <c r="T738" s="441"/>
      <c r="U738" s="441"/>
      <c r="V738" s="441"/>
      <c r="W738" s="441"/>
      <c r="X738" s="441"/>
      <c r="Y738" s="441"/>
      <c r="Z738" s="441"/>
      <c r="AA738" s="441"/>
      <c r="AB738" s="441"/>
      <c r="AC738" s="441"/>
      <c r="AD738" s="441"/>
      <c r="AE738" s="441"/>
      <c r="AF738" s="441"/>
      <c r="AG738" s="441"/>
      <c r="AH738" s="441"/>
      <c r="AI738" s="441"/>
      <c r="AJ738" s="441"/>
      <c r="AK738" s="441"/>
      <c r="AL738" s="441"/>
      <c r="AM738" s="441"/>
      <c r="AN738" s="441"/>
      <c r="AO738" s="441"/>
      <c r="AP738" s="441"/>
      <c r="AQ738" s="441"/>
      <c r="AR738" s="441"/>
      <c r="AS738" s="441"/>
      <c r="AT738" s="441"/>
      <c r="AU738" s="441"/>
      <c r="AV738" s="441"/>
      <c r="AW738" s="441"/>
      <c r="AX738" s="441"/>
      <c r="AY738" s="441"/>
      <c r="AZ738" s="441"/>
      <c r="BA738" s="441"/>
      <c r="BB738" s="441"/>
    </row>
    <row r="739" spans="1:54" ht="15.75" customHeight="1">
      <c r="A739" s="40" t="s">
        <v>625</v>
      </c>
      <c r="B739" s="442">
        <v>1</v>
      </c>
      <c r="C739" s="441"/>
      <c r="D739" s="441">
        <v>1830</v>
      </c>
      <c r="E739" s="441"/>
      <c r="F739" s="441">
        <v>31</v>
      </c>
      <c r="G739" s="441" t="s">
        <v>2027</v>
      </c>
      <c r="H739" s="441"/>
      <c r="I739" s="441"/>
      <c r="J739" s="441"/>
      <c r="K739" s="441"/>
      <c r="L739" s="441"/>
      <c r="M739" s="441"/>
      <c r="N739" s="441"/>
      <c r="O739" s="441"/>
      <c r="P739" s="441"/>
      <c r="Q739" s="441"/>
      <c r="R739" s="441"/>
      <c r="S739" s="441"/>
      <c r="T739" s="441"/>
      <c r="U739" s="441"/>
      <c r="V739" s="441"/>
      <c r="W739" s="441"/>
      <c r="X739" s="441"/>
      <c r="Y739" s="441"/>
      <c r="Z739" s="441"/>
      <c r="AA739" s="441"/>
      <c r="AB739" s="441"/>
      <c r="AC739" s="441"/>
      <c r="AD739" s="441"/>
      <c r="AE739" s="441"/>
      <c r="AF739" s="441"/>
      <c r="AG739" s="441"/>
      <c r="AH739" s="441"/>
      <c r="AI739" s="441"/>
      <c r="AJ739" s="441"/>
      <c r="AK739" s="441"/>
      <c r="AL739" s="441"/>
      <c r="AM739" s="441"/>
      <c r="AN739" s="441"/>
      <c r="AO739" s="441"/>
      <c r="AP739" s="441"/>
      <c r="AQ739" s="441"/>
      <c r="AR739" s="441"/>
      <c r="AS739" s="441"/>
      <c r="AT739" s="441"/>
      <c r="AU739" s="441"/>
      <c r="AV739" s="441"/>
      <c r="AW739" s="441"/>
      <c r="AX739" s="441"/>
      <c r="AY739" s="441"/>
      <c r="AZ739" s="441"/>
      <c r="BA739" s="441"/>
      <c r="BB739" s="441"/>
    </row>
    <row r="740" spans="1:54" ht="15.75" customHeight="1">
      <c r="A740" s="40" t="s">
        <v>626</v>
      </c>
      <c r="B740" s="89" t="s">
        <v>2691</v>
      </c>
      <c r="C740" s="441"/>
      <c r="D740" s="441"/>
      <c r="E740" s="441">
        <v>12.5</v>
      </c>
      <c r="F740" s="441"/>
      <c r="G740" s="41" t="s">
        <v>2692</v>
      </c>
      <c r="H740" s="441"/>
      <c r="I740" s="441"/>
      <c r="J740" s="441"/>
      <c r="K740" s="441"/>
      <c r="L740" s="441"/>
      <c r="M740" s="441"/>
      <c r="N740" s="441"/>
      <c r="O740" s="441"/>
      <c r="P740" s="441"/>
      <c r="Q740" s="441"/>
      <c r="R740" s="441"/>
      <c r="S740" s="441"/>
      <c r="T740" s="441"/>
      <c r="U740" s="441"/>
      <c r="V740" s="441"/>
      <c r="W740" s="441"/>
      <c r="X740" s="441"/>
      <c r="Y740" s="441"/>
      <c r="Z740" s="441"/>
      <c r="AA740" s="441"/>
      <c r="AB740" s="441"/>
      <c r="AC740" s="441"/>
      <c r="AD740" s="441"/>
      <c r="AE740" s="441"/>
      <c r="AF740" s="441"/>
      <c r="AG740" s="441"/>
      <c r="AH740" s="441"/>
      <c r="AI740" s="441"/>
      <c r="AJ740" s="441"/>
      <c r="AK740" s="441"/>
      <c r="AL740" s="441"/>
      <c r="AM740" s="441"/>
      <c r="AN740" s="441"/>
      <c r="AO740" s="441"/>
      <c r="AP740" s="441"/>
      <c r="AQ740" s="441"/>
      <c r="AR740" s="441"/>
      <c r="AS740" s="441"/>
      <c r="AT740" s="441"/>
      <c r="AU740" s="441"/>
      <c r="AV740" s="441"/>
      <c r="AW740" s="441"/>
      <c r="AX740" s="441"/>
      <c r="AY740" s="441"/>
      <c r="AZ740" s="441"/>
      <c r="BA740" s="441"/>
      <c r="BB740" s="441"/>
    </row>
    <row r="741" spans="1:54" ht="15.75" customHeight="1">
      <c r="A741" s="40" t="s">
        <v>627</v>
      </c>
      <c r="B741" s="89" t="s">
        <v>759</v>
      </c>
      <c r="C741" s="441"/>
      <c r="D741" s="441"/>
      <c r="E741" s="441"/>
      <c r="F741" s="441"/>
      <c r="G741" s="436"/>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1"/>
      <c r="AD741" s="441"/>
      <c r="AE741" s="441"/>
      <c r="AF741" s="441"/>
      <c r="AG741" s="441"/>
      <c r="AH741" s="441"/>
      <c r="AI741" s="441"/>
      <c r="AJ741" s="441"/>
      <c r="AK741" s="441"/>
      <c r="AL741" s="441"/>
      <c r="AM741" s="441"/>
      <c r="AN741" s="441"/>
      <c r="AO741" s="441"/>
      <c r="AP741" s="441"/>
      <c r="AQ741" s="441"/>
      <c r="AR741" s="441"/>
      <c r="AS741" s="441"/>
      <c r="AT741" s="441"/>
      <c r="AU741" s="441"/>
      <c r="AV741" s="441"/>
      <c r="AW741" s="441"/>
      <c r="AX741" s="441"/>
      <c r="AY741" s="441"/>
      <c r="AZ741" s="441"/>
      <c r="BA741" s="441"/>
      <c r="BB741" s="441"/>
    </row>
    <row r="742" spans="1:54" ht="15.75" customHeight="1">
      <c r="A742" s="40" t="s">
        <v>2693</v>
      </c>
      <c r="B742" s="89" t="s">
        <v>2694</v>
      </c>
      <c r="C742" s="441"/>
      <c r="D742" s="441"/>
      <c r="E742" s="441"/>
      <c r="F742" s="441"/>
      <c r="G742" s="436"/>
      <c r="H742" s="441"/>
      <c r="I742" s="441"/>
      <c r="J742" s="441"/>
      <c r="K742" s="441"/>
      <c r="L742" s="441"/>
      <c r="M742" s="441"/>
      <c r="N742" s="441"/>
      <c r="O742" s="441"/>
      <c r="P742" s="441"/>
      <c r="Q742" s="441"/>
      <c r="R742" s="441"/>
      <c r="S742" s="441"/>
      <c r="T742" s="441"/>
      <c r="U742" s="441"/>
      <c r="V742" s="441"/>
      <c r="W742" s="441"/>
      <c r="X742" s="441"/>
      <c r="Y742" s="441"/>
      <c r="Z742" s="441"/>
      <c r="AA742" s="441"/>
      <c r="AB742" s="441"/>
      <c r="AC742" s="441"/>
      <c r="AD742" s="441"/>
      <c r="AE742" s="441"/>
      <c r="AF742" s="441"/>
      <c r="AG742" s="441"/>
      <c r="AH742" s="441"/>
      <c r="AI742" s="441"/>
      <c r="AJ742" s="441"/>
      <c r="AK742" s="441"/>
      <c r="AL742" s="441"/>
      <c r="AM742" s="441"/>
      <c r="AN742" s="441"/>
      <c r="AO742" s="441"/>
      <c r="AP742" s="441"/>
      <c r="AQ742" s="441"/>
      <c r="AR742" s="441"/>
      <c r="AS742" s="441"/>
      <c r="AT742" s="441"/>
      <c r="AU742" s="441"/>
      <c r="AV742" s="441"/>
      <c r="AW742" s="441"/>
      <c r="AX742" s="441"/>
      <c r="AY742" s="441"/>
      <c r="AZ742" s="441"/>
      <c r="BA742" s="441"/>
      <c r="BB742" s="441"/>
    </row>
    <row r="743" spans="1:54" ht="15.75" customHeight="1">
      <c r="A743" s="40" t="s">
        <v>2695</v>
      </c>
      <c r="B743" s="89" t="s">
        <v>759</v>
      </c>
      <c r="C743" s="441"/>
      <c r="D743" s="441"/>
      <c r="E743" s="441"/>
      <c r="F743" s="441"/>
      <c r="G743" s="441"/>
      <c r="H743" s="441"/>
      <c r="I743" s="441"/>
      <c r="J743" s="441"/>
      <c r="K743" s="441"/>
      <c r="L743" s="441"/>
      <c r="M743" s="441"/>
      <c r="N743" s="441"/>
      <c r="O743" s="441"/>
      <c r="P743" s="441"/>
      <c r="Q743" s="441"/>
      <c r="R743" s="441"/>
      <c r="S743" s="441"/>
      <c r="T743" s="441"/>
      <c r="U743" s="441"/>
      <c r="V743" s="441"/>
      <c r="W743" s="441"/>
      <c r="X743" s="441"/>
      <c r="Y743" s="441"/>
      <c r="Z743" s="441"/>
      <c r="AA743" s="441"/>
      <c r="AB743" s="441"/>
      <c r="AC743" s="441"/>
      <c r="AD743" s="441"/>
      <c r="AE743" s="441"/>
      <c r="AF743" s="441"/>
      <c r="AG743" s="441"/>
      <c r="AH743" s="441"/>
      <c r="AI743" s="441"/>
      <c r="AJ743" s="441"/>
      <c r="AK743" s="441"/>
      <c r="AL743" s="441"/>
      <c r="AM743" s="441"/>
      <c r="AN743" s="441"/>
      <c r="AO743" s="441"/>
      <c r="AP743" s="441"/>
      <c r="AQ743" s="441"/>
      <c r="AR743" s="441"/>
      <c r="AS743" s="441"/>
      <c r="AT743" s="441"/>
      <c r="AU743" s="441"/>
      <c r="AV743" s="441"/>
      <c r="AW743" s="441"/>
      <c r="AX743" s="441"/>
      <c r="AY743" s="441"/>
      <c r="AZ743" s="441"/>
      <c r="BA743" s="441"/>
      <c r="BB743" s="441"/>
    </row>
    <row r="744" spans="1:54" ht="15.75" customHeight="1">
      <c r="A744" s="40" t="s">
        <v>633</v>
      </c>
      <c r="B744" s="442">
        <v>1</v>
      </c>
      <c r="C744" s="441"/>
      <c r="D744" s="441">
        <v>1920</v>
      </c>
      <c r="E744" s="441">
        <v>4</v>
      </c>
      <c r="F744" s="41" t="s">
        <v>634</v>
      </c>
      <c r="G744" s="81" t="s">
        <v>2030</v>
      </c>
      <c r="H744" s="41" t="s">
        <v>2358</v>
      </c>
      <c r="I744" s="41" t="s">
        <v>19</v>
      </c>
      <c r="J744" s="441"/>
      <c r="K744" s="441"/>
      <c r="L744" s="441"/>
      <c r="M744" s="441"/>
      <c r="N744" s="441"/>
      <c r="O744" s="441"/>
      <c r="P744" s="441"/>
      <c r="Q744" s="441"/>
      <c r="R744" s="441"/>
      <c r="S744" s="441"/>
      <c r="T744" s="441"/>
      <c r="U744" s="441"/>
      <c r="V744" s="441"/>
      <c r="W744" s="441"/>
      <c r="X744" s="441"/>
      <c r="Y744" s="441"/>
      <c r="Z744" s="441"/>
      <c r="AA744" s="441"/>
      <c r="AB744" s="441"/>
      <c r="AC744" s="441"/>
      <c r="AD744" s="441"/>
      <c r="AE744" s="441"/>
      <c r="AF744" s="441"/>
      <c r="AG744" s="441"/>
      <c r="AH744" s="441"/>
      <c r="AI744" s="441"/>
      <c r="AJ744" s="441"/>
      <c r="AK744" s="441"/>
      <c r="AL744" s="441"/>
      <c r="AM744" s="441"/>
      <c r="AN744" s="441"/>
      <c r="AO744" s="441"/>
      <c r="AP744" s="441"/>
      <c r="AQ744" s="441"/>
      <c r="AR744" s="441"/>
      <c r="AS744" s="441"/>
      <c r="AT744" s="441"/>
      <c r="AU744" s="441"/>
      <c r="AV744" s="441"/>
      <c r="AW744" s="441"/>
      <c r="AX744" s="441"/>
      <c r="AY744" s="441"/>
      <c r="AZ744" s="441"/>
      <c r="BA744" s="441"/>
      <c r="BB744" s="441"/>
    </row>
    <row r="745" spans="1:54" ht="15.75" customHeight="1">
      <c r="A745" s="40" t="s">
        <v>2696</v>
      </c>
      <c r="B745" s="89" t="s">
        <v>2399</v>
      </c>
      <c r="C745" s="441"/>
      <c r="D745" s="441"/>
      <c r="E745" s="441"/>
      <c r="F745" s="441"/>
      <c r="G745" s="41"/>
      <c r="H745" s="441"/>
      <c r="I745" s="441"/>
      <c r="J745" s="441"/>
      <c r="K745" s="441"/>
      <c r="L745" s="441"/>
      <c r="M745" s="441"/>
      <c r="N745" s="441"/>
      <c r="O745" s="441"/>
      <c r="P745" s="441"/>
      <c r="Q745" s="441"/>
      <c r="R745" s="441"/>
      <c r="S745" s="441"/>
      <c r="T745" s="441"/>
      <c r="U745" s="441"/>
      <c r="V745" s="441"/>
      <c r="W745" s="441"/>
      <c r="X745" s="441"/>
      <c r="Y745" s="441"/>
      <c r="Z745" s="441"/>
      <c r="AA745" s="441"/>
      <c r="AB745" s="441"/>
      <c r="AC745" s="441"/>
      <c r="AD745" s="441"/>
      <c r="AE745" s="441"/>
      <c r="AF745" s="441"/>
      <c r="AG745" s="441"/>
      <c r="AH745" s="441"/>
      <c r="AI745" s="441"/>
      <c r="AJ745" s="441"/>
      <c r="AK745" s="441"/>
      <c r="AL745" s="441"/>
      <c r="AM745" s="441"/>
      <c r="AN745" s="441"/>
      <c r="AO745" s="441"/>
      <c r="AP745" s="441"/>
      <c r="AQ745" s="441"/>
      <c r="AR745" s="441"/>
      <c r="AS745" s="441"/>
      <c r="AT745" s="441"/>
      <c r="AU745" s="441"/>
      <c r="AV745" s="441"/>
      <c r="AW745" s="441"/>
      <c r="AX745" s="441"/>
      <c r="AY745" s="441"/>
      <c r="AZ745" s="441"/>
      <c r="BA745" s="441"/>
      <c r="BB745" s="441"/>
    </row>
    <row r="746" spans="1:54" ht="15.75" customHeight="1">
      <c r="A746" s="40"/>
      <c r="B746" s="89" t="s">
        <v>2401</v>
      </c>
      <c r="C746" s="441"/>
      <c r="D746" s="441"/>
      <c r="E746" s="441"/>
      <c r="F746" s="441"/>
      <c r="G746" s="41"/>
      <c r="H746" s="441"/>
      <c r="I746" s="441"/>
      <c r="J746" s="441"/>
      <c r="K746" s="441"/>
      <c r="L746" s="441"/>
      <c r="M746" s="441"/>
      <c r="N746" s="441"/>
      <c r="O746" s="441"/>
      <c r="P746" s="441"/>
      <c r="Q746" s="441"/>
      <c r="R746" s="441"/>
      <c r="S746" s="441"/>
      <c r="T746" s="441"/>
      <c r="U746" s="441"/>
      <c r="V746" s="441"/>
      <c r="W746" s="441"/>
      <c r="X746" s="441"/>
      <c r="Y746" s="441"/>
      <c r="Z746" s="441"/>
      <c r="AA746" s="441"/>
      <c r="AB746" s="441"/>
      <c r="AC746" s="441"/>
      <c r="AD746" s="441"/>
      <c r="AE746" s="441"/>
      <c r="AF746" s="441"/>
      <c r="AG746" s="441"/>
      <c r="AH746" s="441"/>
      <c r="AI746" s="441"/>
      <c r="AJ746" s="441"/>
      <c r="AK746" s="441"/>
      <c r="AL746" s="441"/>
      <c r="AM746" s="441"/>
      <c r="AN746" s="441"/>
      <c r="AO746" s="441"/>
      <c r="AP746" s="441"/>
      <c r="AQ746" s="441"/>
      <c r="AR746" s="441"/>
      <c r="AS746" s="441"/>
      <c r="AT746" s="441"/>
      <c r="AU746" s="441"/>
      <c r="AV746" s="441"/>
      <c r="AW746" s="441"/>
      <c r="AX746" s="441"/>
      <c r="AY746" s="441"/>
      <c r="AZ746" s="441"/>
      <c r="BA746" s="441"/>
      <c r="BB746" s="441"/>
    </row>
    <row r="747" spans="1:54" ht="15.75" customHeight="1">
      <c r="A747" s="40" t="s">
        <v>637</v>
      </c>
      <c r="B747" s="89" t="s">
        <v>2694</v>
      </c>
      <c r="C747" s="441"/>
      <c r="D747" s="441"/>
      <c r="E747" s="441"/>
      <c r="F747" s="441"/>
      <c r="G747" s="441"/>
      <c r="H747" s="441"/>
      <c r="I747" s="441"/>
      <c r="J747" s="441"/>
      <c r="K747" s="441"/>
      <c r="L747" s="441"/>
      <c r="M747" s="441"/>
      <c r="N747" s="441"/>
      <c r="O747" s="441"/>
      <c r="P747" s="441"/>
      <c r="Q747" s="441"/>
      <c r="R747" s="441"/>
      <c r="S747" s="441"/>
      <c r="T747" s="441"/>
      <c r="U747" s="441"/>
      <c r="V747" s="441"/>
      <c r="W747" s="441"/>
      <c r="X747" s="441"/>
      <c r="Y747" s="441"/>
      <c r="Z747" s="441"/>
      <c r="AA747" s="441"/>
      <c r="AB747" s="441"/>
      <c r="AC747" s="441"/>
      <c r="AD747" s="441"/>
      <c r="AE747" s="441"/>
      <c r="AF747" s="441"/>
      <c r="AG747" s="441"/>
      <c r="AH747" s="441"/>
      <c r="AI747" s="441"/>
      <c r="AJ747" s="441"/>
      <c r="AK747" s="441"/>
      <c r="AL747" s="441"/>
      <c r="AM747" s="441"/>
      <c r="AN747" s="441"/>
      <c r="AO747" s="441"/>
      <c r="AP747" s="441"/>
      <c r="AQ747" s="441"/>
      <c r="AR747" s="441"/>
      <c r="AS747" s="441"/>
      <c r="AT747" s="441"/>
      <c r="AU747" s="441"/>
      <c r="AV747" s="441"/>
      <c r="AW747" s="441"/>
      <c r="AX747" s="441"/>
      <c r="AY747" s="441"/>
      <c r="AZ747" s="441"/>
      <c r="BA747" s="441"/>
      <c r="BB747" s="441"/>
    </row>
    <row r="748" spans="1:54" ht="15.75" customHeight="1">
      <c r="A748" s="40" t="s">
        <v>642</v>
      </c>
      <c r="B748" s="442">
        <v>1</v>
      </c>
      <c r="C748" s="441"/>
      <c r="D748" s="441">
        <v>3200</v>
      </c>
      <c r="E748" s="441"/>
      <c r="F748" s="441"/>
      <c r="G748" s="41" t="s">
        <v>2031</v>
      </c>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1"/>
      <c r="AE748" s="441"/>
      <c r="AF748" s="441"/>
      <c r="AG748" s="441"/>
      <c r="AH748" s="441"/>
      <c r="AI748" s="441"/>
      <c r="AJ748" s="441"/>
      <c r="AK748" s="441"/>
      <c r="AL748" s="441"/>
      <c r="AM748" s="441"/>
      <c r="AN748" s="441"/>
      <c r="AO748" s="441"/>
      <c r="AP748" s="441"/>
      <c r="AQ748" s="441"/>
      <c r="AR748" s="441"/>
      <c r="AS748" s="441"/>
      <c r="AT748" s="441"/>
      <c r="AU748" s="441"/>
      <c r="AV748" s="441"/>
      <c r="AW748" s="441"/>
      <c r="AX748" s="441"/>
      <c r="AY748" s="441"/>
      <c r="AZ748" s="441"/>
      <c r="BA748" s="441"/>
      <c r="BB748" s="441"/>
    </row>
    <row r="749" spans="1:54" ht="15.75" customHeight="1">
      <c r="A749" s="40" t="s">
        <v>644</v>
      </c>
      <c r="B749" s="442">
        <v>1</v>
      </c>
      <c r="C749" s="441"/>
      <c r="D749" s="441">
        <v>1680</v>
      </c>
      <c r="E749" s="441"/>
      <c r="F749" s="41">
        <v>31</v>
      </c>
      <c r="G749" s="41" t="s">
        <v>2697</v>
      </c>
      <c r="H749" s="441">
        <v>1</v>
      </c>
      <c r="I749" s="441"/>
      <c r="J749" s="441"/>
      <c r="K749" s="441"/>
      <c r="L749" s="441"/>
      <c r="M749" s="441"/>
      <c r="N749" s="441"/>
      <c r="O749" s="441"/>
      <c r="P749" s="441"/>
      <c r="Q749" s="441"/>
      <c r="R749" s="441"/>
      <c r="S749" s="441"/>
      <c r="T749" s="441"/>
      <c r="U749" s="441"/>
      <c r="V749" s="441"/>
      <c r="W749" s="441"/>
      <c r="X749" s="441"/>
      <c r="Y749" s="441"/>
      <c r="Z749" s="441"/>
      <c r="AA749" s="441"/>
      <c r="AB749" s="441"/>
      <c r="AC749" s="441"/>
      <c r="AD749" s="441"/>
      <c r="AE749" s="441"/>
      <c r="AF749" s="441"/>
      <c r="AG749" s="441"/>
      <c r="AH749" s="441"/>
      <c r="AI749" s="441"/>
      <c r="AJ749" s="441"/>
      <c r="AK749" s="441"/>
      <c r="AL749" s="441"/>
      <c r="AM749" s="441"/>
      <c r="AN749" s="441"/>
      <c r="AO749" s="441"/>
      <c r="AP749" s="441"/>
      <c r="AQ749" s="441"/>
      <c r="AR749" s="441"/>
      <c r="AS749" s="441"/>
      <c r="AT749" s="441"/>
      <c r="AU749" s="441"/>
      <c r="AV749" s="441"/>
      <c r="AW749" s="441"/>
      <c r="AX749" s="441"/>
      <c r="AY749" s="441"/>
      <c r="AZ749" s="441"/>
      <c r="BA749" s="441"/>
      <c r="BB749" s="441"/>
    </row>
    <row r="750" spans="1:54" ht="15.75" customHeight="1">
      <c r="A750" s="40" t="s">
        <v>2698</v>
      </c>
      <c r="B750" s="442">
        <v>43</v>
      </c>
      <c r="C750" s="441"/>
      <c r="D750" s="441"/>
      <c r="E750" s="441"/>
      <c r="F750" s="441">
        <v>32.64</v>
      </c>
      <c r="G750" s="441"/>
      <c r="H750" s="441"/>
      <c r="I750" s="441"/>
      <c r="J750" s="441"/>
      <c r="K750" s="441"/>
      <c r="L750" s="441"/>
      <c r="M750" s="441"/>
      <c r="N750" s="441"/>
      <c r="O750" s="441"/>
      <c r="P750" s="441"/>
      <c r="Q750" s="441"/>
      <c r="R750" s="441"/>
      <c r="S750" s="441"/>
      <c r="T750" s="441"/>
      <c r="U750" s="441"/>
      <c r="V750" s="441"/>
      <c r="W750" s="441"/>
      <c r="X750" s="441"/>
      <c r="Y750" s="441"/>
      <c r="Z750" s="441"/>
      <c r="AA750" s="441"/>
      <c r="AB750" s="441"/>
      <c r="AC750" s="441"/>
      <c r="AD750" s="441"/>
      <c r="AE750" s="441"/>
      <c r="AF750" s="441"/>
      <c r="AG750" s="441"/>
      <c r="AH750" s="441"/>
      <c r="AI750" s="441"/>
      <c r="AJ750" s="441"/>
      <c r="AK750" s="441"/>
      <c r="AL750" s="441"/>
      <c r="AM750" s="441"/>
      <c r="AN750" s="441"/>
      <c r="AO750" s="441"/>
      <c r="AP750" s="441"/>
      <c r="AQ750" s="441"/>
      <c r="AR750" s="441"/>
      <c r="AS750" s="441"/>
      <c r="AT750" s="441"/>
      <c r="AU750" s="441"/>
      <c r="AV750" s="441"/>
      <c r="AW750" s="441"/>
      <c r="AX750" s="441"/>
      <c r="AY750" s="441"/>
      <c r="AZ750" s="441"/>
      <c r="BA750" s="441"/>
      <c r="BB750" s="441"/>
    </row>
    <row r="751" spans="1:54" ht="15.75" customHeight="1">
      <c r="A751" s="40" t="s">
        <v>648</v>
      </c>
      <c r="B751" s="442">
        <v>1</v>
      </c>
      <c r="C751" s="441"/>
      <c r="D751" s="441">
        <v>2680</v>
      </c>
      <c r="E751" s="41" t="s">
        <v>2699</v>
      </c>
      <c r="F751" s="436"/>
      <c r="G751" s="41" t="s">
        <v>2152</v>
      </c>
      <c r="H751" s="441"/>
      <c r="I751" s="441"/>
      <c r="J751" s="441"/>
      <c r="K751" s="41" t="s">
        <v>19</v>
      </c>
      <c r="L751" s="441"/>
      <c r="M751" s="441"/>
      <c r="N751" s="441"/>
      <c r="O751" s="441"/>
      <c r="P751" s="441"/>
      <c r="Q751" s="441"/>
      <c r="R751" s="441"/>
      <c r="S751" s="441"/>
      <c r="T751" s="441"/>
      <c r="U751" s="441"/>
      <c r="V751" s="441"/>
      <c r="W751" s="441"/>
      <c r="X751" s="441"/>
      <c r="Y751" s="441"/>
      <c r="Z751" s="441"/>
      <c r="AA751" s="441"/>
      <c r="AB751" s="441"/>
      <c r="AC751" s="441"/>
      <c r="AD751" s="441"/>
      <c r="AE751" s="441"/>
      <c r="AF751" s="441"/>
      <c r="AG751" s="441"/>
      <c r="AH751" s="441"/>
      <c r="AI751" s="441"/>
      <c r="AJ751" s="441"/>
      <c r="AK751" s="441"/>
      <c r="AL751" s="441"/>
      <c r="AM751" s="441"/>
      <c r="AN751" s="441"/>
      <c r="AO751" s="441"/>
      <c r="AP751" s="441"/>
      <c r="AQ751" s="441"/>
      <c r="AR751" s="441"/>
      <c r="AS751" s="441"/>
      <c r="AT751" s="441"/>
      <c r="AU751" s="441"/>
      <c r="AV751" s="441"/>
      <c r="AW751" s="441"/>
      <c r="AX751" s="441"/>
      <c r="AY751" s="441"/>
      <c r="AZ751" s="441"/>
      <c r="BA751" s="441"/>
      <c r="BB751" s="441"/>
    </row>
    <row r="752" spans="1:54" ht="15.75" customHeight="1">
      <c r="A752" s="40"/>
      <c r="B752" s="442">
        <v>2</v>
      </c>
      <c r="C752" s="441"/>
      <c r="D752" s="441">
        <v>1160</v>
      </c>
      <c r="E752" s="41" t="s">
        <v>2700</v>
      </c>
      <c r="F752" s="436"/>
      <c r="G752" s="441">
        <v>32</v>
      </c>
      <c r="H752" s="441"/>
      <c r="I752" s="41" t="s">
        <v>2358</v>
      </c>
      <c r="J752" s="441"/>
      <c r="K752" s="441"/>
      <c r="L752" s="441"/>
      <c r="M752" s="441"/>
      <c r="N752" s="441"/>
      <c r="O752" s="441"/>
      <c r="P752" s="441"/>
      <c r="Q752" s="441"/>
      <c r="R752" s="441"/>
      <c r="S752" s="441"/>
      <c r="T752" s="441"/>
      <c r="U752" s="441"/>
      <c r="V752" s="441"/>
      <c r="W752" s="441"/>
      <c r="X752" s="441"/>
      <c r="Y752" s="441"/>
      <c r="Z752" s="441"/>
      <c r="AA752" s="441"/>
      <c r="AB752" s="441"/>
      <c r="AC752" s="441"/>
      <c r="AD752" s="441"/>
      <c r="AE752" s="441"/>
      <c r="AF752" s="441"/>
      <c r="AG752" s="441"/>
      <c r="AH752" s="441"/>
      <c r="AI752" s="441"/>
      <c r="AJ752" s="441"/>
      <c r="AK752" s="441"/>
      <c r="AL752" s="441"/>
      <c r="AM752" s="441"/>
      <c r="AN752" s="441"/>
      <c r="AO752" s="441"/>
      <c r="AP752" s="441"/>
      <c r="AQ752" s="441"/>
      <c r="AR752" s="441"/>
      <c r="AS752" s="441"/>
      <c r="AT752" s="441"/>
      <c r="AU752" s="441"/>
      <c r="AV752" s="441"/>
      <c r="AW752" s="441"/>
      <c r="AX752" s="441"/>
      <c r="AY752" s="441"/>
      <c r="AZ752" s="441"/>
      <c r="BA752" s="441"/>
      <c r="BB752" s="441"/>
    </row>
    <row r="753" spans="1:54" ht="15.75" customHeight="1">
      <c r="A753" s="40"/>
      <c r="B753" s="442">
        <v>3</v>
      </c>
      <c r="C753" s="441"/>
      <c r="D753" s="441">
        <v>1800</v>
      </c>
      <c r="E753" s="41" t="s">
        <v>2701</v>
      </c>
      <c r="F753" s="436"/>
      <c r="G753" s="41" t="s">
        <v>1242</v>
      </c>
      <c r="H753" s="441"/>
      <c r="I753" s="441"/>
      <c r="J753" s="441"/>
      <c r="K753" s="41" t="s">
        <v>19</v>
      </c>
      <c r="L753" s="441"/>
      <c r="M753" s="441"/>
      <c r="N753" s="441"/>
      <c r="O753" s="441"/>
      <c r="P753" s="441"/>
      <c r="Q753" s="441"/>
      <c r="R753" s="441"/>
      <c r="S753" s="441"/>
      <c r="T753" s="441"/>
      <c r="U753" s="441"/>
      <c r="V753" s="441"/>
      <c r="W753" s="441"/>
      <c r="X753" s="441"/>
      <c r="Y753" s="441"/>
      <c r="Z753" s="441"/>
      <c r="AA753" s="441"/>
      <c r="AB753" s="441"/>
      <c r="AC753" s="441"/>
      <c r="AD753" s="441"/>
      <c r="AE753" s="441"/>
      <c r="AF753" s="441"/>
      <c r="AG753" s="441"/>
      <c r="AH753" s="441"/>
      <c r="AI753" s="441"/>
      <c r="AJ753" s="441"/>
      <c r="AK753" s="441"/>
      <c r="AL753" s="441"/>
      <c r="AM753" s="441"/>
      <c r="AN753" s="441"/>
      <c r="AO753" s="441"/>
      <c r="AP753" s="441"/>
      <c r="AQ753" s="441"/>
      <c r="AR753" s="441"/>
      <c r="AS753" s="441"/>
      <c r="AT753" s="441"/>
      <c r="AU753" s="441"/>
      <c r="AV753" s="441"/>
      <c r="AW753" s="441"/>
      <c r="AX753" s="441"/>
      <c r="AY753" s="441"/>
      <c r="AZ753" s="441"/>
      <c r="BA753" s="441"/>
      <c r="BB753" s="441"/>
    </row>
    <row r="754" spans="1:54" ht="15.75" customHeight="1">
      <c r="A754" s="40"/>
      <c r="B754" s="442">
        <v>4</v>
      </c>
      <c r="C754" s="441"/>
      <c r="D754" s="441">
        <v>3370</v>
      </c>
      <c r="E754" s="41" t="s">
        <v>2702</v>
      </c>
      <c r="F754" s="436"/>
      <c r="G754" s="441">
        <v>40</v>
      </c>
      <c r="H754" s="441"/>
      <c r="I754" s="441"/>
      <c r="J754" s="441"/>
      <c r="K754" s="441"/>
      <c r="L754" s="441"/>
      <c r="M754" s="441"/>
      <c r="N754" s="441"/>
      <c r="O754" s="441"/>
      <c r="P754" s="441"/>
      <c r="Q754" s="441"/>
      <c r="R754" s="441"/>
      <c r="S754" s="441"/>
      <c r="T754" s="441"/>
      <c r="U754" s="441"/>
      <c r="V754" s="441"/>
      <c r="W754" s="441"/>
      <c r="X754" s="441"/>
      <c r="Y754" s="441"/>
      <c r="Z754" s="441"/>
      <c r="AA754" s="441"/>
      <c r="AB754" s="441"/>
      <c r="AC754" s="441"/>
      <c r="AD754" s="441"/>
      <c r="AE754" s="441"/>
      <c r="AF754" s="441"/>
      <c r="AG754" s="441"/>
      <c r="AH754" s="441"/>
      <c r="AI754" s="441"/>
      <c r="AJ754" s="441"/>
      <c r="AK754" s="441"/>
      <c r="AL754" s="441"/>
      <c r="AM754" s="441"/>
      <c r="AN754" s="441"/>
      <c r="AO754" s="441"/>
      <c r="AP754" s="441"/>
      <c r="AQ754" s="441"/>
      <c r="AR754" s="441"/>
      <c r="AS754" s="441"/>
      <c r="AT754" s="441"/>
      <c r="AU754" s="441"/>
      <c r="AV754" s="441"/>
      <c r="AW754" s="441"/>
      <c r="AX754" s="441"/>
      <c r="AY754" s="441"/>
      <c r="AZ754" s="441"/>
      <c r="BA754" s="441"/>
      <c r="BB754" s="441"/>
    </row>
    <row r="755" spans="1:54" ht="15.75" customHeight="1">
      <c r="A755" s="40"/>
      <c r="B755" s="442">
        <v>5</v>
      </c>
      <c r="C755" s="441"/>
      <c r="D755" s="441">
        <v>2750</v>
      </c>
      <c r="E755" s="41" t="s">
        <v>2701</v>
      </c>
      <c r="F755" s="436"/>
      <c r="G755" s="441">
        <v>38</v>
      </c>
      <c r="H755" s="441"/>
      <c r="I755" s="441"/>
      <c r="J755" s="441"/>
      <c r="K755" s="441"/>
      <c r="L755" s="441"/>
      <c r="M755" s="441"/>
      <c r="N755" s="441"/>
      <c r="O755" s="441"/>
      <c r="P755" s="441"/>
      <c r="Q755" s="441"/>
      <c r="R755" s="441"/>
      <c r="S755" s="441"/>
      <c r="T755" s="441"/>
      <c r="U755" s="441"/>
      <c r="V755" s="441"/>
      <c r="W755" s="441"/>
      <c r="X755" s="441"/>
      <c r="Y755" s="441"/>
      <c r="Z755" s="441"/>
      <c r="AA755" s="441"/>
      <c r="AB755" s="441"/>
      <c r="AC755" s="441"/>
      <c r="AD755" s="441"/>
      <c r="AE755" s="441"/>
      <c r="AF755" s="441"/>
      <c r="AG755" s="441"/>
      <c r="AH755" s="441"/>
      <c r="AI755" s="441"/>
      <c r="AJ755" s="441"/>
      <c r="AK755" s="441"/>
      <c r="AL755" s="441"/>
      <c r="AM755" s="441"/>
      <c r="AN755" s="441"/>
      <c r="AO755" s="441"/>
      <c r="AP755" s="441"/>
      <c r="AQ755" s="441"/>
      <c r="AR755" s="441"/>
      <c r="AS755" s="441"/>
      <c r="AT755" s="441"/>
      <c r="AU755" s="441"/>
      <c r="AV755" s="441"/>
      <c r="AW755" s="441"/>
      <c r="AX755" s="441"/>
      <c r="AY755" s="441"/>
      <c r="AZ755" s="441"/>
      <c r="BA755" s="441"/>
      <c r="BB755" s="441"/>
    </row>
    <row r="756" spans="1:54" ht="15.75" customHeight="1">
      <c r="A756" s="40"/>
      <c r="B756" s="442">
        <v>6</v>
      </c>
      <c r="C756" s="441"/>
      <c r="D756" s="441">
        <v>1800</v>
      </c>
      <c r="E756" s="41" t="s">
        <v>2703</v>
      </c>
      <c r="F756" s="436"/>
      <c r="G756" s="441">
        <v>34</v>
      </c>
      <c r="H756" s="441"/>
      <c r="I756" s="41" t="s">
        <v>2358</v>
      </c>
      <c r="J756" s="441"/>
      <c r="K756" s="441"/>
      <c r="L756" s="441"/>
      <c r="M756" s="441"/>
      <c r="N756" s="441"/>
      <c r="O756" s="441"/>
      <c r="P756" s="441"/>
      <c r="Q756" s="441"/>
      <c r="R756" s="441"/>
      <c r="S756" s="441"/>
      <c r="T756" s="441"/>
      <c r="U756" s="441"/>
      <c r="V756" s="441"/>
      <c r="W756" s="441"/>
      <c r="X756" s="441"/>
      <c r="Y756" s="441"/>
      <c r="Z756" s="441"/>
      <c r="AA756" s="441"/>
      <c r="AB756" s="441"/>
      <c r="AC756" s="441"/>
      <c r="AD756" s="441"/>
      <c r="AE756" s="441"/>
      <c r="AF756" s="441"/>
      <c r="AG756" s="441"/>
      <c r="AH756" s="441"/>
      <c r="AI756" s="441"/>
      <c r="AJ756" s="441"/>
      <c r="AK756" s="441"/>
      <c r="AL756" s="441"/>
      <c r="AM756" s="441"/>
      <c r="AN756" s="441"/>
      <c r="AO756" s="441"/>
      <c r="AP756" s="441"/>
      <c r="AQ756" s="441"/>
      <c r="AR756" s="441"/>
      <c r="AS756" s="441"/>
      <c r="AT756" s="441"/>
      <c r="AU756" s="441"/>
      <c r="AV756" s="441"/>
      <c r="AW756" s="441"/>
      <c r="AX756" s="441"/>
      <c r="AY756" s="441"/>
      <c r="AZ756" s="441"/>
      <c r="BA756" s="441"/>
      <c r="BB756" s="441"/>
    </row>
    <row r="757" spans="1:54" ht="15.75" customHeight="1">
      <c r="A757" s="40"/>
      <c r="B757" s="442">
        <v>7</v>
      </c>
      <c r="C757" s="441"/>
      <c r="D757" s="441">
        <v>2500</v>
      </c>
      <c r="E757" s="41" t="s">
        <v>2701</v>
      </c>
      <c r="F757" s="436"/>
      <c r="G757" s="441">
        <v>37</v>
      </c>
      <c r="H757" s="441"/>
      <c r="I757" s="41" t="s">
        <v>2358</v>
      </c>
      <c r="J757" s="441"/>
      <c r="K757" s="441"/>
      <c r="L757" s="441"/>
      <c r="M757" s="441"/>
      <c r="N757" s="441"/>
      <c r="O757" s="441"/>
      <c r="P757" s="441"/>
      <c r="Q757" s="441"/>
      <c r="R757" s="441"/>
      <c r="S757" s="441"/>
      <c r="T757" s="441"/>
      <c r="U757" s="441"/>
      <c r="V757" s="441"/>
      <c r="W757" s="441"/>
      <c r="X757" s="441"/>
      <c r="Y757" s="441"/>
      <c r="Z757" s="441"/>
      <c r="AA757" s="441"/>
      <c r="AB757" s="441"/>
      <c r="AC757" s="441"/>
      <c r="AD757" s="441"/>
      <c r="AE757" s="441"/>
      <c r="AF757" s="441"/>
      <c r="AG757" s="441"/>
      <c r="AH757" s="441"/>
      <c r="AI757" s="441"/>
      <c r="AJ757" s="441"/>
      <c r="AK757" s="441"/>
      <c r="AL757" s="441"/>
      <c r="AM757" s="441"/>
      <c r="AN757" s="441"/>
      <c r="AO757" s="441"/>
      <c r="AP757" s="441"/>
      <c r="AQ757" s="441"/>
      <c r="AR757" s="441"/>
      <c r="AS757" s="441"/>
      <c r="AT757" s="441"/>
      <c r="AU757" s="441"/>
      <c r="AV757" s="441"/>
      <c r="AW757" s="441"/>
      <c r="AX757" s="441"/>
      <c r="AY757" s="441"/>
      <c r="AZ757" s="441"/>
      <c r="BA757" s="441"/>
      <c r="BB757" s="441"/>
    </row>
    <row r="758" spans="1:54" ht="15.75" customHeight="1">
      <c r="A758" s="40"/>
      <c r="B758" s="89" t="s">
        <v>2704</v>
      </c>
      <c r="C758" s="441"/>
      <c r="D758" s="441"/>
      <c r="E758" s="441"/>
      <c r="F758" s="436"/>
      <c r="G758" s="436"/>
      <c r="H758" s="441"/>
      <c r="I758" s="441"/>
      <c r="J758" s="441"/>
      <c r="K758" s="41" t="s">
        <v>41</v>
      </c>
      <c r="L758" s="441"/>
      <c r="M758" s="441"/>
      <c r="N758" s="441"/>
      <c r="O758" s="441"/>
      <c r="P758" s="441"/>
      <c r="Q758" s="441"/>
      <c r="R758" s="441"/>
      <c r="S758" s="441"/>
      <c r="T758" s="441"/>
      <c r="U758" s="441"/>
      <c r="V758" s="441"/>
      <c r="W758" s="441"/>
      <c r="X758" s="441"/>
      <c r="Y758" s="441"/>
      <c r="Z758" s="441"/>
      <c r="AA758" s="441"/>
      <c r="AB758" s="441"/>
      <c r="AC758" s="441"/>
      <c r="AD758" s="441"/>
      <c r="AE758" s="441"/>
      <c r="AF758" s="441"/>
      <c r="AG758" s="441"/>
      <c r="AH758" s="441"/>
      <c r="AI758" s="441"/>
      <c r="AJ758" s="441"/>
      <c r="AK758" s="441"/>
      <c r="AL758" s="441"/>
      <c r="AM758" s="441"/>
      <c r="AN758" s="441"/>
      <c r="AO758" s="441"/>
      <c r="AP758" s="441"/>
      <c r="AQ758" s="441"/>
      <c r="AR758" s="441"/>
      <c r="AS758" s="441"/>
      <c r="AT758" s="441"/>
      <c r="AU758" s="441"/>
      <c r="AV758" s="441"/>
      <c r="AW758" s="441"/>
      <c r="AX758" s="441"/>
      <c r="AY758" s="441"/>
      <c r="AZ758" s="441"/>
      <c r="BA758" s="441"/>
      <c r="BB758" s="441"/>
    </row>
    <row r="759" spans="1:54" ht="15.75" customHeight="1">
      <c r="A759" s="40" t="s">
        <v>652</v>
      </c>
      <c r="B759" s="442">
        <v>1</v>
      </c>
      <c r="C759" s="441"/>
      <c r="D759" s="441">
        <v>2700</v>
      </c>
      <c r="E759" s="441"/>
      <c r="F759" s="41" t="s">
        <v>2705</v>
      </c>
      <c r="G759" s="441">
        <v>39</v>
      </c>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441"/>
      <c r="AE759" s="441"/>
      <c r="AF759" s="441"/>
      <c r="AG759" s="441"/>
      <c r="AH759" s="441"/>
      <c r="AI759" s="441"/>
      <c r="AJ759" s="441"/>
      <c r="AK759" s="441"/>
      <c r="AL759" s="441"/>
      <c r="AM759" s="441"/>
      <c r="AN759" s="441"/>
      <c r="AO759" s="441"/>
      <c r="AP759" s="441"/>
      <c r="AQ759" s="441"/>
      <c r="AR759" s="441"/>
      <c r="AS759" s="441"/>
      <c r="AT759" s="441"/>
      <c r="AU759" s="441"/>
      <c r="AV759" s="441"/>
      <c r="AW759" s="441"/>
      <c r="AX759" s="441"/>
      <c r="AY759" s="441"/>
      <c r="AZ759" s="441"/>
      <c r="BA759" s="441"/>
      <c r="BB759" s="441"/>
    </row>
    <row r="760" spans="1:54" ht="15.75" customHeight="1">
      <c r="B760" s="442">
        <v>2</v>
      </c>
      <c r="C760" s="441"/>
      <c r="D760" s="441">
        <v>3930</v>
      </c>
      <c r="E760" s="441"/>
      <c r="F760" s="41" t="s">
        <v>2706</v>
      </c>
      <c r="G760" s="41" t="s">
        <v>2031</v>
      </c>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441"/>
      <c r="AE760" s="441"/>
      <c r="AF760" s="441"/>
      <c r="AG760" s="441"/>
      <c r="AH760" s="441"/>
      <c r="AI760" s="441"/>
      <c r="AJ760" s="441"/>
      <c r="AK760" s="441"/>
      <c r="AL760" s="441"/>
      <c r="AM760" s="441"/>
      <c r="AN760" s="441"/>
      <c r="AO760" s="441"/>
      <c r="AP760" s="441"/>
      <c r="AQ760" s="441"/>
      <c r="AR760" s="441"/>
      <c r="AS760" s="441"/>
      <c r="AT760" s="441"/>
      <c r="AU760" s="441"/>
      <c r="AV760" s="441"/>
      <c r="AW760" s="441"/>
      <c r="AX760" s="441"/>
      <c r="AY760" s="441"/>
      <c r="AZ760" s="441"/>
      <c r="BA760" s="441"/>
      <c r="BB760" s="441"/>
    </row>
    <row r="761" spans="1:54" ht="15.75" customHeight="1">
      <c r="A761" s="40"/>
      <c r="B761" s="442">
        <v>3</v>
      </c>
      <c r="C761" s="441"/>
      <c r="D761" s="441">
        <v>4120</v>
      </c>
      <c r="E761" s="441"/>
      <c r="F761" s="41" t="s">
        <v>2707</v>
      </c>
      <c r="G761" s="41" t="s">
        <v>2421</v>
      </c>
      <c r="H761" s="441"/>
      <c r="I761" s="41" t="s">
        <v>2358</v>
      </c>
      <c r="J761" s="441"/>
      <c r="K761" s="441"/>
      <c r="L761" s="441"/>
      <c r="M761" s="441"/>
      <c r="N761" s="441"/>
      <c r="O761" s="441"/>
      <c r="P761" s="441"/>
      <c r="Q761" s="441"/>
      <c r="R761" s="441"/>
      <c r="S761" s="441"/>
      <c r="T761" s="441"/>
      <c r="U761" s="441"/>
      <c r="V761" s="441"/>
      <c r="W761" s="441"/>
      <c r="X761" s="441"/>
      <c r="Y761" s="441"/>
      <c r="Z761" s="441"/>
      <c r="AA761" s="441"/>
      <c r="AB761" s="441"/>
      <c r="AC761" s="441"/>
      <c r="AD761" s="441"/>
      <c r="AE761" s="441"/>
      <c r="AF761" s="441"/>
      <c r="AG761" s="441"/>
      <c r="AH761" s="441"/>
      <c r="AI761" s="441"/>
      <c r="AJ761" s="441"/>
      <c r="AK761" s="441"/>
      <c r="AL761" s="441"/>
      <c r="AM761" s="441"/>
      <c r="AN761" s="441"/>
      <c r="AO761" s="441"/>
      <c r="AP761" s="441"/>
      <c r="AQ761" s="441"/>
      <c r="AR761" s="441"/>
      <c r="AS761" s="441"/>
      <c r="AT761" s="441"/>
      <c r="AU761" s="441"/>
      <c r="AV761" s="441"/>
      <c r="AW761" s="441"/>
      <c r="AX761" s="441"/>
      <c r="AY761" s="441"/>
      <c r="AZ761" s="441"/>
      <c r="BA761" s="441"/>
      <c r="BB761" s="441"/>
    </row>
    <row r="762" spans="1:54" ht="15.75" customHeight="1">
      <c r="A762" s="40"/>
      <c r="B762" s="442">
        <v>4</v>
      </c>
      <c r="C762" s="441"/>
      <c r="D762" s="441">
        <v>2900</v>
      </c>
      <c r="E762" s="441"/>
      <c r="F762" s="41" t="s">
        <v>2708</v>
      </c>
      <c r="G762" s="41" t="s">
        <v>2082</v>
      </c>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1"/>
      <c r="AE762" s="441"/>
      <c r="AF762" s="441"/>
      <c r="AG762" s="441"/>
      <c r="AH762" s="441"/>
      <c r="AI762" s="441"/>
      <c r="AJ762" s="441"/>
      <c r="AK762" s="441"/>
      <c r="AL762" s="441"/>
      <c r="AM762" s="441"/>
      <c r="AN762" s="441"/>
      <c r="AO762" s="441"/>
      <c r="AP762" s="441"/>
      <c r="AQ762" s="441"/>
      <c r="AR762" s="441"/>
      <c r="AS762" s="441"/>
      <c r="AT762" s="441"/>
      <c r="AU762" s="441"/>
      <c r="AV762" s="441"/>
      <c r="AW762" s="441"/>
      <c r="AX762" s="441"/>
      <c r="AY762" s="441"/>
      <c r="AZ762" s="441"/>
      <c r="BA762" s="441"/>
      <c r="BB762" s="441"/>
    </row>
    <row r="763" spans="1:54" ht="15.75" customHeight="1">
      <c r="A763" s="92" t="s">
        <v>658</v>
      </c>
      <c r="B763" s="97">
        <v>1</v>
      </c>
      <c r="C763" s="441"/>
      <c r="D763" s="441">
        <v>3360</v>
      </c>
      <c r="E763" s="441">
        <v>3</v>
      </c>
      <c r="F763" s="41" t="s">
        <v>659</v>
      </c>
      <c r="G763" s="441">
        <v>39</v>
      </c>
      <c r="H763" s="441"/>
      <c r="I763" s="441"/>
      <c r="J763" s="441"/>
      <c r="K763" s="441"/>
      <c r="L763" s="441"/>
      <c r="M763" s="441"/>
      <c r="N763" s="441"/>
      <c r="O763" s="441"/>
      <c r="P763" s="441"/>
      <c r="Q763" s="441"/>
      <c r="R763" s="441"/>
      <c r="S763" s="441"/>
      <c r="T763" s="441"/>
      <c r="U763" s="441"/>
      <c r="V763" s="441"/>
      <c r="W763" s="441"/>
      <c r="X763" s="441"/>
      <c r="Y763" s="441"/>
      <c r="Z763" s="441"/>
      <c r="AA763" s="441"/>
      <c r="AB763" s="441"/>
      <c r="AC763" s="441"/>
      <c r="AD763" s="441"/>
      <c r="AE763" s="441"/>
      <c r="AF763" s="441"/>
      <c r="AG763" s="441"/>
      <c r="AH763" s="441"/>
      <c r="AI763" s="441"/>
      <c r="AJ763" s="441"/>
      <c r="AK763" s="441"/>
      <c r="AL763" s="441"/>
      <c r="AM763" s="441"/>
      <c r="AN763" s="441"/>
      <c r="AO763" s="441"/>
      <c r="AP763" s="441"/>
      <c r="AQ763" s="441"/>
      <c r="AR763" s="441"/>
      <c r="AS763" s="441"/>
      <c r="AT763" s="441"/>
      <c r="AU763" s="441"/>
      <c r="AV763" s="441"/>
      <c r="AW763" s="441"/>
      <c r="AX763" s="441"/>
      <c r="AY763" s="441"/>
      <c r="AZ763" s="441"/>
      <c r="BA763" s="441"/>
      <c r="BB763" s="441"/>
    </row>
    <row r="764" spans="1:54" ht="15.75" customHeight="1">
      <c r="A764" s="92" t="s">
        <v>660</v>
      </c>
      <c r="B764" s="97" t="s">
        <v>1281</v>
      </c>
      <c r="C764" s="441"/>
      <c r="D764" s="441"/>
      <c r="E764" s="441">
        <v>14</v>
      </c>
      <c r="F764" s="441"/>
      <c r="G764" s="41" t="s">
        <v>661</v>
      </c>
      <c r="H764" s="441"/>
      <c r="I764" s="441"/>
      <c r="J764" s="441"/>
      <c r="K764" s="441"/>
      <c r="L764" s="441"/>
      <c r="M764" s="441"/>
      <c r="N764" s="441"/>
      <c r="O764" s="441"/>
      <c r="P764" s="441"/>
      <c r="Q764" s="441"/>
      <c r="R764" s="441"/>
      <c r="S764" s="441"/>
      <c r="T764" s="441"/>
      <c r="U764" s="441"/>
      <c r="V764" s="441"/>
      <c r="W764" s="441"/>
      <c r="X764" s="441"/>
      <c r="Y764" s="441"/>
      <c r="Z764" s="441"/>
      <c r="AA764" s="441"/>
      <c r="AB764" s="441"/>
      <c r="AC764" s="441"/>
      <c r="AD764" s="441"/>
      <c r="AE764" s="441"/>
      <c r="AF764" s="441"/>
      <c r="AG764" s="441"/>
      <c r="AH764" s="441"/>
      <c r="AI764" s="441"/>
      <c r="AJ764" s="441"/>
      <c r="AK764" s="441"/>
      <c r="AL764" s="441"/>
      <c r="AM764" s="441"/>
      <c r="AN764" s="441"/>
      <c r="AO764" s="441"/>
      <c r="AP764" s="441"/>
      <c r="AQ764" s="441"/>
      <c r="AR764" s="441"/>
      <c r="AS764" s="441"/>
      <c r="AT764" s="441"/>
      <c r="AU764" s="441"/>
      <c r="AV764" s="441"/>
      <c r="AW764" s="441"/>
      <c r="AX764" s="441"/>
      <c r="AY764" s="441"/>
      <c r="AZ764" s="441"/>
      <c r="BA764" s="441"/>
      <c r="BB764" s="441"/>
    </row>
    <row r="765" spans="1:54" ht="15.75" customHeight="1">
      <c r="A765" s="40" t="s">
        <v>128</v>
      </c>
      <c r="B765" s="89" t="s">
        <v>2709</v>
      </c>
      <c r="C765" s="441"/>
      <c r="D765" s="435" t="s">
        <v>2036</v>
      </c>
      <c r="E765" s="441"/>
      <c r="F765" s="441"/>
      <c r="G765" s="435" t="s">
        <v>2035</v>
      </c>
      <c r="H765" s="441"/>
      <c r="I765" s="441"/>
      <c r="J765" s="41" t="s">
        <v>2358</v>
      </c>
      <c r="K765" s="441"/>
      <c r="L765" s="441"/>
      <c r="M765" s="441"/>
      <c r="N765" s="441"/>
      <c r="O765" s="441"/>
      <c r="P765" s="441"/>
      <c r="Q765" s="441"/>
      <c r="R765" s="441"/>
      <c r="S765" s="441"/>
      <c r="T765" s="441"/>
      <c r="U765" s="441"/>
      <c r="V765" s="441"/>
      <c r="W765" s="441"/>
      <c r="X765" s="441"/>
      <c r="Y765" s="441"/>
      <c r="Z765" s="441"/>
      <c r="AA765" s="441"/>
      <c r="AB765" s="441"/>
      <c r="AC765" s="441"/>
      <c r="AD765" s="441"/>
      <c r="AE765" s="441"/>
      <c r="AF765" s="441"/>
      <c r="AG765" s="441"/>
      <c r="AH765" s="441"/>
      <c r="AI765" s="441"/>
      <c r="AJ765" s="441"/>
      <c r="AK765" s="441"/>
      <c r="AL765" s="441"/>
      <c r="AM765" s="441"/>
      <c r="AN765" s="441"/>
      <c r="AO765" s="441"/>
      <c r="AP765" s="441"/>
      <c r="AQ765" s="441"/>
      <c r="AR765" s="441"/>
      <c r="AS765" s="441"/>
      <c r="AT765" s="441"/>
      <c r="AU765" s="441"/>
      <c r="AV765" s="441"/>
      <c r="AW765" s="441"/>
      <c r="AX765" s="441"/>
      <c r="AY765" s="441"/>
      <c r="AZ765" s="441"/>
      <c r="BA765" s="441"/>
      <c r="BB765" s="441"/>
    </row>
    <row r="766" spans="1:54" ht="15.75" customHeight="1">
      <c r="A766" s="40"/>
      <c r="B766" s="89" t="s">
        <v>2710</v>
      </c>
      <c r="C766" s="441"/>
      <c r="D766" s="435" t="s">
        <v>2039</v>
      </c>
      <c r="E766" s="441"/>
      <c r="F766" s="441"/>
      <c r="G766" s="435" t="s">
        <v>2038</v>
      </c>
      <c r="H766" s="441"/>
      <c r="I766" s="441"/>
      <c r="J766" s="41" t="s">
        <v>2358</v>
      </c>
      <c r="K766" s="441"/>
      <c r="L766" s="441"/>
      <c r="M766" s="441"/>
      <c r="N766" s="441"/>
      <c r="O766" s="441"/>
      <c r="P766" s="441"/>
      <c r="Q766" s="441"/>
      <c r="R766" s="441"/>
      <c r="S766" s="441"/>
      <c r="T766" s="441"/>
      <c r="U766" s="441"/>
      <c r="V766" s="441"/>
      <c r="W766" s="441"/>
      <c r="X766" s="441"/>
      <c r="Y766" s="441"/>
      <c r="Z766" s="441"/>
      <c r="AA766" s="441"/>
      <c r="AB766" s="441"/>
      <c r="AC766" s="441"/>
      <c r="AD766" s="441"/>
      <c r="AE766" s="441"/>
      <c r="AF766" s="441"/>
      <c r="AG766" s="441"/>
      <c r="AH766" s="441"/>
      <c r="AI766" s="441"/>
      <c r="AJ766" s="441"/>
      <c r="AK766" s="441"/>
      <c r="AL766" s="441"/>
      <c r="AM766" s="441"/>
      <c r="AN766" s="441"/>
      <c r="AO766" s="441"/>
      <c r="AP766" s="441"/>
      <c r="AQ766" s="441"/>
      <c r="AR766" s="441"/>
      <c r="AS766" s="441"/>
      <c r="AT766" s="441"/>
      <c r="AU766" s="441"/>
      <c r="AV766" s="441"/>
      <c r="AW766" s="441"/>
      <c r="AX766" s="441"/>
      <c r="AY766" s="441"/>
      <c r="AZ766" s="441"/>
      <c r="BA766" s="441"/>
      <c r="BB766" s="441"/>
    </row>
    <row r="767" spans="1:54" ht="15.75" customHeight="1">
      <c r="A767" s="40" t="s">
        <v>665</v>
      </c>
      <c r="B767" s="127" t="s">
        <v>2711</v>
      </c>
      <c r="C767" s="441"/>
      <c r="D767" s="118" t="s">
        <v>2712</v>
      </c>
      <c r="E767" s="441"/>
      <c r="F767" s="441" t="s">
        <v>666</v>
      </c>
      <c r="G767" s="441" t="s">
        <v>2713</v>
      </c>
      <c r="H767" s="441"/>
      <c r="I767" s="441"/>
      <c r="J767" s="441"/>
      <c r="K767" s="441"/>
      <c r="L767" s="119" t="s">
        <v>2714</v>
      </c>
      <c r="M767" s="441"/>
      <c r="N767" s="441"/>
      <c r="O767" s="441"/>
      <c r="P767" s="441"/>
      <c r="Q767" s="441"/>
      <c r="R767" s="441"/>
      <c r="S767" s="441"/>
      <c r="T767" s="441"/>
      <c r="U767" s="441"/>
      <c r="V767" s="441"/>
      <c r="W767" s="441"/>
      <c r="X767" s="441"/>
      <c r="Y767" s="441"/>
      <c r="Z767" s="441"/>
      <c r="AA767" s="441"/>
      <c r="AB767" s="441"/>
      <c r="AC767" s="441"/>
      <c r="AD767" s="441"/>
      <c r="AE767" s="441"/>
      <c r="AF767" s="441"/>
      <c r="AG767" s="441"/>
      <c r="AH767" s="441"/>
      <c r="AI767" s="441"/>
      <c r="AJ767" s="441"/>
      <c r="AK767" s="441"/>
      <c r="AL767" s="441"/>
      <c r="AM767" s="441"/>
      <c r="AN767" s="441"/>
      <c r="AO767" s="441"/>
      <c r="AP767" s="441"/>
      <c r="AQ767" s="441"/>
      <c r="AR767" s="441"/>
      <c r="AS767" s="441"/>
      <c r="AT767" s="441"/>
      <c r="AU767" s="441"/>
      <c r="AV767" s="441"/>
      <c r="AW767" s="441"/>
      <c r="AX767" s="441"/>
      <c r="AY767" s="441"/>
      <c r="AZ767" s="441"/>
      <c r="BA767" s="441"/>
      <c r="BB767" s="441"/>
    </row>
    <row r="768" spans="1:54" ht="15.75" customHeight="1">
      <c r="A768" s="40" t="s">
        <v>667</v>
      </c>
      <c r="B768" s="442">
        <v>1</v>
      </c>
      <c r="C768" s="441"/>
      <c r="D768" s="435">
        <v>3630</v>
      </c>
      <c r="E768" s="441">
        <v>4</v>
      </c>
      <c r="F768" s="435" t="s">
        <v>632</v>
      </c>
      <c r="G768" s="435" t="s">
        <v>2040</v>
      </c>
      <c r="H768" s="441"/>
      <c r="I768" s="441"/>
      <c r="J768" s="441"/>
      <c r="K768" s="441"/>
      <c r="L768" s="441"/>
      <c r="M768" s="441"/>
      <c r="N768" s="441"/>
      <c r="O768" s="441"/>
      <c r="P768" s="441"/>
      <c r="Q768" s="441"/>
      <c r="R768" s="441"/>
      <c r="S768" s="441"/>
      <c r="T768" s="441"/>
      <c r="U768" s="441"/>
      <c r="V768" s="441"/>
      <c r="W768" s="441"/>
      <c r="X768" s="441"/>
      <c r="Y768" s="441"/>
      <c r="Z768" s="441"/>
      <c r="AA768" s="441"/>
      <c r="AB768" s="441"/>
      <c r="AC768" s="441"/>
      <c r="AD768" s="441"/>
      <c r="AE768" s="441"/>
      <c r="AF768" s="441"/>
      <c r="AG768" s="441"/>
      <c r="AH768" s="441"/>
      <c r="AI768" s="441"/>
      <c r="AJ768" s="441"/>
      <c r="AK768" s="441"/>
      <c r="AL768" s="441"/>
      <c r="AM768" s="441"/>
      <c r="AN768" s="441"/>
      <c r="AO768" s="441"/>
      <c r="AP768" s="441"/>
      <c r="AQ768" s="441"/>
      <c r="AR768" s="441"/>
      <c r="AS768" s="441"/>
      <c r="AT768" s="441"/>
      <c r="AU768" s="441"/>
      <c r="AV768" s="441"/>
      <c r="AW768" s="441"/>
      <c r="AX768" s="441"/>
      <c r="AY768" s="441"/>
      <c r="AZ768" s="441"/>
      <c r="BA768" s="441"/>
      <c r="BB768" s="441"/>
    </row>
    <row r="769" spans="1:54" ht="15.75" customHeight="1">
      <c r="A769" s="40" t="s">
        <v>668</v>
      </c>
      <c r="B769" s="442">
        <v>1</v>
      </c>
      <c r="C769" s="441"/>
      <c r="D769" s="441">
        <v>3095</v>
      </c>
      <c r="E769" s="441">
        <v>7</v>
      </c>
      <c r="F769" s="435" t="s">
        <v>669</v>
      </c>
      <c r="G769" s="435" t="s">
        <v>2041</v>
      </c>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441"/>
      <c r="AE769" s="441"/>
      <c r="AF769" s="441"/>
      <c r="AG769" s="441"/>
      <c r="AH769" s="441"/>
      <c r="AI769" s="441"/>
      <c r="AJ769" s="441"/>
      <c r="AK769" s="441"/>
      <c r="AL769" s="441"/>
      <c r="AM769" s="441"/>
      <c r="AN769" s="441"/>
      <c r="AO769" s="441"/>
      <c r="AP769" s="441"/>
      <c r="AQ769" s="441"/>
      <c r="AR769" s="441"/>
      <c r="AS769" s="441"/>
      <c r="AT769" s="441"/>
      <c r="AU769" s="441"/>
      <c r="AV769" s="441"/>
      <c r="AW769" s="441"/>
      <c r="AX769" s="441"/>
      <c r="AY769" s="441"/>
      <c r="AZ769" s="441"/>
      <c r="BA769" s="441"/>
      <c r="BB769" s="441"/>
    </row>
    <row r="770" spans="1:54" ht="15.75" customHeight="1">
      <c r="A770" s="40" t="s">
        <v>672</v>
      </c>
      <c r="B770" s="442">
        <v>1</v>
      </c>
      <c r="C770" s="441"/>
      <c r="D770" s="441">
        <v>3460</v>
      </c>
      <c r="E770" s="441">
        <v>2</v>
      </c>
      <c r="F770" s="441">
        <v>39</v>
      </c>
      <c r="G770" s="41" t="s">
        <v>1024</v>
      </c>
      <c r="H770" s="441"/>
      <c r="I770" s="441"/>
      <c r="J770" s="441"/>
      <c r="K770" s="441"/>
      <c r="L770" s="441"/>
      <c r="M770" s="441"/>
      <c r="N770" s="441"/>
      <c r="O770" s="441"/>
      <c r="P770" s="441"/>
      <c r="Q770" s="441"/>
      <c r="R770" s="441"/>
      <c r="S770" s="441"/>
      <c r="T770" s="441"/>
      <c r="U770" s="441"/>
      <c r="V770" s="441"/>
      <c r="W770" s="441"/>
      <c r="X770" s="441"/>
      <c r="Y770" s="441"/>
      <c r="Z770" s="441"/>
      <c r="AA770" s="441"/>
      <c r="AB770" s="441"/>
      <c r="AC770" s="441"/>
      <c r="AD770" s="441"/>
      <c r="AE770" s="441"/>
      <c r="AF770" s="441"/>
      <c r="AG770" s="441"/>
      <c r="AH770" s="441"/>
      <c r="AI770" s="441"/>
      <c r="AJ770" s="441"/>
      <c r="AK770" s="441"/>
      <c r="AL770" s="441"/>
      <c r="AM770" s="441"/>
      <c r="AN770" s="441"/>
      <c r="AO770" s="441"/>
      <c r="AP770" s="441"/>
      <c r="AQ770" s="441"/>
      <c r="AR770" s="441"/>
      <c r="AS770" s="441"/>
      <c r="AT770" s="441"/>
      <c r="AU770" s="441"/>
      <c r="AV770" s="441"/>
      <c r="AW770" s="441"/>
      <c r="AX770" s="441"/>
      <c r="AY770" s="441"/>
      <c r="AZ770" s="441"/>
      <c r="BA770" s="441"/>
      <c r="BB770" s="441"/>
    </row>
    <row r="771" spans="1:54" ht="15.75" customHeight="1">
      <c r="A771" s="40" t="s">
        <v>674</v>
      </c>
      <c r="B771" s="442">
        <v>1</v>
      </c>
      <c r="C771" s="441"/>
      <c r="D771" s="441">
        <v>3495</v>
      </c>
      <c r="E771" s="441"/>
      <c r="F771" s="435" t="s">
        <v>659</v>
      </c>
      <c r="G771" s="441">
        <v>39</v>
      </c>
      <c r="H771" s="441"/>
      <c r="I771" s="441"/>
      <c r="J771" s="441"/>
      <c r="K771" s="441"/>
      <c r="L771" s="441"/>
      <c r="M771" s="441"/>
      <c r="N771" s="441"/>
      <c r="O771" s="441"/>
      <c r="P771" s="441"/>
      <c r="Q771" s="441"/>
      <c r="R771" s="441"/>
      <c r="S771" s="441"/>
      <c r="T771" s="441"/>
      <c r="U771" s="441"/>
      <c r="V771" s="441"/>
      <c r="W771" s="441"/>
      <c r="X771" s="441"/>
      <c r="Y771" s="441"/>
      <c r="Z771" s="441"/>
      <c r="AA771" s="441"/>
      <c r="AB771" s="441"/>
      <c r="AC771" s="441"/>
      <c r="AD771" s="441"/>
      <c r="AE771" s="441"/>
      <c r="AF771" s="441"/>
      <c r="AG771" s="441"/>
      <c r="AH771" s="441"/>
      <c r="AI771" s="441"/>
      <c r="AJ771" s="441"/>
      <c r="AK771" s="441"/>
      <c r="AL771" s="441"/>
      <c r="AM771" s="441"/>
      <c r="AN771" s="441"/>
      <c r="AO771" s="441"/>
      <c r="AP771" s="441"/>
      <c r="AQ771" s="441"/>
      <c r="AR771" s="441"/>
      <c r="AS771" s="441"/>
      <c r="AT771" s="441"/>
      <c r="AU771" s="441"/>
      <c r="AV771" s="441"/>
      <c r="AW771" s="441"/>
      <c r="AX771" s="441"/>
      <c r="AY771" s="441"/>
      <c r="AZ771" s="441"/>
      <c r="BA771" s="441"/>
      <c r="BB771" s="441"/>
    </row>
    <row r="772" spans="1:54" ht="15.75" customHeight="1">
      <c r="A772" s="40" t="s">
        <v>676</v>
      </c>
      <c r="B772" s="442">
        <v>1</v>
      </c>
      <c r="C772" s="441"/>
      <c r="D772" s="441"/>
      <c r="E772" s="441"/>
      <c r="F772" s="41" t="s">
        <v>677</v>
      </c>
      <c r="G772" s="41" t="s">
        <v>2043</v>
      </c>
      <c r="H772" s="441"/>
      <c r="I772" s="441"/>
      <c r="J772" s="441"/>
      <c r="K772" s="441"/>
      <c r="L772" s="441"/>
      <c r="M772" s="441"/>
      <c r="N772" s="441"/>
      <c r="O772" s="441"/>
      <c r="P772" s="441"/>
      <c r="Q772" s="441"/>
      <c r="R772" s="441"/>
      <c r="S772" s="441"/>
      <c r="T772" s="441"/>
      <c r="U772" s="441"/>
      <c r="V772" s="441"/>
      <c r="W772" s="441"/>
      <c r="X772" s="441"/>
      <c r="Y772" s="441"/>
      <c r="Z772" s="441"/>
      <c r="AA772" s="441"/>
      <c r="AB772" s="441"/>
      <c r="AC772" s="441"/>
      <c r="AD772" s="441"/>
      <c r="AE772" s="441"/>
      <c r="AF772" s="441"/>
      <c r="AG772" s="441"/>
      <c r="AH772" s="441"/>
      <c r="AI772" s="441"/>
      <c r="AJ772" s="441"/>
      <c r="AK772" s="441"/>
      <c r="AL772" s="441"/>
      <c r="AM772" s="441"/>
      <c r="AN772" s="441"/>
      <c r="AO772" s="441"/>
      <c r="AP772" s="441"/>
      <c r="AQ772" s="441"/>
      <c r="AR772" s="441"/>
      <c r="AS772" s="441"/>
      <c r="AT772" s="441"/>
      <c r="AU772" s="441"/>
      <c r="AV772" s="441"/>
      <c r="AW772" s="441"/>
      <c r="AX772" s="441"/>
      <c r="AY772" s="441"/>
      <c r="AZ772" s="441"/>
      <c r="BA772" s="441"/>
      <c r="BB772" s="441"/>
    </row>
    <row r="773" spans="1:54" ht="15.75" customHeight="1">
      <c r="A773" s="40" t="s">
        <v>678</v>
      </c>
      <c r="B773" s="442">
        <v>20</v>
      </c>
      <c r="C773" s="441"/>
      <c r="D773" s="441"/>
      <c r="E773" s="441"/>
      <c r="F773" s="441"/>
      <c r="G773" s="41" t="s">
        <v>2044</v>
      </c>
      <c r="H773" s="441"/>
      <c r="I773" s="441"/>
      <c r="J773" s="441"/>
      <c r="K773" s="441"/>
      <c r="L773" s="441"/>
      <c r="M773" s="441"/>
      <c r="N773" s="441"/>
      <c r="O773" s="441"/>
      <c r="P773" s="441"/>
      <c r="Q773" s="441"/>
      <c r="R773" s="441"/>
      <c r="S773" s="441"/>
      <c r="T773" s="441"/>
      <c r="U773" s="441"/>
      <c r="V773" s="441"/>
      <c r="W773" s="441"/>
      <c r="X773" s="441"/>
      <c r="Y773" s="441"/>
      <c r="Z773" s="441"/>
      <c r="AA773" s="441"/>
      <c r="AB773" s="441"/>
      <c r="AC773" s="441"/>
      <c r="AD773" s="441"/>
      <c r="AE773" s="441"/>
      <c r="AF773" s="441"/>
      <c r="AG773" s="441"/>
      <c r="AH773" s="441"/>
      <c r="AI773" s="441"/>
      <c r="AJ773" s="441"/>
      <c r="AK773" s="441"/>
      <c r="AL773" s="441"/>
      <c r="AM773" s="441"/>
      <c r="AN773" s="441"/>
      <c r="AO773" s="441"/>
      <c r="AP773" s="441"/>
      <c r="AQ773" s="441"/>
      <c r="AR773" s="441"/>
      <c r="AS773" s="441"/>
      <c r="AT773" s="441"/>
      <c r="AU773" s="441"/>
      <c r="AV773" s="441"/>
      <c r="AW773" s="441"/>
      <c r="AX773" s="441"/>
      <c r="AY773" s="441"/>
      <c r="AZ773" s="441"/>
      <c r="BA773" s="441"/>
      <c r="BB773" s="441"/>
    </row>
    <row r="774" spans="1:54" ht="15.75" customHeight="1">
      <c r="A774" s="40" t="s">
        <v>681</v>
      </c>
      <c r="B774" s="442">
        <v>179</v>
      </c>
      <c r="C774" s="441"/>
      <c r="D774" s="435" t="s">
        <v>2046</v>
      </c>
      <c r="E774" s="441"/>
      <c r="F774" s="441"/>
      <c r="G774" s="435" t="s">
        <v>2045</v>
      </c>
      <c r="H774" s="441"/>
      <c r="I774" s="441"/>
      <c r="J774" s="441"/>
      <c r="K774" s="441"/>
      <c r="L774" s="441"/>
      <c r="M774" s="441"/>
      <c r="N774" s="441"/>
      <c r="O774" s="441"/>
      <c r="P774" s="441"/>
      <c r="Q774" s="441"/>
      <c r="R774" s="441"/>
      <c r="S774" s="441"/>
      <c r="T774" s="441"/>
      <c r="U774" s="441"/>
      <c r="V774" s="441"/>
      <c r="W774" s="441"/>
      <c r="X774" s="441"/>
      <c r="Y774" s="441"/>
      <c r="Z774" s="441"/>
      <c r="AA774" s="441"/>
      <c r="AB774" s="441"/>
      <c r="AC774" s="441"/>
      <c r="AD774" s="441"/>
      <c r="AE774" s="441"/>
      <c r="AF774" s="441"/>
      <c r="AG774" s="441"/>
      <c r="AH774" s="441"/>
      <c r="AI774" s="441"/>
      <c r="AJ774" s="441"/>
      <c r="AK774" s="441"/>
      <c r="AL774" s="441"/>
      <c r="AM774" s="441"/>
      <c r="AN774" s="441"/>
      <c r="AO774" s="441"/>
      <c r="AP774" s="441"/>
      <c r="AQ774" s="441"/>
      <c r="AR774" s="441"/>
      <c r="AS774" s="441"/>
      <c r="AT774" s="441"/>
      <c r="AU774" s="441"/>
      <c r="AV774" s="441"/>
      <c r="AW774" s="441"/>
      <c r="AX774" s="441"/>
      <c r="AY774" s="441"/>
      <c r="AZ774" s="441"/>
      <c r="BA774" s="441"/>
      <c r="BB774" s="441"/>
    </row>
    <row r="775" spans="1:54" s="85" customFormat="1" ht="15.75" customHeight="1">
      <c r="A775" s="40" t="s">
        <v>683</v>
      </c>
      <c r="B775" s="442">
        <v>1</v>
      </c>
      <c r="C775" s="441"/>
      <c r="D775" s="435"/>
      <c r="E775" s="441">
        <v>5</v>
      </c>
      <c r="F775" s="441"/>
      <c r="G775" s="435" t="s">
        <v>735</v>
      </c>
      <c r="H775" s="441">
        <v>1</v>
      </c>
      <c r="I775" s="441"/>
      <c r="J775" s="441"/>
      <c r="K775" s="441"/>
      <c r="L775" s="441"/>
      <c r="M775" s="441"/>
      <c r="N775" s="441"/>
      <c r="O775" s="441"/>
      <c r="P775" s="441"/>
      <c r="Q775" s="441"/>
      <c r="R775" s="441"/>
      <c r="S775" s="441"/>
      <c r="T775" s="441"/>
      <c r="U775" s="441"/>
      <c r="V775" s="441"/>
      <c r="W775" s="441"/>
      <c r="X775" s="441"/>
      <c r="Y775" s="441"/>
      <c r="Z775" s="441"/>
      <c r="AA775" s="441"/>
      <c r="AB775" s="441"/>
      <c r="AC775" s="441"/>
      <c r="AD775" s="441"/>
      <c r="AE775" s="441"/>
      <c r="AF775" s="441"/>
      <c r="AG775" s="441"/>
      <c r="AH775" s="441"/>
      <c r="AI775" s="441"/>
      <c r="AJ775" s="441"/>
      <c r="AK775" s="441"/>
      <c r="AL775" s="441"/>
      <c r="AM775" s="441"/>
      <c r="AN775" s="441"/>
      <c r="AO775" s="441"/>
      <c r="AP775" s="441"/>
      <c r="AQ775" s="441"/>
      <c r="AR775" s="441"/>
      <c r="AS775" s="441"/>
      <c r="AT775" s="441"/>
      <c r="AU775" s="441"/>
      <c r="AV775" s="441"/>
      <c r="AW775" s="441"/>
      <c r="AX775" s="441"/>
      <c r="AY775" s="441"/>
      <c r="AZ775" s="441"/>
      <c r="BA775" s="441"/>
      <c r="BB775" s="441"/>
    </row>
    <row r="776" spans="1:54" s="85" customFormat="1" ht="15.75" customHeight="1">
      <c r="A776" s="40" t="s">
        <v>684</v>
      </c>
      <c r="B776" s="442">
        <v>1</v>
      </c>
      <c r="C776" s="441"/>
      <c r="D776" s="435">
        <v>3270</v>
      </c>
      <c r="E776" s="441">
        <v>5</v>
      </c>
      <c r="F776" s="41" t="s">
        <v>2185</v>
      </c>
      <c r="G776" s="435">
        <v>39</v>
      </c>
      <c r="H776" s="441"/>
      <c r="I776" s="441"/>
      <c r="J776" s="441"/>
      <c r="K776" s="441"/>
      <c r="L776" s="441"/>
      <c r="M776" s="441"/>
      <c r="N776" s="441"/>
      <c r="O776" s="441"/>
      <c r="P776" s="441"/>
      <c r="Q776" s="441"/>
      <c r="R776" s="441"/>
      <c r="S776" s="441"/>
      <c r="T776" s="441"/>
      <c r="U776" s="441"/>
      <c r="V776" s="441"/>
      <c r="W776" s="441"/>
      <c r="X776" s="441"/>
      <c r="Y776" s="441"/>
      <c r="Z776" s="441"/>
      <c r="AA776" s="441"/>
      <c r="AB776" s="441"/>
      <c r="AC776" s="441"/>
      <c r="AD776" s="441"/>
      <c r="AE776" s="441"/>
      <c r="AF776" s="441"/>
      <c r="AG776" s="441"/>
      <c r="AH776" s="441"/>
      <c r="AI776" s="441"/>
      <c r="AJ776" s="441"/>
      <c r="AK776" s="441"/>
      <c r="AL776" s="441"/>
      <c r="AM776" s="441"/>
      <c r="AN776" s="441"/>
      <c r="AO776" s="441"/>
      <c r="AP776" s="441"/>
      <c r="AQ776" s="441"/>
      <c r="AR776" s="441"/>
      <c r="AS776" s="441"/>
      <c r="AT776" s="441"/>
      <c r="AU776" s="441"/>
      <c r="AV776" s="441"/>
      <c r="AW776" s="441"/>
      <c r="AX776" s="441"/>
      <c r="AY776" s="441"/>
      <c r="AZ776" s="441"/>
      <c r="BA776" s="441"/>
      <c r="BB776" s="441"/>
    </row>
    <row r="777" spans="1:54" ht="15.75" customHeight="1">
      <c r="B777" s="442">
        <v>2</v>
      </c>
      <c r="C777" s="441"/>
      <c r="D777" s="441">
        <v>3270</v>
      </c>
      <c r="E777" s="441">
        <v>4</v>
      </c>
      <c r="F777" s="41" t="s">
        <v>2040</v>
      </c>
      <c r="G777" s="441">
        <v>39</v>
      </c>
      <c r="H777" s="441"/>
      <c r="I777" s="441"/>
      <c r="J777" s="441"/>
      <c r="K777" s="441"/>
      <c r="L777" s="441"/>
      <c r="M777" s="441"/>
      <c r="N777" s="441"/>
      <c r="O777" s="441"/>
      <c r="P777" s="441"/>
      <c r="Q777" s="441"/>
      <c r="R777" s="441"/>
      <c r="S777" s="441"/>
      <c r="T777" s="441"/>
      <c r="U777" s="441"/>
      <c r="V777" s="441"/>
      <c r="W777" s="441"/>
      <c r="X777" s="441"/>
      <c r="Y777" s="441"/>
      <c r="Z777" s="441"/>
      <c r="AA777" s="441"/>
      <c r="AB777" s="441"/>
      <c r="AC777" s="441"/>
      <c r="AD777" s="441"/>
      <c r="AE777" s="441"/>
      <c r="AF777" s="441"/>
      <c r="AG777" s="441"/>
      <c r="AH777" s="441"/>
      <c r="AI777" s="441"/>
      <c r="AJ777" s="441"/>
      <c r="AK777" s="441"/>
      <c r="AL777" s="441"/>
      <c r="AM777" s="441"/>
      <c r="AN777" s="441"/>
      <c r="AO777" s="441"/>
      <c r="AP777" s="441"/>
      <c r="AQ777" s="441"/>
      <c r="AR777" s="441"/>
      <c r="AS777" s="441"/>
      <c r="AT777" s="441"/>
      <c r="AU777" s="441"/>
      <c r="AV777" s="441"/>
      <c r="AW777" s="441"/>
      <c r="AX777" s="441"/>
      <c r="AY777" s="441"/>
      <c r="AZ777" s="441"/>
      <c r="BA777" s="441"/>
      <c r="BB777" s="441"/>
    </row>
    <row r="778" spans="1:54" ht="15.75" customHeight="1">
      <c r="A778" s="40"/>
      <c r="B778" s="442">
        <v>3</v>
      </c>
      <c r="C778" s="441"/>
      <c r="D778" s="441">
        <v>3180</v>
      </c>
      <c r="E778" s="441">
        <v>18</v>
      </c>
      <c r="F778" s="41" t="s">
        <v>2041</v>
      </c>
      <c r="G778" s="41" t="s">
        <v>2394</v>
      </c>
      <c r="H778" s="441"/>
      <c r="I778" s="441"/>
      <c r="J778" s="441"/>
      <c r="K778" s="441"/>
      <c r="L778" s="441"/>
      <c r="M778" s="441"/>
      <c r="N778" s="441"/>
      <c r="O778" s="441"/>
      <c r="P778" s="441"/>
      <c r="Q778" s="441"/>
      <c r="R778" s="441"/>
      <c r="S778" s="441"/>
      <c r="T778" s="441"/>
      <c r="U778" s="441"/>
      <c r="V778" s="441"/>
      <c r="W778" s="441"/>
      <c r="X778" s="441"/>
      <c r="Y778" s="441"/>
      <c r="Z778" s="441"/>
      <c r="AA778" s="441"/>
      <c r="AB778" s="441"/>
      <c r="AC778" s="441"/>
      <c r="AD778" s="441"/>
      <c r="AE778" s="441"/>
      <c r="AF778" s="441"/>
      <c r="AG778" s="441"/>
      <c r="AH778" s="441"/>
      <c r="AI778" s="441"/>
      <c r="AJ778" s="441"/>
      <c r="AK778" s="441"/>
      <c r="AL778" s="441"/>
      <c r="AM778" s="441"/>
      <c r="AN778" s="441"/>
      <c r="AO778" s="441"/>
      <c r="AP778" s="441"/>
      <c r="AQ778" s="441"/>
      <c r="AR778" s="441"/>
      <c r="AS778" s="441"/>
      <c r="AT778" s="441"/>
      <c r="AU778" s="441"/>
      <c r="AV778" s="441"/>
      <c r="AW778" s="441"/>
      <c r="AX778" s="441"/>
      <c r="AY778" s="441"/>
      <c r="AZ778" s="441"/>
      <c r="BA778" s="441"/>
      <c r="BB778" s="441"/>
    </row>
    <row r="779" spans="1:54" ht="15.75" customHeight="1">
      <c r="A779" s="40"/>
      <c r="B779" s="442">
        <v>4</v>
      </c>
      <c r="C779" s="441"/>
      <c r="D779" s="441">
        <v>2790</v>
      </c>
      <c r="E779" s="441">
        <v>-1</v>
      </c>
      <c r="F779" s="41" t="s">
        <v>2483</v>
      </c>
      <c r="G779" s="41" t="s">
        <v>2389</v>
      </c>
      <c r="H779" s="441"/>
      <c r="I779" s="441"/>
      <c r="J779" s="441"/>
      <c r="K779" s="441"/>
      <c r="L779" s="441"/>
      <c r="M779" s="441"/>
      <c r="N779" s="441"/>
      <c r="O779" s="441"/>
      <c r="P779" s="441"/>
      <c r="Q779" s="441"/>
      <c r="R779" s="441"/>
      <c r="S779" s="441"/>
      <c r="T779" s="441"/>
      <c r="U779" s="441"/>
      <c r="V779" s="441"/>
      <c r="W779" s="441"/>
      <c r="X779" s="441"/>
      <c r="Y779" s="441"/>
      <c r="Z779" s="441"/>
      <c r="AA779" s="441"/>
      <c r="AB779" s="441"/>
      <c r="AC779" s="441"/>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1"/>
      <c r="AY779" s="441"/>
      <c r="AZ779" s="441"/>
      <c r="BA779" s="441"/>
      <c r="BB779" s="441"/>
    </row>
    <row r="780" spans="1:54" ht="15.75" customHeight="1">
      <c r="A780" s="40"/>
      <c r="B780" s="442">
        <v>5</v>
      </c>
      <c r="C780" s="441"/>
      <c r="D780" s="441">
        <v>3500</v>
      </c>
      <c r="E780" s="441">
        <v>35</v>
      </c>
      <c r="F780" s="41" t="s">
        <v>735</v>
      </c>
      <c r="G780" s="41" t="s">
        <v>2483</v>
      </c>
      <c r="H780" s="441"/>
      <c r="I780" s="441"/>
      <c r="J780" s="441"/>
      <c r="K780" s="441"/>
      <c r="L780" s="441"/>
      <c r="M780" s="441"/>
      <c r="N780" s="441"/>
      <c r="O780" s="441"/>
      <c r="P780" s="441"/>
      <c r="Q780" s="441"/>
      <c r="R780" s="441"/>
      <c r="S780" s="441"/>
      <c r="T780" s="441"/>
      <c r="U780" s="441"/>
      <c r="V780" s="441"/>
      <c r="W780" s="441"/>
      <c r="X780" s="441"/>
      <c r="Y780" s="441"/>
      <c r="Z780" s="441"/>
      <c r="AA780" s="441"/>
      <c r="AB780" s="441"/>
      <c r="AC780" s="441"/>
      <c r="AD780" s="441"/>
      <c r="AE780" s="441"/>
      <c r="AF780" s="441"/>
      <c r="AG780" s="441"/>
      <c r="AH780" s="441"/>
      <c r="AI780" s="441"/>
      <c r="AJ780" s="441"/>
      <c r="AK780" s="441"/>
      <c r="AL780" s="441"/>
      <c r="AM780" s="441"/>
      <c r="AN780" s="441"/>
      <c r="AO780" s="441"/>
      <c r="AP780" s="441"/>
      <c r="AQ780" s="441"/>
      <c r="AR780" s="441"/>
      <c r="AS780" s="441"/>
      <c r="AT780" s="441"/>
      <c r="AU780" s="441"/>
      <c r="AV780" s="441"/>
      <c r="AW780" s="441"/>
      <c r="AX780" s="441"/>
      <c r="AY780" s="441"/>
      <c r="AZ780" s="441"/>
      <c r="BA780" s="441"/>
      <c r="BB780" s="441"/>
    </row>
    <row r="781" spans="1:54" ht="15.75" customHeight="1">
      <c r="A781" s="40" t="s">
        <v>456</v>
      </c>
      <c r="B781" s="89" t="s">
        <v>2715</v>
      </c>
      <c r="C781" s="441"/>
      <c r="D781" s="91" t="s">
        <v>2716</v>
      </c>
      <c r="E781" s="441"/>
      <c r="F781" s="441"/>
      <c r="G781" s="41" t="s">
        <v>2320</v>
      </c>
      <c r="H781" s="441"/>
      <c r="I781" s="441"/>
      <c r="J781" s="441"/>
      <c r="K781" s="441"/>
      <c r="L781" s="441"/>
      <c r="M781" s="441"/>
      <c r="N781" s="441"/>
      <c r="O781" s="441"/>
      <c r="P781" s="441"/>
      <c r="Q781" s="441"/>
      <c r="R781" s="441"/>
      <c r="S781" s="441"/>
      <c r="T781" s="441"/>
      <c r="U781" s="441"/>
      <c r="V781" s="441"/>
      <c r="W781" s="441"/>
      <c r="X781" s="441"/>
      <c r="Y781" s="441"/>
      <c r="Z781" s="441"/>
      <c r="AA781" s="441"/>
      <c r="AB781" s="441"/>
      <c r="AC781" s="441"/>
      <c r="AD781" s="441"/>
      <c r="AE781" s="441"/>
      <c r="AF781" s="441"/>
      <c r="AG781" s="441"/>
      <c r="AH781" s="441"/>
      <c r="AI781" s="441"/>
      <c r="AJ781" s="441"/>
      <c r="AK781" s="441"/>
      <c r="AL781" s="441"/>
      <c r="AM781" s="441"/>
      <c r="AN781" s="441"/>
      <c r="AO781" s="441"/>
      <c r="AP781" s="441"/>
      <c r="AQ781" s="441"/>
      <c r="AR781" s="441"/>
      <c r="AS781" s="441"/>
      <c r="AT781" s="441"/>
      <c r="AU781" s="441"/>
      <c r="AV781" s="441"/>
      <c r="AW781" s="441"/>
      <c r="AX781" s="441"/>
      <c r="AY781" s="441"/>
      <c r="AZ781" s="441"/>
      <c r="BA781" s="441"/>
      <c r="BB781" s="441"/>
    </row>
    <row r="782" spans="1:54" s="85" customFormat="1" ht="15.75" customHeight="1">
      <c r="A782" s="40" t="s">
        <v>693</v>
      </c>
      <c r="B782" s="89">
        <v>1</v>
      </c>
      <c r="C782" s="441"/>
      <c r="D782" s="441">
        <v>3000</v>
      </c>
      <c r="E782" s="441">
        <v>1</v>
      </c>
      <c r="F782" s="41" t="s">
        <v>632</v>
      </c>
      <c r="G782" s="435">
        <v>38</v>
      </c>
      <c r="H782" s="441"/>
      <c r="I782" s="441"/>
      <c r="J782" s="441"/>
      <c r="K782" s="441"/>
      <c r="L782" s="441"/>
      <c r="M782" s="441"/>
      <c r="N782" s="441"/>
      <c r="O782" s="441"/>
      <c r="P782" s="441"/>
      <c r="Q782" s="441"/>
      <c r="R782" s="441"/>
      <c r="S782" s="441"/>
      <c r="T782" s="441"/>
      <c r="U782" s="441"/>
      <c r="V782" s="441"/>
      <c r="W782" s="441"/>
      <c r="X782" s="441"/>
      <c r="Y782" s="441"/>
      <c r="Z782" s="441"/>
      <c r="AA782" s="441"/>
      <c r="AB782" s="441"/>
      <c r="AC782" s="441"/>
      <c r="AD782" s="441"/>
      <c r="AE782" s="441"/>
      <c r="AF782" s="441"/>
      <c r="AG782" s="441"/>
      <c r="AH782" s="441"/>
      <c r="AI782" s="441"/>
      <c r="AJ782" s="441"/>
      <c r="AK782" s="441"/>
      <c r="AL782" s="441"/>
      <c r="AM782" s="441"/>
      <c r="AN782" s="441"/>
      <c r="AO782" s="441"/>
      <c r="AP782" s="441"/>
      <c r="AQ782" s="441"/>
      <c r="AR782" s="441"/>
      <c r="AS782" s="441"/>
      <c r="AT782" s="441"/>
      <c r="AU782" s="441"/>
      <c r="AV782" s="441"/>
      <c r="AW782" s="441"/>
      <c r="AX782" s="441"/>
      <c r="AY782" s="441"/>
      <c r="AZ782" s="441"/>
      <c r="BA782" s="441"/>
      <c r="BB782" s="441"/>
    </row>
    <row r="783" spans="1:54" s="85" customFormat="1" ht="15.75" customHeight="1">
      <c r="A783" s="40" t="s">
        <v>695</v>
      </c>
      <c r="B783" s="89"/>
      <c r="C783" s="441"/>
      <c r="D783" s="441"/>
      <c r="E783" s="91" t="s">
        <v>698</v>
      </c>
      <c r="F783" s="435" t="s">
        <v>697</v>
      </c>
      <c r="G783" s="435" t="s">
        <v>2050</v>
      </c>
      <c r="H783" s="441"/>
      <c r="I783" s="441"/>
      <c r="J783" s="441"/>
      <c r="K783" s="441"/>
      <c r="L783" s="441"/>
      <c r="M783" s="441"/>
      <c r="N783" s="441"/>
      <c r="O783" s="441"/>
      <c r="P783" s="441"/>
      <c r="Q783" s="441"/>
      <c r="R783" s="441"/>
      <c r="S783" s="441"/>
      <c r="T783" s="441"/>
      <c r="U783" s="441"/>
      <c r="V783" s="441"/>
      <c r="W783" s="441"/>
      <c r="X783" s="441"/>
      <c r="Y783" s="441"/>
      <c r="Z783" s="441"/>
      <c r="AA783" s="441"/>
      <c r="AB783" s="441"/>
      <c r="AC783" s="441"/>
      <c r="AD783" s="441"/>
      <c r="AE783" s="441"/>
      <c r="AF783" s="441"/>
      <c r="AG783" s="441"/>
      <c r="AH783" s="441"/>
      <c r="AI783" s="441"/>
      <c r="AJ783" s="441"/>
      <c r="AK783" s="441"/>
      <c r="AL783" s="441"/>
      <c r="AM783" s="441"/>
      <c r="AN783" s="441"/>
      <c r="AO783" s="441"/>
      <c r="AP783" s="441"/>
      <c r="AQ783" s="441"/>
      <c r="AR783" s="441"/>
      <c r="AS783" s="441"/>
      <c r="AT783" s="441"/>
      <c r="AU783" s="441"/>
      <c r="AV783" s="441"/>
      <c r="AW783" s="441"/>
      <c r="AX783" s="441"/>
      <c r="AY783" s="441"/>
      <c r="AZ783" s="441"/>
      <c r="BA783" s="441"/>
      <c r="BB783" s="441"/>
    </row>
    <row r="784" spans="1:54" s="85" customFormat="1" ht="15.75" customHeight="1">
      <c r="A784" s="40" t="s">
        <v>700</v>
      </c>
      <c r="B784" s="128" t="s">
        <v>759</v>
      </c>
      <c r="C784" s="441"/>
      <c r="D784" s="441"/>
      <c r="E784" s="91"/>
      <c r="F784" s="435"/>
      <c r="G784" s="435"/>
      <c r="H784" s="441"/>
      <c r="I784" s="441"/>
      <c r="J784" s="441"/>
      <c r="K784" s="441"/>
      <c r="L784" s="441"/>
      <c r="M784" s="441"/>
      <c r="N784" s="441"/>
      <c r="O784" s="441"/>
      <c r="P784" s="441"/>
      <c r="Q784" s="441"/>
      <c r="R784" s="441"/>
      <c r="S784" s="441"/>
      <c r="T784" s="441"/>
      <c r="U784" s="441"/>
      <c r="V784" s="441"/>
      <c r="W784" s="441"/>
      <c r="X784" s="441"/>
      <c r="Y784" s="441"/>
      <c r="Z784" s="441"/>
      <c r="AA784" s="441"/>
      <c r="AB784" s="441"/>
      <c r="AC784" s="441"/>
      <c r="AD784" s="441"/>
      <c r="AE784" s="441"/>
      <c r="AF784" s="441"/>
      <c r="AG784" s="441"/>
      <c r="AH784" s="441"/>
      <c r="AI784" s="441"/>
      <c r="AJ784" s="441"/>
      <c r="AK784" s="441"/>
      <c r="AL784" s="441"/>
      <c r="AM784" s="441"/>
      <c r="AN784" s="441"/>
      <c r="AO784" s="441"/>
      <c r="AP784" s="441"/>
      <c r="AQ784" s="441"/>
      <c r="AR784" s="441"/>
      <c r="AS784" s="441"/>
      <c r="AT784" s="441"/>
      <c r="AU784" s="441"/>
      <c r="AV784" s="441"/>
      <c r="AW784" s="441"/>
      <c r="AX784" s="441"/>
      <c r="AY784" s="441"/>
      <c r="AZ784" s="441"/>
      <c r="BA784" s="441"/>
      <c r="BB784" s="441"/>
    </row>
    <row r="785" spans="1:54" s="85" customFormat="1" ht="15.75" customHeight="1">
      <c r="A785" s="40" t="s">
        <v>702</v>
      </c>
      <c r="B785" s="128">
        <v>1</v>
      </c>
      <c r="C785" s="441"/>
      <c r="D785" s="441">
        <v>1550</v>
      </c>
      <c r="E785" s="91"/>
      <c r="F785" s="435"/>
      <c r="G785" s="435">
        <v>31</v>
      </c>
      <c r="H785" s="441"/>
      <c r="I785" s="441"/>
      <c r="J785" s="441"/>
      <c r="K785" s="441"/>
      <c r="L785" s="441"/>
      <c r="M785" s="441"/>
      <c r="N785" s="441"/>
      <c r="O785" s="441"/>
      <c r="P785" s="441"/>
      <c r="Q785" s="441"/>
      <c r="R785" s="441"/>
      <c r="S785" s="441"/>
      <c r="T785" s="441"/>
      <c r="U785" s="441"/>
      <c r="V785" s="441"/>
      <c r="W785" s="441"/>
      <c r="X785" s="441"/>
      <c r="Y785" s="441"/>
      <c r="Z785" s="441"/>
      <c r="AA785" s="441"/>
      <c r="AB785" s="441"/>
      <c r="AC785" s="441"/>
      <c r="AD785" s="441"/>
      <c r="AE785" s="441"/>
      <c r="AF785" s="441"/>
      <c r="AG785" s="441"/>
      <c r="AH785" s="441"/>
      <c r="AI785" s="441"/>
      <c r="AJ785" s="441"/>
      <c r="AK785" s="441"/>
      <c r="AL785" s="441"/>
      <c r="AM785" s="441"/>
      <c r="AN785" s="441"/>
      <c r="AO785" s="441"/>
      <c r="AP785" s="441"/>
      <c r="AQ785" s="441"/>
      <c r="AR785" s="441"/>
      <c r="AS785" s="441"/>
      <c r="AT785" s="441"/>
      <c r="AU785" s="441"/>
      <c r="AV785" s="441"/>
      <c r="AW785" s="441"/>
      <c r="AX785" s="441"/>
      <c r="AY785" s="441"/>
      <c r="AZ785" s="441"/>
      <c r="BA785" s="441"/>
      <c r="BB785" s="441"/>
    </row>
    <row r="786" spans="1:54" s="85" customFormat="1" ht="15.75" customHeight="1">
      <c r="A786" s="40"/>
      <c r="B786" s="128">
        <v>2</v>
      </c>
      <c r="C786" s="441"/>
      <c r="D786" s="441">
        <v>1930</v>
      </c>
      <c r="E786" s="91"/>
      <c r="F786" s="435"/>
      <c r="G786" s="435" t="s">
        <v>732</v>
      </c>
      <c r="H786" s="441"/>
      <c r="I786" s="441"/>
      <c r="J786" s="441"/>
      <c r="K786" s="441"/>
      <c r="L786" s="441"/>
      <c r="M786" s="441"/>
      <c r="N786" s="441"/>
      <c r="O786" s="441"/>
      <c r="P786" s="441"/>
      <c r="Q786" s="441"/>
      <c r="R786" s="441"/>
      <c r="S786" s="441"/>
      <c r="T786" s="441"/>
      <c r="U786" s="441"/>
      <c r="V786" s="441"/>
      <c r="W786" s="441"/>
      <c r="X786" s="441"/>
      <c r="Y786" s="441"/>
      <c r="Z786" s="441"/>
      <c r="AA786" s="441"/>
      <c r="AB786" s="441"/>
      <c r="AC786" s="441"/>
      <c r="AD786" s="441"/>
      <c r="AE786" s="441"/>
      <c r="AF786" s="441"/>
      <c r="AG786" s="441"/>
      <c r="AH786" s="441"/>
      <c r="AI786" s="441"/>
      <c r="AJ786" s="441"/>
      <c r="AK786" s="441"/>
      <c r="AL786" s="441"/>
      <c r="AM786" s="441"/>
      <c r="AN786" s="441"/>
      <c r="AO786" s="441"/>
      <c r="AP786" s="441"/>
      <c r="AQ786" s="441"/>
      <c r="AR786" s="441"/>
      <c r="AS786" s="441"/>
      <c r="AT786" s="441"/>
      <c r="AU786" s="441"/>
      <c r="AV786" s="441"/>
      <c r="AW786" s="441"/>
      <c r="AX786" s="441"/>
      <c r="AY786" s="441"/>
      <c r="AZ786" s="441"/>
      <c r="BA786" s="441"/>
      <c r="BB786" s="441"/>
    </row>
    <row r="787" spans="1:54" s="85" customFormat="1" ht="15.75" customHeight="1">
      <c r="A787" s="40" t="s">
        <v>705</v>
      </c>
      <c r="B787" s="129">
        <v>1</v>
      </c>
      <c r="C787" s="441"/>
      <c r="D787" s="14">
        <v>2380</v>
      </c>
      <c r="E787" s="436"/>
      <c r="F787" s="14" t="s">
        <v>2717</v>
      </c>
      <c r="G787" s="441"/>
      <c r="H787" s="441"/>
      <c r="I787" s="441"/>
      <c r="J787" s="441"/>
      <c r="K787" s="441"/>
      <c r="L787" s="441"/>
      <c r="M787" s="441"/>
      <c r="N787" s="441"/>
      <c r="O787" s="441"/>
      <c r="P787" s="441"/>
      <c r="Q787" s="441"/>
      <c r="R787" s="441"/>
      <c r="S787" s="441"/>
      <c r="T787" s="441"/>
      <c r="U787" s="441"/>
      <c r="V787" s="441"/>
      <c r="W787" s="441"/>
      <c r="X787" s="441"/>
      <c r="Y787" s="441"/>
      <c r="Z787" s="441"/>
      <c r="AA787" s="441"/>
      <c r="AB787" s="441"/>
      <c r="AC787" s="441"/>
      <c r="AD787" s="441"/>
      <c r="AE787" s="441"/>
      <c r="AF787" s="441"/>
      <c r="AG787" s="441"/>
      <c r="AH787" s="441"/>
      <c r="AI787" s="441"/>
      <c r="AJ787" s="441"/>
      <c r="AK787" s="441"/>
      <c r="AL787" s="441"/>
      <c r="AM787" s="441"/>
      <c r="AN787" s="441"/>
      <c r="AO787" s="441"/>
      <c r="AP787" s="441"/>
      <c r="AQ787" s="441"/>
      <c r="AR787" s="441"/>
      <c r="AS787" s="441"/>
      <c r="AT787" s="441"/>
      <c r="AU787" s="441"/>
      <c r="AV787" s="441"/>
      <c r="AW787" s="441"/>
      <c r="AX787" s="441"/>
      <c r="AY787" s="441"/>
      <c r="AZ787" s="441"/>
      <c r="BA787" s="441"/>
      <c r="BB787" s="441"/>
    </row>
    <row r="788" spans="1:54" ht="15.75" customHeight="1">
      <c r="A788" s="40"/>
      <c r="B788" s="129">
        <v>2</v>
      </c>
      <c r="C788" s="441"/>
      <c r="D788" s="14">
        <v>3510</v>
      </c>
      <c r="E788" s="441"/>
      <c r="F788" s="14" t="s">
        <v>2718</v>
      </c>
      <c r="G788" s="441"/>
      <c r="H788" s="441"/>
      <c r="I788" s="441"/>
      <c r="J788" s="441"/>
      <c r="K788" s="441"/>
      <c r="L788" s="441"/>
      <c r="M788" s="441"/>
      <c r="N788" s="441"/>
      <c r="O788" s="441"/>
      <c r="P788" s="441"/>
      <c r="Q788" s="441"/>
      <c r="R788" s="441"/>
      <c r="S788" s="441"/>
      <c r="T788" s="441"/>
      <c r="U788" s="441"/>
      <c r="V788" s="441"/>
      <c r="W788" s="441"/>
      <c r="X788" s="441"/>
      <c r="Y788" s="441"/>
      <c r="Z788" s="441"/>
      <c r="AA788" s="441"/>
      <c r="AB788" s="441"/>
      <c r="AC788" s="441"/>
      <c r="AD788" s="441"/>
      <c r="AE788" s="441"/>
      <c r="AF788" s="441"/>
      <c r="AG788" s="441"/>
      <c r="AH788" s="441"/>
      <c r="AI788" s="441"/>
      <c r="AJ788" s="441"/>
      <c r="AK788" s="441"/>
      <c r="AL788" s="441"/>
      <c r="AM788" s="441"/>
      <c r="AN788" s="441"/>
      <c r="AO788" s="441"/>
      <c r="AP788" s="441"/>
      <c r="AQ788" s="441"/>
      <c r="AR788" s="441"/>
      <c r="AS788" s="441"/>
      <c r="AT788" s="441"/>
      <c r="AU788" s="441"/>
      <c r="AV788" s="441"/>
      <c r="AW788" s="441"/>
      <c r="AX788" s="441"/>
      <c r="AY788" s="441"/>
      <c r="AZ788" s="441"/>
      <c r="BA788" s="441"/>
      <c r="BB788" s="441"/>
    </row>
    <row r="789" spans="1:54" ht="15.75" customHeight="1">
      <c r="B789" s="129">
        <v>3</v>
      </c>
      <c r="C789" s="441"/>
      <c r="D789" s="14">
        <v>3635</v>
      </c>
      <c r="E789" s="441"/>
      <c r="F789" s="14" t="s">
        <v>2719</v>
      </c>
      <c r="G789" s="441"/>
      <c r="H789" s="441"/>
      <c r="I789" s="441"/>
      <c r="J789" s="441"/>
      <c r="K789" s="441"/>
      <c r="L789" s="441"/>
      <c r="M789" s="441"/>
      <c r="N789" s="441"/>
      <c r="O789" s="441"/>
      <c r="P789" s="441"/>
      <c r="Q789" s="441"/>
      <c r="R789" s="441"/>
      <c r="S789" s="441"/>
      <c r="T789" s="441"/>
      <c r="U789" s="441"/>
      <c r="V789" s="441"/>
      <c r="W789" s="441"/>
      <c r="X789" s="441"/>
      <c r="Y789" s="441"/>
      <c r="Z789" s="441"/>
      <c r="AA789" s="441"/>
      <c r="AB789" s="441"/>
      <c r="AC789" s="441"/>
      <c r="AD789" s="441"/>
      <c r="AE789" s="441"/>
      <c r="AF789" s="441"/>
      <c r="AG789" s="441"/>
      <c r="AH789" s="441"/>
      <c r="AI789" s="441"/>
      <c r="AJ789" s="441"/>
      <c r="AK789" s="441"/>
      <c r="AL789" s="441"/>
      <c r="AM789" s="441"/>
      <c r="AN789" s="441"/>
      <c r="AO789" s="441"/>
      <c r="AP789" s="441"/>
      <c r="AQ789" s="441"/>
      <c r="AR789" s="441"/>
      <c r="AS789" s="441"/>
      <c r="AT789" s="441"/>
      <c r="AU789" s="441"/>
      <c r="AV789" s="441"/>
      <c r="AW789" s="441"/>
      <c r="AX789" s="441"/>
      <c r="AY789" s="441"/>
      <c r="AZ789" s="441"/>
      <c r="BA789" s="441"/>
      <c r="BB789" s="441"/>
    </row>
    <row r="790" spans="1:54" ht="15.75" customHeight="1">
      <c r="A790" s="40"/>
      <c r="B790" s="129">
        <v>4</v>
      </c>
      <c r="C790" s="441"/>
      <c r="D790" s="14">
        <v>2305</v>
      </c>
      <c r="E790" s="441"/>
      <c r="F790" s="14" t="s">
        <v>2720</v>
      </c>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1"/>
      <c r="AE790" s="441"/>
      <c r="AF790" s="441"/>
      <c r="AG790" s="441"/>
      <c r="AH790" s="441"/>
      <c r="AI790" s="441"/>
      <c r="AJ790" s="441"/>
      <c r="AK790" s="441"/>
      <c r="AL790" s="441"/>
      <c r="AM790" s="441"/>
      <c r="AN790" s="441"/>
      <c r="AO790" s="441"/>
      <c r="AP790" s="441"/>
      <c r="AQ790" s="441"/>
      <c r="AR790" s="441"/>
      <c r="AS790" s="441"/>
      <c r="AT790" s="441"/>
      <c r="AU790" s="441"/>
      <c r="AV790" s="441"/>
      <c r="AW790" s="441"/>
      <c r="AX790" s="441"/>
      <c r="AY790" s="441"/>
      <c r="AZ790" s="441"/>
      <c r="BA790" s="441"/>
      <c r="BB790" s="441"/>
    </row>
    <row r="791" spans="1:54" ht="15.75" customHeight="1">
      <c r="A791" s="40"/>
      <c r="B791" s="129">
        <v>5</v>
      </c>
      <c r="C791" s="436"/>
      <c r="D791" s="14">
        <v>2720</v>
      </c>
      <c r="E791" s="436"/>
      <c r="F791" s="14" t="s">
        <v>2717</v>
      </c>
      <c r="G791" s="436"/>
      <c r="H791" s="436"/>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1"/>
      <c r="AE791" s="441"/>
      <c r="AF791" s="441"/>
      <c r="AG791" s="441"/>
      <c r="AH791" s="441"/>
      <c r="AI791" s="441"/>
      <c r="AJ791" s="441"/>
      <c r="AK791" s="441"/>
      <c r="AL791" s="441"/>
      <c r="AM791" s="441"/>
      <c r="AN791" s="441"/>
      <c r="AO791" s="441"/>
      <c r="AP791" s="441"/>
      <c r="AQ791" s="441"/>
      <c r="AR791" s="441"/>
      <c r="AS791" s="441"/>
      <c r="AT791" s="441"/>
      <c r="AU791" s="441"/>
      <c r="AV791" s="441"/>
      <c r="AW791" s="441"/>
      <c r="AX791" s="441"/>
      <c r="AY791" s="441"/>
      <c r="AZ791" s="441"/>
      <c r="BA791" s="441"/>
      <c r="BB791" s="441"/>
    </row>
    <row r="792" spans="1:54" ht="15.75" customHeight="1">
      <c r="A792" s="40"/>
      <c r="B792" s="129">
        <v>6</v>
      </c>
      <c r="C792" s="436"/>
      <c r="D792" s="14">
        <v>665</v>
      </c>
      <c r="E792" s="436"/>
      <c r="F792" s="14" t="s">
        <v>2721</v>
      </c>
      <c r="G792" s="436"/>
      <c r="H792" s="436"/>
      <c r="I792" s="436"/>
      <c r="J792" s="436"/>
      <c r="K792" s="436"/>
      <c r="L792" s="441"/>
      <c r="M792" s="441"/>
      <c r="N792" s="441"/>
      <c r="O792" s="441"/>
      <c r="P792" s="441"/>
      <c r="Q792" s="441"/>
      <c r="R792" s="441"/>
      <c r="S792" s="441"/>
      <c r="T792" s="441"/>
      <c r="U792" s="441"/>
      <c r="V792" s="441"/>
      <c r="W792" s="441"/>
      <c r="X792" s="441"/>
      <c r="Y792" s="441"/>
      <c r="Z792" s="441"/>
      <c r="AA792" s="441"/>
      <c r="AB792" s="441"/>
      <c r="AC792" s="441"/>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1"/>
      <c r="AY792" s="441"/>
      <c r="AZ792" s="441"/>
      <c r="BA792" s="441"/>
      <c r="BB792" s="441"/>
    </row>
    <row r="793" spans="1:54" ht="15.75" customHeight="1">
      <c r="A793" s="40"/>
      <c r="B793" s="129">
        <v>7</v>
      </c>
      <c r="C793" s="436"/>
      <c r="D793" s="14">
        <v>2650</v>
      </c>
      <c r="E793" s="436"/>
      <c r="F793" s="14" t="s">
        <v>2722</v>
      </c>
      <c r="G793" s="436"/>
      <c r="H793" s="436"/>
      <c r="I793" s="436"/>
      <c r="J793" s="436"/>
      <c r="K793" s="436"/>
      <c r="L793" s="441"/>
      <c r="M793" s="441"/>
      <c r="N793" s="441"/>
      <c r="O793" s="441"/>
      <c r="P793" s="441"/>
      <c r="Q793" s="441"/>
      <c r="R793" s="441"/>
      <c r="S793" s="441"/>
      <c r="T793" s="441"/>
      <c r="U793" s="441"/>
      <c r="V793" s="441"/>
      <c r="W793" s="441"/>
      <c r="X793" s="441"/>
      <c r="Y793" s="441"/>
      <c r="Z793" s="441"/>
      <c r="AA793" s="441"/>
      <c r="AB793" s="441"/>
      <c r="AC793" s="441"/>
      <c r="AD793" s="441"/>
      <c r="AE793" s="441"/>
      <c r="AF793" s="441"/>
      <c r="AG793" s="441"/>
      <c r="AH793" s="441"/>
      <c r="AI793" s="441"/>
      <c r="AJ793" s="441"/>
      <c r="AK793" s="441"/>
      <c r="AL793" s="441"/>
      <c r="AM793" s="441"/>
      <c r="AN793" s="441"/>
      <c r="AO793" s="441"/>
      <c r="AP793" s="441"/>
      <c r="AQ793" s="441"/>
      <c r="AR793" s="441"/>
      <c r="AS793" s="441"/>
      <c r="AT793" s="441"/>
      <c r="AU793" s="441"/>
      <c r="AV793" s="441"/>
      <c r="AW793" s="441"/>
      <c r="AX793" s="441"/>
      <c r="AY793" s="441"/>
      <c r="AZ793" s="441"/>
      <c r="BA793" s="441"/>
      <c r="BB793" s="441"/>
    </row>
    <row r="794" spans="1:54" ht="15.75" customHeight="1">
      <c r="A794" s="40"/>
      <c r="B794" s="129">
        <v>8</v>
      </c>
      <c r="C794" s="436"/>
      <c r="D794" s="14">
        <v>3620</v>
      </c>
      <c r="E794" s="436"/>
      <c r="F794" s="14" t="s">
        <v>2718</v>
      </c>
      <c r="G794" s="436"/>
      <c r="H794" s="436"/>
      <c r="I794" s="436"/>
      <c r="J794" s="436"/>
      <c r="K794" s="436"/>
      <c r="L794" s="441"/>
      <c r="M794" s="441"/>
      <c r="N794" s="441"/>
      <c r="O794" s="441"/>
      <c r="P794" s="441"/>
      <c r="Q794" s="441"/>
      <c r="R794" s="441"/>
      <c r="S794" s="441"/>
      <c r="T794" s="441"/>
      <c r="U794" s="441"/>
      <c r="V794" s="441"/>
      <c r="W794" s="441"/>
      <c r="X794" s="441"/>
      <c r="Y794" s="441"/>
      <c r="Z794" s="441"/>
      <c r="AA794" s="441"/>
      <c r="AB794" s="441"/>
      <c r="AC794" s="441"/>
      <c r="AD794" s="441"/>
      <c r="AE794" s="441"/>
      <c r="AF794" s="441"/>
      <c r="AG794" s="441"/>
      <c r="AH794" s="441"/>
      <c r="AI794" s="441"/>
      <c r="AJ794" s="441"/>
      <c r="AK794" s="441"/>
      <c r="AL794" s="441"/>
      <c r="AM794" s="441"/>
      <c r="AN794" s="441"/>
      <c r="AO794" s="441"/>
      <c r="AP794" s="441"/>
      <c r="AQ794" s="441"/>
      <c r="AR794" s="441"/>
      <c r="AS794" s="441"/>
      <c r="AT794" s="441"/>
      <c r="AU794" s="441"/>
      <c r="AV794" s="441"/>
      <c r="AW794" s="441"/>
      <c r="AX794" s="441"/>
      <c r="AY794" s="441"/>
      <c r="AZ794" s="441"/>
      <c r="BA794" s="441"/>
      <c r="BB794" s="441"/>
    </row>
    <row r="795" spans="1:54" ht="15.75" customHeight="1">
      <c r="A795" s="40"/>
      <c r="B795" s="129">
        <v>9</v>
      </c>
      <c r="C795" s="436"/>
      <c r="D795" s="14">
        <v>1500</v>
      </c>
      <c r="E795" s="436"/>
      <c r="F795" s="14" t="s">
        <v>2723</v>
      </c>
      <c r="G795" s="436"/>
      <c r="H795" s="436"/>
      <c r="I795" s="436"/>
      <c r="J795" s="436"/>
      <c r="K795" s="436"/>
      <c r="L795" s="441"/>
      <c r="M795" s="441"/>
      <c r="N795" s="441"/>
      <c r="O795" s="441"/>
      <c r="P795" s="441"/>
      <c r="Q795" s="441"/>
      <c r="R795" s="441"/>
      <c r="S795" s="441"/>
      <c r="T795" s="441"/>
      <c r="U795" s="441"/>
      <c r="V795" s="441"/>
      <c r="W795" s="441"/>
      <c r="X795" s="441"/>
      <c r="Y795" s="441"/>
      <c r="Z795" s="441"/>
      <c r="AA795" s="441"/>
      <c r="AB795" s="441"/>
      <c r="AC795" s="441"/>
      <c r="AD795" s="441"/>
      <c r="AE795" s="441"/>
      <c r="AF795" s="441"/>
      <c r="AG795" s="441"/>
      <c r="AH795" s="441"/>
      <c r="AI795" s="441"/>
      <c r="AJ795" s="441"/>
      <c r="AK795" s="441"/>
      <c r="AL795" s="441"/>
      <c r="AM795" s="441"/>
      <c r="AN795" s="441"/>
      <c r="AO795" s="441"/>
      <c r="AP795" s="441"/>
      <c r="AQ795" s="441"/>
      <c r="AR795" s="441"/>
      <c r="AS795" s="441"/>
      <c r="AT795" s="441"/>
      <c r="AU795" s="441"/>
      <c r="AV795" s="441"/>
      <c r="AW795" s="441"/>
      <c r="AX795" s="441"/>
      <c r="AY795" s="441"/>
      <c r="AZ795" s="441"/>
      <c r="BA795" s="441"/>
      <c r="BB795" s="441"/>
    </row>
    <row r="796" spans="1:54" ht="15.75" customHeight="1">
      <c r="A796" s="40"/>
      <c r="B796" s="129">
        <v>10</v>
      </c>
      <c r="C796" s="436"/>
      <c r="D796" s="14">
        <v>3380</v>
      </c>
      <c r="E796" s="436"/>
      <c r="F796" s="14" t="s">
        <v>2724</v>
      </c>
      <c r="G796" s="436"/>
      <c r="H796" s="436"/>
      <c r="I796" s="436"/>
      <c r="J796" s="436"/>
      <c r="K796" s="436"/>
      <c r="L796" s="441"/>
      <c r="M796" s="441"/>
      <c r="N796" s="441"/>
      <c r="O796" s="441"/>
      <c r="P796" s="441"/>
      <c r="Q796" s="441"/>
      <c r="R796" s="441"/>
      <c r="S796" s="441"/>
      <c r="T796" s="441"/>
      <c r="U796" s="441"/>
      <c r="V796" s="441"/>
      <c r="W796" s="441"/>
      <c r="X796" s="441"/>
      <c r="Y796" s="441"/>
      <c r="Z796" s="441"/>
      <c r="AA796" s="441"/>
      <c r="AB796" s="441"/>
      <c r="AC796" s="441"/>
      <c r="AD796" s="441"/>
      <c r="AE796" s="441"/>
      <c r="AF796" s="441"/>
      <c r="AG796" s="441"/>
      <c r="AH796" s="441"/>
      <c r="AI796" s="441"/>
      <c r="AJ796" s="441"/>
      <c r="AK796" s="441"/>
      <c r="AL796" s="441"/>
      <c r="AM796" s="441"/>
      <c r="AN796" s="441"/>
      <c r="AO796" s="441"/>
      <c r="AP796" s="441"/>
      <c r="AQ796" s="441"/>
      <c r="AR796" s="441"/>
      <c r="AS796" s="441"/>
      <c r="AT796" s="441"/>
      <c r="AU796" s="441"/>
      <c r="AV796" s="441"/>
      <c r="AW796" s="441"/>
      <c r="AX796" s="441"/>
      <c r="AY796" s="441"/>
      <c r="AZ796" s="441"/>
      <c r="BA796" s="441"/>
      <c r="BB796" s="441"/>
    </row>
    <row r="797" spans="1:54" ht="15.75" customHeight="1">
      <c r="A797" s="40"/>
      <c r="B797" s="129">
        <v>11</v>
      </c>
      <c r="C797" s="436"/>
      <c r="D797" s="14">
        <v>3500</v>
      </c>
      <c r="E797" s="436"/>
      <c r="F797" s="14" t="s">
        <v>2725</v>
      </c>
      <c r="G797" s="436"/>
      <c r="H797" s="436"/>
      <c r="I797" s="436"/>
      <c r="J797" s="436"/>
      <c r="K797" s="436"/>
      <c r="L797" s="441"/>
      <c r="M797" s="441"/>
      <c r="N797" s="441"/>
      <c r="O797" s="441"/>
      <c r="P797" s="441"/>
      <c r="Q797" s="441"/>
      <c r="R797" s="441"/>
      <c r="S797" s="441"/>
      <c r="T797" s="441"/>
      <c r="U797" s="441"/>
      <c r="V797" s="441"/>
      <c r="W797" s="441"/>
      <c r="X797" s="441"/>
      <c r="Y797" s="441"/>
      <c r="Z797" s="441"/>
      <c r="AA797" s="441"/>
      <c r="AB797" s="441"/>
      <c r="AC797" s="441"/>
      <c r="AD797" s="441"/>
      <c r="AE797" s="441"/>
      <c r="AF797" s="441"/>
      <c r="AG797" s="441"/>
      <c r="AH797" s="441"/>
      <c r="AI797" s="441"/>
      <c r="AJ797" s="441"/>
      <c r="AK797" s="441"/>
      <c r="AL797" s="441"/>
      <c r="AM797" s="441"/>
      <c r="AN797" s="441"/>
      <c r="AO797" s="441"/>
      <c r="AP797" s="441"/>
      <c r="AQ797" s="441"/>
      <c r="AR797" s="441"/>
      <c r="AS797" s="441"/>
      <c r="AT797" s="441"/>
      <c r="AU797" s="441"/>
      <c r="AV797" s="441"/>
      <c r="AW797" s="441"/>
      <c r="AX797" s="441"/>
      <c r="AY797" s="441"/>
      <c r="AZ797" s="441"/>
      <c r="BA797" s="441"/>
      <c r="BB797" s="441"/>
    </row>
    <row r="798" spans="1:54" ht="15.75" customHeight="1">
      <c r="A798" s="40"/>
      <c r="B798" s="129">
        <v>12</v>
      </c>
      <c r="C798" s="436"/>
      <c r="D798" s="14">
        <v>1565</v>
      </c>
      <c r="E798" s="436"/>
      <c r="F798" s="14" t="s">
        <v>2726</v>
      </c>
      <c r="G798" s="436"/>
      <c r="H798" s="436"/>
      <c r="I798" s="436"/>
      <c r="J798" s="436"/>
      <c r="K798" s="436"/>
      <c r="L798" s="441"/>
      <c r="M798" s="441"/>
      <c r="N798" s="441"/>
      <c r="O798" s="441"/>
      <c r="P798" s="441"/>
      <c r="Q798" s="441"/>
      <c r="R798" s="441"/>
      <c r="S798" s="441"/>
      <c r="T798" s="441"/>
      <c r="U798" s="441"/>
      <c r="V798" s="441"/>
      <c r="W798" s="441"/>
      <c r="X798" s="441"/>
      <c r="Y798" s="441"/>
      <c r="Z798" s="441"/>
      <c r="AA798" s="441"/>
      <c r="AB798" s="441"/>
      <c r="AC798" s="441"/>
      <c r="AD798" s="441"/>
      <c r="AE798" s="441"/>
      <c r="AF798" s="441"/>
      <c r="AG798" s="441"/>
      <c r="AH798" s="441"/>
      <c r="AI798" s="441"/>
      <c r="AJ798" s="441"/>
      <c r="AK798" s="441"/>
      <c r="AL798" s="441"/>
      <c r="AM798" s="441"/>
      <c r="AN798" s="441"/>
      <c r="AO798" s="441"/>
      <c r="AP798" s="441"/>
      <c r="AQ798" s="441"/>
      <c r="AR798" s="441"/>
      <c r="AS798" s="441"/>
      <c r="AT798" s="441"/>
      <c r="AU798" s="441"/>
      <c r="AV798" s="441"/>
      <c r="AW798" s="441"/>
      <c r="AX798" s="441"/>
      <c r="AY798" s="441"/>
      <c r="AZ798" s="441"/>
      <c r="BA798" s="441"/>
      <c r="BB798" s="441"/>
    </row>
    <row r="799" spans="1:54" ht="15.75" customHeight="1">
      <c r="B799" s="129">
        <v>13</v>
      </c>
      <c r="C799" s="436"/>
      <c r="D799" s="14">
        <v>2400</v>
      </c>
      <c r="E799" s="436"/>
      <c r="F799" s="14" t="s">
        <v>2727</v>
      </c>
      <c r="G799" s="436"/>
      <c r="H799" s="436"/>
      <c r="I799" s="436"/>
      <c r="J799" s="436"/>
      <c r="K799" s="436"/>
      <c r="L799" s="441"/>
      <c r="M799" s="441"/>
      <c r="N799" s="441"/>
      <c r="O799" s="441"/>
      <c r="P799" s="441"/>
      <c r="Q799" s="441"/>
      <c r="R799" s="441"/>
      <c r="S799" s="441"/>
      <c r="T799" s="441"/>
      <c r="U799" s="441"/>
      <c r="V799" s="441"/>
      <c r="W799" s="441"/>
      <c r="X799" s="441"/>
      <c r="Y799" s="441"/>
      <c r="Z799" s="441"/>
      <c r="AA799" s="441"/>
      <c r="AB799" s="441"/>
      <c r="AC799" s="441"/>
      <c r="AD799" s="441"/>
      <c r="AE799" s="441"/>
      <c r="AF799" s="441"/>
      <c r="AG799" s="441"/>
      <c r="AH799" s="441"/>
      <c r="AI799" s="441"/>
      <c r="AJ799" s="441"/>
      <c r="AK799" s="441"/>
      <c r="AL799" s="441"/>
      <c r="AM799" s="441"/>
      <c r="AN799" s="441"/>
      <c r="AO799" s="441"/>
      <c r="AP799" s="441"/>
      <c r="AQ799" s="441"/>
      <c r="AR799" s="441"/>
      <c r="AS799" s="441"/>
      <c r="AT799" s="441"/>
      <c r="AU799" s="441"/>
      <c r="AV799" s="441"/>
      <c r="AW799" s="441"/>
      <c r="AX799" s="441"/>
      <c r="AY799" s="441"/>
      <c r="AZ799" s="441"/>
      <c r="BA799" s="441"/>
      <c r="BB799" s="441"/>
    </row>
    <row r="800" spans="1:54" ht="15.75" customHeight="1">
      <c r="A800" s="40"/>
      <c r="B800" s="129">
        <v>14</v>
      </c>
      <c r="C800" s="436"/>
      <c r="D800" s="14">
        <v>1000</v>
      </c>
      <c r="E800" s="436"/>
      <c r="F800" s="14" t="s">
        <v>2728</v>
      </c>
      <c r="G800" s="436"/>
      <c r="H800" s="436"/>
      <c r="I800" s="436"/>
      <c r="J800" s="436"/>
      <c r="K800" s="436"/>
      <c r="L800" s="441"/>
      <c r="M800" s="441"/>
      <c r="N800" s="441"/>
      <c r="O800" s="441"/>
      <c r="P800" s="441"/>
      <c r="Q800" s="441"/>
      <c r="R800" s="441"/>
      <c r="S800" s="441"/>
      <c r="T800" s="441"/>
      <c r="U800" s="441"/>
      <c r="V800" s="441"/>
      <c r="W800" s="441"/>
      <c r="X800" s="441"/>
      <c r="Y800" s="441"/>
      <c r="Z800" s="441"/>
      <c r="AA800" s="441"/>
      <c r="AB800" s="441"/>
      <c r="AC800" s="441"/>
      <c r="AD800" s="441"/>
      <c r="AE800" s="441"/>
      <c r="AF800" s="441"/>
      <c r="AG800" s="441"/>
      <c r="AH800" s="441"/>
      <c r="AI800" s="441"/>
      <c r="AJ800" s="441"/>
      <c r="AK800" s="441"/>
      <c r="AL800" s="441"/>
      <c r="AM800" s="441"/>
      <c r="AN800" s="441"/>
      <c r="AO800" s="441"/>
      <c r="AP800" s="441"/>
      <c r="AQ800" s="441"/>
      <c r="AR800" s="441"/>
      <c r="AS800" s="441"/>
      <c r="AT800" s="441"/>
      <c r="AU800" s="441"/>
      <c r="AV800" s="441"/>
      <c r="AW800" s="441"/>
      <c r="AX800" s="441"/>
      <c r="AY800" s="441"/>
      <c r="AZ800" s="441"/>
      <c r="BA800" s="441"/>
      <c r="BB800" s="441"/>
    </row>
    <row r="801" spans="1:54" ht="15.75" customHeight="1">
      <c r="A801" s="40" t="s">
        <v>710</v>
      </c>
      <c r="B801" s="129">
        <v>1</v>
      </c>
      <c r="C801" s="436"/>
      <c r="D801" s="436"/>
      <c r="E801" s="436">
        <v>7</v>
      </c>
      <c r="F801" s="436">
        <v>32</v>
      </c>
      <c r="G801" s="436">
        <v>33</v>
      </c>
      <c r="H801" s="91" t="s">
        <v>2358</v>
      </c>
      <c r="I801" s="436"/>
      <c r="J801" s="436"/>
      <c r="K801" s="436"/>
      <c r="L801" s="441"/>
      <c r="M801" s="441"/>
      <c r="N801" s="441"/>
      <c r="O801" s="441"/>
      <c r="P801" s="441"/>
      <c r="Q801" s="441"/>
      <c r="R801" s="441"/>
      <c r="S801" s="441"/>
      <c r="T801" s="441"/>
      <c r="U801" s="441"/>
      <c r="V801" s="441"/>
      <c r="W801" s="441"/>
      <c r="X801" s="441"/>
      <c r="Y801" s="441"/>
      <c r="Z801" s="441"/>
      <c r="AA801" s="441"/>
      <c r="AB801" s="441"/>
      <c r="AC801" s="441"/>
      <c r="AD801" s="441"/>
      <c r="AE801" s="441"/>
      <c r="AF801" s="441"/>
      <c r="AG801" s="441"/>
      <c r="AH801" s="441"/>
      <c r="AI801" s="441"/>
      <c r="AJ801" s="441"/>
      <c r="AK801" s="441"/>
      <c r="AL801" s="441"/>
      <c r="AM801" s="441"/>
      <c r="AN801" s="441"/>
      <c r="AO801" s="441"/>
      <c r="AP801" s="441"/>
      <c r="AQ801" s="441"/>
      <c r="AR801" s="441"/>
      <c r="AS801" s="441"/>
      <c r="AT801" s="441"/>
      <c r="AU801" s="441"/>
      <c r="AV801" s="441"/>
      <c r="AW801" s="441"/>
      <c r="AX801" s="441"/>
      <c r="AY801" s="441"/>
      <c r="AZ801" s="441"/>
      <c r="BA801" s="441"/>
      <c r="BB801" s="441"/>
    </row>
    <row r="802" spans="1:54" ht="15.75" customHeight="1">
      <c r="A802" s="40" t="s">
        <v>711</v>
      </c>
      <c r="B802" s="128" t="s">
        <v>759</v>
      </c>
      <c r="C802" s="436"/>
      <c r="D802" s="436"/>
      <c r="E802" s="436"/>
      <c r="F802" s="436"/>
      <c r="G802" s="436"/>
      <c r="H802" s="436"/>
      <c r="I802" s="436"/>
      <c r="J802" s="436"/>
      <c r="K802" s="436"/>
      <c r="L802" s="441"/>
      <c r="M802" s="441"/>
      <c r="N802" s="441"/>
      <c r="O802" s="441"/>
      <c r="P802" s="441"/>
      <c r="Q802" s="441"/>
      <c r="R802" s="441"/>
      <c r="S802" s="441"/>
      <c r="T802" s="441"/>
      <c r="U802" s="441"/>
      <c r="V802" s="441"/>
      <c r="W802" s="441"/>
      <c r="X802" s="441"/>
      <c r="Y802" s="441"/>
      <c r="Z802" s="441"/>
      <c r="AA802" s="441"/>
      <c r="AB802" s="441"/>
      <c r="AC802" s="441"/>
      <c r="AD802" s="441"/>
      <c r="AE802" s="441"/>
      <c r="AF802" s="441"/>
      <c r="AG802" s="441"/>
      <c r="AH802" s="441"/>
      <c r="AI802" s="441"/>
      <c r="AJ802" s="441"/>
      <c r="AK802" s="441"/>
      <c r="AL802" s="441"/>
      <c r="AM802" s="441"/>
      <c r="AN802" s="441"/>
      <c r="AO802" s="441"/>
      <c r="AP802" s="441"/>
      <c r="AQ802" s="441"/>
      <c r="AR802" s="441"/>
      <c r="AS802" s="441"/>
      <c r="AT802" s="441"/>
      <c r="AU802" s="441"/>
      <c r="AV802" s="441"/>
      <c r="AW802" s="441"/>
      <c r="AX802" s="441"/>
      <c r="AY802" s="441"/>
      <c r="AZ802" s="441"/>
      <c r="BA802" s="441"/>
      <c r="BB802" s="441"/>
    </row>
    <row r="803" spans="1:54" ht="15.75" customHeight="1">
      <c r="A803" s="40" t="s">
        <v>714</v>
      </c>
      <c r="B803" s="129">
        <v>1</v>
      </c>
      <c r="C803" s="436"/>
      <c r="D803" s="14">
        <v>2890</v>
      </c>
      <c r="E803" s="436">
        <v>3</v>
      </c>
      <c r="F803" s="436">
        <v>37</v>
      </c>
      <c r="G803" s="14" t="s">
        <v>715</v>
      </c>
      <c r="H803" s="436"/>
      <c r="I803" s="436"/>
      <c r="J803" s="436"/>
      <c r="K803" s="436"/>
      <c r="L803" s="441"/>
      <c r="M803" s="441"/>
      <c r="N803" s="441"/>
      <c r="O803" s="441"/>
      <c r="P803" s="441"/>
      <c r="Q803" s="441"/>
      <c r="R803" s="441"/>
      <c r="S803" s="441"/>
      <c r="T803" s="441"/>
      <c r="U803" s="441"/>
      <c r="V803" s="441"/>
      <c r="W803" s="441"/>
      <c r="X803" s="441"/>
      <c r="Y803" s="441"/>
      <c r="Z803" s="441"/>
      <c r="AA803" s="441"/>
      <c r="AB803" s="441"/>
      <c r="AC803" s="441"/>
      <c r="AD803" s="441"/>
      <c r="AE803" s="441"/>
      <c r="AF803" s="441"/>
      <c r="AG803" s="441"/>
      <c r="AH803" s="441"/>
      <c r="AI803" s="441"/>
      <c r="AJ803" s="441"/>
      <c r="AK803" s="441"/>
      <c r="AL803" s="441"/>
      <c r="AM803" s="441"/>
      <c r="AN803" s="441"/>
      <c r="AO803" s="441"/>
      <c r="AP803" s="441"/>
      <c r="AQ803" s="441"/>
      <c r="AR803" s="441"/>
      <c r="AS803" s="441"/>
      <c r="AT803" s="441"/>
      <c r="AU803" s="441"/>
      <c r="AV803" s="441"/>
      <c r="AW803" s="441"/>
      <c r="AX803" s="441"/>
      <c r="AY803" s="441"/>
      <c r="AZ803" s="441"/>
      <c r="BA803" s="441"/>
      <c r="BB803" s="441"/>
    </row>
    <row r="804" spans="1:54" s="116" customFormat="1" ht="15.75" customHeight="1">
      <c r="A804" s="40" t="s">
        <v>718</v>
      </c>
      <c r="B804" s="129" t="s">
        <v>2729</v>
      </c>
      <c r="C804" s="91" t="s">
        <v>2730</v>
      </c>
      <c r="D804" s="14" t="s">
        <v>2731</v>
      </c>
      <c r="E804" s="436"/>
      <c r="F804" s="91" t="s">
        <v>2732</v>
      </c>
      <c r="G804" s="14" t="s">
        <v>2733</v>
      </c>
      <c r="H804" s="436"/>
      <c r="I804" s="436"/>
      <c r="J804" s="436"/>
      <c r="K804" s="436"/>
      <c r="L804" s="441"/>
      <c r="M804" s="441"/>
      <c r="N804" s="441"/>
      <c r="O804" s="441"/>
      <c r="P804" s="441"/>
      <c r="Q804" s="441"/>
      <c r="R804" s="441"/>
      <c r="S804" s="441"/>
      <c r="T804" s="441"/>
      <c r="U804" s="441"/>
      <c r="V804" s="441"/>
      <c r="W804" s="441"/>
      <c r="X804" s="441"/>
      <c r="Y804" s="441"/>
      <c r="Z804" s="441"/>
      <c r="AA804" s="441"/>
      <c r="AB804" s="441"/>
      <c r="AC804" s="441"/>
      <c r="AD804" s="441"/>
      <c r="AE804" s="441"/>
      <c r="AF804" s="441"/>
      <c r="AG804" s="441"/>
      <c r="AH804" s="441"/>
      <c r="AI804" s="441"/>
      <c r="AJ804" s="441"/>
      <c r="AK804" s="441"/>
      <c r="AL804" s="441"/>
      <c r="AM804" s="441"/>
      <c r="AN804" s="441"/>
      <c r="AO804" s="441"/>
      <c r="AP804" s="441"/>
      <c r="AQ804" s="441"/>
      <c r="AR804" s="441"/>
      <c r="AS804" s="441"/>
      <c r="AT804" s="441"/>
      <c r="AU804" s="441"/>
      <c r="AV804" s="441"/>
      <c r="AW804" s="441"/>
      <c r="AX804" s="441"/>
      <c r="AY804" s="441"/>
      <c r="AZ804" s="441"/>
      <c r="BA804" s="441"/>
      <c r="BB804" s="441"/>
    </row>
    <row r="805" spans="1:54" s="116" customFormat="1" ht="15.75" customHeight="1">
      <c r="A805" s="40"/>
      <c r="B805" s="129" t="s">
        <v>2734</v>
      </c>
      <c r="C805" s="91" t="s">
        <v>2735</v>
      </c>
      <c r="D805" s="14" t="s">
        <v>2736</v>
      </c>
      <c r="E805" s="436"/>
      <c r="F805" s="91" t="s">
        <v>2737</v>
      </c>
      <c r="G805" s="14" t="s">
        <v>2738</v>
      </c>
      <c r="H805" s="436"/>
      <c r="I805" s="436"/>
      <c r="J805" s="436"/>
      <c r="K805" s="436"/>
      <c r="L805" s="441"/>
      <c r="M805" s="441"/>
      <c r="N805" s="441"/>
      <c r="O805" s="441"/>
      <c r="P805" s="441"/>
      <c r="Q805" s="441"/>
      <c r="R805" s="441"/>
      <c r="S805" s="441"/>
      <c r="T805" s="441"/>
      <c r="U805" s="441"/>
      <c r="V805" s="441"/>
      <c r="W805" s="441"/>
      <c r="X805" s="441"/>
      <c r="Y805" s="441"/>
      <c r="Z805" s="441"/>
      <c r="AA805" s="441"/>
      <c r="AB805" s="441"/>
      <c r="AC805" s="441"/>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1"/>
      <c r="AY805" s="441"/>
      <c r="AZ805" s="441"/>
      <c r="BA805" s="441"/>
      <c r="BB805" s="441"/>
    </row>
    <row r="806" spans="1:54" ht="15.75" customHeight="1">
      <c r="A806" s="40" t="s">
        <v>722</v>
      </c>
      <c r="B806" s="132">
        <v>1</v>
      </c>
      <c r="C806" s="436"/>
      <c r="D806" s="436">
        <v>3660</v>
      </c>
      <c r="E806" s="436"/>
      <c r="F806" s="436"/>
      <c r="G806" s="91" t="s">
        <v>1024</v>
      </c>
      <c r="H806" s="436"/>
      <c r="I806" s="436"/>
      <c r="J806" s="436"/>
      <c r="K806" s="436"/>
      <c r="L806" s="441"/>
      <c r="M806" s="441"/>
      <c r="N806" s="441"/>
      <c r="O806" s="441"/>
      <c r="P806" s="441"/>
      <c r="Q806" s="441"/>
      <c r="R806" s="441"/>
      <c r="S806" s="441"/>
      <c r="T806" s="441"/>
      <c r="U806" s="441"/>
      <c r="V806" s="441"/>
      <c r="W806" s="441"/>
      <c r="X806" s="441"/>
      <c r="Y806" s="441"/>
      <c r="Z806" s="441"/>
      <c r="AA806" s="441"/>
      <c r="AB806" s="441"/>
      <c r="AC806" s="441"/>
      <c r="AD806" s="441"/>
      <c r="AE806" s="441"/>
      <c r="AF806" s="441"/>
      <c r="AG806" s="441"/>
      <c r="AH806" s="441"/>
      <c r="AI806" s="441"/>
      <c r="AJ806" s="441"/>
      <c r="AK806" s="441"/>
      <c r="AL806" s="441"/>
      <c r="AM806" s="441"/>
      <c r="AN806" s="441"/>
      <c r="AO806" s="441"/>
      <c r="AP806" s="441"/>
      <c r="AQ806" s="441"/>
      <c r="AR806" s="441"/>
      <c r="AS806" s="441"/>
      <c r="AT806" s="441"/>
      <c r="AU806" s="441"/>
      <c r="AV806" s="441"/>
      <c r="AW806" s="441"/>
      <c r="AX806" s="441"/>
      <c r="AY806" s="441"/>
      <c r="AZ806" s="441"/>
      <c r="BA806" s="441"/>
      <c r="BB806" s="441"/>
    </row>
    <row r="807" spans="1:54" ht="15.75" customHeight="1">
      <c r="B807" s="131">
        <v>2</v>
      </c>
      <c r="C807" s="436"/>
      <c r="D807" s="440">
        <v>2915</v>
      </c>
      <c r="E807" s="436"/>
      <c r="F807" s="436"/>
      <c r="G807" s="436">
        <v>37</v>
      </c>
      <c r="H807" s="436"/>
      <c r="I807" s="436"/>
      <c r="J807" s="436"/>
      <c r="K807" s="436"/>
      <c r="L807" s="441"/>
      <c r="M807" s="441"/>
      <c r="N807" s="441"/>
      <c r="O807" s="441"/>
      <c r="P807" s="441"/>
      <c r="Q807" s="441"/>
      <c r="R807" s="441"/>
      <c r="S807" s="441"/>
      <c r="T807" s="441"/>
      <c r="U807" s="441"/>
      <c r="V807" s="441"/>
      <c r="W807" s="441"/>
      <c r="X807" s="441"/>
      <c r="Y807" s="441"/>
      <c r="Z807" s="441"/>
      <c r="AA807" s="441"/>
      <c r="AB807" s="441"/>
      <c r="AC807" s="441"/>
      <c r="AD807" s="441"/>
      <c r="AE807" s="441"/>
      <c r="AF807" s="441"/>
      <c r="AG807" s="441"/>
      <c r="AH807" s="441"/>
      <c r="AI807" s="441"/>
      <c r="AJ807" s="441"/>
      <c r="AK807" s="441"/>
      <c r="AL807" s="441"/>
      <c r="AM807" s="441"/>
      <c r="AN807" s="441"/>
      <c r="AO807" s="441"/>
      <c r="AP807" s="441"/>
      <c r="AQ807" s="441"/>
      <c r="AR807" s="441"/>
      <c r="AS807" s="441"/>
      <c r="AT807" s="441"/>
      <c r="AU807" s="441"/>
      <c r="AV807" s="441"/>
      <c r="AW807" s="441"/>
      <c r="AX807" s="441"/>
      <c r="AY807" s="441"/>
      <c r="AZ807" s="441"/>
      <c r="BA807" s="441"/>
      <c r="BB807" s="441"/>
    </row>
    <row r="808" spans="1:54" ht="15.75" customHeight="1">
      <c r="A808" s="40"/>
      <c r="B808" s="132">
        <v>3</v>
      </c>
      <c r="C808" s="436"/>
      <c r="D808" s="14">
        <v>3110</v>
      </c>
      <c r="E808" s="436"/>
      <c r="F808" s="436"/>
      <c r="G808" s="14" t="s">
        <v>2152</v>
      </c>
      <c r="H808" s="436"/>
      <c r="I808" s="436"/>
      <c r="J808" s="436"/>
      <c r="K808" s="436"/>
      <c r="L808" s="441"/>
      <c r="M808" s="441"/>
      <c r="N808" s="441"/>
      <c r="O808" s="441"/>
      <c r="P808" s="441"/>
      <c r="Q808" s="441"/>
      <c r="R808" s="441"/>
      <c r="S808" s="441"/>
      <c r="T808" s="441"/>
      <c r="U808" s="441"/>
      <c r="V808" s="441"/>
      <c r="W808" s="441"/>
      <c r="X808" s="441"/>
      <c r="Y808" s="441"/>
      <c r="Z808" s="441"/>
      <c r="AA808" s="441"/>
      <c r="AB808" s="441"/>
      <c r="AC808" s="441"/>
      <c r="AD808" s="441"/>
      <c r="AE808" s="441"/>
      <c r="AF808" s="441"/>
      <c r="AG808" s="441"/>
      <c r="AH808" s="441"/>
      <c r="AI808" s="441"/>
      <c r="AJ808" s="441"/>
      <c r="AK808" s="441"/>
      <c r="AL808" s="441"/>
      <c r="AM808" s="441"/>
      <c r="AN808" s="441"/>
      <c r="AO808" s="441"/>
      <c r="AP808" s="441"/>
      <c r="AQ808" s="441"/>
      <c r="AR808" s="441"/>
      <c r="AS808" s="441"/>
      <c r="AT808" s="441"/>
      <c r="AU808" s="441"/>
      <c r="AV808" s="441"/>
      <c r="AW808" s="441"/>
      <c r="AX808" s="441"/>
      <c r="AY808" s="441"/>
      <c r="AZ808" s="441"/>
      <c r="BA808" s="441"/>
      <c r="BB808" s="441"/>
    </row>
    <row r="809" spans="1:54" ht="15.75" customHeight="1">
      <c r="A809" s="40"/>
      <c r="B809" s="131">
        <v>4</v>
      </c>
      <c r="C809" s="107"/>
      <c r="D809" s="107">
        <v>3365</v>
      </c>
      <c r="E809" s="107"/>
      <c r="F809" s="107"/>
      <c r="G809" s="107" t="s">
        <v>2197</v>
      </c>
      <c r="H809" s="107"/>
      <c r="I809" s="107"/>
      <c r="J809" s="107"/>
      <c r="K809" s="107"/>
      <c r="L809" s="441"/>
      <c r="M809" s="441"/>
      <c r="N809" s="441"/>
      <c r="O809" s="441"/>
      <c r="P809" s="441"/>
      <c r="Q809" s="441"/>
      <c r="R809" s="441"/>
      <c r="S809" s="441"/>
      <c r="T809" s="441"/>
      <c r="U809" s="441"/>
      <c r="V809" s="441"/>
      <c r="W809" s="441"/>
      <c r="X809" s="441"/>
      <c r="Y809" s="441"/>
      <c r="Z809" s="441"/>
      <c r="AA809" s="441"/>
      <c r="AB809" s="441"/>
      <c r="AC809" s="441"/>
      <c r="AD809" s="441"/>
      <c r="AE809" s="441"/>
      <c r="AF809" s="441"/>
      <c r="AG809" s="441"/>
      <c r="AH809" s="441"/>
      <c r="AI809" s="441"/>
      <c r="AJ809" s="441"/>
      <c r="AK809" s="441"/>
      <c r="AL809" s="441"/>
      <c r="AM809" s="441"/>
      <c r="AN809" s="441"/>
      <c r="AO809" s="441"/>
      <c r="AP809" s="441"/>
      <c r="AQ809" s="441"/>
      <c r="AR809" s="441"/>
      <c r="AS809" s="441"/>
      <c r="AT809" s="441"/>
      <c r="AU809" s="441"/>
      <c r="AV809" s="441"/>
      <c r="AW809" s="441"/>
      <c r="AX809" s="441"/>
      <c r="AY809" s="441"/>
      <c r="AZ809" s="441"/>
      <c r="BA809" s="441"/>
      <c r="BB809" s="441"/>
    </row>
    <row r="810" spans="1:54" ht="15.75" customHeight="1">
      <c r="A810" s="40"/>
      <c r="B810" s="132">
        <v>5</v>
      </c>
      <c r="C810" s="14"/>
      <c r="D810" s="14">
        <v>4170</v>
      </c>
      <c r="E810" s="73"/>
      <c r="F810" s="14"/>
      <c r="G810" s="14" t="s">
        <v>2082</v>
      </c>
      <c r="H810" s="108"/>
      <c r="I810" s="14"/>
      <c r="J810" s="14"/>
      <c r="K810" s="14"/>
      <c r="L810" s="441"/>
      <c r="M810" s="441"/>
      <c r="N810" s="441"/>
      <c r="O810" s="441"/>
      <c r="P810" s="441"/>
      <c r="Q810" s="441"/>
      <c r="R810" s="441"/>
      <c r="S810" s="441"/>
      <c r="T810" s="441"/>
      <c r="U810" s="441"/>
      <c r="V810" s="441"/>
      <c r="W810" s="441"/>
      <c r="X810" s="441"/>
      <c r="Y810" s="441"/>
      <c r="Z810" s="441"/>
      <c r="AA810" s="441"/>
      <c r="AB810" s="441"/>
      <c r="AC810" s="441"/>
      <c r="AD810" s="441"/>
      <c r="AE810" s="441"/>
      <c r="AF810" s="441"/>
      <c r="AG810" s="441"/>
      <c r="AH810" s="441"/>
      <c r="AI810" s="441"/>
      <c r="AJ810" s="441"/>
      <c r="AK810" s="441"/>
      <c r="AL810" s="441"/>
      <c r="AM810" s="441"/>
      <c r="AN810" s="441"/>
      <c r="AO810" s="441"/>
      <c r="AP810" s="441"/>
      <c r="AQ810" s="441"/>
      <c r="AR810" s="441"/>
      <c r="AS810" s="441"/>
      <c r="AT810" s="441"/>
      <c r="AU810" s="441"/>
      <c r="AV810" s="441"/>
      <c r="AW810" s="441"/>
      <c r="AX810" s="441"/>
      <c r="AY810" s="441"/>
      <c r="AZ810" s="441"/>
      <c r="BA810" s="441"/>
      <c r="BB810" s="441"/>
    </row>
    <row r="811" spans="1:54" ht="15.75" customHeight="1">
      <c r="A811" s="40"/>
      <c r="B811" s="131">
        <v>6</v>
      </c>
      <c r="C811" s="14"/>
      <c r="D811" s="14">
        <v>2820</v>
      </c>
      <c r="E811" s="14"/>
      <c r="F811" s="14"/>
      <c r="G811" s="14" t="s">
        <v>2185</v>
      </c>
      <c r="H811" s="108"/>
      <c r="I811" s="14"/>
      <c r="J811" s="14"/>
      <c r="K811" s="14"/>
      <c r="L811" s="441"/>
      <c r="M811" s="441"/>
      <c r="N811" s="441"/>
      <c r="O811" s="441"/>
      <c r="P811" s="441"/>
      <c r="Q811" s="441"/>
      <c r="R811" s="441"/>
      <c r="S811" s="441"/>
      <c r="T811" s="441"/>
      <c r="U811" s="441"/>
      <c r="V811" s="441"/>
      <c r="W811" s="441"/>
      <c r="X811" s="441"/>
      <c r="Y811" s="441"/>
      <c r="Z811" s="441"/>
      <c r="AA811" s="441"/>
      <c r="AB811" s="441"/>
      <c r="AC811" s="441"/>
      <c r="AD811" s="441"/>
      <c r="AE811" s="441"/>
      <c r="AF811" s="441"/>
      <c r="AG811" s="441"/>
      <c r="AH811" s="441"/>
      <c r="AI811" s="441"/>
      <c r="AJ811" s="441"/>
      <c r="AK811" s="441"/>
      <c r="AL811" s="441"/>
      <c r="AM811" s="441"/>
      <c r="AN811" s="441"/>
      <c r="AO811" s="441"/>
      <c r="AP811" s="441"/>
      <c r="AQ811" s="441"/>
      <c r="AR811" s="441"/>
      <c r="AS811" s="441"/>
      <c r="AT811" s="441"/>
      <c r="AU811" s="441"/>
      <c r="AV811" s="441"/>
      <c r="AW811" s="441"/>
      <c r="AX811" s="441"/>
      <c r="AY811" s="441"/>
      <c r="AZ811" s="441"/>
      <c r="BA811" s="441"/>
      <c r="BB811" s="441"/>
    </row>
    <row r="812" spans="1:54" ht="15.75" customHeight="1">
      <c r="A812" s="40"/>
      <c r="B812" s="132">
        <v>7</v>
      </c>
      <c r="C812" s="14"/>
      <c r="D812" s="14">
        <v>3150</v>
      </c>
      <c r="E812" s="14"/>
      <c r="F812" s="14"/>
      <c r="G812" s="14">
        <v>39</v>
      </c>
      <c r="H812" s="108"/>
      <c r="I812" s="14"/>
      <c r="J812" s="14"/>
      <c r="K812" s="14"/>
      <c r="L812" s="441"/>
      <c r="M812" s="441"/>
      <c r="N812" s="441"/>
      <c r="O812" s="441"/>
      <c r="P812" s="441"/>
      <c r="Q812" s="441"/>
      <c r="R812" s="441"/>
      <c r="S812" s="441"/>
      <c r="T812" s="441"/>
      <c r="U812" s="441"/>
      <c r="V812" s="441"/>
      <c r="W812" s="441"/>
      <c r="X812" s="441"/>
      <c r="Y812" s="441"/>
      <c r="Z812" s="441"/>
      <c r="AA812" s="441"/>
      <c r="AB812" s="441"/>
      <c r="AC812" s="441"/>
      <c r="AD812" s="441"/>
      <c r="AE812" s="441"/>
      <c r="AF812" s="441"/>
      <c r="AG812" s="441"/>
      <c r="AH812" s="441"/>
      <c r="AI812" s="441"/>
      <c r="AJ812" s="441"/>
      <c r="AK812" s="441"/>
      <c r="AL812" s="441"/>
      <c r="AM812" s="441"/>
      <c r="AN812" s="441"/>
      <c r="AO812" s="441"/>
      <c r="AP812" s="441"/>
      <c r="AQ812" s="441"/>
      <c r="AR812" s="441"/>
      <c r="AS812" s="441"/>
      <c r="AT812" s="441"/>
      <c r="AU812" s="441"/>
      <c r="AV812" s="441"/>
      <c r="AW812" s="441"/>
      <c r="AX812" s="441"/>
      <c r="AY812" s="441"/>
      <c r="AZ812" s="441"/>
      <c r="BA812" s="441"/>
      <c r="BB812" s="441"/>
    </row>
    <row r="813" spans="1:54" ht="15.75" customHeight="1">
      <c r="A813" s="40"/>
      <c r="B813" s="131">
        <v>8</v>
      </c>
      <c r="C813" s="14"/>
      <c r="D813" s="14">
        <v>2410</v>
      </c>
      <c r="E813" s="73"/>
      <c r="F813" s="14"/>
      <c r="G813" s="14" t="s">
        <v>1142</v>
      </c>
      <c r="H813" s="108"/>
      <c r="I813" s="14"/>
      <c r="J813" s="14"/>
      <c r="K813" s="14"/>
      <c r="L813" s="441"/>
      <c r="M813" s="441"/>
      <c r="N813" s="441"/>
      <c r="O813" s="441"/>
      <c r="P813" s="441"/>
      <c r="Q813" s="441"/>
      <c r="R813" s="441"/>
      <c r="S813" s="441"/>
      <c r="T813" s="441"/>
      <c r="U813" s="441"/>
      <c r="V813" s="441"/>
      <c r="W813" s="441"/>
      <c r="X813" s="441"/>
      <c r="Y813" s="441"/>
      <c r="Z813" s="441"/>
      <c r="AA813" s="441"/>
      <c r="AB813" s="441"/>
      <c r="AC813" s="441"/>
      <c r="AD813" s="441"/>
      <c r="AE813" s="441"/>
      <c r="AF813" s="441"/>
      <c r="AG813" s="441"/>
      <c r="AH813" s="441"/>
      <c r="AI813" s="441"/>
      <c r="AJ813" s="441"/>
      <c r="AK813" s="441"/>
      <c r="AL813" s="441"/>
      <c r="AM813" s="441"/>
      <c r="AN813" s="441"/>
      <c r="AO813" s="441"/>
      <c r="AP813" s="441"/>
      <c r="AQ813" s="441"/>
      <c r="AR813" s="441"/>
      <c r="AS813" s="441"/>
      <c r="AT813" s="441"/>
      <c r="AU813" s="441"/>
      <c r="AV813" s="441"/>
      <c r="AW813" s="441"/>
      <c r="AX813" s="441"/>
      <c r="AY813" s="441"/>
      <c r="AZ813" s="441"/>
      <c r="BA813" s="441"/>
      <c r="BB813" s="441"/>
    </row>
    <row r="814" spans="1:54" ht="15.75" customHeight="1">
      <c r="A814" s="40"/>
      <c r="B814" s="132">
        <v>9</v>
      </c>
      <c r="C814" s="14"/>
      <c r="D814" s="14">
        <v>3840</v>
      </c>
      <c r="E814" s="14"/>
      <c r="F814" s="14"/>
      <c r="G814" s="14" t="s">
        <v>2170</v>
      </c>
      <c r="H814" s="108"/>
      <c r="I814" s="14"/>
      <c r="J814" s="14"/>
      <c r="K814" s="14"/>
      <c r="L814" s="441"/>
      <c r="M814" s="441"/>
      <c r="N814" s="441"/>
      <c r="O814" s="441"/>
      <c r="P814" s="441"/>
      <c r="Q814" s="441"/>
      <c r="R814" s="441"/>
      <c r="S814" s="441"/>
      <c r="T814" s="441"/>
      <c r="U814" s="441"/>
      <c r="V814" s="441"/>
      <c r="W814" s="441"/>
      <c r="X814" s="441"/>
      <c r="Y814" s="441"/>
      <c r="Z814" s="441"/>
      <c r="AA814" s="441"/>
      <c r="AB814" s="441"/>
      <c r="AC814" s="441"/>
      <c r="AD814" s="441"/>
      <c r="AE814" s="441"/>
      <c r="AF814" s="441"/>
      <c r="AG814" s="441"/>
      <c r="AH814" s="441"/>
      <c r="AI814" s="441"/>
      <c r="AJ814" s="441"/>
      <c r="AK814" s="441"/>
      <c r="AL814" s="441"/>
      <c r="AM814" s="441"/>
      <c r="AN814" s="441"/>
      <c r="AO814" s="441"/>
      <c r="AP814" s="441"/>
      <c r="AQ814" s="441"/>
      <c r="AR814" s="441"/>
      <c r="AS814" s="441"/>
      <c r="AT814" s="441"/>
      <c r="AU814" s="441"/>
      <c r="AV814" s="441"/>
      <c r="AW814" s="441"/>
      <c r="AX814" s="441"/>
      <c r="AY814" s="441"/>
      <c r="AZ814" s="441"/>
      <c r="BA814" s="441"/>
      <c r="BB814" s="441"/>
    </row>
    <row r="815" spans="1:54" ht="15.75" customHeight="1">
      <c r="A815" s="40"/>
      <c r="B815" s="131">
        <v>10</v>
      </c>
      <c r="C815" s="14"/>
      <c r="D815" s="14">
        <v>3335</v>
      </c>
      <c r="E815" s="14"/>
      <c r="F815" s="14"/>
      <c r="G815" s="14" t="s">
        <v>2031</v>
      </c>
      <c r="H815" s="108"/>
      <c r="I815" s="14"/>
      <c r="J815" s="14"/>
      <c r="K815" s="14"/>
      <c r="L815" s="441"/>
      <c r="M815" s="441"/>
      <c r="N815" s="441"/>
      <c r="O815" s="441"/>
      <c r="P815" s="441"/>
      <c r="Q815" s="441"/>
      <c r="R815" s="441"/>
      <c r="S815" s="441"/>
      <c r="T815" s="441"/>
      <c r="U815" s="441"/>
      <c r="V815" s="441"/>
      <c r="W815" s="441"/>
      <c r="X815" s="441"/>
      <c r="Y815" s="441"/>
      <c r="Z815" s="441"/>
      <c r="AA815" s="441"/>
      <c r="AB815" s="441"/>
      <c r="AC815" s="441"/>
      <c r="AD815" s="441"/>
      <c r="AE815" s="441"/>
      <c r="AF815" s="441"/>
      <c r="AG815" s="441"/>
      <c r="AH815" s="441"/>
      <c r="AI815" s="441"/>
      <c r="AJ815" s="441"/>
      <c r="AK815" s="441"/>
      <c r="AL815" s="441"/>
      <c r="AM815" s="441"/>
      <c r="AN815" s="441"/>
      <c r="AO815" s="441"/>
      <c r="AP815" s="441"/>
      <c r="AQ815" s="441"/>
      <c r="AR815" s="441"/>
      <c r="AS815" s="441"/>
      <c r="AT815" s="441"/>
      <c r="AU815" s="441"/>
      <c r="AV815" s="441"/>
      <c r="AW815" s="441"/>
      <c r="AX815" s="441"/>
      <c r="AY815" s="441"/>
      <c r="AZ815" s="441"/>
      <c r="BA815" s="441"/>
      <c r="BB815" s="441"/>
    </row>
    <row r="816" spans="1:54" ht="15.75" customHeight="1">
      <c r="A816" s="40"/>
      <c r="B816" s="132">
        <v>11</v>
      </c>
      <c r="C816" s="14"/>
      <c r="D816" s="14">
        <v>3590</v>
      </c>
      <c r="E816" s="14"/>
      <c r="F816" s="14"/>
      <c r="G816" s="14" t="s">
        <v>2422</v>
      </c>
      <c r="H816" s="108"/>
      <c r="I816" s="14"/>
      <c r="J816" s="14"/>
      <c r="K816" s="14"/>
      <c r="L816" s="441"/>
      <c r="M816" s="441"/>
      <c r="N816" s="441"/>
      <c r="O816" s="441"/>
      <c r="P816" s="441"/>
      <c r="Q816" s="441"/>
      <c r="R816" s="441"/>
      <c r="S816" s="441"/>
      <c r="T816" s="441"/>
      <c r="U816" s="441"/>
      <c r="V816" s="441"/>
      <c r="W816" s="441"/>
      <c r="X816" s="441"/>
      <c r="Y816" s="441"/>
      <c r="Z816" s="441"/>
      <c r="AA816" s="441"/>
      <c r="AB816" s="441"/>
      <c r="AC816" s="441"/>
      <c r="AD816" s="441"/>
      <c r="AE816" s="441"/>
      <c r="AF816" s="441"/>
      <c r="AG816" s="441"/>
      <c r="AH816" s="441"/>
      <c r="AI816" s="441"/>
      <c r="AJ816" s="441"/>
      <c r="AK816" s="441"/>
      <c r="AL816" s="441"/>
      <c r="AM816" s="441"/>
      <c r="AN816" s="441"/>
      <c r="AO816" s="441"/>
      <c r="AP816" s="441"/>
      <c r="AQ816" s="441"/>
      <c r="AR816" s="441"/>
      <c r="AS816" s="441"/>
      <c r="AT816" s="441"/>
      <c r="AU816" s="441"/>
      <c r="AV816" s="441"/>
      <c r="AW816" s="441"/>
      <c r="AX816" s="441"/>
      <c r="AY816" s="441"/>
      <c r="AZ816" s="441"/>
      <c r="BA816" s="441"/>
      <c r="BB816" s="441"/>
    </row>
    <row r="817" spans="1:54" ht="15.75" customHeight="1">
      <c r="A817" s="40"/>
      <c r="B817" s="131">
        <v>12</v>
      </c>
      <c r="C817" s="14"/>
      <c r="D817" s="14">
        <v>3510</v>
      </c>
      <c r="E817" s="14"/>
      <c r="F817" s="14"/>
      <c r="G817" s="14" t="s">
        <v>659</v>
      </c>
      <c r="H817" s="108"/>
      <c r="I817" s="14"/>
      <c r="J817" s="14"/>
      <c r="K817" s="14"/>
      <c r="L817" s="441"/>
      <c r="M817" s="441"/>
      <c r="N817" s="441"/>
      <c r="O817" s="441"/>
      <c r="P817" s="441"/>
      <c r="Q817" s="441"/>
      <c r="R817" s="441"/>
      <c r="S817" s="441"/>
      <c r="T817" s="441"/>
      <c r="U817" s="441"/>
      <c r="V817" s="441"/>
      <c r="W817" s="441"/>
      <c r="X817" s="441"/>
      <c r="Y817" s="441"/>
      <c r="Z817" s="441"/>
      <c r="AA817" s="441"/>
      <c r="AB817" s="441"/>
      <c r="AC817" s="441"/>
      <c r="AD817" s="441"/>
      <c r="AE817" s="441"/>
      <c r="AF817" s="441"/>
      <c r="AG817" s="441"/>
      <c r="AH817" s="441"/>
      <c r="AI817" s="441"/>
      <c r="AJ817" s="441"/>
      <c r="AK817" s="441"/>
      <c r="AL817" s="441"/>
      <c r="AM817" s="441"/>
      <c r="AN817" s="441"/>
      <c r="AO817" s="441"/>
      <c r="AP817" s="441"/>
      <c r="AQ817" s="441"/>
      <c r="AR817" s="441"/>
      <c r="AS817" s="441"/>
      <c r="AT817" s="441"/>
      <c r="AU817" s="441"/>
      <c r="AV817" s="441"/>
      <c r="AW817" s="441"/>
      <c r="AX817" s="441"/>
      <c r="AY817" s="441"/>
      <c r="AZ817" s="441"/>
      <c r="BA817" s="441"/>
      <c r="BB817" s="441"/>
    </row>
    <row r="818" spans="1:54" ht="15.75" customHeight="1">
      <c r="A818" s="40"/>
      <c r="B818" s="132">
        <v>13</v>
      </c>
      <c r="C818" s="14"/>
      <c r="D818" s="14">
        <v>4530</v>
      </c>
      <c r="E818" s="14"/>
      <c r="F818" s="14"/>
      <c r="G818" s="14" t="s">
        <v>1024</v>
      </c>
      <c r="H818" s="108"/>
      <c r="I818" s="14"/>
      <c r="J818" s="14"/>
      <c r="K818" s="14"/>
      <c r="L818" s="441"/>
      <c r="M818" s="441"/>
      <c r="N818" s="441"/>
      <c r="O818" s="441"/>
      <c r="P818" s="441"/>
      <c r="Q818" s="441"/>
      <c r="R818" s="441"/>
      <c r="S818" s="441"/>
      <c r="T818" s="441"/>
      <c r="U818" s="441"/>
      <c r="V818" s="441"/>
      <c r="W818" s="441"/>
      <c r="X818" s="441"/>
      <c r="Y818" s="441"/>
      <c r="Z818" s="441"/>
      <c r="AA818" s="441"/>
      <c r="AB818" s="441"/>
      <c r="AC818" s="441"/>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1"/>
      <c r="AY818" s="441"/>
      <c r="AZ818" s="441"/>
      <c r="BA818" s="441"/>
      <c r="BB818" s="441"/>
    </row>
    <row r="819" spans="1:54" ht="15.75" customHeight="1">
      <c r="B819" s="131">
        <v>14</v>
      </c>
      <c r="C819" s="14"/>
      <c r="D819" s="14">
        <v>3550</v>
      </c>
      <c r="E819" s="14"/>
      <c r="F819" s="14"/>
      <c r="G819" s="14" t="s">
        <v>659</v>
      </c>
      <c r="H819" s="108"/>
      <c r="I819" s="14"/>
      <c r="J819" s="14"/>
      <c r="K819" s="14"/>
      <c r="L819" s="441"/>
      <c r="M819" s="441"/>
      <c r="N819" s="441"/>
      <c r="O819" s="441"/>
      <c r="P819" s="441"/>
      <c r="Q819" s="441"/>
      <c r="R819" s="441"/>
      <c r="S819" s="441"/>
      <c r="T819" s="441"/>
      <c r="U819" s="441"/>
      <c r="V819" s="441"/>
      <c r="W819" s="441"/>
      <c r="X819" s="441"/>
      <c r="Y819" s="441"/>
      <c r="Z819" s="441"/>
      <c r="AA819" s="441"/>
      <c r="AB819" s="441"/>
      <c r="AC819" s="441"/>
      <c r="AD819" s="441"/>
      <c r="AE819" s="441"/>
      <c r="AF819" s="441"/>
      <c r="AG819" s="441"/>
      <c r="AH819" s="441"/>
      <c r="AI819" s="441"/>
      <c r="AJ819" s="441"/>
      <c r="AK819" s="441"/>
      <c r="AL819" s="441"/>
      <c r="AM819" s="441"/>
      <c r="AN819" s="441"/>
      <c r="AO819" s="441"/>
      <c r="AP819" s="441"/>
      <c r="AQ819" s="441"/>
      <c r="AR819" s="441"/>
      <c r="AS819" s="441"/>
      <c r="AT819" s="441"/>
      <c r="AU819" s="441"/>
      <c r="AV819" s="441"/>
      <c r="AW819" s="441"/>
      <c r="AX819" s="441"/>
      <c r="AY819" s="441"/>
      <c r="AZ819" s="441"/>
      <c r="BA819" s="441"/>
      <c r="BB819" s="441"/>
    </row>
    <row r="820" spans="1:54" ht="15.75" customHeight="1">
      <c r="A820" s="40"/>
      <c r="B820" s="132">
        <v>15</v>
      </c>
      <c r="C820" s="14"/>
      <c r="D820" s="14">
        <v>3630</v>
      </c>
      <c r="E820" s="14"/>
      <c r="F820" s="14"/>
      <c r="G820" s="14" t="s">
        <v>1247</v>
      </c>
      <c r="H820" s="108"/>
      <c r="I820" s="14"/>
      <c r="J820" s="14"/>
      <c r="K820" s="14"/>
      <c r="L820" s="441"/>
      <c r="M820" s="441"/>
      <c r="N820" s="441"/>
      <c r="O820" s="441"/>
      <c r="P820" s="441"/>
      <c r="Q820" s="441"/>
      <c r="R820" s="441"/>
      <c r="S820" s="441"/>
      <c r="T820" s="441"/>
      <c r="U820" s="441"/>
      <c r="V820" s="441"/>
      <c r="W820" s="441"/>
      <c r="X820" s="441"/>
      <c r="Y820" s="441"/>
      <c r="Z820" s="441"/>
      <c r="AA820" s="441"/>
      <c r="AB820" s="441"/>
      <c r="AC820" s="441"/>
      <c r="AD820" s="441"/>
      <c r="AE820" s="441"/>
      <c r="AF820" s="441"/>
      <c r="AG820" s="441"/>
      <c r="AH820" s="441"/>
      <c r="AI820" s="441"/>
      <c r="AJ820" s="441"/>
      <c r="AK820" s="441"/>
      <c r="AL820" s="441"/>
      <c r="AM820" s="441"/>
      <c r="AN820" s="441"/>
      <c r="AO820" s="441"/>
      <c r="AP820" s="441"/>
      <c r="AQ820" s="441"/>
      <c r="AR820" s="441"/>
      <c r="AS820" s="441"/>
      <c r="AT820" s="441"/>
      <c r="AU820" s="441"/>
      <c r="AV820" s="441"/>
      <c r="AW820" s="441"/>
      <c r="AX820" s="441"/>
      <c r="AY820" s="441"/>
      <c r="AZ820" s="441"/>
      <c r="BA820" s="441"/>
      <c r="BB820" s="441"/>
    </row>
    <row r="821" spans="1:54" ht="15.75" customHeight="1">
      <c r="A821" s="40"/>
      <c r="B821" s="131">
        <v>16</v>
      </c>
      <c r="C821" s="14"/>
      <c r="D821" s="14">
        <v>2740</v>
      </c>
      <c r="E821" s="73"/>
      <c r="F821" s="14"/>
      <c r="G821" s="14">
        <v>38</v>
      </c>
      <c r="H821" s="108"/>
      <c r="I821" s="14"/>
      <c r="J821" s="14"/>
      <c r="K821" s="14"/>
      <c r="L821" s="441"/>
      <c r="M821" s="441"/>
      <c r="N821" s="441"/>
      <c r="O821" s="441"/>
      <c r="P821" s="441"/>
      <c r="Q821" s="441"/>
      <c r="R821" s="441"/>
      <c r="S821" s="441"/>
      <c r="T821" s="441"/>
      <c r="U821" s="441"/>
      <c r="V821" s="441"/>
      <c r="W821" s="441"/>
      <c r="X821" s="441"/>
      <c r="Y821" s="441"/>
      <c r="Z821" s="441"/>
      <c r="AA821" s="441"/>
      <c r="AB821" s="441"/>
      <c r="AC821" s="441"/>
      <c r="AD821" s="441"/>
      <c r="AE821" s="441"/>
      <c r="AF821" s="441"/>
      <c r="AG821" s="441"/>
      <c r="AH821" s="441"/>
      <c r="AI821" s="441"/>
      <c r="AJ821" s="441"/>
      <c r="AK821" s="441"/>
      <c r="AL821" s="441"/>
      <c r="AM821" s="441"/>
      <c r="AN821" s="441"/>
      <c r="AO821" s="441"/>
      <c r="AP821" s="441"/>
      <c r="AQ821" s="441"/>
      <c r="AR821" s="441"/>
      <c r="AS821" s="441"/>
      <c r="AT821" s="441"/>
      <c r="AU821" s="441"/>
      <c r="AV821" s="441"/>
      <c r="AW821" s="441"/>
      <c r="AX821" s="441"/>
      <c r="AY821" s="441"/>
      <c r="AZ821" s="441"/>
      <c r="BA821" s="441"/>
      <c r="BB821" s="441"/>
    </row>
    <row r="822" spans="1:54" ht="15.75" customHeight="1">
      <c r="A822" s="40"/>
      <c r="B822" s="132">
        <v>17</v>
      </c>
      <c r="C822" s="14"/>
      <c r="D822" s="14">
        <v>3375</v>
      </c>
      <c r="E822" s="14"/>
      <c r="F822" s="14"/>
      <c r="G822" s="14" t="s">
        <v>2422</v>
      </c>
      <c r="H822" s="108"/>
      <c r="I822" s="14"/>
      <c r="J822" s="14"/>
      <c r="K822" s="14"/>
      <c r="L822" s="441"/>
      <c r="M822" s="441"/>
      <c r="N822" s="441"/>
      <c r="O822" s="441"/>
      <c r="P822" s="441"/>
      <c r="Q822" s="441"/>
      <c r="R822" s="441"/>
      <c r="S822" s="441"/>
      <c r="T822" s="441"/>
      <c r="U822" s="441"/>
      <c r="V822" s="441"/>
      <c r="W822" s="441"/>
      <c r="X822" s="441"/>
      <c r="Y822" s="441"/>
      <c r="Z822" s="441"/>
      <c r="AA822" s="441"/>
      <c r="AB822" s="441"/>
      <c r="AC822" s="441"/>
      <c r="AD822" s="441"/>
      <c r="AE822" s="441"/>
      <c r="AF822" s="441"/>
      <c r="AG822" s="441"/>
      <c r="AH822" s="441"/>
      <c r="AI822" s="441"/>
      <c r="AJ822" s="441"/>
      <c r="AK822" s="441"/>
      <c r="AL822" s="441"/>
      <c r="AM822" s="441"/>
      <c r="AN822" s="441"/>
      <c r="AO822" s="441"/>
      <c r="AP822" s="441"/>
      <c r="AQ822" s="441"/>
      <c r="AR822" s="441"/>
      <c r="AS822" s="441"/>
      <c r="AT822" s="441"/>
      <c r="AU822" s="441"/>
      <c r="AV822" s="441"/>
      <c r="AW822" s="441"/>
      <c r="AX822" s="441"/>
      <c r="AY822" s="441"/>
      <c r="AZ822" s="441"/>
      <c r="BA822" s="441"/>
      <c r="BB822" s="441"/>
    </row>
    <row r="823" spans="1:54" ht="15.75" customHeight="1">
      <c r="A823" s="40"/>
      <c r="B823" s="131">
        <v>18</v>
      </c>
      <c r="C823" s="14"/>
      <c r="D823" s="14">
        <v>3260</v>
      </c>
      <c r="E823" s="73"/>
      <c r="F823" s="14"/>
      <c r="G823" s="14" t="s">
        <v>2040</v>
      </c>
      <c r="H823" s="108"/>
      <c r="I823" s="14"/>
      <c r="J823" s="14"/>
      <c r="K823" s="14"/>
      <c r="L823" s="441"/>
      <c r="M823" s="441"/>
      <c r="N823" s="441"/>
      <c r="O823" s="441"/>
      <c r="P823" s="441"/>
      <c r="Q823" s="441"/>
      <c r="R823" s="441"/>
      <c r="S823" s="441"/>
      <c r="T823" s="441"/>
      <c r="U823" s="441"/>
      <c r="V823" s="441"/>
      <c r="W823" s="441"/>
      <c r="X823" s="441"/>
      <c r="Y823" s="441"/>
      <c r="Z823" s="441"/>
      <c r="AA823" s="441"/>
      <c r="AB823" s="441"/>
      <c r="AC823" s="441"/>
      <c r="AD823" s="441"/>
      <c r="AE823" s="441"/>
      <c r="AF823" s="441"/>
      <c r="AG823" s="441"/>
      <c r="AH823" s="441"/>
      <c r="AI823" s="441"/>
      <c r="AJ823" s="441"/>
      <c r="AK823" s="441"/>
      <c r="AL823" s="441"/>
      <c r="AM823" s="441"/>
      <c r="AN823" s="441"/>
      <c r="AO823" s="441"/>
      <c r="AP823" s="441"/>
      <c r="AQ823" s="441"/>
      <c r="AR823" s="441"/>
      <c r="AS823" s="441"/>
      <c r="AT823" s="441"/>
      <c r="AU823" s="441"/>
      <c r="AV823" s="441"/>
      <c r="AW823" s="441"/>
      <c r="AX823" s="441"/>
      <c r="AY823" s="441"/>
      <c r="AZ823" s="441"/>
      <c r="BA823" s="441"/>
      <c r="BB823" s="441"/>
    </row>
    <row r="824" spans="1:54" ht="15.75" customHeight="1">
      <c r="A824" s="40"/>
      <c r="B824" s="132">
        <v>19</v>
      </c>
      <c r="C824" s="441"/>
      <c r="D824" s="441">
        <v>3630</v>
      </c>
      <c r="E824" s="441"/>
      <c r="F824" s="441"/>
      <c r="G824" s="41" t="s">
        <v>2389</v>
      </c>
      <c r="H824" s="441"/>
      <c r="I824" s="441"/>
      <c r="J824" s="441"/>
      <c r="K824" s="441"/>
      <c r="L824" s="441"/>
      <c r="M824" s="441"/>
      <c r="N824" s="441"/>
      <c r="O824" s="441"/>
      <c r="P824" s="441"/>
      <c r="Q824" s="441"/>
      <c r="R824" s="441"/>
      <c r="S824" s="441"/>
      <c r="T824" s="441"/>
      <c r="U824" s="441"/>
      <c r="V824" s="441"/>
      <c r="W824" s="441"/>
      <c r="X824" s="441"/>
      <c r="Y824" s="441"/>
      <c r="Z824" s="441"/>
      <c r="AA824" s="441"/>
      <c r="AB824" s="441"/>
      <c r="AC824" s="441"/>
      <c r="AD824" s="441"/>
      <c r="AE824" s="441"/>
      <c r="AF824" s="441"/>
      <c r="AG824" s="441"/>
      <c r="AH824" s="441"/>
      <c r="AI824" s="441"/>
      <c r="AJ824" s="441"/>
      <c r="AK824" s="441"/>
      <c r="AL824" s="441"/>
      <c r="AM824" s="441"/>
      <c r="AN824" s="441"/>
      <c r="AO824" s="441"/>
      <c r="AP824" s="441"/>
      <c r="AQ824" s="441"/>
      <c r="AR824" s="441"/>
      <c r="AS824" s="441"/>
      <c r="AT824" s="441"/>
      <c r="AU824" s="441"/>
      <c r="AV824" s="441"/>
      <c r="AW824" s="441"/>
      <c r="AX824" s="441"/>
      <c r="AY824" s="441"/>
      <c r="AZ824" s="441"/>
      <c r="BA824" s="441"/>
      <c r="BB824" s="441"/>
    </row>
    <row r="825" spans="1:54" ht="15.75" customHeight="1">
      <c r="B825" s="131">
        <v>20</v>
      </c>
      <c r="C825" s="441"/>
      <c r="D825" s="441">
        <v>3720</v>
      </c>
      <c r="E825" s="441"/>
      <c r="F825" s="441"/>
      <c r="G825" s="41" t="s">
        <v>2082</v>
      </c>
      <c r="H825" s="441"/>
      <c r="I825" s="441"/>
      <c r="J825" s="441"/>
      <c r="K825" s="441"/>
      <c r="L825" s="441"/>
      <c r="M825" s="441"/>
      <c r="N825" s="441"/>
      <c r="O825" s="441"/>
      <c r="P825" s="441"/>
      <c r="Q825" s="441"/>
      <c r="R825" s="441"/>
      <c r="S825" s="441"/>
      <c r="T825" s="441"/>
      <c r="U825" s="441"/>
      <c r="V825" s="441"/>
      <c r="W825" s="441"/>
      <c r="X825" s="441"/>
      <c r="Y825" s="441"/>
      <c r="Z825" s="441"/>
      <c r="AA825" s="441"/>
      <c r="AB825" s="441"/>
      <c r="AC825" s="441"/>
      <c r="AD825" s="441"/>
      <c r="AE825" s="441"/>
      <c r="AF825" s="441"/>
      <c r="AG825" s="441"/>
      <c r="AH825" s="441"/>
      <c r="AI825" s="441"/>
      <c r="AJ825" s="441"/>
      <c r="AK825" s="441"/>
      <c r="AL825" s="441"/>
      <c r="AM825" s="441"/>
      <c r="AN825" s="441"/>
      <c r="AO825" s="441"/>
      <c r="AP825" s="441"/>
      <c r="AQ825" s="441"/>
      <c r="AR825" s="441"/>
      <c r="AS825" s="441"/>
      <c r="AT825" s="441"/>
      <c r="AU825" s="441"/>
      <c r="AV825" s="441"/>
      <c r="AW825" s="441"/>
      <c r="AX825" s="441"/>
      <c r="AY825" s="441"/>
      <c r="AZ825" s="441"/>
      <c r="BA825" s="441"/>
      <c r="BB825" s="441"/>
    </row>
    <row r="826" spans="1:54" ht="15.75" customHeight="1">
      <c r="A826" s="40"/>
      <c r="B826" s="132">
        <v>21</v>
      </c>
      <c r="C826" s="441"/>
      <c r="D826" s="441">
        <v>3310</v>
      </c>
      <c r="E826" s="441"/>
      <c r="F826" s="441"/>
      <c r="G826" s="41" t="s">
        <v>2170</v>
      </c>
      <c r="H826" s="441"/>
      <c r="I826" s="441"/>
      <c r="J826" s="441"/>
      <c r="K826" s="441"/>
      <c r="L826" s="441"/>
      <c r="M826" s="441"/>
      <c r="N826" s="441"/>
      <c r="O826" s="441"/>
      <c r="P826" s="441"/>
      <c r="Q826" s="441"/>
      <c r="R826" s="441"/>
      <c r="S826" s="441"/>
      <c r="T826" s="441"/>
      <c r="U826" s="441"/>
      <c r="V826" s="441"/>
      <c r="W826" s="441"/>
      <c r="X826" s="441"/>
      <c r="Y826" s="441"/>
      <c r="Z826" s="441"/>
      <c r="AA826" s="441"/>
      <c r="AB826" s="441"/>
      <c r="AC826" s="441"/>
      <c r="AD826" s="441"/>
      <c r="AE826" s="441"/>
      <c r="AF826" s="441"/>
      <c r="AG826" s="441"/>
      <c r="AH826" s="441"/>
      <c r="AI826" s="441"/>
      <c r="AJ826" s="441"/>
      <c r="AK826" s="441"/>
      <c r="AL826" s="441"/>
      <c r="AM826" s="441"/>
      <c r="AN826" s="441"/>
      <c r="AO826" s="441"/>
      <c r="AP826" s="441"/>
      <c r="AQ826" s="441"/>
      <c r="AR826" s="441"/>
      <c r="AS826" s="441"/>
      <c r="AT826" s="441"/>
      <c r="AU826" s="441"/>
      <c r="AV826" s="441"/>
      <c r="AW826" s="441"/>
      <c r="AX826" s="441"/>
      <c r="AY826" s="441"/>
      <c r="AZ826" s="441"/>
      <c r="BA826" s="441"/>
      <c r="BB826" s="441"/>
    </row>
    <row r="827" spans="1:54" ht="15.75" customHeight="1">
      <c r="A827" s="40"/>
      <c r="B827" s="131">
        <v>22</v>
      </c>
      <c r="C827" s="441"/>
      <c r="D827" s="441">
        <v>2620</v>
      </c>
      <c r="E827" s="441"/>
      <c r="F827" s="441"/>
      <c r="G827" s="441">
        <v>37</v>
      </c>
      <c r="H827" s="441"/>
      <c r="I827" s="441"/>
      <c r="J827" s="441"/>
      <c r="K827" s="441"/>
      <c r="L827" s="441"/>
      <c r="M827" s="441"/>
      <c r="N827" s="441"/>
      <c r="O827" s="441"/>
      <c r="P827" s="441"/>
      <c r="Q827" s="441"/>
      <c r="R827" s="441"/>
      <c r="S827" s="441"/>
      <c r="T827" s="441"/>
      <c r="U827" s="441"/>
      <c r="V827" s="441"/>
      <c r="W827" s="441"/>
      <c r="X827" s="441"/>
      <c r="Y827" s="441"/>
      <c r="Z827" s="441"/>
      <c r="AA827" s="441"/>
      <c r="AB827" s="441"/>
      <c r="AC827" s="441"/>
      <c r="AD827" s="441"/>
      <c r="AE827" s="441"/>
      <c r="AF827" s="441"/>
      <c r="AG827" s="441"/>
      <c r="AH827" s="441"/>
      <c r="AI827" s="441"/>
      <c r="AJ827" s="441"/>
      <c r="AK827" s="441"/>
      <c r="AL827" s="441"/>
      <c r="AM827" s="441"/>
      <c r="AN827" s="441"/>
      <c r="AO827" s="441"/>
      <c r="AP827" s="441"/>
      <c r="AQ827" s="441"/>
      <c r="AR827" s="441"/>
      <c r="AS827" s="441"/>
      <c r="AT827" s="441"/>
      <c r="AU827" s="441"/>
      <c r="AV827" s="441"/>
      <c r="AW827" s="441"/>
      <c r="AX827" s="441"/>
      <c r="AY827" s="441"/>
      <c r="AZ827" s="441"/>
      <c r="BA827" s="441"/>
      <c r="BB827" s="441"/>
    </row>
    <row r="828" spans="1:54" ht="15.75" customHeight="1">
      <c r="A828" s="40"/>
      <c r="B828" s="132">
        <v>23</v>
      </c>
      <c r="C828" s="441"/>
      <c r="D828" s="441">
        <v>1850</v>
      </c>
      <c r="E828" s="441"/>
      <c r="F828" s="441"/>
      <c r="G828" s="441">
        <v>30</v>
      </c>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441"/>
      <c r="AE828" s="441"/>
      <c r="AF828" s="441"/>
      <c r="AG828" s="441"/>
      <c r="AH828" s="441"/>
      <c r="AI828" s="441"/>
      <c r="AJ828" s="441"/>
      <c r="AK828" s="441"/>
      <c r="AL828" s="441"/>
      <c r="AM828" s="441"/>
      <c r="AN828" s="441"/>
      <c r="AO828" s="441"/>
      <c r="AP828" s="441"/>
      <c r="AQ828" s="441"/>
      <c r="AR828" s="441"/>
      <c r="AS828" s="441"/>
      <c r="AT828" s="441"/>
      <c r="AU828" s="441"/>
      <c r="AV828" s="441"/>
      <c r="AW828" s="441"/>
      <c r="AX828" s="441"/>
      <c r="AY828" s="441"/>
      <c r="AZ828" s="441"/>
      <c r="BA828" s="441"/>
      <c r="BB828" s="441"/>
    </row>
    <row r="829" spans="1:54" ht="15.75" customHeight="1">
      <c r="A829" s="40"/>
      <c r="B829" s="131">
        <v>24</v>
      </c>
      <c r="C829" s="441"/>
      <c r="D829" s="441">
        <v>3130</v>
      </c>
      <c r="E829" s="441"/>
      <c r="F829" s="441"/>
      <c r="G829" s="41" t="s">
        <v>2170</v>
      </c>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441"/>
      <c r="AE829" s="441"/>
      <c r="AF829" s="441"/>
      <c r="AG829" s="441"/>
      <c r="AH829" s="441"/>
      <c r="AI829" s="441"/>
      <c r="AJ829" s="441"/>
      <c r="AK829" s="441"/>
      <c r="AL829" s="441"/>
      <c r="AM829" s="441"/>
      <c r="AN829" s="441"/>
      <c r="AO829" s="441"/>
      <c r="AP829" s="441"/>
      <c r="AQ829" s="441"/>
      <c r="AR829" s="441"/>
      <c r="AS829" s="441"/>
      <c r="AT829" s="441"/>
      <c r="AU829" s="441"/>
      <c r="AV829" s="441"/>
      <c r="AW829" s="441"/>
      <c r="AX829" s="441"/>
      <c r="AY829" s="441"/>
      <c r="AZ829" s="441"/>
      <c r="BA829" s="441"/>
      <c r="BB829" s="441"/>
    </row>
    <row r="830" spans="1:54" ht="15.75" customHeight="1">
      <c r="A830" s="40"/>
      <c r="B830" s="132">
        <v>25</v>
      </c>
      <c r="C830" s="441"/>
      <c r="D830" s="441">
        <v>1965</v>
      </c>
      <c r="E830" s="441"/>
      <c r="F830" s="441"/>
      <c r="G830" s="441">
        <v>35</v>
      </c>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441"/>
      <c r="AE830" s="441"/>
      <c r="AF830" s="441"/>
      <c r="AG830" s="441"/>
      <c r="AH830" s="441"/>
      <c r="AI830" s="441"/>
      <c r="AJ830" s="441"/>
      <c r="AK830" s="441"/>
      <c r="AL830" s="441"/>
      <c r="AM830" s="441"/>
      <c r="AN830" s="441"/>
      <c r="AO830" s="441"/>
      <c r="AP830" s="441"/>
      <c r="AQ830" s="441"/>
      <c r="AR830" s="441"/>
      <c r="AS830" s="441"/>
      <c r="AT830" s="441"/>
      <c r="AU830" s="441"/>
      <c r="AV830" s="441"/>
      <c r="AW830" s="441"/>
      <c r="AX830" s="441"/>
      <c r="AY830" s="441"/>
      <c r="AZ830" s="441"/>
      <c r="BA830" s="441"/>
      <c r="BB830" s="441"/>
    </row>
    <row r="831" spans="1:54" ht="15.75" customHeight="1">
      <c r="A831" s="40"/>
      <c r="B831" s="131">
        <v>26</v>
      </c>
      <c r="C831" s="441"/>
      <c r="D831" s="441">
        <v>3030</v>
      </c>
      <c r="E831" s="441"/>
      <c r="F831" s="441"/>
      <c r="G831" s="41" t="s">
        <v>2040</v>
      </c>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c r="AE831" s="441"/>
      <c r="AF831" s="441"/>
      <c r="AG831" s="441"/>
      <c r="AH831" s="441"/>
      <c r="AI831" s="441"/>
      <c r="AJ831" s="441"/>
      <c r="AK831" s="441"/>
      <c r="AL831" s="441"/>
      <c r="AM831" s="441"/>
      <c r="AN831" s="441"/>
      <c r="AO831" s="441"/>
      <c r="AP831" s="441"/>
      <c r="AQ831" s="441"/>
      <c r="AR831" s="441"/>
      <c r="AS831" s="441"/>
      <c r="AT831" s="441"/>
      <c r="AU831" s="441"/>
      <c r="AV831" s="441"/>
      <c r="AW831" s="441"/>
      <c r="AX831" s="441"/>
      <c r="AY831" s="441"/>
      <c r="AZ831" s="441"/>
      <c r="BA831" s="441"/>
      <c r="BB831" s="441"/>
    </row>
    <row r="832" spans="1:54" ht="15.75" customHeight="1">
      <c r="A832" s="40"/>
      <c r="B832" s="132">
        <v>27</v>
      </c>
      <c r="C832" s="441"/>
      <c r="D832" s="441">
        <v>3125</v>
      </c>
      <c r="E832" s="441"/>
      <c r="F832" s="441"/>
      <c r="G832" s="441">
        <v>40</v>
      </c>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c r="AE832" s="441"/>
      <c r="AF832" s="441"/>
      <c r="AG832" s="441"/>
      <c r="AH832" s="441"/>
      <c r="AI832" s="441"/>
      <c r="AJ832" s="441"/>
      <c r="AK832" s="441"/>
      <c r="AL832" s="441"/>
      <c r="AM832" s="441"/>
      <c r="AN832" s="441"/>
      <c r="AO832" s="441"/>
      <c r="AP832" s="441"/>
      <c r="AQ832" s="441"/>
      <c r="AR832" s="441"/>
      <c r="AS832" s="441"/>
      <c r="AT832" s="441"/>
      <c r="AU832" s="441"/>
      <c r="AV832" s="441"/>
      <c r="AW832" s="441"/>
      <c r="AX832" s="441"/>
      <c r="AY832" s="441"/>
      <c r="AZ832" s="441"/>
      <c r="BA832" s="441"/>
      <c r="BB832" s="441"/>
    </row>
    <row r="833" spans="1:54" ht="15.75" customHeight="1">
      <c r="A833" s="40"/>
      <c r="B833" s="131">
        <v>28</v>
      </c>
      <c r="C833" s="441"/>
      <c r="D833" s="441">
        <v>2880</v>
      </c>
      <c r="E833" s="441"/>
      <c r="F833" s="441"/>
      <c r="G833" s="41" t="s">
        <v>993</v>
      </c>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1"/>
      <c r="AD833" s="441"/>
      <c r="AE833" s="441"/>
      <c r="AF833" s="441"/>
      <c r="AG833" s="441"/>
      <c r="AH833" s="441"/>
      <c r="AI833" s="441"/>
      <c r="AJ833" s="441"/>
      <c r="AK833" s="441"/>
      <c r="AL833" s="441"/>
      <c r="AM833" s="441"/>
      <c r="AN833" s="441"/>
      <c r="AO833" s="441"/>
      <c r="AP833" s="441"/>
      <c r="AQ833" s="441"/>
      <c r="AR833" s="441"/>
      <c r="AS833" s="441"/>
      <c r="AT833" s="441"/>
      <c r="AU833" s="441"/>
      <c r="AV833" s="441"/>
      <c r="AW833" s="441"/>
      <c r="AX833" s="441"/>
      <c r="AY833" s="441"/>
      <c r="AZ833" s="441"/>
      <c r="BA833" s="441"/>
      <c r="BB833" s="441"/>
    </row>
    <row r="834" spans="1:54" ht="15.75" customHeight="1">
      <c r="B834" s="132">
        <v>29</v>
      </c>
      <c r="C834" s="441"/>
      <c r="D834" s="441">
        <v>3355</v>
      </c>
      <c r="E834" s="441"/>
      <c r="F834" s="441"/>
      <c r="G834" s="41" t="s">
        <v>2079</v>
      </c>
      <c r="H834" s="441"/>
      <c r="I834" s="441"/>
      <c r="J834" s="441"/>
      <c r="K834" s="441"/>
      <c r="L834" s="441"/>
      <c r="M834" s="441"/>
      <c r="N834" s="441"/>
      <c r="O834" s="441"/>
      <c r="P834" s="441"/>
      <c r="Q834" s="441"/>
      <c r="R834" s="441"/>
      <c r="S834" s="441"/>
      <c r="T834" s="441"/>
      <c r="U834" s="441"/>
      <c r="V834" s="441"/>
      <c r="W834" s="441"/>
      <c r="X834" s="441"/>
      <c r="Y834" s="441"/>
      <c r="Z834" s="441"/>
      <c r="AA834" s="441"/>
      <c r="AB834" s="441"/>
      <c r="AC834" s="441"/>
      <c r="AD834" s="441"/>
      <c r="AE834" s="441"/>
      <c r="AF834" s="441"/>
      <c r="AG834" s="441"/>
      <c r="AH834" s="441"/>
      <c r="AI834" s="441"/>
      <c r="AJ834" s="441"/>
      <c r="AK834" s="441"/>
      <c r="AL834" s="441"/>
      <c r="AM834" s="441"/>
      <c r="AN834" s="441"/>
      <c r="AO834" s="441"/>
      <c r="AP834" s="441"/>
      <c r="AQ834" s="441"/>
      <c r="AR834" s="441"/>
      <c r="AS834" s="441"/>
      <c r="AT834" s="441"/>
      <c r="AU834" s="441"/>
      <c r="AV834" s="441"/>
      <c r="AW834" s="441"/>
      <c r="AX834" s="441"/>
      <c r="AY834" s="441"/>
      <c r="AZ834" s="441"/>
      <c r="BA834" s="441"/>
      <c r="BB834" s="441"/>
    </row>
    <row r="835" spans="1:54" ht="15.75" customHeight="1">
      <c r="A835" s="40"/>
      <c r="B835" s="131">
        <v>30</v>
      </c>
      <c r="C835" s="441"/>
      <c r="D835" s="441">
        <v>3225</v>
      </c>
      <c r="E835" s="441"/>
      <c r="F835" s="441"/>
      <c r="G835" s="41" t="s">
        <v>1247</v>
      </c>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441"/>
      <c r="AE835" s="441"/>
      <c r="AF835" s="441"/>
      <c r="AG835" s="441"/>
      <c r="AH835" s="441"/>
      <c r="AI835" s="441"/>
      <c r="AJ835" s="441"/>
      <c r="AK835" s="441"/>
      <c r="AL835" s="441"/>
      <c r="AM835" s="441"/>
      <c r="AN835" s="441"/>
      <c r="AO835" s="441"/>
      <c r="AP835" s="441"/>
      <c r="AQ835" s="441"/>
      <c r="AR835" s="441"/>
      <c r="AS835" s="441"/>
      <c r="AT835" s="441"/>
      <c r="AU835" s="441"/>
      <c r="AV835" s="441"/>
      <c r="AW835" s="441"/>
      <c r="AX835" s="441"/>
      <c r="AY835" s="441"/>
      <c r="AZ835" s="441"/>
      <c r="BA835" s="441"/>
      <c r="BB835" s="441"/>
    </row>
    <row r="836" spans="1:54" ht="15.75" customHeight="1">
      <c r="A836" s="40"/>
      <c r="B836" s="132">
        <v>31</v>
      </c>
      <c r="C836" s="441"/>
      <c r="D836" s="441">
        <v>2745</v>
      </c>
      <c r="E836" s="441"/>
      <c r="F836" s="441"/>
      <c r="G836" s="441">
        <v>38</v>
      </c>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441"/>
      <c r="AE836" s="441"/>
      <c r="AF836" s="441"/>
      <c r="AG836" s="441"/>
      <c r="AH836" s="441"/>
      <c r="AI836" s="441"/>
      <c r="AJ836" s="441"/>
      <c r="AK836" s="441"/>
      <c r="AL836" s="441"/>
      <c r="AM836" s="441"/>
      <c r="AN836" s="441"/>
      <c r="AO836" s="441"/>
      <c r="AP836" s="441"/>
      <c r="AQ836" s="441"/>
      <c r="AR836" s="441"/>
      <c r="AS836" s="441"/>
      <c r="AT836" s="441"/>
      <c r="AU836" s="441"/>
      <c r="AV836" s="441"/>
      <c r="AW836" s="441"/>
      <c r="AX836" s="441"/>
      <c r="AY836" s="441"/>
      <c r="AZ836" s="441"/>
      <c r="BA836" s="441"/>
      <c r="BB836" s="441"/>
    </row>
    <row r="837" spans="1:54" ht="15.75" customHeight="1">
      <c r="A837" s="40"/>
      <c r="B837" s="131">
        <v>32</v>
      </c>
      <c r="C837" s="441"/>
      <c r="D837" s="441">
        <v>3215</v>
      </c>
      <c r="E837" s="441"/>
      <c r="F837" s="441"/>
      <c r="G837" s="441">
        <v>39</v>
      </c>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441"/>
      <c r="AE837" s="441"/>
      <c r="AF837" s="441"/>
      <c r="AG837" s="441"/>
      <c r="AH837" s="441"/>
      <c r="AI837" s="441"/>
      <c r="AJ837" s="441"/>
      <c r="AK837" s="441"/>
      <c r="AL837" s="441"/>
      <c r="AM837" s="441"/>
      <c r="AN837" s="441"/>
      <c r="AO837" s="441"/>
      <c r="AP837" s="441"/>
      <c r="AQ837" s="441"/>
      <c r="AR837" s="441"/>
      <c r="AS837" s="441"/>
      <c r="AT837" s="441"/>
      <c r="AU837" s="441"/>
      <c r="AV837" s="441"/>
      <c r="AW837" s="441"/>
      <c r="AX837" s="441"/>
      <c r="AY837" s="441"/>
      <c r="AZ837" s="441"/>
      <c r="BA837" s="441"/>
      <c r="BB837" s="441"/>
    </row>
    <row r="838" spans="1:54" ht="15.75" customHeight="1">
      <c r="A838" s="40"/>
      <c r="B838" s="132">
        <v>33</v>
      </c>
      <c r="C838" s="441"/>
      <c r="D838" s="441">
        <v>3465</v>
      </c>
      <c r="E838" s="441"/>
      <c r="F838" s="441"/>
      <c r="G838" s="441">
        <v>40</v>
      </c>
      <c r="H838" s="441"/>
      <c r="I838" s="441"/>
      <c r="J838" s="441"/>
      <c r="K838" s="441"/>
      <c r="L838" s="441"/>
      <c r="M838" s="441"/>
      <c r="N838" s="441"/>
      <c r="O838" s="441"/>
      <c r="P838" s="441"/>
      <c r="Q838" s="441"/>
      <c r="R838" s="441"/>
      <c r="S838" s="441"/>
      <c r="T838" s="441"/>
      <c r="U838" s="441"/>
      <c r="V838" s="441"/>
      <c r="W838" s="441"/>
      <c r="X838" s="441"/>
      <c r="Y838" s="441"/>
      <c r="Z838" s="441"/>
      <c r="AA838" s="441"/>
      <c r="AB838" s="441"/>
      <c r="AC838" s="441"/>
      <c r="AD838" s="441"/>
      <c r="AE838" s="441"/>
      <c r="AF838" s="441"/>
      <c r="AG838" s="441"/>
      <c r="AH838" s="441"/>
      <c r="AI838" s="441"/>
      <c r="AJ838" s="441"/>
      <c r="AK838" s="441"/>
      <c r="AL838" s="441"/>
      <c r="AM838" s="441"/>
      <c r="AN838" s="441"/>
      <c r="AO838" s="441"/>
      <c r="AP838" s="441"/>
      <c r="AQ838" s="441"/>
      <c r="AR838" s="441"/>
      <c r="AS838" s="441"/>
      <c r="AT838" s="441"/>
      <c r="AU838" s="441"/>
      <c r="AV838" s="441"/>
      <c r="AW838" s="441"/>
      <c r="AX838" s="441"/>
      <c r="AY838" s="441"/>
      <c r="AZ838" s="441"/>
      <c r="BA838" s="441"/>
      <c r="BB838" s="441"/>
    </row>
    <row r="839" spans="1:54" ht="15.75" customHeight="1">
      <c r="A839" s="40"/>
      <c r="B839" s="131">
        <v>34</v>
      </c>
      <c r="C839" s="441"/>
      <c r="D839" s="441">
        <v>3490</v>
      </c>
      <c r="E839" s="441"/>
      <c r="F839" s="441"/>
      <c r="G839" s="41" t="s">
        <v>2197</v>
      </c>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1"/>
      <c r="AE839" s="441"/>
      <c r="AF839" s="441"/>
      <c r="AG839" s="441"/>
      <c r="AH839" s="441"/>
      <c r="AI839" s="441"/>
      <c r="AJ839" s="441"/>
      <c r="AK839" s="441"/>
      <c r="AL839" s="441"/>
      <c r="AM839" s="441"/>
      <c r="AN839" s="441"/>
      <c r="AO839" s="441"/>
      <c r="AP839" s="441"/>
      <c r="AQ839" s="441"/>
      <c r="AR839" s="441"/>
      <c r="AS839" s="441"/>
      <c r="AT839" s="441"/>
      <c r="AU839" s="441"/>
      <c r="AV839" s="441"/>
      <c r="AW839" s="441"/>
      <c r="AX839" s="441"/>
      <c r="AY839" s="441"/>
      <c r="AZ839" s="441"/>
      <c r="BA839" s="441"/>
      <c r="BB839" s="441"/>
    </row>
    <row r="840" spans="1:54" ht="15.75" customHeight="1">
      <c r="A840" s="40"/>
      <c r="B840" s="132">
        <v>35</v>
      </c>
      <c r="C840" s="441"/>
      <c r="D840" s="441">
        <v>3720</v>
      </c>
      <c r="E840" s="441"/>
      <c r="F840" s="441"/>
      <c r="G840" s="41" t="s">
        <v>2185</v>
      </c>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1"/>
      <c r="AE840" s="441"/>
      <c r="AF840" s="441"/>
      <c r="AG840" s="441"/>
      <c r="AH840" s="441"/>
      <c r="AI840" s="441"/>
      <c r="AJ840" s="441"/>
      <c r="AK840" s="441"/>
      <c r="AL840" s="441"/>
      <c r="AM840" s="441"/>
      <c r="AN840" s="441"/>
      <c r="AO840" s="441"/>
      <c r="AP840" s="441"/>
      <c r="AQ840" s="441"/>
      <c r="AR840" s="441"/>
      <c r="AS840" s="441"/>
      <c r="AT840" s="441"/>
      <c r="AU840" s="441"/>
      <c r="AV840" s="441"/>
      <c r="AW840" s="441"/>
      <c r="AX840" s="441"/>
      <c r="AY840" s="441"/>
      <c r="AZ840" s="441"/>
      <c r="BA840" s="441"/>
      <c r="BB840" s="441"/>
    </row>
    <row r="841" spans="1:54" ht="15.75" customHeight="1">
      <c r="B841" s="131">
        <v>36</v>
      </c>
      <c r="C841" s="441"/>
      <c r="D841" s="441">
        <v>2650</v>
      </c>
      <c r="E841" s="441"/>
      <c r="F841" s="441"/>
      <c r="G841" s="41" t="s">
        <v>2125</v>
      </c>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1"/>
      <c r="AD841" s="441"/>
      <c r="AE841" s="441"/>
      <c r="AF841" s="441"/>
      <c r="AG841" s="441"/>
      <c r="AH841" s="441"/>
      <c r="AI841" s="441"/>
      <c r="AJ841" s="441"/>
      <c r="AK841" s="441"/>
      <c r="AL841" s="441"/>
      <c r="AM841" s="441"/>
      <c r="AN841" s="441"/>
      <c r="AO841" s="441"/>
      <c r="AP841" s="441"/>
      <c r="AQ841" s="441"/>
      <c r="AR841" s="441"/>
      <c r="AS841" s="441"/>
      <c r="AT841" s="441"/>
      <c r="AU841" s="441"/>
      <c r="AV841" s="441"/>
      <c r="AW841" s="441"/>
      <c r="AX841" s="441"/>
      <c r="AY841" s="441"/>
      <c r="AZ841" s="441"/>
      <c r="BA841" s="441"/>
      <c r="BB841" s="441"/>
    </row>
    <row r="842" spans="1:54" ht="15.75" customHeight="1">
      <c r="A842" s="40"/>
      <c r="B842" s="132">
        <v>37</v>
      </c>
      <c r="C842" s="441"/>
      <c r="D842" s="441">
        <v>3385</v>
      </c>
      <c r="E842" s="441"/>
      <c r="F842" s="441"/>
      <c r="G842" s="41" t="s">
        <v>2082</v>
      </c>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441"/>
      <c r="AE842" s="441"/>
      <c r="AF842" s="441"/>
      <c r="AG842" s="441"/>
      <c r="AH842" s="441"/>
      <c r="AI842" s="441"/>
      <c r="AJ842" s="441"/>
      <c r="AK842" s="441"/>
      <c r="AL842" s="441"/>
      <c r="AM842" s="441"/>
      <c r="AN842" s="441"/>
      <c r="AO842" s="441"/>
      <c r="AP842" s="441"/>
      <c r="AQ842" s="441"/>
      <c r="AR842" s="441"/>
      <c r="AS842" s="441"/>
      <c r="AT842" s="441"/>
      <c r="AU842" s="441"/>
      <c r="AV842" s="441"/>
      <c r="AW842" s="441"/>
      <c r="AX842" s="441"/>
      <c r="AY842" s="441"/>
      <c r="AZ842" s="441"/>
      <c r="BA842" s="441"/>
      <c r="BB842" s="441"/>
    </row>
    <row r="843" spans="1:54" ht="15.75" customHeight="1">
      <c r="A843" s="40" t="s">
        <v>724</v>
      </c>
      <c r="B843" s="128" t="s">
        <v>2739</v>
      </c>
      <c r="C843" s="436"/>
      <c r="D843" s="89" t="s">
        <v>759</v>
      </c>
      <c r="E843" s="441"/>
      <c r="F843" s="441"/>
      <c r="G843" s="41" t="s">
        <v>2059</v>
      </c>
      <c r="H843" s="441"/>
      <c r="I843" s="441"/>
      <c r="J843" s="441"/>
      <c r="K843" s="441"/>
      <c r="L843" s="441"/>
      <c r="M843" s="441"/>
      <c r="N843" s="441"/>
      <c r="O843" s="441"/>
      <c r="P843" s="441"/>
      <c r="Q843" s="441"/>
      <c r="R843" s="441"/>
      <c r="S843" s="441"/>
      <c r="T843" s="441"/>
      <c r="U843" s="441"/>
      <c r="V843" s="441"/>
      <c r="W843" s="441"/>
      <c r="X843" s="441"/>
      <c r="Y843" s="441"/>
      <c r="Z843" s="441"/>
      <c r="AA843" s="441"/>
      <c r="AB843" s="441"/>
      <c r="AC843" s="441"/>
      <c r="AD843" s="441"/>
      <c r="AE843" s="441"/>
      <c r="AF843" s="441"/>
      <c r="AG843" s="441"/>
      <c r="AH843" s="441"/>
      <c r="AI843" s="441"/>
      <c r="AJ843" s="441"/>
      <c r="AK843" s="441"/>
      <c r="AL843" s="441"/>
      <c r="AM843" s="441"/>
      <c r="AN843" s="441"/>
      <c r="AO843" s="441"/>
      <c r="AP843" s="441"/>
      <c r="AQ843" s="441"/>
      <c r="AR843" s="441"/>
      <c r="AS843" s="441"/>
      <c r="AT843" s="441"/>
      <c r="AU843" s="441"/>
      <c r="AV843" s="441"/>
      <c r="AW843" s="441"/>
      <c r="AX843" s="441"/>
      <c r="AY843" s="441"/>
      <c r="AZ843" s="441"/>
      <c r="BA843" s="441"/>
      <c r="BB843" s="441"/>
    </row>
    <row r="844" spans="1:54" ht="15.75" customHeight="1">
      <c r="A844" s="28" t="s">
        <v>726</v>
      </c>
      <c r="B844" s="128" t="s">
        <v>2740</v>
      </c>
      <c r="C844" s="95" t="s">
        <v>759</v>
      </c>
      <c r="D844" s="441">
        <v>3130</v>
      </c>
      <c r="E844" s="441"/>
      <c r="F844" s="441"/>
      <c r="G844" s="41" t="s">
        <v>2060</v>
      </c>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441"/>
      <c r="AE844" s="441"/>
      <c r="AF844" s="441"/>
      <c r="AG844" s="441"/>
      <c r="AH844" s="441"/>
      <c r="AI844" s="441"/>
      <c r="AJ844" s="441"/>
      <c r="AK844" s="441"/>
      <c r="AL844" s="441"/>
      <c r="AM844" s="441"/>
      <c r="AN844" s="441"/>
      <c r="AO844" s="441"/>
      <c r="AP844" s="441"/>
      <c r="AQ844" s="441"/>
      <c r="AR844" s="441"/>
      <c r="AS844" s="441"/>
      <c r="AT844" s="441"/>
      <c r="AU844" s="441"/>
      <c r="AV844" s="441"/>
      <c r="AW844" s="441"/>
      <c r="AX844" s="441"/>
      <c r="AY844" s="441"/>
      <c r="AZ844" s="441"/>
      <c r="BA844" s="441"/>
      <c r="BB844" s="441"/>
    </row>
    <row r="845" spans="1:54" ht="15.75" customHeight="1">
      <c r="A845" s="40" t="s">
        <v>192</v>
      </c>
      <c r="B845" s="89" t="s">
        <v>1281</v>
      </c>
      <c r="C845" s="441"/>
      <c r="D845" s="441">
        <v>3180</v>
      </c>
      <c r="E845" s="441"/>
      <c r="F845" s="41" t="s">
        <v>632</v>
      </c>
      <c r="G845" s="41" t="s">
        <v>632</v>
      </c>
      <c r="H845" s="441"/>
      <c r="I845" s="441"/>
      <c r="J845" s="441"/>
      <c r="K845" s="441"/>
      <c r="L845" s="441"/>
      <c r="M845" s="441"/>
      <c r="N845" s="441"/>
      <c r="O845" s="441"/>
      <c r="P845" s="441"/>
      <c r="Q845" s="441"/>
      <c r="R845" s="441"/>
      <c r="S845" s="441"/>
      <c r="T845" s="441"/>
      <c r="U845" s="441"/>
      <c r="V845" s="441"/>
      <c r="W845" s="441"/>
      <c r="X845" s="441"/>
      <c r="Y845" s="441"/>
      <c r="Z845" s="441"/>
      <c r="AA845" s="441"/>
      <c r="AB845" s="441"/>
      <c r="AC845" s="441"/>
      <c r="AD845" s="441"/>
      <c r="AE845" s="441"/>
      <c r="AF845" s="441"/>
      <c r="AG845" s="441"/>
      <c r="AH845" s="441"/>
      <c r="AI845" s="441"/>
      <c r="AJ845" s="441"/>
      <c r="AK845" s="441"/>
      <c r="AL845" s="441"/>
      <c r="AM845" s="441"/>
      <c r="AN845" s="441"/>
      <c r="AO845" s="441"/>
      <c r="AP845" s="441"/>
      <c r="AQ845" s="441"/>
      <c r="AR845" s="441"/>
      <c r="AS845" s="441"/>
      <c r="AT845" s="441"/>
      <c r="AU845" s="441"/>
      <c r="AV845" s="441"/>
      <c r="AW845" s="441"/>
      <c r="AX845" s="441"/>
      <c r="AY845" s="441"/>
      <c r="AZ845" s="441"/>
      <c r="BA845" s="441"/>
      <c r="BB845" s="441"/>
    </row>
    <row r="846" spans="1:54" ht="15.75" customHeight="1">
      <c r="B846" s="89" t="s">
        <v>2741</v>
      </c>
      <c r="C846" s="441"/>
      <c r="D846" s="441">
        <v>2950</v>
      </c>
      <c r="E846" s="441"/>
      <c r="F846" s="41" t="s">
        <v>2041</v>
      </c>
      <c r="G846" s="41" t="s">
        <v>2185</v>
      </c>
      <c r="H846" s="441"/>
      <c r="I846" s="441"/>
      <c r="J846" s="441"/>
      <c r="K846" s="441"/>
      <c r="L846" s="441"/>
      <c r="M846" s="441"/>
      <c r="N846" s="441"/>
      <c r="O846" s="441"/>
      <c r="P846" s="441"/>
      <c r="Q846" s="441"/>
      <c r="R846" s="441"/>
      <c r="S846" s="441"/>
      <c r="T846" s="441"/>
      <c r="U846" s="441"/>
      <c r="V846" s="441"/>
      <c r="W846" s="441"/>
      <c r="X846" s="441"/>
      <c r="Y846" s="441"/>
      <c r="Z846" s="441"/>
      <c r="AA846" s="441"/>
      <c r="AB846" s="441"/>
      <c r="AC846" s="441"/>
      <c r="AD846" s="441"/>
      <c r="AE846" s="441"/>
      <c r="AF846" s="441"/>
      <c r="AG846" s="441"/>
      <c r="AH846" s="441"/>
      <c r="AI846" s="441"/>
      <c r="AJ846" s="441"/>
      <c r="AK846" s="441"/>
      <c r="AL846" s="441"/>
      <c r="AM846" s="441"/>
      <c r="AN846" s="441"/>
      <c r="AO846" s="441"/>
      <c r="AP846" s="441"/>
      <c r="AQ846" s="441"/>
      <c r="AR846" s="441"/>
      <c r="AS846" s="441"/>
      <c r="AT846" s="441"/>
      <c r="AU846" s="441"/>
      <c r="AV846" s="441"/>
      <c r="AW846" s="441"/>
      <c r="AX846" s="441"/>
      <c r="AY846" s="441"/>
      <c r="AZ846" s="441"/>
      <c r="BA846" s="441"/>
      <c r="BB846" s="441"/>
    </row>
    <row r="847" spans="1:54" s="121" customFormat="1" ht="15.75" customHeight="1">
      <c r="A847" s="40" t="s">
        <v>731</v>
      </c>
      <c r="B847" s="89" t="s">
        <v>1281</v>
      </c>
      <c r="C847" s="436"/>
      <c r="D847" s="41" t="s">
        <v>759</v>
      </c>
      <c r="E847" s="441">
        <v>10</v>
      </c>
      <c r="F847" s="41" t="s">
        <v>732</v>
      </c>
      <c r="G847" s="41">
        <v>35</v>
      </c>
      <c r="H847" s="441"/>
      <c r="I847" s="441"/>
      <c r="J847" s="441"/>
      <c r="K847" s="441"/>
      <c r="L847" s="441"/>
      <c r="M847" s="441"/>
      <c r="N847" s="441"/>
      <c r="O847" s="441"/>
      <c r="P847" s="441"/>
      <c r="Q847" s="441"/>
      <c r="R847" s="441"/>
      <c r="S847" s="441"/>
      <c r="T847" s="441"/>
      <c r="U847" s="441"/>
      <c r="V847" s="441"/>
      <c r="W847" s="441"/>
      <c r="X847" s="441"/>
      <c r="Y847" s="441"/>
      <c r="Z847" s="441"/>
      <c r="AA847" s="441"/>
      <c r="AB847" s="441"/>
      <c r="AC847" s="441"/>
      <c r="AD847" s="441"/>
      <c r="AE847" s="441"/>
      <c r="AF847" s="441"/>
      <c r="AG847" s="441"/>
      <c r="AH847" s="441"/>
      <c r="AI847" s="441"/>
      <c r="AJ847" s="441"/>
      <c r="AK847" s="441"/>
      <c r="AL847" s="441"/>
      <c r="AM847" s="441"/>
      <c r="AN847" s="441"/>
      <c r="AO847" s="441"/>
      <c r="AP847" s="441"/>
      <c r="AQ847" s="441"/>
      <c r="AR847" s="441"/>
      <c r="AS847" s="441"/>
      <c r="AT847" s="441"/>
      <c r="AU847" s="441"/>
      <c r="AV847" s="441"/>
      <c r="AW847" s="441"/>
      <c r="AX847" s="441"/>
      <c r="AY847" s="441"/>
      <c r="AZ847" s="441"/>
      <c r="BA847" s="441"/>
      <c r="BB847" s="441"/>
    </row>
    <row r="848" spans="1:54" s="121" customFormat="1" ht="15.75" customHeight="1">
      <c r="A848" s="40" t="s">
        <v>734</v>
      </c>
      <c r="B848" s="89" t="s">
        <v>1281</v>
      </c>
      <c r="C848" s="436"/>
      <c r="D848" s="41">
        <v>3130</v>
      </c>
      <c r="E848" s="441">
        <v>16</v>
      </c>
      <c r="F848" s="41" t="s">
        <v>735</v>
      </c>
      <c r="G848" s="41">
        <v>38</v>
      </c>
      <c r="H848" s="441"/>
      <c r="I848" s="441"/>
      <c r="J848" s="41" t="s">
        <v>2358</v>
      </c>
      <c r="K848" s="441"/>
      <c r="L848" s="441"/>
      <c r="M848" s="441"/>
      <c r="N848" s="441"/>
      <c r="O848" s="441"/>
      <c r="P848" s="441"/>
      <c r="Q848" s="441"/>
      <c r="R848" s="441"/>
      <c r="S848" s="441"/>
      <c r="T848" s="441"/>
      <c r="U848" s="441"/>
      <c r="V848" s="441"/>
      <c r="W848" s="441"/>
      <c r="X848" s="441"/>
      <c r="Y848" s="441"/>
      <c r="Z848" s="441"/>
      <c r="AA848" s="441"/>
      <c r="AB848" s="441"/>
      <c r="AC848" s="441"/>
      <c r="AD848" s="441"/>
      <c r="AE848" s="441"/>
      <c r="AF848" s="441"/>
      <c r="AG848" s="441"/>
      <c r="AH848" s="441"/>
      <c r="AI848" s="441"/>
      <c r="AJ848" s="441"/>
      <c r="AK848" s="441"/>
      <c r="AL848" s="441"/>
      <c r="AM848" s="441"/>
      <c r="AN848" s="441"/>
      <c r="AO848" s="441"/>
      <c r="AP848" s="441"/>
      <c r="AQ848" s="441"/>
      <c r="AR848" s="441"/>
      <c r="AS848" s="441"/>
      <c r="AT848" s="441"/>
      <c r="AU848" s="441"/>
      <c r="AV848" s="441"/>
      <c r="AW848" s="441"/>
      <c r="AX848" s="441"/>
      <c r="AY848" s="441"/>
      <c r="AZ848" s="441"/>
      <c r="BA848" s="441"/>
      <c r="BB848" s="441"/>
    </row>
    <row r="849" spans="1:54" s="121" customFormat="1" ht="15.75" customHeight="1">
      <c r="A849" s="40" t="s">
        <v>736</v>
      </c>
      <c r="B849" s="89" t="s">
        <v>759</v>
      </c>
      <c r="C849" s="436"/>
      <c r="D849" s="41"/>
      <c r="E849" s="441"/>
      <c r="F849" s="41"/>
      <c r="G849" s="41"/>
      <c r="H849" s="441"/>
      <c r="I849" s="441"/>
      <c r="J849" s="441"/>
      <c r="K849" s="441"/>
      <c r="L849" s="441"/>
      <c r="M849" s="441"/>
      <c r="N849" s="441"/>
      <c r="O849" s="441"/>
      <c r="P849" s="441"/>
      <c r="Q849" s="441"/>
      <c r="R849" s="441"/>
      <c r="S849" s="441"/>
      <c r="T849" s="441"/>
      <c r="U849" s="441"/>
      <c r="V849" s="441"/>
      <c r="W849" s="441"/>
      <c r="X849" s="441"/>
      <c r="Y849" s="441"/>
      <c r="Z849" s="441"/>
      <c r="AA849" s="441"/>
      <c r="AB849" s="441"/>
      <c r="AC849" s="441"/>
      <c r="AD849" s="441"/>
      <c r="AE849" s="441"/>
      <c r="AF849" s="441"/>
      <c r="AG849" s="441"/>
      <c r="AH849" s="441"/>
      <c r="AI849" s="441"/>
      <c r="AJ849" s="441"/>
      <c r="AK849" s="441"/>
      <c r="AL849" s="441"/>
      <c r="AM849" s="441"/>
      <c r="AN849" s="441"/>
      <c r="AO849" s="441"/>
      <c r="AP849" s="441"/>
      <c r="AQ849" s="441"/>
      <c r="AR849" s="441"/>
      <c r="AS849" s="441"/>
      <c r="AT849" s="441"/>
      <c r="AU849" s="441"/>
      <c r="AV849" s="441"/>
      <c r="AW849" s="441"/>
      <c r="AX849" s="441"/>
      <c r="AY849" s="441"/>
      <c r="AZ849" s="441"/>
      <c r="BA849" s="441"/>
      <c r="BB849" s="441"/>
    </row>
    <row r="850" spans="1:54" ht="15.75" customHeight="1">
      <c r="A850" s="40" t="s">
        <v>738</v>
      </c>
      <c r="B850" s="442" t="s">
        <v>759</v>
      </c>
      <c r="C850" s="441"/>
      <c r="D850" s="441"/>
      <c r="E850" s="441"/>
      <c r="F850" s="441"/>
      <c r="G850" s="441"/>
      <c r="H850" s="441"/>
      <c r="I850" s="441"/>
      <c r="J850" s="441"/>
      <c r="K850" s="441"/>
      <c r="L850" s="441"/>
      <c r="M850" s="441"/>
      <c r="N850" s="441"/>
      <c r="O850" s="441"/>
      <c r="P850" s="441"/>
      <c r="Q850" s="441"/>
      <c r="R850" s="441"/>
      <c r="S850" s="441"/>
      <c r="T850" s="441"/>
      <c r="U850" s="441"/>
      <c r="V850" s="441"/>
      <c r="W850" s="441"/>
      <c r="X850" s="441"/>
      <c r="Y850" s="441"/>
      <c r="Z850" s="441"/>
      <c r="AA850" s="441"/>
      <c r="AB850" s="441"/>
      <c r="AC850" s="441"/>
      <c r="AD850" s="441"/>
      <c r="AE850" s="441"/>
      <c r="AF850" s="441"/>
      <c r="AG850" s="441"/>
      <c r="AH850" s="441"/>
      <c r="AI850" s="441"/>
      <c r="AJ850" s="441"/>
      <c r="AK850" s="441"/>
      <c r="AL850" s="441"/>
      <c r="AM850" s="441"/>
      <c r="AN850" s="441"/>
      <c r="AO850" s="441"/>
      <c r="AP850" s="441"/>
      <c r="AQ850" s="441"/>
      <c r="AR850" s="441"/>
      <c r="AS850" s="441"/>
      <c r="AT850" s="441"/>
      <c r="AU850" s="441"/>
      <c r="AV850" s="441"/>
      <c r="AW850" s="441"/>
      <c r="AX850" s="441"/>
      <c r="AY850" s="441"/>
      <c r="AZ850" s="441"/>
      <c r="BA850" s="441"/>
      <c r="BB850" s="441"/>
    </row>
    <row r="851" spans="1:54" ht="15.75" customHeight="1">
      <c r="A851" s="40" t="s">
        <v>742</v>
      </c>
      <c r="B851" s="89" t="s">
        <v>1281</v>
      </c>
      <c r="C851" s="441"/>
      <c r="D851" s="441"/>
      <c r="E851" s="441"/>
      <c r="F851" s="441"/>
      <c r="G851" s="441">
        <v>38</v>
      </c>
      <c r="H851" s="441"/>
      <c r="I851" s="441"/>
      <c r="J851" s="441"/>
      <c r="K851" s="441"/>
      <c r="L851" s="441"/>
      <c r="M851" s="441"/>
      <c r="N851" s="441"/>
      <c r="O851" s="441"/>
      <c r="P851" s="441"/>
      <c r="Q851" s="441"/>
      <c r="R851" s="441"/>
      <c r="S851" s="441"/>
      <c r="T851" s="441"/>
      <c r="U851" s="441"/>
      <c r="V851" s="441"/>
      <c r="W851" s="441"/>
      <c r="X851" s="441"/>
      <c r="Y851" s="441"/>
      <c r="Z851" s="441"/>
      <c r="AA851" s="441"/>
      <c r="AB851" s="441"/>
      <c r="AC851" s="441"/>
      <c r="AD851" s="441"/>
      <c r="AE851" s="441"/>
      <c r="AF851" s="441"/>
      <c r="AG851" s="441"/>
      <c r="AH851" s="441"/>
      <c r="AI851" s="441"/>
      <c r="AJ851" s="441"/>
      <c r="AK851" s="441"/>
      <c r="AL851" s="441"/>
      <c r="AM851" s="441"/>
      <c r="AN851" s="441"/>
      <c r="AO851" s="441"/>
      <c r="AP851" s="441"/>
      <c r="AQ851" s="441"/>
      <c r="AR851" s="441"/>
      <c r="AS851" s="441"/>
      <c r="AT851" s="441"/>
      <c r="AU851" s="441"/>
      <c r="AV851" s="441"/>
      <c r="AW851" s="441"/>
      <c r="AX851" s="441"/>
      <c r="AY851" s="441"/>
      <c r="AZ851" s="441"/>
      <c r="BA851" s="441"/>
      <c r="BB851" s="441"/>
    </row>
    <row r="852" spans="1:54" ht="15.75" customHeight="1">
      <c r="A852" s="40" t="s">
        <v>744</v>
      </c>
      <c r="B852" s="89" t="s">
        <v>1281</v>
      </c>
      <c r="C852" s="441"/>
      <c r="D852" s="441">
        <v>3470</v>
      </c>
      <c r="E852" s="41" t="s">
        <v>2742</v>
      </c>
      <c r="F852" s="441">
        <v>24</v>
      </c>
      <c r="G852" s="441">
        <v>41</v>
      </c>
      <c r="H852" s="441"/>
      <c r="I852" s="441"/>
      <c r="J852" s="441"/>
      <c r="K852" s="441"/>
      <c r="L852" s="441"/>
      <c r="M852" s="441"/>
      <c r="N852" s="441"/>
      <c r="O852" s="441"/>
      <c r="P852" s="441"/>
      <c r="Q852" s="441"/>
      <c r="R852" s="441"/>
      <c r="S852" s="441"/>
      <c r="T852" s="441"/>
      <c r="U852" s="441"/>
      <c r="V852" s="441"/>
      <c r="W852" s="441"/>
      <c r="X852" s="441"/>
      <c r="Y852" s="441"/>
      <c r="Z852" s="441"/>
      <c r="AA852" s="441"/>
      <c r="AB852" s="441"/>
      <c r="AC852" s="441"/>
      <c r="AD852" s="441"/>
      <c r="AE852" s="441"/>
      <c r="AF852" s="441"/>
      <c r="AG852" s="441"/>
      <c r="AH852" s="441"/>
      <c r="AI852" s="441"/>
      <c r="AJ852" s="441"/>
      <c r="AK852" s="441"/>
      <c r="AL852" s="441"/>
      <c r="AM852" s="441"/>
      <c r="AN852" s="441"/>
      <c r="AO852" s="441"/>
      <c r="AP852" s="441"/>
      <c r="AQ852" s="441"/>
      <c r="AR852" s="441"/>
      <c r="AS852" s="441"/>
      <c r="AT852" s="441"/>
      <c r="AU852" s="441"/>
      <c r="AV852" s="441"/>
      <c r="AW852" s="441"/>
      <c r="AX852" s="441"/>
      <c r="AY852" s="441"/>
      <c r="AZ852" s="441"/>
      <c r="BA852" s="441"/>
      <c r="BB852" s="441"/>
    </row>
    <row r="853" spans="1:54" ht="15.75" customHeight="1">
      <c r="B853" s="89" t="s">
        <v>2741</v>
      </c>
      <c r="C853" s="441"/>
      <c r="D853" s="441">
        <v>3185</v>
      </c>
      <c r="E853" s="41" t="s">
        <v>2743</v>
      </c>
      <c r="F853" s="441">
        <v>32</v>
      </c>
      <c r="G853" s="41" t="s">
        <v>2744</v>
      </c>
      <c r="H853" s="441"/>
      <c r="I853" s="441"/>
      <c r="J853" s="441"/>
      <c r="K853" s="441"/>
      <c r="L853" s="441"/>
      <c r="M853" s="441"/>
      <c r="N853" s="441"/>
      <c r="O853" s="441"/>
      <c r="P853" s="441"/>
      <c r="Q853" s="441"/>
      <c r="R853" s="441"/>
      <c r="S853" s="441"/>
      <c r="T853" s="441"/>
      <c r="U853" s="441"/>
      <c r="V853" s="441"/>
      <c r="W853" s="441"/>
      <c r="X853" s="441"/>
      <c r="Y853" s="441"/>
      <c r="Z853" s="441"/>
      <c r="AA853" s="441"/>
      <c r="AB853" s="441"/>
      <c r="AC853" s="441"/>
      <c r="AD853" s="441"/>
      <c r="AE853" s="441"/>
      <c r="AF853" s="441"/>
      <c r="AG853" s="441"/>
      <c r="AH853" s="441"/>
      <c r="AI853" s="441"/>
      <c r="AJ853" s="441"/>
      <c r="AK853" s="441"/>
      <c r="AL853" s="441"/>
      <c r="AM853" s="441"/>
      <c r="AN853" s="441"/>
      <c r="AO853" s="441"/>
      <c r="AP853" s="441"/>
      <c r="AQ853" s="441"/>
      <c r="AR853" s="441"/>
      <c r="AS853" s="441"/>
      <c r="AT853" s="441"/>
      <c r="AU853" s="441"/>
      <c r="AV853" s="441"/>
      <c r="AW853" s="441"/>
      <c r="AX853" s="441"/>
      <c r="AY853" s="441"/>
      <c r="AZ853" s="441"/>
      <c r="BA853" s="441"/>
      <c r="BB853" s="441"/>
    </row>
    <row r="854" spans="1:54" ht="15.75" customHeight="1">
      <c r="A854" s="40" t="s">
        <v>747</v>
      </c>
      <c r="B854" s="89" t="s">
        <v>759</v>
      </c>
      <c r="C854" s="41"/>
      <c r="D854" s="441"/>
      <c r="E854" s="441"/>
      <c r="F854" s="441"/>
      <c r="G854" s="441"/>
      <c r="H854" s="441"/>
      <c r="I854" s="441"/>
      <c r="J854" s="441"/>
      <c r="K854" s="441"/>
      <c r="L854" s="441"/>
      <c r="M854" s="441"/>
      <c r="N854" s="441"/>
      <c r="O854" s="441"/>
      <c r="P854" s="441"/>
      <c r="Q854" s="441"/>
      <c r="R854" s="441"/>
      <c r="S854" s="441"/>
      <c r="T854" s="441"/>
      <c r="U854" s="441"/>
      <c r="V854" s="441"/>
      <c r="W854" s="441"/>
      <c r="X854" s="441"/>
      <c r="Y854" s="441"/>
      <c r="Z854" s="441"/>
      <c r="AA854" s="441"/>
      <c r="AB854" s="441"/>
      <c r="AC854" s="441"/>
      <c r="AD854" s="441"/>
      <c r="AE854" s="441"/>
      <c r="AF854" s="441"/>
      <c r="AG854" s="441"/>
      <c r="AH854" s="441"/>
      <c r="AI854" s="441"/>
      <c r="AJ854" s="441"/>
      <c r="AK854" s="441"/>
      <c r="AL854" s="441"/>
      <c r="AM854" s="441"/>
      <c r="AN854" s="441"/>
      <c r="AO854" s="441"/>
      <c r="AP854" s="441"/>
      <c r="AQ854" s="441"/>
      <c r="AR854" s="441"/>
      <c r="AS854" s="441"/>
      <c r="AT854" s="441"/>
      <c r="AU854" s="441"/>
      <c r="AV854" s="441"/>
      <c r="AW854" s="441"/>
      <c r="AX854" s="441"/>
      <c r="AY854" s="441"/>
      <c r="AZ854" s="441"/>
      <c r="BA854" s="441"/>
      <c r="BB854" s="441"/>
    </row>
    <row r="855" spans="1:54" ht="15.75" customHeight="1">
      <c r="A855" s="40" t="s">
        <v>751</v>
      </c>
      <c r="B855" s="89" t="s">
        <v>1281</v>
      </c>
      <c r="C855" s="441"/>
      <c r="D855" s="441">
        <v>3545</v>
      </c>
      <c r="E855" s="441">
        <v>0</v>
      </c>
      <c r="F855" s="441">
        <v>39</v>
      </c>
      <c r="G855" s="441">
        <v>39</v>
      </c>
      <c r="H855" s="441"/>
      <c r="I855" s="441"/>
      <c r="J855" s="441"/>
      <c r="K855" s="441"/>
      <c r="L855" s="441"/>
      <c r="M855" s="441"/>
      <c r="N855" s="441"/>
      <c r="O855" s="441"/>
      <c r="P855" s="441"/>
      <c r="Q855" s="441"/>
      <c r="R855" s="441"/>
      <c r="S855" s="441"/>
      <c r="T855" s="441"/>
      <c r="U855" s="441"/>
      <c r="V855" s="441"/>
      <c r="W855" s="441"/>
      <c r="X855" s="441"/>
      <c r="Y855" s="441"/>
      <c r="Z855" s="441"/>
      <c r="AA855" s="441"/>
      <c r="AB855" s="441"/>
      <c r="AC855" s="441"/>
      <c r="AD855" s="441"/>
      <c r="AE855" s="441"/>
      <c r="AF855" s="441"/>
      <c r="AG855" s="441"/>
      <c r="AH855" s="441"/>
      <c r="AI855" s="441"/>
      <c r="AJ855" s="441"/>
      <c r="AK855" s="441"/>
      <c r="AL855" s="441"/>
      <c r="AM855" s="441"/>
      <c r="AN855" s="441"/>
      <c r="AO855" s="441"/>
      <c r="AP855" s="441"/>
      <c r="AQ855" s="441"/>
      <c r="AR855" s="441"/>
      <c r="AS855" s="441"/>
      <c r="AT855" s="441"/>
      <c r="AU855" s="441"/>
      <c r="AV855" s="441"/>
      <c r="AW855" s="441"/>
      <c r="AX855" s="441"/>
      <c r="AY855" s="441"/>
      <c r="AZ855" s="441"/>
      <c r="BA855" s="441"/>
      <c r="BB855" s="441"/>
    </row>
    <row r="856" spans="1:54" s="134" customFormat="1" ht="15.75" customHeight="1">
      <c r="A856" s="40" t="s">
        <v>752</v>
      </c>
      <c r="B856" s="89" t="s">
        <v>1281</v>
      </c>
      <c r="C856" s="441"/>
      <c r="D856" s="41" t="s">
        <v>759</v>
      </c>
      <c r="E856" s="441"/>
      <c r="F856" s="441"/>
      <c r="G856" s="441">
        <v>40.6</v>
      </c>
      <c r="H856" s="441"/>
      <c r="I856" s="441"/>
      <c r="J856" s="441"/>
      <c r="K856" s="441"/>
      <c r="L856" s="441"/>
      <c r="M856" s="441"/>
      <c r="N856" s="441"/>
      <c r="O856" s="441"/>
      <c r="P856" s="441"/>
      <c r="Q856" s="441"/>
      <c r="R856" s="441"/>
      <c r="S856" s="441"/>
      <c r="T856" s="441"/>
      <c r="U856" s="441"/>
      <c r="V856" s="441"/>
      <c r="W856" s="441"/>
      <c r="X856" s="441"/>
      <c r="Y856" s="441"/>
      <c r="Z856" s="441"/>
      <c r="AA856" s="441"/>
      <c r="AB856" s="441"/>
      <c r="AC856" s="441"/>
      <c r="AD856" s="441"/>
      <c r="AE856" s="441"/>
      <c r="AF856" s="441"/>
      <c r="AG856" s="441"/>
      <c r="AH856" s="441"/>
      <c r="AI856" s="441"/>
      <c r="AJ856" s="441"/>
      <c r="AK856" s="441"/>
      <c r="AL856" s="441"/>
      <c r="AM856" s="441"/>
      <c r="AN856" s="441"/>
      <c r="AO856" s="441"/>
      <c r="AP856" s="441"/>
      <c r="AQ856" s="441"/>
      <c r="AR856" s="441"/>
      <c r="AS856" s="441"/>
      <c r="AT856" s="441"/>
      <c r="AU856" s="441"/>
      <c r="AV856" s="441"/>
      <c r="AW856" s="441"/>
      <c r="AX856" s="441"/>
      <c r="AY856" s="441"/>
      <c r="AZ856" s="441"/>
      <c r="BA856" s="441"/>
      <c r="BB856" s="441"/>
    </row>
    <row r="857" spans="1:54" ht="15.75" customHeight="1">
      <c r="B857" s="89" t="s">
        <v>2741</v>
      </c>
      <c r="C857" s="441"/>
      <c r="D857" s="41" t="s">
        <v>759</v>
      </c>
      <c r="E857" s="441"/>
      <c r="F857" s="441"/>
      <c r="G857" s="441">
        <v>36.4</v>
      </c>
      <c r="H857" s="441"/>
      <c r="I857" s="441"/>
      <c r="J857" s="441"/>
      <c r="K857" s="441"/>
      <c r="L857" s="441"/>
      <c r="M857" s="441"/>
      <c r="N857" s="441"/>
      <c r="O857" s="441"/>
      <c r="P857" s="441"/>
      <c r="Q857" s="441"/>
      <c r="R857" s="441"/>
      <c r="S857" s="441"/>
      <c r="T857" s="441"/>
      <c r="U857" s="441"/>
      <c r="V857" s="441"/>
      <c r="W857" s="441"/>
      <c r="X857" s="441"/>
      <c r="Y857" s="441"/>
      <c r="Z857" s="441"/>
      <c r="AA857" s="441"/>
      <c r="AB857" s="441"/>
      <c r="AC857" s="441"/>
      <c r="AD857" s="441"/>
      <c r="AE857" s="441"/>
      <c r="AF857" s="441"/>
      <c r="AG857" s="441"/>
      <c r="AH857" s="441"/>
      <c r="AI857" s="441"/>
      <c r="AJ857" s="441"/>
      <c r="AK857" s="441"/>
      <c r="AL857" s="441"/>
      <c r="AM857" s="441"/>
      <c r="AN857" s="441"/>
      <c r="AO857" s="441"/>
      <c r="AP857" s="441"/>
      <c r="AQ857" s="441"/>
      <c r="AR857" s="441"/>
      <c r="AS857" s="441"/>
      <c r="AT857" s="441"/>
      <c r="AU857" s="441"/>
      <c r="AV857" s="441"/>
      <c r="AW857" s="441"/>
      <c r="AX857" s="441"/>
      <c r="AY857" s="441"/>
      <c r="AZ857" s="441"/>
      <c r="BA857" s="441"/>
      <c r="BB857" s="441"/>
    </row>
    <row r="858" spans="1:54" ht="15.75" customHeight="1">
      <c r="B858" s="128">
        <v>3</v>
      </c>
      <c r="C858" s="441"/>
      <c r="D858" s="41" t="s">
        <v>759</v>
      </c>
      <c r="E858" s="441"/>
      <c r="F858" s="441"/>
      <c r="G858" s="441">
        <v>37</v>
      </c>
      <c r="H858" s="441"/>
      <c r="I858" s="441"/>
      <c r="J858" s="441"/>
      <c r="K858" s="441"/>
      <c r="L858" s="441"/>
      <c r="M858" s="441"/>
      <c r="N858" s="441"/>
      <c r="O858" s="441"/>
      <c r="P858" s="441"/>
      <c r="Q858" s="441"/>
      <c r="R858" s="441"/>
      <c r="S858" s="441"/>
      <c r="T858" s="441"/>
      <c r="U858" s="441"/>
      <c r="V858" s="441"/>
      <c r="W858" s="441"/>
      <c r="X858" s="441"/>
      <c r="Y858" s="441"/>
      <c r="Z858" s="441"/>
      <c r="AA858" s="441"/>
      <c r="AB858" s="441"/>
      <c r="AC858" s="441"/>
      <c r="AD858" s="441"/>
      <c r="AE858" s="441"/>
      <c r="AF858" s="441"/>
      <c r="AG858" s="441"/>
      <c r="AH858" s="441"/>
      <c r="AI858" s="441"/>
      <c r="AJ858" s="441"/>
      <c r="AK858" s="441"/>
      <c r="AL858" s="441"/>
      <c r="AM858" s="441"/>
      <c r="AN858" s="441"/>
      <c r="AO858" s="441"/>
      <c r="AP858" s="441"/>
      <c r="AQ858" s="441"/>
      <c r="AR858" s="441"/>
      <c r="AS858" s="441"/>
      <c r="AT858" s="441"/>
      <c r="AU858" s="441"/>
      <c r="AV858" s="441"/>
      <c r="AW858" s="441"/>
      <c r="AX858" s="441"/>
      <c r="AY858" s="441"/>
      <c r="AZ858" s="441"/>
      <c r="BA858" s="441"/>
      <c r="BB858" s="441"/>
    </row>
    <row r="859" spans="1:54" ht="15.75" customHeight="1">
      <c r="A859" s="40"/>
      <c r="B859" s="89" t="s">
        <v>1153</v>
      </c>
      <c r="C859" s="441"/>
      <c r="D859" s="41" t="s">
        <v>759</v>
      </c>
      <c r="E859" s="441"/>
      <c r="F859" s="441"/>
      <c r="G859" s="441">
        <v>35.6</v>
      </c>
      <c r="H859" s="441"/>
      <c r="I859" s="441"/>
      <c r="J859" s="441"/>
      <c r="K859" s="441"/>
      <c r="L859" s="441"/>
      <c r="M859" s="441"/>
      <c r="N859" s="441"/>
      <c r="O859" s="441"/>
      <c r="P859" s="441"/>
      <c r="Q859" s="441"/>
      <c r="R859" s="441"/>
      <c r="S859" s="441"/>
      <c r="T859" s="441"/>
      <c r="U859" s="441"/>
      <c r="V859" s="441"/>
      <c r="W859" s="441"/>
      <c r="X859" s="441"/>
      <c r="Y859" s="441"/>
      <c r="Z859" s="441"/>
      <c r="AA859" s="441"/>
      <c r="AB859" s="441"/>
      <c r="AC859" s="441"/>
      <c r="AD859" s="441"/>
      <c r="AE859" s="441"/>
      <c r="AF859" s="441"/>
      <c r="AG859" s="441"/>
      <c r="AH859" s="441"/>
      <c r="AI859" s="441"/>
      <c r="AJ859" s="441"/>
      <c r="AK859" s="441"/>
      <c r="AL859" s="441"/>
      <c r="AM859" s="441"/>
      <c r="AN859" s="441"/>
      <c r="AO859" s="441"/>
      <c r="AP859" s="441"/>
      <c r="AQ859" s="441"/>
      <c r="AR859" s="441"/>
      <c r="AS859" s="441"/>
      <c r="AT859" s="441"/>
      <c r="AU859" s="441"/>
      <c r="AV859" s="441"/>
      <c r="AW859" s="441"/>
      <c r="AX859" s="441"/>
      <c r="AY859" s="441"/>
      <c r="AZ859" s="441"/>
      <c r="BA859" s="441"/>
      <c r="BB859" s="441"/>
    </row>
    <row r="860" spans="1:54" ht="15.75" customHeight="1">
      <c r="A860" s="40"/>
      <c r="B860" s="89" t="s">
        <v>1025</v>
      </c>
      <c r="C860" s="441"/>
      <c r="D860" s="41" t="s">
        <v>759</v>
      </c>
      <c r="E860" s="441"/>
      <c r="F860" s="441"/>
      <c r="G860" s="441">
        <v>34.299999999999997</v>
      </c>
      <c r="H860" s="441"/>
      <c r="I860" s="441"/>
      <c r="J860" s="441"/>
      <c r="K860" s="441"/>
      <c r="L860" s="441"/>
      <c r="M860" s="441"/>
      <c r="N860" s="441"/>
      <c r="O860" s="441"/>
      <c r="P860" s="441"/>
      <c r="Q860" s="441"/>
      <c r="R860" s="441"/>
      <c r="S860" s="441"/>
      <c r="T860" s="441"/>
      <c r="U860" s="441"/>
      <c r="V860" s="441"/>
      <c r="W860" s="441"/>
      <c r="X860" s="441"/>
      <c r="Y860" s="441"/>
      <c r="Z860" s="441"/>
      <c r="AA860" s="441"/>
      <c r="AB860" s="441"/>
      <c r="AC860" s="441"/>
      <c r="AD860" s="441"/>
      <c r="AE860" s="441"/>
      <c r="AF860" s="441"/>
      <c r="AG860" s="441"/>
      <c r="AH860" s="441"/>
      <c r="AI860" s="441"/>
      <c r="AJ860" s="441"/>
      <c r="AK860" s="441"/>
      <c r="AL860" s="441"/>
      <c r="AM860" s="441"/>
      <c r="AN860" s="441"/>
      <c r="AO860" s="441"/>
      <c r="AP860" s="441"/>
      <c r="AQ860" s="441"/>
      <c r="AR860" s="441"/>
      <c r="AS860" s="441"/>
      <c r="AT860" s="441"/>
      <c r="AU860" s="441"/>
      <c r="AV860" s="441"/>
      <c r="AW860" s="441"/>
      <c r="AX860" s="441"/>
      <c r="AY860" s="441"/>
      <c r="AZ860" s="441"/>
      <c r="BA860" s="441"/>
      <c r="BB860" s="441"/>
    </row>
    <row r="861" spans="1:54" ht="15.75" customHeight="1">
      <c r="A861" s="40"/>
      <c r="B861" s="89" t="s">
        <v>1009</v>
      </c>
      <c r="C861" s="441"/>
      <c r="D861" s="41" t="s">
        <v>759</v>
      </c>
      <c r="E861" s="441"/>
      <c r="F861" s="441"/>
      <c r="G861" s="441">
        <v>34.4</v>
      </c>
      <c r="H861" s="441"/>
      <c r="I861" s="441"/>
      <c r="J861" s="441"/>
      <c r="K861" s="441"/>
      <c r="L861" s="441"/>
      <c r="M861" s="441"/>
      <c r="N861" s="441"/>
      <c r="O861" s="441"/>
      <c r="P861" s="441"/>
      <c r="Q861" s="441"/>
      <c r="R861" s="441"/>
      <c r="S861" s="441"/>
      <c r="T861" s="441"/>
      <c r="U861" s="441"/>
      <c r="V861" s="441"/>
      <c r="W861" s="441"/>
      <c r="X861" s="441"/>
      <c r="Y861" s="441"/>
      <c r="Z861" s="441"/>
      <c r="AA861" s="441"/>
      <c r="AB861" s="441"/>
      <c r="AC861" s="441"/>
      <c r="AD861" s="441"/>
      <c r="AE861" s="441"/>
      <c r="AF861" s="441"/>
      <c r="AG861" s="441"/>
      <c r="AH861" s="441"/>
      <c r="AI861" s="441"/>
      <c r="AJ861" s="441"/>
      <c r="AK861" s="441"/>
      <c r="AL861" s="441"/>
      <c r="AM861" s="441"/>
      <c r="AN861" s="441"/>
      <c r="AO861" s="441"/>
      <c r="AP861" s="441"/>
      <c r="AQ861" s="441"/>
      <c r="AR861" s="441"/>
      <c r="AS861" s="441"/>
      <c r="AT861" s="441"/>
      <c r="AU861" s="441"/>
      <c r="AV861" s="441"/>
      <c r="AW861" s="441"/>
      <c r="AX861" s="441"/>
      <c r="AY861" s="441"/>
      <c r="AZ861" s="441"/>
      <c r="BA861" s="441"/>
      <c r="BB861" s="441"/>
    </row>
    <row r="862" spans="1:54" ht="15.75" customHeight="1">
      <c r="A862" s="40"/>
      <c r="B862" s="89" t="s">
        <v>892</v>
      </c>
      <c r="C862" s="441"/>
      <c r="D862" s="41" t="s">
        <v>759</v>
      </c>
      <c r="E862" s="441"/>
      <c r="F862" s="441"/>
      <c r="G862" s="441">
        <v>34.4</v>
      </c>
      <c r="H862" s="441"/>
      <c r="I862" s="441"/>
      <c r="J862" s="441"/>
      <c r="K862" s="441"/>
      <c r="L862" s="441"/>
      <c r="M862" s="441"/>
      <c r="N862" s="441"/>
      <c r="O862" s="441"/>
      <c r="P862" s="441"/>
      <c r="Q862" s="441"/>
      <c r="R862" s="441"/>
      <c r="S862" s="441"/>
      <c r="T862" s="441"/>
      <c r="U862" s="441"/>
      <c r="V862" s="441"/>
      <c r="W862" s="441"/>
      <c r="X862" s="441"/>
      <c r="Y862" s="441"/>
      <c r="Z862" s="441"/>
      <c r="AA862" s="441"/>
      <c r="AB862" s="441"/>
      <c r="AC862" s="441"/>
      <c r="AD862" s="441"/>
      <c r="AE862" s="441"/>
      <c r="AF862" s="441"/>
      <c r="AG862" s="441"/>
      <c r="AH862" s="441"/>
      <c r="AI862" s="441"/>
      <c r="AJ862" s="441"/>
      <c r="AK862" s="441"/>
      <c r="AL862" s="441"/>
      <c r="AM862" s="441"/>
      <c r="AN862" s="441"/>
      <c r="AO862" s="441"/>
      <c r="AP862" s="441"/>
      <c r="AQ862" s="441"/>
      <c r="AR862" s="441"/>
      <c r="AS862" s="441"/>
      <c r="AT862" s="441"/>
      <c r="AU862" s="441"/>
      <c r="AV862" s="441"/>
      <c r="AW862" s="441"/>
      <c r="AX862" s="441"/>
      <c r="AY862" s="441"/>
      <c r="AZ862" s="441"/>
      <c r="BA862" s="441"/>
      <c r="BB862" s="441"/>
    </row>
    <row r="863" spans="1:54" ht="15.75" customHeight="1">
      <c r="A863" s="40"/>
      <c r="B863" s="89" t="s">
        <v>810</v>
      </c>
      <c r="C863" s="441"/>
      <c r="D863" s="41" t="s">
        <v>759</v>
      </c>
      <c r="E863" s="441"/>
      <c r="F863" s="441"/>
      <c r="G863" s="441">
        <v>33.6</v>
      </c>
      <c r="H863" s="441"/>
      <c r="I863" s="441"/>
      <c r="J863" s="441"/>
      <c r="K863" s="441"/>
      <c r="L863" s="441"/>
      <c r="M863" s="91"/>
      <c r="N863" s="441"/>
      <c r="O863" s="441"/>
      <c r="P863" s="441"/>
      <c r="Q863" s="441"/>
      <c r="R863" s="441"/>
      <c r="S863" s="441"/>
      <c r="T863" s="441"/>
      <c r="U863" s="441"/>
      <c r="V863" s="441"/>
      <c r="W863" s="441"/>
      <c r="X863" s="441"/>
      <c r="Y863" s="441"/>
      <c r="Z863" s="441"/>
      <c r="AA863" s="441"/>
      <c r="AB863" s="441"/>
      <c r="AC863" s="441"/>
      <c r="AD863" s="441"/>
      <c r="AE863" s="441"/>
      <c r="AF863" s="441"/>
      <c r="AG863" s="441"/>
      <c r="AH863" s="441"/>
      <c r="AI863" s="441"/>
      <c r="AJ863" s="441"/>
      <c r="AK863" s="441"/>
      <c r="AL863" s="441"/>
      <c r="AM863" s="441"/>
      <c r="AN863" s="441"/>
      <c r="AO863" s="441"/>
      <c r="AP863" s="441"/>
      <c r="AQ863" s="441"/>
      <c r="AR863" s="441"/>
      <c r="AS863" s="441"/>
      <c r="AT863" s="441"/>
      <c r="AU863" s="441"/>
      <c r="AV863" s="441"/>
      <c r="AW863" s="441"/>
      <c r="AX863" s="441"/>
      <c r="AY863" s="441"/>
      <c r="AZ863" s="441"/>
      <c r="BA863" s="441"/>
      <c r="BB863" s="441"/>
    </row>
    <row r="864" spans="1:54" ht="15.75" customHeight="1">
      <c r="B864" s="89" t="s">
        <v>1193</v>
      </c>
      <c r="C864" s="441"/>
      <c r="D864" s="41" t="s">
        <v>759</v>
      </c>
      <c r="E864" s="441"/>
      <c r="F864" s="441"/>
      <c r="G864" s="441">
        <v>33.4</v>
      </c>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1"/>
      <c r="AD864" s="441"/>
      <c r="AE864" s="441"/>
      <c r="AF864" s="441"/>
      <c r="AG864" s="441"/>
      <c r="AH864" s="441"/>
      <c r="AI864" s="441"/>
      <c r="AJ864" s="441"/>
      <c r="AK864" s="441"/>
      <c r="AL864" s="441"/>
      <c r="AM864" s="441"/>
      <c r="AN864" s="441"/>
      <c r="AO864" s="441"/>
      <c r="AP864" s="441"/>
      <c r="AQ864" s="441"/>
      <c r="AR864" s="441"/>
      <c r="AS864" s="441"/>
      <c r="AT864" s="441"/>
      <c r="AU864" s="441"/>
      <c r="AV864" s="441"/>
      <c r="AW864" s="441"/>
      <c r="AX864" s="441"/>
      <c r="AY864" s="441"/>
      <c r="AZ864" s="441"/>
      <c r="BA864" s="441"/>
      <c r="BB864" s="441"/>
    </row>
    <row r="865" spans="1:54" ht="15.75" customHeight="1">
      <c r="A865" s="40"/>
      <c r="B865" s="89" t="s">
        <v>1021</v>
      </c>
      <c r="C865" s="441"/>
      <c r="D865" s="41" t="s">
        <v>759</v>
      </c>
      <c r="E865" s="441"/>
      <c r="F865" s="441"/>
      <c r="G865" s="441">
        <v>32.9</v>
      </c>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1"/>
      <c r="AD865" s="441"/>
      <c r="AE865" s="441"/>
      <c r="AF865" s="441"/>
      <c r="AG865" s="441"/>
      <c r="AH865" s="441"/>
      <c r="AI865" s="441"/>
      <c r="AJ865" s="441"/>
      <c r="AK865" s="441"/>
      <c r="AL865" s="441"/>
      <c r="AM865" s="441"/>
      <c r="AN865" s="441"/>
      <c r="AO865" s="441"/>
      <c r="AP865" s="441"/>
      <c r="AQ865" s="441"/>
      <c r="AR865" s="441"/>
      <c r="AS865" s="441"/>
      <c r="AT865" s="441"/>
      <c r="AU865" s="441"/>
      <c r="AV865" s="441"/>
      <c r="AW865" s="441"/>
      <c r="AX865" s="441"/>
      <c r="AY865" s="441"/>
      <c r="AZ865" s="441"/>
      <c r="BA865" s="441"/>
      <c r="BB865" s="441"/>
    </row>
    <row r="866" spans="1:54" ht="15.75" customHeight="1">
      <c r="A866" s="40"/>
      <c r="B866" s="89" t="s">
        <v>887</v>
      </c>
      <c r="C866" s="441"/>
      <c r="D866" s="41" t="s">
        <v>759</v>
      </c>
      <c r="E866" s="441"/>
      <c r="F866" s="441"/>
      <c r="G866" s="441">
        <v>31.6</v>
      </c>
      <c r="H866" s="441"/>
      <c r="I866" s="441"/>
      <c r="J866" s="441"/>
      <c r="K866" s="441"/>
      <c r="L866" s="441"/>
      <c r="M866" s="441"/>
      <c r="N866" s="441"/>
      <c r="O866" s="441"/>
      <c r="P866" s="441"/>
      <c r="Q866" s="441"/>
      <c r="R866" s="441"/>
      <c r="S866" s="441"/>
      <c r="T866" s="441"/>
      <c r="U866" s="441"/>
      <c r="V866" s="441"/>
      <c r="W866" s="441"/>
      <c r="X866" s="441"/>
      <c r="Y866" s="441"/>
      <c r="Z866" s="441"/>
      <c r="AA866" s="441"/>
      <c r="AB866" s="441"/>
      <c r="AC866" s="441"/>
      <c r="AD866" s="441"/>
      <c r="AE866" s="441"/>
      <c r="AF866" s="441"/>
      <c r="AG866" s="441"/>
      <c r="AH866" s="441"/>
      <c r="AI866" s="441"/>
      <c r="AJ866" s="441"/>
      <c r="AK866" s="441"/>
      <c r="AL866" s="441"/>
      <c r="AM866" s="441"/>
      <c r="AN866" s="441"/>
      <c r="AO866" s="441"/>
      <c r="AP866" s="441"/>
      <c r="AQ866" s="441"/>
      <c r="AR866" s="441"/>
      <c r="AS866" s="441"/>
      <c r="AT866" s="441"/>
      <c r="AU866" s="441"/>
      <c r="AV866" s="441"/>
      <c r="AW866" s="441"/>
      <c r="AX866" s="441"/>
      <c r="AY866" s="441"/>
      <c r="AZ866" s="441"/>
      <c r="BA866" s="441"/>
      <c r="BB866" s="441"/>
    </row>
    <row r="867" spans="1:54" ht="15.75" customHeight="1">
      <c r="A867" s="40"/>
      <c r="B867" s="89" t="s">
        <v>1278</v>
      </c>
      <c r="C867" s="441"/>
      <c r="D867" s="41" t="s">
        <v>759</v>
      </c>
      <c r="E867" s="441"/>
      <c r="F867" s="441"/>
      <c r="G867" s="441">
        <v>32.700000000000003</v>
      </c>
      <c r="H867" s="441"/>
      <c r="I867" s="441"/>
      <c r="J867" s="441"/>
      <c r="K867" s="441"/>
      <c r="L867" s="441"/>
      <c r="M867" s="441"/>
      <c r="N867" s="441"/>
      <c r="O867" s="441"/>
      <c r="P867" s="441"/>
      <c r="Q867" s="441"/>
      <c r="R867" s="441"/>
      <c r="S867" s="441"/>
      <c r="T867" s="441"/>
      <c r="U867" s="441"/>
      <c r="V867" s="441"/>
      <c r="W867" s="441"/>
      <c r="X867" s="441"/>
      <c r="Y867" s="441"/>
      <c r="Z867" s="441"/>
      <c r="AA867" s="441"/>
      <c r="AB867" s="441"/>
      <c r="AC867" s="441"/>
      <c r="AD867" s="441"/>
      <c r="AE867" s="441"/>
      <c r="AF867" s="441"/>
      <c r="AG867" s="441"/>
      <c r="AH867" s="441"/>
      <c r="AI867" s="441"/>
      <c r="AJ867" s="441"/>
      <c r="AK867" s="441"/>
      <c r="AL867" s="441"/>
      <c r="AM867" s="441"/>
      <c r="AN867" s="441"/>
      <c r="AO867" s="441"/>
      <c r="AP867" s="441"/>
      <c r="AQ867" s="441"/>
      <c r="AR867" s="441"/>
      <c r="AS867" s="441"/>
      <c r="AT867" s="441"/>
      <c r="AU867" s="441"/>
      <c r="AV867" s="441"/>
      <c r="AW867" s="441"/>
      <c r="AX867" s="441"/>
      <c r="AY867" s="441"/>
      <c r="AZ867" s="441"/>
      <c r="BA867" s="441"/>
      <c r="BB867" s="441"/>
    </row>
    <row r="868" spans="1:54" ht="15.75" customHeight="1">
      <c r="A868" s="40"/>
      <c r="B868" s="89" t="s">
        <v>1497</v>
      </c>
      <c r="C868" s="441"/>
      <c r="D868" s="41" t="s">
        <v>759</v>
      </c>
      <c r="E868" s="441"/>
      <c r="F868" s="441"/>
      <c r="G868" s="441">
        <v>30.7</v>
      </c>
      <c r="H868" s="441"/>
      <c r="I868" s="441"/>
      <c r="J868" s="441"/>
      <c r="K868" s="441"/>
      <c r="L868" s="441"/>
      <c r="M868" s="441"/>
      <c r="N868" s="441"/>
      <c r="O868" s="441"/>
      <c r="P868" s="441"/>
      <c r="Q868" s="441"/>
      <c r="R868" s="441"/>
      <c r="S868" s="441"/>
      <c r="T868" s="441"/>
      <c r="U868" s="441"/>
      <c r="V868" s="441"/>
      <c r="W868" s="441"/>
      <c r="X868" s="441"/>
      <c r="Y868" s="441"/>
      <c r="Z868" s="441"/>
      <c r="AA868" s="441"/>
      <c r="AB868" s="441"/>
      <c r="AC868" s="441"/>
      <c r="AD868" s="441"/>
      <c r="AE868" s="441"/>
      <c r="AF868" s="441"/>
      <c r="AG868" s="441"/>
      <c r="AH868" s="441"/>
      <c r="AI868" s="441"/>
      <c r="AJ868" s="441"/>
      <c r="AK868" s="441"/>
      <c r="AL868" s="441"/>
      <c r="AM868" s="441"/>
      <c r="AN868" s="441"/>
      <c r="AO868" s="441"/>
      <c r="AP868" s="441"/>
      <c r="AQ868" s="441"/>
      <c r="AR868" s="441"/>
      <c r="AS868" s="441"/>
      <c r="AT868" s="441"/>
      <c r="AU868" s="441"/>
      <c r="AV868" s="441"/>
      <c r="AW868" s="441"/>
      <c r="AX868" s="441"/>
      <c r="AY868" s="441"/>
      <c r="AZ868" s="441"/>
      <c r="BA868" s="441"/>
      <c r="BB868" s="441"/>
    </row>
    <row r="869" spans="1:54" ht="15.75" customHeight="1">
      <c r="A869" s="40"/>
      <c r="B869" s="89" t="s">
        <v>971</v>
      </c>
      <c r="C869" s="441"/>
      <c r="D869" s="41" t="s">
        <v>759</v>
      </c>
      <c r="E869" s="441"/>
      <c r="F869" s="441"/>
      <c r="G869" s="441">
        <v>31.4</v>
      </c>
      <c r="H869" s="441"/>
      <c r="I869" s="441"/>
      <c r="J869" s="441"/>
      <c r="K869" s="441"/>
      <c r="L869" s="441"/>
      <c r="M869" s="441"/>
      <c r="N869" s="441"/>
      <c r="O869" s="441"/>
      <c r="P869" s="441"/>
      <c r="Q869" s="441"/>
      <c r="R869" s="441"/>
      <c r="S869" s="441"/>
      <c r="T869" s="441"/>
      <c r="U869" s="441"/>
      <c r="V869" s="441"/>
      <c r="W869" s="441"/>
      <c r="X869" s="441"/>
      <c r="Y869" s="441"/>
      <c r="Z869" s="441"/>
      <c r="AA869" s="441"/>
      <c r="AB869" s="441"/>
      <c r="AC869" s="441"/>
      <c r="AD869" s="441"/>
      <c r="AE869" s="441"/>
      <c r="AF869" s="441"/>
      <c r="AG869" s="441"/>
      <c r="AH869" s="441"/>
      <c r="AI869" s="441"/>
      <c r="AJ869" s="441"/>
      <c r="AK869" s="441"/>
      <c r="AL869" s="441"/>
      <c r="AM869" s="441"/>
      <c r="AN869" s="441"/>
      <c r="AO869" s="441"/>
      <c r="AP869" s="441"/>
      <c r="AQ869" s="441"/>
      <c r="AR869" s="441"/>
      <c r="AS869" s="441"/>
      <c r="AT869" s="441"/>
      <c r="AU869" s="441"/>
      <c r="AV869" s="441"/>
      <c r="AW869" s="441"/>
      <c r="AX869" s="441"/>
      <c r="AY869" s="441"/>
      <c r="AZ869" s="441"/>
      <c r="BA869" s="441"/>
      <c r="BB869" s="441"/>
    </row>
    <row r="870" spans="1:54" ht="15.75" customHeight="1">
      <c r="A870" s="40"/>
      <c r="B870" s="89" t="s">
        <v>2745</v>
      </c>
      <c r="C870" s="441"/>
      <c r="D870" s="41" t="s">
        <v>759</v>
      </c>
      <c r="E870" s="441"/>
      <c r="F870" s="441"/>
      <c r="G870" s="441">
        <v>30.1</v>
      </c>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441"/>
      <c r="AE870" s="441"/>
      <c r="AF870" s="441"/>
      <c r="AG870" s="441"/>
      <c r="AH870" s="441"/>
      <c r="AI870" s="441"/>
      <c r="AJ870" s="441"/>
      <c r="AK870" s="441"/>
      <c r="AL870" s="441"/>
      <c r="AM870" s="441"/>
      <c r="AN870" s="441"/>
      <c r="AO870" s="441"/>
      <c r="AP870" s="441"/>
      <c r="AQ870" s="441"/>
      <c r="AR870" s="441"/>
      <c r="AS870" s="441"/>
      <c r="AT870" s="441"/>
      <c r="AU870" s="441"/>
      <c r="AV870" s="441"/>
      <c r="AW870" s="441"/>
      <c r="AX870" s="441"/>
      <c r="AY870" s="441"/>
      <c r="AZ870" s="441"/>
      <c r="BA870" s="441"/>
      <c r="BB870" s="441"/>
    </row>
    <row r="871" spans="1:54" ht="15.75" customHeight="1">
      <c r="B871" s="89" t="s">
        <v>2746</v>
      </c>
      <c r="C871" s="441"/>
      <c r="D871" s="41" t="s">
        <v>759</v>
      </c>
      <c r="E871" s="441"/>
      <c r="F871" s="441"/>
      <c r="G871" s="441">
        <v>29.4</v>
      </c>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441"/>
      <c r="AE871" s="441"/>
      <c r="AF871" s="441"/>
      <c r="AG871" s="441"/>
      <c r="AH871" s="441"/>
      <c r="AI871" s="441"/>
      <c r="AJ871" s="441"/>
      <c r="AK871" s="441"/>
      <c r="AL871" s="441"/>
      <c r="AM871" s="441"/>
      <c r="AN871" s="441"/>
      <c r="AO871" s="441"/>
      <c r="AP871" s="441"/>
      <c r="AQ871" s="441"/>
      <c r="AR871" s="441"/>
      <c r="AS871" s="441"/>
      <c r="AT871" s="441"/>
      <c r="AU871" s="441"/>
      <c r="AV871" s="441"/>
      <c r="AW871" s="441"/>
      <c r="AX871" s="441"/>
      <c r="AY871" s="441"/>
      <c r="AZ871" s="441"/>
      <c r="BA871" s="441"/>
      <c r="BB871" s="441"/>
    </row>
    <row r="872" spans="1:54" ht="15.75" customHeight="1">
      <c r="A872" s="40"/>
      <c r="B872" s="89" t="s">
        <v>2747</v>
      </c>
      <c r="C872" s="441"/>
      <c r="D872" s="41" t="s">
        <v>759</v>
      </c>
      <c r="E872" s="441"/>
      <c r="F872" s="441"/>
      <c r="G872" s="441">
        <v>30</v>
      </c>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441"/>
      <c r="AE872" s="441"/>
      <c r="AF872" s="441"/>
      <c r="AG872" s="441"/>
      <c r="AH872" s="441"/>
      <c r="AI872" s="441"/>
      <c r="AJ872" s="441"/>
      <c r="AK872" s="441"/>
      <c r="AL872" s="441"/>
      <c r="AM872" s="441"/>
      <c r="AN872" s="441"/>
      <c r="AO872" s="441"/>
      <c r="AP872" s="441"/>
      <c r="AQ872" s="441"/>
      <c r="AR872" s="441"/>
      <c r="AS872" s="441"/>
      <c r="AT872" s="441"/>
      <c r="AU872" s="441"/>
      <c r="AV872" s="441"/>
      <c r="AW872" s="441"/>
      <c r="AX872" s="441"/>
      <c r="AY872" s="441"/>
      <c r="AZ872" s="441"/>
      <c r="BA872" s="441"/>
      <c r="BB872" s="441"/>
    </row>
    <row r="873" spans="1:54" ht="15.75" customHeight="1">
      <c r="A873" s="40"/>
      <c r="B873" s="89" t="s">
        <v>2748</v>
      </c>
      <c r="C873" s="441"/>
      <c r="D873" s="41" t="s">
        <v>759</v>
      </c>
      <c r="E873" s="441"/>
      <c r="F873" s="441"/>
      <c r="G873" s="441">
        <v>26</v>
      </c>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1"/>
      <c r="AE873" s="441"/>
      <c r="AF873" s="441"/>
      <c r="AG873" s="441"/>
      <c r="AH873" s="441"/>
      <c r="AI873" s="441"/>
      <c r="AJ873" s="441"/>
      <c r="AK873" s="441"/>
      <c r="AL873" s="441"/>
      <c r="AM873" s="441"/>
      <c r="AN873" s="441"/>
      <c r="AO873" s="441"/>
      <c r="AP873" s="441"/>
      <c r="AQ873" s="441"/>
      <c r="AR873" s="441"/>
      <c r="AS873" s="441"/>
      <c r="AT873" s="441"/>
      <c r="AU873" s="441"/>
      <c r="AV873" s="441"/>
      <c r="AW873" s="441"/>
      <c r="AX873" s="441"/>
      <c r="AY873" s="441"/>
      <c r="AZ873" s="441"/>
      <c r="BA873" s="441"/>
      <c r="BB873" s="441"/>
    </row>
    <row r="874" spans="1:54" ht="15.75" customHeight="1">
      <c r="A874" s="40"/>
      <c r="B874" s="89" t="s">
        <v>2749</v>
      </c>
      <c r="C874" s="441"/>
      <c r="D874" s="41" t="s">
        <v>759</v>
      </c>
      <c r="E874" s="441"/>
      <c r="F874" s="441"/>
      <c r="G874" s="441">
        <v>26.1</v>
      </c>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1"/>
      <c r="AE874" s="441"/>
      <c r="AF874" s="441"/>
      <c r="AG874" s="441"/>
      <c r="AH874" s="441"/>
      <c r="AI874" s="441"/>
      <c r="AJ874" s="441"/>
      <c r="AK874" s="441"/>
      <c r="AL874" s="441"/>
      <c r="AM874" s="441"/>
      <c r="AN874" s="441"/>
      <c r="AO874" s="441"/>
      <c r="AP874" s="441"/>
      <c r="AQ874" s="441"/>
      <c r="AR874" s="441"/>
      <c r="AS874" s="441"/>
      <c r="AT874" s="441"/>
      <c r="AU874" s="441"/>
      <c r="AV874" s="441"/>
      <c r="AW874" s="441"/>
      <c r="AX874" s="441"/>
      <c r="AY874" s="441"/>
      <c r="AZ874" s="441"/>
      <c r="BA874" s="441"/>
      <c r="BB874" s="441"/>
    </row>
    <row r="875" spans="1:54" ht="15.75" customHeight="1">
      <c r="A875" s="40" t="s">
        <v>757</v>
      </c>
      <c r="B875" s="89" t="s">
        <v>1281</v>
      </c>
      <c r="C875" s="441"/>
      <c r="D875" s="441">
        <v>1465</v>
      </c>
      <c r="E875" s="441"/>
      <c r="F875" s="441"/>
      <c r="G875" s="41" t="s">
        <v>1529</v>
      </c>
      <c r="H875" s="41" t="s">
        <v>2358</v>
      </c>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1"/>
      <c r="AF875" s="441"/>
      <c r="AG875" s="441"/>
      <c r="AH875" s="441"/>
      <c r="AI875" s="441"/>
      <c r="AJ875" s="441"/>
      <c r="AK875" s="441"/>
      <c r="AL875" s="441"/>
      <c r="AM875" s="441"/>
      <c r="AN875" s="441"/>
      <c r="AO875" s="441"/>
      <c r="AP875" s="441"/>
      <c r="AQ875" s="441"/>
      <c r="AR875" s="441"/>
      <c r="AS875" s="441"/>
      <c r="AT875" s="441"/>
      <c r="AU875" s="441"/>
      <c r="AV875" s="441"/>
      <c r="AW875" s="441"/>
      <c r="AX875" s="441"/>
      <c r="AY875" s="441"/>
      <c r="AZ875" s="441"/>
      <c r="BA875" s="441"/>
      <c r="BB875" s="441"/>
    </row>
    <row r="876" spans="1:54" ht="15.75" customHeight="1">
      <c r="A876" s="40"/>
      <c r="B876" s="89" t="s">
        <v>2741</v>
      </c>
      <c r="C876" s="441"/>
      <c r="D876" s="441">
        <v>990</v>
      </c>
      <c r="E876" s="441"/>
      <c r="F876" s="441"/>
      <c r="G876" s="41" t="s">
        <v>2498</v>
      </c>
      <c r="H876" s="41" t="s">
        <v>2358</v>
      </c>
      <c r="I876" s="441"/>
      <c r="J876" s="441"/>
      <c r="K876" s="441"/>
      <c r="L876" s="441"/>
      <c r="M876" s="441"/>
      <c r="N876" s="441"/>
      <c r="O876" s="441"/>
      <c r="P876" s="441"/>
      <c r="Q876" s="441"/>
      <c r="R876" s="441"/>
      <c r="S876" s="441"/>
      <c r="T876" s="441"/>
      <c r="U876" s="441"/>
      <c r="V876" s="441"/>
      <c r="W876" s="441"/>
      <c r="X876" s="441"/>
      <c r="Y876" s="441"/>
      <c r="Z876" s="441"/>
      <c r="AA876" s="441"/>
      <c r="AB876" s="441"/>
      <c r="AC876" s="441"/>
      <c r="AD876" s="441"/>
      <c r="AE876" s="441"/>
      <c r="AF876" s="441"/>
      <c r="AG876" s="441"/>
      <c r="AH876" s="441"/>
      <c r="AI876" s="441"/>
      <c r="AJ876" s="441"/>
      <c r="AK876" s="441"/>
      <c r="AL876" s="441"/>
      <c r="AM876" s="441"/>
      <c r="AN876" s="441"/>
      <c r="AO876" s="441"/>
      <c r="AP876" s="441"/>
      <c r="AQ876" s="441"/>
      <c r="AR876" s="441"/>
      <c r="AS876" s="441"/>
      <c r="AT876" s="441"/>
      <c r="AU876" s="441"/>
      <c r="AV876" s="441"/>
      <c r="AW876" s="441"/>
      <c r="AX876" s="441"/>
      <c r="AY876" s="441"/>
      <c r="AZ876" s="441"/>
      <c r="BA876" s="441"/>
      <c r="BB876" s="441"/>
    </row>
    <row r="877" spans="1:54" ht="15.75" customHeight="1">
      <c r="B877" s="89" t="s">
        <v>1029</v>
      </c>
      <c r="C877" s="441"/>
      <c r="D877" s="441">
        <v>1000</v>
      </c>
      <c r="E877" s="441"/>
      <c r="F877" s="441"/>
      <c r="G877" s="41" t="s">
        <v>2498</v>
      </c>
      <c r="H877" s="41" t="s">
        <v>2358</v>
      </c>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441"/>
      <c r="AE877" s="441"/>
      <c r="AF877" s="441"/>
      <c r="AG877" s="441"/>
      <c r="AH877" s="441"/>
      <c r="AI877" s="441"/>
      <c r="AJ877" s="441"/>
      <c r="AK877" s="441"/>
      <c r="AL877" s="441"/>
      <c r="AM877" s="441"/>
      <c r="AN877" s="441"/>
      <c r="AO877" s="441"/>
      <c r="AP877" s="441"/>
      <c r="AQ877" s="441"/>
      <c r="AR877" s="441"/>
      <c r="AS877" s="441"/>
      <c r="AT877" s="441"/>
      <c r="AU877" s="441"/>
      <c r="AV877" s="441"/>
      <c r="AW877" s="441"/>
      <c r="AX877" s="441"/>
      <c r="AY877" s="441"/>
      <c r="AZ877" s="441"/>
      <c r="BA877" s="441"/>
      <c r="BB877" s="441"/>
    </row>
    <row r="878" spans="1:54" ht="15.75" customHeight="1">
      <c r="A878" s="40" t="s">
        <v>760</v>
      </c>
      <c r="B878" s="89" t="s">
        <v>1281</v>
      </c>
      <c r="C878" s="441"/>
      <c r="D878" s="41" t="s">
        <v>759</v>
      </c>
      <c r="E878" s="441"/>
      <c r="F878" s="41" t="s">
        <v>761</v>
      </c>
      <c r="G878" s="441">
        <v>39</v>
      </c>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441"/>
      <c r="AE878" s="441"/>
      <c r="AF878" s="441"/>
      <c r="AG878" s="441"/>
      <c r="AH878" s="441"/>
      <c r="AI878" s="441"/>
      <c r="AJ878" s="441"/>
      <c r="AK878" s="441"/>
      <c r="AL878" s="441"/>
      <c r="AM878" s="441"/>
      <c r="AN878" s="441"/>
      <c r="AO878" s="441"/>
      <c r="AP878" s="441"/>
      <c r="AQ878" s="441"/>
      <c r="AR878" s="441"/>
      <c r="AS878" s="441"/>
      <c r="AT878" s="441"/>
      <c r="AU878" s="441"/>
      <c r="AV878" s="441"/>
      <c r="AW878" s="441"/>
      <c r="AX878" s="441"/>
      <c r="AY878" s="441"/>
      <c r="AZ878" s="441"/>
      <c r="BA878" s="441"/>
      <c r="BB878" s="441"/>
    </row>
    <row r="879" spans="1:54" ht="15.75" customHeight="1">
      <c r="A879" s="40" t="s">
        <v>762</v>
      </c>
      <c r="B879" s="89" t="s">
        <v>2750</v>
      </c>
      <c r="C879" s="441"/>
      <c r="D879" s="41" t="s">
        <v>2068</v>
      </c>
      <c r="E879" s="441"/>
      <c r="F879" s="441"/>
      <c r="G879" s="41" t="s">
        <v>2067</v>
      </c>
      <c r="H879" s="441">
        <v>9</v>
      </c>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441"/>
      <c r="AE879" s="441"/>
      <c r="AF879" s="441"/>
      <c r="AG879" s="441"/>
      <c r="AH879" s="441"/>
      <c r="AI879" s="441"/>
      <c r="AJ879" s="441"/>
      <c r="AK879" s="441"/>
      <c r="AL879" s="441"/>
      <c r="AM879" s="441"/>
      <c r="AN879" s="441"/>
      <c r="AO879" s="441"/>
      <c r="AP879" s="441"/>
      <c r="AQ879" s="441"/>
      <c r="AR879" s="441"/>
      <c r="AS879" s="441"/>
      <c r="AT879" s="441"/>
      <c r="AU879" s="441"/>
      <c r="AV879" s="441"/>
      <c r="AW879" s="441"/>
      <c r="AX879" s="441"/>
      <c r="AY879" s="441"/>
      <c r="AZ879" s="441"/>
      <c r="BA879" s="441"/>
      <c r="BB879" s="441"/>
    </row>
    <row r="880" spans="1:54" ht="15.75" customHeight="1">
      <c r="A880" s="40" t="s">
        <v>768</v>
      </c>
      <c r="B880" s="89" t="s">
        <v>2751</v>
      </c>
      <c r="C880" s="441"/>
      <c r="D880" s="41" t="s">
        <v>759</v>
      </c>
      <c r="E880" s="441"/>
      <c r="F880" s="435" t="s">
        <v>770</v>
      </c>
      <c r="G880" s="435" t="s">
        <v>2069</v>
      </c>
      <c r="H880" s="436"/>
      <c r="I880" s="441"/>
      <c r="J880" s="441"/>
      <c r="K880" s="441"/>
      <c r="L880" s="441"/>
      <c r="M880" s="441"/>
      <c r="N880" s="441"/>
      <c r="O880" s="441"/>
      <c r="P880" s="441"/>
      <c r="Q880" s="441"/>
      <c r="R880" s="441"/>
      <c r="S880" s="441"/>
      <c r="T880" s="441"/>
      <c r="U880" s="441"/>
      <c r="V880" s="441"/>
      <c r="W880" s="441"/>
      <c r="X880" s="441"/>
      <c r="Y880" s="441"/>
      <c r="Z880" s="441"/>
      <c r="AA880" s="441"/>
      <c r="AB880" s="441"/>
      <c r="AC880" s="441"/>
      <c r="AD880" s="441"/>
      <c r="AE880" s="441"/>
      <c r="AF880" s="441"/>
      <c r="AG880" s="441"/>
      <c r="AH880" s="441"/>
      <c r="AI880" s="441"/>
      <c r="AJ880" s="441"/>
      <c r="AK880" s="441"/>
      <c r="AL880" s="441"/>
      <c r="AM880" s="441"/>
      <c r="AN880" s="441"/>
      <c r="AO880" s="441"/>
      <c r="AP880" s="441"/>
      <c r="AQ880" s="441"/>
      <c r="AR880" s="441"/>
      <c r="AS880" s="441"/>
      <c r="AT880" s="441"/>
      <c r="AU880" s="441"/>
      <c r="AV880" s="441"/>
      <c r="AW880" s="441"/>
      <c r="AX880" s="441"/>
      <c r="AY880" s="441"/>
      <c r="AZ880" s="441"/>
      <c r="BA880" s="441"/>
      <c r="BB880" s="441"/>
    </row>
    <row r="881" spans="1:54" ht="15.75" customHeight="1">
      <c r="A881" s="40" t="s">
        <v>772</v>
      </c>
      <c r="B881" s="89" t="s">
        <v>759</v>
      </c>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c r="AA881" s="441"/>
      <c r="AB881" s="441"/>
      <c r="AC881" s="441"/>
      <c r="AD881" s="441"/>
      <c r="AE881" s="441"/>
      <c r="AF881" s="441"/>
      <c r="AG881" s="441"/>
      <c r="AH881" s="441"/>
      <c r="AI881" s="441"/>
      <c r="AJ881" s="441"/>
      <c r="AK881" s="441"/>
      <c r="AL881" s="441"/>
      <c r="AM881" s="441"/>
      <c r="AN881" s="441"/>
      <c r="AO881" s="441"/>
      <c r="AP881" s="441"/>
      <c r="AQ881" s="441"/>
      <c r="AR881" s="441"/>
      <c r="AS881" s="441"/>
      <c r="AT881" s="441"/>
      <c r="AU881" s="441"/>
      <c r="AV881" s="441"/>
      <c r="AW881" s="441"/>
      <c r="AX881" s="441"/>
      <c r="AY881" s="441"/>
      <c r="AZ881" s="441"/>
      <c r="BA881" s="441"/>
      <c r="BB881" s="441"/>
    </row>
    <row r="882" spans="1:54" ht="15.75" customHeight="1">
      <c r="A882" s="40" t="s">
        <v>775</v>
      </c>
      <c r="B882" s="148">
        <v>1</v>
      </c>
      <c r="C882" s="441"/>
      <c r="D882" s="141">
        <v>2900</v>
      </c>
      <c r="E882" s="141"/>
      <c r="F882" s="141"/>
      <c r="G882" s="141">
        <v>35</v>
      </c>
      <c r="H882" s="141"/>
      <c r="I882" s="141"/>
      <c r="J882" s="441"/>
      <c r="K882" s="441"/>
      <c r="L882" s="441"/>
      <c r="M882" s="441"/>
      <c r="N882" s="441"/>
      <c r="O882" s="441"/>
      <c r="P882" s="441"/>
      <c r="Q882" s="441"/>
      <c r="R882" s="441"/>
      <c r="S882" s="441"/>
      <c r="T882" s="441"/>
      <c r="U882" s="441"/>
      <c r="V882" s="441"/>
      <c r="W882" s="441"/>
      <c r="X882" s="441"/>
      <c r="Y882" s="441"/>
      <c r="Z882" s="441"/>
      <c r="AA882" s="441"/>
      <c r="AB882" s="441"/>
      <c r="AC882" s="441"/>
      <c r="AD882" s="441"/>
      <c r="AE882" s="441"/>
      <c r="AF882" s="441"/>
      <c r="AG882" s="441"/>
      <c r="AH882" s="441"/>
      <c r="AI882" s="441"/>
      <c r="AJ882" s="441"/>
      <c r="AK882" s="441"/>
      <c r="AL882" s="441"/>
      <c r="AM882" s="441"/>
      <c r="AN882" s="441"/>
      <c r="AO882" s="441"/>
      <c r="AP882" s="441"/>
      <c r="AQ882" s="441"/>
      <c r="AR882" s="441"/>
      <c r="AS882" s="441"/>
      <c r="AT882" s="441"/>
      <c r="AU882" s="441"/>
      <c r="AV882" s="441"/>
      <c r="AW882" s="441"/>
      <c r="AX882" s="441"/>
      <c r="AY882" s="441"/>
      <c r="AZ882" s="441"/>
      <c r="BA882" s="441"/>
      <c r="BB882" s="441"/>
    </row>
    <row r="883" spans="1:54" ht="15.75" customHeight="1">
      <c r="B883" s="148">
        <v>2</v>
      </c>
      <c r="C883" s="441"/>
      <c r="D883" s="141">
        <v>2300</v>
      </c>
      <c r="E883" s="141"/>
      <c r="F883" s="141"/>
      <c r="G883" s="141">
        <v>33</v>
      </c>
      <c r="H883" s="141"/>
      <c r="I883" s="141"/>
      <c r="J883" s="441"/>
      <c r="K883" s="441"/>
      <c r="L883" s="441"/>
      <c r="M883" s="441"/>
      <c r="N883" s="441"/>
      <c r="O883" s="441"/>
      <c r="P883" s="441"/>
      <c r="Q883" s="441"/>
      <c r="R883" s="441"/>
      <c r="S883" s="441"/>
      <c r="T883" s="441"/>
      <c r="U883" s="441"/>
      <c r="V883" s="441"/>
      <c r="W883" s="441"/>
      <c r="X883" s="441"/>
      <c r="Y883" s="441"/>
      <c r="Z883" s="441"/>
      <c r="AA883" s="441"/>
      <c r="AB883" s="441"/>
      <c r="AC883" s="441"/>
      <c r="AD883" s="441"/>
      <c r="AE883" s="441"/>
      <c r="AF883" s="441"/>
      <c r="AG883" s="441"/>
      <c r="AH883" s="441"/>
      <c r="AI883" s="441"/>
      <c r="AJ883" s="441"/>
      <c r="AK883" s="441"/>
      <c r="AL883" s="441"/>
      <c r="AM883" s="441"/>
      <c r="AN883" s="441"/>
      <c r="AO883" s="441"/>
      <c r="AP883" s="441"/>
      <c r="AQ883" s="441"/>
      <c r="AR883" s="441"/>
      <c r="AS883" s="441"/>
      <c r="AT883" s="441"/>
      <c r="AU883" s="441"/>
      <c r="AV883" s="441"/>
      <c r="AW883" s="441"/>
      <c r="AX883" s="441"/>
      <c r="AY883" s="441"/>
      <c r="AZ883" s="441"/>
      <c r="BA883" s="441"/>
      <c r="BB883" s="441"/>
    </row>
    <row r="884" spans="1:54" ht="15.75" customHeight="1">
      <c r="A884" s="40"/>
      <c r="B884" s="148">
        <v>3</v>
      </c>
      <c r="C884" s="441"/>
      <c r="D884" s="141">
        <v>2600</v>
      </c>
      <c r="E884" s="141"/>
      <c r="F884" s="141"/>
      <c r="G884" s="141">
        <v>36</v>
      </c>
      <c r="H884" s="141"/>
      <c r="I884" s="141"/>
      <c r="J884" s="441"/>
      <c r="K884" s="441"/>
      <c r="L884" s="441"/>
      <c r="M884" s="441"/>
      <c r="N884" s="441"/>
      <c r="O884" s="441"/>
      <c r="P884" s="441"/>
      <c r="Q884" s="441"/>
      <c r="R884" s="441"/>
      <c r="S884" s="441"/>
      <c r="T884" s="441"/>
      <c r="U884" s="441"/>
      <c r="V884" s="441"/>
      <c r="W884" s="441"/>
      <c r="X884" s="441"/>
      <c r="Y884" s="441"/>
      <c r="Z884" s="441"/>
      <c r="AA884" s="441"/>
      <c r="AB884" s="441"/>
      <c r="AC884" s="441"/>
      <c r="AD884" s="441"/>
      <c r="AE884" s="441"/>
      <c r="AF884" s="441"/>
      <c r="AG884" s="441"/>
      <c r="AH884" s="441"/>
      <c r="AI884" s="441"/>
      <c r="AJ884" s="441"/>
      <c r="AK884" s="441"/>
      <c r="AL884" s="441"/>
      <c r="AM884" s="441"/>
      <c r="AN884" s="441"/>
      <c r="AO884" s="441"/>
      <c r="AP884" s="441"/>
      <c r="AQ884" s="441"/>
      <c r="AR884" s="441"/>
      <c r="AS884" s="441"/>
      <c r="AT884" s="441"/>
      <c r="AU884" s="441"/>
      <c r="AV884" s="441"/>
      <c r="AW884" s="441"/>
      <c r="AX884" s="441"/>
      <c r="AY884" s="441"/>
      <c r="AZ884" s="441"/>
      <c r="BA884" s="441"/>
      <c r="BB884" s="441"/>
    </row>
    <row r="885" spans="1:54" ht="15.75" customHeight="1">
      <c r="A885" s="40"/>
      <c r="B885" s="148">
        <v>4</v>
      </c>
      <c r="C885" s="441"/>
      <c r="D885" s="141">
        <v>1200</v>
      </c>
      <c r="E885" s="141"/>
      <c r="F885" s="141"/>
      <c r="G885" s="141">
        <v>29</v>
      </c>
      <c r="H885" s="141"/>
      <c r="I885" s="141"/>
      <c r="J885" s="441"/>
      <c r="K885" s="441"/>
      <c r="L885" s="441"/>
      <c r="M885" s="441"/>
      <c r="N885" s="441"/>
      <c r="O885" s="441"/>
      <c r="P885" s="441"/>
      <c r="Q885" s="441"/>
      <c r="R885" s="441"/>
      <c r="S885" s="441"/>
      <c r="T885" s="441"/>
      <c r="U885" s="441"/>
      <c r="V885" s="441"/>
      <c r="W885" s="441"/>
      <c r="X885" s="441"/>
      <c r="Y885" s="441"/>
      <c r="Z885" s="441"/>
      <c r="AA885" s="441"/>
      <c r="AB885" s="441"/>
      <c r="AC885" s="441"/>
      <c r="AD885" s="441"/>
      <c r="AE885" s="441"/>
      <c r="AF885" s="441"/>
      <c r="AG885" s="441"/>
      <c r="AH885" s="441"/>
      <c r="AI885" s="441"/>
      <c r="AJ885" s="441"/>
      <c r="AK885" s="441"/>
      <c r="AL885" s="441"/>
      <c r="AM885" s="441"/>
      <c r="AN885" s="441"/>
      <c r="AO885" s="441"/>
      <c r="AP885" s="441"/>
      <c r="AQ885" s="441"/>
      <c r="AR885" s="441"/>
      <c r="AS885" s="441"/>
      <c r="AT885" s="441"/>
      <c r="AU885" s="441"/>
      <c r="AV885" s="441"/>
      <c r="AW885" s="441"/>
      <c r="AX885" s="441"/>
      <c r="AY885" s="441"/>
      <c r="AZ885" s="441"/>
      <c r="BA885" s="441"/>
      <c r="BB885" s="441"/>
    </row>
    <row r="886" spans="1:54" ht="15.75" customHeight="1">
      <c r="A886" s="40"/>
      <c r="B886" s="148">
        <v>5</v>
      </c>
      <c r="C886" s="441"/>
      <c r="D886" s="141">
        <v>2100</v>
      </c>
      <c r="E886" s="141"/>
      <c r="F886" s="141"/>
      <c r="G886" s="141">
        <v>29.5</v>
      </c>
      <c r="H886" s="141"/>
      <c r="I886" s="141"/>
      <c r="J886" s="441"/>
      <c r="K886" s="441"/>
      <c r="L886" s="441"/>
      <c r="M886" s="441"/>
      <c r="N886" s="441"/>
      <c r="O886" s="441"/>
      <c r="P886" s="441"/>
      <c r="Q886" s="441"/>
      <c r="R886" s="441"/>
      <c r="S886" s="441"/>
      <c r="T886" s="441"/>
      <c r="U886" s="441"/>
      <c r="V886" s="441"/>
      <c r="W886" s="441"/>
      <c r="X886" s="441"/>
      <c r="Y886" s="441"/>
      <c r="Z886" s="441"/>
      <c r="AA886" s="441"/>
      <c r="AB886" s="441"/>
      <c r="AC886" s="441"/>
      <c r="AD886" s="441"/>
      <c r="AE886" s="441"/>
      <c r="AF886" s="441"/>
      <c r="AG886" s="441"/>
      <c r="AH886" s="441"/>
      <c r="AI886" s="441"/>
      <c r="AJ886" s="441"/>
      <c r="AK886" s="441"/>
      <c r="AL886" s="441"/>
      <c r="AM886" s="441"/>
      <c r="AN886" s="441"/>
      <c r="AO886" s="441"/>
      <c r="AP886" s="441"/>
      <c r="AQ886" s="441"/>
      <c r="AR886" s="441"/>
      <c r="AS886" s="441"/>
      <c r="AT886" s="441"/>
      <c r="AU886" s="441"/>
      <c r="AV886" s="441"/>
      <c r="AW886" s="441"/>
      <c r="AX886" s="441"/>
      <c r="AY886" s="441"/>
      <c r="AZ886" s="441"/>
      <c r="BA886" s="441"/>
      <c r="BB886" s="441"/>
    </row>
    <row r="887" spans="1:54" ht="15.75" customHeight="1">
      <c r="A887" s="40"/>
      <c r="B887" s="148">
        <v>6</v>
      </c>
      <c r="C887" s="441"/>
      <c r="D887" s="141">
        <v>2900</v>
      </c>
      <c r="E887" s="141"/>
      <c r="F887" s="141"/>
      <c r="G887" s="141">
        <v>32.200000000000003</v>
      </c>
      <c r="H887" s="141"/>
      <c r="I887" s="141"/>
      <c r="J887" s="441"/>
      <c r="K887" s="441"/>
      <c r="L887" s="441"/>
      <c r="M887" s="441"/>
      <c r="N887" s="441"/>
      <c r="O887" s="441"/>
      <c r="P887" s="441"/>
      <c r="Q887" s="441"/>
      <c r="R887" s="441"/>
      <c r="S887" s="441"/>
      <c r="T887" s="441"/>
      <c r="U887" s="441"/>
      <c r="V887" s="441"/>
      <c r="W887" s="441"/>
      <c r="X887" s="441"/>
      <c r="Y887" s="441"/>
      <c r="Z887" s="441"/>
      <c r="AA887" s="441"/>
      <c r="AB887" s="441"/>
      <c r="AC887" s="441"/>
      <c r="AD887" s="441"/>
      <c r="AE887" s="441"/>
      <c r="AF887" s="441"/>
      <c r="AG887" s="441"/>
      <c r="AH887" s="441"/>
      <c r="AI887" s="441"/>
      <c r="AJ887" s="441"/>
      <c r="AK887" s="441"/>
      <c r="AL887" s="441"/>
      <c r="AM887" s="441"/>
      <c r="AN887" s="441"/>
      <c r="AO887" s="441"/>
      <c r="AP887" s="441"/>
      <c r="AQ887" s="441"/>
      <c r="AR887" s="441"/>
      <c r="AS887" s="441"/>
      <c r="AT887" s="441"/>
      <c r="AU887" s="441"/>
      <c r="AV887" s="441"/>
      <c r="AW887" s="441"/>
      <c r="AX887" s="441"/>
      <c r="AY887" s="441"/>
      <c r="AZ887" s="441"/>
      <c r="BA887" s="441"/>
      <c r="BB887" s="441"/>
    </row>
    <row r="888" spans="1:54" ht="15.75" customHeight="1">
      <c r="A888" s="40"/>
      <c r="B888" s="89" t="s">
        <v>892</v>
      </c>
      <c r="C888" s="441"/>
      <c r="D888" s="141">
        <v>3000</v>
      </c>
      <c r="E888" s="141"/>
      <c r="F888" s="141"/>
      <c r="G888" s="141">
        <v>36.5</v>
      </c>
      <c r="H888" s="141"/>
      <c r="I888" s="141"/>
      <c r="J888" s="441"/>
      <c r="K888" s="441"/>
      <c r="L888" s="441"/>
      <c r="M888" s="441"/>
      <c r="N888" s="441"/>
      <c r="O888" s="441"/>
      <c r="P888" s="441"/>
      <c r="Q888" s="441"/>
      <c r="R888" s="441"/>
      <c r="S888" s="441"/>
      <c r="T888" s="441"/>
      <c r="U888" s="441"/>
      <c r="V888" s="441"/>
      <c r="W888" s="441"/>
      <c r="X888" s="441"/>
      <c r="Y888" s="441"/>
      <c r="Z888" s="441"/>
      <c r="AA888" s="441"/>
      <c r="AB888" s="441"/>
      <c r="AC888" s="441"/>
      <c r="AD888" s="441"/>
      <c r="AE888" s="441"/>
      <c r="AF888" s="441"/>
      <c r="AG888" s="441"/>
      <c r="AH888" s="441"/>
      <c r="AI888" s="441"/>
      <c r="AJ888" s="441"/>
      <c r="AK888" s="441"/>
      <c r="AL888" s="441"/>
      <c r="AM888" s="441"/>
      <c r="AN888" s="441"/>
      <c r="AO888" s="441"/>
      <c r="AP888" s="441"/>
      <c r="AQ888" s="441"/>
      <c r="AR888" s="441"/>
      <c r="AS888" s="441"/>
      <c r="AT888" s="441"/>
      <c r="AU888" s="441"/>
      <c r="AV888" s="441"/>
      <c r="AW888" s="441"/>
      <c r="AX888" s="441"/>
      <c r="AY888" s="441"/>
      <c r="AZ888" s="441"/>
      <c r="BA888" s="441"/>
      <c r="BB888" s="441"/>
    </row>
    <row r="889" spans="1:54" ht="15.75" customHeight="1">
      <c r="A889" s="40"/>
      <c r="B889" s="148">
        <v>8</v>
      </c>
      <c r="C889" s="441"/>
      <c r="D889" s="141">
        <v>2700</v>
      </c>
      <c r="E889" s="141"/>
      <c r="F889" s="141"/>
      <c r="G889" s="141">
        <v>33.1</v>
      </c>
      <c r="H889" s="141"/>
      <c r="I889" s="141"/>
      <c r="J889" s="441"/>
      <c r="K889" s="441"/>
      <c r="L889" s="441"/>
      <c r="M889" s="441"/>
      <c r="N889" s="441"/>
      <c r="O889" s="441"/>
      <c r="P889" s="441"/>
      <c r="Q889" s="441"/>
      <c r="R889" s="441"/>
      <c r="S889" s="441"/>
      <c r="T889" s="441"/>
      <c r="U889" s="441"/>
      <c r="V889" s="441"/>
      <c r="W889" s="441"/>
      <c r="X889" s="441"/>
      <c r="Y889" s="441"/>
      <c r="Z889" s="441"/>
      <c r="AA889" s="441"/>
      <c r="AB889" s="441"/>
      <c r="AC889" s="441"/>
      <c r="AD889" s="441"/>
      <c r="AE889" s="441"/>
      <c r="AF889" s="441"/>
      <c r="AG889" s="441"/>
      <c r="AH889" s="441"/>
      <c r="AI889" s="441"/>
      <c r="AJ889" s="441"/>
      <c r="AK889" s="441"/>
      <c r="AL889" s="441"/>
      <c r="AM889" s="441"/>
      <c r="AN889" s="441"/>
      <c r="AO889" s="441"/>
      <c r="AP889" s="441"/>
      <c r="AQ889" s="441"/>
      <c r="AR889" s="441"/>
      <c r="AS889" s="441"/>
      <c r="AT889" s="441"/>
      <c r="AU889" s="441"/>
      <c r="AV889" s="441"/>
      <c r="AW889" s="441"/>
      <c r="AX889" s="441"/>
      <c r="AY889" s="441"/>
      <c r="AZ889" s="441"/>
      <c r="BA889" s="441"/>
      <c r="BB889" s="441"/>
    </row>
    <row r="890" spans="1:54" ht="15.75" customHeight="1">
      <c r="A890" s="40"/>
      <c r="B890" s="148">
        <v>9</v>
      </c>
      <c r="C890" s="441"/>
      <c r="D890" s="141">
        <v>1700</v>
      </c>
      <c r="E890" s="141"/>
      <c r="F890" s="141"/>
      <c r="G890" s="141">
        <v>30.4</v>
      </c>
      <c r="H890" s="141"/>
      <c r="I890" s="141"/>
      <c r="J890" s="441"/>
      <c r="K890" s="441"/>
      <c r="L890" s="441"/>
      <c r="M890" s="441"/>
      <c r="N890" s="441"/>
      <c r="O890" s="441"/>
      <c r="P890" s="441"/>
      <c r="Q890" s="441"/>
      <c r="R890" s="441"/>
      <c r="S890" s="441"/>
      <c r="T890" s="441"/>
      <c r="U890" s="441"/>
      <c r="V890" s="441"/>
      <c r="W890" s="441"/>
      <c r="X890" s="441"/>
      <c r="Y890" s="441"/>
      <c r="Z890" s="441"/>
      <c r="AA890" s="441"/>
      <c r="AB890" s="441"/>
      <c r="AC890" s="441"/>
      <c r="AD890" s="441"/>
      <c r="AE890" s="441"/>
      <c r="AF890" s="441"/>
      <c r="AG890" s="441"/>
      <c r="AH890" s="441"/>
      <c r="AI890" s="441"/>
      <c r="AJ890" s="441"/>
      <c r="AK890" s="441"/>
      <c r="AL890" s="441"/>
      <c r="AM890" s="441"/>
      <c r="AN890" s="441"/>
      <c r="AO890" s="441"/>
      <c r="AP890" s="441"/>
      <c r="AQ890" s="441"/>
      <c r="AR890" s="441"/>
      <c r="AS890" s="441"/>
      <c r="AT890" s="441"/>
      <c r="AU890" s="441"/>
      <c r="AV890" s="441"/>
      <c r="AW890" s="441"/>
      <c r="AX890" s="441"/>
      <c r="AY890" s="441"/>
      <c r="AZ890" s="441"/>
      <c r="BA890" s="441"/>
      <c r="BB890" s="441"/>
    </row>
    <row r="891" spans="1:54" ht="15.75" customHeight="1">
      <c r="A891" s="40"/>
      <c r="B891" s="148">
        <v>10</v>
      </c>
      <c r="C891" s="441"/>
      <c r="D891" s="141">
        <v>2500</v>
      </c>
      <c r="E891" s="141"/>
      <c r="F891" s="141"/>
      <c r="G891" s="141">
        <v>34</v>
      </c>
      <c r="H891" s="141"/>
      <c r="I891" s="141"/>
      <c r="J891" s="441"/>
      <c r="K891" s="441"/>
      <c r="L891" s="441"/>
      <c r="M891" s="441"/>
      <c r="N891" s="441"/>
      <c r="O891" s="441"/>
      <c r="P891" s="441"/>
      <c r="Q891" s="441"/>
      <c r="R891" s="441"/>
      <c r="S891" s="441"/>
      <c r="T891" s="441"/>
      <c r="U891" s="441"/>
      <c r="V891" s="441"/>
      <c r="W891" s="441"/>
      <c r="X891" s="441"/>
      <c r="Y891" s="441"/>
      <c r="Z891" s="441"/>
      <c r="AA891" s="441"/>
      <c r="AB891" s="441"/>
      <c r="AC891" s="441"/>
      <c r="AD891" s="441"/>
      <c r="AE891" s="441"/>
      <c r="AF891" s="441"/>
      <c r="AG891" s="441"/>
      <c r="AH891" s="441"/>
      <c r="AI891" s="441"/>
      <c r="AJ891" s="441"/>
      <c r="AK891" s="441"/>
      <c r="AL891" s="441"/>
      <c r="AM891" s="441"/>
      <c r="AN891" s="441"/>
      <c r="AO891" s="441"/>
      <c r="AP891" s="441"/>
      <c r="AQ891" s="441"/>
      <c r="AR891" s="441"/>
      <c r="AS891" s="441"/>
      <c r="AT891" s="441"/>
      <c r="AU891" s="441"/>
      <c r="AV891" s="441"/>
      <c r="AW891" s="441"/>
      <c r="AX891" s="441"/>
      <c r="AY891" s="441"/>
      <c r="AZ891" s="441"/>
      <c r="BA891" s="441"/>
      <c r="BB891" s="441"/>
    </row>
    <row r="892" spans="1:54" ht="15.75" customHeight="1">
      <c r="A892" s="40"/>
      <c r="B892" s="148">
        <v>11</v>
      </c>
      <c r="C892" s="441"/>
      <c r="D892" s="141">
        <v>1500</v>
      </c>
      <c r="E892" s="141"/>
      <c r="F892" s="141"/>
      <c r="G892" s="141">
        <v>28</v>
      </c>
      <c r="H892" s="141"/>
      <c r="I892" s="141"/>
      <c r="J892" s="441"/>
      <c r="K892" s="441"/>
      <c r="L892" s="441"/>
      <c r="M892" s="441"/>
      <c r="N892" s="441"/>
      <c r="O892" s="441"/>
      <c r="P892" s="441"/>
      <c r="Q892" s="441"/>
      <c r="R892" s="441"/>
      <c r="S892" s="441"/>
      <c r="T892" s="441"/>
      <c r="U892" s="441"/>
      <c r="V892" s="441"/>
      <c r="W892" s="441"/>
      <c r="X892" s="441"/>
      <c r="Y892" s="441"/>
      <c r="Z892" s="441"/>
      <c r="AA892" s="441"/>
      <c r="AB892" s="441"/>
      <c r="AC892" s="441"/>
      <c r="AD892" s="441"/>
      <c r="AE892" s="441"/>
      <c r="AF892" s="441"/>
      <c r="AG892" s="441"/>
      <c r="AH892" s="441"/>
      <c r="AI892" s="441"/>
      <c r="AJ892" s="441"/>
      <c r="AK892" s="441"/>
      <c r="AL892" s="441"/>
      <c r="AM892" s="441"/>
      <c r="AN892" s="441"/>
      <c r="AO892" s="441"/>
      <c r="AP892" s="441"/>
      <c r="AQ892" s="441"/>
      <c r="AR892" s="441"/>
      <c r="AS892" s="441"/>
      <c r="AT892" s="441"/>
      <c r="AU892" s="441"/>
      <c r="AV892" s="441"/>
      <c r="AW892" s="441"/>
      <c r="AX892" s="441"/>
      <c r="AY892" s="441"/>
      <c r="AZ892" s="441"/>
      <c r="BA892" s="441"/>
      <c r="BB892" s="441"/>
    </row>
    <row r="893" spans="1:54" ht="15.75" customHeight="1">
      <c r="A893" s="40"/>
      <c r="B893" s="148" t="s">
        <v>1278</v>
      </c>
      <c r="C893" s="441"/>
      <c r="D893" s="141">
        <v>300</v>
      </c>
      <c r="E893" s="141"/>
      <c r="F893" s="141"/>
      <c r="G893" s="141">
        <v>23.3</v>
      </c>
      <c r="H893" s="141"/>
      <c r="I893" s="141"/>
      <c r="J893" s="441"/>
      <c r="K893" s="441"/>
      <c r="L893" s="441"/>
      <c r="M893" s="441"/>
      <c r="N893" s="441"/>
      <c r="O893" s="441"/>
      <c r="P893" s="441"/>
      <c r="Q893" s="441"/>
      <c r="R893" s="441"/>
      <c r="S893" s="441"/>
      <c r="T893" s="441"/>
      <c r="U893" s="441"/>
      <c r="V893" s="441"/>
      <c r="W893" s="441"/>
      <c r="X893" s="441"/>
      <c r="Y893" s="441"/>
      <c r="Z893" s="441"/>
      <c r="AA893" s="441"/>
      <c r="AB893" s="441"/>
      <c r="AC893" s="441"/>
      <c r="AD893" s="441"/>
      <c r="AE893" s="441"/>
      <c r="AF893" s="441"/>
      <c r="AG893" s="441"/>
      <c r="AH893" s="441"/>
      <c r="AI893" s="441"/>
      <c r="AJ893" s="441"/>
      <c r="AK893" s="441"/>
      <c r="AL893" s="441"/>
      <c r="AM893" s="441"/>
      <c r="AN893" s="441"/>
      <c r="AO893" s="441"/>
      <c r="AP893" s="441"/>
      <c r="AQ893" s="441"/>
      <c r="AR893" s="441"/>
      <c r="AS893" s="441"/>
      <c r="AT893" s="441"/>
      <c r="AU893" s="441"/>
      <c r="AV893" s="441"/>
      <c r="AW893" s="441"/>
      <c r="AX893" s="441"/>
      <c r="AY893" s="441"/>
      <c r="AZ893" s="441"/>
      <c r="BA893" s="441"/>
      <c r="BB893" s="441"/>
    </row>
    <row r="894" spans="1:54" ht="15.75" customHeight="1">
      <c r="A894" s="40"/>
      <c r="B894" s="148" t="s">
        <v>1497</v>
      </c>
      <c r="C894" s="441"/>
      <c r="D894" s="141">
        <v>3100</v>
      </c>
      <c r="E894" s="141"/>
      <c r="F894" s="141"/>
      <c r="G894" s="141">
        <v>36.200000000000003</v>
      </c>
      <c r="H894" s="141"/>
      <c r="I894" s="141"/>
      <c r="J894" s="441"/>
      <c r="K894" s="441"/>
      <c r="L894" s="441"/>
      <c r="M894" s="441"/>
      <c r="N894" s="441"/>
      <c r="O894" s="441"/>
      <c r="P894" s="441"/>
      <c r="Q894" s="441"/>
      <c r="R894" s="441"/>
      <c r="S894" s="441"/>
      <c r="T894" s="441"/>
      <c r="U894" s="441"/>
      <c r="V894" s="441"/>
      <c r="W894" s="441"/>
      <c r="X894" s="441"/>
      <c r="Y894" s="441"/>
      <c r="Z894" s="441"/>
      <c r="AA894" s="441"/>
      <c r="AB894" s="441"/>
      <c r="AC894" s="441"/>
      <c r="AD894" s="441"/>
      <c r="AE894" s="441"/>
      <c r="AF894" s="441"/>
      <c r="AG894" s="441"/>
      <c r="AH894" s="441"/>
      <c r="AI894" s="441"/>
      <c r="AJ894" s="441"/>
      <c r="AK894" s="441"/>
      <c r="AL894" s="441"/>
      <c r="AM894" s="441"/>
      <c r="AN894" s="441"/>
      <c r="AO894" s="441"/>
      <c r="AP894" s="441"/>
      <c r="AQ894" s="441"/>
      <c r="AR894" s="441"/>
      <c r="AS894" s="441"/>
      <c r="AT894" s="441"/>
      <c r="AU894" s="441"/>
      <c r="AV894" s="441"/>
      <c r="AW894" s="441"/>
      <c r="AX894" s="441"/>
      <c r="AY894" s="441"/>
      <c r="AZ894" s="441"/>
      <c r="BA894" s="441"/>
      <c r="BB894" s="441"/>
    </row>
    <row r="895" spans="1:54" ht="15.75" customHeight="1">
      <c r="A895" s="40"/>
      <c r="B895" s="148" t="s">
        <v>971</v>
      </c>
      <c r="C895" s="441"/>
      <c r="D895" s="141">
        <v>1900</v>
      </c>
      <c r="E895" s="141"/>
      <c r="F895" s="141"/>
      <c r="G895" s="141">
        <v>33</v>
      </c>
      <c r="H895" s="141"/>
      <c r="I895" s="141"/>
      <c r="J895" s="441"/>
      <c r="K895" s="441"/>
      <c r="L895" s="441"/>
      <c r="M895" s="441"/>
      <c r="N895" s="441"/>
      <c r="O895" s="441"/>
      <c r="P895" s="441"/>
      <c r="Q895" s="441"/>
      <c r="R895" s="441"/>
      <c r="S895" s="441"/>
      <c r="T895" s="441"/>
      <c r="U895" s="441"/>
      <c r="V895" s="441"/>
      <c r="W895" s="441"/>
      <c r="X895" s="441"/>
      <c r="Y895" s="441"/>
      <c r="Z895" s="441"/>
      <c r="AA895" s="441"/>
      <c r="AB895" s="441"/>
      <c r="AC895" s="441"/>
      <c r="AD895" s="441"/>
      <c r="AE895" s="441"/>
      <c r="AF895" s="441"/>
      <c r="AG895" s="441"/>
      <c r="AH895" s="441"/>
      <c r="AI895" s="441"/>
      <c r="AJ895" s="441"/>
      <c r="AK895" s="441"/>
      <c r="AL895" s="441"/>
      <c r="AM895" s="441"/>
      <c r="AN895" s="441"/>
      <c r="AO895" s="441"/>
      <c r="AP895" s="441"/>
      <c r="AQ895" s="441"/>
      <c r="AR895" s="441"/>
      <c r="AS895" s="441"/>
      <c r="AT895" s="441"/>
      <c r="AU895" s="441"/>
      <c r="AV895" s="441"/>
      <c r="AW895" s="441"/>
      <c r="AX895" s="441"/>
      <c r="AY895" s="441"/>
      <c r="AZ895" s="441"/>
      <c r="BA895" s="441"/>
      <c r="BB895" s="441"/>
    </row>
    <row r="896" spans="1:54" ht="15.75" customHeight="1">
      <c r="A896" s="40"/>
      <c r="B896" s="148" t="s">
        <v>2745</v>
      </c>
      <c r="C896" s="441"/>
      <c r="D896" s="141">
        <v>3000</v>
      </c>
      <c r="E896" s="141"/>
      <c r="F896" s="141"/>
      <c r="G896" s="141">
        <v>35.4</v>
      </c>
      <c r="H896" s="141"/>
      <c r="I896" s="141"/>
      <c r="J896" s="441"/>
      <c r="K896" s="441"/>
      <c r="L896" s="441"/>
      <c r="M896" s="441"/>
      <c r="N896" s="441"/>
      <c r="O896" s="441"/>
      <c r="P896" s="441"/>
      <c r="Q896" s="441"/>
      <c r="R896" s="441"/>
      <c r="S896" s="441"/>
      <c r="T896" s="441"/>
      <c r="U896" s="441"/>
      <c r="V896" s="441"/>
      <c r="W896" s="441"/>
      <c r="X896" s="441"/>
      <c r="Y896" s="441"/>
      <c r="Z896" s="441"/>
      <c r="AA896" s="441"/>
      <c r="AB896" s="441"/>
      <c r="AC896" s="441"/>
      <c r="AD896" s="441"/>
      <c r="AE896" s="441"/>
      <c r="AF896" s="441"/>
      <c r="AG896" s="441"/>
      <c r="AH896" s="441"/>
      <c r="AI896" s="441"/>
      <c r="AJ896" s="441"/>
      <c r="AK896" s="441"/>
      <c r="AL896" s="441"/>
      <c r="AM896" s="441"/>
      <c r="AN896" s="441"/>
      <c r="AO896" s="441"/>
      <c r="AP896" s="441"/>
      <c r="AQ896" s="441"/>
      <c r="AR896" s="441"/>
      <c r="AS896" s="441"/>
      <c r="AT896" s="441"/>
      <c r="AU896" s="441"/>
      <c r="AV896" s="441"/>
      <c r="AW896" s="441"/>
      <c r="AX896" s="441"/>
      <c r="AY896" s="441"/>
      <c r="AZ896" s="441"/>
      <c r="BA896" s="441"/>
      <c r="BB896" s="441"/>
    </row>
    <row r="897" spans="1:54" ht="15.75" customHeight="1">
      <c r="A897" s="40" t="s">
        <v>779</v>
      </c>
      <c r="B897" s="89" t="s">
        <v>2752</v>
      </c>
      <c r="C897" s="441"/>
      <c r="D897" s="441" t="s">
        <v>2073</v>
      </c>
      <c r="E897" s="441"/>
      <c r="F897" s="441"/>
      <c r="G897" s="140" t="s">
        <v>2072</v>
      </c>
      <c r="H897" s="441"/>
      <c r="I897" s="441"/>
      <c r="J897" s="441"/>
      <c r="K897" s="441"/>
      <c r="L897" s="441"/>
      <c r="M897" s="441"/>
      <c r="N897" s="441"/>
      <c r="O897" s="441"/>
      <c r="P897" s="441"/>
      <c r="Q897" s="441"/>
      <c r="R897" s="441"/>
      <c r="S897" s="441"/>
      <c r="T897" s="441"/>
      <c r="U897" s="441"/>
      <c r="V897" s="441"/>
      <c r="W897" s="441"/>
      <c r="X897" s="441"/>
      <c r="Y897" s="441"/>
      <c r="Z897" s="441"/>
      <c r="AA897" s="441"/>
      <c r="AB897" s="441"/>
      <c r="AC897" s="441"/>
      <c r="AD897" s="441"/>
      <c r="AE897" s="441"/>
      <c r="AF897" s="441"/>
      <c r="AG897" s="441"/>
      <c r="AH897" s="441"/>
      <c r="AI897" s="441"/>
      <c r="AJ897" s="441"/>
      <c r="AK897" s="441"/>
      <c r="AL897" s="441"/>
      <c r="AM897" s="441"/>
      <c r="AN897" s="441"/>
      <c r="AO897" s="441"/>
      <c r="AP897" s="441"/>
      <c r="AQ897" s="441"/>
      <c r="AR897" s="441"/>
      <c r="AS897" s="441"/>
      <c r="AT897" s="441"/>
      <c r="AU897" s="441"/>
      <c r="AV897" s="441"/>
      <c r="AW897" s="441"/>
      <c r="AX897" s="441"/>
      <c r="AY897" s="441"/>
      <c r="AZ897" s="441"/>
      <c r="BA897" s="441"/>
      <c r="BB897" s="441"/>
    </row>
    <row r="898" spans="1:54" ht="15.75" customHeight="1">
      <c r="A898" s="40" t="s">
        <v>780</v>
      </c>
      <c r="B898" s="89" t="s">
        <v>1281</v>
      </c>
      <c r="C898" s="441"/>
      <c r="D898" s="441">
        <v>2475</v>
      </c>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c r="AA898" s="441"/>
      <c r="AB898" s="441"/>
      <c r="AC898" s="441"/>
      <c r="AD898" s="441"/>
      <c r="AE898" s="441"/>
      <c r="AF898" s="441"/>
      <c r="AG898" s="441"/>
      <c r="AH898" s="441"/>
      <c r="AI898" s="441"/>
      <c r="AJ898" s="441"/>
      <c r="AK898" s="441"/>
      <c r="AL898" s="441"/>
      <c r="AM898" s="441"/>
      <c r="AN898" s="441"/>
      <c r="AO898" s="441"/>
      <c r="AP898" s="441"/>
      <c r="AQ898" s="441"/>
      <c r="AR898" s="441"/>
      <c r="AS898" s="441"/>
      <c r="AT898" s="441"/>
      <c r="AU898" s="441"/>
      <c r="AV898" s="441"/>
      <c r="AW898" s="441"/>
      <c r="AX898" s="441"/>
      <c r="AY898" s="441"/>
      <c r="AZ898" s="441"/>
      <c r="BA898" s="441"/>
      <c r="BB898" s="441"/>
    </row>
    <row r="899" spans="1:54" ht="15.75" customHeight="1">
      <c r="A899" s="40" t="s">
        <v>781</v>
      </c>
      <c r="B899" s="89" t="s">
        <v>2753</v>
      </c>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c r="AA899" s="441"/>
      <c r="AB899" s="441"/>
      <c r="AC899" s="441"/>
      <c r="AD899" s="441"/>
      <c r="AE899" s="441"/>
      <c r="AF899" s="441"/>
      <c r="AG899" s="441"/>
      <c r="AH899" s="441"/>
      <c r="AI899" s="441"/>
      <c r="AJ899" s="441"/>
      <c r="AK899" s="441"/>
      <c r="AL899" s="441"/>
      <c r="AM899" s="441"/>
      <c r="AN899" s="441"/>
      <c r="AO899" s="441"/>
      <c r="AP899" s="441"/>
      <c r="AQ899" s="441"/>
      <c r="AR899" s="441"/>
      <c r="AS899" s="441"/>
      <c r="AT899" s="441"/>
      <c r="AU899" s="441"/>
      <c r="AV899" s="441"/>
      <c r="AW899" s="441"/>
      <c r="AX899" s="441"/>
      <c r="AY899" s="441"/>
      <c r="AZ899" s="441"/>
      <c r="BA899" s="441"/>
      <c r="BB899" s="441"/>
    </row>
    <row r="900" spans="1:54" ht="15.75" customHeight="1">
      <c r="A900" s="40" t="s">
        <v>2754</v>
      </c>
      <c r="B900" s="89" t="s">
        <v>1281</v>
      </c>
      <c r="C900" s="441"/>
      <c r="D900" s="441">
        <v>1465</v>
      </c>
      <c r="E900" s="441"/>
      <c r="F900" s="41" t="s">
        <v>1182</v>
      </c>
      <c r="G900" s="41" t="s">
        <v>2755</v>
      </c>
      <c r="H900" s="441"/>
      <c r="I900" s="441"/>
      <c r="J900" s="441"/>
      <c r="K900" s="441"/>
      <c r="L900" s="441"/>
      <c r="M900" s="441"/>
      <c r="N900" s="441"/>
      <c r="O900" s="441"/>
      <c r="P900" s="441"/>
      <c r="Q900" s="441"/>
      <c r="R900" s="441"/>
      <c r="S900" s="441"/>
      <c r="T900" s="441"/>
      <c r="U900" s="441"/>
      <c r="V900" s="441"/>
      <c r="W900" s="441"/>
      <c r="X900" s="441"/>
      <c r="Y900" s="441"/>
      <c r="Z900" s="441"/>
      <c r="AA900" s="441"/>
      <c r="AB900" s="441"/>
      <c r="AC900" s="441"/>
      <c r="AD900" s="441"/>
      <c r="AE900" s="441"/>
      <c r="AF900" s="441"/>
      <c r="AG900" s="441"/>
      <c r="AH900" s="441"/>
      <c r="AI900" s="441"/>
      <c r="AJ900" s="441"/>
      <c r="AK900" s="441"/>
      <c r="AL900" s="441"/>
      <c r="AM900" s="441"/>
      <c r="AN900" s="441"/>
      <c r="AO900" s="441"/>
      <c r="AP900" s="441"/>
      <c r="AQ900" s="441"/>
      <c r="AR900" s="441"/>
      <c r="AS900" s="441"/>
      <c r="AT900" s="441"/>
      <c r="AU900" s="441"/>
      <c r="AV900" s="441"/>
      <c r="AW900" s="441"/>
      <c r="AX900" s="441"/>
      <c r="AY900" s="441"/>
      <c r="AZ900" s="441"/>
      <c r="BA900" s="441"/>
      <c r="BB900" s="441"/>
    </row>
    <row r="901" spans="1:54" ht="15.75" customHeight="1">
      <c r="A901" s="40"/>
      <c r="B901" s="89" t="s">
        <v>2741</v>
      </c>
      <c r="C901" s="441"/>
      <c r="D901" s="441">
        <v>1000</v>
      </c>
      <c r="E901" s="441"/>
      <c r="F901" s="41" t="s">
        <v>886</v>
      </c>
      <c r="G901" s="41" t="s">
        <v>2756</v>
      </c>
      <c r="H901" s="441"/>
      <c r="I901" s="441"/>
      <c r="J901" s="441"/>
      <c r="K901" s="441"/>
      <c r="L901" s="441"/>
      <c r="M901" s="441"/>
      <c r="N901" s="441"/>
      <c r="O901" s="441"/>
      <c r="P901" s="441"/>
      <c r="Q901" s="441"/>
      <c r="R901" s="441"/>
      <c r="S901" s="441"/>
      <c r="T901" s="441"/>
      <c r="U901" s="441"/>
      <c r="V901" s="441"/>
      <c r="W901" s="441"/>
      <c r="X901" s="441"/>
      <c r="Y901" s="441"/>
      <c r="Z901" s="441"/>
      <c r="AA901" s="441"/>
      <c r="AB901" s="441"/>
      <c r="AC901" s="441"/>
      <c r="AD901" s="441"/>
      <c r="AE901" s="441"/>
      <c r="AF901" s="441"/>
      <c r="AG901" s="441"/>
      <c r="AH901" s="441"/>
      <c r="AI901" s="441"/>
      <c r="AJ901" s="441"/>
      <c r="AK901" s="441"/>
      <c r="AL901" s="441"/>
      <c r="AM901" s="441"/>
      <c r="AN901" s="441"/>
      <c r="AO901" s="441"/>
      <c r="AP901" s="441"/>
      <c r="AQ901" s="441"/>
      <c r="AR901" s="441"/>
      <c r="AS901" s="441"/>
      <c r="AT901" s="441"/>
      <c r="AU901" s="441"/>
      <c r="AV901" s="441"/>
      <c r="AW901" s="441"/>
      <c r="AX901" s="441"/>
      <c r="AY901" s="441"/>
      <c r="AZ901" s="441"/>
      <c r="BA901" s="441"/>
      <c r="BB901" s="441"/>
    </row>
    <row r="902" spans="1:54" ht="15.75" customHeight="1">
      <c r="A902" s="135" t="s">
        <v>786</v>
      </c>
      <c r="B902" s="89" t="s">
        <v>1281</v>
      </c>
      <c r="C902" s="441"/>
      <c r="D902" s="441">
        <v>3106</v>
      </c>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441"/>
      <c r="AE902" s="441"/>
      <c r="AF902" s="441"/>
      <c r="AG902" s="441"/>
      <c r="AH902" s="441"/>
      <c r="AI902" s="441"/>
      <c r="AJ902" s="441"/>
      <c r="AK902" s="441"/>
      <c r="AL902" s="441"/>
      <c r="AM902" s="441"/>
      <c r="AN902" s="441"/>
      <c r="AO902" s="441"/>
      <c r="AP902" s="441"/>
      <c r="AQ902" s="441"/>
      <c r="AR902" s="441"/>
      <c r="AS902" s="441"/>
      <c r="AT902" s="441"/>
      <c r="AU902" s="441"/>
      <c r="AV902" s="441"/>
      <c r="AW902" s="441"/>
      <c r="AX902" s="441"/>
      <c r="AY902" s="441"/>
      <c r="AZ902" s="441"/>
      <c r="BA902" s="441"/>
      <c r="BB902" s="441"/>
    </row>
    <row r="903" spans="1:54" ht="15.75" customHeight="1">
      <c r="A903" s="40" t="s">
        <v>787</v>
      </c>
      <c r="B903" s="89" t="s">
        <v>2757</v>
      </c>
      <c r="C903" s="441"/>
      <c r="D903" s="441"/>
      <c r="E903" s="441"/>
      <c r="F903" s="441"/>
      <c r="G903" s="441"/>
      <c r="H903" s="41" t="s">
        <v>2758</v>
      </c>
      <c r="I903" s="441"/>
      <c r="J903" s="441"/>
      <c r="K903" s="441"/>
      <c r="L903" s="441"/>
      <c r="M903" s="441"/>
      <c r="N903" s="441"/>
      <c r="O903" s="441"/>
      <c r="P903" s="441"/>
      <c r="Q903" s="441"/>
      <c r="R903" s="441"/>
      <c r="S903" s="441"/>
      <c r="T903" s="441"/>
      <c r="U903" s="441"/>
      <c r="V903" s="441"/>
      <c r="W903" s="441"/>
      <c r="X903" s="441"/>
      <c r="Y903" s="441"/>
      <c r="Z903" s="441"/>
      <c r="AA903" s="441"/>
      <c r="AB903" s="441"/>
      <c r="AC903" s="441"/>
      <c r="AD903" s="441"/>
      <c r="AE903" s="441"/>
      <c r="AF903" s="441"/>
      <c r="AG903" s="441"/>
      <c r="AH903" s="441"/>
      <c r="AI903" s="441"/>
      <c r="AJ903" s="441"/>
      <c r="AK903" s="441"/>
      <c r="AL903" s="441"/>
      <c r="AM903" s="441"/>
      <c r="AN903" s="441"/>
      <c r="AO903" s="441"/>
      <c r="AP903" s="441"/>
      <c r="AQ903" s="441"/>
      <c r="AR903" s="441"/>
      <c r="AS903" s="441"/>
      <c r="AT903" s="441"/>
      <c r="AU903" s="441"/>
      <c r="AV903" s="441"/>
      <c r="AW903" s="441"/>
      <c r="AX903" s="441"/>
      <c r="AY903" s="441"/>
      <c r="AZ903" s="441"/>
      <c r="BA903" s="441"/>
      <c r="BB903" s="441"/>
    </row>
    <row r="904" spans="1:54" ht="15.75" customHeight="1">
      <c r="A904" s="40" t="s">
        <v>788</v>
      </c>
      <c r="B904" s="89" t="s">
        <v>2759</v>
      </c>
      <c r="C904" s="441"/>
      <c r="D904" s="441"/>
      <c r="E904" s="441"/>
      <c r="F904" s="41" t="s">
        <v>694</v>
      </c>
      <c r="G904" s="441"/>
      <c r="H904" s="441"/>
      <c r="I904" s="441"/>
      <c r="J904" s="441"/>
      <c r="K904" s="441"/>
      <c r="L904" s="441"/>
      <c r="M904" s="441"/>
      <c r="N904" s="441"/>
      <c r="O904" s="441"/>
      <c r="P904" s="441"/>
      <c r="Q904" s="441"/>
      <c r="R904" s="441"/>
      <c r="S904" s="441"/>
      <c r="T904" s="441"/>
      <c r="U904" s="441"/>
      <c r="V904" s="441"/>
      <c r="W904" s="441"/>
      <c r="X904" s="441"/>
      <c r="Y904" s="441"/>
      <c r="Z904" s="441"/>
      <c r="AA904" s="441"/>
      <c r="AB904" s="441"/>
      <c r="AC904" s="441"/>
      <c r="AD904" s="441"/>
      <c r="AE904" s="441"/>
      <c r="AF904" s="441"/>
      <c r="AG904" s="441"/>
      <c r="AH904" s="441"/>
      <c r="AI904" s="441"/>
      <c r="AJ904" s="441"/>
      <c r="AK904" s="441"/>
      <c r="AL904" s="441"/>
      <c r="AM904" s="441"/>
      <c r="AN904" s="441"/>
      <c r="AO904" s="441"/>
      <c r="AP904" s="441"/>
      <c r="AQ904" s="441"/>
      <c r="AR904" s="441"/>
      <c r="AS904" s="441"/>
      <c r="AT904" s="441"/>
      <c r="AU904" s="441"/>
      <c r="AV904" s="441"/>
      <c r="AW904" s="441"/>
      <c r="AX904" s="441"/>
      <c r="AY904" s="441"/>
      <c r="AZ904" s="441"/>
      <c r="BA904" s="441"/>
      <c r="BB904" s="441"/>
    </row>
    <row r="905" spans="1:54" ht="15.75" customHeight="1">
      <c r="A905" s="40"/>
      <c r="B905" s="89" t="s">
        <v>2760</v>
      </c>
      <c r="C905" s="441"/>
      <c r="D905" s="441"/>
      <c r="E905" s="441"/>
      <c r="F905" s="441">
        <v>22</v>
      </c>
      <c r="G905" s="441"/>
      <c r="H905" s="441"/>
      <c r="I905" s="441"/>
      <c r="J905" s="441"/>
      <c r="K905" s="441"/>
      <c r="L905" s="441"/>
      <c r="M905" s="441"/>
      <c r="N905" s="441"/>
      <c r="O905" s="441"/>
      <c r="P905" s="441"/>
      <c r="Q905" s="441"/>
      <c r="R905" s="441"/>
      <c r="S905" s="441"/>
      <c r="T905" s="441"/>
      <c r="U905" s="441"/>
      <c r="V905" s="441"/>
      <c r="W905" s="441"/>
      <c r="X905" s="441"/>
      <c r="Y905" s="441"/>
      <c r="Z905" s="441"/>
      <c r="AA905" s="441"/>
      <c r="AB905" s="441"/>
      <c r="AC905" s="441"/>
      <c r="AD905" s="441"/>
      <c r="AE905" s="441"/>
      <c r="AF905" s="441"/>
      <c r="AG905" s="441"/>
      <c r="AH905" s="441"/>
      <c r="AI905" s="441"/>
      <c r="AJ905" s="441"/>
      <c r="AK905" s="441"/>
      <c r="AL905" s="441"/>
      <c r="AM905" s="441"/>
      <c r="AN905" s="441"/>
      <c r="AO905" s="441"/>
      <c r="AP905" s="441"/>
      <c r="AQ905" s="441"/>
      <c r="AR905" s="441"/>
      <c r="AS905" s="441"/>
      <c r="AT905" s="441"/>
      <c r="AU905" s="441"/>
      <c r="AV905" s="441"/>
      <c r="AW905" s="441"/>
      <c r="AX905" s="441"/>
      <c r="AY905" s="441"/>
      <c r="AZ905" s="441"/>
      <c r="BA905" s="441"/>
      <c r="BB905" s="441"/>
    </row>
    <row r="906" spans="1:54" ht="15.75" customHeight="1">
      <c r="A906" s="40"/>
      <c r="B906" s="89"/>
      <c r="C906" s="441"/>
      <c r="D906" s="441"/>
      <c r="E906" s="441"/>
      <c r="F906" s="441">
        <v>34</v>
      </c>
      <c r="G906" s="441"/>
      <c r="H906" s="441"/>
      <c r="I906" s="441"/>
      <c r="J906" s="441"/>
      <c r="K906" s="441"/>
      <c r="L906" s="441"/>
      <c r="M906" s="441"/>
      <c r="N906" s="441"/>
      <c r="O906" s="441"/>
      <c r="P906" s="441"/>
      <c r="Q906" s="441"/>
      <c r="R906" s="441"/>
      <c r="S906" s="441"/>
      <c r="T906" s="441"/>
      <c r="U906" s="441"/>
      <c r="V906" s="441"/>
      <c r="W906" s="441"/>
      <c r="X906" s="441"/>
      <c r="Y906" s="441"/>
      <c r="Z906" s="441"/>
      <c r="AA906" s="441"/>
      <c r="AB906" s="441"/>
      <c r="AC906" s="441"/>
      <c r="AD906" s="441"/>
      <c r="AE906" s="441"/>
      <c r="AF906" s="441"/>
      <c r="AG906" s="441"/>
      <c r="AH906" s="441"/>
      <c r="AI906" s="441"/>
      <c r="AJ906" s="441"/>
      <c r="AK906" s="441"/>
      <c r="AL906" s="441"/>
      <c r="AM906" s="441"/>
      <c r="AN906" s="441"/>
      <c r="AO906" s="441"/>
      <c r="AP906" s="441"/>
      <c r="AQ906" s="441"/>
      <c r="AR906" s="441"/>
      <c r="AS906" s="441"/>
      <c r="AT906" s="441"/>
      <c r="AU906" s="441"/>
      <c r="AV906" s="441"/>
      <c r="AW906" s="441"/>
      <c r="AX906" s="441"/>
      <c r="AY906" s="441"/>
      <c r="AZ906" s="441"/>
      <c r="BA906" s="441"/>
      <c r="BB906" s="441"/>
    </row>
    <row r="907" spans="1:54" ht="15.75" customHeight="1">
      <c r="A907" s="40"/>
      <c r="B907" s="89"/>
      <c r="C907" s="441"/>
      <c r="D907" s="441"/>
      <c r="E907" s="441"/>
      <c r="F907" s="41" t="s">
        <v>694</v>
      </c>
      <c r="G907" s="441"/>
      <c r="H907" s="441"/>
      <c r="I907" s="441"/>
      <c r="J907" s="441"/>
      <c r="K907" s="441"/>
      <c r="L907" s="441"/>
      <c r="M907" s="441"/>
      <c r="N907" s="441"/>
      <c r="O907" s="441"/>
      <c r="P907" s="441"/>
      <c r="Q907" s="441"/>
      <c r="R907" s="441"/>
      <c r="S907" s="441"/>
      <c r="T907" s="441"/>
      <c r="U907" s="441"/>
      <c r="V907" s="441"/>
      <c r="W907" s="441"/>
      <c r="X907" s="441"/>
      <c r="Y907" s="441"/>
      <c r="Z907" s="441"/>
      <c r="AA907" s="441"/>
      <c r="AB907" s="441"/>
      <c r="AC907" s="441"/>
      <c r="AD907" s="441"/>
      <c r="AE907" s="441"/>
      <c r="AF907" s="441"/>
      <c r="AG907" s="441"/>
      <c r="AH907" s="441"/>
      <c r="AI907" s="441"/>
      <c r="AJ907" s="441"/>
      <c r="AK907" s="441"/>
      <c r="AL907" s="441"/>
      <c r="AM907" s="441"/>
      <c r="AN907" s="441"/>
      <c r="AO907" s="441"/>
      <c r="AP907" s="441"/>
      <c r="AQ907" s="441"/>
      <c r="AR907" s="441"/>
      <c r="AS907" s="441"/>
      <c r="AT907" s="441"/>
      <c r="AU907" s="441"/>
      <c r="AV907" s="441"/>
      <c r="AW907" s="441"/>
      <c r="AX907" s="441"/>
      <c r="AY907" s="441"/>
      <c r="AZ907" s="441"/>
      <c r="BA907" s="441"/>
      <c r="BB907" s="441"/>
    </row>
    <row r="908" spans="1:54" ht="15.75" customHeight="1">
      <c r="A908" s="40" t="s">
        <v>2761</v>
      </c>
      <c r="B908" s="89" t="s">
        <v>2762</v>
      </c>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441"/>
      <c r="AE908" s="441"/>
      <c r="AF908" s="441"/>
      <c r="AG908" s="441"/>
      <c r="AH908" s="441"/>
      <c r="AI908" s="441"/>
      <c r="AJ908" s="441"/>
      <c r="AK908" s="441"/>
      <c r="AL908" s="441"/>
      <c r="AM908" s="441"/>
      <c r="AN908" s="441"/>
      <c r="AO908" s="441"/>
      <c r="AP908" s="441"/>
      <c r="AQ908" s="441"/>
      <c r="AR908" s="441"/>
      <c r="AS908" s="441"/>
      <c r="AT908" s="441"/>
      <c r="AU908" s="441"/>
      <c r="AV908" s="441"/>
      <c r="AW908" s="441"/>
      <c r="AX908" s="441"/>
      <c r="AY908" s="441"/>
      <c r="AZ908" s="441"/>
      <c r="BA908" s="441"/>
      <c r="BB908" s="441"/>
    </row>
    <row r="909" spans="1:54" ht="15.75" customHeight="1">
      <c r="A909" s="40" t="s">
        <v>594</v>
      </c>
      <c r="B909" s="89" t="s">
        <v>2763</v>
      </c>
      <c r="C909" s="441"/>
      <c r="D909" s="441"/>
      <c r="E909" s="441"/>
      <c r="F909" s="441"/>
      <c r="G909" s="441"/>
      <c r="H909" s="41" t="s">
        <v>2764</v>
      </c>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441"/>
      <c r="AE909" s="441"/>
      <c r="AF909" s="441"/>
      <c r="AG909" s="441"/>
      <c r="AH909" s="441"/>
      <c r="AI909" s="441"/>
      <c r="AJ909" s="441"/>
      <c r="AK909" s="441"/>
      <c r="AL909" s="441"/>
      <c r="AM909" s="441"/>
      <c r="AN909" s="441"/>
      <c r="AO909" s="441"/>
      <c r="AP909" s="441"/>
      <c r="AQ909" s="441"/>
      <c r="AR909" s="441"/>
      <c r="AS909" s="441"/>
      <c r="AT909" s="441"/>
      <c r="AU909" s="441"/>
      <c r="AV909" s="441"/>
      <c r="AW909" s="441"/>
      <c r="AX909" s="441"/>
      <c r="AY909" s="441"/>
      <c r="AZ909" s="441"/>
      <c r="BA909" s="441"/>
      <c r="BB909" s="441"/>
    </row>
    <row r="910" spans="1:54" ht="15.75" customHeight="1">
      <c r="A910" s="40" t="s">
        <v>793</v>
      </c>
      <c r="B910" s="442" t="s">
        <v>1281</v>
      </c>
      <c r="C910" s="436"/>
      <c r="D910" s="441">
        <v>2740</v>
      </c>
      <c r="E910" s="441">
        <v>12</v>
      </c>
      <c r="F910" s="441" t="s">
        <v>1280</v>
      </c>
      <c r="G910" s="441">
        <v>39</v>
      </c>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441"/>
      <c r="AE910" s="441"/>
      <c r="AF910" s="441"/>
      <c r="AG910" s="441"/>
      <c r="AH910" s="441"/>
      <c r="AI910" s="441"/>
      <c r="AJ910" s="441"/>
      <c r="AK910" s="441"/>
      <c r="AL910" s="441"/>
      <c r="AM910" s="441"/>
      <c r="AN910" s="441"/>
      <c r="AO910" s="441"/>
      <c r="AP910" s="441"/>
      <c r="AQ910" s="441"/>
      <c r="AR910" s="441"/>
      <c r="AS910" s="441"/>
      <c r="AT910" s="441"/>
      <c r="AU910" s="441"/>
      <c r="AV910" s="441"/>
      <c r="AW910" s="441"/>
      <c r="AX910" s="441"/>
      <c r="AY910" s="441"/>
      <c r="AZ910" s="441"/>
      <c r="BA910" s="441"/>
      <c r="BB910" s="441"/>
    </row>
    <row r="911" spans="1:54" ht="15.75" customHeight="1">
      <c r="A911" s="40"/>
      <c r="B911" s="442" t="s">
        <v>2741</v>
      </c>
      <c r="C911" s="436"/>
      <c r="D911" s="441">
        <v>3170</v>
      </c>
      <c r="E911" s="441">
        <v>42</v>
      </c>
      <c r="F911" s="441">
        <v>33</v>
      </c>
      <c r="G911" s="441">
        <v>39</v>
      </c>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c r="AE911" s="441"/>
      <c r="AF911" s="441"/>
      <c r="AG911" s="441"/>
      <c r="AH911" s="441"/>
      <c r="AI911" s="441"/>
      <c r="AJ911" s="441"/>
      <c r="AK911" s="441"/>
      <c r="AL911" s="441"/>
      <c r="AM911" s="441"/>
      <c r="AN911" s="441"/>
      <c r="AO911" s="441"/>
      <c r="AP911" s="441"/>
      <c r="AQ911" s="441"/>
      <c r="AR911" s="441"/>
      <c r="AS911" s="441"/>
      <c r="AT911" s="441"/>
      <c r="AU911" s="441"/>
      <c r="AV911" s="441"/>
      <c r="AW911" s="441"/>
      <c r="AX911" s="441"/>
      <c r="AY911" s="441"/>
      <c r="AZ911" s="441"/>
      <c r="BA911" s="441"/>
      <c r="BB911" s="441"/>
    </row>
    <row r="912" spans="1:54" ht="15.75" customHeight="1">
      <c r="A912" s="40" t="s">
        <v>798</v>
      </c>
      <c r="B912" s="89" t="s">
        <v>1281</v>
      </c>
      <c r="C912" s="441"/>
      <c r="D912" s="441">
        <v>1490</v>
      </c>
      <c r="E912" s="441">
        <v>10</v>
      </c>
      <c r="F912" s="441">
        <v>28</v>
      </c>
      <c r="G912" s="41" t="s">
        <v>2435</v>
      </c>
      <c r="H912" s="441"/>
      <c r="I912" s="441"/>
      <c r="J912" s="441"/>
      <c r="K912" s="441"/>
      <c r="L912" s="441"/>
      <c r="M912" s="441"/>
      <c r="N912" s="441"/>
      <c r="O912" s="441"/>
      <c r="P912" s="441"/>
      <c r="Q912" s="441"/>
      <c r="R912" s="441"/>
      <c r="S912" s="441"/>
      <c r="T912" s="441"/>
      <c r="U912" s="441"/>
      <c r="V912" s="441"/>
      <c r="W912" s="441"/>
      <c r="X912" s="441"/>
      <c r="Y912" s="441"/>
      <c r="Z912" s="441"/>
      <c r="AA912" s="441"/>
      <c r="AB912" s="441"/>
      <c r="AC912" s="441"/>
      <c r="AD912" s="441"/>
      <c r="AE912" s="441"/>
      <c r="AF912" s="441"/>
      <c r="AG912" s="441"/>
      <c r="AH912" s="441"/>
      <c r="AI912" s="441"/>
      <c r="AJ912" s="441"/>
      <c r="AK912" s="441"/>
      <c r="AL912" s="441"/>
      <c r="AM912" s="441"/>
      <c r="AN912" s="441"/>
      <c r="AO912" s="441"/>
      <c r="AP912" s="441"/>
      <c r="AQ912" s="441"/>
      <c r="AR912" s="441"/>
      <c r="AS912" s="441"/>
      <c r="AT912" s="441"/>
      <c r="AU912" s="441"/>
      <c r="AV912" s="441"/>
      <c r="AW912" s="441"/>
      <c r="AX912" s="441"/>
      <c r="AY912" s="441"/>
      <c r="AZ912" s="441"/>
      <c r="BA912" s="441"/>
      <c r="BB912" s="441"/>
    </row>
    <row r="913" spans="1:54" ht="15.75" customHeight="1">
      <c r="A913" s="40"/>
      <c r="B913" s="89" t="s">
        <v>2741</v>
      </c>
      <c r="C913" s="441"/>
      <c r="D913" s="441">
        <v>1220</v>
      </c>
      <c r="E913" s="441">
        <v>12</v>
      </c>
      <c r="F913" s="41" t="s">
        <v>2756</v>
      </c>
      <c r="G913" s="41" t="s">
        <v>2435</v>
      </c>
      <c r="H913" s="41" t="s">
        <v>2765</v>
      </c>
      <c r="I913" s="441"/>
      <c r="J913" s="441"/>
      <c r="K913" s="441"/>
      <c r="L913" s="441"/>
      <c r="M913" s="441"/>
      <c r="N913" s="441"/>
      <c r="O913" s="441"/>
      <c r="P913" s="441"/>
      <c r="Q913" s="441"/>
      <c r="R913" s="441"/>
      <c r="S913" s="441"/>
      <c r="T913" s="441"/>
      <c r="U913" s="441"/>
      <c r="V913" s="441"/>
      <c r="W913" s="441"/>
      <c r="X913" s="441"/>
      <c r="Y913" s="441"/>
      <c r="Z913" s="441"/>
      <c r="AA913" s="441"/>
      <c r="AB913" s="441"/>
      <c r="AC913" s="441"/>
      <c r="AD913" s="441"/>
      <c r="AE913" s="441"/>
      <c r="AF913" s="441"/>
      <c r="AG913" s="441"/>
      <c r="AH913" s="441"/>
      <c r="AI913" s="441"/>
      <c r="AJ913" s="441"/>
      <c r="AK913" s="441"/>
      <c r="AL913" s="441"/>
      <c r="AM913" s="441"/>
      <c r="AN913" s="441"/>
      <c r="AO913" s="441"/>
      <c r="AP913" s="441"/>
      <c r="AQ913" s="441"/>
      <c r="AR913" s="441"/>
      <c r="AS913" s="441"/>
      <c r="AT913" s="441"/>
      <c r="AU913" s="441"/>
      <c r="AV913" s="441"/>
      <c r="AW913" s="441"/>
      <c r="AX913" s="441"/>
      <c r="AY913" s="441"/>
      <c r="AZ913" s="441"/>
      <c r="BA913" s="441"/>
      <c r="BB913" s="441"/>
    </row>
    <row r="914" spans="1:54" ht="15.75" customHeight="1">
      <c r="A914" s="40" t="s">
        <v>500</v>
      </c>
      <c r="B914" s="89" t="s">
        <v>2766</v>
      </c>
      <c r="C914" s="441"/>
      <c r="D914" s="435" t="s">
        <v>2078</v>
      </c>
      <c r="E914" s="128" t="s">
        <v>802</v>
      </c>
      <c r="F914" s="441"/>
      <c r="G914" s="18" t="s">
        <v>2077</v>
      </c>
      <c r="H914" s="441"/>
      <c r="I914" s="441"/>
      <c r="J914" s="441"/>
      <c r="K914" s="441"/>
      <c r="L914" s="441"/>
      <c r="M914" s="441"/>
      <c r="N914" s="441"/>
      <c r="O914" s="441"/>
      <c r="P914" s="441"/>
      <c r="Q914" s="441"/>
      <c r="R914" s="441"/>
      <c r="S914" s="441"/>
      <c r="T914" s="441"/>
      <c r="U914" s="441"/>
      <c r="V914" s="441"/>
      <c r="W914" s="441"/>
      <c r="X914" s="441"/>
      <c r="Y914" s="441"/>
      <c r="Z914" s="441"/>
      <c r="AA914" s="441"/>
      <c r="AB914" s="441"/>
      <c r="AC914" s="441"/>
      <c r="AD914" s="441"/>
      <c r="AE914" s="441"/>
      <c r="AF914" s="441"/>
      <c r="AG914" s="441"/>
      <c r="AH914" s="441"/>
      <c r="AI914" s="441"/>
      <c r="AJ914" s="441"/>
      <c r="AK914" s="441"/>
      <c r="AL914" s="441"/>
      <c r="AM914" s="441"/>
      <c r="AN914" s="441"/>
      <c r="AO914" s="441"/>
      <c r="AP914" s="441"/>
      <c r="AQ914" s="441"/>
      <c r="AR914" s="441"/>
      <c r="AS914" s="441"/>
      <c r="AT914" s="441"/>
      <c r="AU914" s="441"/>
      <c r="AV914" s="441"/>
      <c r="AW914" s="441"/>
      <c r="AX914" s="441"/>
      <c r="AY914" s="441"/>
      <c r="AZ914" s="441"/>
      <c r="BA914" s="441"/>
      <c r="BB914" s="441"/>
    </row>
    <row r="915" spans="1:54" ht="15.75" customHeight="1">
      <c r="A915" s="40" t="s">
        <v>803</v>
      </c>
      <c r="B915" s="89" t="s">
        <v>2767</v>
      </c>
      <c r="C915" s="441"/>
      <c r="D915" s="441">
        <v>3280</v>
      </c>
      <c r="E915" s="441"/>
      <c r="F915" s="441"/>
      <c r="G915" s="441">
        <v>38</v>
      </c>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441"/>
      <c r="AE915" s="441"/>
      <c r="AF915" s="441"/>
      <c r="AG915" s="441"/>
      <c r="AH915" s="441"/>
      <c r="AI915" s="441"/>
      <c r="AJ915" s="441"/>
      <c r="AK915" s="441"/>
      <c r="AL915" s="441"/>
      <c r="AM915" s="441"/>
      <c r="AN915" s="441"/>
      <c r="AO915" s="441"/>
      <c r="AP915" s="441"/>
      <c r="AQ915" s="441"/>
      <c r="AR915" s="441"/>
      <c r="AS915" s="441"/>
      <c r="AT915" s="441"/>
      <c r="AU915" s="441"/>
      <c r="AV915" s="441"/>
      <c r="AW915" s="441"/>
      <c r="AX915" s="441"/>
      <c r="AY915" s="441"/>
      <c r="AZ915" s="441"/>
      <c r="BA915" s="441"/>
      <c r="BB915" s="441"/>
    </row>
    <row r="916" spans="1:54" ht="15.75" customHeight="1">
      <c r="A916" s="40" t="s">
        <v>805</v>
      </c>
      <c r="B916" s="89" t="s">
        <v>759</v>
      </c>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441"/>
      <c r="AE916" s="441"/>
      <c r="AF916" s="441"/>
      <c r="AG916" s="441"/>
      <c r="AH916" s="441"/>
      <c r="AI916" s="441"/>
      <c r="AJ916" s="441"/>
      <c r="AK916" s="441"/>
      <c r="AL916" s="441"/>
      <c r="AM916" s="441"/>
      <c r="AN916" s="441"/>
      <c r="AO916" s="441"/>
      <c r="AP916" s="441"/>
      <c r="AQ916" s="441"/>
      <c r="AR916" s="441"/>
      <c r="AS916" s="441"/>
      <c r="AT916" s="441"/>
      <c r="AU916" s="441"/>
      <c r="AV916" s="441"/>
      <c r="AW916" s="441"/>
      <c r="AX916" s="441"/>
      <c r="AY916" s="441"/>
      <c r="AZ916" s="441"/>
      <c r="BA916" s="441"/>
      <c r="BB916" s="441"/>
    </row>
    <row r="917" spans="1:54" ht="15.75" customHeight="1">
      <c r="A917" s="40" t="s">
        <v>808</v>
      </c>
      <c r="B917" s="89" t="s">
        <v>1281</v>
      </c>
      <c r="C917" s="441"/>
      <c r="D917" s="435">
        <v>2560</v>
      </c>
      <c r="E917" s="441">
        <v>8</v>
      </c>
      <c r="F917" s="41" t="s">
        <v>809</v>
      </c>
      <c r="G917" s="41" t="s">
        <v>993</v>
      </c>
      <c r="H917" s="41" t="s">
        <v>2358</v>
      </c>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441"/>
      <c r="AE917" s="441"/>
      <c r="AF917" s="441"/>
      <c r="AG917" s="441"/>
      <c r="AH917" s="441"/>
      <c r="AI917" s="441"/>
      <c r="AJ917" s="441"/>
      <c r="AK917" s="441"/>
      <c r="AL917" s="441"/>
      <c r="AM917" s="441"/>
      <c r="AN917" s="441"/>
      <c r="AO917" s="441"/>
      <c r="AP917" s="441"/>
      <c r="AQ917" s="441"/>
      <c r="AR917" s="441"/>
      <c r="AS917" s="441"/>
      <c r="AT917" s="441"/>
      <c r="AU917" s="441"/>
      <c r="AV917" s="441"/>
      <c r="AW917" s="441"/>
      <c r="AX917" s="441"/>
      <c r="AY917" s="441"/>
      <c r="AZ917" s="441"/>
      <c r="BA917" s="441"/>
      <c r="BB917" s="441"/>
    </row>
    <row r="918" spans="1:54" ht="15.75" customHeight="1">
      <c r="A918" s="40" t="s">
        <v>811</v>
      </c>
      <c r="B918" s="89" t="s">
        <v>759</v>
      </c>
      <c r="C918" s="441"/>
      <c r="D918" s="441"/>
      <c r="E918" s="441"/>
      <c r="F918" s="441"/>
      <c r="G918" s="441"/>
      <c r="H918" s="441"/>
      <c r="I918" s="441"/>
      <c r="J918" s="441"/>
      <c r="K918" s="441"/>
      <c r="L918" s="441"/>
      <c r="M918" s="441"/>
      <c r="N918" s="441"/>
      <c r="O918" s="441"/>
      <c r="P918" s="441"/>
      <c r="Q918" s="441"/>
      <c r="R918" s="441"/>
      <c r="S918" s="441"/>
      <c r="T918" s="441"/>
      <c r="U918" s="441"/>
      <c r="V918" s="441"/>
      <c r="W918" s="441"/>
      <c r="X918" s="441"/>
      <c r="Y918" s="441"/>
      <c r="Z918" s="441"/>
      <c r="AA918" s="441"/>
      <c r="AB918" s="441"/>
      <c r="AC918" s="441"/>
      <c r="AD918" s="441"/>
      <c r="AE918" s="441"/>
      <c r="AF918" s="441"/>
      <c r="AG918" s="441"/>
      <c r="AH918" s="441"/>
      <c r="AI918" s="441"/>
      <c r="AJ918" s="441"/>
      <c r="AK918" s="441"/>
      <c r="AL918" s="441"/>
      <c r="AM918" s="441"/>
      <c r="AN918" s="441"/>
      <c r="AO918" s="441"/>
      <c r="AP918" s="441"/>
      <c r="AQ918" s="441"/>
      <c r="AR918" s="441"/>
      <c r="AS918" s="441"/>
      <c r="AT918" s="441"/>
      <c r="AU918" s="441"/>
      <c r="AV918" s="441"/>
      <c r="AW918" s="441"/>
      <c r="AX918" s="441"/>
      <c r="AY918" s="441"/>
      <c r="AZ918" s="441"/>
      <c r="BA918" s="441"/>
      <c r="BB918" s="441"/>
    </row>
    <row r="919" spans="1:54" ht="15.75" customHeight="1">
      <c r="A919" s="40" t="s">
        <v>813</v>
      </c>
      <c r="B919" s="89" t="s">
        <v>759</v>
      </c>
      <c r="C919" s="441"/>
      <c r="D919" s="441"/>
      <c r="E919" s="441"/>
      <c r="F919" s="441"/>
      <c r="G919" s="441">
        <v>34</v>
      </c>
      <c r="H919" s="441"/>
      <c r="I919" s="441"/>
      <c r="J919" s="441"/>
      <c r="K919" s="441"/>
      <c r="L919" s="441"/>
      <c r="M919" s="441"/>
      <c r="N919" s="441"/>
      <c r="O919" s="441"/>
      <c r="P919" s="441"/>
      <c r="Q919" s="441"/>
      <c r="R919" s="441"/>
      <c r="S919" s="441"/>
      <c r="T919" s="441"/>
      <c r="U919" s="441"/>
      <c r="V919" s="441"/>
      <c r="W919" s="441"/>
      <c r="X919" s="441"/>
      <c r="Y919" s="441"/>
      <c r="Z919" s="441"/>
      <c r="AA919" s="441"/>
      <c r="AB919" s="441"/>
      <c r="AC919" s="441"/>
      <c r="AD919" s="441"/>
      <c r="AE919" s="441"/>
      <c r="AF919" s="441"/>
      <c r="AG919" s="441"/>
      <c r="AH919" s="441"/>
      <c r="AI919" s="441"/>
      <c r="AJ919" s="441"/>
      <c r="AK919" s="441"/>
      <c r="AL919" s="441"/>
      <c r="AM919" s="441"/>
      <c r="AN919" s="441"/>
      <c r="AO919" s="441"/>
      <c r="AP919" s="441"/>
      <c r="AQ919" s="441"/>
      <c r="AR919" s="441"/>
      <c r="AS919" s="441"/>
      <c r="AT919" s="441"/>
      <c r="AU919" s="441"/>
      <c r="AV919" s="441"/>
      <c r="AW919" s="441"/>
      <c r="AX919" s="441"/>
      <c r="AY919" s="441"/>
      <c r="AZ919" s="441"/>
      <c r="BA919" s="441"/>
      <c r="BB919" s="441"/>
    </row>
    <row r="920" spans="1:54" s="159" customFormat="1" ht="15.75" customHeight="1">
      <c r="A920" s="40" t="s">
        <v>816</v>
      </c>
      <c r="B920" s="89" t="s">
        <v>759</v>
      </c>
      <c r="C920" s="441"/>
      <c r="D920" s="441"/>
      <c r="E920" s="441"/>
      <c r="F920" s="441"/>
      <c r="G920" s="441"/>
      <c r="H920" s="441"/>
      <c r="I920" s="441"/>
      <c r="J920" s="441"/>
      <c r="K920" s="441"/>
      <c r="L920" s="441"/>
      <c r="M920" s="441"/>
      <c r="N920" s="441"/>
      <c r="O920" s="441"/>
      <c r="P920" s="441"/>
      <c r="Q920" s="441"/>
      <c r="R920" s="441"/>
      <c r="S920" s="441"/>
      <c r="T920" s="441"/>
      <c r="U920" s="441"/>
      <c r="V920" s="441"/>
      <c r="W920" s="441"/>
      <c r="X920" s="441"/>
      <c r="Y920" s="441"/>
      <c r="Z920" s="441"/>
      <c r="AA920" s="441"/>
      <c r="AB920" s="441"/>
      <c r="AC920" s="441"/>
      <c r="AD920" s="441"/>
      <c r="AE920" s="441"/>
      <c r="AF920" s="441"/>
      <c r="AG920" s="441"/>
      <c r="AH920" s="441"/>
      <c r="AI920" s="441"/>
      <c r="AJ920" s="441"/>
      <c r="AK920" s="441"/>
      <c r="AL920" s="441"/>
      <c r="AM920" s="441"/>
      <c r="AN920" s="441"/>
      <c r="AO920" s="441"/>
      <c r="AP920" s="441"/>
      <c r="AQ920" s="441"/>
      <c r="AR920" s="441"/>
      <c r="AS920" s="441"/>
      <c r="AT920" s="441"/>
      <c r="AU920" s="441"/>
      <c r="AV920" s="441"/>
      <c r="AW920" s="441"/>
      <c r="AX920" s="441"/>
      <c r="AY920" s="441"/>
      <c r="AZ920" s="441"/>
      <c r="BA920" s="441"/>
      <c r="BB920" s="441"/>
    </row>
    <row r="921" spans="1:54" s="159" customFormat="1" ht="15.75" customHeight="1">
      <c r="A921" s="40" t="s">
        <v>818</v>
      </c>
      <c r="B921" s="89" t="s">
        <v>1281</v>
      </c>
      <c r="C921" s="441"/>
      <c r="D921" s="441"/>
      <c r="E921" s="441"/>
      <c r="F921" s="441"/>
      <c r="G921" s="441">
        <v>39</v>
      </c>
      <c r="H921" s="441"/>
      <c r="I921" s="441"/>
      <c r="J921" s="441"/>
      <c r="K921" s="441"/>
      <c r="L921" s="441"/>
      <c r="M921" s="441"/>
      <c r="N921" s="441"/>
      <c r="O921" s="441"/>
      <c r="P921" s="441"/>
      <c r="Q921" s="441"/>
      <c r="R921" s="441"/>
      <c r="S921" s="441"/>
      <c r="T921" s="441"/>
      <c r="U921" s="441"/>
      <c r="V921" s="441"/>
      <c r="W921" s="441"/>
      <c r="X921" s="441"/>
      <c r="Y921" s="441"/>
      <c r="Z921" s="441"/>
      <c r="AA921" s="441"/>
      <c r="AB921" s="441"/>
      <c r="AC921" s="441"/>
      <c r="AD921" s="441"/>
      <c r="AE921" s="441"/>
      <c r="AF921" s="441"/>
      <c r="AG921" s="441"/>
      <c r="AH921" s="441"/>
      <c r="AI921" s="441"/>
      <c r="AJ921" s="441"/>
      <c r="AK921" s="441"/>
      <c r="AL921" s="441"/>
      <c r="AM921" s="441"/>
      <c r="AN921" s="441"/>
      <c r="AO921" s="441"/>
      <c r="AP921" s="441"/>
      <c r="AQ921" s="441"/>
      <c r="AR921" s="441"/>
      <c r="AS921" s="441"/>
      <c r="AT921" s="441"/>
      <c r="AU921" s="441"/>
      <c r="AV921" s="441"/>
      <c r="AW921" s="441"/>
      <c r="AX921" s="441"/>
      <c r="AY921" s="441"/>
      <c r="AZ921" s="441"/>
      <c r="BA921" s="441"/>
      <c r="BB921" s="441"/>
    </row>
    <row r="922" spans="1:54" ht="15.75" customHeight="1">
      <c r="A922" s="40"/>
      <c r="B922" s="89" t="s">
        <v>2741</v>
      </c>
      <c r="C922" s="441"/>
      <c r="D922" s="441"/>
      <c r="E922" s="441"/>
      <c r="F922" s="441"/>
      <c r="G922" s="441">
        <v>34</v>
      </c>
      <c r="H922" s="441"/>
      <c r="I922" s="441"/>
      <c r="J922" s="441"/>
      <c r="K922" s="441"/>
      <c r="L922" s="441"/>
      <c r="M922" s="441"/>
      <c r="N922" s="441"/>
      <c r="O922" s="441"/>
      <c r="P922" s="441"/>
      <c r="Q922" s="441"/>
      <c r="R922" s="441"/>
      <c r="S922" s="441"/>
      <c r="T922" s="441"/>
      <c r="U922" s="441"/>
      <c r="V922" s="441"/>
      <c r="W922" s="441"/>
      <c r="X922" s="441"/>
      <c r="Y922" s="441"/>
      <c r="Z922" s="441"/>
      <c r="AA922" s="441"/>
      <c r="AB922" s="441"/>
      <c r="AC922" s="441"/>
      <c r="AD922" s="441"/>
      <c r="AE922" s="441"/>
      <c r="AF922" s="441"/>
      <c r="AG922" s="441"/>
      <c r="AH922" s="441"/>
      <c r="AI922" s="441"/>
      <c r="AJ922" s="441"/>
      <c r="AK922" s="441"/>
      <c r="AL922" s="441"/>
      <c r="AM922" s="441"/>
      <c r="AN922" s="441"/>
      <c r="AO922" s="441"/>
      <c r="AP922" s="441"/>
      <c r="AQ922" s="441"/>
      <c r="AR922" s="441"/>
      <c r="AS922" s="441"/>
      <c r="AT922" s="441"/>
      <c r="AU922" s="441"/>
      <c r="AV922" s="441"/>
      <c r="AW922" s="441"/>
      <c r="AX922" s="441"/>
      <c r="AY922" s="441"/>
      <c r="AZ922" s="441"/>
      <c r="BA922" s="441"/>
      <c r="BB922" s="441"/>
    </row>
    <row r="923" spans="1:54" ht="15.75" customHeight="1">
      <c r="B923" s="89" t="s">
        <v>1029</v>
      </c>
      <c r="C923" s="441"/>
      <c r="D923" s="441"/>
      <c r="E923" s="441"/>
      <c r="F923" s="441"/>
      <c r="G923" s="441">
        <v>40</v>
      </c>
      <c r="H923" s="441"/>
      <c r="I923" s="441"/>
      <c r="J923" s="441"/>
      <c r="K923" s="441"/>
      <c r="L923" s="441"/>
      <c r="M923" s="441"/>
      <c r="N923" s="441"/>
      <c r="O923" s="441"/>
      <c r="P923" s="441"/>
      <c r="Q923" s="441"/>
      <c r="R923" s="441"/>
      <c r="S923" s="441"/>
      <c r="T923" s="441"/>
      <c r="U923" s="441"/>
      <c r="V923" s="441"/>
      <c r="W923" s="441"/>
      <c r="X923" s="441"/>
      <c r="Y923" s="441"/>
      <c r="Z923" s="441"/>
      <c r="AA923" s="441"/>
      <c r="AB923" s="441"/>
      <c r="AC923" s="441"/>
      <c r="AD923" s="441"/>
      <c r="AE923" s="441"/>
      <c r="AF923" s="441"/>
      <c r="AG923" s="441"/>
      <c r="AH923" s="441"/>
      <c r="AI923" s="441"/>
      <c r="AJ923" s="441"/>
      <c r="AK923" s="441"/>
      <c r="AL923" s="441"/>
      <c r="AM923" s="441"/>
      <c r="AN923" s="441"/>
      <c r="AO923" s="441"/>
      <c r="AP923" s="441"/>
      <c r="AQ923" s="441"/>
      <c r="AR923" s="441"/>
      <c r="AS923" s="441"/>
      <c r="AT923" s="441"/>
      <c r="AU923" s="441"/>
      <c r="AV923" s="441"/>
      <c r="AW923" s="441"/>
      <c r="AX923" s="441"/>
      <c r="AY923" s="441"/>
      <c r="AZ923" s="441"/>
      <c r="BA923" s="441"/>
      <c r="BB923" s="441"/>
    </row>
    <row r="924" spans="1:54" ht="15.75" customHeight="1">
      <c r="A924" s="40"/>
      <c r="B924" s="89" t="s">
        <v>1153</v>
      </c>
      <c r="C924" s="441"/>
      <c r="D924" s="441"/>
      <c r="E924" s="441"/>
      <c r="F924" s="441"/>
      <c r="G924" s="441">
        <v>36</v>
      </c>
      <c r="H924" s="441"/>
      <c r="I924" s="441"/>
      <c r="J924" s="441"/>
      <c r="K924" s="441"/>
      <c r="L924" s="441"/>
      <c r="M924" s="441"/>
      <c r="N924" s="441"/>
      <c r="O924" s="441"/>
      <c r="P924" s="441"/>
      <c r="Q924" s="441"/>
      <c r="R924" s="441"/>
      <c r="S924" s="441"/>
      <c r="T924" s="441"/>
      <c r="U924" s="441"/>
      <c r="V924" s="441"/>
      <c r="W924" s="441"/>
      <c r="X924" s="441"/>
      <c r="Y924" s="441"/>
      <c r="Z924" s="441"/>
      <c r="AA924" s="441"/>
      <c r="AB924" s="441"/>
      <c r="AC924" s="441"/>
      <c r="AD924" s="441"/>
      <c r="AE924" s="441"/>
      <c r="AF924" s="441"/>
      <c r="AG924" s="441"/>
      <c r="AH924" s="441"/>
      <c r="AI924" s="441"/>
      <c r="AJ924" s="441"/>
      <c r="AK924" s="441"/>
      <c r="AL924" s="441"/>
      <c r="AM924" s="441"/>
      <c r="AN924" s="441"/>
      <c r="AO924" s="441"/>
      <c r="AP924" s="441"/>
      <c r="AQ924" s="441"/>
      <c r="AR924" s="441"/>
      <c r="AS924" s="441"/>
      <c r="AT924" s="441"/>
      <c r="AU924" s="441"/>
      <c r="AV924" s="441"/>
      <c r="AW924" s="441"/>
      <c r="AX924" s="441"/>
      <c r="AY924" s="441"/>
      <c r="AZ924" s="441"/>
      <c r="BA924" s="441"/>
      <c r="BB924" s="441"/>
    </row>
    <row r="925" spans="1:54" ht="15.75" customHeight="1">
      <c r="A925" s="40"/>
      <c r="B925" s="89" t="s">
        <v>1025</v>
      </c>
      <c r="C925" s="441"/>
      <c r="D925" s="441"/>
      <c r="E925" s="441"/>
      <c r="F925" s="441"/>
      <c r="G925" s="441">
        <v>33</v>
      </c>
      <c r="H925" s="441"/>
      <c r="I925" s="441"/>
      <c r="J925" s="441"/>
      <c r="K925" s="441"/>
      <c r="L925" s="441"/>
      <c r="M925" s="441"/>
      <c r="N925" s="441"/>
      <c r="O925" s="441"/>
      <c r="P925" s="441"/>
      <c r="Q925" s="441"/>
      <c r="R925" s="441"/>
      <c r="S925" s="441"/>
      <c r="T925" s="441"/>
      <c r="U925" s="441"/>
      <c r="V925" s="441"/>
      <c r="W925" s="441"/>
      <c r="X925" s="441"/>
      <c r="Y925" s="441"/>
      <c r="Z925" s="441"/>
      <c r="AA925" s="441"/>
      <c r="AB925" s="441"/>
      <c r="AC925" s="441"/>
      <c r="AD925" s="441"/>
      <c r="AE925" s="441"/>
      <c r="AF925" s="441"/>
      <c r="AG925" s="441"/>
      <c r="AH925" s="441"/>
      <c r="AI925" s="441"/>
      <c r="AJ925" s="441"/>
      <c r="AK925" s="441"/>
      <c r="AL925" s="441"/>
      <c r="AM925" s="441"/>
      <c r="AN925" s="441"/>
      <c r="AO925" s="441"/>
      <c r="AP925" s="441"/>
      <c r="AQ925" s="441"/>
      <c r="AR925" s="441"/>
      <c r="AS925" s="441"/>
      <c r="AT925" s="441"/>
      <c r="AU925" s="441"/>
      <c r="AV925" s="441"/>
      <c r="AW925" s="441"/>
      <c r="AX925" s="441"/>
      <c r="AY925" s="441"/>
      <c r="AZ925" s="441"/>
      <c r="BA925" s="441"/>
      <c r="BB925" s="441"/>
    </row>
    <row r="926" spans="1:54" ht="15.75" customHeight="1">
      <c r="A926" s="40"/>
      <c r="B926" s="89" t="s">
        <v>1009</v>
      </c>
      <c r="C926" s="441"/>
      <c r="D926" s="441"/>
      <c r="E926" s="441"/>
      <c r="F926" s="441"/>
      <c r="G926" s="441">
        <v>38</v>
      </c>
      <c r="H926" s="441"/>
      <c r="I926" s="441"/>
      <c r="J926" s="441"/>
      <c r="K926" s="441"/>
      <c r="L926" s="441"/>
      <c r="M926" s="441"/>
      <c r="N926" s="441"/>
      <c r="O926" s="441"/>
      <c r="P926" s="441"/>
      <c r="Q926" s="441"/>
      <c r="R926" s="441"/>
      <c r="S926" s="441"/>
      <c r="T926" s="441"/>
      <c r="U926" s="441"/>
      <c r="V926" s="441"/>
      <c r="W926" s="441"/>
      <c r="X926" s="441"/>
      <c r="Y926" s="441"/>
      <c r="Z926" s="441"/>
      <c r="AA926" s="441"/>
      <c r="AB926" s="441"/>
      <c r="AC926" s="441"/>
      <c r="AD926" s="441"/>
      <c r="AE926" s="441"/>
      <c r="AF926" s="441"/>
      <c r="AG926" s="441"/>
      <c r="AH926" s="441"/>
      <c r="AI926" s="441"/>
      <c r="AJ926" s="441"/>
      <c r="AK926" s="441"/>
      <c r="AL926" s="441"/>
      <c r="AM926" s="441"/>
      <c r="AN926" s="441"/>
      <c r="AO926" s="441"/>
      <c r="AP926" s="441"/>
      <c r="AQ926" s="441"/>
      <c r="AR926" s="441"/>
      <c r="AS926" s="441"/>
      <c r="AT926" s="441"/>
      <c r="AU926" s="441"/>
      <c r="AV926" s="441"/>
      <c r="AW926" s="441"/>
      <c r="AX926" s="441"/>
      <c r="AY926" s="441"/>
      <c r="AZ926" s="441"/>
      <c r="BA926" s="441"/>
      <c r="BB926" s="441"/>
    </row>
    <row r="927" spans="1:54" ht="15.75" customHeight="1">
      <c r="A927" s="40"/>
      <c r="B927" s="89" t="s">
        <v>892</v>
      </c>
      <c r="C927" s="441"/>
      <c r="D927" s="441"/>
      <c r="E927" s="441"/>
      <c r="F927" s="441"/>
      <c r="G927" s="441">
        <v>38</v>
      </c>
      <c r="H927" s="441"/>
      <c r="I927" s="441"/>
      <c r="J927" s="441"/>
      <c r="K927" s="441"/>
      <c r="L927" s="441"/>
      <c r="M927" s="441"/>
      <c r="N927" s="441"/>
      <c r="O927" s="441"/>
      <c r="P927" s="441"/>
      <c r="Q927" s="441"/>
      <c r="R927" s="441"/>
      <c r="S927" s="441"/>
      <c r="T927" s="441"/>
      <c r="U927" s="441"/>
      <c r="V927" s="441"/>
      <c r="W927" s="441"/>
      <c r="X927" s="441"/>
      <c r="Y927" s="441"/>
      <c r="Z927" s="441"/>
      <c r="AA927" s="441"/>
      <c r="AB927" s="441"/>
      <c r="AC927" s="441"/>
      <c r="AD927" s="441"/>
      <c r="AE927" s="441"/>
      <c r="AF927" s="441"/>
      <c r="AG927" s="441"/>
      <c r="AH927" s="441"/>
      <c r="AI927" s="441"/>
      <c r="AJ927" s="441"/>
      <c r="AK927" s="441"/>
      <c r="AL927" s="441"/>
      <c r="AM927" s="441"/>
      <c r="AN927" s="441"/>
      <c r="AO927" s="441"/>
      <c r="AP927" s="441"/>
      <c r="AQ927" s="441"/>
      <c r="AR927" s="441"/>
      <c r="AS927" s="441"/>
      <c r="AT927" s="441"/>
      <c r="AU927" s="441"/>
      <c r="AV927" s="441"/>
      <c r="AW927" s="441"/>
      <c r="AX927" s="441"/>
      <c r="AY927" s="441"/>
      <c r="AZ927" s="441"/>
      <c r="BA927" s="441"/>
      <c r="BB927" s="441"/>
    </row>
    <row r="928" spans="1:54" ht="15.75" customHeight="1">
      <c r="A928" s="40"/>
      <c r="B928" s="89" t="s">
        <v>810</v>
      </c>
      <c r="C928" s="441"/>
      <c r="D928" s="441"/>
      <c r="E928" s="441"/>
      <c r="F928" s="441"/>
      <c r="G928" s="441">
        <v>40</v>
      </c>
      <c r="H928" s="441"/>
      <c r="I928" s="441"/>
      <c r="J928" s="441"/>
      <c r="K928" s="441"/>
      <c r="L928" s="441"/>
      <c r="M928" s="441"/>
      <c r="N928" s="441"/>
      <c r="O928" s="441"/>
      <c r="P928" s="441"/>
      <c r="Q928" s="441"/>
      <c r="R928" s="441"/>
      <c r="S928" s="441"/>
      <c r="T928" s="441"/>
      <c r="U928" s="441"/>
      <c r="V928" s="441"/>
      <c r="W928" s="441"/>
      <c r="X928" s="441"/>
      <c r="Y928" s="441"/>
      <c r="Z928" s="441"/>
      <c r="AA928" s="441"/>
      <c r="AB928" s="441"/>
      <c r="AC928" s="441"/>
      <c r="AD928" s="441"/>
      <c r="AE928" s="441"/>
      <c r="AF928" s="441"/>
      <c r="AG928" s="441"/>
      <c r="AH928" s="441"/>
      <c r="AI928" s="441"/>
      <c r="AJ928" s="441"/>
      <c r="AK928" s="441"/>
      <c r="AL928" s="441"/>
      <c r="AM928" s="441"/>
      <c r="AN928" s="441"/>
      <c r="AO928" s="441"/>
      <c r="AP928" s="441"/>
      <c r="AQ928" s="441"/>
      <c r="AR928" s="441"/>
      <c r="AS928" s="441"/>
      <c r="AT928" s="441"/>
      <c r="AU928" s="441"/>
      <c r="AV928" s="441"/>
      <c r="AW928" s="441"/>
      <c r="AX928" s="441"/>
      <c r="AY928" s="441"/>
      <c r="AZ928" s="441"/>
      <c r="BA928" s="441"/>
      <c r="BB928" s="441"/>
    </row>
    <row r="929" spans="1:54" ht="15.75" customHeight="1">
      <c r="A929" s="40"/>
      <c r="B929" s="89" t="s">
        <v>1193</v>
      </c>
      <c r="C929" s="441"/>
      <c r="D929" s="441"/>
      <c r="E929" s="441"/>
      <c r="F929" s="441"/>
      <c r="G929" s="441">
        <v>40</v>
      </c>
      <c r="H929" s="441"/>
      <c r="I929" s="441"/>
      <c r="J929" s="441"/>
      <c r="K929" s="441"/>
      <c r="L929" s="441"/>
      <c r="M929" s="441"/>
      <c r="N929" s="441"/>
      <c r="O929" s="441"/>
      <c r="P929" s="441"/>
      <c r="Q929" s="441"/>
      <c r="R929" s="441"/>
      <c r="S929" s="441"/>
      <c r="T929" s="441"/>
      <c r="U929" s="441"/>
      <c r="V929" s="441"/>
      <c r="W929" s="441"/>
      <c r="X929" s="441"/>
      <c r="Y929" s="441"/>
      <c r="Z929" s="441"/>
      <c r="AA929" s="441"/>
      <c r="AB929" s="441"/>
      <c r="AC929" s="441"/>
      <c r="AD929" s="441"/>
      <c r="AE929" s="441"/>
      <c r="AF929" s="441"/>
      <c r="AG929" s="441"/>
      <c r="AH929" s="441"/>
      <c r="AI929" s="441"/>
      <c r="AJ929" s="441"/>
      <c r="AK929" s="441"/>
      <c r="AL929" s="441"/>
      <c r="AM929" s="441"/>
      <c r="AN929" s="441"/>
      <c r="AO929" s="441"/>
      <c r="AP929" s="441"/>
      <c r="AQ929" s="441"/>
      <c r="AR929" s="441"/>
      <c r="AS929" s="441"/>
      <c r="AT929" s="441"/>
      <c r="AU929" s="441"/>
      <c r="AV929" s="441"/>
      <c r="AW929" s="441"/>
      <c r="AX929" s="441"/>
      <c r="AY929" s="441"/>
      <c r="AZ929" s="441"/>
      <c r="BA929" s="441"/>
      <c r="BB929" s="441"/>
    </row>
    <row r="930" spans="1:54" ht="15.75" customHeight="1">
      <c r="A930" s="40"/>
      <c r="B930" s="89" t="s">
        <v>1021</v>
      </c>
      <c r="C930" s="441"/>
      <c r="D930" s="441"/>
      <c r="E930" s="441"/>
      <c r="F930" s="441"/>
      <c r="G930" s="441">
        <v>40</v>
      </c>
      <c r="H930" s="441"/>
      <c r="I930" s="441"/>
      <c r="J930" s="441"/>
      <c r="K930" s="441"/>
      <c r="L930" s="441"/>
      <c r="M930" s="441"/>
      <c r="N930" s="441"/>
      <c r="O930" s="441"/>
      <c r="P930" s="441"/>
      <c r="Q930" s="441"/>
      <c r="R930" s="441"/>
      <c r="S930" s="441"/>
      <c r="T930" s="441"/>
      <c r="U930" s="441"/>
      <c r="V930" s="441"/>
      <c r="W930" s="441"/>
      <c r="X930" s="441"/>
      <c r="Y930" s="441"/>
      <c r="Z930" s="441"/>
      <c r="AA930" s="441"/>
      <c r="AB930" s="441"/>
      <c r="AC930" s="441"/>
      <c r="AD930" s="441"/>
      <c r="AE930" s="441"/>
      <c r="AF930" s="441"/>
      <c r="AG930" s="441"/>
      <c r="AH930" s="441"/>
      <c r="AI930" s="441"/>
      <c r="AJ930" s="441"/>
      <c r="AK930" s="441"/>
      <c r="AL930" s="441"/>
      <c r="AM930" s="441"/>
      <c r="AN930" s="441"/>
      <c r="AO930" s="441"/>
      <c r="AP930" s="441"/>
      <c r="AQ930" s="441"/>
      <c r="AR930" s="441"/>
      <c r="AS930" s="441"/>
      <c r="AT930" s="441"/>
      <c r="AU930" s="441"/>
      <c r="AV930" s="441"/>
      <c r="AW930" s="441"/>
      <c r="AX930" s="441"/>
      <c r="AY930" s="441"/>
      <c r="AZ930" s="441"/>
      <c r="BA930" s="441"/>
      <c r="BB930" s="441"/>
    </row>
    <row r="931" spans="1:54" ht="15.75" customHeight="1">
      <c r="A931" s="40"/>
      <c r="B931" s="89" t="s">
        <v>887</v>
      </c>
      <c r="C931" s="441"/>
      <c r="D931" s="441"/>
      <c r="E931" s="441"/>
      <c r="F931" s="441"/>
      <c r="G931" s="441">
        <v>34</v>
      </c>
      <c r="H931" s="441"/>
      <c r="I931" s="441"/>
      <c r="J931" s="441"/>
      <c r="K931" s="441"/>
      <c r="L931" s="441"/>
      <c r="M931" s="441"/>
      <c r="N931" s="441"/>
      <c r="O931" s="441"/>
      <c r="P931" s="441"/>
      <c r="Q931" s="441"/>
      <c r="R931" s="441"/>
      <c r="S931" s="441"/>
      <c r="T931" s="441"/>
      <c r="U931" s="441"/>
      <c r="V931" s="441"/>
      <c r="W931" s="441"/>
      <c r="X931" s="441"/>
      <c r="Y931" s="441"/>
      <c r="Z931" s="441"/>
      <c r="AA931" s="441"/>
      <c r="AB931" s="441"/>
      <c r="AC931" s="441"/>
      <c r="AD931" s="441"/>
      <c r="AE931" s="441"/>
      <c r="AF931" s="441"/>
      <c r="AG931" s="441"/>
      <c r="AH931" s="441"/>
      <c r="AI931" s="441"/>
      <c r="AJ931" s="441"/>
      <c r="AK931" s="441"/>
      <c r="AL931" s="441"/>
      <c r="AM931" s="441"/>
      <c r="AN931" s="441"/>
      <c r="AO931" s="441"/>
      <c r="AP931" s="441"/>
      <c r="AQ931" s="441"/>
      <c r="AR931" s="441"/>
      <c r="AS931" s="441"/>
      <c r="AT931" s="441"/>
      <c r="AU931" s="441"/>
      <c r="AV931" s="441"/>
      <c r="AW931" s="441"/>
      <c r="AX931" s="441"/>
      <c r="AY931" s="441"/>
      <c r="AZ931" s="441"/>
      <c r="BA931" s="441"/>
      <c r="BB931" s="441"/>
    </row>
    <row r="932" spans="1:54" ht="15.75" customHeight="1">
      <c r="A932" s="40"/>
      <c r="B932" s="89" t="s">
        <v>1278</v>
      </c>
      <c r="C932" s="441"/>
      <c r="D932" s="441"/>
      <c r="E932" s="441"/>
      <c r="F932" s="441"/>
      <c r="G932" s="441">
        <v>39</v>
      </c>
      <c r="H932" s="441"/>
      <c r="I932" s="441"/>
      <c r="J932" s="441"/>
      <c r="K932" s="441"/>
      <c r="L932" s="441"/>
      <c r="M932" s="441"/>
      <c r="N932" s="441"/>
      <c r="O932" s="441"/>
      <c r="P932" s="441"/>
      <c r="Q932" s="441"/>
      <c r="R932" s="441"/>
      <c r="S932" s="441"/>
      <c r="T932" s="441"/>
      <c r="U932" s="441"/>
      <c r="V932" s="441"/>
      <c r="W932" s="441"/>
      <c r="X932" s="441"/>
      <c r="Y932" s="441"/>
      <c r="Z932" s="441"/>
      <c r="AA932" s="441"/>
      <c r="AB932" s="441"/>
      <c r="AC932" s="441"/>
      <c r="AD932" s="441"/>
      <c r="AE932" s="441"/>
      <c r="AF932" s="441"/>
      <c r="AG932" s="441"/>
      <c r="AH932" s="441"/>
      <c r="AI932" s="441"/>
      <c r="AJ932" s="441"/>
      <c r="AK932" s="441"/>
      <c r="AL932" s="441"/>
      <c r="AM932" s="441"/>
      <c r="AN932" s="441"/>
      <c r="AO932" s="441"/>
      <c r="AP932" s="441"/>
      <c r="AQ932" s="441"/>
      <c r="AR932" s="441"/>
      <c r="AS932" s="441"/>
      <c r="AT932" s="441"/>
      <c r="AU932" s="441"/>
      <c r="AV932" s="441"/>
      <c r="AW932" s="441"/>
      <c r="AX932" s="441"/>
      <c r="AY932" s="441"/>
      <c r="AZ932" s="441"/>
      <c r="BA932" s="441"/>
      <c r="BB932" s="441"/>
    </row>
    <row r="933" spans="1:54" ht="15.75" customHeight="1">
      <c r="A933" s="40"/>
      <c r="B933" s="89" t="s">
        <v>1497</v>
      </c>
      <c r="C933" s="441"/>
      <c r="D933" s="441"/>
      <c r="E933" s="441"/>
      <c r="F933" s="441"/>
      <c r="G933" s="441">
        <v>34</v>
      </c>
      <c r="H933" s="441"/>
      <c r="I933" s="441"/>
      <c r="J933" s="441"/>
      <c r="K933" s="441"/>
      <c r="L933" s="441"/>
      <c r="M933" s="441"/>
      <c r="N933" s="441"/>
      <c r="O933" s="441"/>
      <c r="P933" s="441"/>
      <c r="Q933" s="441"/>
      <c r="R933" s="441"/>
      <c r="S933" s="441"/>
      <c r="T933" s="441"/>
      <c r="U933" s="441"/>
      <c r="V933" s="441"/>
      <c r="W933" s="441"/>
      <c r="X933" s="441"/>
      <c r="Y933" s="441"/>
      <c r="Z933" s="441"/>
      <c r="AA933" s="441"/>
      <c r="AB933" s="441"/>
      <c r="AC933" s="441"/>
      <c r="AD933" s="441"/>
      <c r="AE933" s="441"/>
      <c r="AF933" s="441"/>
      <c r="AG933" s="441"/>
      <c r="AH933" s="441"/>
      <c r="AI933" s="441"/>
      <c r="AJ933" s="441"/>
      <c r="AK933" s="441"/>
      <c r="AL933" s="441"/>
      <c r="AM933" s="441"/>
      <c r="AN933" s="441"/>
      <c r="AO933" s="441"/>
      <c r="AP933" s="441"/>
      <c r="AQ933" s="441"/>
      <c r="AR933" s="441"/>
      <c r="AS933" s="441"/>
      <c r="AT933" s="441"/>
      <c r="AU933" s="441"/>
      <c r="AV933" s="441"/>
      <c r="AW933" s="441"/>
      <c r="AX933" s="441"/>
      <c r="AY933" s="441"/>
      <c r="AZ933" s="441"/>
      <c r="BA933" s="441"/>
      <c r="BB933" s="441"/>
    </row>
    <row r="934" spans="1:54" ht="15.75" customHeight="1">
      <c r="B934" s="89" t="s">
        <v>971</v>
      </c>
      <c r="C934" s="441"/>
      <c r="D934" s="441"/>
      <c r="E934" s="441"/>
      <c r="F934" s="441"/>
      <c r="G934" s="441">
        <v>39</v>
      </c>
      <c r="H934" s="441"/>
      <c r="I934" s="441"/>
      <c r="J934" s="441"/>
      <c r="K934" s="441"/>
      <c r="L934" s="441"/>
      <c r="M934" s="441"/>
      <c r="N934" s="441"/>
      <c r="O934" s="441"/>
      <c r="P934" s="441"/>
      <c r="Q934" s="441"/>
      <c r="R934" s="441"/>
      <c r="S934" s="441"/>
      <c r="T934" s="441"/>
      <c r="U934" s="441"/>
      <c r="V934" s="441"/>
      <c r="W934" s="441"/>
      <c r="X934" s="441"/>
      <c r="Y934" s="441"/>
      <c r="Z934" s="441"/>
      <c r="AA934" s="441"/>
      <c r="AB934" s="441"/>
      <c r="AC934" s="441"/>
      <c r="AD934" s="441"/>
      <c r="AE934" s="441"/>
      <c r="AF934" s="441"/>
      <c r="AG934" s="441"/>
      <c r="AH934" s="441"/>
      <c r="AI934" s="441"/>
      <c r="AJ934" s="441"/>
      <c r="AK934" s="441"/>
      <c r="AL934" s="441"/>
      <c r="AM934" s="441"/>
      <c r="AN934" s="441"/>
      <c r="AO934" s="441"/>
      <c r="AP934" s="441"/>
      <c r="AQ934" s="441"/>
      <c r="AR934" s="441"/>
      <c r="AS934" s="441"/>
      <c r="AT934" s="441"/>
      <c r="AU934" s="441"/>
      <c r="AV934" s="441"/>
      <c r="AW934" s="441"/>
      <c r="AX934" s="441"/>
      <c r="AY934" s="441"/>
      <c r="AZ934" s="441"/>
      <c r="BA934" s="441"/>
      <c r="BB934" s="441"/>
    </row>
    <row r="935" spans="1:54" ht="15.75" customHeight="1">
      <c r="A935" s="40"/>
      <c r="B935" s="89" t="s">
        <v>2745</v>
      </c>
      <c r="C935" s="441"/>
      <c r="D935" s="441"/>
      <c r="E935" s="441"/>
      <c r="F935" s="441"/>
      <c r="G935" s="441">
        <v>36</v>
      </c>
      <c r="H935" s="441"/>
      <c r="I935" s="441"/>
      <c r="J935" s="441"/>
      <c r="K935" s="441"/>
      <c r="L935" s="441"/>
      <c r="M935" s="441"/>
      <c r="N935" s="441"/>
      <c r="O935" s="441"/>
      <c r="P935" s="441"/>
      <c r="Q935" s="441"/>
      <c r="R935" s="441"/>
      <c r="S935" s="441"/>
      <c r="T935" s="441"/>
      <c r="U935" s="441"/>
      <c r="V935" s="441"/>
      <c r="W935" s="441"/>
      <c r="X935" s="441"/>
      <c r="Y935" s="441"/>
      <c r="Z935" s="441"/>
      <c r="AA935" s="441"/>
      <c r="AB935" s="441"/>
      <c r="AC935" s="441"/>
      <c r="AD935" s="441"/>
      <c r="AE935" s="441"/>
      <c r="AF935" s="441"/>
      <c r="AG935" s="441"/>
      <c r="AH935" s="441"/>
      <c r="AI935" s="441"/>
      <c r="AJ935" s="441"/>
      <c r="AK935" s="441"/>
      <c r="AL935" s="441"/>
      <c r="AM935" s="441"/>
      <c r="AN935" s="441"/>
      <c r="AO935" s="441"/>
      <c r="AP935" s="441"/>
      <c r="AQ935" s="441"/>
      <c r="AR935" s="441"/>
      <c r="AS935" s="441"/>
      <c r="AT935" s="441"/>
      <c r="AU935" s="441"/>
      <c r="AV935" s="441"/>
      <c r="AW935" s="441"/>
      <c r="AX935" s="441"/>
      <c r="AY935" s="441"/>
      <c r="AZ935" s="441"/>
      <c r="BA935" s="441"/>
      <c r="BB935" s="441"/>
    </row>
    <row r="936" spans="1:54" ht="15.75" customHeight="1">
      <c r="A936" s="40"/>
      <c r="B936" s="89" t="s">
        <v>2746</v>
      </c>
      <c r="C936" s="441"/>
      <c r="D936" s="441"/>
      <c r="E936" s="441"/>
      <c r="F936" s="441"/>
      <c r="G936" s="441">
        <v>37</v>
      </c>
      <c r="H936" s="441"/>
      <c r="I936" s="441"/>
      <c r="J936" s="441"/>
      <c r="K936" s="441"/>
      <c r="L936" s="441"/>
      <c r="M936" s="441"/>
      <c r="N936" s="441"/>
      <c r="O936" s="441"/>
      <c r="P936" s="441"/>
      <c r="Q936" s="441"/>
      <c r="R936" s="441"/>
      <c r="S936" s="441"/>
      <c r="T936" s="441"/>
      <c r="U936" s="441"/>
      <c r="V936" s="441"/>
      <c r="W936" s="441"/>
      <c r="X936" s="441"/>
      <c r="Y936" s="441"/>
      <c r="Z936" s="441"/>
      <c r="AA936" s="441"/>
      <c r="AB936" s="441"/>
      <c r="AC936" s="441"/>
      <c r="AD936" s="441"/>
      <c r="AE936" s="441"/>
      <c r="AF936" s="441"/>
      <c r="AG936" s="441"/>
      <c r="AH936" s="441"/>
      <c r="AI936" s="441"/>
      <c r="AJ936" s="441"/>
      <c r="AK936" s="441"/>
      <c r="AL936" s="441"/>
      <c r="AM936" s="441"/>
      <c r="AN936" s="441"/>
      <c r="AO936" s="441"/>
      <c r="AP936" s="441"/>
      <c r="AQ936" s="441"/>
      <c r="AR936" s="441"/>
      <c r="AS936" s="441"/>
      <c r="AT936" s="441"/>
      <c r="AU936" s="441"/>
      <c r="AV936" s="441"/>
      <c r="AW936" s="441"/>
      <c r="AX936" s="441"/>
      <c r="AY936" s="441"/>
      <c r="AZ936" s="441"/>
      <c r="BA936" s="441"/>
      <c r="BB936" s="441"/>
    </row>
    <row r="937" spans="1:54" ht="15.75" customHeight="1">
      <c r="A937" s="40"/>
      <c r="B937" s="89" t="s">
        <v>2747</v>
      </c>
      <c r="C937" s="441"/>
      <c r="D937" s="441"/>
      <c r="E937" s="441"/>
      <c r="F937" s="441"/>
      <c r="G937" s="441">
        <v>23</v>
      </c>
      <c r="H937" s="441"/>
      <c r="I937" s="441"/>
      <c r="J937" s="441"/>
      <c r="K937" s="441"/>
      <c r="L937" s="441"/>
      <c r="M937" s="441"/>
      <c r="N937" s="441"/>
      <c r="O937" s="441"/>
      <c r="P937" s="441"/>
      <c r="Q937" s="441"/>
      <c r="R937" s="441"/>
      <c r="S937" s="441"/>
      <c r="T937" s="441"/>
      <c r="U937" s="441"/>
      <c r="V937" s="441"/>
      <c r="W937" s="441"/>
      <c r="X937" s="441"/>
      <c r="Y937" s="441"/>
      <c r="Z937" s="441"/>
      <c r="AA937" s="441"/>
      <c r="AB937" s="441"/>
      <c r="AC937" s="441"/>
      <c r="AD937" s="441"/>
      <c r="AE937" s="441"/>
      <c r="AF937" s="441"/>
      <c r="AG937" s="441"/>
      <c r="AH937" s="441"/>
      <c r="AI937" s="441"/>
      <c r="AJ937" s="441"/>
      <c r="AK937" s="441"/>
      <c r="AL937" s="441"/>
      <c r="AM937" s="441"/>
      <c r="AN937" s="441"/>
      <c r="AO937" s="441"/>
      <c r="AP937" s="441"/>
      <c r="AQ937" s="441"/>
      <c r="AR937" s="441"/>
      <c r="AS937" s="441"/>
      <c r="AT937" s="441"/>
      <c r="AU937" s="441"/>
      <c r="AV937" s="441"/>
      <c r="AW937" s="441"/>
      <c r="AX937" s="441"/>
      <c r="AY937" s="441"/>
      <c r="AZ937" s="441"/>
      <c r="BA937" s="441"/>
      <c r="BB937" s="441"/>
    </row>
    <row r="938" spans="1:54" ht="15.75" customHeight="1">
      <c r="B938" s="89" t="s">
        <v>2748</v>
      </c>
      <c r="C938" s="441"/>
      <c r="D938" s="441"/>
      <c r="E938" s="441"/>
      <c r="F938" s="441"/>
      <c r="G938" s="441">
        <v>23</v>
      </c>
      <c r="H938" s="441"/>
      <c r="I938" s="441"/>
      <c r="J938" s="441"/>
      <c r="K938" s="441"/>
      <c r="L938" s="441"/>
      <c r="M938" s="441"/>
      <c r="N938" s="441"/>
      <c r="O938" s="441"/>
      <c r="P938" s="441"/>
      <c r="Q938" s="441"/>
      <c r="R938" s="441"/>
      <c r="S938" s="441"/>
      <c r="T938" s="441"/>
      <c r="U938" s="441"/>
      <c r="V938" s="441"/>
      <c r="W938" s="441"/>
      <c r="X938" s="441"/>
      <c r="Y938" s="441"/>
      <c r="Z938" s="441"/>
      <c r="AA938" s="441"/>
      <c r="AB938" s="441"/>
      <c r="AC938" s="441"/>
      <c r="AD938" s="441"/>
      <c r="AE938" s="441"/>
      <c r="AF938" s="441"/>
      <c r="AG938" s="441"/>
      <c r="AH938" s="441"/>
      <c r="AI938" s="441"/>
      <c r="AJ938" s="441"/>
      <c r="AK938" s="441"/>
      <c r="AL938" s="441"/>
      <c r="AM938" s="441"/>
      <c r="AN938" s="441"/>
      <c r="AO938" s="441"/>
      <c r="AP938" s="441"/>
      <c r="AQ938" s="441"/>
      <c r="AR938" s="441"/>
      <c r="AS938" s="441"/>
      <c r="AT938" s="441"/>
      <c r="AU938" s="441"/>
      <c r="AV938" s="441"/>
      <c r="AW938" s="441"/>
      <c r="AX938" s="441"/>
      <c r="AY938" s="441"/>
      <c r="AZ938" s="441"/>
      <c r="BA938" s="441"/>
      <c r="BB938" s="441"/>
    </row>
    <row r="939" spans="1:54" ht="15.75" customHeight="1">
      <c r="A939" s="40"/>
      <c r="B939" s="89" t="s">
        <v>2749</v>
      </c>
      <c r="C939" s="441"/>
      <c r="D939" s="441"/>
      <c r="E939" s="441"/>
      <c r="F939" s="441"/>
      <c r="G939" s="441">
        <v>39</v>
      </c>
      <c r="H939" s="441"/>
      <c r="I939" s="441"/>
      <c r="J939" s="441"/>
      <c r="K939" s="441"/>
      <c r="L939" s="441"/>
      <c r="M939" s="441"/>
      <c r="N939" s="441"/>
      <c r="O939" s="441"/>
      <c r="P939" s="441"/>
      <c r="Q939" s="441"/>
      <c r="R939" s="441"/>
      <c r="S939" s="441"/>
      <c r="T939" s="441"/>
      <c r="U939" s="441"/>
      <c r="V939" s="441"/>
      <c r="W939" s="441"/>
      <c r="X939" s="441"/>
      <c r="Y939" s="441"/>
      <c r="Z939" s="441"/>
      <c r="AA939" s="441"/>
      <c r="AB939" s="441"/>
      <c r="AC939" s="441"/>
      <c r="AD939" s="441"/>
      <c r="AE939" s="441"/>
      <c r="AF939" s="441"/>
      <c r="AG939" s="441"/>
      <c r="AH939" s="441"/>
      <c r="AI939" s="441"/>
      <c r="AJ939" s="441"/>
      <c r="AK939" s="441"/>
      <c r="AL939" s="441"/>
      <c r="AM939" s="441"/>
      <c r="AN939" s="441"/>
      <c r="AO939" s="441"/>
      <c r="AP939" s="441"/>
      <c r="AQ939" s="441"/>
      <c r="AR939" s="441"/>
      <c r="AS939" s="441"/>
      <c r="AT939" s="441"/>
      <c r="AU939" s="441"/>
      <c r="AV939" s="441"/>
      <c r="AW939" s="441"/>
      <c r="AX939" s="441"/>
      <c r="AY939" s="441"/>
      <c r="AZ939" s="441"/>
      <c r="BA939" s="441"/>
      <c r="BB939" s="441"/>
    </row>
    <row r="940" spans="1:54" ht="15.75" customHeight="1">
      <c r="A940" s="40"/>
      <c r="B940" s="89" t="s">
        <v>2768</v>
      </c>
      <c r="C940" s="441"/>
      <c r="D940" s="441"/>
      <c r="E940" s="441"/>
      <c r="F940" s="441"/>
      <c r="G940" s="441">
        <v>33</v>
      </c>
      <c r="H940" s="441"/>
      <c r="I940" s="441"/>
      <c r="J940" s="441"/>
      <c r="K940" s="441"/>
      <c r="L940" s="441"/>
      <c r="M940" s="441"/>
      <c r="N940" s="441"/>
      <c r="O940" s="441"/>
      <c r="P940" s="441"/>
      <c r="Q940" s="441"/>
      <c r="R940" s="441"/>
      <c r="S940" s="441"/>
      <c r="T940" s="441"/>
      <c r="U940" s="441"/>
      <c r="V940" s="441"/>
      <c r="W940" s="441"/>
      <c r="X940" s="441"/>
      <c r="Y940" s="441"/>
      <c r="Z940" s="441"/>
      <c r="AA940" s="441"/>
      <c r="AB940" s="441"/>
      <c r="AC940" s="441"/>
      <c r="AD940" s="441"/>
      <c r="AE940" s="441"/>
      <c r="AF940" s="441"/>
      <c r="AG940" s="441"/>
      <c r="AH940" s="441"/>
      <c r="AI940" s="441"/>
      <c r="AJ940" s="441"/>
      <c r="AK940" s="441"/>
      <c r="AL940" s="441"/>
      <c r="AM940" s="441"/>
      <c r="AN940" s="441"/>
      <c r="AO940" s="441"/>
      <c r="AP940" s="441"/>
      <c r="AQ940" s="441"/>
      <c r="AR940" s="441"/>
      <c r="AS940" s="441"/>
      <c r="AT940" s="441"/>
      <c r="AU940" s="441"/>
      <c r="AV940" s="441"/>
      <c r="AW940" s="441"/>
      <c r="AX940" s="441"/>
      <c r="AY940" s="441"/>
      <c r="AZ940" s="441"/>
      <c r="BA940" s="441"/>
      <c r="BB940" s="441"/>
    </row>
    <row r="941" spans="1:54" ht="15.75" customHeight="1">
      <c r="A941" s="40" t="s">
        <v>821</v>
      </c>
      <c r="B941" s="89" t="s">
        <v>759</v>
      </c>
      <c r="C941" s="441"/>
      <c r="D941" s="441"/>
      <c r="E941" s="441"/>
      <c r="F941" s="441"/>
      <c r="G941" s="441"/>
      <c r="H941" s="441"/>
      <c r="I941" s="441"/>
      <c r="J941" s="441"/>
      <c r="K941" s="441"/>
      <c r="L941" s="441"/>
      <c r="M941" s="441"/>
      <c r="N941" s="441"/>
      <c r="O941" s="441"/>
      <c r="P941" s="441"/>
      <c r="Q941" s="441"/>
      <c r="R941" s="441"/>
      <c r="S941" s="441"/>
      <c r="T941" s="441"/>
      <c r="U941" s="441"/>
      <c r="V941" s="441"/>
      <c r="W941" s="441"/>
      <c r="X941" s="441"/>
      <c r="Y941" s="441"/>
      <c r="Z941" s="441"/>
      <c r="AA941" s="441"/>
      <c r="AB941" s="441"/>
      <c r="AC941" s="441"/>
      <c r="AD941" s="441"/>
      <c r="AE941" s="441"/>
      <c r="AF941" s="441"/>
      <c r="AG941" s="441"/>
      <c r="AH941" s="441"/>
      <c r="AI941" s="441"/>
      <c r="AJ941" s="441"/>
      <c r="AK941" s="441"/>
      <c r="AL941" s="441"/>
      <c r="AM941" s="441"/>
      <c r="AN941" s="441"/>
      <c r="AO941" s="441"/>
      <c r="AP941" s="441"/>
      <c r="AQ941" s="441"/>
      <c r="AR941" s="441"/>
      <c r="AS941" s="441"/>
      <c r="AT941" s="441"/>
      <c r="AU941" s="441"/>
      <c r="AV941" s="441"/>
      <c r="AW941" s="441"/>
      <c r="AX941" s="441"/>
      <c r="AY941" s="441"/>
      <c r="AZ941" s="441"/>
      <c r="BA941" s="441"/>
      <c r="BB941" s="441"/>
    </row>
    <row r="942" spans="1:54" ht="15.75" customHeight="1">
      <c r="A942" s="40" t="s">
        <v>824</v>
      </c>
      <c r="B942" s="89" t="s">
        <v>2769</v>
      </c>
      <c r="C942" s="441"/>
      <c r="D942" s="441"/>
      <c r="E942" s="441"/>
      <c r="F942" s="436"/>
      <c r="G942" s="41" t="s">
        <v>2079</v>
      </c>
      <c r="H942" s="441"/>
      <c r="I942" s="441"/>
      <c r="J942" s="441"/>
      <c r="K942" s="441"/>
      <c r="L942" s="441"/>
      <c r="M942" s="441"/>
      <c r="N942" s="441"/>
      <c r="O942" s="441"/>
      <c r="P942" s="441"/>
      <c r="Q942" s="441"/>
      <c r="R942" s="441"/>
      <c r="S942" s="441"/>
      <c r="T942" s="441"/>
      <c r="U942" s="441"/>
      <c r="V942" s="441"/>
      <c r="W942" s="441"/>
      <c r="X942" s="441"/>
      <c r="Y942" s="441"/>
      <c r="Z942" s="441"/>
      <c r="AA942" s="441"/>
      <c r="AB942" s="441"/>
      <c r="AC942" s="441"/>
      <c r="AD942" s="441"/>
      <c r="AE942" s="441"/>
      <c r="AF942" s="441"/>
      <c r="AG942" s="441"/>
      <c r="AH942" s="441"/>
      <c r="AI942" s="441"/>
      <c r="AJ942" s="441"/>
      <c r="AK942" s="441"/>
      <c r="AL942" s="441"/>
      <c r="AM942" s="441"/>
      <c r="AN942" s="441"/>
      <c r="AO942" s="441"/>
      <c r="AP942" s="441"/>
      <c r="AQ942" s="441"/>
      <c r="AR942" s="441"/>
      <c r="AS942" s="441"/>
      <c r="AT942" s="441"/>
      <c r="AU942" s="441"/>
      <c r="AV942" s="441"/>
      <c r="AW942" s="441"/>
      <c r="AX942" s="441"/>
      <c r="AY942" s="441"/>
      <c r="AZ942" s="441"/>
      <c r="BA942" s="441"/>
      <c r="BB942" s="441"/>
    </row>
    <row r="943" spans="1:54" ht="15.75" customHeight="1">
      <c r="A943" s="40" t="s">
        <v>827</v>
      </c>
      <c r="B943" s="89" t="s">
        <v>2709</v>
      </c>
      <c r="C943" s="441"/>
      <c r="D943" s="441">
        <v>2800</v>
      </c>
      <c r="E943" s="441"/>
      <c r="F943" s="441"/>
      <c r="G943" s="18" t="s">
        <v>2080</v>
      </c>
      <c r="H943" s="441"/>
      <c r="I943" s="441"/>
      <c r="J943" s="441"/>
      <c r="K943" s="441"/>
      <c r="L943" s="441"/>
      <c r="M943" s="441"/>
      <c r="N943" s="441"/>
      <c r="O943" s="441"/>
      <c r="P943" s="441"/>
      <c r="Q943" s="441"/>
      <c r="R943" s="441"/>
      <c r="S943" s="441"/>
      <c r="T943" s="441"/>
      <c r="U943" s="441"/>
      <c r="V943" s="441"/>
      <c r="W943" s="441"/>
      <c r="X943" s="441"/>
      <c r="Y943" s="441"/>
      <c r="Z943" s="441"/>
      <c r="AA943" s="441"/>
      <c r="AB943" s="441"/>
      <c r="AC943" s="441"/>
      <c r="AD943" s="441"/>
      <c r="AE943" s="441"/>
      <c r="AF943" s="441"/>
      <c r="AG943" s="441"/>
      <c r="AH943" s="441"/>
      <c r="AI943" s="441"/>
      <c r="AJ943" s="441"/>
      <c r="AK943" s="441"/>
      <c r="AL943" s="441"/>
      <c r="AM943" s="441"/>
      <c r="AN943" s="441"/>
      <c r="AO943" s="441"/>
      <c r="AP943" s="441"/>
      <c r="AQ943" s="441"/>
      <c r="AR943" s="441"/>
      <c r="AS943" s="441"/>
      <c r="AT943" s="441"/>
      <c r="AU943" s="441"/>
      <c r="AV943" s="441"/>
      <c r="AW943" s="441"/>
      <c r="AX943" s="441"/>
      <c r="AY943" s="441"/>
      <c r="AZ943" s="441"/>
      <c r="BA943" s="441"/>
      <c r="BB943" s="441"/>
    </row>
    <row r="944" spans="1:54" ht="15.75" customHeight="1">
      <c r="A944" s="40" t="s">
        <v>829</v>
      </c>
      <c r="B944" s="89" t="s">
        <v>759</v>
      </c>
      <c r="C944" s="441"/>
      <c r="D944" s="441"/>
      <c r="E944" s="441"/>
      <c r="F944" s="441"/>
      <c r="G944" s="441"/>
      <c r="H944" s="441"/>
      <c r="I944" s="441"/>
      <c r="J944" s="441"/>
      <c r="K944" s="441"/>
      <c r="L944" s="441"/>
      <c r="M944" s="441"/>
      <c r="N944" s="441"/>
      <c r="O944" s="441"/>
      <c r="P944" s="441"/>
      <c r="Q944" s="441"/>
      <c r="R944" s="441"/>
      <c r="S944" s="441"/>
      <c r="T944" s="441"/>
      <c r="U944" s="441"/>
      <c r="V944" s="441"/>
      <c r="W944" s="441"/>
      <c r="X944" s="441"/>
      <c r="Y944" s="441"/>
      <c r="Z944" s="441"/>
      <c r="AA944" s="441"/>
      <c r="AB944" s="441"/>
      <c r="AC944" s="441"/>
      <c r="AD944" s="441"/>
      <c r="AE944" s="441"/>
      <c r="AF944" s="441"/>
      <c r="AG944" s="441"/>
      <c r="AH944" s="441"/>
      <c r="AI944" s="441"/>
      <c r="AJ944" s="441"/>
      <c r="AK944" s="441"/>
      <c r="AL944" s="441"/>
      <c r="AM944" s="441"/>
      <c r="AN944" s="441"/>
      <c r="AO944" s="441"/>
      <c r="AP944" s="441"/>
      <c r="AQ944" s="441"/>
      <c r="AR944" s="441"/>
      <c r="AS944" s="441"/>
      <c r="AT944" s="441"/>
      <c r="AU944" s="441"/>
      <c r="AV944" s="441"/>
      <c r="AW944" s="441"/>
      <c r="AX944" s="441"/>
      <c r="AY944" s="441"/>
      <c r="AZ944" s="441"/>
      <c r="BA944" s="441"/>
      <c r="BB944" s="441"/>
    </row>
    <row r="945" spans="1:54" ht="15.75" customHeight="1">
      <c r="A945" s="40" t="s">
        <v>832</v>
      </c>
      <c r="B945" s="89" t="s">
        <v>1281</v>
      </c>
      <c r="C945" s="441"/>
      <c r="D945" s="441"/>
      <c r="E945" s="441"/>
      <c r="F945" s="441"/>
      <c r="G945" s="441">
        <v>39</v>
      </c>
      <c r="H945" s="441"/>
      <c r="I945" s="441"/>
      <c r="J945" s="441"/>
      <c r="K945" s="441"/>
      <c r="L945" s="441"/>
      <c r="M945" s="441"/>
      <c r="N945" s="441"/>
      <c r="O945" s="441"/>
      <c r="P945" s="441"/>
      <c r="Q945" s="441"/>
      <c r="R945" s="441"/>
      <c r="S945" s="441"/>
      <c r="T945" s="441"/>
      <c r="U945" s="441"/>
      <c r="V945" s="441"/>
      <c r="W945" s="441"/>
      <c r="X945" s="441"/>
      <c r="Y945" s="441"/>
      <c r="Z945" s="441"/>
      <c r="AA945" s="441"/>
      <c r="AB945" s="441"/>
      <c r="AC945" s="441"/>
      <c r="AD945" s="441"/>
      <c r="AE945" s="441"/>
      <c r="AF945" s="441"/>
      <c r="AG945" s="441"/>
      <c r="AH945" s="441"/>
      <c r="AI945" s="441"/>
      <c r="AJ945" s="441"/>
      <c r="AK945" s="441"/>
      <c r="AL945" s="441"/>
      <c r="AM945" s="441"/>
      <c r="AN945" s="441"/>
      <c r="AO945" s="441"/>
      <c r="AP945" s="441"/>
      <c r="AQ945" s="441"/>
      <c r="AR945" s="441"/>
      <c r="AS945" s="441"/>
      <c r="AT945" s="441"/>
      <c r="AU945" s="441"/>
      <c r="AV945" s="441"/>
      <c r="AW945" s="441"/>
      <c r="AX945" s="441"/>
      <c r="AY945" s="441"/>
      <c r="AZ945" s="441"/>
      <c r="BA945" s="441"/>
      <c r="BB945" s="441"/>
    </row>
    <row r="946" spans="1:54" ht="15.75" customHeight="1">
      <c r="B946" s="89" t="s">
        <v>2741</v>
      </c>
      <c r="C946" s="441"/>
      <c r="D946" s="441"/>
      <c r="E946" s="441"/>
      <c r="F946" s="441"/>
      <c r="G946" s="441">
        <v>39</v>
      </c>
      <c r="H946" s="441"/>
      <c r="I946" s="441"/>
      <c r="J946" s="441"/>
      <c r="K946" s="441"/>
      <c r="L946" s="441"/>
      <c r="M946" s="441"/>
      <c r="N946" s="441"/>
      <c r="O946" s="441"/>
      <c r="P946" s="441"/>
      <c r="Q946" s="441"/>
      <c r="R946" s="441"/>
      <c r="S946" s="441"/>
      <c r="T946" s="441"/>
      <c r="U946" s="441"/>
      <c r="V946" s="441"/>
      <c r="W946" s="441"/>
      <c r="X946" s="441"/>
      <c r="Y946" s="441"/>
      <c r="Z946" s="441"/>
      <c r="AA946" s="441"/>
      <c r="AB946" s="441"/>
      <c r="AC946" s="441"/>
      <c r="AD946" s="441"/>
      <c r="AE946" s="441"/>
      <c r="AF946" s="441"/>
      <c r="AG946" s="441"/>
      <c r="AH946" s="441"/>
      <c r="AI946" s="441"/>
      <c r="AJ946" s="441"/>
      <c r="AK946" s="441"/>
      <c r="AL946" s="441"/>
      <c r="AM946" s="441"/>
      <c r="AN946" s="441"/>
      <c r="AO946" s="441"/>
      <c r="AP946" s="441"/>
      <c r="AQ946" s="441"/>
      <c r="AR946" s="441"/>
      <c r="AS946" s="441"/>
      <c r="AT946" s="441"/>
      <c r="AU946" s="441"/>
      <c r="AV946" s="441"/>
      <c r="AW946" s="441"/>
      <c r="AX946" s="441"/>
      <c r="AY946" s="441"/>
      <c r="AZ946" s="441"/>
      <c r="BA946" s="441"/>
      <c r="BB946" s="441"/>
    </row>
    <row r="947" spans="1:54" ht="15.75" customHeight="1">
      <c r="A947" s="40"/>
      <c r="B947" s="89" t="s">
        <v>1029</v>
      </c>
      <c r="C947" s="441"/>
      <c r="D947" s="441"/>
      <c r="E947" s="441"/>
      <c r="F947" s="441"/>
      <c r="G947" s="441">
        <v>39</v>
      </c>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441"/>
      <c r="AE947" s="441"/>
      <c r="AF947" s="441"/>
      <c r="AG947" s="441"/>
      <c r="AH947" s="441"/>
      <c r="AI947" s="441"/>
      <c r="AJ947" s="441"/>
      <c r="AK947" s="441"/>
      <c r="AL947" s="441"/>
      <c r="AM947" s="441"/>
      <c r="AN947" s="441"/>
      <c r="AO947" s="441"/>
      <c r="AP947" s="441"/>
      <c r="AQ947" s="441"/>
      <c r="AR947" s="441"/>
      <c r="AS947" s="441"/>
      <c r="AT947" s="441"/>
      <c r="AU947" s="441"/>
      <c r="AV947" s="441"/>
      <c r="AW947" s="441"/>
      <c r="AX947" s="441"/>
      <c r="AY947" s="441"/>
      <c r="AZ947" s="441"/>
      <c r="BA947" s="441"/>
      <c r="BB947" s="441"/>
    </row>
    <row r="948" spans="1:54" ht="15.75" customHeight="1">
      <c r="A948" s="40"/>
      <c r="B948" s="89" t="s">
        <v>1153</v>
      </c>
      <c r="C948" s="441"/>
      <c r="D948" s="441"/>
      <c r="E948" s="441"/>
      <c r="F948" s="441"/>
      <c r="G948" s="441">
        <v>37</v>
      </c>
      <c r="H948" s="441"/>
      <c r="I948" s="441"/>
      <c r="J948" s="441"/>
      <c r="K948" s="441"/>
      <c r="L948" s="441"/>
      <c r="M948" s="441"/>
      <c r="N948" s="441"/>
      <c r="O948" s="441"/>
      <c r="P948" s="441"/>
      <c r="Q948" s="441"/>
      <c r="R948" s="441"/>
      <c r="S948" s="441"/>
      <c r="T948" s="441"/>
      <c r="U948" s="441"/>
      <c r="V948" s="441"/>
      <c r="W948" s="441"/>
      <c r="X948" s="441"/>
      <c r="Y948" s="441"/>
      <c r="Z948" s="441"/>
      <c r="AA948" s="441"/>
      <c r="AB948" s="441"/>
      <c r="AC948" s="441"/>
      <c r="AD948" s="441"/>
      <c r="AE948" s="441"/>
      <c r="AF948" s="441"/>
      <c r="AG948" s="441"/>
      <c r="AH948" s="441"/>
      <c r="AI948" s="441"/>
      <c r="AJ948" s="441"/>
      <c r="AK948" s="441"/>
      <c r="AL948" s="441"/>
      <c r="AM948" s="441"/>
      <c r="AN948" s="441"/>
      <c r="AO948" s="441"/>
      <c r="AP948" s="441"/>
      <c r="AQ948" s="441"/>
      <c r="AR948" s="441"/>
      <c r="AS948" s="441"/>
      <c r="AT948" s="441"/>
      <c r="AU948" s="441"/>
      <c r="AV948" s="441"/>
      <c r="AW948" s="441"/>
      <c r="AX948" s="441"/>
      <c r="AY948" s="441"/>
      <c r="AZ948" s="441"/>
      <c r="BA948" s="441"/>
      <c r="BB948" s="441"/>
    </row>
    <row r="949" spans="1:54" ht="15.75" customHeight="1">
      <c r="A949" s="40"/>
      <c r="B949" s="89" t="s">
        <v>1025</v>
      </c>
      <c r="C949" s="441"/>
      <c r="D949" s="441"/>
      <c r="E949" s="441"/>
      <c r="F949" s="441"/>
      <c r="G949" s="441">
        <v>39</v>
      </c>
      <c r="H949" s="441"/>
      <c r="I949" s="441"/>
      <c r="J949" s="441"/>
      <c r="K949" s="441"/>
      <c r="L949" s="441"/>
      <c r="M949" s="441"/>
      <c r="N949" s="441"/>
      <c r="O949" s="441"/>
      <c r="P949" s="441"/>
      <c r="Q949" s="441"/>
      <c r="R949" s="441"/>
      <c r="S949" s="441"/>
      <c r="T949" s="441"/>
      <c r="U949" s="441"/>
      <c r="V949" s="441"/>
      <c r="W949" s="441"/>
      <c r="X949" s="441"/>
      <c r="Y949" s="441"/>
      <c r="Z949" s="441"/>
      <c r="AA949" s="441"/>
      <c r="AB949" s="441"/>
      <c r="AC949" s="441"/>
      <c r="AD949" s="441"/>
      <c r="AE949" s="441"/>
      <c r="AF949" s="441"/>
      <c r="AG949" s="441"/>
      <c r="AH949" s="441"/>
      <c r="AI949" s="441"/>
      <c r="AJ949" s="441"/>
      <c r="AK949" s="441"/>
      <c r="AL949" s="441"/>
      <c r="AM949" s="441"/>
      <c r="AN949" s="441"/>
      <c r="AO949" s="441"/>
      <c r="AP949" s="441"/>
      <c r="AQ949" s="441"/>
      <c r="AR949" s="441"/>
      <c r="AS949" s="441"/>
      <c r="AT949" s="441"/>
      <c r="AU949" s="441"/>
      <c r="AV949" s="441"/>
      <c r="AW949" s="441"/>
      <c r="AX949" s="441"/>
      <c r="AY949" s="441"/>
      <c r="AZ949" s="441"/>
      <c r="BA949" s="441"/>
      <c r="BB949" s="441"/>
    </row>
    <row r="950" spans="1:54" ht="15.75" customHeight="1">
      <c r="A950" s="40"/>
      <c r="B950" s="89" t="s">
        <v>1009</v>
      </c>
      <c r="C950" s="441"/>
      <c r="D950" s="441"/>
      <c r="E950" s="441"/>
      <c r="F950" s="441"/>
      <c r="G950" s="441">
        <v>37</v>
      </c>
      <c r="H950" s="441"/>
      <c r="I950" s="441"/>
      <c r="J950" s="441"/>
      <c r="K950" s="441"/>
      <c r="L950" s="441"/>
      <c r="M950" s="441"/>
      <c r="N950" s="441"/>
      <c r="O950" s="441"/>
      <c r="P950" s="441"/>
      <c r="Q950" s="441"/>
      <c r="R950" s="441"/>
      <c r="S950" s="441"/>
      <c r="T950" s="441"/>
      <c r="U950" s="441"/>
      <c r="V950" s="441"/>
      <c r="W950" s="441"/>
      <c r="X950" s="441"/>
      <c r="Y950" s="441"/>
      <c r="Z950" s="441"/>
      <c r="AA950" s="441"/>
      <c r="AB950" s="441"/>
      <c r="AC950" s="441"/>
      <c r="AD950" s="441"/>
      <c r="AE950" s="441"/>
      <c r="AF950" s="441"/>
      <c r="AG950" s="441"/>
      <c r="AH950" s="441"/>
      <c r="AI950" s="441"/>
      <c r="AJ950" s="441"/>
      <c r="AK950" s="441"/>
      <c r="AL950" s="441"/>
      <c r="AM950" s="441"/>
      <c r="AN950" s="441"/>
      <c r="AO950" s="441"/>
      <c r="AP950" s="441"/>
      <c r="AQ950" s="441"/>
      <c r="AR950" s="441"/>
      <c r="AS950" s="441"/>
      <c r="AT950" s="441"/>
      <c r="AU950" s="441"/>
      <c r="AV950" s="441"/>
      <c r="AW950" s="441"/>
      <c r="AX950" s="441"/>
      <c r="AY950" s="441"/>
      <c r="AZ950" s="441"/>
      <c r="BA950" s="441"/>
      <c r="BB950" s="441"/>
    </row>
    <row r="951" spans="1:54" ht="15.75" customHeight="1">
      <c r="A951" s="40"/>
      <c r="B951" s="89" t="s">
        <v>892</v>
      </c>
      <c r="C951" s="441"/>
      <c r="D951" s="441"/>
      <c r="E951" s="441"/>
      <c r="F951" s="441"/>
      <c r="G951" s="441">
        <v>39</v>
      </c>
      <c r="H951" s="441"/>
      <c r="I951" s="441"/>
      <c r="J951" s="441"/>
      <c r="K951" s="441"/>
      <c r="L951" s="441"/>
      <c r="M951" s="441"/>
      <c r="N951" s="441"/>
      <c r="O951" s="441"/>
      <c r="P951" s="441"/>
      <c r="Q951" s="441"/>
      <c r="R951" s="441"/>
      <c r="S951" s="441"/>
      <c r="T951" s="441"/>
      <c r="U951" s="441"/>
      <c r="V951" s="441"/>
      <c r="W951" s="441"/>
      <c r="X951" s="441"/>
      <c r="Y951" s="441"/>
      <c r="Z951" s="441"/>
      <c r="AA951" s="441"/>
      <c r="AB951" s="441"/>
      <c r="AC951" s="441"/>
      <c r="AD951" s="441"/>
      <c r="AE951" s="441"/>
      <c r="AF951" s="441"/>
      <c r="AG951" s="441"/>
      <c r="AH951" s="441"/>
      <c r="AI951" s="441"/>
      <c r="AJ951" s="441"/>
      <c r="AK951" s="441"/>
      <c r="AL951" s="441"/>
      <c r="AM951" s="441"/>
      <c r="AN951" s="441"/>
      <c r="AO951" s="441"/>
      <c r="AP951" s="441"/>
      <c r="AQ951" s="441"/>
      <c r="AR951" s="441"/>
      <c r="AS951" s="441"/>
      <c r="AT951" s="441"/>
      <c r="AU951" s="441"/>
      <c r="AV951" s="441"/>
      <c r="AW951" s="441"/>
      <c r="AX951" s="441"/>
      <c r="AY951" s="441"/>
      <c r="AZ951" s="441"/>
      <c r="BA951" s="441"/>
      <c r="BB951" s="441"/>
    </row>
    <row r="952" spans="1:54" ht="15.75" customHeight="1">
      <c r="A952" s="40"/>
      <c r="B952" s="89" t="s">
        <v>810</v>
      </c>
      <c r="C952" s="441"/>
      <c r="D952" s="441"/>
      <c r="E952" s="441"/>
      <c r="F952" s="441"/>
      <c r="G952" s="441">
        <v>40</v>
      </c>
      <c r="H952" s="441"/>
      <c r="I952" s="441"/>
      <c r="J952" s="441"/>
      <c r="K952" s="441"/>
      <c r="L952" s="441"/>
      <c r="M952" s="441"/>
      <c r="N952" s="441"/>
      <c r="O952" s="441"/>
      <c r="P952" s="441"/>
      <c r="Q952" s="441"/>
      <c r="R952" s="441"/>
      <c r="S952" s="441"/>
      <c r="T952" s="441"/>
      <c r="U952" s="441"/>
      <c r="V952" s="441"/>
      <c r="W952" s="441"/>
      <c r="X952" s="441"/>
      <c r="Y952" s="441"/>
      <c r="Z952" s="441"/>
      <c r="AA952" s="441"/>
      <c r="AB952" s="441"/>
      <c r="AC952" s="441"/>
      <c r="AD952" s="441"/>
      <c r="AE952" s="441"/>
      <c r="AF952" s="441"/>
      <c r="AG952" s="441"/>
      <c r="AH952" s="441"/>
      <c r="AI952" s="441"/>
      <c r="AJ952" s="441"/>
      <c r="AK952" s="441"/>
      <c r="AL952" s="441"/>
      <c r="AM952" s="441"/>
      <c r="AN952" s="441"/>
      <c r="AO952" s="441"/>
      <c r="AP952" s="441"/>
      <c r="AQ952" s="441"/>
      <c r="AR952" s="441"/>
      <c r="AS952" s="441"/>
      <c r="AT952" s="441"/>
      <c r="AU952" s="441"/>
      <c r="AV952" s="441"/>
      <c r="AW952" s="441"/>
      <c r="AX952" s="441"/>
      <c r="AY952" s="441"/>
      <c r="AZ952" s="441"/>
      <c r="BA952" s="441"/>
      <c r="BB952" s="441"/>
    </row>
    <row r="953" spans="1:54" ht="15.75" customHeight="1">
      <c r="A953" s="40"/>
      <c r="B953" s="89" t="s">
        <v>1193</v>
      </c>
      <c r="C953" s="441"/>
      <c r="D953" s="441"/>
      <c r="E953" s="441"/>
      <c r="F953" s="441"/>
      <c r="G953" s="441">
        <v>39</v>
      </c>
      <c r="H953" s="441"/>
      <c r="I953" s="441"/>
      <c r="J953" s="441"/>
      <c r="K953" s="441"/>
      <c r="L953" s="441"/>
      <c r="M953" s="441"/>
      <c r="N953" s="441"/>
      <c r="O953" s="441"/>
      <c r="P953" s="441"/>
      <c r="Q953" s="441"/>
      <c r="R953" s="441"/>
      <c r="S953" s="441"/>
      <c r="T953" s="441"/>
      <c r="U953" s="441"/>
      <c r="V953" s="441"/>
      <c r="W953" s="441"/>
      <c r="X953" s="441"/>
      <c r="Y953" s="441"/>
      <c r="Z953" s="441"/>
      <c r="AA953" s="441"/>
      <c r="AB953" s="441"/>
      <c r="AC953" s="441"/>
      <c r="AD953" s="441"/>
      <c r="AE953" s="441"/>
      <c r="AF953" s="441"/>
      <c r="AG953" s="441"/>
      <c r="AH953" s="441"/>
      <c r="AI953" s="441"/>
      <c r="AJ953" s="441"/>
      <c r="AK953" s="441"/>
      <c r="AL953" s="441"/>
      <c r="AM953" s="441"/>
      <c r="AN953" s="441"/>
      <c r="AO953" s="441"/>
      <c r="AP953" s="441"/>
      <c r="AQ953" s="441"/>
      <c r="AR953" s="441"/>
      <c r="AS953" s="441"/>
      <c r="AT953" s="441"/>
      <c r="AU953" s="441"/>
      <c r="AV953" s="441"/>
      <c r="AW953" s="441"/>
      <c r="AX953" s="441"/>
      <c r="AY953" s="441"/>
      <c r="AZ953" s="441"/>
      <c r="BA953" s="441"/>
      <c r="BB953" s="441"/>
    </row>
    <row r="954" spans="1:54" ht="15.75" customHeight="1">
      <c r="A954" s="40"/>
      <c r="B954" s="89" t="s">
        <v>1021</v>
      </c>
      <c r="C954" s="441"/>
      <c r="D954" s="441"/>
      <c r="E954" s="441"/>
      <c r="F954" s="441"/>
      <c r="G954" s="441">
        <v>37</v>
      </c>
      <c r="H954" s="441"/>
      <c r="I954" s="441"/>
      <c r="J954" s="441"/>
      <c r="K954" s="441"/>
      <c r="L954" s="441"/>
      <c r="M954" s="441"/>
      <c r="N954" s="441"/>
      <c r="O954" s="441"/>
      <c r="P954" s="441"/>
      <c r="Q954" s="441"/>
      <c r="R954" s="441"/>
      <c r="S954" s="441"/>
      <c r="T954" s="441"/>
      <c r="U954" s="441"/>
      <c r="V954" s="441"/>
      <c r="W954" s="441"/>
      <c r="X954" s="441"/>
      <c r="Y954" s="441"/>
      <c r="Z954" s="441"/>
      <c r="AA954" s="441"/>
      <c r="AB954" s="441"/>
      <c r="AC954" s="441"/>
      <c r="AD954" s="441"/>
      <c r="AE954" s="441"/>
      <c r="AF954" s="441"/>
      <c r="AG954" s="441"/>
      <c r="AH954" s="441"/>
      <c r="AI954" s="441"/>
      <c r="AJ954" s="441"/>
      <c r="AK954" s="441"/>
      <c r="AL954" s="441"/>
      <c r="AM954" s="441"/>
      <c r="AN954" s="441"/>
      <c r="AO954" s="441"/>
      <c r="AP954" s="441"/>
      <c r="AQ954" s="441"/>
      <c r="AR954" s="441"/>
      <c r="AS954" s="441"/>
      <c r="AT954" s="441"/>
      <c r="AU954" s="441"/>
      <c r="AV954" s="441"/>
      <c r="AW954" s="441"/>
      <c r="AX954" s="441"/>
      <c r="AY954" s="441"/>
      <c r="AZ954" s="441"/>
      <c r="BA954" s="441"/>
      <c r="BB954" s="441"/>
    </row>
    <row r="955" spans="1:54" ht="15.75" customHeight="1">
      <c r="A955" s="40"/>
      <c r="B955" s="89" t="s">
        <v>887</v>
      </c>
      <c r="C955" s="441"/>
      <c r="D955" s="441"/>
      <c r="E955" s="441"/>
      <c r="F955" s="441"/>
      <c r="G955" s="441">
        <v>37</v>
      </c>
      <c r="H955" s="441"/>
      <c r="I955" s="441"/>
      <c r="J955" s="441"/>
      <c r="K955" s="441"/>
      <c r="L955" s="441"/>
      <c r="M955" s="441"/>
      <c r="N955" s="441"/>
      <c r="O955" s="441"/>
      <c r="P955" s="441"/>
      <c r="Q955" s="441"/>
      <c r="R955" s="441"/>
      <c r="S955" s="441"/>
      <c r="T955" s="441"/>
      <c r="U955" s="441"/>
      <c r="V955" s="441"/>
      <c r="W955" s="441"/>
      <c r="X955" s="441"/>
      <c r="Y955" s="441"/>
      <c r="Z955" s="441"/>
      <c r="AA955" s="441"/>
      <c r="AB955" s="441"/>
      <c r="AC955" s="441"/>
      <c r="AD955" s="441"/>
      <c r="AE955" s="441"/>
      <c r="AF955" s="441"/>
      <c r="AG955" s="441"/>
      <c r="AH955" s="441"/>
      <c r="AI955" s="441"/>
      <c r="AJ955" s="441"/>
      <c r="AK955" s="441"/>
      <c r="AL955" s="441"/>
      <c r="AM955" s="441"/>
      <c r="AN955" s="441"/>
      <c r="AO955" s="441"/>
      <c r="AP955" s="441"/>
      <c r="AQ955" s="441"/>
      <c r="AR955" s="441"/>
      <c r="AS955" s="441"/>
      <c r="AT955" s="441"/>
      <c r="AU955" s="441"/>
      <c r="AV955" s="441"/>
      <c r="AW955" s="441"/>
      <c r="AX955" s="441"/>
      <c r="AY955" s="441"/>
      <c r="AZ955" s="441"/>
      <c r="BA955" s="441"/>
      <c r="BB955" s="441"/>
    </row>
    <row r="956" spans="1:54" ht="15.75" customHeight="1">
      <c r="A956" s="40"/>
      <c r="B956" s="89" t="s">
        <v>1278</v>
      </c>
      <c r="C956" s="441"/>
      <c r="D956" s="441"/>
      <c r="E956" s="441"/>
      <c r="F956" s="441"/>
      <c r="G956" s="441">
        <v>33</v>
      </c>
      <c r="H956" s="441"/>
      <c r="I956" s="441"/>
      <c r="J956" s="441"/>
      <c r="K956" s="441"/>
      <c r="L956" s="441"/>
      <c r="M956" s="441"/>
      <c r="N956" s="441"/>
      <c r="O956" s="441"/>
      <c r="P956" s="441"/>
      <c r="Q956" s="441"/>
      <c r="R956" s="441"/>
      <c r="S956" s="441"/>
      <c r="T956" s="441"/>
      <c r="U956" s="441"/>
      <c r="V956" s="441"/>
      <c r="W956" s="441"/>
      <c r="X956" s="441"/>
      <c r="Y956" s="441"/>
      <c r="Z956" s="441"/>
      <c r="AA956" s="441"/>
      <c r="AB956" s="441"/>
      <c r="AC956" s="441"/>
      <c r="AD956" s="441"/>
      <c r="AE956" s="441"/>
      <c r="AF956" s="441"/>
      <c r="AG956" s="441"/>
      <c r="AH956" s="441"/>
      <c r="AI956" s="441"/>
      <c r="AJ956" s="441"/>
      <c r="AK956" s="441"/>
      <c r="AL956" s="441"/>
      <c r="AM956" s="441"/>
      <c r="AN956" s="441"/>
      <c r="AO956" s="441"/>
      <c r="AP956" s="441"/>
      <c r="AQ956" s="441"/>
      <c r="AR956" s="441"/>
      <c r="AS956" s="441"/>
      <c r="AT956" s="441"/>
      <c r="AU956" s="441"/>
      <c r="AV956" s="441"/>
      <c r="AW956" s="441"/>
      <c r="AX956" s="441"/>
      <c r="AY956" s="441"/>
      <c r="AZ956" s="441"/>
      <c r="BA956" s="441"/>
      <c r="BB956" s="441"/>
    </row>
    <row r="957" spans="1:54" ht="15.75" customHeight="1">
      <c r="A957" s="40" t="s">
        <v>2345</v>
      </c>
      <c r="B957" s="89" t="s">
        <v>1497</v>
      </c>
      <c r="C957" s="441"/>
      <c r="D957" s="441"/>
      <c r="E957" s="441"/>
      <c r="F957" s="441"/>
      <c r="G957" s="441">
        <v>38</v>
      </c>
      <c r="H957" s="441"/>
      <c r="I957" s="441"/>
      <c r="J957" s="441"/>
      <c r="K957" s="441"/>
      <c r="L957" s="441"/>
      <c r="M957" s="441"/>
      <c r="N957" s="441"/>
      <c r="O957" s="441"/>
      <c r="P957" s="441"/>
      <c r="Q957" s="441"/>
      <c r="R957" s="441"/>
      <c r="S957" s="441"/>
      <c r="T957" s="441"/>
      <c r="U957" s="441"/>
      <c r="V957" s="441"/>
      <c r="W957" s="441"/>
      <c r="X957" s="441"/>
      <c r="Y957" s="441"/>
      <c r="Z957" s="441"/>
      <c r="AA957" s="441"/>
      <c r="AB957" s="441"/>
      <c r="AC957" s="441"/>
      <c r="AD957" s="441"/>
      <c r="AE957" s="441"/>
      <c r="AF957" s="441"/>
      <c r="AG957" s="441"/>
      <c r="AH957" s="441"/>
      <c r="AI957" s="441"/>
      <c r="AJ957" s="441"/>
      <c r="AK957" s="441"/>
      <c r="AL957" s="441"/>
      <c r="AM957" s="441"/>
      <c r="AN957" s="441"/>
      <c r="AO957" s="441"/>
      <c r="AP957" s="441"/>
      <c r="AQ957" s="441"/>
      <c r="AR957" s="441"/>
      <c r="AS957" s="441"/>
      <c r="AT957" s="441"/>
      <c r="AU957" s="441"/>
      <c r="AV957" s="441"/>
      <c r="AW957" s="441"/>
      <c r="AX957" s="441"/>
      <c r="AY957" s="441"/>
      <c r="AZ957" s="441"/>
      <c r="BA957" s="441"/>
      <c r="BB957" s="441"/>
    </row>
    <row r="958" spans="1:54" ht="15.75" customHeight="1">
      <c r="A958" s="40"/>
      <c r="B958" s="89" t="s">
        <v>971</v>
      </c>
      <c r="C958" s="441"/>
      <c r="D958" s="441"/>
      <c r="E958" s="441"/>
      <c r="F958" s="441"/>
      <c r="G958" s="441">
        <v>34</v>
      </c>
      <c r="H958" s="441"/>
      <c r="I958" s="441"/>
      <c r="J958" s="441"/>
      <c r="K958" s="441"/>
      <c r="L958" s="441"/>
      <c r="M958" s="441"/>
      <c r="N958" s="441"/>
      <c r="O958" s="441"/>
      <c r="P958" s="441"/>
      <c r="Q958" s="441"/>
      <c r="R958" s="441"/>
      <c r="S958" s="441"/>
      <c r="T958" s="441"/>
      <c r="U958" s="441"/>
      <c r="V958" s="441"/>
      <c r="W958" s="441"/>
      <c r="X958" s="441"/>
      <c r="Y958" s="441"/>
      <c r="Z958" s="441"/>
      <c r="AA958" s="441"/>
      <c r="AB958" s="441"/>
      <c r="AC958" s="441"/>
      <c r="AD958" s="441"/>
      <c r="AE958" s="441"/>
      <c r="AF958" s="441"/>
      <c r="AG958" s="441"/>
      <c r="AH958" s="441"/>
      <c r="AI958" s="441"/>
      <c r="AJ958" s="441"/>
      <c r="AK958" s="441"/>
      <c r="AL958" s="441"/>
      <c r="AM958" s="441"/>
      <c r="AN958" s="441"/>
      <c r="AO958" s="441"/>
      <c r="AP958" s="441"/>
      <c r="AQ958" s="441"/>
      <c r="AR958" s="441"/>
      <c r="AS958" s="441"/>
      <c r="AT958" s="441"/>
      <c r="AU958" s="441"/>
      <c r="AV958" s="441"/>
      <c r="AW958" s="441"/>
      <c r="AX958" s="441"/>
      <c r="AY958" s="441"/>
      <c r="AZ958" s="441"/>
      <c r="BA958" s="441"/>
      <c r="BB958" s="441"/>
    </row>
    <row r="959" spans="1:54" ht="15.75" customHeight="1">
      <c r="A959" s="40"/>
      <c r="B959" s="89" t="s">
        <v>2745</v>
      </c>
      <c r="C959" s="441"/>
      <c r="D959" s="441"/>
      <c r="E959" s="441"/>
      <c r="F959" s="441"/>
      <c r="G959" s="441">
        <v>37</v>
      </c>
      <c r="H959" s="441"/>
      <c r="I959" s="441"/>
      <c r="J959" s="441"/>
      <c r="K959" s="441"/>
      <c r="L959" s="441"/>
      <c r="M959" s="441"/>
      <c r="N959" s="441"/>
      <c r="O959" s="441"/>
      <c r="P959" s="441"/>
      <c r="Q959" s="441"/>
      <c r="R959" s="441"/>
      <c r="S959" s="441"/>
      <c r="T959" s="441"/>
      <c r="U959" s="441"/>
      <c r="V959" s="441"/>
      <c r="W959" s="441"/>
      <c r="X959" s="441"/>
      <c r="Y959" s="441"/>
      <c r="Z959" s="441"/>
      <c r="AA959" s="441"/>
      <c r="AB959" s="441"/>
      <c r="AC959" s="441"/>
      <c r="AD959" s="441"/>
      <c r="AE959" s="441"/>
      <c r="AF959" s="441"/>
      <c r="AG959" s="441"/>
      <c r="AH959" s="441"/>
      <c r="AI959" s="441"/>
      <c r="AJ959" s="441"/>
      <c r="AK959" s="441"/>
      <c r="AL959" s="441"/>
      <c r="AM959" s="441"/>
      <c r="AN959" s="441"/>
      <c r="AO959" s="441"/>
      <c r="AP959" s="441"/>
      <c r="AQ959" s="441"/>
      <c r="AR959" s="441"/>
      <c r="AS959" s="441"/>
      <c r="AT959" s="441"/>
      <c r="AU959" s="441"/>
      <c r="AV959" s="441"/>
      <c r="AW959" s="441"/>
      <c r="AX959" s="441"/>
      <c r="AY959" s="441"/>
      <c r="AZ959" s="441"/>
      <c r="BA959" s="441"/>
      <c r="BB959" s="441"/>
    </row>
    <row r="960" spans="1:54" ht="15.75" customHeight="1">
      <c r="A960" s="40"/>
      <c r="B960" s="89" t="s">
        <v>2746</v>
      </c>
      <c r="C960" s="441"/>
      <c r="D960" s="441"/>
      <c r="E960" s="441"/>
      <c r="F960" s="441"/>
      <c r="G960" s="441">
        <v>36</v>
      </c>
      <c r="H960" s="441"/>
      <c r="I960" s="441"/>
      <c r="J960" s="441"/>
      <c r="K960" s="441"/>
      <c r="L960" s="441"/>
      <c r="M960" s="441"/>
      <c r="N960" s="441"/>
      <c r="O960" s="441"/>
      <c r="P960" s="441"/>
      <c r="Q960" s="441"/>
      <c r="R960" s="441"/>
      <c r="S960" s="441"/>
      <c r="T960" s="441"/>
      <c r="U960" s="441"/>
      <c r="V960" s="441"/>
      <c r="W960" s="441"/>
      <c r="X960" s="441"/>
      <c r="Y960" s="441"/>
      <c r="Z960" s="441"/>
      <c r="AA960" s="441"/>
      <c r="AB960" s="441"/>
      <c r="AC960" s="441"/>
      <c r="AD960" s="441"/>
      <c r="AE960" s="441"/>
      <c r="AF960" s="441"/>
      <c r="AG960" s="441"/>
      <c r="AH960" s="441"/>
      <c r="AI960" s="441"/>
      <c r="AJ960" s="441"/>
      <c r="AK960" s="441"/>
      <c r="AL960" s="441"/>
      <c r="AM960" s="441"/>
      <c r="AN960" s="441"/>
      <c r="AO960" s="441"/>
      <c r="AP960" s="441"/>
      <c r="AQ960" s="441"/>
      <c r="AR960" s="441"/>
      <c r="AS960" s="441"/>
      <c r="AT960" s="441"/>
      <c r="AU960" s="441"/>
      <c r="AV960" s="441"/>
      <c r="AW960" s="441"/>
      <c r="AX960" s="441"/>
      <c r="AY960" s="441"/>
      <c r="AZ960" s="441"/>
      <c r="BA960" s="441"/>
      <c r="BB960" s="441"/>
    </row>
    <row r="961" spans="1:54" ht="15.75" customHeight="1">
      <c r="A961" s="40"/>
      <c r="B961" s="89" t="s">
        <v>2747</v>
      </c>
      <c r="C961" s="441"/>
      <c r="D961" s="441"/>
      <c r="E961" s="441"/>
      <c r="F961" s="441"/>
      <c r="G961" s="441">
        <v>39</v>
      </c>
      <c r="H961" s="441"/>
      <c r="I961" s="441"/>
      <c r="J961" s="441"/>
      <c r="K961" s="441"/>
      <c r="L961" s="441"/>
      <c r="M961" s="441"/>
      <c r="N961" s="441"/>
      <c r="O961" s="441"/>
      <c r="P961" s="441"/>
      <c r="Q961" s="441"/>
      <c r="R961" s="441"/>
      <c r="S961" s="441"/>
      <c r="T961" s="441"/>
      <c r="U961" s="441"/>
      <c r="V961" s="441"/>
      <c r="W961" s="441"/>
      <c r="X961" s="441"/>
      <c r="Y961" s="441"/>
      <c r="Z961" s="441"/>
      <c r="AA961" s="441"/>
      <c r="AB961" s="441"/>
      <c r="AC961" s="441"/>
      <c r="AD961" s="441"/>
      <c r="AE961" s="441"/>
      <c r="AF961" s="441"/>
      <c r="AG961" s="441"/>
      <c r="AH961" s="441"/>
      <c r="AI961" s="441"/>
      <c r="AJ961" s="441"/>
      <c r="AK961" s="441"/>
      <c r="AL961" s="441"/>
      <c r="AM961" s="441"/>
      <c r="AN961" s="441"/>
      <c r="AO961" s="441"/>
      <c r="AP961" s="441"/>
      <c r="AQ961" s="441"/>
      <c r="AR961" s="441"/>
      <c r="AS961" s="441"/>
      <c r="AT961" s="441"/>
      <c r="AU961" s="441"/>
      <c r="AV961" s="441"/>
      <c r="AW961" s="441"/>
      <c r="AX961" s="441"/>
      <c r="AY961" s="441"/>
      <c r="AZ961" s="441"/>
      <c r="BA961" s="441"/>
      <c r="BB961" s="441"/>
    </row>
    <row r="962" spans="1:54" ht="15.75" customHeight="1">
      <c r="A962" s="40"/>
      <c r="B962" s="89" t="s">
        <v>2748</v>
      </c>
      <c r="C962" s="441"/>
      <c r="D962" s="441"/>
      <c r="E962" s="441"/>
      <c r="F962" s="441"/>
      <c r="G962" s="441">
        <v>39</v>
      </c>
      <c r="H962" s="441"/>
      <c r="I962" s="441"/>
      <c r="J962" s="441"/>
      <c r="K962" s="441"/>
      <c r="L962" s="441"/>
      <c r="M962" s="441"/>
      <c r="N962" s="441"/>
      <c r="O962" s="441"/>
      <c r="P962" s="441"/>
      <c r="Q962" s="441"/>
      <c r="R962" s="441"/>
      <c r="S962" s="441"/>
      <c r="T962" s="441"/>
      <c r="U962" s="441"/>
      <c r="V962" s="441"/>
      <c r="W962" s="441"/>
      <c r="X962" s="441"/>
      <c r="Y962" s="441"/>
      <c r="Z962" s="441"/>
      <c r="AA962" s="441"/>
      <c r="AB962" s="441"/>
      <c r="AC962" s="441"/>
      <c r="AD962" s="441"/>
      <c r="AE962" s="441"/>
      <c r="AF962" s="441"/>
      <c r="AG962" s="441"/>
      <c r="AH962" s="441"/>
      <c r="AI962" s="441"/>
      <c r="AJ962" s="441"/>
      <c r="AK962" s="441"/>
      <c r="AL962" s="441"/>
      <c r="AM962" s="441"/>
      <c r="AN962" s="441"/>
      <c r="AO962" s="441"/>
      <c r="AP962" s="441"/>
      <c r="AQ962" s="441"/>
      <c r="AR962" s="441"/>
      <c r="AS962" s="441"/>
      <c r="AT962" s="441"/>
      <c r="AU962" s="441"/>
      <c r="AV962" s="441"/>
      <c r="AW962" s="441"/>
      <c r="AX962" s="441"/>
      <c r="AY962" s="441"/>
      <c r="AZ962" s="441"/>
      <c r="BA962" s="441"/>
      <c r="BB962" s="441"/>
    </row>
    <row r="963" spans="1:54" ht="15.75" customHeight="1">
      <c r="A963" s="40"/>
      <c r="B963" s="89" t="s">
        <v>2749</v>
      </c>
      <c r="C963" s="441"/>
      <c r="D963" s="441"/>
      <c r="E963" s="441"/>
      <c r="F963" s="441"/>
      <c r="G963" s="441">
        <v>37</v>
      </c>
      <c r="H963" s="441"/>
      <c r="I963" s="441"/>
      <c r="J963" s="441"/>
      <c r="K963" s="441"/>
      <c r="L963" s="441"/>
      <c r="M963" s="441"/>
      <c r="N963" s="441"/>
      <c r="O963" s="441"/>
      <c r="P963" s="441"/>
      <c r="Q963" s="441"/>
      <c r="R963" s="441"/>
      <c r="S963" s="441"/>
      <c r="T963" s="441"/>
      <c r="U963" s="441"/>
      <c r="V963" s="441"/>
      <c r="W963" s="441"/>
      <c r="X963" s="441"/>
      <c r="Y963" s="441"/>
      <c r="Z963" s="441"/>
      <c r="AA963" s="441"/>
      <c r="AB963" s="441"/>
      <c r="AC963" s="441"/>
      <c r="AD963" s="441"/>
      <c r="AE963" s="441"/>
      <c r="AF963" s="441"/>
      <c r="AG963" s="441"/>
      <c r="AH963" s="441"/>
      <c r="AI963" s="441"/>
      <c r="AJ963" s="441"/>
      <c r="AK963" s="441"/>
      <c r="AL963" s="441"/>
      <c r="AM963" s="441"/>
      <c r="AN963" s="441"/>
      <c r="AO963" s="441"/>
      <c r="AP963" s="441"/>
      <c r="AQ963" s="441"/>
      <c r="AR963" s="441"/>
      <c r="AS963" s="441"/>
      <c r="AT963" s="441"/>
      <c r="AU963" s="441"/>
      <c r="AV963" s="441"/>
      <c r="AW963" s="441"/>
      <c r="AX963" s="441"/>
      <c r="AY963" s="441"/>
      <c r="AZ963" s="441"/>
      <c r="BA963" s="441"/>
      <c r="BB963" s="441"/>
    </row>
    <row r="964" spans="1:54" ht="15.75" customHeight="1">
      <c r="A964" s="40"/>
      <c r="B964" s="89" t="s">
        <v>2768</v>
      </c>
      <c r="C964" s="441"/>
      <c r="D964" s="441"/>
      <c r="E964" s="441"/>
      <c r="F964" s="441"/>
      <c r="G964" s="441">
        <v>37</v>
      </c>
      <c r="H964" s="441"/>
      <c r="I964" s="441"/>
      <c r="J964" s="441"/>
      <c r="K964" s="441"/>
      <c r="L964" s="441"/>
      <c r="M964" s="441"/>
      <c r="N964" s="441"/>
      <c r="O964" s="441"/>
      <c r="P964" s="441"/>
      <c r="Q964" s="441"/>
      <c r="R964" s="441"/>
      <c r="S964" s="441"/>
      <c r="T964" s="441"/>
      <c r="U964" s="441"/>
      <c r="V964" s="441"/>
      <c r="W964" s="441"/>
      <c r="X964" s="441"/>
      <c r="Y964" s="441"/>
      <c r="Z964" s="441"/>
      <c r="AA964" s="441"/>
      <c r="AB964" s="441"/>
      <c r="AC964" s="441"/>
      <c r="AD964" s="441"/>
      <c r="AE964" s="441"/>
      <c r="AF964" s="441"/>
      <c r="AG964" s="441"/>
      <c r="AH964" s="441"/>
      <c r="AI964" s="441"/>
      <c r="AJ964" s="441"/>
      <c r="AK964" s="441"/>
      <c r="AL964" s="441"/>
      <c r="AM964" s="441"/>
      <c r="AN964" s="441"/>
      <c r="AO964" s="441"/>
      <c r="AP964" s="441"/>
      <c r="AQ964" s="441"/>
      <c r="AR964" s="441"/>
      <c r="AS964" s="441"/>
      <c r="AT964" s="441"/>
      <c r="AU964" s="441"/>
      <c r="AV964" s="441"/>
      <c r="AW964" s="441"/>
      <c r="AX964" s="441"/>
      <c r="AY964" s="441"/>
      <c r="AZ964" s="441"/>
      <c r="BA964" s="441"/>
      <c r="BB964" s="441"/>
    </row>
    <row r="965" spans="1:54" ht="15.75" customHeight="1">
      <c r="A965" s="40"/>
      <c r="B965" s="89" t="s">
        <v>1248</v>
      </c>
      <c r="C965" s="441"/>
      <c r="D965" s="441"/>
      <c r="E965" s="441"/>
      <c r="F965" s="441"/>
      <c r="G965" s="441">
        <v>37</v>
      </c>
      <c r="H965" s="441"/>
      <c r="I965" s="441"/>
      <c r="J965" s="441"/>
      <c r="K965" s="441"/>
      <c r="L965" s="441"/>
      <c r="M965" s="441"/>
      <c r="N965" s="441"/>
      <c r="O965" s="441"/>
      <c r="P965" s="441"/>
      <c r="Q965" s="441"/>
      <c r="R965" s="441"/>
      <c r="S965" s="441"/>
      <c r="T965" s="441"/>
      <c r="U965" s="441"/>
      <c r="V965" s="441"/>
      <c r="W965" s="441"/>
      <c r="X965" s="441"/>
      <c r="Y965" s="441"/>
      <c r="Z965" s="441"/>
      <c r="AA965" s="441"/>
      <c r="AB965" s="441"/>
      <c r="AC965" s="441"/>
      <c r="AD965" s="441"/>
      <c r="AE965" s="441"/>
      <c r="AF965" s="441"/>
      <c r="AG965" s="441"/>
      <c r="AH965" s="441"/>
      <c r="AI965" s="441"/>
      <c r="AJ965" s="441"/>
      <c r="AK965" s="441"/>
      <c r="AL965" s="441"/>
      <c r="AM965" s="441"/>
      <c r="AN965" s="441"/>
      <c r="AO965" s="441"/>
      <c r="AP965" s="441"/>
      <c r="AQ965" s="441"/>
      <c r="AR965" s="441"/>
      <c r="AS965" s="441"/>
      <c r="AT965" s="441"/>
      <c r="AU965" s="441"/>
      <c r="AV965" s="441"/>
      <c r="AW965" s="441"/>
      <c r="AX965" s="441"/>
      <c r="AY965" s="441"/>
      <c r="AZ965" s="441"/>
      <c r="BA965" s="441"/>
      <c r="BB965" s="441"/>
    </row>
    <row r="966" spans="1:54" ht="15.75" customHeight="1">
      <c r="A966" s="40" t="s">
        <v>835</v>
      </c>
      <c r="B966" s="89" t="s">
        <v>759</v>
      </c>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c r="AA966" s="441"/>
      <c r="AB966" s="441"/>
      <c r="AC966" s="441"/>
      <c r="AD966" s="441"/>
      <c r="AE966" s="441"/>
      <c r="AF966" s="441"/>
      <c r="AG966" s="441"/>
      <c r="AH966" s="441"/>
      <c r="AI966" s="441"/>
      <c r="AJ966" s="441"/>
      <c r="AK966" s="441"/>
      <c r="AL966" s="441"/>
      <c r="AM966" s="441"/>
      <c r="AN966" s="441"/>
      <c r="AO966" s="441"/>
      <c r="AP966" s="441"/>
      <c r="AQ966" s="441"/>
      <c r="AR966" s="441"/>
      <c r="AS966" s="441"/>
      <c r="AT966" s="441"/>
      <c r="AU966" s="441"/>
      <c r="AV966" s="441"/>
      <c r="AW966" s="441"/>
      <c r="AX966" s="441"/>
      <c r="AY966" s="441"/>
      <c r="AZ966" s="441"/>
      <c r="BA966" s="441"/>
      <c r="BB966" s="441"/>
    </row>
    <row r="967" spans="1:54" ht="15.75" customHeight="1">
      <c r="A967" s="40" t="s">
        <v>836</v>
      </c>
      <c r="B967" s="89" t="s">
        <v>2770</v>
      </c>
      <c r="C967" s="441"/>
      <c r="D967" s="435">
        <v>2755.3</v>
      </c>
      <c r="E967" s="441"/>
      <c r="F967" s="435" t="s">
        <v>838</v>
      </c>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441"/>
      <c r="AE967" s="441"/>
      <c r="AF967" s="441"/>
      <c r="AG967" s="441"/>
      <c r="AH967" s="441"/>
      <c r="AI967" s="441"/>
      <c r="AJ967" s="441"/>
      <c r="AK967" s="441"/>
      <c r="AL967" s="441"/>
      <c r="AM967" s="441"/>
      <c r="AN967" s="441"/>
      <c r="AO967" s="441"/>
      <c r="AP967" s="441"/>
      <c r="AQ967" s="441"/>
      <c r="AR967" s="441"/>
      <c r="AS967" s="441"/>
      <c r="AT967" s="441"/>
      <c r="AU967" s="441"/>
      <c r="AV967" s="441"/>
      <c r="AW967" s="441"/>
      <c r="AX967" s="441"/>
      <c r="AY967" s="441"/>
      <c r="AZ967" s="441"/>
      <c r="BA967" s="441"/>
      <c r="BB967" s="441"/>
    </row>
    <row r="968" spans="1:54" ht="15.75" customHeight="1">
      <c r="A968" s="40" t="s">
        <v>839</v>
      </c>
      <c r="B968" s="89" t="s">
        <v>1281</v>
      </c>
      <c r="C968" s="441"/>
      <c r="D968" s="435">
        <v>1570</v>
      </c>
      <c r="E968" s="441">
        <v>39</v>
      </c>
      <c r="F968" s="435">
        <v>23</v>
      </c>
      <c r="G968" s="18" t="s">
        <v>643</v>
      </c>
      <c r="H968" s="41" t="s">
        <v>2358</v>
      </c>
      <c r="I968" s="441"/>
      <c r="J968" s="441"/>
      <c r="K968" s="441"/>
      <c r="L968" s="441"/>
      <c r="M968" s="441"/>
      <c r="N968" s="441"/>
      <c r="O968" s="441"/>
      <c r="P968" s="441"/>
      <c r="Q968" s="441"/>
      <c r="R968" s="441"/>
      <c r="S968" s="441"/>
      <c r="T968" s="441"/>
      <c r="U968" s="441"/>
      <c r="V968" s="441"/>
      <c r="W968" s="441"/>
      <c r="X968" s="441"/>
      <c r="Y968" s="441"/>
      <c r="Z968" s="441"/>
      <c r="AA968" s="441"/>
      <c r="AB968" s="441"/>
      <c r="AC968" s="441"/>
      <c r="AD968" s="441"/>
      <c r="AE968" s="441"/>
      <c r="AF968" s="441"/>
      <c r="AG968" s="441"/>
      <c r="AH968" s="441"/>
      <c r="AI968" s="441"/>
      <c r="AJ968" s="441"/>
      <c r="AK968" s="441"/>
      <c r="AL968" s="441"/>
      <c r="AM968" s="441"/>
      <c r="AN968" s="441"/>
      <c r="AO968" s="441"/>
      <c r="AP968" s="441"/>
      <c r="AQ968" s="441"/>
      <c r="AR968" s="441"/>
      <c r="AS968" s="441"/>
      <c r="AT968" s="441"/>
      <c r="AU968" s="441"/>
      <c r="AV968" s="441"/>
      <c r="AW968" s="441"/>
      <c r="AX968" s="441"/>
      <c r="AY968" s="441"/>
      <c r="AZ968" s="441"/>
      <c r="BA968" s="441"/>
      <c r="BB968" s="441"/>
    </row>
    <row r="969" spans="1:54" ht="15.75" customHeight="1">
      <c r="A969" s="40" t="s">
        <v>840</v>
      </c>
      <c r="B969" s="89" t="s">
        <v>759</v>
      </c>
      <c r="C969" s="441"/>
      <c r="D969" s="441"/>
      <c r="E969" s="441"/>
      <c r="F969" s="441"/>
      <c r="G969" s="441"/>
      <c r="H969" s="441"/>
      <c r="I969" s="441"/>
      <c r="J969" s="441"/>
      <c r="K969" s="441"/>
      <c r="L969" s="441"/>
      <c r="M969" s="441"/>
      <c r="N969" s="441"/>
      <c r="O969" s="441"/>
      <c r="P969" s="441"/>
      <c r="Q969" s="441"/>
      <c r="R969" s="441"/>
      <c r="S969" s="441"/>
      <c r="T969" s="441"/>
      <c r="U969" s="441"/>
      <c r="V969" s="441"/>
      <c r="W969" s="441"/>
      <c r="X969" s="441"/>
      <c r="Y969" s="441"/>
      <c r="Z969" s="441"/>
      <c r="AA969" s="441"/>
      <c r="AB969" s="441"/>
      <c r="AC969" s="441"/>
      <c r="AD969" s="441"/>
      <c r="AE969" s="441"/>
      <c r="AF969" s="441"/>
      <c r="AG969" s="441"/>
      <c r="AH969" s="441"/>
      <c r="AI969" s="441"/>
      <c r="AJ969" s="441"/>
      <c r="AK969" s="441"/>
      <c r="AL969" s="441"/>
      <c r="AM969" s="441"/>
      <c r="AN969" s="441"/>
      <c r="AO969" s="441"/>
      <c r="AP969" s="441"/>
      <c r="AQ969" s="441"/>
      <c r="AR969" s="441"/>
      <c r="AS969" s="441"/>
      <c r="AT969" s="441"/>
      <c r="AU969" s="441"/>
      <c r="AV969" s="441"/>
      <c r="AW969" s="441"/>
      <c r="AX969" s="441"/>
      <c r="AY969" s="441"/>
      <c r="AZ969" s="441"/>
      <c r="BA969" s="441"/>
      <c r="BB969" s="441"/>
    </row>
    <row r="970" spans="1:54" ht="15.75" customHeight="1">
      <c r="A970" s="40" t="s">
        <v>843</v>
      </c>
      <c r="B970" s="89" t="s">
        <v>1281</v>
      </c>
      <c r="C970" s="441"/>
      <c r="D970" s="41" t="s">
        <v>2083</v>
      </c>
      <c r="E970" s="441">
        <v>13</v>
      </c>
      <c r="F970" s="435" t="s">
        <v>632</v>
      </c>
      <c r="G970" s="41" t="s">
        <v>2082</v>
      </c>
      <c r="H970" s="441"/>
      <c r="I970" s="441"/>
      <c r="J970" s="441"/>
      <c r="K970" s="441"/>
      <c r="L970" s="441"/>
      <c r="M970" s="441"/>
      <c r="N970" s="441"/>
      <c r="O970" s="441"/>
      <c r="P970" s="441"/>
      <c r="Q970" s="441"/>
      <c r="R970" s="441"/>
      <c r="S970" s="441"/>
      <c r="T970" s="441"/>
      <c r="U970" s="441"/>
      <c r="V970" s="441"/>
      <c r="W970" s="441"/>
      <c r="X970" s="441"/>
      <c r="Y970" s="441"/>
      <c r="Z970" s="441"/>
      <c r="AA970" s="441"/>
      <c r="AB970" s="441"/>
      <c r="AC970" s="441"/>
      <c r="AD970" s="441"/>
      <c r="AE970" s="441"/>
      <c r="AF970" s="441"/>
      <c r="AG970" s="441"/>
      <c r="AH970" s="441"/>
      <c r="AI970" s="441"/>
      <c r="AJ970" s="441"/>
      <c r="AK970" s="441"/>
      <c r="AL970" s="441"/>
      <c r="AM970" s="441"/>
      <c r="AN970" s="441"/>
      <c r="AO970" s="441"/>
      <c r="AP970" s="441"/>
      <c r="AQ970" s="441"/>
      <c r="AR970" s="441"/>
      <c r="AS970" s="441"/>
      <c r="AT970" s="441"/>
      <c r="AU970" s="441"/>
      <c r="AV970" s="441"/>
      <c r="AW970" s="441"/>
      <c r="AX970" s="441"/>
      <c r="AY970" s="441"/>
      <c r="AZ970" s="441"/>
      <c r="BA970" s="441"/>
      <c r="BB970" s="441"/>
    </row>
    <row r="971" spans="1:54" ht="15.75" customHeight="1">
      <c r="A971" s="40" t="s">
        <v>2771</v>
      </c>
      <c r="B971" s="89" t="s">
        <v>759</v>
      </c>
      <c r="C971" s="441"/>
      <c r="D971" s="441"/>
      <c r="E971" s="441"/>
      <c r="F971" s="441"/>
      <c r="G971" s="441"/>
      <c r="H971" s="441"/>
      <c r="I971" s="441"/>
      <c r="J971" s="441"/>
      <c r="K971" s="441"/>
      <c r="L971" s="441"/>
      <c r="M971" s="441"/>
      <c r="N971" s="441"/>
      <c r="O971" s="441"/>
      <c r="P971" s="441"/>
      <c r="Q971" s="441"/>
      <c r="R971" s="441"/>
      <c r="S971" s="441"/>
      <c r="T971" s="441"/>
      <c r="U971" s="441"/>
      <c r="V971" s="441"/>
      <c r="W971" s="441"/>
      <c r="X971" s="441"/>
      <c r="Y971" s="441"/>
      <c r="Z971" s="441"/>
      <c r="AA971" s="441"/>
      <c r="AB971" s="441"/>
      <c r="AC971" s="441"/>
      <c r="AD971" s="441"/>
      <c r="AE971" s="441"/>
      <c r="AF971" s="441"/>
      <c r="AG971" s="441"/>
      <c r="AH971" s="441"/>
      <c r="AI971" s="441"/>
      <c r="AJ971" s="441"/>
      <c r="AK971" s="441"/>
      <c r="AL971" s="441"/>
      <c r="AM971" s="441"/>
      <c r="AN971" s="441"/>
      <c r="AO971" s="441"/>
      <c r="AP971" s="441"/>
      <c r="AQ971" s="441"/>
      <c r="AR971" s="441"/>
      <c r="AS971" s="441"/>
      <c r="AT971" s="441"/>
      <c r="AU971" s="441"/>
      <c r="AV971" s="441"/>
      <c r="AW971" s="441"/>
      <c r="AX971" s="441"/>
      <c r="AY971" s="441"/>
      <c r="AZ971" s="441"/>
      <c r="BA971" s="441"/>
      <c r="BB971" s="441"/>
    </row>
    <row r="972" spans="1:54" ht="15.75" customHeight="1">
      <c r="A972" s="40" t="s">
        <v>846</v>
      </c>
      <c r="B972" s="89" t="s">
        <v>2772</v>
      </c>
      <c r="C972" s="441"/>
      <c r="D972" s="441"/>
      <c r="E972" s="441"/>
      <c r="F972" s="41"/>
      <c r="G972" s="41" t="s">
        <v>659</v>
      </c>
      <c r="H972" s="441"/>
      <c r="I972" s="441"/>
      <c r="J972" s="441"/>
      <c r="K972" s="441"/>
      <c r="L972" s="441"/>
      <c r="M972" s="441"/>
      <c r="N972" s="441"/>
      <c r="O972" s="441"/>
      <c r="P972" s="441"/>
      <c r="Q972" s="441"/>
      <c r="R972" s="441"/>
      <c r="S972" s="441"/>
      <c r="T972" s="441"/>
      <c r="U972" s="441"/>
      <c r="V972" s="441"/>
      <c r="W972" s="441"/>
      <c r="X972" s="441"/>
      <c r="Y972" s="441"/>
      <c r="Z972" s="441"/>
      <c r="AA972" s="441"/>
      <c r="AB972" s="441"/>
      <c r="AC972" s="441"/>
      <c r="AD972" s="441"/>
      <c r="AE972" s="441"/>
      <c r="AF972" s="441"/>
      <c r="AG972" s="441"/>
      <c r="AH972" s="441"/>
      <c r="AI972" s="441"/>
      <c r="AJ972" s="441"/>
      <c r="AK972" s="441"/>
      <c r="AL972" s="441"/>
      <c r="AM972" s="441"/>
      <c r="AN972" s="441"/>
      <c r="AO972" s="441"/>
      <c r="AP972" s="441"/>
      <c r="AQ972" s="441"/>
      <c r="AR972" s="441"/>
      <c r="AS972" s="441"/>
      <c r="AT972" s="441"/>
      <c r="AU972" s="441"/>
      <c r="AV972" s="441"/>
      <c r="AW972" s="441"/>
      <c r="AX972" s="441"/>
      <c r="AY972" s="441"/>
      <c r="AZ972" s="441"/>
      <c r="BA972" s="441"/>
      <c r="BB972" s="441"/>
    </row>
    <row r="973" spans="1:54" ht="15.75" customHeight="1">
      <c r="A973" s="40" t="s">
        <v>847</v>
      </c>
      <c r="B973" s="89" t="s">
        <v>2773</v>
      </c>
      <c r="C973" s="441"/>
      <c r="D973" s="41" t="s">
        <v>2085</v>
      </c>
      <c r="E973" s="441"/>
      <c r="F973" s="441"/>
      <c r="G973" s="441">
        <v>39.700000000000003</v>
      </c>
      <c r="H973" s="441"/>
      <c r="I973" s="441"/>
      <c r="J973" s="441"/>
      <c r="K973" s="441"/>
      <c r="L973" s="441"/>
      <c r="M973" s="441"/>
      <c r="N973" s="441"/>
      <c r="O973" s="441"/>
      <c r="P973" s="441"/>
      <c r="Q973" s="441"/>
      <c r="R973" s="441"/>
      <c r="S973" s="441"/>
      <c r="T973" s="441"/>
      <c r="U973" s="441"/>
      <c r="V973" s="441"/>
      <c r="W973" s="441"/>
      <c r="X973" s="441"/>
      <c r="Y973" s="441"/>
      <c r="Z973" s="441"/>
      <c r="AA973" s="441"/>
      <c r="AB973" s="441"/>
      <c r="AC973" s="441"/>
      <c r="AD973" s="441"/>
      <c r="AE973" s="441"/>
      <c r="AF973" s="441"/>
      <c r="AG973" s="441"/>
      <c r="AH973" s="441"/>
      <c r="AI973" s="441"/>
      <c r="AJ973" s="441"/>
      <c r="AK973" s="441"/>
      <c r="AL973" s="441"/>
      <c r="AM973" s="441"/>
      <c r="AN973" s="441"/>
      <c r="AO973" s="441"/>
      <c r="AP973" s="441"/>
      <c r="AQ973" s="441"/>
      <c r="AR973" s="441"/>
      <c r="AS973" s="441"/>
      <c r="AT973" s="441"/>
      <c r="AU973" s="441"/>
      <c r="AV973" s="441"/>
      <c r="AW973" s="441"/>
      <c r="AX973" s="441"/>
      <c r="AY973" s="441"/>
      <c r="AZ973" s="441"/>
      <c r="BA973" s="441"/>
      <c r="BB973" s="441"/>
    </row>
    <row r="974" spans="1:54" ht="15.75" customHeight="1">
      <c r="A974" s="40" t="s">
        <v>848</v>
      </c>
      <c r="B974" s="89" t="s">
        <v>2774</v>
      </c>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c r="AA974" s="441"/>
      <c r="AB974" s="441"/>
      <c r="AC974" s="441"/>
      <c r="AD974" s="441"/>
      <c r="AE974" s="441"/>
      <c r="AF974" s="441"/>
      <c r="AG974" s="441"/>
      <c r="AH974" s="441"/>
      <c r="AI974" s="441"/>
      <c r="AJ974" s="441"/>
      <c r="AK974" s="441"/>
      <c r="AL974" s="441"/>
      <c r="AM974" s="441"/>
      <c r="AN974" s="441"/>
      <c r="AO974" s="441"/>
      <c r="AP974" s="441"/>
      <c r="AQ974" s="441"/>
      <c r="AR974" s="441"/>
      <c r="AS974" s="441"/>
      <c r="AT974" s="441"/>
      <c r="AU974" s="441"/>
      <c r="AV974" s="441"/>
      <c r="AW974" s="441"/>
      <c r="AX974" s="441"/>
      <c r="AY974" s="441"/>
      <c r="AZ974" s="441"/>
      <c r="BA974" s="441"/>
      <c r="BB974" s="441"/>
    </row>
    <row r="975" spans="1:54" ht="15.75" customHeight="1">
      <c r="A975" s="40" t="s">
        <v>850</v>
      </c>
      <c r="B975" s="89" t="s">
        <v>2775</v>
      </c>
      <c r="C975" s="441"/>
      <c r="D975" s="441" t="s">
        <v>2087</v>
      </c>
      <c r="E975" s="441"/>
      <c r="F975" s="441"/>
      <c r="G975" s="441" t="s">
        <v>2086</v>
      </c>
      <c r="H975" s="441"/>
      <c r="I975" s="441"/>
      <c r="J975" s="441"/>
      <c r="K975" s="441"/>
      <c r="L975" s="441"/>
      <c r="M975" s="441"/>
      <c r="N975" s="441"/>
      <c r="O975" s="441"/>
      <c r="P975" s="441"/>
      <c r="Q975" s="441"/>
      <c r="R975" s="441"/>
      <c r="S975" s="441"/>
      <c r="T975" s="441"/>
      <c r="U975" s="441"/>
      <c r="V975" s="441"/>
      <c r="W975" s="441"/>
      <c r="X975" s="441"/>
      <c r="Y975" s="441"/>
      <c r="Z975" s="441"/>
      <c r="AA975" s="441"/>
      <c r="AB975" s="441"/>
      <c r="AC975" s="441"/>
      <c r="AD975" s="441"/>
      <c r="AE975" s="441"/>
      <c r="AF975" s="441"/>
      <c r="AG975" s="441"/>
      <c r="AH975" s="441"/>
      <c r="AI975" s="441"/>
      <c r="AJ975" s="441"/>
      <c r="AK975" s="441"/>
      <c r="AL975" s="441"/>
      <c r="AM975" s="441"/>
      <c r="AN975" s="441"/>
      <c r="AO975" s="441"/>
      <c r="AP975" s="441"/>
      <c r="AQ975" s="441"/>
      <c r="AR975" s="441"/>
      <c r="AS975" s="441"/>
      <c r="AT975" s="441"/>
      <c r="AU975" s="441"/>
      <c r="AV975" s="441"/>
      <c r="AW975" s="441"/>
      <c r="AX975" s="441"/>
      <c r="AY975" s="441"/>
      <c r="AZ975" s="441"/>
      <c r="BA975" s="441"/>
      <c r="BB975" s="441"/>
    </row>
    <row r="976" spans="1:54" ht="15.75" customHeight="1">
      <c r="A976" s="40" t="s">
        <v>852</v>
      </c>
      <c r="B976" s="89" t="s">
        <v>2752</v>
      </c>
      <c r="C976" s="441"/>
      <c r="D976" s="41" t="s">
        <v>2088</v>
      </c>
      <c r="E976" s="441"/>
      <c r="F976" s="441"/>
      <c r="G976" s="441"/>
      <c r="H976" s="441"/>
      <c r="I976" s="441"/>
      <c r="J976" s="441"/>
      <c r="K976" s="441"/>
      <c r="L976" s="441"/>
      <c r="M976" s="441"/>
      <c r="N976" s="441"/>
      <c r="O976" s="441"/>
      <c r="P976" s="441"/>
      <c r="Q976" s="441"/>
      <c r="R976" s="441"/>
      <c r="S976" s="441"/>
      <c r="T976" s="441"/>
      <c r="U976" s="441"/>
      <c r="V976" s="441"/>
      <c r="W976" s="441"/>
      <c r="X976" s="441"/>
      <c r="Y976" s="441"/>
      <c r="Z976" s="441"/>
      <c r="AA976" s="441"/>
      <c r="AB976" s="441"/>
      <c r="AC976" s="441"/>
      <c r="AD976" s="441"/>
      <c r="AE976" s="441"/>
      <c r="AF976" s="441"/>
      <c r="AG976" s="441"/>
      <c r="AH976" s="441"/>
      <c r="AI976" s="441"/>
      <c r="AJ976" s="441"/>
      <c r="AK976" s="441"/>
      <c r="AL976" s="441"/>
      <c r="AM976" s="441"/>
      <c r="AN976" s="441"/>
      <c r="AO976" s="441"/>
      <c r="AP976" s="441"/>
      <c r="AQ976" s="441"/>
      <c r="AR976" s="441"/>
      <c r="AS976" s="441"/>
      <c r="AT976" s="441"/>
      <c r="AU976" s="441"/>
      <c r="AV976" s="441"/>
      <c r="AW976" s="441"/>
      <c r="AX976" s="441"/>
      <c r="AY976" s="441"/>
      <c r="AZ976" s="441"/>
      <c r="BA976" s="441"/>
      <c r="BB976" s="441"/>
    </row>
    <row r="977" spans="1:54" ht="15.75" customHeight="1">
      <c r="A977" s="40"/>
      <c r="B977" s="89"/>
      <c r="C977" s="441"/>
      <c r="D977" s="441"/>
      <c r="E977" s="441"/>
      <c r="F977" s="441"/>
      <c r="G977" s="441"/>
      <c r="H977" s="441"/>
      <c r="I977" s="441"/>
      <c r="J977" s="441"/>
      <c r="K977" s="441"/>
      <c r="L977" s="441"/>
      <c r="M977" s="441"/>
      <c r="N977" s="441"/>
      <c r="O977" s="441"/>
      <c r="P977" s="441"/>
      <c r="Q977" s="441"/>
      <c r="R977" s="441"/>
      <c r="S977" s="441"/>
      <c r="T977" s="441"/>
      <c r="U977" s="441"/>
      <c r="V977" s="441"/>
      <c r="W977" s="441"/>
      <c r="X977" s="441"/>
      <c r="Y977" s="441"/>
      <c r="Z977" s="441"/>
      <c r="AA977" s="441"/>
      <c r="AB977" s="441"/>
      <c r="AC977" s="441"/>
      <c r="AD977" s="441"/>
      <c r="AE977" s="441"/>
      <c r="AF977" s="441"/>
      <c r="AG977" s="441"/>
      <c r="AH977" s="441"/>
      <c r="AI977" s="441"/>
      <c r="AJ977" s="441"/>
      <c r="AK977" s="441"/>
      <c r="AL977" s="441"/>
      <c r="AM977" s="441"/>
      <c r="AN977" s="441"/>
      <c r="AO977" s="441"/>
      <c r="AP977" s="441"/>
      <c r="AQ977" s="441"/>
      <c r="AR977" s="441"/>
      <c r="AS977" s="441"/>
      <c r="AT977" s="441"/>
      <c r="AU977" s="441"/>
      <c r="AV977" s="441"/>
      <c r="AW977" s="441"/>
      <c r="AX977" s="441"/>
      <c r="AY977" s="441"/>
      <c r="AZ977" s="441"/>
      <c r="BA977" s="441"/>
      <c r="BB977" s="441"/>
    </row>
    <row r="978" spans="1:54" ht="15.75" customHeight="1">
      <c r="A978" s="40" t="s">
        <v>853</v>
      </c>
      <c r="B978" s="89" t="s">
        <v>2776</v>
      </c>
      <c r="C978" s="441"/>
      <c r="D978" s="441"/>
      <c r="E978" s="441"/>
      <c r="F978" s="441"/>
      <c r="G978" s="441"/>
      <c r="H978" s="441"/>
      <c r="I978" s="441"/>
      <c r="J978" s="441"/>
      <c r="K978" s="441"/>
      <c r="L978" s="441"/>
      <c r="M978" s="441"/>
      <c r="N978" s="441"/>
      <c r="O978" s="441"/>
      <c r="P978" s="441"/>
      <c r="Q978" s="441"/>
      <c r="R978" s="441"/>
      <c r="S978" s="441"/>
      <c r="T978" s="441"/>
      <c r="U978" s="441"/>
      <c r="V978" s="441"/>
      <c r="W978" s="441"/>
      <c r="X978" s="441"/>
      <c r="Y978" s="441"/>
      <c r="Z978" s="441"/>
      <c r="AA978" s="441"/>
      <c r="AB978" s="441"/>
      <c r="AC978" s="441"/>
      <c r="AD978" s="441"/>
      <c r="AE978" s="441"/>
      <c r="AF978" s="441"/>
      <c r="AG978" s="441"/>
      <c r="AH978" s="441"/>
      <c r="AI978" s="441"/>
      <c r="AJ978" s="441"/>
      <c r="AK978" s="441"/>
      <c r="AL978" s="441"/>
      <c r="AM978" s="441"/>
      <c r="AN978" s="441"/>
      <c r="AO978" s="441"/>
      <c r="AP978" s="441"/>
      <c r="AQ978" s="441"/>
      <c r="AR978" s="441"/>
      <c r="AS978" s="441"/>
      <c r="AT978" s="441"/>
      <c r="AU978" s="441"/>
      <c r="AV978" s="441"/>
      <c r="AW978" s="441"/>
      <c r="AX978" s="441"/>
      <c r="AY978" s="441"/>
      <c r="AZ978" s="441"/>
      <c r="BA978" s="441"/>
      <c r="BB978" s="441"/>
    </row>
    <row r="979" spans="1:54" ht="15.75" customHeight="1">
      <c r="A979" s="40" t="s">
        <v>854</v>
      </c>
      <c r="B979" s="148">
        <v>1</v>
      </c>
      <c r="C979" s="441"/>
      <c r="D979" s="441">
        <v>3370</v>
      </c>
      <c r="E979" s="441"/>
      <c r="F979" s="441"/>
      <c r="G979" s="441">
        <v>38</v>
      </c>
      <c r="H979" s="441"/>
      <c r="I979" s="41"/>
      <c r="J979" s="441"/>
      <c r="K979" s="441"/>
      <c r="L979" s="441"/>
      <c r="M979" s="441"/>
      <c r="N979" s="441"/>
      <c r="O979" s="441"/>
      <c r="P979" s="441"/>
      <c r="Q979" s="441"/>
      <c r="R979" s="441"/>
      <c r="S979" s="441"/>
      <c r="T979" s="441"/>
      <c r="U979" s="441"/>
      <c r="V979" s="441"/>
      <c r="W979" s="441"/>
      <c r="X979" s="441"/>
      <c r="Y979" s="441"/>
      <c r="Z979" s="441"/>
      <c r="AA979" s="441"/>
      <c r="AB979" s="441"/>
      <c r="AC979" s="441"/>
      <c r="AD979" s="441"/>
      <c r="AE979" s="441"/>
      <c r="AF979" s="441"/>
      <c r="AG979" s="441"/>
      <c r="AH979" s="441"/>
      <c r="AI979" s="441"/>
      <c r="AJ979" s="441"/>
      <c r="AK979" s="441"/>
      <c r="AL979" s="441"/>
      <c r="AM979" s="441"/>
      <c r="AN979" s="441"/>
      <c r="AO979" s="441"/>
      <c r="AP979" s="441"/>
      <c r="AQ979" s="441"/>
      <c r="AR979" s="441"/>
      <c r="AS979" s="441"/>
      <c r="AT979" s="441"/>
      <c r="AU979" s="441"/>
      <c r="AV979" s="441"/>
      <c r="AW979" s="441"/>
      <c r="AX979" s="441"/>
      <c r="AY979" s="441"/>
      <c r="AZ979" s="441"/>
      <c r="BA979" s="441"/>
      <c r="BB979" s="441"/>
    </row>
    <row r="980" spans="1:54" ht="15.75" customHeight="1">
      <c r="A980" s="40"/>
      <c r="B980" s="148">
        <v>2</v>
      </c>
      <c r="C980" s="441"/>
      <c r="D980" s="441">
        <v>3210</v>
      </c>
      <c r="E980" s="441"/>
      <c r="F980" s="441"/>
      <c r="G980" s="441">
        <v>39</v>
      </c>
      <c r="H980" s="441"/>
      <c r="I980" s="441"/>
      <c r="J980" s="441"/>
      <c r="K980" s="441"/>
      <c r="L980" s="441"/>
      <c r="M980" s="441"/>
      <c r="N980" s="441"/>
      <c r="O980" s="441"/>
      <c r="P980" s="441"/>
      <c r="Q980" s="441"/>
      <c r="R980" s="441"/>
      <c r="S980" s="441"/>
      <c r="T980" s="441"/>
      <c r="U980" s="441"/>
      <c r="V980" s="441"/>
      <c r="W980" s="441"/>
      <c r="X980" s="441"/>
      <c r="Y980" s="441"/>
      <c r="Z980" s="441"/>
      <c r="AA980" s="441"/>
      <c r="AB980" s="441"/>
      <c r="AC980" s="441"/>
      <c r="AD980" s="441"/>
      <c r="AE980" s="441"/>
      <c r="AF980" s="441"/>
      <c r="AG980" s="441"/>
      <c r="AH980" s="441"/>
      <c r="AI980" s="441"/>
      <c r="AJ980" s="441"/>
      <c r="AK980" s="441"/>
      <c r="AL980" s="441"/>
      <c r="AM980" s="441"/>
      <c r="AN980" s="441"/>
      <c r="AO980" s="441"/>
      <c r="AP980" s="441"/>
      <c r="AQ980" s="441"/>
      <c r="AR980" s="441"/>
      <c r="AS980" s="441"/>
      <c r="AT980" s="441"/>
      <c r="AU980" s="441"/>
      <c r="AV980" s="441"/>
      <c r="AW980" s="441"/>
      <c r="AX980" s="441"/>
      <c r="AY980" s="441"/>
      <c r="AZ980" s="441"/>
      <c r="BA980" s="441"/>
      <c r="BB980" s="441"/>
    </row>
    <row r="981" spans="1:54" ht="15.75" customHeight="1">
      <c r="A981" s="40"/>
      <c r="B981" s="148">
        <v>3</v>
      </c>
      <c r="C981" s="441"/>
      <c r="D981" s="441">
        <v>2350</v>
      </c>
      <c r="E981" s="441"/>
      <c r="F981" s="441"/>
      <c r="G981" s="441">
        <v>36</v>
      </c>
      <c r="H981" s="441"/>
      <c r="I981" s="441"/>
      <c r="J981" s="441"/>
      <c r="K981" s="441"/>
      <c r="L981" s="441"/>
      <c r="M981" s="441"/>
      <c r="N981" s="441"/>
      <c r="O981" s="441"/>
      <c r="P981" s="441"/>
      <c r="Q981" s="441"/>
      <c r="R981" s="441"/>
      <c r="S981" s="441"/>
      <c r="T981" s="441"/>
      <c r="U981" s="441"/>
      <c r="V981" s="441"/>
      <c r="W981" s="441"/>
      <c r="X981" s="441"/>
      <c r="Y981" s="441"/>
      <c r="Z981" s="441"/>
      <c r="AA981" s="441"/>
      <c r="AB981" s="441"/>
      <c r="AC981" s="441"/>
      <c r="AD981" s="441"/>
      <c r="AE981" s="441"/>
      <c r="AF981" s="441"/>
      <c r="AG981" s="441"/>
      <c r="AH981" s="441"/>
      <c r="AI981" s="441"/>
      <c r="AJ981" s="441"/>
      <c r="AK981" s="441"/>
      <c r="AL981" s="441"/>
      <c r="AM981" s="441"/>
      <c r="AN981" s="441"/>
      <c r="AO981" s="441"/>
      <c r="AP981" s="441"/>
      <c r="AQ981" s="441"/>
      <c r="AR981" s="441"/>
      <c r="AS981" s="441"/>
      <c r="AT981" s="441"/>
      <c r="AU981" s="441"/>
      <c r="AV981" s="441"/>
      <c r="AW981" s="441"/>
      <c r="AX981" s="441"/>
      <c r="AY981" s="441"/>
      <c r="AZ981" s="441"/>
      <c r="BA981" s="441"/>
      <c r="BB981" s="441"/>
    </row>
    <row r="982" spans="1:54" ht="15.75" customHeight="1">
      <c r="A982" s="40"/>
      <c r="B982" s="148">
        <v>4</v>
      </c>
      <c r="C982" s="441"/>
      <c r="D982" s="441">
        <v>3070</v>
      </c>
      <c r="E982" s="441"/>
      <c r="F982" s="441"/>
      <c r="G982" s="441">
        <v>38</v>
      </c>
      <c r="H982" s="441"/>
      <c r="I982" s="441"/>
      <c r="J982" s="441"/>
      <c r="K982" s="441"/>
      <c r="L982" s="441"/>
      <c r="M982" s="441"/>
      <c r="N982" s="441"/>
      <c r="O982" s="441"/>
      <c r="P982" s="441"/>
      <c r="Q982" s="441"/>
      <c r="R982" s="441"/>
      <c r="S982" s="441"/>
      <c r="T982" s="441"/>
      <c r="U982" s="441"/>
      <c r="V982" s="441"/>
      <c r="W982" s="441"/>
      <c r="X982" s="441"/>
      <c r="Y982" s="441"/>
      <c r="Z982" s="441"/>
      <c r="AA982" s="441"/>
      <c r="AB982" s="441"/>
      <c r="AC982" s="441"/>
      <c r="AD982" s="441"/>
      <c r="AE982" s="441"/>
      <c r="AF982" s="441"/>
      <c r="AG982" s="441"/>
      <c r="AH982" s="441"/>
      <c r="AI982" s="441"/>
      <c r="AJ982" s="441"/>
      <c r="AK982" s="441"/>
      <c r="AL982" s="441"/>
      <c r="AM982" s="441"/>
      <c r="AN982" s="441"/>
      <c r="AO982" s="441"/>
      <c r="AP982" s="441"/>
      <c r="AQ982" s="441"/>
      <c r="AR982" s="441"/>
      <c r="AS982" s="441"/>
      <c r="AT982" s="441"/>
      <c r="AU982" s="441"/>
      <c r="AV982" s="441"/>
      <c r="AW982" s="441"/>
      <c r="AX982" s="441"/>
      <c r="AY982" s="441"/>
      <c r="AZ982" s="441"/>
      <c r="BA982" s="441"/>
      <c r="BB982" s="441"/>
    </row>
    <row r="983" spans="1:54" ht="15.75" customHeight="1">
      <c r="A983" s="40"/>
      <c r="B983" s="148">
        <v>5</v>
      </c>
      <c r="C983" s="441"/>
      <c r="D983" s="441">
        <v>3200</v>
      </c>
      <c r="E983" s="441"/>
      <c r="F983" s="441"/>
      <c r="G983" s="441">
        <v>38</v>
      </c>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441"/>
      <c r="AE983" s="441"/>
      <c r="AF983" s="441"/>
      <c r="AG983" s="441"/>
      <c r="AH983" s="441"/>
      <c r="AI983" s="441"/>
      <c r="AJ983" s="441"/>
      <c r="AK983" s="441"/>
      <c r="AL983" s="441"/>
      <c r="AM983" s="441"/>
      <c r="AN983" s="441"/>
      <c r="AO983" s="441"/>
      <c r="AP983" s="441"/>
      <c r="AQ983" s="441"/>
      <c r="AR983" s="441"/>
      <c r="AS983" s="441"/>
      <c r="AT983" s="441"/>
      <c r="AU983" s="441"/>
      <c r="AV983" s="441"/>
      <c r="AW983" s="441"/>
      <c r="AX983" s="441"/>
      <c r="AY983" s="441"/>
      <c r="AZ983" s="441"/>
      <c r="BA983" s="441"/>
      <c r="BB983" s="441"/>
    </row>
    <row r="984" spans="1:54" ht="15.75" customHeight="1">
      <c r="A984" s="40" t="s">
        <v>855</v>
      </c>
      <c r="B984" s="89" t="s">
        <v>2777</v>
      </c>
      <c r="C984" s="441"/>
      <c r="D984" s="441"/>
      <c r="E984" s="441"/>
      <c r="F984" s="441">
        <v>28.42</v>
      </c>
      <c r="G984" s="441"/>
      <c r="H984" s="441"/>
      <c r="I984" s="441"/>
      <c r="J984" s="441"/>
      <c r="K984" s="441"/>
      <c r="L984" s="441"/>
      <c r="M984" s="441"/>
      <c r="N984" s="441"/>
      <c r="O984" s="441"/>
      <c r="P984" s="441"/>
      <c r="Q984" s="441"/>
      <c r="R984" s="441"/>
      <c r="S984" s="441"/>
      <c r="T984" s="441"/>
      <c r="U984" s="441"/>
      <c r="V984" s="441"/>
      <c r="W984" s="441"/>
      <c r="X984" s="441"/>
      <c r="Y984" s="441"/>
      <c r="Z984" s="441"/>
      <c r="AA984" s="441"/>
      <c r="AB984" s="441"/>
      <c r="AC984" s="441"/>
      <c r="AD984" s="441"/>
      <c r="AE984" s="441"/>
      <c r="AF984" s="441"/>
      <c r="AG984" s="441"/>
      <c r="AH984" s="441"/>
      <c r="AI984" s="441"/>
      <c r="AJ984" s="441"/>
      <c r="AK984" s="441"/>
      <c r="AL984" s="441"/>
      <c r="AM984" s="441"/>
      <c r="AN984" s="441"/>
      <c r="AO984" s="441"/>
      <c r="AP984" s="441"/>
      <c r="AQ984" s="441"/>
      <c r="AR984" s="441"/>
      <c r="AS984" s="441"/>
      <c r="AT984" s="441"/>
      <c r="AU984" s="441"/>
      <c r="AV984" s="441"/>
      <c r="AW984" s="441"/>
      <c r="AX984" s="441"/>
      <c r="AY984" s="441"/>
      <c r="AZ984" s="441"/>
      <c r="BA984" s="441"/>
      <c r="BB984" s="441"/>
    </row>
    <row r="985" spans="1:54" ht="15.75" customHeight="1">
      <c r="A985" s="40" t="s">
        <v>858</v>
      </c>
      <c r="B985" s="89" t="s">
        <v>1281</v>
      </c>
      <c r="C985" s="441"/>
      <c r="D985" s="441">
        <v>3320</v>
      </c>
      <c r="E985" s="441"/>
      <c r="F985" s="441"/>
      <c r="G985" s="41" t="s">
        <v>2170</v>
      </c>
      <c r="H985" s="441"/>
      <c r="I985" s="41" t="s">
        <v>2778</v>
      </c>
      <c r="J985" s="441"/>
      <c r="K985" s="441"/>
      <c r="L985" s="441"/>
      <c r="M985" s="441"/>
      <c r="N985" s="441"/>
      <c r="O985" s="441"/>
      <c r="P985" s="441"/>
      <c r="Q985" s="441"/>
      <c r="R985" s="441"/>
      <c r="S985" s="441"/>
      <c r="T985" s="441"/>
      <c r="U985" s="441"/>
      <c r="V985" s="441"/>
      <c r="W985" s="441"/>
      <c r="X985" s="441"/>
      <c r="Y985" s="441"/>
      <c r="Z985" s="441"/>
      <c r="AA985" s="441"/>
      <c r="AB985" s="441"/>
      <c r="AC985" s="441"/>
      <c r="AD985" s="441"/>
      <c r="AE985" s="441"/>
      <c r="AF985" s="441"/>
      <c r="AG985" s="441"/>
      <c r="AH985" s="441"/>
      <c r="AI985" s="441"/>
      <c r="AJ985" s="441"/>
      <c r="AK985" s="441"/>
      <c r="AL985" s="441"/>
      <c r="AM985" s="441"/>
      <c r="AN985" s="441"/>
      <c r="AO985" s="441"/>
      <c r="AP985" s="441"/>
      <c r="AQ985" s="441"/>
      <c r="AR985" s="441"/>
      <c r="AS985" s="441"/>
      <c r="AT985" s="441"/>
      <c r="AU985" s="441"/>
      <c r="AV985" s="441"/>
      <c r="AW985" s="441"/>
      <c r="AX985" s="441"/>
      <c r="AY985" s="441"/>
      <c r="AZ985" s="441"/>
      <c r="BA985" s="441"/>
      <c r="BB985" s="441"/>
    </row>
    <row r="986" spans="1:54" ht="15.75" customHeight="1">
      <c r="A986" s="40"/>
      <c r="B986" s="89" t="s">
        <v>2741</v>
      </c>
      <c r="C986" s="441"/>
      <c r="D986" s="441">
        <v>3180</v>
      </c>
      <c r="E986" s="441"/>
      <c r="F986" s="441"/>
      <c r="G986" s="441">
        <v>39</v>
      </c>
      <c r="H986" s="441"/>
      <c r="I986" s="441"/>
      <c r="J986" s="441"/>
      <c r="K986" s="441"/>
      <c r="L986" s="441"/>
      <c r="M986" s="441"/>
      <c r="N986" s="441"/>
      <c r="O986" s="441"/>
      <c r="P986" s="441"/>
      <c r="Q986" s="441"/>
      <c r="R986" s="441"/>
      <c r="S986" s="441"/>
      <c r="T986" s="441"/>
      <c r="U986" s="441"/>
      <c r="V986" s="441"/>
      <c r="W986" s="441"/>
      <c r="X986" s="441"/>
      <c r="Y986" s="441"/>
      <c r="Z986" s="441"/>
      <c r="AA986" s="441"/>
      <c r="AB986" s="441"/>
      <c r="AC986" s="441"/>
      <c r="AD986" s="441"/>
      <c r="AE986" s="441"/>
      <c r="AF986" s="441"/>
      <c r="AG986" s="441"/>
      <c r="AH986" s="441"/>
      <c r="AI986" s="441"/>
      <c r="AJ986" s="441"/>
      <c r="AK986" s="441"/>
      <c r="AL986" s="441"/>
      <c r="AM986" s="441"/>
      <c r="AN986" s="441"/>
      <c r="AO986" s="441"/>
      <c r="AP986" s="441"/>
      <c r="AQ986" s="441"/>
      <c r="AR986" s="441"/>
      <c r="AS986" s="441"/>
      <c r="AT986" s="441"/>
      <c r="AU986" s="441"/>
      <c r="AV986" s="441"/>
      <c r="AW986" s="441"/>
      <c r="AX986" s="441"/>
      <c r="AY986" s="441"/>
      <c r="AZ986" s="441"/>
      <c r="BA986" s="441"/>
      <c r="BB986" s="441"/>
    </row>
    <row r="987" spans="1:54" ht="15.75" customHeight="1">
      <c r="A987" s="40"/>
      <c r="B987" s="89" t="s">
        <v>1029</v>
      </c>
      <c r="C987" s="441"/>
      <c r="D987" s="441">
        <v>3080</v>
      </c>
      <c r="E987" s="441"/>
      <c r="F987" s="441"/>
      <c r="G987" s="41" t="s">
        <v>2197</v>
      </c>
      <c r="H987" s="441"/>
      <c r="I987" s="441"/>
      <c r="J987" s="441"/>
      <c r="K987" s="441"/>
      <c r="L987" s="441"/>
      <c r="M987" s="441"/>
      <c r="N987" s="441"/>
      <c r="O987" s="441"/>
      <c r="P987" s="441"/>
      <c r="Q987" s="441"/>
      <c r="R987" s="441"/>
      <c r="S987" s="441"/>
      <c r="T987" s="441"/>
      <c r="U987" s="441"/>
      <c r="V987" s="441"/>
      <c r="W987" s="441"/>
      <c r="X987" s="441"/>
      <c r="Y987" s="441"/>
      <c r="Z987" s="441"/>
      <c r="AA987" s="441"/>
      <c r="AB987" s="441"/>
      <c r="AC987" s="441"/>
      <c r="AD987" s="441"/>
      <c r="AE987" s="441"/>
      <c r="AF987" s="441"/>
      <c r="AG987" s="441"/>
      <c r="AH987" s="441"/>
      <c r="AI987" s="441"/>
      <c r="AJ987" s="441"/>
      <c r="AK987" s="441"/>
      <c r="AL987" s="441"/>
      <c r="AM987" s="441"/>
      <c r="AN987" s="441"/>
      <c r="AO987" s="441"/>
      <c r="AP987" s="441"/>
      <c r="AQ987" s="441"/>
      <c r="AR987" s="441"/>
      <c r="AS987" s="441"/>
      <c r="AT987" s="441"/>
      <c r="AU987" s="441"/>
      <c r="AV987" s="441"/>
      <c r="AW987" s="441"/>
      <c r="AX987" s="441"/>
      <c r="AY987" s="441"/>
      <c r="AZ987" s="441"/>
      <c r="BA987" s="441"/>
      <c r="BB987" s="441"/>
    </row>
    <row r="988" spans="1:54" ht="15.75" customHeight="1">
      <c r="A988" s="40"/>
      <c r="B988" s="89" t="s">
        <v>1153</v>
      </c>
      <c r="C988" s="441"/>
      <c r="D988" s="441">
        <v>3180</v>
      </c>
      <c r="E988" s="441"/>
      <c r="F988" s="441"/>
      <c r="G988" s="441">
        <v>41</v>
      </c>
      <c r="H988" s="441"/>
      <c r="I988" s="441"/>
      <c r="J988" s="441"/>
      <c r="K988" s="441"/>
      <c r="L988" s="441"/>
      <c r="M988" s="441"/>
      <c r="N988" s="441"/>
      <c r="O988" s="441"/>
      <c r="P988" s="441"/>
      <c r="Q988" s="441"/>
      <c r="R988" s="441"/>
      <c r="S988" s="441"/>
      <c r="T988" s="441"/>
      <c r="U988" s="441"/>
      <c r="V988" s="441"/>
      <c r="W988" s="441"/>
      <c r="X988" s="441"/>
      <c r="Y988" s="441"/>
      <c r="Z988" s="441"/>
      <c r="AA988" s="441"/>
      <c r="AB988" s="441"/>
      <c r="AC988" s="441"/>
      <c r="AD988" s="441"/>
      <c r="AE988" s="441"/>
      <c r="AF988" s="441"/>
      <c r="AG988" s="441"/>
      <c r="AH988" s="441"/>
      <c r="AI988" s="441"/>
      <c r="AJ988" s="441"/>
      <c r="AK988" s="441"/>
      <c r="AL988" s="441"/>
      <c r="AM988" s="441"/>
      <c r="AN988" s="441"/>
      <c r="AO988" s="441"/>
      <c r="AP988" s="441"/>
      <c r="AQ988" s="441"/>
      <c r="AR988" s="441"/>
      <c r="AS988" s="441"/>
      <c r="AT988" s="441"/>
      <c r="AU988" s="441"/>
      <c r="AV988" s="441"/>
      <c r="AW988" s="441"/>
      <c r="AX988" s="441"/>
      <c r="AY988" s="441"/>
      <c r="AZ988" s="441"/>
      <c r="BA988" s="441"/>
      <c r="BB988" s="441"/>
    </row>
    <row r="989" spans="1:54" ht="15.75" customHeight="1">
      <c r="A989" s="40"/>
      <c r="B989" s="89" t="s">
        <v>1025</v>
      </c>
      <c r="C989" s="441"/>
      <c r="D989" s="441">
        <v>2270</v>
      </c>
      <c r="E989" s="441"/>
      <c r="F989" s="441"/>
      <c r="G989" s="41" t="s">
        <v>2365</v>
      </c>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1"/>
      <c r="AD989" s="441"/>
      <c r="AE989" s="441"/>
      <c r="AF989" s="441"/>
      <c r="AG989" s="441"/>
      <c r="AH989" s="441"/>
      <c r="AI989" s="441"/>
      <c r="AJ989" s="441"/>
      <c r="AK989" s="441"/>
      <c r="AL989" s="441"/>
      <c r="AM989" s="441"/>
      <c r="AN989" s="441"/>
      <c r="AO989" s="441"/>
      <c r="AP989" s="441"/>
      <c r="AQ989" s="441"/>
      <c r="AR989" s="441"/>
      <c r="AS989" s="441"/>
      <c r="AT989" s="441"/>
      <c r="AU989" s="441"/>
      <c r="AV989" s="441"/>
      <c r="AW989" s="441"/>
      <c r="AX989" s="441"/>
      <c r="AY989" s="441"/>
      <c r="AZ989" s="441"/>
      <c r="BA989" s="441"/>
      <c r="BB989" s="441"/>
    </row>
    <row r="990" spans="1:54" ht="15.75" customHeight="1">
      <c r="A990" s="40"/>
      <c r="B990" s="89" t="s">
        <v>1009</v>
      </c>
      <c r="C990" s="441"/>
      <c r="D990" s="441">
        <v>3365</v>
      </c>
      <c r="E990" s="441"/>
      <c r="F990" s="441"/>
      <c r="G990" s="41" t="s">
        <v>2079</v>
      </c>
      <c r="H990" s="441"/>
      <c r="I990" s="441"/>
      <c r="J990" s="441"/>
      <c r="K990" s="441"/>
      <c r="L990" s="441"/>
      <c r="M990" s="441"/>
      <c r="N990" s="441"/>
      <c r="O990" s="441"/>
      <c r="P990" s="441"/>
      <c r="Q990" s="441"/>
      <c r="R990" s="441"/>
      <c r="S990" s="441"/>
      <c r="T990" s="441"/>
      <c r="U990" s="441"/>
      <c r="V990" s="441"/>
      <c r="W990" s="441"/>
      <c r="X990" s="441"/>
      <c r="Y990" s="441"/>
      <c r="Z990" s="441"/>
      <c r="AA990" s="441"/>
      <c r="AB990" s="441"/>
      <c r="AC990" s="441"/>
      <c r="AD990" s="441"/>
      <c r="AE990" s="441"/>
      <c r="AF990" s="441"/>
      <c r="AG990" s="441"/>
      <c r="AH990" s="441"/>
      <c r="AI990" s="441"/>
      <c r="AJ990" s="441"/>
      <c r="AK990" s="441"/>
      <c r="AL990" s="441"/>
      <c r="AM990" s="441"/>
      <c r="AN990" s="441"/>
      <c r="AO990" s="441"/>
      <c r="AP990" s="441"/>
      <c r="AQ990" s="441"/>
      <c r="AR990" s="441"/>
      <c r="AS990" s="441"/>
      <c r="AT990" s="441"/>
      <c r="AU990" s="441"/>
      <c r="AV990" s="441"/>
      <c r="AW990" s="441"/>
      <c r="AX990" s="441"/>
      <c r="AY990" s="441"/>
      <c r="AZ990" s="441"/>
      <c r="BA990" s="441"/>
      <c r="BB990" s="441"/>
    </row>
    <row r="991" spans="1:54" ht="15.75" customHeight="1">
      <c r="A991" s="40"/>
      <c r="B991" s="89" t="s">
        <v>892</v>
      </c>
      <c r="C991" s="441"/>
      <c r="D991" s="441">
        <v>4260</v>
      </c>
      <c r="E991" s="441"/>
      <c r="F991" s="441"/>
      <c r="G991" s="41" t="s">
        <v>748</v>
      </c>
      <c r="H991" s="441"/>
      <c r="I991" s="441"/>
      <c r="J991" s="441"/>
      <c r="K991" s="441"/>
      <c r="L991" s="441"/>
      <c r="M991" s="441"/>
      <c r="N991" s="441"/>
      <c r="O991" s="441"/>
      <c r="P991" s="441"/>
      <c r="Q991" s="441"/>
      <c r="R991" s="441"/>
      <c r="S991" s="441"/>
      <c r="T991" s="441"/>
      <c r="U991" s="441"/>
      <c r="V991" s="441"/>
      <c r="W991" s="441"/>
      <c r="X991" s="441"/>
      <c r="Y991" s="441"/>
      <c r="Z991" s="441"/>
      <c r="AA991" s="441"/>
      <c r="AB991" s="441"/>
      <c r="AC991" s="441"/>
      <c r="AD991" s="441"/>
      <c r="AE991" s="441"/>
      <c r="AF991" s="441"/>
      <c r="AG991" s="441"/>
      <c r="AH991" s="441"/>
      <c r="AI991" s="441"/>
      <c r="AJ991" s="441"/>
      <c r="AK991" s="441"/>
      <c r="AL991" s="441"/>
      <c r="AM991" s="441"/>
      <c r="AN991" s="441"/>
      <c r="AO991" s="441"/>
      <c r="AP991" s="441"/>
      <c r="AQ991" s="441"/>
      <c r="AR991" s="441"/>
      <c r="AS991" s="441"/>
      <c r="AT991" s="441"/>
      <c r="AU991" s="441"/>
      <c r="AV991" s="441"/>
      <c r="AW991" s="441"/>
      <c r="AX991" s="441"/>
      <c r="AY991" s="441"/>
      <c r="AZ991" s="441"/>
      <c r="BA991" s="441"/>
      <c r="BB991" s="441"/>
    </row>
    <row r="992" spans="1:54" ht="15.75" customHeight="1">
      <c r="A992" s="40"/>
      <c r="B992" s="89" t="s">
        <v>810</v>
      </c>
      <c r="C992" s="441"/>
      <c r="D992" s="441">
        <v>3500</v>
      </c>
      <c r="E992" s="441"/>
      <c r="F992" s="441"/>
      <c r="G992" s="41" t="s">
        <v>2079</v>
      </c>
      <c r="H992" s="441"/>
      <c r="I992" s="441"/>
      <c r="J992" s="441"/>
      <c r="K992" s="441"/>
      <c r="L992" s="441"/>
      <c r="M992" s="441"/>
      <c r="N992" s="441"/>
      <c r="O992" s="441"/>
      <c r="P992" s="441"/>
      <c r="Q992" s="441"/>
      <c r="R992" s="441"/>
      <c r="S992" s="441"/>
      <c r="T992" s="441"/>
      <c r="U992" s="441"/>
      <c r="V992" s="441"/>
      <c r="W992" s="441"/>
      <c r="X992" s="441"/>
      <c r="Y992" s="441"/>
      <c r="Z992" s="441"/>
      <c r="AA992" s="441"/>
      <c r="AB992" s="441"/>
      <c r="AC992" s="441"/>
      <c r="AD992" s="441"/>
      <c r="AE992" s="441"/>
      <c r="AF992" s="441"/>
      <c r="AG992" s="441"/>
      <c r="AH992" s="441"/>
      <c r="AI992" s="441"/>
      <c r="AJ992" s="441"/>
      <c r="AK992" s="441"/>
      <c r="AL992" s="441"/>
      <c r="AM992" s="441"/>
      <c r="AN992" s="441"/>
      <c r="AO992" s="441"/>
      <c r="AP992" s="441"/>
      <c r="AQ992" s="441"/>
      <c r="AR992" s="441"/>
      <c r="AS992" s="441"/>
      <c r="AT992" s="441"/>
      <c r="AU992" s="441"/>
      <c r="AV992" s="441"/>
      <c r="AW992" s="441"/>
      <c r="AX992" s="441"/>
      <c r="AY992" s="441"/>
      <c r="AZ992" s="441"/>
      <c r="BA992" s="441"/>
      <c r="BB992" s="441"/>
    </row>
    <row r="993" spans="1:54" ht="15.75" customHeight="1">
      <c r="A993" s="40"/>
      <c r="B993" s="89" t="s">
        <v>1193</v>
      </c>
      <c r="C993" s="441"/>
      <c r="D993" s="441">
        <v>3150</v>
      </c>
      <c r="E993" s="441"/>
      <c r="F993" s="441"/>
      <c r="G993" s="441">
        <v>39</v>
      </c>
      <c r="H993" s="441"/>
      <c r="I993" s="441"/>
      <c r="J993" s="441"/>
      <c r="K993" s="441"/>
      <c r="L993" s="441"/>
      <c r="M993" s="441"/>
      <c r="N993" s="441"/>
      <c r="O993" s="441"/>
      <c r="P993" s="441"/>
      <c r="Q993" s="441"/>
      <c r="R993" s="441"/>
      <c r="S993" s="441"/>
      <c r="T993" s="441"/>
      <c r="U993" s="441"/>
      <c r="V993" s="441"/>
      <c r="W993" s="441"/>
      <c r="X993" s="441"/>
      <c r="Y993" s="441"/>
      <c r="Z993" s="441"/>
      <c r="AA993" s="441"/>
      <c r="AB993" s="441"/>
      <c r="AC993" s="441"/>
      <c r="AD993" s="441"/>
      <c r="AE993" s="441"/>
      <c r="AF993" s="441"/>
      <c r="AG993" s="441"/>
      <c r="AH993" s="441"/>
      <c r="AI993" s="441"/>
      <c r="AJ993" s="441"/>
      <c r="AK993" s="441"/>
      <c r="AL993" s="441"/>
      <c r="AM993" s="441"/>
      <c r="AN993" s="441"/>
      <c r="AO993" s="441"/>
      <c r="AP993" s="441"/>
      <c r="AQ993" s="441"/>
      <c r="AR993" s="441"/>
      <c r="AS993" s="441"/>
      <c r="AT993" s="441"/>
      <c r="AU993" s="441"/>
      <c r="AV993" s="441"/>
      <c r="AW993" s="441"/>
      <c r="AX993" s="441"/>
      <c r="AY993" s="441"/>
      <c r="AZ993" s="441"/>
      <c r="BA993" s="441"/>
      <c r="BB993" s="441"/>
    </row>
    <row r="994" spans="1:54" ht="15.75" customHeight="1">
      <c r="A994" s="40"/>
      <c r="B994" s="89" t="s">
        <v>1021</v>
      </c>
      <c r="C994" s="441"/>
      <c r="D994" s="441">
        <v>3320</v>
      </c>
      <c r="E994" s="441"/>
      <c r="F994" s="441"/>
      <c r="G994" s="41" t="s">
        <v>2031</v>
      </c>
      <c r="H994" s="441"/>
      <c r="I994" s="441"/>
      <c r="J994" s="441"/>
      <c r="K994" s="441"/>
      <c r="L994" s="441"/>
      <c r="M994" s="441"/>
      <c r="N994" s="441"/>
      <c r="O994" s="441"/>
      <c r="P994" s="441"/>
      <c r="Q994" s="441"/>
      <c r="R994" s="441"/>
      <c r="S994" s="441"/>
      <c r="T994" s="441"/>
      <c r="U994" s="441"/>
      <c r="V994" s="441"/>
      <c r="W994" s="441"/>
      <c r="X994" s="441"/>
      <c r="Y994" s="441"/>
      <c r="Z994" s="441"/>
      <c r="AA994" s="441"/>
      <c r="AB994" s="441"/>
      <c r="AC994" s="441"/>
      <c r="AD994" s="441"/>
      <c r="AE994" s="441"/>
      <c r="AF994" s="441"/>
      <c r="AG994" s="441"/>
      <c r="AH994" s="441"/>
      <c r="AI994" s="441"/>
      <c r="AJ994" s="441"/>
      <c r="AK994" s="441"/>
      <c r="AL994" s="441"/>
      <c r="AM994" s="441"/>
      <c r="AN994" s="441"/>
      <c r="AO994" s="441"/>
      <c r="AP994" s="441"/>
      <c r="AQ994" s="441"/>
      <c r="AR994" s="441"/>
      <c r="AS994" s="441"/>
      <c r="AT994" s="441"/>
      <c r="AU994" s="441"/>
      <c r="AV994" s="441"/>
      <c r="AW994" s="441"/>
      <c r="AX994" s="441"/>
      <c r="AY994" s="441"/>
      <c r="AZ994" s="441"/>
      <c r="BA994" s="441"/>
      <c r="BB994" s="441"/>
    </row>
    <row r="995" spans="1:54" ht="15.75" customHeight="1">
      <c r="A995" s="40"/>
      <c r="B995" s="89" t="s">
        <v>887</v>
      </c>
      <c r="C995" s="441"/>
      <c r="D995" s="441">
        <v>2970</v>
      </c>
      <c r="E995" s="441"/>
      <c r="F995" s="441"/>
      <c r="G995" s="41" t="s">
        <v>2185</v>
      </c>
      <c r="H995" s="441"/>
      <c r="I995" s="441"/>
      <c r="J995" s="441"/>
      <c r="K995" s="441"/>
      <c r="L995" s="441"/>
      <c r="M995" s="441"/>
      <c r="N995" s="441"/>
      <c r="O995" s="441"/>
      <c r="P995" s="441"/>
      <c r="Q995" s="441"/>
      <c r="R995" s="441"/>
      <c r="S995" s="441"/>
      <c r="T995" s="441"/>
      <c r="U995" s="441"/>
      <c r="V995" s="441"/>
      <c r="W995" s="441"/>
      <c r="X995" s="441"/>
      <c r="Y995" s="441"/>
      <c r="Z995" s="441"/>
      <c r="AA995" s="441"/>
      <c r="AB995" s="441"/>
      <c r="AC995" s="441"/>
      <c r="AD995" s="441"/>
      <c r="AE995" s="441"/>
      <c r="AF995" s="441"/>
      <c r="AG995" s="441"/>
      <c r="AH995" s="441"/>
      <c r="AI995" s="441"/>
      <c r="AJ995" s="441"/>
      <c r="AK995" s="441"/>
      <c r="AL995" s="441"/>
      <c r="AM995" s="441"/>
      <c r="AN995" s="441"/>
      <c r="AO995" s="441"/>
      <c r="AP995" s="441"/>
      <c r="AQ995" s="441"/>
      <c r="AR995" s="441"/>
      <c r="AS995" s="441"/>
      <c r="AT995" s="441"/>
      <c r="AU995" s="441"/>
      <c r="AV995" s="441"/>
      <c r="AW995" s="441"/>
      <c r="AX995" s="441"/>
      <c r="AY995" s="441"/>
      <c r="AZ995" s="441"/>
      <c r="BA995" s="441"/>
      <c r="BB995" s="441"/>
    </row>
    <row r="996" spans="1:54" ht="15.75" customHeight="1">
      <c r="A996" s="40"/>
      <c r="B996" s="89" t="s">
        <v>1278</v>
      </c>
      <c r="C996" s="441"/>
      <c r="D996" s="441">
        <v>3720</v>
      </c>
      <c r="E996" s="441"/>
      <c r="F996" s="441"/>
      <c r="G996" s="41" t="s">
        <v>748</v>
      </c>
      <c r="H996" s="441"/>
      <c r="I996" s="441"/>
      <c r="J996" s="441"/>
      <c r="K996" s="441"/>
      <c r="L996" s="441"/>
      <c r="M996" s="441"/>
      <c r="N996" s="441"/>
      <c r="O996" s="441"/>
      <c r="P996" s="441"/>
      <c r="Q996" s="441"/>
      <c r="R996" s="441"/>
      <c r="S996" s="441"/>
      <c r="T996" s="441"/>
      <c r="U996" s="441"/>
      <c r="V996" s="441"/>
      <c r="W996" s="441"/>
      <c r="X996" s="441"/>
      <c r="Y996" s="441"/>
      <c r="Z996" s="441"/>
      <c r="AA996" s="441"/>
      <c r="AB996" s="441"/>
      <c r="AC996" s="441"/>
      <c r="AD996" s="441"/>
      <c r="AE996" s="441"/>
      <c r="AF996" s="441"/>
      <c r="AG996" s="441"/>
      <c r="AH996" s="441"/>
      <c r="AI996" s="441"/>
      <c r="AJ996" s="441"/>
      <c r="AK996" s="441"/>
      <c r="AL996" s="441"/>
      <c r="AM996" s="441"/>
      <c r="AN996" s="441"/>
      <c r="AO996" s="441"/>
      <c r="AP996" s="441"/>
      <c r="AQ996" s="441"/>
      <c r="AR996" s="441"/>
      <c r="AS996" s="441"/>
      <c r="AT996" s="441"/>
      <c r="AU996" s="441"/>
      <c r="AV996" s="441"/>
      <c r="AW996" s="441"/>
      <c r="AX996" s="441"/>
      <c r="AY996" s="441"/>
      <c r="AZ996" s="441"/>
      <c r="BA996" s="441"/>
      <c r="BB996" s="441"/>
    </row>
    <row r="997" spans="1:54" ht="15.75" customHeight="1">
      <c r="A997" s="40"/>
      <c r="B997" s="89" t="s">
        <v>1497</v>
      </c>
      <c r="C997" s="441"/>
      <c r="D997" s="441">
        <v>3700</v>
      </c>
      <c r="E997" s="441"/>
      <c r="F997" s="441"/>
      <c r="G997" s="41" t="s">
        <v>2422</v>
      </c>
      <c r="H997" s="441"/>
      <c r="I997" s="441"/>
      <c r="J997" s="441"/>
      <c r="K997" s="441"/>
      <c r="L997" s="441"/>
      <c r="M997" s="441"/>
      <c r="N997" s="441"/>
      <c r="O997" s="441"/>
      <c r="P997" s="441"/>
      <c r="Q997" s="441"/>
      <c r="R997" s="441"/>
      <c r="S997" s="441"/>
      <c r="T997" s="441"/>
      <c r="U997" s="441"/>
      <c r="V997" s="441"/>
      <c r="W997" s="441"/>
      <c r="X997" s="441"/>
      <c r="Y997" s="441"/>
      <c r="Z997" s="441"/>
      <c r="AA997" s="441"/>
      <c r="AB997" s="441"/>
      <c r="AC997" s="441"/>
      <c r="AD997" s="441"/>
      <c r="AE997" s="441"/>
      <c r="AF997" s="441"/>
      <c r="AG997" s="441"/>
      <c r="AH997" s="441"/>
      <c r="AI997" s="441"/>
      <c r="AJ997" s="441"/>
      <c r="AK997" s="441"/>
      <c r="AL997" s="441"/>
      <c r="AM997" s="441"/>
      <c r="AN997" s="441"/>
      <c r="AO997" s="441"/>
      <c r="AP997" s="441"/>
      <c r="AQ997" s="441"/>
      <c r="AR997" s="441"/>
      <c r="AS997" s="441"/>
      <c r="AT997" s="441"/>
      <c r="AU997" s="441"/>
      <c r="AV997" s="441"/>
      <c r="AW997" s="441"/>
      <c r="AX997" s="441"/>
      <c r="AY997" s="441"/>
      <c r="AZ997" s="441"/>
      <c r="BA997" s="441"/>
      <c r="BB997" s="441"/>
    </row>
    <row r="998" spans="1:54" ht="15.75" customHeight="1">
      <c r="A998" s="40"/>
      <c r="B998" s="89" t="s">
        <v>971</v>
      </c>
      <c r="C998" s="441"/>
      <c r="D998" s="441">
        <v>2450</v>
      </c>
      <c r="E998" s="441"/>
      <c r="F998" s="441"/>
      <c r="G998" s="41" t="s">
        <v>2040</v>
      </c>
      <c r="H998" s="441"/>
      <c r="I998" s="441"/>
      <c r="J998" s="441"/>
      <c r="K998" s="441"/>
      <c r="L998" s="441"/>
      <c r="M998" s="441"/>
      <c r="N998" s="441"/>
      <c r="O998" s="441"/>
      <c r="P998" s="441"/>
      <c r="Q998" s="441"/>
      <c r="R998" s="441"/>
      <c r="S998" s="441"/>
      <c r="T998" s="441"/>
      <c r="U998" s="441"/>
      <c r="V998" s="441"/>
      <c r="W998" s="441"/>
      <c r="X998" s="441"/>
      <c r="Y998" s="441"/>
      <c r="Z998" s="441"/>
      <c r="AA998" s="441"/>
      <c r="AB998" s="441"/>
      <c r="AC998" s="441"/>
      <c r="AD998" s="441"/>
      <c r="AE998" s="441"/>
      <c r="AF998" s="441"/>
      <c r="AG998" s="441"/>
      <c r="AH998" s="441"/>
      <c r="AI998" s="441"/>
      <c r="AJ998" s="441"/>
      <c r="AK998" s="441"/>
      <c r="AL998" s="441"/>
      <c r="AM998" s="441"/>
      <c r="AN998" s="441"/>
      <c r="AO998" s="441"/>
      <c r="AP998" s="441"/>
      <c r="AQ998" s="441"/>
      <c r="AR998" s="441"/>
      <c r="AS998" s="441"/>
      <c r="AT998" s="441"/>
      <c r="AU998" s="441"/>
      <c r="AV998" s="441"/>
      <c r="AW998" s="441"/>
      <c r="AX998" s="441"/>
      <c r="AY998" s="441"/>
      <c r="AZ998" s="441"/>
      <c r="BA998" s="441"/>
      <c r="BB998" s="441"/>
    </row>
    <row r="999" spans="1:54" ht="15.75" customHeight="1">
      <c r="A999" s="40"/>
      <c r="B999" s="89" t="s">
        <v>2745</v>
      </c>
      <c r="C999" s="441"/>
      <c r="D999" s="441">
        <v>3210</v>
      </c>
      <c r="E999" s="441"/>
      <c r="F999" s="441"/>
      <c r="G999" s="41" t="s">
        <v>2394</v>
      </c>
      <c r="H999" s="441"/>
      <c r="I999" s="441"/>
      <c r="J999" s="441"/>
      <c r="K999" s="441"/>
      <c r="L999" s="441"/>
      <c r="M999" s="441"/>
      <c r="N999" s="441"/>
      <c r="O999" s="441"/>
      <c r="P999" s="441"/>
      <c r="Q999" s="441"/>
      <c r="R999" s="441"/>
      <c r="S999" s="441"/>
      <c r="T999" s="441"/>
      <c r="U999" s="441"/>
      <c r="V999" s="441"/>
      <c r="W999" s="441"/>
      <c r="X999" s="441"/>
      <c r="Y999" s="441"/>
      <c r="Z999" s="441"/>
      <c r="AA999" s="441"/>
      <c r="AB999" s="441"/>
      <c r="AC999" s="441"/>
      <c r="AD999" s="441"/>
      <c r="AE999" s="441"/>
      <c r="AF999" s="441"/>
      <c r="AG999" s="441"/>
      <c r="AH999" s="441"/>
      <c r="AI999" s="441"/>
      <c r="AJ999" s="441"/>
      <c r="AK999" s="441"/>
      <c r="AL999" s="441"/>
      <c r="AM999" s="441"/>
      <c r="AN999" s="441"/>
      <c r="AO999" s="441"/>
      <c r="AP999" s="441"/>
      <c r="AQ999" s="441"/>
      <c r="AR999" s="441"/>
      <c r="AS999" s="441"/>
      <c r="AT999" s="441"/>
      <c r="AU999" s="441"/>
      <c r="AV999" s="441"/>
      <c r="AW999" s="441"/>
      <c r="AX999" s="441"/>
      <c r="AY999" s="441"/>
      <c r="AZ999" s="441"/>
      <c r="BA999" s="441"/>
      <c r="BB999" s="441"/>
    </row>
    <row r="1000" spans="1:54" ht="15.75" customHeight="1">
      <c r="A1000" s="40" t="s">
        <v>860</v>
      </c>
      <c r="B1000" s="89" t="s">
        <v>2779</v>
      </c>
      <c r="C1000" s="441"/>
      <c r="D1000" s="441">
        <v>1020</v>
      </c>
      <c r="E1000" s="441">
        <v>8</v>
      </c>
      <c r="F1000" s="41" t="s">
        <v>861</v>
      </c>
      <c r="G1000" s="41" t="s">
        <v>2092</v>
      </c>
      <c r="H1000" s="441"/>
      <c r="I1000" s="441"/>
      <c r="J1000" s="441"/>
      <c r="K1000" s="441"/>
      <c r="L1000" s="441"/>
      <c r="M1000" s="441"/>
      <c r="N1000" s="441"/>
      <c r="O1000" s="441"/>
      <c r="P1000" s="441"/>
      <c r="Q1000" s="441"/>
      <c r="R1000" s="441"/>
      <c r="S1000" s="441"/>
      <c r="T1000" s="441"/>
      <c r="U1000" s="441"/>
      <c r="V1000" s="441"/>
      <c r="W1000" s="441"/>
      <c r="X1000" s="441"/>
      <c r="Y1000" s="441"/>
      <c r="Z1000" s="441"/>
      <c r="AA1000" s="441"/>
      <c r="AB1000" s="441"/>
      <c r="AC1000" s="441"/>
      <c r="AD1000" s="441"/>
      <c r="AE1000" s="441"/>
      <c r="AF1000" s="441"/>
      <c r="AG1000" s="441"/>
      <c r="AH1000" s="441"/>
      <c r="AI1000" s="441"/>
      <c r="AJ1000" s="441"/>
      <c r="AK1000" s="441"/>
      <c r="AL1000" s="441"/>
      <c r="AM1000" s="441"/>
      <c r="AN1000" s="441"/>
      <c r="AO1000" s="441"/>
      <c r="AP1000" s="441"/>
      <c r="AQ1000" s="441"/>
      <c r="AR1000" s="441"/>
      <c r="AS1000" s="441"/>
      <c r="AT1000" s="441"/>
      <c r="AU1000" s="441"/>
      <c r="AV1000" s="441"/>
      <c r="AW1000" s="441"/>
      <c r="AX1000" s="441"/>
      <c r="AY1000" s="441"/>
      <c r="AZ1000" s="441"/>
      <c r="BA1000" s="441"/>
      <c r="BB1000" s="441"/>
    </row>
    <row r="1001" spans="1:54" ht="15.75" customHeight="1">
      <c r="A1001" s="40" t="s">
        <v>863</v>
      </c>
      <c r="B1001" s="89" t="s">
        <v>2780</v>
      </c>
      <c r="C1001" s="441"/>
      <c r="D1001" s="435" t="s">
        <v>2094</v>
      </c>
      <c r="E1001" s="441"/>
      <c r="F1001" s="441"/>
      <c r="G1001" s="91" t="s">
        <v>2093</v>
      </c>
      <c r="H1001" s="441"/>
      <c r="I1001" s="441"/>
      <c r="J1001" s="441"/>
      <c r="K1001" s="441"/>
      <c r="L1001" s="441"/>
      <c r="M1001" s="441"/>
      <c r="N1001" s="441"/>
      <c r="O1001" s="441"/>
      <c r="P1001" s="441"/>
      <c r="Q1001" s="441"/>
      <c r="R1001" s="441"/>
      <c r="S1001" s="441"/>
      <c r="T1001" s="441"/>
      <c r="U1001" s="441"/>
      <c r="V1001" s="441"/>
      <c r="W1001" s="441"/>
      <c r="X1001" s="441"/>
      <c r="Y1001" s="441"/>
      <c r="Z1001" s="441"/>
      <c r="AA1001" s="441"/>
      <c r="AB1001" s="441"/>
      <c r="AC1001" s="441"/>
      <c r="AD1001" s="441"/>
      <c r="AE1001" s="441"/>
      <c r="AF1001" s="441"/>
      <c r="AG1001" s="441"/>
      <c r="AH1001" s="441"/>
      <c r="AI1001" s="441"/>
      <c r="AJ1001" s="441"/>
      <c r="AK1001" s="441"/>
      <c r="AL1001" s="441"/>
      <c r="AM1001" s="441"/>
      <c r="AN1001" s="441"/>
      <c r="AO1001" s="441"/>
      <c r="AP1001" s="441"/>
      <c r="AQ1001" s="441"/>
      <c r="AR1001" s="441"/>
      <c r="AS1001" s="441"/>
      <c r="AT1001" s="441"/>
      <c r="AU1001" s="441"/>
      <c r="AV1001" s="441"/>
      <c r="AW1001" s="441"/>
      <c r="AX1001" s="441"/>
      <c r="AY1001" s="441"/>
      <c r="AZ1001" s="441"/>
      <c r="BA1001" s="441"/>
      <c r="BB1001" s="441"/>
    </row>
    <row r="1002" spans="1:54" ht="15.75" customHeight="1">
      <c r="A1002" s="40" t="s">
        <v>866</v>
      </c>
      <c r="B1002" s="89" t="s">
        <v>1281</v>
      </c>
      <c r="C1002" s="441"/>
      <c r="D1002" s="441">
        <v>1760</v>
      </c>
      <c r="E1002" s="441">
        <v>23</v>
      </c>
      <c r="F1002" s="441">
        <v>31</v>
      </c>
      <c r="G1002" s="41" t="s">
        <v>2781</v>
      </c>
      <c r="H1002" s="441"/>
      <c r="I1002" s="441"/>
      <c r="J1002" s="441"/>
      <c r="K1002" s="441"/>
      <c r="L1002" s="441"/>
      <c r="M1002" s="441"/>
      <c r="N1002" s="441"/>
      <c r="O1002" s="441"/>
      <c r="P1002" s="441"/>
      <c r="Q1002" s="441"/>
      <c r="R1002" s="441"/>
      <c r="S1002" s="441"/>
      <c r="T1002" s="441"/>
      <c r="U1002" s="441"/>
      <c r="V1002" s="441"/>
      <c r="W1002" s="441"/>
      <c r="X1002" s="441"/>
      <c r="Y1002" s="441"/>
      <c r="Z1002" s="441"/>
      <c r="AA1002" s="441"/>
      <c r="AB1002" s="441"/>
      <c r="AC1002" s="441"/>
      <c r="AD1002" s="441"/>
      <c r="AE1002" s="441"/>
      <c r="AF1002" s="441"/>
      <c r="AG1002" s="441"/>
      <c r="AH1002" s="441"/>
      <c r="AI1002" s="441"/>
      <c r="AJ1002" s="441"/>
      <c r="AK1002" s="441"/>
      <c r="AL1002" s="441"/>
      <c r="AM1002" s="441"/>
      <c r="AN1002" s="441"/>
      <c r="AO1002" s="441"/>
      <c r="AP1002" s="441"/>
      <c r="AQ1002" s="441"/>
      <c r="AR1002" s="441"/>
      <c r="AS1002" s="441"/>
      <c r="AT1002" s="441"/>
      <c r="AU1002" s="441"/>
      <c r="AV1002" s="441"/>
      <c r="AW1002" s="441"/>
      <c r="AX1002" s="441"/>
      <c r="AY1002" s="441"/>
      <c r="AZ1002" s="441"/>
      <c r="BA1002" s="441"/>
      <c r="BB1002" s="441"/>
    </row>
    <row r="1003" spans="1:54" ht="15.75" customHeight="1">
      <c r="A1003" s="40" t="s">
        <v>868</v>
      </c>
      <c r="B1003" s="89" t="s">
        <v>1281</v>
      </c>
      <c r="C1003" s="441"/>
      <c r="D1003" s="441">
        <v>2100</v>
      </c>
      <c r="E1003" s="441">
        <v>0</v>
      </c>
      <c r="F1003" s="41" t="s">
        <v>2782</v>
      </c>
      <c r="G1003" s="41" t="s">
        <v>2782</v>
      </c>
      <c r="H1003" s="441"/>
      <c r="I1003" s="41" t="s">
        <v>2358</v>
      </c>
      <c r="J1003" s="441"/>
      <c r="K1003" s="441"/>
      <c r="L1003" s="441"/>
      <c r="M1003" s="441"/>
      <c r="N1003" s="441"/>
      <c r="O1003" s="441"/>
      <c r="P1003" s="441"/>
      <c r="Q1003" s="441"/>
      <c r="R1003" s="441"/>
      <c r="S1003" s="441"/>
      <c r="T1003" s="441"/>
      <c r="U1003" s="441"/>
      <c r="V1003" s="441"/>
      <c r="W1003" s="441"/>
      <c r="X1003" s="441"/>
      <c r="Y1003" s="441"/>
      <c r="Z1003" s="441"/>
      <c r="AA1003" s="441"/>
      <c r="AB1003" s="441"/>
      <c r="AC1003" s="441"/>
      <c r="AD1003" s="441"/>
      <c r="AE1003" s="441"/>
      <c r="AF1003" s="441"/>
      <c r="AG1003" s="441"/>
      <c r="AH1003" s="441"/>
      <c r="AI1003" s="441"/>
      <c r="AJ1003" s="441"/>
      <c r="AK1003" s="441"/>
      <c r="AL1003" s="441"/>
      <c r="AM1003" s="441"/>
      <c r="AN1003" s="441"/>
      <c r="AO1003" s="441"/>
      <c r="AP1003" s="441"/>
      <c r="AQ1003" s="441"/>
      <c r="AR1003" s="441"/>
      <c r="AS1003" s="441"/>
      <c r="AT1003" s="441"/>
      <c r="AU1003" s="441"/>
      <c r="AV1003" s="441"/>
      <c r="AW1003" s="441"/>
      <c r="AX1003" s="441"/>
      <c r="AY1003" s="441"/>
      <c r="AZ1003" s="441"/>
      <c r="BA1003" s="441"/>
      <c r="BB1003" s="441"/>
    </row>
    <row r="1004" spans="1:54" ht="15.75" customHeight="1">
      <c r="A1004" s="40"/>
      <c r="B1004" s="89" t="s">
        <v>2741</v>
      </c>
      <c r="C1004" s="441"/>
      <c r="D1004" s="441">
        <v>2900</v>
      </c>
      <c r="E1004" s="441">
        <v>1</v>
      </c>
      <c r="F1004" s="41" t="s">
        <v>2783</v>
      </c>
      <c r="G1004" s="41" t="s">
        <v>2783</v>
      </c>
      <c r="H1004" s="41" t="s">
        <v>2358</v>
      </c>
      <c r="I1004" s="441"/>
      <c r="J1004" s="441"/>
      <c r="K1004" s="441"/>
      <c r="L1004" s="441"/>
      <c r="M1004" s="441"/>
      <c r="N1004" s="441"/>
      <c r="O1004" s="441"/>
      <c r="P1004" s="441"/>
      <c r="Q1004" s="441"/>
      <c r="R1004" s="441"/>
      <c r="S1004" s="441"/>
      <c r="T1004" s="441"/>
      <c r="U1004" s="441"/>
      <c r="V1004" s="441"/>
      <c r="W1004" s="441"/>
      <c r="X1004" s="441"/>
      <c r="Y1004" s="441"/>
      <c r="Z1004" s="441"/>
      <c r="AA1004" s="441"/>
      <c r="AB1004" s="441"/>
      <c r="AC1004" s="441"/>
      <c r="AD1004" s="441"/>
      <c r="AE1004" s="441"/>
      <c r="AF1004" s="441"/>
      <c r="AG1004" s="441"/>
      <c r="AH1004" s="441"/>
      <c r="AI1004" s="441"/>
      <c r="AJ1004" s="441"/>
      <c r="AK1004" s="441"/>
      <c r="AL1004" s="441"/>
      <c r="AM1004" s="441"/>
      <c r="AN1004" s="441"/>
      <c r="AO1004" s="441"/>
      <c r="AP1004" s="441"/>
      <c r="AQ1004" s="441"/>
      <c r="AR1004" s="441"/>
      <c r="AS1004" s="441"/>
      <c r="AT1004" s="441"/>
      <c r="AU1004" s="441"/>
      <c r="AV1004" s="441"/>
      <c r="AW1004" s="441"/>
      <c r="AX1004" s="441"/>
      <c r="AY1004" s="441"/>
      <c r="AZ1004" s="441"/>
      <c r="BA1004" s="441"/>
      <c r="BB1004" s="441"/>
    </row>
    <row r="1005" spans="1:54" ht="15.75" customHeight="1">
      <c r="A1005" s="40"/>
      <c r="B1005" s="89" t="s">
        <v>1029</v>
      </c>
      <c r="C1005" s="441"/>
      <c r="D1005" s="441">
        <v>3300</v>
      </c>
      <c r="E1005" s="441">
        <v>0</v>
      </c>
      <c r="F1005" s="41" t="s">
        <v>2148</v>
      </c>
      <c r="G1005" s="41" t="s">
        <v>2148</v>
      </c>
      <c r="H1005" s="441"/>
      <c r="I1005" s="441"/>
      <c r="J1005" s="441"/>
      <c r="K1005" s="441"/>
      <c r="L1005" s="441"/>
      <c r="M1005" s="441"/>
      <c r="N1005" s="441"/>
      <c r="O1005" s="441"/>
      <c r="P1005" s="441"/>
      <c r="Q1005" s="441"/>
      <c r="R1005" s="441"/>
      <c r="S1005" s="441"/>
      <c r="T1005" s="441"/>
      <c r="U1005" s="441"/>
      <c r="V1005" s="441"/>
      <c r="W1005" s="441"/>
      <c r="X1005" s="441"/>
      <c r="Y1005" s="441"/>
      <c r="Z1005" s="441"/>
      <c r="AA1005" s="441"/>
      <c r="AB1005" s="441"/>
      <c r="AC1005" s="441"/>
      <c r="AD1005" s="441"/>
      <c r="AE1005" s="441"/>
      <c r="AF1005" s="441"/>
      <c r="AG1005" s="441"/>
      <c r="AH1005" s="441"/>
      <c r="AI1005" s="441"/>
      <c r="AJ1005" s="441"/>
      <c r="AK1005" s="441"/>
      <c r="AL1005" s="441"/>
      <c r="AM1005" s="441"/>
      <c r="AN1005" s="441"/>
      <c r="AO1005" s="441"/>
      <c r="AP1005" s="441"/>
      <c r="AQ1005" s="441"/>
      <c r="AR1005" s="441"/>
      <c r="AS1005" s="441"/>
      <c r="AT1005" s="441"/>
      <c r="AU1005" s="441"/>
      <c r="AV1005" s="441"/>
      <c r="AW1005" s="441"/>
      <c r="AX1005" s="441"/>
      <c r="AY1005" s="441"/>
      <c r="AZ1005" s="441"/>
      <c r="BA1005" s="441"/>
      <c r="BB1005" s="441"/>
    </row>
    <row r="1006" spans="1:54" ht="15.75" customHeight="1">
      <c r="A1006" s="40"/>
      <c r="B1006" s="89" t="s">
        <v>1153</v>
      </c>
      <c r="C1006" s="441"/>
      <c r="D1006" s="441"/>
      <c r="E1006" s="441"/>
      <c r="F1006" s="41" t="s">
        <v>2148</v>
      </c>
      <c r="G1006" s="41" t="s">
        <v>2148</v>
      </c>
      <c r="H1006" s="441"/>
      <c r="I1006" s="441"/>
      <c r="J1006" s="441"/>
      <c r="K1006" s="441"/>
      <c r="L1006" s="441"/>
      <c r="M1006" s="441"/>
      <c r="N1006" s="441"/>
      <c r="O1006" s="441"/>
      <c r="P1006" s="441"/>
      <c r="Q1006" s="441"/>
      <c r="R1006" s="441"/>
      <c r="S1006" s="441"/>
      <c r="T1006" s="441"/>
      <c r="U1006" s="441"/>
      <c r="V1006" s="441"/>
      <c r="W1006" s="441"/>
      <c r="X1006" s="441"/>
      <c r="Y1006" s="441"/>
      <c r="Z1006" s="441"/>
      <c r="AA1006" s="441"/>
      <c r="AB1006" s="441"/>
      <c r="AC1006" s="441"/>
      <c r="AD1006" s="441"/>
      <c r="AE1006" s="441"/>
      <c r="AF1006" s="441"/>
      <c r="AG1006" s="441"/>
      <c r="AH1006" s="441"/>
      <c r="AI1006" s="441"/>
      <c r="AJ1006" s="441"/>
      <c r="AK1006" s="441"/>
      <c r="AL1006" s="441"/>
      <c r="AM1006" s="441"/>
      <c r="AN1006" s="441"/>
      <c r="AO1006" s="441"/>
      <c r="AP1006" s="441"/>
      <c r="AQ1006" s="441"/>
      <c r="AR1006" s="441"/>
      <c r="AS1006" s="441"/>
      <c r="AT1006" s="441"/>
      <c r="AU1006" s="441"/>
      <c r="AV1006" s="441"/>
      <c r="AW1006" s="441"/>
      <c r="AX1006" s="441"/>
      <c r="AY1006" s="441"/>
      <c r="AZ1006" s="441"/>
      <c r="BA1006" s="441"/>
      <c r="BB1006" s="441"/>
    </row>
    <row r="1007" spans="1:54" ht="15.75" customHeight="1">
      <c r="A1007" s="40" t="s">
        <v>871</v>
      </c>
      <c r="B1007" s="89" t="s">
        <v>1281</v>
      </c>
      <c r="C1007" s="441"/>
      <c r="D1007" s="441"/>
      <c r="E1007" s="441"/>
      <c r="F1007" s="441"/>
      <c r="G1007" s="41" t="s">
        <v>2466</v>
      </c>
      <c r="H1007" s="41" t="s">
        <v>2358</v>
      </c>
      <c r="I1007" s="441"/>
      <c r="J1007" s="441"/>
      <c r="K1007" s="441"/>
      <c r="L1007" s="441"/>
      <c r="M1007" s="441"/>
      <c r="N1007" s="441"/>
      <c r="O1007" s="441"/>
      <c r="P1007" s="441"/>
      <c r="Q1007" s="441"/>
      <c r="R1007" s="441"/>
      <c r="S1007" s="441"/>
      <c r="T1007" s="441"/>
      <c r="U1007" s="441"/>
      <c r="V1007" s="441"/>
      <c r="W1007" s="441"/>
      <c r="X1007" s="441"/>
      <c r="Y1007" s="441"/>
      <c r="Z1007" s="441"/>
      <c r="AA1007" s="441"/>
      <c r="AB1007" s="441"/>
      <c r="AC1007" s="441"/>
      <c r="AD1007" s="441"/>
      <c r="AE1007" s="441"/>
      <c r="AF1007" s="441"/>
      <c r="AG1007" s="441"/>
      <c r="AH1007" s="441"/>
      <c r="AI1007" s="441"/>
      <c r="AJ1007" s="441"/>
      <c r="AK1007" s="441"/>
      <c r="AL1007" s="441"/>
      <c r="AM1007" s="441"/>
      <c r="AN1007" s="441"/>
      <c r="AO1007" s="441"/>
      <c r="AP1007" s="441"/>
      <c r="AQ1007" s="441"/>
      <c r="AR1007" s="441"/>
      <c r="AS1007" s="441"/>
      <c r="AT1007" s="441"/>
      <c r="AU1007" s="441"/>
      <c r="AV1007" s="441"/>
      <c r="AW1007" s="441"/>
      <c r="AX1007" s="441"/>
      <c r="AY1007" s="441"/>
      <c r="AZ1007" s="441"/>
      <c r="BA1007" s="441"/>
      <c r="BB1007" s="441"/>
    </row>
    <row r="1008" spans="1:54" ht="15.75" customHeight="1">
      <c r="A1008" s="40"/>
      <c r="B1008" s="89" t="s">
        <v>2741</v>
      </c>
      <c r="C1008" s="441"/>
      <c r="D1008" s="441"/>
      <c r="E1008" s="441"/>
      <c r="F1008" s="441"/>
      <c r="G1008" s="41" t="s">
        <v>2414</v>
      </c>
      <c r="H1008" s="41" t="s">
        <v>2358</v>
      </c>
      <c r="I1008" s="441"/>
      <c r="J1008" s="441"/>
      <c r="K1008" s="441"/>
      <c r="L1008" s="441"/>
      <c r="M1008" s="441"/>
      <c r="N1008" s="441"/>
      <c r="O1008" s="441"/>
      <c r="P1008" s="441"/>
      <c r="Q1008" s="441"/>
      <c r="R1008" s="441"/>
      <c r="S1008" s="441"/>
      <c r="T1008" s="441"/>
      <c r="U1008" s="441"/>
      <c r="V1008" s="441"/>
      <c r="W1008" s="441"/>
      <c r="X1008" s="441"/>
      <c r="Y1008" s="441"/>
      <c r="Z1008" s="441"/>
      <c r="AA1008" s="441"/>
      <c r="AB1008" s="441"/>
      <c r="AC1008" s="441"/>
      <c r="AD1008" s="441"/>
      <c r="AE1008" s="441"/>
      <c r="AF1008" s="441"/>
      <c r="AG1008" s="441"/>
      <c r="AH1008" s="441"/>
      <c r="AI1008" s="441"/>
      <c r="AJ1008" s="441"/>
      <c r="AK1008" s="441"/>
      <c r="AL1008" s="441"/>
      <c r="AM1008" s="441"/>
      <c r="AN1008" s="441"/>
      <c r="AO1008" s="441"/>
      <c r="AP1008" s="441"/>
      <c r="AQ1008" s="441"/>
      <c r="AR1008" s="441"/>
      <c r="AS1008" s="441"/>
      <c r="AT1008" s="441"/>
      <c r="AU1008" s="441"/>
      <c r="AV1008" s="441"/>
      <c r="AW1008" s="441"/>
      <c r="AX1008" s="441"/>
      <c r="AY1008" s="441"/>
      <c r="AZ1008" s="441"/>
      <c r="BA1008" s="441"/>
      <c r="BB1008" s="441"/>
    </row>
    <row r="1009" spans="1:54" ht="15.75" customHeight="1">
      <c r="A1009" s="40"/>
      <c r="B1009" s="89" t="s">
        <v>1029</v>
      </c>
      <c r="C1009" s="441"/>
      <c r="D1009" s="441"/>
      <c r="E1009" s="441"/>
      <c r="F1009" s="441"/>
      <c r="G1009" s="441">
        <v>29</v>
      </c>
      <c r="H1009" s="41" t="s">
        <v>2358</v>
      </c>
      <c r="I1009" s="441"/>
      <c r="J1009" s="441"/>
      <c r="K1009" s="441"/>
      <c r="L1009" s="441"/>
      <c r="M1009" s="441"/>
      <c r="N1009" s="441"/>
      <c r="O1009" s="441"/>
      <c r="P1009" s="441"/>
      <c r="Q1009" s="441"/>
      <c r="R1009" s="441"/>
      <c r="S1009" s="441"/>
      <c r="T1009" s="441"/>
      <c r="U1009" s="441"/>
      <c r="V1009" s="441"/>
      <c r="W1009" s="441"/>
      <c r="X1009" s="441"/>
      <c r="Y1009" s="441"/>
      <c r="Z1009" s="441"/>
      <c r="AA1009" s="441"/>
      <c r="AB1009" s="441"/>
      <c r="AC1009" s="441"/>
      <c r="AD1009" s="441"/>
      <c r="AE1009" s="441"/>
      <c r="AF1009" s="441"/>
      <c r="AG1009" s="441"/>
      <c r="AH1009" s="441"/>
      <c r="AI1009" s="441"/>
      <c r="AJ1009" s="441"/>
      <c r="AK1009" s="441"/>
      <c r="AL1009" s="441"/>
      <c r="AM1009" s="441"/>
      <c r="AN1009" s="441"/>
      <c r="AO1009" s="441"/>
      <c r="AP1009" s="441"/>
      <c r="AQ1009" s="441"/>
      <c r="AR1009" s="441"/>
      <c r="AS1009" s="441"/>
      <c r="AT1009" s="441"/>
      <c r="AU1009" s="441"/>
      <c r="AV1009" s="441"/>
      <c r="AW1009" s="441"/>
      <c r="AX1009" s="441"/>
      <c r="AY1009" s="441"/>
      <c r="AZ1009" s="441"/>
      <c r="BA1009" s="441"/>
      <c r="BB1009" s="441"/>
    </row>
    <row r="1010" spans="1:54" ht="15.75" customHeight="1">
      <c r="A1010" s="40"/>
      <c r="B1010" s="89" t="s">
        <v>1153</v>
      </c>
      <c r="C1010" s="441"/>
      <c r="D1010" s="441"/>
      <c r="E1010" s="441"/>
      <c r="F1010" s="441"/>
      <c r="G1010" s="441">
        <v>23</v>
      </c>
      <c r="H1010" s="41" t="s">
        <v>1961</v>
      </c>
      <c r="I1010" s="441"/>
      <c r="J1010" s="441"/>
      <c r="K1010" s="441"/>
      <c r="L1010" s="441"/>
      <c r="M1010" s="441"/>
      <c r="N1010" s="441"/>
      <c r="O1010" s="441"/>
      <c r="P1010" s="441"/>
      <c r="Q1010" s="441"/>
      <c r="R1010" s="441"/>
      <c r="S1010" s="441"/>
      <c r="T1010" s="441"/>
      <c r="U1010" s="441"/>
      <c r="V1010" s="441"/>
      <c r="W1010" s="441"/>
      <c r="X1010" s="441"/>
      <c r="Y1010" s="441"/>
      <c r="Z1010" s="441"/>
      <c r="AA1010" s="441"/>
      <c r="AB1010" s="441"/>
      <c r="AC1010" s="441"/>
      <c r="AD1010" s="441"/>
      <c r="AE1010" s="441"/>
      <c r="AF1010" s="441"/>
      <c r="AG1010" s="441"/>
      <c r="AH1010" s="441"/>
      <c r="AI1010" s="441"/>
      <c r="AJ1010" s="441"/>
      <c r="AK1010" s="441"/>
      <c r="AL1010" s="441"/>
      <c r="AM1010" s="441"/>
      <c r="AN1010" s="441"/>
      <c r="AO1010" s="441"/>
      <c r="AP1010" s="441"/>
      <c r="AQ1010" s="441"/>
      <c r="AR1010" s="441"/>
      <c r="AS1010" s="441"/>
      <c r="AT1010" s="441"/>
      <c r="AU1010" s="441"/>
      <c r="AV1010" s="441"/>
      <c r="AW1010" s="441"/>
      <c r="AX1010" s="441"/>
      <c r="AY1010" s="441"/>
      <c r="AZ1010" s="441"/>
      <c r="BA1010" s="441"/>
      <c r="BB1010" s="441"/>
    </row>
    <row r="1011" spans="1:54" ht="15.75" customHeight="1">
      <c r="A1011" s="40"/>
      <c r="B1011" s="89" t="s">
        <v>1025</v>
      </c>
      <c r="C1011" s="441"/>
      <c r="D1011" s="441"/>
      <c r="E1011" s="441"/>
      <c r="F1011" s="441"/>
      <c r="G1011" s="441">
        <v>33</v>
      </c>
      <c r="H1011" s="441"/>
      <c r="I1011" s="441"/>
      <c r="J1011" s="441"/>
      <c r="K1011" s="441"/>
      <c r="L1011" s="441"/>
      <c r="M1011" s="441"/>
      <c r="N1011" s="441"/>
      <c r="O1011" s="441"/>
      <c r="P1011" s="441"/>
      <c r="Q1011" s="441"/>
      <c r="R1011" s="441"/>
      <c r="S1011" s="441"/>
      <c r="T1011" s="441"/>
      <c r="U1011" s="441"/>
      <c r="V1011" s="441"/>
      <c r="W1011" s="441"/>
      <c r="X1011" s="441"/>
      <c r="Y1011" s="441"/>
      <c r="Z1011" s="441"/>
      <c r="AA1011" s="441"/>
      <c r="AB1011" s="441"/>
      <c r="AC1011" s="441"/>
      <c r="AD1011" s="441"/>
      <c r="AE1011" s="441"/>
      <c r="AF1011" s="441"/>
      <c r="AG1011" s="441"/>
      <c r="AH1011" s="441"/>
      <c r="AI1011" s="441"/>
      <c r="AJ1011" s="441"/>
      <c r="AK1011" s="441"/>
      <c r="AL1011" s="441"/>
      <c r="AM1011" s="441"/>
      <c r="AN1011" s="441"/>
      <c r="AO1011" s="441"/>
      <c r="AP1011" s="441"/>
      <c r="AQ1011" s="441"/>
      <c r="AR1011" s="441"/>
      <c r="AS1011" s="441"/>
      <c r="AT1011" s="441"/>
      <c r="AU1011" s="441"/>
      <c r="AV1011" s="441"/>
      <c r="AW1011" s="441"/>
      <c r="AX1011" s="441"/>
      <c r="AY1011" s="441"/>
      <c r="AZ1011" s="441"/>
      <c r="BA1011" s="441"/>
      <c r="BB1011" s="441"/>
    </row>
    <row r="1012" spans="1:54" ht="15.75" customHeight="1">
      <c r="A1012" s="40"/>
      <c r="B1012" s="89" t="s">
        <v>1009</v>
      </c>
      <c r="C1012" s="441"/>
      <c r="D1012" s="441"/>
      <c r="E1012" s="441"/>
      <c r="F1012" s="441"/>
      <c r="G1012" s="441">
        <v>30</v>
      </c>
      <c r="H1012" s="41" t="s">
        <v>2358</v>
      </c>
      <c r="I1012" s="441"/>
      <c r="J1012" s="441"/>
      <c r="K1012" s="441"/>
      <c r="L1012" s="441"/>
      <c r="M1012" s="441"/>
      <c r="N1012" s="441"/>
      <c r="O1012" s="441"/>
      <c r="P1012" s="441"/>
      <c r="Q1012" s="441"/>
      <c r="R1012" s="441"/>
      <c r="S1012" s="441"/>
      <c r="T1012" s="441"/>
      <c r="U1012" s="441"/>
      <c r="V1012" s="441"/>
      <c r="W1012" s="441"/>
      <c r="X1012" s="441"/>
      <c r="Y1012" s="441"/>
      <c r="Z1012" s="441"/>
      <c r="AA1012" s="441"/>
      <c r="AB1012" s="441"/>
      <c r="AC1012" s="441"/>
      <c r="AD1012" s="441"/>
      <c r="AE1012" s="441"/>
      <c r="AF1012" s="441"/>
      <c r="AG1012" s="441"/>
      <c r="AH1012" s="441"/>
      <c r="AI1012" s="441"/>
      <c r="AJ1012" s="441"/>
      <c r="AK1012" s="441"/>
      <c r="AL1012" s="441"/>
      <c r="AM1012" s="441"/>
      <c r="AN1012" s="441"/>
      <c r="AO1012" s="441"/>
      <c r="AP1012" s="441"/>
      <c r="AQ1012" s="441"/>
      <c r="AR1012" s="441"/>
      <c r="AS1012" s="441"/>
      <c r="AT1012" s="441"/>
      <c r="AU1012" s="441"/>
      <c r="AV1012" s="441"/>
      <c r="AW1012" s="441"/>
      <c r="AX1012" s="441"/>
      <c r="AY1012" s="441"/>
      <c r="AZ1012" s="441"/>
      <c r="BA1012" s="441"/>
      <c r="BB1012" s="441"/>
    </row>
    <row r="1013" spans="1:54" ht="15.75" customHeight="1">
      <c r="A1013" s="40"/>
      <c r="B1013" s="89" t="s">
        <v>892</v>
      </c>
      <c r="C1013" s="441"/>
      <c r="D1013" s="441"/>
      <c r="E1013" s="441"/>
      <c r="F1013" s="441"/>
      <c r="G1013" s="41" t="s">
        <v>715</v>
      </c>
      <c r="H1013" s="41" t="s">
        <v>2358</v>
      </c>
      <c r="I1013" s="441"/>
      <c r="J1013" s="441"/>
      <c r="K1013" s="441"/>
      <c r="L1013" s="441"/>
      <c r="M1013" s="441"/>
      <c r="N1013" s="441"/>
      <c r="O1013" s="441"/>
      <c r="P1013" s="441"/>
      <c r="Q1013" s="441"/>
      <c r="R1013" s="441"/>
      <c r="S1013" s="441"/>
      <c r="T1013" s="441"/>
      <c r="U1013" s="441"/>
      <c r="V1013" s="441"/>
      <c r="W1013" s="441"/>
      <c r="X1013" s="441"/>
      <c r="Y1013" s="441"/>
      <c r="Z1013" s="441"/>
      <c r="AA1013" s="441"/>
      <c r="AB1013" s="441"/>
      <c r="AC1013" s="441"/>
      <c r="AD1013" s="441"/>
      <c r="AE1013" s="441"/>
      <c r="AF1013" s="441"/>
      <c r="AG1013" s="441"/>
      <c r="AH1013" s="441"/>
      <c r="AI1013" s="441"/>
      <c r="AJ1013" s="441"/>
      <c r="AK1013" s="441"/>
      <c r="AL1013" s="441"/>
      <c r="AM1013" s="441"/>
      <c r="AN1013" s="441"/>
      <c r="AO1013" s="441"/>
      <c r="AP1013" s="441"/>
      <c r="AQ1013" s="441"/>
      <c r="AR1013" s="441"/>
      <c r="AS1013" s="441"/>
      <c r="AT1013" s="441"/>
      <c r="AU1013" s="441"/>
      <c r="AV1013" s="441"/>
      <c r="AW1013" s="441"/>
      <c r="AX1013" s="441"/>
      <c r="AY1013" s="441"/>
      <c r="AZ1013" s="441"/>
      <c r="BA1013" s="441"/>
      <c r="BB1013" s="441"/>
    </row>
    <row r="1014" spans="1:54" ht="15.75" customHeight="1">
      <c r="A1014" s="40"/>
      <c r="B1014" s="89" t="s">
        <v>810</v>
      </c>
      <c r="C1014" s="441"/>
      <c r="D1014" s="441"/>
      <c r="E1014" s="441"/>
      <c r="F1014" s="441"/>
      <c r="G1014" s="41" t="s">
        <v>920</v>
      </c>
      <c r="H1014" s="41" t="s">
        <v>2358</v>
      </c>
      <c r="I1014" s="441"/>
      <c r="J1014" s="441"/>
      <c r="K1014" s="441"/>
      <c r="L1014" s="441"/>
      <c r="M1014" s="441"/>
      <c r="N1014" s="441"/>
      <c r="O1014" s="441"/>
      <c r="P1014" s="441"/>
      <c r="Q1014" s="441"/>
      <c r="R1014" s="441"/>
      <c r="S1014" s="441"/>
      <c r="T1014" s="441"/>
      <c r="U1014" s="441"/>
      <c r="V1014" s="441"/>
      <c r="W1014" s="441"/>
      <c r="X1014" s="441"/>
      <c r="Y1014" s="441"/>
      <c r="Z1014" s="441"/>
      <c r="AA1014" s="441"/>
      <c r="AB1014" s="441"/>
      <c r="AC1014" s="441"/>
      <c r="AD1014" s="441"/>
      <c r="AE1014" s="441"/>
      <c r="AF1014" s="441"/>
      <c r="AG1014" s="441"/>
      <c r="AH1014" s="441"/>
      <c r="AI1014" s="441"/>
      <c r="AJ1014" s="441"/>
      <c r="AK1014" s="441"/>
      <c r="AL1014" s="441"/>
      <c r="AM1014" s="441"/>
      <c r="AN1014" s="441"/>
      <c r="AO1014" s="441"/>
      <c r="AP1014" s="441"/>
      <c r="AQ1014" s="441"/>
      <c r="AR1014" s="441"/>
      <c r="AS1014" s="441"/>
      <c r="AT1014" s="441"/>
      <c r="AU1014" s="441"/>
      <c r="AV1014" s="441"/>
      <c r="AW1014" s="441"/>
      <c r="AX1014" s="441"/>
      <c r="AY1014" s="441"/>
      <c r="AZ1014" s="441"/>
      <c r="BA1014" s="441"/>
      <c r="BB1014" s="441"/>
    </row>
    <row r="1015" spans="1:54" ht="15.75" customHeight="1">
      <c r="A1015" s="40"/>
      <c r="B1015" s="89" t="s">
        <v>1193</v>
      </c>
      <c r="C1015" s="441"/>
      <c r="D1015" s="441"/>
      <c r="E1015" s="441"/>
      <c r="F1015" s="441"/>
      <c r="G1015" s="41" t="s">
        <v>1042</v>
      </c>
      <c r="H1015" s="41" t="s">
        <v>2358</v>
      </c>
      <c r="I1015" s="441"/>
      <c r="J1015" s="441"/>
      <c r="K1015" s="441"/>
      <c r="L1015" s="441"/>
      <c r="M1015" s="441"/>
      <c r="N1015" s="441"/>
      <c r="O1015" s="441"/>
      <c r="P1015" s="441"/>
      <c r="Q1015" s="441"/>
      <c r="R1015" s="441"/>
      <c r="S1015" s="441"/>
      <c r="T1015" s="441"/>
      <c r="U1015" s="441"/>
      <c r="V1015" s="441"/>
      <c r="W1015" s="441"/>
      <c r="X1015" s="441"/>
      <c r="Y1015" s="441"/>
      <c r="Z1015" s="441"/>
      <c r="AA1015" s="441"/>
      <c r="AB1015" s="441"/>
      <c r="AC1015" s="441"/>
      <c r="AD1015" s="441"/>
      <c r="AE1015" s="441"/>
      <c r="AF1015" s="441"/>
      <c r="AG1015" s="441"/>
      <c r="AH1015" s="441"/>
      <c r="AI1015" s="441"/>
      <c r="AJ1015" s="441"/>
      <c r="AK1015" s="441"/>
      <c r="AL1015" s="441"/>
      <c r="AM1015" s="441"/>
      <c r="AN1015" s="441"/>
      <c r="AO1015" s="441"/>
      <c r="AP1015" s="441"/>
      <c r="AQ1015" s="441"/>
      <c r="AR1015" s="441"/>
      <c r="AS1015" s="441"/>
      <c r="AT1015" s="441"/>
      <c r="AU1015" s="441"/>
      <c r="AV1015" s="441"/>
      <c r="AW1015" s="441"/>
      <c r="AX1015" s="441"/>
      <c r="AY1015" s="441"/>
      <c r="AZ1015" s="441"/>
      <c r="BA1015" s="441"/>
      <c r="BB1015" s="441"/>
    </row>
    <row r="1016" spans="1:54" ht="15.75" customHeight="1">
      <c r="A1016" s="40" t="s">
        <v>874</v>
      </c>
      <c r="B1016" s="89" t="s">
        <v>1281</v>
      </c>
      <c r="C1016" s="441"/>
      <c r="D1016" s="441">
        <v>2590</v>
      </c>
      <c r="E1016" s="441">
        <v>22</v>
      </c>
      <c r="F1016" s="41" t="s">
        <v>875</v>
      </c>
      <c r="G1016" s="41" t="s">
        <v>2041</v>
      </c>
      <c r="H1016" s="441"/>
      <c r="I1016" s="441"/>
      <c r="J1016" s="441"/>
      <c r="K1016" s="441"/>
      <c r="L1016" s="441"/>
      <c r="M1016" s="441"/>
      <c r="N1016" s="441"/>
      <c r="O1016" s="441"/>
      <c r="P1016" s="441"/>
      <c r="Q1016" s="441"/>
      <c r="R1016" s="441"/>
      <c r="S1016" s="441"/>
      <c r="T1016" s="441"/>
      <c r="U1016" s="441"/>
      <c r="V1016" s="441"/>
      <c r="W1016" s="441"/>
      <c r="X1016" s="441"/>
      <c r="Y1016" s="441"/>
      <c r="Z1016" s="441"/>
      <c r="AA1016" s="441"/>
      <c r="AB1016" s="441"/>
      <c r="AC1016" s="441"/>
      <c r="AD1016" s="441"/>
      <c r="AE1016" s="441"/>
      <c r="AF1016" s="441"/>
      <c r="AG1016" s="441"/>
      <c r="AH1016" s="441"/>
      <c r="AI1016" s="441"/>
      <c r="AJ1016" s="441"/>
      <c r="AK1016" s="441"/>
      <c r="AL1016" s="441"/>
      <c r="AM1016" s="441"/>
      <c r="AN1016" s="441"/>
      <c r="AO1016" s="441"/>
      <c r="AP1016" s="441"/>
      <c r="AQ1016" s="441"/>
      <c r="AR1016" s="441"/>
      <c r="AS1016" s="441"/>
      <c r="AT1016" s="441"/>
      <c r="AU1016" s="441"/>
      <c r="AV1016" s="441"/>
      <c r="AW1016" s="441"/>
      <c r="AX1016" s="441"/>
      <c r="AY1016" s="441"/>
      <c r="AZ1016" s="441"/>
      <c r="BA1016" s="441"/>
      <c r="BB1016" s="441"/>
    </row>
    <row r="1017" spans="1:54" ht="15.75" customHeight="1">
      <c r="A1017" s="40" t="s">
        <v>877</v>
      </c>
      <c r="B1017" s="89" t="s">
        <v>2784</v>
      </c>
      <c r="C1017" s="41" t="s">
        <v>759</v>
      </c>
      <c r="D1017" s="441"/>
      <c r="E1017" s="441"/>
      <c r="F1017" s="441"/>
      <c r="G1017" s="441"/>
      <c r="H1017" s="441"/>
      <c r="I1017" s="441"/>
      <c r="J1017" s="441"/>
      <c r="K1017" s="441"/>
      <c r="L1017" s="441"/>
      <c r="M1017" s="441"/>
      <c r="N1017" s="441"/>
      <c r="O1017" s="441"/>
      <c r="P1017" s="441"/>
      <c r="Q1017" s="441"/>
      <c r="R1017" s="441"/>
      <c r="S1017" s="441"/>
      <c r="T1017" s="441"/>
      <c r="U1017" s="441"/>
      <c r="V1017" s="441"/>
      <c r="W1017" s="441"/>
      <c r="X1017" s="441"/>
      <c r="Y1017" s="441"/>
      <c r="Z1017" s="441"/>
      <c r="AA1017" s="441"/>
      <c r="AB1017" s="441"/>
      <c r="AC1017" s="441"/>
      <c r="AD1017" s="441"/>
      <c r="AE1017" s="441"/>
      <c r="AF1017" s="441"/>
      <c r="AG1017" s="441"/>
      <c r="AH1017" s="441"/>
      <c r="AI1017" s="441"/>
      <c r="AJ1017" s="441"/>
      <c r="AK1017" s="441"/>
      <c r="AL1017" s="441"/>
      <c r="AM1017" s="441"/>
      <c r="AN1017" s="441"/>
      <c r="AO1017" s="441"/>
      <c r="AP1017" s="441"/>
      <c r="AQ1017" s="441"/>
      <c r="AR1017" s="441"/>
      <c r="AS1017" s="441"/>
      <c r="AT1017" s="441"/>
      <c r="AU1017" s="441"/>
      <c r="AV1017" s="441"/>
      <c r="AW1017" s="441"/>
      <c r="AX1017" s="441"/>
      <c r="AY1017" s="441"/>
      <c r="AZ1017" s="441"/>
      <c r="BA1017" s="441"/>
      <c r="BB1017" s="441"/>
    </row>
    <row r="1018" spans="1:54" ht="15.75" customHeight="1">
      <c r="A1018" s="40" t="s">
        <v>880</v>
      </c>
      <c r="B1018" s="89" t="s">
        <v>2709</v>
      </c>
      <c r="C1018" s="41" t="s">
        <v>2785</v>
      </c>
      <c r="D1018" s="41" t="s">
        <v>2786</v>
      </c>
      <c r="E1018" s="441"/>
      <c r="F1018" s="436"/>
      <c r="G1018" s="41" t="s">
        <v>2787</v>
      </c>
      <c r="H1018" s="441"/>
      <c r="I1018" s="441"/>
      <c r="J1018" s="441"/>
      <c r="K1018" s="441"/>
      <c r="L1018" s="441"/>
      <c r="M1018" s="441"/>
      <c r="N1018" s="441"/>
      <c r="O1018" s="441"/>
      <c r="P1018" s="441"/>
      <c r="Q1018" s="441"/>
      <c r="R1018" s="441"/>
      <c r="S1018" s="441"/>
      <c r="T1018" s="441"/>
      <c r="U1018" s="441"/>
      <c r="V1018" s="441"/>
      <c r="W1018" s="441"/>
      <c r="X1018" s="441"/>
      <c r="Y1018" s="441"/>
      <c r="Z1018" s="441"/>
      <c r="AA1018" s="441"/>
      <c r="AB1018" s="441"/>
      <c r="AC1018" s="441"/>
      <c r="AD1018" s="441"/>
      <c r="AE1018" s="441"/>
      <c r="AF1018" s="441"/>
      <c r="AG1018" s="441"/>
      <c r="AH1018" s="441"/>
      <c r="AI1018" s="441"/>
      <c r="AJ1018" s="441"/>
      <c r="AK1018" s="441"/>
      <c r="AL1018" s="441"/>
      <c r="AM1018" s="441"/>
      <c r="AN1018" s="441"/>
      <c r="AO1018" s="441"/>
      <c r="AP1018" s="441"/>
      <c r="AQ1018" s="441"/>
      <c r="AR1018" s="441"/>
      <c r="AS1018" s="441"/>
      <c r="AT1018" s="441"/>
      <c r="AU1018" s="441"/>
      <c r="AV1018" s="441"/>
      <c r="AW1018" s="441"/>
      <c r="AX1018" s="441"/>
      <c r="AY1018" s="441"/>
      <c r="AZ1018" s="441"/>
      <c r="BA1018" s="441"/>
      <c r="BB1018" s="441"/>
    </row>
    <row r="1019" spans="1:54" ht="15.75" customHeight="1">
      <c r="A1019" s="40"/>
      <c r="B1019" s="89" t="s">
        <v>2788</v>
      </c>
      <c r="C1019" s="41" t="s">
        <v>2789</v>
      </c>
      <c r="D1019" s="41" t="s">
        <v>2790</v>
      </c>
      <c r="E1019" s="441"/>
      <c r="F1019" s="436"/>
      <c r="G1019" s="41" t="s">
        <v>2791</v>
      </c>
      <c r="H1019" s="441"/>
      <c r="I1019" s="441"/>
      <c r="J1019" s="441"/>
      <c r="K1019" s="441"/>
      <c r="L1019" s="441"/>
      <c r="M1019" s="441"/>
      <c r="N1019" s="441"/>
      <c r="O1019" s="441"/>
      <c r="P1019" s="441"/>
      <c r="Q1019" s="441"/>
      <c r="R1019" s="441"/>
      <c r="S1019" s="441"/>
      <c r="T1019" s="441"/>
      <c r="U1019" s="441"/>
      <c r="V1019" s="441"/>
      <c r="W1019" s="441"/>
      <c r="X1019" s="441"/>
      <c r="Y1019" s="441"/>
      <c r="Z1019" s="441"/>
      <c r="AA1019" s="441"/>
      <c r="AB1019" s="441"/>
      <c r="AC1019" s="441"/>
      <c r="AD1019" s="441"/>
      <c r="AE1019" s="441"/>
      <c r="AF1019" s="441"/>
      <c r="AG1019" s="441"/>
      <c r="AH1019" s="441"/>
      <c r="AI1019" s="441"/>
      <c r="AJ1019" s="441"/>
      <c r="AK1019" s="441"/>
      <c r="AL1019" s="441"/>
      <c r="AM1019" s="441"/>
      <c r="AN1019" s="441"/>
      <c r="AO1019" s="441"/>
      <c r="AP1019" s="441"/>
      <c r="AQ1019" s="441"/>
      <c r="AR1019" s="441"/>
      <c r="AS1019" s="441"/>
      <c r="AT1019" s="441"/>
      <c r="AU1019" s="441"/>
      <c r="AV1019" s="441"/>
      <c r="AW1019" s="441"/>
      <c r="AX1019" s="441"/>
      <c r="AY1019" s="441"/>
      <c r="AZ1019" s="441"/>
      <c r="BA1019" s="441"/>
      <c r="BB1019" s="441"/>
    </row>
    <row r="1020" spans="1:54" ht="15.75" customHeight="1">
      <c r="A1020" s="40" t="s">
        <v>883</v>
      </c>
      <c r="B1020" s="89" t="s">
        <v>1281</v>
      </c>
      <c r="C1020" s="441"/>
      <c r="D1020" s="441">
        <v>2770</v>
      </c>
      <c r="E1020" s="441">
        <v>2</v>
      </c>
      <c r="F1020" s="441"/>
      <c r="G1020" s="41" t="s">
        <v>1280</v>
      </c>
      <c r="H1020" s="441"/>
      <c r="I1020" s="441"/>
      <c r="J1020" s="441"/>
      <c r="K1020" s="441"/>
      <c r="L1020" s="441"/>
      <c r="M1020" s="441"/>
      <c r="N1020" s="441"/>
      <c r="O1020" s="441"/>
      <c r="P1020" s="441"/>
      <c r="Q1020" s="441"/>
      <c r="R1020" s="441"/>
      <c r="S1020" s="441"/>
      <c r="T1020" s="441"/>
      <c r="U1020" s="441"/>
      <c r="V1020" s="441"/>
      <c r="W1020" s="441"/>
      <c r="X1020" s="441"/>
      <c r="Y1020" s="441"/>
      <c r="Z1020" s="441"/>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row>
    <row r="1021" spans="1:54" ht="15.75" customHeight="1">
      <c r="A1021" s="40"/>
      <c r="B1021" s="89" t="s">
        <v>2741</v>
      </c>
      <c r="C1021" s="441"/>
      <c r="D1021" s="441">
        <v>3620</v>
      </c>
      <c r="E1021" s="441">
        <v>2</v>
      </c>
      <c r="F1021" s="441"/>
      <c r="G1021" s="41" t="s">
        <v>2599</v>
      </c>
      <c r="H1021" s="441"/>
      <c r="I1021" s="441"/>
      <c r="J1021" s="441"/>
      <c r="K1021" s="441"/>
      <c r="L1021" s="441"/>
      <c r="M1021" s="441"/>
      <c r="N1021" s="441"/>
      <c r="O1021" s="441"/>
      <c r="P1021" s="441"/>
      <c r="Q1021" s="441"/>
      <c r="R1021" s="441"/>
      <c r="S1021" s="441"/>
      <c r="T1021" s="441"/>
      <c r="U1021" s="441"/>
      <c r="V1021" s="441"/>
      <c r="W1021" s="441"/>
      <c r="X1021" s="441"/>
      <c r="Y1021" s="441"/>
      <c r="Z1021" s="441"/>
      <c r="AA1021" s="441"/>
      <c r="AB1021" s="441"/>
      <c r="AC1021" s="441"/>
      <c r="AD1021" s="441"/>
      <c r="AE1021" s="441"/>
      <c r="AF1021" s="441"/>
      <c r="AG1021" s="441"/>
      <c r="AH1021" s="441"/>
      <c r="AI1021" s="441"/>
      <c r="AJ1021" s="441"/>
      <c r="AK1021" s="441"/>
      <c r="AL1021" s="441"/>
      <c r="AM1021" s="441"/>
      <c r="AN1021" s="441"/>
      <c r="AO1021" s="441"/>
      <c r="AP1021" s="441"/>
      <c r="AQ1021" s="441"/>
      <c r="AR1021" s="441"/>
      <c r="AS1021" s="441"/>
      <c r="AT1021" s="441"/>
      <c r="AU1021" s="441"/>
      <c r="AV1021" s="441"/>
      <c r="AW1021" s="441"/>
      <c r="AX1021" s="441"/>
      <c r="AY1021" s="441"/>
      <c r="AZ1021" s="441"/>
      <c r="BA1021" s="441"/>
      <c r="BB1021" s="441"/>
    </row>
    <row r="1022" spans="1:54" ht="15.75" customHeight="1">
      <c r="A1022" s="40"/>
      <c r="B1022" s="89" t="s">
        <v>1029</v>
      </c>
      <c r="C1022" s="441"/>
      <c r="D1022" s="441">
        <v>2950</v>
      </c>
      <c r="E1022" s="441">
        <v>2</v>
      </c>
      <c r="F1022" s="441"/>
      <c r="G1022" s="41" t="s">
        <v>2599</v>
      </c>
      <c r="H1022" s="441"/>
      <c r="I1022" s="441"/>
      <c r="J1022" s="441"/>
      <c r="K1022" s="441"/>
      <c r="L1022" s="441"/>
      <c r="M1022" s="441"/>
      <c r="N1022" s="441"/>
      <c r="O1022" s="441"/>
      <c r="P1022" s="441"/>
      <c r="Q1022" s="441"/>
      <c r="R1022" s="441"/>
      <c r="S1022" s="441"/>
      <c r="T1022" s="441"/>
      <c r="U1022" s="441"/>
      <c r="V1022" s="441"/>
      <c r="W1022" s="441"/>
      <c r="X1022" s="441"/>
      <c r="Y1022" s="441"/>
      <c r="Z1022" s="441"/>
      <c r="AA1022" s="441"/>
      <c r="AB1022" s="441"/>
      <c r="AC1022" s="441"/>
      <c r="AD1022" s="441"/>
      <c r="AE1022" s="441"/>
      <c r="AF1022" s="441"/>
      <c r="AG1022" s="441"/>
      <c r="AH1022" s="441"/>
      <c r="AI1022" s="441"/>
      <c r="AJ1022" s="441"/>
      <c r="AK1022" s="441"/>
      <c r="AL1022" s="441"/>
      <c r="AM1022" s="441"/>
      <c r="AN1022" s="441"/>
      <c r="AO1022" s="441"/>
      <c r="AP1022" s="441"/>
      <c r="AQ1022" s="441"/>
      <c r="AR1022" s="441"/>
      <c r="AS1022" s="441"/>
      <c r="AT1022" s="441"/>
      <c r="AU1022" s="441"/>
      <c r="AV1022" s="441"/>
      <c r="AW1022" s="441"/>
      <c r="AX1022" s="441"/>
      <c r="AY1022" s="441"/>
      <c r="AZ1022" s="441"/>
      <c r="BA1022" s="441"/>
      <c r="BB1022" s="441"/>
    </row>
    <row r="1023" spans="1:54" ht="15.75" customHeight="1">
      <c r="A1023" s="40"/>
      <c r="B1023" s="89" t="s">
        <v>1153</v>
      </c>
      <c r="C1023" s="441"/>
      <c r="D1023" s="441">
        <v>2980</v>
      </c>
      <c r="E1023" s="441">
        <v>0</v>
      </c>
      <c r="F1023" s="441"/>
      <c r="G1023" s="41" t="s">
        <v>1142</v>
      </c>
      <c r="H1023" s="441"/>
      <c r="I1023" s="441"/>
      <c r="J1023" s="441"/>
      <c r="K1023" s="441"/>
      <c r="L1023" s="441"/>
      <c r="M1023" s="441"/>
      <c r="N1023" s="441"/>
      <c r="O1023" s="441"/>
      <c r="P1023" s="441"/>
      <c r="Q1023" s="441"/>
      <c r="R1023" s="441"/>
      <c r="S1023" s="441"/>
      <c r="T1023" s="441"/>
      <c r="U1023" s="441"/>
      <c r="V1023" s="441"/>
      <c r="W1023" s="441"/>
      <c r="X1023" s="441"/>
      <c r="Y1023" s="441"/>
      <c r="Z1023" s="441"/>
      <c r="AA1023" s="441"/>
      <c r="AB1023" s="441"/>
      <c r="AC1023" s="441"/>
      <c r="AD1023" s="441"/>
      <c r="AE1023" s="441"/>
      <c r="AF1023" s="441"/>
      <c r="AG1023" s="441"/>
      <c r="AH1023" s="441"/>
      <c r="AI1023" s="441"/>
      <c r="AJ1023" s="441"/>
      <c r="AK1023" s="441"/>
      <c r="AL1023" s="441"/>
      <c r="AM1023" s="441"/>
      <c r="AN1023" s="441"/>
      <c r="AO1023" s="441"/>
      <c r="AP1023" s="441"/>
      <c r="AQ1023" s="441"/>
      <c r="AR1023" s="441"/>
      <c r="AS1023" s="441"/>
      <c r="AT1023" s="441"/>
      <c r="AU1023" s="441"/>
      <c r="AV1023" s="441"/>
      <c r="AW1023" s="441"/>
      <c r="AX1023" s="441"/>
      <c r="AY1023" s="441"/>
      <c r="AZ1023" s="441"/>
      <c r="BA1023" s="441"/>
      <c r="BB1023" s="441"/>
    </row>
    <row r="1024" spans="1:54" ht="15.75" customHeight="1">
      <c r="A1024" s="40"/>
      <c r="B1024" s="89" t="s">
        <v>1025</v>
      </c>
      <c r="C1024" s="441"/>
      <c r="D1024" s="441">
        <v>1920</v>
      </c>
      <c r="E1024" s="441">
        <v>2</v>
      </c>
      <c r="F1024" s="441"/>
      <c r="G1024" s="41" t="s">
        <v>1495</v>
      </c>
      <c r="H1024" s="441"/>
      <c r="I1024" s="441"/>
      <c r="J1024" s="441"/>
      <c r="K1024" s="441"/>
      <c r="L1024" s="441"/>
      <c r="M1024" s="441"/>
      <c r="N1024" s="441"/>
      <c r="O1024" s="441"/>
      <c r="P1024" s="441"/>
      <c r="Q1024" s="441"/>
      <c r="R1024" s="441"/>
      <c r="S1024" s="441"/>
      <c r="T1024" s="441"/>
      <c r="U1024" s="441"/>
      <c r="V1024" s="441"/>
      <c r="W1024" s="441"/>
      <c r="X1024" s="441"/>
      <c r="Y1024" s="441"/>
      <c r="Z1024" s="441"/>
      <c r="AA1024" s="441"/>
      <c r="AB1024" s="441"/>
      <c r="AC1024" s="441"/>
      <c r="AD1024" s="441"/>
      <c r="AE1024" s="441"/>
      <c r="AF1024" s="441"/>
      <c r="AG1024" s="441"/>
      <c r="AH1024" s="441"/>
      <c r="AI1024" s="441"/>
      <c r="AJ1024" s="441"/>
      <c r="AK1024" s="441"/>
      <c r="AL1024" s="441"/>
      <c r="AM1024" s="441"/>
      <c r="AN1024" s="441"/>
      <c r="AO1024" s="441"/>
      <c r="AP1024" s="441"/>
      <c r="AQ1024" s="441"/>
      <c r="AR1024" s="441"/>
      <c r="AS1024" s="441"/>
      <c r="AT1024" s="441"/>
      <c r="AU1024" s="441"/>
      <c r="AV1024" s="441"/>
      <c r="AW1024" s="441"/>
      <c r="AX1024" s="441"/>
      <c r="AY1024" s="441"/>
      <c r="AZ1024" s="441"/>
      <c r="BA1024" s="441"/>
      <c r="BB1024" s="441"/>
    </row>
    <row r="1025" spans="1:54" ht="15.75" customHeight="1">
      <c r="A1025" s="40"/>
      <c r="B1025" s="89" t="s">
        <v>1009</v>
      </c>
      <c r="C1025" s="441"/>
      <c r="D1025" s="441">
        <v>2800</v>
      </c>
      <c r="E1025" s="441">
        <v>2</v>
      </c>
      <c r="F1025" s="441"/>
      <c r="G1025" s="41" t="s">
        <v>2041</v>
      </c>
      <c r="H1025" s="441"/>
      <c r="I1025" s="441"/>
      <c r="J1025" s="441"/>
      <c r="K1025" s="441"/>
      <c r="L1025" s="441"/>
      <c r="M1025" s="441"/>
      <c r="N1025" s="441"/>
      <c r="O1025" s="441"/>
      <c r="P1025" s="441"/>
      <c r="Q1025" s="441"/>
      <c r="R1025" s="441"/>
      <c r="S1025" s="441"/>
      <c r="T1025" s="441"/>
      <c r="U1025" s="441"/>
      <c r="V1025" s="441"/>
      <c r="W1025" s="441"/>
      <c r="X1025" s="441"/>
      <c r="Y1025" s="441"/>
      <c r="Z1025" s="441"/>
      <c r="AA1025" s="441"/>
      <c r="AB1025" s="441"/>
      <c r="AC1025" s="441"/>
      <c r="AD1025" s="441"/>
      <c r="AE1025" s="441"/>
      <c r="AF1025" s="441"/>
      <c r="AG1025" s="441"/>
      <c r="AH1025" s="441"/>
      <c r="AI1025" s="441"/>
      <c r="AJ1025" s="441"/>
      <c r="AK1025" s="441"/>
      <c r="AL1025" s="441"/>
      <c r="AM1025" s="441"/>
      <c r="AN1025" s="441"/>
      <c r="AO1025" s="441"/>
      <c r="AP1025" s="441"/>
      <c r="AQ1025" s="441"/>
      <c r="AR1025" s="441"/>
      <c r="AS1025" s="441"/>
      <c r="AT1025" s="441"/>
      <c r="AU1025" s="441"/>
      <c r="AV1025" s="441"/>
      <c r="AW1025" s="441"/>
      <c r="AX1025" s="441"/>
      <c r="AY1025" s="441"/>
      <c r="AZ1025" s="441"/>
      <c r="BA1025" s="441"/>
      <c r="BB1025" s="441"/>
    </row>
    <row r="1026" spans="1:54" ht="15.75" customHeight="1">
      <c r="A1026" s="40"/>
      <c r="B1026" s="89" t="s">
        <v>892</v>
      </c>
      <c r="C1026" s="441"/>
      <c r="D1026" s="441">
        <v>3750</v>
      </c>
      <c r="E1026" s="441">
        <v>0</v>
      </c>
      <c r="F1026" s="441"/>
      <c r="G1026" s="41" t="s">
        <v>2185</v>
      </c>
      <c r="H1026" s="441"/>
      <c r="I1026" s="441"/>
      <c r="J1026" s="441"/>
      <c r="K1026" s="441"/>
      <c r="L1026" s="441"/>
      <c r="M1026" s="441"/>
      <c r="N1026" s="441"/>
      <c r="O1026" s="441"/>
      <c r="P1026" s="441"/>
      <c r="Q1026" s="441"/>
      <c r="R1026" s="441"/>
      <c r="S1026" s="441"/>
      <c r="T1026" s="441"/>
      <c r="U1026" s="441"/>
      <c r="V1026" s="441"/>
      <c r="W1026" s="441"/>
      <c r="X1026" s="441"/>
      <c r="Y1026" s="441"/>
      <c r="Z1026" s="441"/>
      <c r="AA1026" s="441"/>
      <c r="AB1026" s="441"/>
      <c r="AC1026" s="441"/>
      <c r="AD1026" s="441"/>
      <c r="AE1026" s="441"/>
      <c r="AF1026" s="441"/>
      <c r="AG1026" s="441"/>
      <c r="AH1026" s="441"/>
      <c r="AI1026" s="441"/>
      <c r="AJ1026" s="441"/>
      <c r="AK1026" s="441"/>
      <c r="AL1026" s="441"/>
      <c r="AM1026" s="441"/>
      <c r="AN1026" s="441"/>
      <c r="AO1026" s="441"/>
      <c r="AP1026" s="441"/>
      <c r="AQ1026" s="441"/>
      <c r="AR1026" s="441"/>
      <c r="AS1026" s="441"/>
      <c r="AT1026" s="441"/>
      <c r="AU1026" s="441"/>
      <c r="AV1026" s="441"/>
      <c r="AW1026" s="441"/>
      <c r="AX1026" s="441"/>
      <c r="AY1026" s="441"/>
      <c r="AZ1026" s="441"/>
      <c r="BA1026" s="441"/>
      <c r="BB1026" s="441"/>
    </row>
    <row r="1027" spans="1:54" ht="15.75" customHeight="1">
      <c r="A1027" s="40"/>
      <c r="B1027" s="89" t="s">
        <v>810</v>
      </c>
      <c r="C1027" s="441"/>
      <c r="D1027" s="441">
        <v>3540</v>
      </c>
      <c r="E1027" s="441">
        <v>5</v>
      </c>
      <c r="F1027" s="441"/>
      <c r="G1027" s="41" t="s">
        <v>2394</v>
      </c>
      <c r="H1027" s="441"/>
      <c r="I1027" s="441"/>
      <c r="J1027" s="441"/>
      <c r="K1027" s="441"/>
      <c r="L1027" s="441"/>
      <c r="M1027" s="441"/>
      <c r="N1027" s="441"/>
      <c r="O1027" s="441"/>
      <c r="P1027" s="441"/>
      <c r="Q1027" s="441"/>
      <c r="R1027" s="441"/>
      <c r="S1027" s="441"/>
      <c r="T1027" s="441"/>
      <c r="U1027" s="441"/>
      <c r="V1027" s="441"/>
      <c r="W1027" s="441"/>
      <c r="X1027" s="441"/>
      <c r="Y1027" s="441"/>
      <c r="Z1027" s="441"/>
      <c r="AA1027" s="441"/>
      <c r="AB1027" s="441"/>
      <c r="AC1027" s="441"/>
      <c r="AD1027" s="441"/>
      <c r="AE1027" s="441"/>
      <c r="AF1027" s="441"/>
      <c r="AG1027" s="441"/>
      <c r="AH1027" s="441"/>
      <c r="AI1027" s="441"/>
      <c r="AJ1027" s="441"/>
      <c r="AK1027" s="441"/>
      <c r="AL1027" s="441"/>
      <c r="AM1027" s="441"/>
      <c r="AN1027" s="441"/>
      <c r="AO1027" s="441"/>
      <c r="AP1027" s="441"/>
      <c r="AQ1027" s="441"/>
      <c r="AR1027" s="441"/>
      <c r="AS1027" s="441"/>
      <c r="AT1027" s="441"/>
      <c r="AU1027" s="441"/>
      <c r="AV1027" s="441"/>
      <c r="AW1027" s="441"/>
      <c r="AX1027" s="441"/>
      <c r="AY1027" s="441"/>
      <c r="AZ1027" s="441"/>
      <c r="BA1027" s="441"/>
      <c r="BB1027" s="441"/>
    </row>
    <row r="1028" spans="1:54" ht="15.75" customHeight="1">
      <c r="A1028" s="40"/>
      <c r="B1028" s="89" t="s">
        <v>1193</v>
      </c>
      <c r="C1028" s="441"/>
      <c r="D1028" s="441">
        <v>3830</v>
      </c>
      <c r="E1028" s="441">
        <v>0</v>
      </c>
      <c r="F1028" s="441"/>
      <c r="G1028" s="41" t="s">
        <v>2483</v>
      </c>
      <c r="H1028" s="441"/>
      <c r="I1028" s="441"/>
      <c r="J1028" s="441"/>
      <c r="K1028" s="441"/>
      <c r="L1028" s="441"/>
      <c r="M1028" s="441"/>
      <c r="N1028" s="441"/>
      <c r="O1028" s="441"/>
      <c r="P1028" s="441"/>
      <c r="Q1028" s="441"/>
      <c r="R1028" s="441"/>
      <c r="S1028" s="441"/>
      <c r="T1028" s="441"/>
      <c r="U1028" s="441"/>
      <c r="V1028" s="441"/>
      <c r="W1028" s="441"/>
      <c r="X1028" s="441"/>
      <c r="Y1028" s="441"/>
      <c r="Z1028" s="441"/>
      <c r="AA1028" s="441"/>
      <c r="AB1028" s="441"/>
      <c r="AC1028" s="441"/>
      <c r="AD1028" s="441"/>
      <c r="AE1028" s="441"/>
      <c r="AF1028" s="441"/>
      <c r="AG1028" s="441"/>
      <c r="AH1028" s="441"/>
      <c r="AI1028" s="441"/>
      <c r="AJ1028" s="441"/>
      <c r="AK1028" s="441"/>
      <c r="AL1028" s="441"/>
      <c r="AM1028" s="441"/>
      <c r="AN1028" s="441"/>
      <c r="AO1028" s="441"/>
      <c r="AP1028" s="441"/>
      <c r="AQ1028" s="441"/>
      <c r="AR1028" s="441"/>
      <c r="AS1028" s="441"/>
      <c r="AT1028" s="441"/>
      <c r="AU1028" s="441"/>
      <c r="AV1028" s="441"/>
      <c r="AW1028" s="441"/>
      <c r="AX1028" s="441"/>
      <c r="AY1028" s="441"/>
      <c r="AZ1028" s="441"/>
      <c r="BA1028" s="441"/>
      <c r="BB1028" s="441"/>
    </row>
    <row r="1029" spans="1:54" ht="15.75" customHeight="1">
      <c r="A1029" s="40"/>
      <c r="B1029" s="89" t="s">
        <v>1021</v>
      </c>
      <c r="C1029" s="441"/>
      <c r="D1029" s="441">
        <v>3610</v>
      </c>
      <c r="E1029" s="441">
        <v>14</v>
      </c>
      <c r="F1029" s="441"/>
      <c r="G1029" s="41" t="s">
        <v>2394</v>
      </c>
      <c r="H1029" s="441"/>
      <c r="I1029" s="441"/>
      <c r="J1029" s="441"/>
      <c r="K1029" s="441"/>
      <c r="L1029" s="441"/>
      <c r="M1029" s="441"/>
      <c r="N1029" s="441"/>
      <c r="O1029" s="441"/>
      <c r="P1029" s="441"/>
      <c r="Q1029" s="441"/>
      <c r="R1029" s="441"/>
      <c r="S1029" s="441"/>
      <c r="T1029" s="441"/>
      <c r="U1029" s="441"/>
      <c r="V1029" s="441"/>
      <c r="W1029" s="441"/>
      <c r="X1029" s="441"/>
      <c r="Y1029" s="441"/>
      <c r="Z1029" s="441"/>
      <c r="AA1029" s="441"/>
      <c r="AB1029" s="441"/>
      <c r="AC1029" s="441"/>
      <c r="AD1029" s="441"/>
      <c r="AE1029" s="441"/>
      <c r="AF1029" s="441"/>
      <c r="AG1029" s="441"/>
      <c r="AH1029" s="441"/>
      <c r="AI1029" s="441"/>
      <c r="AJ1029" s="441"/>
      <c r="AK1029" s="441"/>
      <c r="AL1029" s="441"/>
      <c r="AM1029" s="441"/>
      <c r="AN1029" s="441"/>
      <c r="AO1029" s="441"/>
      <c r="AP1029" s="441"/>
      <c r="AQ1029" s="441"/>
      <c r="AR1029" s="441"/>
      <c r="AS1029" s="441"/>
      <c r="AT1029" s="441"/>
      <c r="AU1029" s="441"/>
      <c r="AV1029" s="441"/>
      <c r="AW1029" s="441"/>
      <c r="AX1029" s="441"/>
      <c r="AY1029" s="441"/>
      <c r="AZ1029" s="441"/>
      <c r="BA1029" s="441"/>
      <c r="BB1029" s="441"/>
    </row>
    <row r="1030" spans="1:54" ht="15.75" customHeight="1">
      <c r="A1030" s="40"/>
      <c r="B1030" s="89" t="s">
        <v>887</v>
      </c>
      <c r="C1030" s="441"/>
      <c r="D1030" s="441">
        <v>3147</v>
      </c>
      <c r="E1030" s="441">
        <v>1</v>
      </c>
      <c r="F1030" s="441"/>
      <c r="G1030" s="41" t="s">
        <v>2421</v>
      </c>
      <c r="H1030" s="441"/>
      <c r="I1030" s="441"/>
      <c r="J1030" s="441"/>
      <c r="K1030" s="441"/>
      <c r="L1030" s="441"/>
      <c r="M1030" s="441"/>
      <c r="N1030" s="441"/>
      <c r="O1030" s="441"/>
      <c r="P1030" s="441"/>
      <c r="Q1030" s="441"/>
      <c r="R1030" s="441"/>
      <c r="S1030" s="441"/>
      <c r="T1030" s="441"/>
      <c r="U1030" s="441"/>
      <c r="V1030" s="441"/>
      <c r="W1030" s="441"/>
      <c r="X1030" s="441"/>
      <c r="Y1030" s="441"/>
      <c r="Z1030" s="441"/>
      <c r="AA1030" s="441"/>
      <c r="AB1030" s="441"/>
      <c r="AC1030" s="441"/>
      <c r="AD1030" s="441"/>
      <c r="AE1030" s="441"/>
      <c r="AF1030" s="441"/>
      <c r="AG1030" s="441"/>
      <c r="AH1030" s="441"/>
      <c r="AI1030" s="441"/>
      <c r="AJ1030" s="441"/>
      <c r="AK1030" s="441"/>
      <c r="AL1030" s="441"/>
      <c r="AM1030" s="441"/>
      <c r="AN1030" s="441"/>
      <c r="AO1030" s="441"/>
      <c r="AP1030" s="441"/>
      <c r="AQ1030" s="441"/>
      <c r="AR1030" s="441"/>
      <c r="AS1030" s="441"/>
      <c r="AT1030" s="441"/>
      <c r="AU1030" s="441"/>
      <c r="AV1030" s="441"/>
      <c r="AW1030" s="441"/>
      <c r="AX1030" s="441"/>
      <c r="AY1030" s="441"/>
      <c r="AZ1030" s="441"/>
      <c r="BA1030" s="441"/>
      <c r="BB1030" s="441"/>
    </row>
    <row r="1031" spans="1:54" ht="15.75" customHeight="1">
      <c r="A1031" s="40"/>
      <c r="B1031" s="89" t="s">
        <v>1278</v>
      </c>
      <c r="C1031" s="441"/>
      <c r="D1031" s="441">
        <v>3796</v>
      </c>
      <c r="E1031" s="441">
        <v>1</v>
      </c>
      <c r="F1031" s="441"/>
      <c r="G1031" s="41" t="s">
        <v>2147</v>
      </c>
      <c r="H1031" s="441"/>
      <c r="I1031" s="441"/>
      <c r="J1031" s="441"/>
      <c r="K1031" s="441"/>
      <c r="L1031" s="441"/>
      <c r="M1031" s="441"/>
      <c r="N1031" s="441"/>
      <c r="O1031" s="441"/>
      <c r="P1031" s="441"/>
      <c r="Q1031" s="441"/>
      <c r="R1031" s="441"/>
      <c r="S1031" s="441"/>
      <c r="T1031" s="441"/>
      <c r="U1031" s="441"/>
      <c r="V1031" s="441"/>
      <c r="W1031" s="441"/>
      <c r="X1031" s="441"/>
      <c r="Y1031" s="441"/>
      <c r="Z1031" s="441"/>
      <c r="AA1031" s="441"/>
      <c r="AB1031" s="441"/>
      <c r="AC1031" s="441"/>
      <c r="AD1031" s="441"/>
      <c r="AE1031" s="441"/>
      <c r="AF1031" s="441"/>
      <c r="AG1031" s="441"/>
      <c r="AH1031" s="441"/>
      <c r="AI1031" s="441"/>
      <c r="AJ1031" s="441"/>
      <c r="AK1031" s="441"/>
      <c r="AL1031" s="441"/>
      <c r="AM1031" s="441"/>
      <c r="AN1031" s="441"/>
      <c r="AO1031" s="441"/>
      <c r="AP1031" s="441"/>
      <c r="AQ1031" s="441"/>
      <c r="AR1031" s="441"/>
      <c r="AS1031" s="441"/>
      <c r="AT1031" s="441"/>
      <c r="AU1031" s="441"/>
      <c r="AV1031" s="441"/>
      <c r="AW1031" s="441"/>
      <c r="AX1031" s="441"/>
      <c r="AY1031" s="441"/>
      <c r="AZ1031" s="441"/>
      <c r="BA1031" s="441"/>
      <c r="BB1031" s="441"/>
    </row>
    <row r="1032" spans="1:54" ht="15.75" customHeight="1">
      <c r="A1032" s="40"/>
      <c r="B1032" s="89" t="s">
        <v>1497</v>
      </c>
      <c r="C1032" s="441"/>
      <c r="D1032" s="441">
        <v>3520</v>
      </c>
      <c r="E1032" s="441">
        <v>1</v>
      </c>
      <c r="F1032" s="441"/>
      <c r="G1032" s="41" t="s">
        <v>1024</v>
      </c>
      <c r="H1032" s="441"/>
      <c r="I1032" s="441"/>
      <c r="J1032" s="441"/>
      <c r="K1032" s="441"/>
      <c r="L1032" s="441"/>
      <c r="M1032" s="441"/>
      <c r="N1032" s="441"/>
      <c r="O1032" s="441"/>
      <c r="P1032" s="441"/>
      <c r="Q1032" s="441"/>
      <c r="R1032" s="441"/>
      <c r="S1032" s="441"/>
      <c r="T1032" s="441"/>
      <c r="U1032" s="441"/>
      <c r="V1032" s="441"/>
      <c r="W1032" s="441"/>
      <c r="X1032" s="441"/>
      <c r="Y1032" s="441"/>
      <c r="Z1032" s="441"/>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row>
    <row r="1033" spans="1:54" ht="15.75" customHeight="1">
      <c r="A1033" s="40"/>
      <c r="B1033" s="89" t="s">
        <v>971</v>
      </c>
      <c r="C1033" s="441"/>
      <c r="D1033" s="441">
        <v>3605</v>
      </c>
      <c r="E1033" s="441">
        <v>14</v>
      </c>
      <c r="F1033" s="441"/>
      <c r="G1033" s="41" t="s">
        <v>2079</v>
      </c>
      <c r="H1033" s="441"/>
      <c r="I1033" s="441"/>
      <c r="J1033" s="441"/>
      <c r="K1033" s="441"/>
      <c r="L1033" s="441"/>
      <c r="M1033" s="441"/>
      <c r="N1033" s="441"/>
      <c r="O1033" s="441"/>
      <c r="P1033" s="441"/>
      <c r="Q1033" s="441"/>
      <c r="R1033" s="441"/>
      <c r="S1033" s="441"/>
      <c r="T1033" s="441"/>
      <c r="U1033" s="441"/>
      <c r="V1033" s="441"/>
      <c r="W1033" s="441"/>
      <c r="X1033" s="441"/>
      <c r="Y1033" s="441"/>
      <c r="Z1033" s="441"/>
      <c r="AA1033" s="441"/>
      <c r="AB1033" s="441"/>
      <c r="AC1033" s="441"/>
      <c r="AD1033" s="441"/>
      <c r="AE1033" s="441"/>
      <c r="AF1033" s="441"/>
      <c r="AG1033" s="441"/>
      <c r="AH1033" s="441"/>
      <c r="AI1033" s="441"/>
      <c r="AJ1033" s="441"/>
      <c r="AK1033" s="441"/>
      <c r="AL1033" s="441"/>
      <c r="AM1033" s="441"/>
      <c r="AN1033" s="441"/>
      <c r="AO1033" s="441"/>
      <c r="AP1033" s="441"/>
      <c r="AQ1033" s="441"/>
      <c r="AR1033" s="441"/>
      <c r="AS1033" s="441"/>
      <c r="AT1033" s="441"/>
      <c r="AU1033" s="441"/>
      <c r="AV1033" s="441"/>
      <c r="AW1033" s="441"/>
      <c r="AX1033" s="441"/>
      <c r="AY1033" s="441"/>
      <c r="AZ1033" s="441"/>
      <c r="BA1033" s="441"/>
      <c r="BB1033" s="441"/>
    </row>
    <row r="1034" spans="1:54" ht="15.75" customHeight="1">
      <c r="A1034" s="40"/>
      <c r="B1034" s="89" t="s">
        <v>2745</v>
      </c>
      <c r="C1034" s="441"/>
      <c r="D1034" s="441">
        <v>3100</v>
      </c>
      <c r="E1034" s="441">
        <v>0</v>
      </c>
      <c r="F1034" s="441"/>
      <c r="G1034" s="41" t="s">
        <v>2394</v>
      </c>
      <c r="H1034" s="441"/>
      <c r="I1034" s="441"/>
      <c r="J1034" s="441"/>
      <c r="K1034" s="441"/>
      <c r="L1034" s="441"/>
      <c r="M1034" s="441"/>
      <c r="N1034" s="441"/>
      <c r="O1034" s="441"/>
      <c r="P1034" s="441"/>
      <c r="Q1034" s="441"/>
      <c r="R1034" s="441"/>
      <c r="S1034" s="441"/>
      <c r="T1034" s="441"/>
      <c r="U1034" s="441"/>
      <c r="V1034" s="441"/>
      <c r="W1034" s="441"/>
      <c r="X1034" s="441"/>
      <c r="Y1034" s="441"/>
      <c r="Z1034" s="441"/>
      <c r="AA1034" s="441"/>
      <c r="AB1034" s="441"/>
      <c r="AC1034" s="441"/>
      <c r="AD1034" s="441"/>
      <c r="AE1034" s="441"/>
      <c r="AF1034" s="441"/>
      <c r="AG1034" s="441"/>
      <c r="AH1034" s="441"/>
      <c r="AI1034" s="441"/>
      <c r="AJ1034" s="441"/>
      <c r="AK1034" s="441"/>
      <c r="AL1034" s="441"/>
      <c r="AM1034" s="441"/>
      <c r="AN1034" s="441"/>
      <c r="AO1034" s="441"/>
      <c r="AP1034" s="441"/>
      <c r="AQ1034" s="441"/>
      <c r="AR1034" s="441"/>
      <c r="AS1034" s="441"/>
      <c r="AT1034" s="441"/>
      <c r="AU1034" s="441"/>
      <c r="AV1034" s="441"/>
      <c r="AW1034" s="441"/>
      <c r="AX1034" s="441"/>
      <c r="AY1034" s="441"/>
      <c r="AZ1034" s="441"/>
      <c r="BA1034" s="441"/>
      <c r="BB1034" s="441"/>
    </row>
    <row r="1035" spans="1:54" ht="15.75" customHeight="1">
      <c r="A1035" s="40"/>
      <c r="B1035" s="89" t="s">
        <v>2746</v>
      </c>
      <c r="C1035" s="441"/>
      <c r="D1035" s="441">
        <v>2270</v>
      </c>
      <c r="E1035" s="441">
        <v>5</v>
      </c>
      <c r="F1035" s="441"/>
      <c r="G1035" s="41" t="s">
        <v>1364</v>
      </c>
      <c r="H1035" s="441"/>
      <c r="I1035" s="441"/>
      <c r="J1035" s="441"/>
      <c r="K1035" s="441"/>
      <c r="L1035" s="441"/>
      <c r="M1035" s="441"/>
      <c r="N1035" s="441"/>
      <c r="O1035" s="441"/>
      <c r="P1035" s="441"/>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row>
    <row r="1036" spans="1:54" ht="15.75" customHeight="1">
      <c r="A1036" s="40"/>
      <c r="B1036" s="89" t="s">
        <v>2747</v>
      </c>
      <c r="C1036" s="441"/>
      <c r="D1036" s="441">
        <v>3400</v>
      </c>
      <c r="E1036" s="441">
        <v>0</v>
      </c>
      <c r="F1036" s="441"/>
      <c r="G1036" s="41" t="s">
        <v>659</v>
      </c>
      <c r="H1036" s="441"/>
      <c r="I1036" s="441"/>
      <c r="J1036" s="441"/>
      <c r="K1036" s="441"/>
      <c r="L1036" s="441"/>
      <c r="M1036" s="441"/>
      <c r="N1036" s="441"/>
      <c r="O1036" s="441"/>
      <c r="P1036" s="441"/>
      <c r="Q1036" s="441"/>
      <c r="R1036" s="441"/>
      <c r="S1036" s="441"/>
      <c r="T1036" s="441"/>
      <c r="U1036" s="441"/>
      <c r="V1036" s="441"/>
      <c r="W1036" s="441"/>
      <c r="X1036" s="441"/>
      <c r="Y1036" s="441"/>
      <c r="Z1036" s="441"/>
      <c r="AA1036" s="441"/>
      <c r="AB1036" s="441"/>
      <c r="AC1036" s="441"/>
      <c r="AD1036" s="441"/>
      <c r="AE1036" s="441"/>
      <c r="AF1036" s="441"/>
      <c r="AG1036" s="441"/>
      <c r="AH1036" s="441"/>
      <c r="AI1036" s="441"/>
      <c r="AJ1036" s="441"/>
      <c r="AK1036" s="441"/>
      <c r="AL1036" s="441"/>
      <c r="AM1036" s="441"/>
      <c r="AN1036" s="441"/>
      <c r="AO1036" s="441"/>
      <c r="AP1036" s="441"/>
      <c r="AQ1036" s="441"/>
      <c r="AR1036" s="441"/>
      <c r="AS1036" s="441"/>
      <c r="AT1036" s="441"/>
      <c r="AU1036" s="441"/>
      <c r="AV1036" s="441"/>
      <c r="AW1036" s="441"/>
      <c r="AX1036" s="441"/>
      <c r="AY1036" s="441"/>
      <c r="AZ1036" s="441"/>
      <c r="BA1036" s="441"/>
      <c r="BB1036" s="441"/>
    </row>
    <row r="1037" spans="1:54" ht="15.75" customHeight="1">
      <c r="A1037" s="40"/>
      <c r="B1037" s="89" t="s">
        <v>2748</v>
      </c>
      <c r="C1037" s="441"/>
      <c r="D1037" s="441">
        <v>3735</v>
      </c>
      <c r="E1037" s="441">
        <v>14</v>
      </c>
      <c r="F1037" s="441"/>
      <c r="G1037" s="41" t="s">
        <v>2188</v>
      </c>
      <c r="H1037" s="441"/>
      <c r="I1037" s="441"/>
      <c r="J1037" s="441"/>
      <c r="K1037" s="441"/>
      <c r="L1037" s="441"/>
      <c r="M1037" s="441"/>
      <c r="N1037" s="441"/>
      <c r="O1037" s="441"/>
      <c r="P1037" s="441"/>
      <c r="Q1037" s="441"/>
      <c r="R1037" s="441"/>
      <c r="S1037" s="441"/>
      <c r="T1037" s="441"/>
      <c r="U1037" s="441"/>
      <c r="V1037" s="441"/>
      <c r="W1037" s="441"/>
      <c r="X1037" s="441"/>
      <c r="Y1037" s="441"/>
      <c r="Z1037" s="441"/>
      <c r="AA1037" s="441"/>
      <c r="AB1037" s="441"/>
      <c r="AC1037" s="441"/>
      <c r="AD1037" s="441"/>
      <c r="AE1037" s="441"/>
      <c r="AF1037" s="441"/>
      <c r="AG1037" s="441"/>
      <c r="AH1037" s="441"/>
      <c r="AI1037" s="441"/>
      <c r="AJ1037" s="441"/>
      <c r="AK1037" s="441"/>
      <c r="AL1037" s="441"/>
      <c r="AM1037" s="441"/>
      <c r="AN1037" s="441"/>
      <c r="AO1037" s="441"/>
      <c r="AP1037" s="441"/>
      <c r="AQ1037" s="441"/>
      <c r="AR1037" s="441"/>
      <c r="AS1037" s="441"/>
      <c r="AT1037" s="441"/>
      <c r="AU1037" s="441"/>
      <c r="AV1037" s="441"/>
      <c r="AW1037" s="441"/>
      <c r="AX1037" s="441"/>
      <c r="AY1037" s="441"/>
      <c r="AZ1037" s="441"/>
      <c r="BA1037" s="441"/>
      <c r="BB1037" s="441"/>
    </row>
    <row r="1038" spans="1:54" ht="15.75" customHeight="1">
      <c r="A1038" s="40"/>
      <c r="B1038" s="89" t="s">
        <v>2749</v>
      </c>
      <c r="C1038" s="441"/>
      <c r="D1038" s="441">
        <v>4070</v>
      </c>
      <c r="E1038" s="441">
        <v>0</v>
      </c>
      <c r="F1038" s="441"/>
      <c r="G1038" s="41" t="s">
        <v>2170</v>
      </c>
      <c r="H1038" s="441"/>
      <c r="I1038" s="441"/>
      <c r="J1038" s="441"/>
      <c r="K1038" s="441"/>
      <c r="L1038" s="441"/>
      <c r="M1038" s="441"/>
      <c r="N1038" s="441"/>
      <c r="O1038" s="441"/>
      <c r="P1038" s="441"/>
      <c r="Q1038" s="441"/>
      <c r="R1038" s="441"/>
      <c r="S1038" s="441"/>
      <c r="T1038" s="441"/>
      <c r="U1038" s="441"/>
      <c r="V1038" s="441"/>
      <c r="W1038" s="441"/>
      <c r="X1038" s="441"/>
      <c r="Y1038" s="441"/>
      <c r="Z1038" s="441"/>
      <c r="AA1038" s="441"/>
      <c r="AB1038" s="441"/>
      <c r="AC1038" s="441"/>
      <c r="AD1038" s="441"/>
      <c r="AE1038" s="441"/>
      <c r="AF1038" s="441"/>
      <c r="AG1038" s="441"/>
      <c r="AH1038" s="441"/>
      <c r="AI1038" s="441"/>
      <c r="AJ1038" s="441"/>
      <c r="AK1038" s="441"/>
      <c r="AL1038" s="441"/>
      <c r="AM1038" s="441"/>
      <c r="AN1038" s="441"/>
      <c r="AO1038" s="441"/>
      <c r="AP1038" s="441"/>
      <c r="AQ1038" s="441"/>
      <c r="AR1038" s="441"/>
      <c r="AS1038" s="441"/>
      <c r="AT1038" s="441"/>
      <c r="AU1038" s="441"/>
      <c r="AV1038" s="441"/>
      <c r="AW1038" s="441"/>
      <c r="AX1038" s="441"/>
      <c r="AY1038" s="441"/>
      <c r="AZ1038" s="441"/>
      <c r="BA1038" s="441"/>
      <c r="BB1038" s="441"/>
    </row>
    <row r="1039" spans="1:54" ht="15.75" customHeight="1">
      <c r="A1039" s="40"/>
      <c r="B1039" s="89" t="s">
        <v>2768</v>
      </c>
      <c r="C1039" s="441"/>
      <c r="D1039" s="441">
        <v>3410</v>
      </c>
      <c r="E1039" s="441">
        <v>0</v>
      </c>
      <c r="F1039" s="441"/>
      <c r="G1039" s="41" t="s">
        <v>2394</v>
      </c>
      <c r="H1039" s="441"/>
      <c r="I1039" s="441"/>
      <c r="J1039" s="441"/>
      <c r="K1039" s="441"/>
      <c r="L1039" s="441"/>
      <c r="M1039" s="441"/>
      <c r="N1039" s="441"/>
      <c r="O1039" s="441"/>
      <c r="P1039" s="441"/>
      <c r="Q1039" s="441"/>
      <c r="R1039" s="441"/>
      <c r="S1039" s="441"/>
      <c r="T1039" s="441"/>
      <c r="U1039" s="441"/>
      <c r="V1039" s="441"/>
      <c r="W1039" s="441"/>
      <c r="X1039" s="441"/>
      <c r="Y1039" s="441"/>
      <c r="Z1039" s="441"/>
      <c r="AA1039" s="441"/>
      <c r="AB1039" s="441"/>
      <c r="AC1039" s="441"/>
      <c r="AD1039" s="441"/>
      <c r="AE1039" s="441"/>
      <c r="AF1039" s="441"/>
      <c r="AG1039" s="441"/>
      <c r="AH1039" s="441"/>
      <c r="AI1039" s="441"/>
      <c r="AJ1039" s="441"/>
      <c r="AK1039" s="441"/>
      <c r="AL1039" s="441"/>
      <c r="AM1039" s="441"/>
      <c r="AN1039" s="441"/>
      <c r="AO1039" s="441"/>
      <c r="AP1039" s="441"/>
      <c r="AQ1039" s="441"/>
      <c r="AR1039" s="441"/>
      <c r="AS1039" s="441"/>
      <c r="AT1039" s="441"/>
      <c r="AU1039" s="441"/>
      <c r="AV1039" s="441"/>
      <c r="AW1039" s="441"/>
      <c r="AX1039" s="441"/>
      <c r="AY1039" s="441"/>
      <c r="AZ1039" s="441"/>
      <c r="BA1039" s="441"/>
      <c r="BB1039" s="441"/>
    </row>
    <row r="1040" spans="1:54" ht="15.75" customHeight="1">
      <c r="A1040" s="40"/>
      <c r="B1040" s="89" t="s">
        <v>1248</v>
      </c>
      <c r="C1040" s="441"/>
      <c r="D1040" s="441">
        <v>3610</v>
      </c>
      <c r="E1040" s="441">
        <v>6</v>
      </c>
      <c r="F1040" s="441"/>
      <c r="G1040" s="441">
        <v>40</v>
      </c>
      <c r="H1040" s="441"/>
      <c r="I1040" s="441"/>
      <c r="J1040" s="441"/>
      <c r="K1040" s="441"/>
      <c r="L1040" s="441"/>
      <c r="M1040" s="441"/>
      <c r="N1040" s="441"/>
      <c r="O1040" s="441"/>
      <c r="P1040" s="441"/>
      <c r="Q1040" s="441"/>
      <c r="R1040" s="441"/>
      <c r="S1040" s="441"/>
      <c r="T1040" s="441"/>
      <c r="U1040" s="441"/>
      <c r="V1040" s="441"/>
      <c r="W1040" s="441"/>
      <c r="X1040" s="441"/>
      <c r="Y1040" s="441"/>
      <c r="Z1040" s="441"/>
      <c r="AA1040" s="441"/>
      <c r="AB1040" s="441"/>
      <c r="AC1040" s="441"/>
      <c r="AD1040" s="441"/>
      <c r="AE1040" s="441"/>
      <c r="AF1040" s="441"/>
      <c r="AG1040" s="441"/>
      <c r="AH1040" s="441"/>
      <c r="AI1040" s="441"/>
      <c r="AJ1040" s="441"/>
      <c r="AK1040" s="441"/>
      <c r="AL1040" s="441"/>
      <c r="AM1040" s="441"/>
      <c r="AN1040" s="441"/>
      <c r="AO1040" s="441"/>
      <c r="AP1040" s="441"/>
      <c r="AQ1040" s="441"/>
      <c r="AR1040" s="441"/>
      <c r="AS1040" s="441"/>
      <c r="AT1040" s="441"/>
      <c r="AU1040" s="441"/>
      <c r="AV1040" s="441"/>
      <c r="AW1040" s="441"/>
      <c r="AX1040" s="441"/>
      <c r="AY1040" s="441"/>
      <c r="AZ1040" s="441"/>
      <c r="BA1040" s="441"/>
      <c r="BB1040" s="441"/>
    </row>
    <row r="1041" spans="1:54" ht="15.75" customHeight="1">
      <c r="A1041" s="40" t="s">
        <v>885</v>
      </c>
      <c r="B1041" s="89" t="s">
        <v>1281</v>
      </c>
      <c r="C1041" s="441"/>
      <c r="D1041" s="435">
        <v>1430</v>
      </c>
      <c r="E1041" s="441">
        <v>11</v>
      </c>
      <c r="F1041" s="41" t="s">
        <v>886</v>
      </c>
      <c r="G1041" s="441">
        <v>28</v>
      </c>
      <c r="H1041" s="441"/>
      <c r="I1041" s="441"/>
      <c r="J1041" s="441"/>
      <c r="K1041" s="441"/>
      <c r="L1041" s="441"/>
      <c r="M1041" s="441"/>
      <c r="N1041" s="441"/>
      <c r="O1041" s="441"/>
      <c r="P1041" s="441"/>
      <c r="Q1041" s="441"/>
      <c r="R1041" s="441"/>
      <c r="S1041" s="441"/>
      <c r="T1041" s="441"/>
      <c r="U1041" s="441"/>
      <c r="V1041" s="441"/>
      <c r="W1041" s="441"/>
      <c r="X1041" s="441"/>
      <c r="Y1041" s="441"/>
      <c r="Z1041" s="441"/>
      <c r="AA1041" s="441"/>
      <c r="AB1041" s="441"/>
      <c r="AC1041" s="441"/>
      <c r="AD1041" s="441"/>
      <c r="AE1041" s="441"/>
      <c r="AF1041" s="441"/>
      <c r="AG1041" s="441"/>
      <c r="AH1041" s="441"/>
      <c r="AI1041" s="441"/>
      <c r="AJ1041" s="441"/>
      <c r="AK1041" s="441"/>
      <c r="AL1041" s="441"/>
      <c r="AM1041" s="441"/>
      <c r="AN1041" s="441"/>
      <c r="AO1041" s="441"/>
      <c r="AP1041" s="441"/>
      <c r="AQ1041" s="441"/>
      <c r="AR1041" s="441"/>
      <c r="AS1041" s="441"/>
      <c r="AT1041" s="441"/>
      <c r="AU1041" s="441"/>
      <c r="AV1041" s="441"/>
      <c r="AW1041" s="441"/>
      <c r="AX1041" s="441"/>
      <c r="AY1041" s="441"/>
      <c r="AZ1041" s="441"/>
      <c r="BA1041" s="441"/>
      <c r="BB1041" s="441"/>
    </row>
    <row r="1042" spans="1:54" ht="15.75" customHeight="1">
      <c r="A1042" s="40" t="s">
        <v>888</v>
      </c>
      <c r="B1042" s="89" t="s">
        <v>2792</v>
      </c>
      <c r="C1042" s="41" t="s">
        <v>759</v>
      </c>
      <c r="D1042" s="441"/>
      <c r="E1042" s="441"/>
      <c r="F1042" s="441"/>
      <c r="G1042" s="441"/>
      <c r="H1042" s="441"/>
      <c r="I1042" s="441"/>
      <c r="J1042" s="441"/>
      <c r="K1042" s="441"/>
      <c r="L1042" s="441"/>
      <c r="M1042" s="441"/>
      <c r="N1042" s="441"/>
      <c r="O1042" s="441"/>
      <c r="P1042" s="441"/>
      <c r="Q1042" s="441"/>
      <c r="R1042" s="441"/>
      <c r="S1042" s="441"/>
      <c r="T1042" s="441"/>
      <c r="U1042" s="441"/>
      <c r="V1042" s="441"/>
      <c r="W1042" s="441"/>
      <c r="X1042" s="441"/>
      <c r="Y1042" s="441"/>
      <c r="Z1042" s="441"/>
      <c r="AA1042" s="441"/>
      <c r="AB1042" s="441"/>
      <c r="AC1042" s="441"/>
      <c r="AD1042" s="441"/>
      <c r="AE1042" s="441"/>
      <c r="AF1042" s="441"/>
      <c r="AG1042" s="441"/>
      <c r="AH1042" s="441"/>
      <c r="AI1042" s="441"/>
      <c r="AJ1042" s="441"/>
      <c r="AK1042" s="441"/>
      <c r="AL1042" s="441"/>
      <c r="AM1042" s="441"/>
      <c r="AN1042" s="441"/>
      <c r="AO1042" s="441"/>
      <c r="AP1042" s="441"/>
      <c r="AQ1042" s="441"/>
      <c r="AR1042" s="441"/>
      <c r="AS1042" s="441"/>
      <c r="AT1042" s="441"/>
      <c r="AU1042" s="441"/>
      <c r="AV1042" s="441"/>
      <c r="AW1042" s="441"/>
      <c r="AX1042" s="441"/>
      <c r="AY1042" s="441"/>
      <c r="AZ1042" s="441"/>
      <c r="BA1042" s="441"/>
      <c r="BB1042" s="441"/>
    </row>
    <row r="1043" spans="1:54" ht="15.75" customHeight="1">
      <c r="A1043" s="40" t="s">
        <v>891</v>
      </c>
      <c r="B1043" s="89" t="s">
        <v>759</v>
      </c>
      <c r="C1043" s="441"/>
      <c r="D1043" s="441"/>
      <c r="E1043" s="441"/>
      <c r="F1043" s="441"/>
      <c r="G1043" s="441"/>
      <c r="H1043" s="441"/>
      <c r="I1043" s="441"/>
      <c r="J1043" s="441"/>
      <c r="K1043" s="441"/>
      <c r="L1043" s="441"/>
      <c r="M1043" s="441"/>
      <c r="N1043" s="441"/>
      <c r="O1043" s="441"/>
      <c r="P1043" s="441"/>
      <c r="Q1043" s="441"/>
      <c r="R1043" s="441"/>
      <c r="S1043" s="441"/>
      <c r="T1043" s="441"/>
      <c r="U1043" s="441"/>
      <c r="V1043" s="441"/>
      <c r="W1043" s="441"/>
      <c r="X1043" s="441"/>
      <c r="Y1043" s="441"/>
      <c r="Z1043" s="441"/>
      <c r="AA1043" s="441"/>
      <c r="AB1043" s="441"/>
      <c r="AC1043" s="441"/>
      <c r="AD1043" s="441"/>
      <c r="AE1043" s="441"/>
      <c r="AF1043" s="441"/>
      <c r="AG1043" s="441"/>
      <c r="AH1043" s="441"/>
      <c r="AI1043" s="441"/>
      <c r="AJ1043" s="441"/>
      <c r="AK1043" s="441"/>
      <c r="AL1043" s="441"/>
      <c r="AM1043" s="441"/>
      <c r="AN1043" s="441"/>
      <c r="AO1043" s="441"/>
      <c r="AP1043" s="441"/>
      <c r="AQ1043" s="441"/>
      <c r="AR1043" s="441"/>
      <c r="AS1043" s="441"/>
      <c r="AT1043" s="441"/>
      <c r="AU1043" s="441"/>
      <c r="AV1043" s="441"/>
      <c r="AW1043" s="441"/>
      <c r="AX1043" s="441"/>
      <c r="AY1043" s="441"/>
      <c r="AZ1043" s="441"/>
      <c r="BA1043" s="441"/>
      <c r="BB1043" s="441"/>
    </row>
    <row r="1044" spans="1:54" ht="15.75" customHeight="1">
      <c r="A1044" s="40" t="s">
        <v>893</v>
      </c>
      <c r="B1044" s="89" t="s">
        <v>1281</v>
      </c>
      <c r="C1044" s="441"/>
      <c r="D1044" s="441"/>
      <c r="E1044" s="441">
        <f>12*7+3</f>
        <v>87</v>
      </c>
      <c r="F1044" s="18" t="s">
        <v>894</v>
      </c>
      <c r="G1044" s="441">
        <v>39</v>
      </c>
      <c r="H1044" s="441"/>
      <c r="I1044" s="441"/>
      <c r="J1044" s="441"/>
      <c r="K1044" s="441"/>
      <c r="L1044" s="441"/>
      <c r="M1044" s="441"/>
      <c r="N1044" s="441"/>
      <c r="O1044" s="441"/>
      <c r="P1044" s="441"/>
      <c r="Q1044" s="441"/>
      <c r="R1044" s="441"/>
      <c r="S1044" s="441"/>
      <c r="T1044" s="441"/>
      <c r="U1044" s="441"/>
      <c r="V1044" s="441"/>
      <c r="W1044" s="441"/>
      <c r="X1044" s="441"/>
      <c r="Y1044" s="441"/>
      <c r="Z1044" s="441"/>
      <c r="AA1044" s="441"/>
      <c r="AB1044" s="441"/>
      <c r="AC1044" s="441"/>
      <c r="AD1044" s="441"/>
      <c r="AE1044" s="441"/>
      <c r="AF1044" s="441"/>
      <c r="AG1044" s="441"/>
      <c r="AH1044" s="441"/>
      <c r="AI1044" s="441"/>
      <c r="AJ1044" s="441"/>
      <c r="AK1044" s="441"/>
      <c r="AL1044" s="441"/>
      <c r="AM1044" s="441"/>
      <c r="AN1044" s="441"/>
      <c r="AO1044" s="441"/>
      <c r="AP1044" s="441"/>
      <c r="AQ1044" s="441"/>
      <c r="AR1044" s="441"/>
      <c r="AS1044" s="441"/>
      <c r="AT1044" s="441"/>
      <c r="AU1044" s="441"/>
      <c r="AV1044" s="441"/>
      <c r="AW1044" s="441"/>
      <c r="AX1044" s="441"/>
      <c r="AY1044" s="441"/>
      <c r="AZ1044" s="441"/>
      <c r="BA1044" s="441"/>
      <c r="BB1044" s="441"/>
    </row>
    <row r="1045" spans="1:54" ht="15.75" customHeight="1">
      <c r="A1045" s="40" t="s">
        <v>896</v>
      </c>
      <c r="B1045" s="89" t="s">
        <v>759</v>
      </c>
      <c r="C1045" s="441"/>
      <c r="D1045" s="441"/>
      <c r="E1045" s="441"/>
      <c r="F1045" s="441"/>
      <c r="G1045" s="441"/>
      <c r="H1045" s="441"/>
      <c r="I1045" s="441"/>
      <c r="J1045" s="441"/>
      <c r="K1045" s="441"/>
      <c r="L1045" s="441"/>
      <c r="M1045" s="441"/>
      <c r="N1045" s="441"/>
      <c r="O1045" s="441"/>
      <c r="P1045" s="441"/>
      <c r="Q1045" s="441"/>
      <c r="R1045" s="441"/>
      <c r="S1045" s="441"/>
      <c r="T1045" s="441"/>
      <c r="U1045" s="441"/>
      <c r="V1045" s="441"/>
      <c r="W1045" s="441"/>
      <c r="X1045" s="441"/>
      <c r="Y1045" s="441"/>
      <c r="Z1045" s="441"/>
      <c r="AA1045" s="441"/>
      <c r="AB1045" s="441"/>
      <c r="AC1045" s="441"/>
      <c r="AD1045" s="441"/>
      <c r="AE1045" s="441"/>
      <c r="AF1045" s="441"/>
      <c r="AG1045" s="441"/>
      <c r="AH1045" s="441"/>
      <c r="AI1045" s="441"/>
      <c r="AJ1045" s="441"/>
      <c r="AK1045" s="441"/>
      <c r="AL1045" s="441"/>
      <c r="AM1045" s="441"/>
      <c r="AN1045" s="441"/>
      <c r="AO1045" s="441"/>
      <c r="AP1045" s="441"/>
      <c r="AQ1045" s="441"/>
      <c r="AR1045" s="441"/>
      <c r="AS1045" s="441"/>
      <c r="AT1045" s="441"/>
      <c r="AU1045" s="441"/>
      <c r="AV1045" s="441"/>
      <c r="AW1045" s="441"/>
      <c r="AX1045" s="441"/>
      <c r="AY1045" s="441"/>
      <c r="AZ1045" s="441"/>
      <c r="BA1045" s="441"/>
      <c r="BB1045" s="441"/>
    </row>
    <row r="1046" spans="1:54" ht="15.75" customHeight="1">
      <c r="A1046" s="40" t="s">
        <v>899</v>
      </c>
      <c r="B1046" s="89" t="s">
        <v>759</v>
      </c>
      <c r="C1046" s="441"/>
      <c r="D1046" s="441"/>
      <c r="E1046" s="441"/>
      <c r="F1046" s="441"/>
      <c r="G1046" s="441"/>
      <c r="H1046" s="441"/>
      <c r="I1046" s="441"/>
      <c r="J1046" s="441"/>
      <c r="K1046" s="441"/>
      <c r="L1046" s="441"/>
      <c r="M1046" s="441"/>
      <c r="N1046" s="441"/>
      <c r="O1046" s="441"/>
      <c r="P1046" s="441"/>
      <c r="Q1046" s="441"/>
      <c r="R1046" s="441"/>
      <c r="S1046" s="441"/>
      <c r="T1046" s="441"/>
      <c r="U1046" s="441"/>
      <c r="V1046" s="441"/>
      <c r="W1046" s="441"/>
      <c r="X1046" s="441"/>
      <c r="Y1046" s="441"/>
      <c r="Z1046" s="441"/>
      <c r="AA1046" s="441"/>
      <c r="AB1046" s="441"/>
      <c r="AC1046" s="441"/>
      <c r="AD1046" s="441"/>
      <c r="AE1046" s="441"/>
      <c r="AF1046" s="441"/>
      <c r="AG1046" s="441"/>
      <c r="AH1046" s="441"/>
      <c r="AI1046" s="441"/>
      <c r="AJ1046" s="441"/>
      <c r="AK1046" s="441"/>
      <c r="AL1046" s="441"/>
      <c r="AM1046" s="441"/>
      <c r="AN1046" s="441"/>
      <c r="AO1046" s="441"/>
      <c r="AP1046" s="441"/>
      <c r="AQ1046" s="441"/>
      <c r="AR1046" s="441"/>
      <c r="AS1046" s="441"/>
      <c r="AT1046" s="441"/>
      <c r="AU1046" s="441"/>
      <c r="AV1046" s="441"/>
      <c r="AW1046" s="441"/>
      <c r="AX1046" s="441"/>
      <c r="AY1046" s="441"/>
      <c r="AZ1046" s="441"/>
      <c r="BA1046" s="441"/>
      <c r="BB1046" s="441"/>
    </row>
    <row r="1047" spans="1:54" ht="15.75" customHeight="1">
      <c r="A1047" s="40" t="s">
        <v>900</v>
      </c>
      <c r="B1047" s="89" t="s">
        <v>1281</v>
      </c>
      <c r="C1047" s="441"/>
      <c r="D1047" s="441"/>
      <c r="E1047" s="441"/>
      <c r="F1047" s="441"/>
      <c r="G1047" s="41" t="s">
        <v>632</v>
      </c>
      <c r="H1047" s="441"/>
      <c r="I1047" s="441"/>
      <c r="J1047" s="441"/>
      <c r="K1047" s="441"/>
      <c r="L1047" s="441"/>
      <c r="M1047" s="441"/>
      <c r="N1047" s="441"/>
      <c r="O1047" s="441"/>
      <c r="P1047" s="441"/>
      <c r="Q1047" s="441"/>
      <c r="R1047" s="441"/>
      <c r="S1047" s="441"/>
      <c r="T1047" s="441"/>
      <c r="U1047" s="441"/>
      <c r="V1047" s="441"/>
      <c r="W1047" s="441"/>
      <c r="X1047" s="441"/>
      <c r="Y1047" s="441"/>
      <c r="Z1047" s="441"/>
      <c r="AA1047" s="441"/>
      <c r="AB1047" s="441"/>
      <c r="AC1047" s="441"/>
      <c r="AD1047" s="441"/>
      <c r="AE1047" s="441"/>
      <c r="AF1047" s="441"/>
      <c r="AG1047" s="441"/>
      <c r="AH1047" s="441"/>
      <c r="AI1047" s="441"/>
      <c r="AJ1047" s="441"/>
      <c r="AK1047" s="441"/>
      <c r="AL1047" s="441"/>
      <c r="AM1047" s="441"/>
      <c r="AN1047" s="441"/>
      <c r="AO1047" s="441"/>
      <c r="AP1047" s="441"/>
      <c r="AQ1047" s="441"/>
      <c r="AR1047" s="441"/>
      <c r="AS1047" s="441"/>
      <c r="AT1047" s="441"/>
      <c r="AU1047" s="441"/>
      <c r="AV1047" s="441"/>
      <c r="AW1047" s="441"/>
      <c r="AX1047" s="441"/>
      <c r="AY1047" s="441"/>
      <c r="AZ1047" s="441"/>
      <c r="BA1047" s="441"/>
      <c r="BB1047" s="441"/>
    </row>
    <row r="1048" spans="1:54" ht="15.75" customHeight="1">
      <c r="A1048" s="40"/>
      <c r="B1048" s="89" t="s">
        <v>2741</v>
      </c>
      <c r="C1048" s="441"/>
      <c r="D1048" s="441"/>
      <c r="E1048" s="441"/>
      <c r="F1048" s="441"/>
      <c r="G1048" s="41" t="s">
        <v>2079</v>
      </c>
      <c r="H1048" s="441"/>
      <c r="I1048" s="441"/>
      <c r="J1048" s="441"/>
      <c r="K1048" s="441"/>
      <c r="L1048" s="441"/>
      <c r="M1048" s="441"/>
      <c r="N1048" s="441"/>
      <c r="O1048" s="441"/>
      <c r="P1048" s="441"/>
      <c r="Q1048" s="441"/>
      <c r="R1048" s="441"/>
      <c r="S1048" s="441"/>
      <c r="T1048" s="441"/>
      <c r="U1048" s="441"/>
      <c r="V1048" s="441"/>
      <c r="W1048" s="441"/>
      <c r="X1048" s="441"/>
      <c r="Y1048" s="441"/>
      <c r="Z1048" s="441"/>
      <c r="AA1048" s="441"/>
      <c r="AB1048" s="441"/>
      <c r="AC1048" s="441"/>
      <c r="AD1048" s="441"/>
      <c r="AE1048" s="441"/>
      <c r="AF1048" s="441"/>
      <c r="AG1048" s="441"/>
      <c r="AH1048" s="441"/>
      <c r="AI1048" s="441"/>
      <c r="AJ1048" s="441"/>
      <c r="AK1048" s="441"/>
      <c r="AL1048" s="441"/>
      <c r="AM1048" s="441"/>
      <c r="AN1048" s="441"/>
      <c r="AO1048" s="441"/>
      <c r="AP1048" s="441"/>
      <c r="AQ1048" s="441"/>
      <c r="AR1048" s="441"/>
      <c r="AS1048" s="441"/>
      <c r="AT1048" s="441"/>
      <c r="AU1048" s="441"/>
      <c r="AV1048" s="441"/>
      <c r="AW1048" s="441"/>
      <c r="AX1048" s="441"/>
      <c r="AY1048" s="441"/>
      <c r="AZ1048" s="441"/>
      <c r="BA1048" s="441"/>
      <c r="BB1048" s="441"/>
    </row>
    <row r="1049" spans="1:54" ht="15.75" customHeight="1">
      <c r="A1049" s="40"/>
      <c r="B1049" s="89" t="s">
        <v>1029</v>
      </c>
      <c r="C1049" s="441"/>
      <c r="D1049" s="441"/>
      <c r="E1049" s="441"/>
      <c r="F1049" s="441"/>
      <c r="G1049" s="41" t="s">
        <v>2041</v>
      </c>
      <c r="H1049" s="441"/>
      <c r="I1049" s="441"/>
      <c r="J1049" s="441"/>
      <c r="K1049" s="441"/>
      <c r="L1049" s="441"/>
      <c r="M1049" s="441"/>
      <c r="N1049" s="441"/>
      <c r="O1049" s="441"/>
      <c r="P1049" s="441"/>
      <c r="Q1049" s="441"/>
      <c r="R1049" s="441"/>
      <c r="S1049" s="441"/>
      <c r="T1049" s="441"/>
      <c r="U1049" s="441"/>
      <c r="V1049" s="441"/>
      <c r="W1049" s="441"/>
      <c r="X1049" s="441"/>
      <c r="Y1049" s="441"/>
      <c r="Z1049" s="441"/>
      <c r="AA1049" s="441"/>
      <c r="AB1049" s="441"/>
      <c r="AC1049" s="441"/>
      <c r="AD1049" s="441"/>
      <c r="AE1049" s="441"/>
      <c r="AF1049" s="441"/>
      <c r="AG1049" s="441"/>
      <c r="AH1049" s="441"/>
      <c r="AI1049" s="441"/>
      <c r="AJ1049" s="441"/>
      <c r="AK1049" s="441"/>
      <c r="AL1049" s="441"/>
      <c r="AM1049" s="441"/>
      <c r="AN1049" s="441"/>
      <c r="AO1049" s="441"/>
      <c r="AP1049" s="441"/>
      <c r="AQ1049" s="441"/>
      <c r="AR1049" s="441"/>
      <c r="AS1049" s="441"/>
      <c r="AT1049" s="441"/>
      <c r="AU1049" s="441"/>
      <c r="AV1049" s="441"/>
      <c r="AW1049" s="441"/>
      <c r="AX1049" s="441"/>
      <c r="AY1049" s="441"/>
      <c r="AZ1049" s="441"/>
      <c r="BA1049" s="441"/>
      <c r="BB1049" s="441"/>
    </row>
    <row r="1050" spans="1:54" ht="15.75" customHeight="1">
      <c r="A1050" s="92" t="s">
        <v>903</v>
      </c>
      <c r="B1050" s="89" t="s">
        <v>2793</v>
      </c>
      <c r="C1050" s="441"/>
      <c r="D1050" s="435" t="s">
        <v>2102</v>
      </c>
      <c r="E1050" s="441"/>
      <c r="F1050" s="441"/>
      <c r="G1050" s="91">
        <v>37.869999999999997</v>
      </c>
      <c r="H1050" s="441"/>
      <c r="I1050" s="441"/>
      <c r="J1050" s="441"/>
      <c r="K1050" s="441"/>
      <c r="L1050" s="441"/>
      <c r="M1050" s="441"/>
      <c r="N1050" s="441"/>
      <c r="O1050" s="441"/>
      <c r="P1050" s="441"/>
      <c r="Q1050" s="441"/>
      <c r="R1050" s="441"/>
      <c r="S1050" s="441"/>
      <c r="T1050" s="441"/>
      <c r="U1050" s="441"/>
      <c r="V1050" s="441"/>
      <c r="W1050" s="441"/>
      <c r="X1050" s="441"/>
      <c r="Y1050" s="441"/>
      <c r="Z1050" s="441"/>
      <c r="AA1050" s="441"/>
      <c r="AB1050" s="441"/>
      <c r="AC1050" s="441"/>
      <c r="AD1050" s="441"/>
      <c r="AE1050" s="441"/>
      <c r="AF1050" s="441"/>
      <c r="AG1050" s="441"/>
      <c r="AH1050" s="441"/>
      <c r="AI1050" s="441"/>
      <c r="AJ1050" s="441"/>
      <c r="AK1050" s="441"/>
      <c r="AL1050" s="441"/>
      <c r="AM1050" s="441"/>
      <c r="AN1050" s="441"/>
      <c r="AO1050" s="441"/>
      <c r="AP1050" s="441"/>
      <c r="AQ1050" s="441"/>
      <c r="AR1050" s="441"/>
      <c r="AS1050" s="441"/>
      <c r="AT1050" s="441"/>
      <c r="AU1050" s="441"/>
      <c r="AV1050" s="441"/>
      <c r="AW1050" s="441"/>
      <c r="AX1050" s="441"/>
      <c r="AY1050" s="441"/>
      <c r="AZ1050" s="441"/>
      <c r="BA1050" s="441"/>
      <c r="BB1050" s="441"/>
    </row>
    <row r="1051" spans="1:54" ht="15.75" customHeight="1">
      <c r="A1051" s="40" t="s">
        <v>905</v>
      </c>
      <c r="B1051" s="89" t="s">
        <v>2403</v>
      </c>
      <c r="C1051" s="441"/>
      <c r="D1051" s="41" t="s">
        <v>2103</v>
      </c>
      <c r="E1051" s="441"/>
      <c r="F1051" s="18" t="s">
        <v>907</v>
      </c>
      <c r="G1051" s="441"/>
      <c r="H1051" s="441"/>
      <c r="I1051" s="441"/>
      <c r="J1051" s="441"/>
      <c r="K1051" s="441"/>
      <c r="L1051" s="441"/>
      <c r="M1051" s="441"/>
      <c r="N1051" s="441"/>
      <c r="O1051" s="441"/>
      <c r="P1051" s="441"/>
      <c r="Q1051" s="441"/>
      <c r="R1051" s="441"/>
      <c r="S1051" s="441"/>
      <c r="T1051" s="441"/>
      <c r="U1051" s="441"/>
      <c r="V1051" s="441"/>
      <c r="W1051" s="441"/>
      <c r="X1051" s="441"/>
      <c r="Y1051" s="441"/>
      <c r="Z1051" s="441"/>
      <c r="AA1051" s="441"/>
      <c r="AB1051" s="441"/>
      <c r="AC1051" s="441"/>
      <c r="AD1051" s="441"/>
      <c r="AE1051" s="441"/>
      <c r="AF1051" s="441"/>
      <c r="AG1051" s="441"/>
      <c r="AH1051" s="441"/>
      <c r="AI1051" s="441"/>
      <c r="AJ1051" s="441"/>
      <c r="AK1051" s="441"/>
      <c r="AL1051" s="441"/>
      <c r="AM1051" s="441"/>
      <c r="AN1051" s="441"/>
      <c r="AO1051" s="441"/>
      <c r="AP1051" s="441"/>
      <c r="AQ1051" s="441"/>
      <c r="AR1051" s="441"/>
      <c r="AS1051" s="441"/>
      <c r="AT1051" s="441"/>
      <c r="AU1051" s="441"/>
      <c r="AV1051" s="441"/>
      <c r="AW1051" s="441"/>
      <c r="AX1051" s="441"/>
      <c r="AY1051" s="441"/>
      <c r="AZ1051" s="441"/>
      <c r="BA1051" s="441"/>
      <c r="BB1051" s="441"/>
    </row>
    <row r="1052" spans="1:54" ht="15.75" customHeight="1">
      <c r="A1052" s="40" t="s">
        <v>909</v>
      </c>
      <c r="B1052" s="89" t="s">
        <v>1281</v>
      </c>
      <c r="C1052" s="441"/>
      <c r="D1052" s="435">
        <v>2680</v>
      </c>
      <c r="E1052" s="441">
        <v>28</v>
      </c>
      <c r="F1052" s="18" t="s">
        <v>910</v>
      </c>
      <c r="G1052" s="41" t="s">
        <v>1247</v>
      </c>
      <c r="H1052" s="441"/>
      <c r="I1052" s="441"/>
      <c r="J1052" s="441"/>
      <c r="K1052" s="441"/>
      <c r="L1052" s="441"/>
      <c r="M1052" s="441"/>
      <c r="N1052" s="441"/>
      <c r="O1052" s="441"/>
      <c r="P1052" s="441"/>
      <c r="Q1052" s="441"/>
      <c r="R1052" s="441"/>
      <c r="S1052" s="441"/>
      <c r="T1052" s="441"/>
      <c r="U1052" s="441"/>
      <c r="V1052" s="441"/>
      <c r="W1052" s="441"/>
      <c r="X1052" s="441"/>
      <c r="Y1052" s="441"/>
      <c r="Z1052" s="441"/>
      <c r="AA1052" s="441"/>
      <c r="AB1052" s="441"/>
      <c r="AC1052" s="441"/>
      <c r="AD1052" s="441"/>
      <c r="AE1052" s="441"/>
      <c r="AF1052" s="441"/>
      <c r="AG1052" s="441"/>
      <c r="AH1052" s="441"/>
      <c r="AI1052" s="441"/>
      <c r="AJ1052" s="441"/>
      <c r="AK1052" s="441"/>
      <c r="AL1052" s="441"/>
      <c r="AM1052" s="441"/>
      <c r="AN1052" s="441"/>
      <c r="AO1052" s="441"/>
      <c r="AP1052" s="441"/>
      <c r="AQ1052" s="441"/>
      <c r="AR1052" s="441"/>
      <c r="AS1052" s="441"/>
      <c r="AT1052" s="441"/>
      <c r="AU1052" s="441"/>
      <c r="AV1052" s="441"/>
      <c r="AW1052" s="441"/>
      <c r="AX1052" s="441"/>
      <c r="AY1052" s="441"/>
      <c r="AZ1052" s="441"/>
      <c r="BA1052" s="441"/>
      <c r="BB1052" s="441"/>
    </row>
    <row r="1053" spans="1:54" ht="15.75" customHeight="1">
      <c r="A1053" s="40" t="s">
        <v>67</v>
      </c>
      <c r="B1053" s="89" t="s">
        <v>1281</v>
      </c>
      <c r="C1053" s="441"/>
      <c r="D1053" s="441">
        <v>3000</v>
      </c>
      <c r="E1053" s="441">
        <f>19*7+6</f>
        <v>139</v>
      </c>
      <c r="F1053" s="41" t="s">
        <v>2794</v>
      </c>
      <c r="G1053" s="41" t="s">
        <v>2795</v>
      </c>
      <c r="H1053" s="441"/>
      <c r="I1053" s="441"/>
      <c r="J1053" s="441"/>
      <c r="K1053" s="441"/>
      <c r="L1053" s="441"/>
      <c r="M1053" s="441"/>
      <c r="N1053" s="441"/>
      <c r="O1053" s="441"/>
      <c r="P1053" s="441"/>
      <c r="Q1053" s="441"/>
      <c r="R1053" s="441"/>
      <c r="S1053" s="441"/>
      <c r="T1053" s="441"/>
      <c r="U1053" s="441"/>
      <c r="V1053" s="441"/>
      <c r="W1053" s="441"/>
      <c r="X1053" s="441"/>
      <c r="Y1053" s="441"/>
      <c r="Z1053" s="441"/>
      <c r="AA1053" s="441"/>
      <c r="AB1053" s="441"/>
      <c r="AC1053" s="441"/>
      <c r="AD1053" s="441"/>
      <c r="AE1053" s="441"/>
      <c r="AF1053" s="441"/>
      <c r="AG1053" s="441"/>
      <c r="AH1053" s="441"/>
      <c r="AI1053" s="441"/>
      <c r="AJ1053" s="441"/>
      <c r="AK1053" s="441"/>
      <c r="AL1053" s="441"/>
      <c r="AM1053" s="441"/>
      <c r="AN1053" s="441"/>
      <c r="AO1053" s="441"/>
      <c r="AP1053" s="441"/>
      <c r="AQ1053" s="441"/>
      <c r="AR1053" s="441"/>
      <c r="AS1053" s="441"/>
      <c r="AT1053" s="441"/>
      <c r="AU1053" s="441"/>
      <c r="AV1053" s="441"/>
      <c r="AW1053" s="441"/>
      <c r="AX1053" s="441"/>
      <c r="AY1053" s="441"/>
      <c r="AZ1053" s="441"/>
      <c r="BA1053" s="441"/>
      <c r="BB1053" s="441"/>
    </row>
    <row r="1054" spans="1:54" ht="15.75" customHeight="1">
      <c r="A1054" s="40"/>
      <c r="B1054" s="89" t="s">
        <v>2741</v>
      </c>
      <c r="C1054" s="441"/>
      <c r="D1054" s="441">
        <v>3500</v>
      </c>
      <c r="E1054" s="441">
        <f>21*7+3</f>
        <v>150</v>
      </c>
      <c r="F1054" s="41" t="s">
        <v>2796</v>
      </c>
      <c r="G1054" s="41" t="s">
        <v>1351</v>
      </c>
      <c r="H1054" s="441"/>
      <c r="I1054" s="441"/>
      <c r="J1054" s="441"/>
      <c r="K1054" s="441"/>
      <c r="L1054" s="441"/>
      <c r="M1054" s="441"/>
      <c r="N1054" s="441"/>
      <c r="O1054" s="441"/>
      <c r="P1054" s="441"/>
      <c r="Q1054" s="441"/>
      <c r="R1054" s="441"/>
      <c r="S1054" s="441"/>
      <c r="T1054" s="441"/>
      <c r="U1054" s="441"/>
      <c r="V1054" s="441"/>
      <c r="W1054" s="441"/>
      <c r="X1054" s="441"/>
      <c r="Y1054" s="441"/>
      <c r="Z1054" s="441"/>
      <c r="AA1054" s="441"/>
      <c r="AB1054" s="441"/>
      <c r="AC1054" s="441"/>
      <c r="AD1054" s="441"/>
      <c r="AE1054" s="441"/>
      <c r="AF1054" s="441"/>
      <c r="AG1054" s="441"/>
      <c r="AH1054" s="441"/>
      <c r="AI1054" s="441"/>
      <c r="AJ1054" s="441"/>
      <c r="AK1054" s="441"/>
      <c r="AL1054" s="441"/>
      <c r="AM1054" s="441"/>
      <c r="AN1054" s="441"/>
      <c r="AO1054" s="441"/>
      <c r="AP1054" s="441"/>
      <c r="AQ1054" s="441"/>
      <c r="AR1054" s="441"/>
      <c r="AS1054" s="441"/>
      <c r="AT1054" s="441"/>
      <c r="AU1054" s="441"/>
      <c r="AV1054" s="441"/>
      <c r="AW1054" s="441"/>
      <c r="AX1054" s="441"/>
      <c r="AY1054" s="441"/>
      <c r="AZ1054" s="441"/>
      <c r="BA1054" s="441"/>
      <c r="BB1054" s="441"/>
    </row>
    <row r="1055" spans="1:54" ht="15.75" customHeight="1">
      <c r="A1055" s="40"/>
      <c r="B1055" s="89" t="s">
        <v>1029</v>
      </c>
      <c r="C1055" s="441"/>
      <c r="D1055" s="441">
        <v>4200</v>
      </c>
      <c r="E1055" s="441">
        <f>20*7+2</f>
        <v>142</v>
      </c>
      <c r="F1055" s="41" t="s">
        <v>2797</v>
      </c>
      <c r="G1055" s="41" t="s">
        <v>748</v>
      </c>
      <c r="H1055" s="441"/>
      <c r="I1055" s="441"/>
      <c r="J1055" s="441"/>
      <c r="K1055" s="441"/>
      <c r="L1055" s="441"/>
      <c r="M1055" s="441"/>
      <c r="N1055" s="441"/>
      <c r="O1055" s="441"/>
      <c r="P1055" s="441"/>
      <c r="Q1055" s="441"/>
      <c r="R1055" s="441"/>
      <c r="S1055" s="441"/>
      <c r="T1055" s="441"/>
      <c r="U1055" s="441"/>
      <c r="V1055" s="441"/>
      <c r="W1055" s="441"/>
      <c r="X1055" s="441"/>
      <c r="Y1055" s="441"/>
      <c r="Z1055" s="441"/>
      <c r="AA1055" s="441"/>
      <c r="AB1055" s="441"/>
      <c r="AC1055" s="441"/>
      <c r="AD1055" s="441"/>
      <c r="AE1055" s="441"/>
      <c r="AF1055" s="441"/>
      <c r="AG1055" s="441"/>
      <c r="AH1055" s="441"/>
      <c r="AI1055" s="441"/>
      <c r="AJ1055" s="441"/>
      <c r="AK1055" s="441"/>
      <c r="AL1055" s="441"/>
      <c r="AM1055" s="441"/>
      <c r="AN1055" s="441"/>
      <c r="AO1055" s="441"/>
      <c r="AP1055" s="441"/>
      <c r="AQ1055" s="441"/>
      <c r="AR1055" s="441"/>
      <c r="AS1055" s="441"/>
      <c r="AT1055" s="441"/>
      <c r="AU1055" s="441"/>
      <c r="AV1055" s="441"/>
      <c r="AW1055" s="441"/>
      <c r="AX1055" s="441"/>
      <c r="AY1055" s="441"/>
      <c r="AZ1055" s="441"/>
      <c r="BA1055" s="441"/>
      <c r="BB1055" s="441"/>
    </row>
    <row r="1056" spans="1:54" ht="15.75" customHeight="1">
      <c r="A1056" s="40"/>
      <c r="B1056" s="89" t="s">
        <v>1153</v>
      </c>
      <c r="C1056" s="441"/>
      <c r="D1056" s="441">
        <v>3500</v>
      </c>
      <c r="E1056" s="441">
        <f>13*7+1</f>
        <v>92</v>
      </c>
      <c r="F1056" s="41" t="s">
        <v>894</v>
      </c>
      <c r="G1056" s="41" t="s">
        <v>2082</v>
      </c>
      <c r="H1056" s="441"/>
      <c r="I1056" s="441"/>
      <c r="J1056" s="441"/>
      <c r="K1056" s="441"/>
      <c r="L1056" s="441"/>
      <c r="M1056" s="441"/>
      <c r="N1056" s="441"/>
      <c r="O1056" s="441"/>
      <c r="P1056" s="441"/>
      <c r="Q1056" s="441"/>
      <c r="R1056" s="441"/>
      <c r="S1056" s="441"/>
      <c r="T1056" s="441"/>
      <c r="U1056" s="441"/>
      <c r="V1056" s="441"/>
      <c r="W1056" s="441"/>
      <c r="X1056" s="441"/>
      <c r="Y1056" s="441"/>
      <c r="Z1056" s="441"/>
      <c r="AA1056" s="441"/>
      <c r="AB1056" s="441"/>
      <c r="AC1056" s="441"/>
      <c r="AD1056" s="441"/>
      <c r="AE1056" s="441"/>
      <c r="AF1056" s="441"/>
      <c r="AG1056" s="441"/>
      <c r="AH1056" s="441"/>
      <c r="AI1056" s="441"/>
      <c r="AJ1056" s="441"/>
      <c r="AK1056" s="441"/>
      <c r="AL1056" s="441"/>
      <c r="AM1056" s="441"/>
      <c r="AN1056" s="441"/>
      <c r="AO1056" s="441"/>
      <c r="AP1056" s="441"/>
      <c r="AQ1056" s="441"/>
      <c r="AR1056" s="441"/>
      <c r="AS1056" s="441"/>
      <c r="AT1056" s="441"/>
      <c r="AU1056" s="441"/>
      <c r="AV1056" s="441"/>
      <c r="AW1056" s="441"/>
      <c r="AX1056" s="441"/>
      <c r="AY1056" s="441"/>
      <c r="AZ1056" s="441"/>
      <c r="BA1056" s="441"/>
      <c r="BB1056" s="441"/>
    </row>
    <row r="1057" spans="1:54" ht="15.75" customHeight="1">
      <c r="A1057" s="40"/>
      <c r="B1057" s="89" t="s">
        <v>1025</v>
      </c>
      <c r="C1057" s="441"/>
      <c r="D1057" s="441">
        <v>3600</v>
      </c>
      <c r="E1057" s="441">
        <f>10*7+2</f>
        <v>72</v>
      </c>
      <c r="F1057" s="41" t="s">
        <v>2798</v>
      </c>
      <c r="G1057" s="41" t="s">
        <v>2185</v>
      </c>
      <c r="H1057" s="441"/>
      <c r="I1057" s="441"/>
      <c r="J1057" s="441"/>
      <c r="K1057" s="441"/>
      <c r="L1057" s="441"/>
      <c r="M1057" s="441"/>
      <c r="N1057" s="441"/>
      <c r="O1057" s="441"/>
      <c r="P1057" s="441"/>
      <c r="Q1057" s="441"/>
      <c r="R1057" s="441"/>
      <c r="S1057" s="441"/>
      <c r="T1057" s="441"/>
      <c r="U1057" s="441"/>
      <c r="V1057" s="441"/>
      <c r="W1057" s="441"/>
      <c r="X1057" s="441"/>
      <c r="Y1057" s="441"/>
      <c r="Z1057" s="441"/>
      <c r="AA1057" s="441"/>
      <c r="AB1057" s="441"/>
      <c r="AC1057" s="441"/>
      <c r="AD1057" s="441"/>
      <c r="AE1057" s="441"/>
      <c r="AF1057" s="441"/>
      <c r="AG1057" s="441"/>
      <c r="AH1057" s="441"/>
      <c r="AI1057" s="441"/>
      <c r="AJ1057" s="441"/>
      <c r="AK1057" s="441"/>
      <c r="AL1057" s="441"/>
      <c r="AM1057" s="441"/>
      <c r="AN1057" s="441"/>
      <c r="AO1057" s="441"/>
      <c r="AP1057" s="441"/>
      <c r="AQ1057" s="441"/>
      <c r="AR1057" s="441"/>
      <c r="AS1057" s="441"/>
      <c r="AT1057" s="441"/>
      <c r="AU1057" s="441"/>
      <c r="AV1057" s="441"/>
      <c r="AW1057" s="441"/>
      <c r="AX1057" s="441"/>
      <c r="AY1057" s="441"/>
      <c r="AZ1057" s="441"/>
      <c r="BA1057" s="441"/>
      <c r="BB1057" s="441"/>
    </row>
    <row r="1058" spans="1:54" ht="15.75" customHeight="1">
      <c r="A1058" s="40"/>
      <c r="B1058" s="89" t="s">
        <v>1009</v>
      </c>
      <c r="C1058" s="441"/>
      <c r="D1058" s="441">
        <v>4500</v>
      </c>
      <c r="E1058" s="441">
        <f>8*7+6</f>
        <v>62</v>
      </c>
      <c r="F1058" s="41" t="s">
        <v>2534</v>
      </c>
      <c r="G1058" s="41" t="s">
        <v>2487</v>
      </c>
      <c r="H1058" s="441"/>
      <c r="I1058" s="441"/>
      <c r="J1058" s="441"/>
      <c r="K1058" s="441"/>
      <c r="L1058" s="441"/>
      <c r="M1058" s="441"/>
      <c r="N1058" s="441"/>
      <c r="O1058" s="441"/>
      <c r="P1058" s="441"/>
      <c r="Q1058" s="441"/>
      <c r="R1058" s="441"/>
      <c r="S1058" s="441"/>
      <c r="T1058" s="441"/>
      <c r="U1058" s="441"/>
      <c r="V1058" s="441"/>
      <c r="W1058" s="441"/>
      <c r="X1058" s="441"/>
      <c r="Y1058" s="441"/>
      <c r="Z1058" s="441"/>
      <c r="AA1058" s="441"/>
      <c r="AB1058" s="441"/>
      <c r="AC1058" s="441"/>
      <c r="AD1058" s="441"/>
      <c r="AE1058" s="441"/>
      <c r="AF1058" s="441"/>
      <c r="AG1058" s="441"/>
      <c r="AH1058" s="441"/>
      <c r="AI1058" s="441"/>
      <c r="AJ1058" s="441"/>
      <c r="AK1058" s="441"/>
      <c r="AL1058" s="441"/>
      <c r="AM1058" s="441"/>
      <c r="AN1058" s="441"/>
      <c r="AO1058" s="441"/>
      <c r="AP1058" s="441"/>
      <c r="AQ1058" s="441"/>
      <c r="AR1058" s="441"/>
      <c r="AS1058" s="441"/>
      <c r="AT1058" s="441"/>
      <c r="AU1058" s="441"/>
      <c r="AV1058" s="441"/>
      <c r="AW1058" s="441"/>
      <c r="AX1058" s="441"/>
      <c r="AY1058" s="441"/>
      <c r="AZ1058" s="441"/>
      <c r="BA1058" s="441"/>
      <c r="BB1058" s="441"/>
    </row>
    <row r="1059" spans="1:54" ht="15.75" customHeight="1">
      <c r="A1059" s="40"/>
      <c r="B1059" s="89" t="s">
        <v>892</v>
      </c>
      <c r="C1059" s="441"/>
      <c r="D1059" s="441">
        <v>3200</v>
      </c>
      <c r="E1059" s="441">
        <f>5*7+10</f>
        <v>45</v>
      </c>
      <c r="F1059" s="41" t="s">
        <v>2529</v>
      </c>
      <c r="G1059" s="41" t="s">
        <v>2185</v>
      </c>
      <c r="H1059" s="441"/>
      <c r="I1059" s="441"/>
      <c r="J1059" s="441"/>
      <c r="K1059" s="441"/>
      <c r="L1059" s="441"/>
      <c r="M1059" s="441"/>
      <c r="N1059" s="441"/>
      <c r="O1059" s="441"/>
      <c r="P1059" s="441"/>
      <c r="Q1059" s="441"/>
      <c r="R1059" s="441"/>
      <c r="S1059" s="441"/>
      <c r="T1059" s="441"/>
      <c r="U1059" s="441"/>
      <c r="V1059" s="441"/>
      <c r="W1059" s="441"/>
      <c r="X1059" s="441"/>
      <c r="Y1059" s="441"/>
      <c r="Z1059" s="441"/>
      <c r="AA1059" s="441"/>
      <c r="AB1059" s="441"/>
      <c r="AC1059" s="441"/>
      <c r="AD1059" s="441"/>
      <c r="AE1059" s="441"/>
      <c r="AF1059" s="441"/>
      <c r="AG1059" s="441"/>
      <c r="AH1059" s="441"/>
      <c r="AI1059" s="441"/>
      <c r="AJ1059" s="441"/>
      <c r="AK1059" s="441"/>
      <c r="AL1059" s="441"/>
      <c r="AM1059" s="441"/>
      <c r="AN1059" s="441"/>
      <c r="AO1059" s="441"/>
      <c r="AP1059" s="441"/>
      <c r="AQ1059" s="441"/>
      <c r="AR1059" s="441"/>
      <c r="AS1059" s="441"/>
      <c r="AT1059" s="441"/>
      <c r="AU1059" s="441"/>
      <c r="AV1059" s="441"/>
      <c r="AW1059" s="441"/>
      <c r="AX1059" s="441"/>
      <c r="AY1059" s="441"/>
      <c r="AZ1059" s="441"/>
      <c r="BA1059" s="441"/>
      <c r="BB1059" s="441"/>
    </row>
    <row r="1060" spans="1:54" ht="15.75" customHeight="1">
      <c r="A1060" s="40"/>
      <c r="B1060" s="89" t="s">
        <v>810</v>
      </c>
      <c r="C1060" s="441"/>
      <c r="D1060" s="441">
        <v>2700</v>
      </c>
      <c r="E1060" s="441">
        <v>49</v>
      </c>
      <c r="F1060" s="41" t="s">
        <v>2030</v>
      </c>
      <c r="G1060" s="41" t="s">
        <v>2031</v>
      </c>
      <c r="H1060" s="441"/>
      <c r="I1060" s="441"/>
      <c r="J1060" s="441"/>
      <c r="K1060" s="441"/>
      <c r="L1060" s="441"/>
      <c r="M1060" s="441"/>
      <c r="N1060" s="441"/>
      <c r="O1060" s="441"/>
      <c r="P1060" s="441"/>
      <c r="Q1060" s="441"/>
      <c r="R1060" s="441"/>
      <c r="S1060" s="441"/>
      <c r="T1060" s="441"/>
      <c r="U1060" s="441"/>
      <c r="V1060" s="441"/>
      <c r="W1060" s="441"/>
      <c r="X1060" s="441"/>
      <c r="Y1060" s="441"/>
      <c r="Z1060" s="441"/>
      <c r="AA1060" s="441"/>
      <c r="AB1060" s="441"/>
      <c r="AC1060" s="441"/>
      <c r="AD1060" s="441"/>
      <c r="AE1060" s="441"/>
      <c r="AF1060" s="441"/>
      <c r="AG1060" s="441"/>
      <c r="AH1060" s="441"/>
      <c r="AI1060" s="441"/>
      <c r="AJ1060" s="441"/>
      <c r="AK1060" s="441"/>
      <c r="AL1060" s="441"/>
      <c r="AM1060" s="441"/>
      <c r="AN1060" s="441"/>
      <c r="AO1060" s="441"/>
      <c r="AP1060" s="441"/>
      <c r="AQ1060" s="441"/>
      <c r="AR1060" s="441"/>
      <c r="AS1060" s="441"/>
      <c r="AT1060" s="441"/>
      <c r="AU1060" s="441"/>
      <c r="AV1060" s="441"/>
      <c r="AW1060" s="441"/>
      <c r="AX1060" s="441"/>
      <c r="AY1060" s="441"/>
      <c r="AZ1060" s="441"/>
      <c r="BA1060" s="441"/>
      <c r="BB1060" s="441"/>
    </row>
    <row r="1061" spans="1:54" ht="15.75" customHeight="1">
      <c r="A1061" s="40"/>
      <c r="B1061" s="89" t="s">
        <v>1193</v>
      </c>
      <c r="C1061" s="441"/>
      <c r="D1061" s="441">
        <v>3500</v>
      </c>
      <c r="E1061" s="441">
        <v>37</v>
      </c>
      <c r="F1061" s="41" t="s">
        <v>735</v>
      </c>
      <c r="G1061" s="41" t="s">
        <v>2799</v>
      </c>
      <c r="H1061" s="441"/>
      <c r="I1061" s="441"/>
      <c r="J1061" s="441"/>
      <c r="K1061" s="441"/>
      <c r="L1061" s="441"/>
      <c r="M1061" s="441"/>
      <c r="N1061" s="441"/>
      <c r="O1061" s="441"/>
      <c r="P1061" s="441"/>
      <c r="Q1061" s="441"/>
      <c r="R1061" s="441"/>
      <c r="S1061" s="441"/>
      <c r="T1061" s="441"/>
      <c r="U1061" s="441"/>
      <c r="V1061" s="441"/>
      <c r="W1061" s="441"/>
      <c r="X1061" s="441"/>
      <c r="Y1061" s="441"/>
      <c r="Z1061" s="441"/>
      <c r="AA1061" s="441"/>
      <c r="AB1061" s="441"/>
      <c r="AC1061" s="441"/>
      <c r="AD1061" s="441"/>
      <c r="AE1061" s="441"/>
      <c r="AF1061" s="441"/>
      <c r="AG1061" s="441"/>
      <c r="AH1061" s="441"/>
      <c r="AI1061" s="441"/>
      <c r="AJ1061" s="441"/>
      <c r="AK1061" s="441"/>
      <c r="AL1061" s="441"/>
      <c r="AM1061" s="441"/>
      <c r="AN1061" s="441"/>
      <c r="AO1061" s="441"/>
      <c r="AP1061" s="441"/>
      <c r="AQ1061" s="441"/>
      <c r="AR1061" s="441"/>
      <c r="AS1061" s="441"/>
      <c r="AT1061" s="441"/>
      <c r="AU1061" s="441"/>
      <c r="AV1061" s="441"/>
      <c r="AW1061" s="441"/>
      <c r="AX1061" s="441"/>
      <c r="AY1061" s="441"/>
      <c r="AZ1061" s="441"/>
      <c r="BA1061" s="441"/>
      <c r="BB1061" s="441"/>
    </row>
    <row r="1062" spans="1:54" ht="15.75" customHeight="1">
      <c r="A1062" s="40"/>
      <c r="B1062" s="89" t="s">
        <v>1021</v>
      </c>
      <c r="C1062" s="441"/>
      <c r="D1062" s="441">
        <v>3000</v>
      </c>
      <c r="E1062" s="441">
        <v>22</v>
      </c>
      <c r="F1062" s="41" t="s">
        <v>735</v>
      </c>
      <c r="G1062" s="41" t="s">
        <v>1247</v>
      </c>
      <c r="H1062" s="441"/>
      <c r="I1062" s="441"/>
      <c r="J1062" s="441"/>
      <c r="K1062" s="441"/>
      <c r="L1062" s="441"/>
      <c r="M1062" s="441"/>
      <c r="N1062" s="441"/>
      <c r="O1062" s="441"/>
      <c r="P1062" s="441"/>
      <c r="Q1062" s="441"/>
      <c r="R1062" s="441"/>
      <c r="S1062" s="441"/>
      <c r="T1062" s="441"/>
      <c r="U1062" s="441"/>
      <c r="V1062" s="441"/>
      <c r="W1062" s="441"/>
      <c r="X1062" s="441"/>
      <c r="Y1062" s="441"/>
      <c r="Z1062" s="441"/>
      <c r="AA1062" s="441"/>
      <c r="AB1062" s="441"/>
      <c r="AC1062" s="441"/>
      <c r="AD1062" s="441"/>
      <c r="AE1062" s="441"/>
      <c r="AF1062" s="441"/>
      <c r="AG1062" s="441"/>
      <c r="AH1062" s="441"/>
      <c r="AI1062" s="441"/>
      <c r="AJ1062" s="441"/>
      <c r="AK1062" s="441"/>
      <c r="AL1062" s="441"/>
      <c r="AM1062" s="441"/>
      <c r="AN1062" s="441"/>
      <c r="AO1062" s="441"/>
      <c r="AP1062" s="441"/>
      <c r="AQ1062" s="441"/>
      <c r="AR1062" s="441"/>
      <c r="AS1062" s="441"/>
      <c r="AT1062" s="441"/>
      <c r="AU1062" s="441"/>
      <c r="AV1062" s="441"/>
      <c r="AW1062" s="441"/>
      <c r="AX1062" s="441"/>
      <c r="AY1062" s="441"/>
      <c r="AZ1062" s="441"/>
      <c r="BA1062" s="441"/>
      <c r="BB1062" s="441"/>
    </row>
    <row r="1063" spans="1:54" ht="15.75" customHeight="1">
      <c r="A1063" s="40" t="s">
        <v>915</v>
      </c>
      <c r="B1063" s="89" t="s">
        <v>1281</v>
      </c>
      <c r="C1063" s="441"/>
      <c r="D1063" s="441">
        <v>200</v>
      </c>
      <c r="E1063" s="441">
        <v>8</v>
      </c>
      <c r="F1063" s="18" t="s">
        <v>916</v>
      </c>
      <c r="G1063" s="436">
        <v>36</v>
      </c>
      <c r="H1063" s="441"/>
      <c r="I1063" s="441"/>
      <c r="J1063" s="441"/>
      <c r="K1063" s="441"/>
      <c r="L1063" s="441"/>
      <c r="M1063" s="441"/>
      <c r="N1063" s="441"/>
      <c r="O1063" s="441"/>
      <c r="P1063" s="441"/>
      <c r="Q1063" s="441"/>
      <c r="R1063" s="441"/>
      <c r="S1063" s="441"/>
      <c r="T1063" s="441"/>
      <c r="U1063" s="441"/>
      <c r="V1063" s="441"/>
      <c r="W1063" s="441"/>
      <c r="X1063" s="441"/>
      <c r="Y1063" s="441"/>
      <c r="Z1063" s="441"/>
      <c r="AA1063" s="441"/>
      <c r="AB1063" s="441"/>
      <c r="AC1063" s="441"/>
      <c r="AD1063" s="441"/>
      <c r="AE1063" s="441"/>
      <c r="AF1063" s="441"/>
      <c r="AG1063" s="441"/>
      <c r="AH1063" s="441"/>
      <c r="AI1063" s="441"/>
      <c r="AJ1063" s="441"/>
      <c r="AK1063" s="441"/>
      <c r="AL1063" s="441"/>
      <c r="AM1063" s="441"/>
      <c r="AN1063" s="441"/>
      <c r="AO1063" s="441"/>
      <c r="AP1063" s="441"/>
      <c r="AQ1063" s="441"/>
      <c r="AR1063" s="441"/>
      <c r="AS1063" s="441"/>
      <c r="AT1063" s="441"/>
      <c r="AU1063" s="441"/>
      <c r="AV1063" s="441"/>
      <c r="AW1063" s="441"/>
      <c r="AX1063" s="441"/>
      <c r="AY1063" s="441"/>
      <c r="AZ1063" s="441"/>
      <c r="BA1063" s="441"/>
      <c r="BB1063" s="441"/>
    </row>
    <row r="1064" spans="1:54" s="185" customFormat="1" ht="15.75" customHeight="1">
      <c r="A1064" s="40" t="s">
        <v>919</v>
      </c>
      <c r="B1064" s="89" t="s">
        <v>1281</v>
      </c>
      <c r="C1064" s="441"/>
      <c r="D1064" s="441">
        <v>2830</v>
      </c>
      <c r="E1064" s="441">
        <v>96</v>
      </c>
      <c r="F1064" s="41" t="s">
        <v>920</v>
      </c>
      <c r="G1064" s="436">
        <v>39</v>
      </c>
      <c r="H1064" s="441"/>
      <c r="I1064" s="441"/>
      <c r="J1064" s="441"/>
      <c r="K1064" s="441"/>
      <c r="L1064" s="441"/>
      <c r="M1064" s="441"/>
      <c r="N1064" s="441"/>
      <c r="O1064" s="441"/>
      <c r="P1064" s="441"/>
      <c r="Q1064" s="441"/>
      <c r="R1064" s="441"/>
      <c r="S1064" s="441"/>
      <c r="T1064" s="441"/>
      <c r="U1064" s="441"/>
      <c r="V1064" s="441"/>
      <c r="W1064" s="441"/>
      <c r="X1064" s="441"/>
      <c r="Y1064" s="441"/>
      <c r="Z1064" s="441"/>
      <c r="AA1064" s="441"/>
      <c r="AB1064" s="441"/>
      <c r="AC1064" s="441"/>
      <c r="AD1064" s="441"/>
      <c r="AE1064" s="441"/>
      <c r="AF1064" s="441"/>
      <c r="AG1064" s="441"/>
      <c r="AH1064" s="441"/>
      <c r="AI1064" s="441"/>
      <c r="AJ1064" s="441"/>
      <c r="AK1064" s="441"/>
      <c r="AL1064" s="441"/>
      <c r="AM1064" s="441"/>
      <c r="AN1064" s="441"/>
      <c r="AO1064" s="441"/>
      <c r="AP1064" s="441"/>
      <c r="AQ1064" s="441"/>
      <c r="AR1064" s="441"/>
      <c r="AS1064" s="441"/>
      <c r="AT1064" s="441"/>
      <c r="AU1064" s="441"/>
      <c r="AV1064" s="441"/>
      <c r="AW1064" s="441"/>
      <c r="AX1064" s="441"/>
      <c r="AY1064" s="441"/>
      <c r="AZ1064" s="441"/>
      <c r="BA1064" s="441"/>
      <c r="BB1064" s="441"/>
    </row>
    <row r="1065" spans="1:54" s="185" customFormat="1" ht="15.75" customHeight="1">
      <c r="A1065" s="40" t="s">
        <v>924</v>
      </c>
      <c r="B1065" s="89" t="s">
        <v>1281</v>
      </c>
      <c r="C1065" s="441"/>
      <c r="D1065" s="441">
        <v>3142</v>
      </c>
      <c r="E1065" s="441"/>
      <c r="F1065" s="41" t="s">
        <v>2800</v>
      </c>
      <c r="G1065" s="441"/>
      <c r="H1065" s="441"/>
      <c r="I1065" s="441"/>
      <c r="J1065" s="441"/>
      <c r="K1065" s="441"/>
      <c r="L1065" s="441"/>
      <c r="M1065" s="441"/>
      <c r="N1065" s="441"/>
      <c r="O1065" s="441"/>
      <c r="P1065" s="441"/>
      <c r="Q1065" s="441"/>
      <c r="R1065" s="441"/>
      <c r="S1065" s="441"/>
      <c r="T1065" s="441"/>
      <c r="U1065" s="441"/>
      <c r="V1065" s="441"/>
      <c r="W1065" s="441"/>
      <c r="X1065" s="441"/>
      <c r="Y1065" s="441"/>
      <c r="Z1065" s="441"/>
      <c r="AA1065" s="441"/>
      <c r="AB1065" s="441"/>
      <c r="AC1065" s="441"/>
      <c r="AD1065" s="441"/>
      <c r="AE1065" s="441"/>
      <c r="AF1065" s="441"/>
      <c r="AG1065" s="441"/>
      <c r="AH1065" s="441"/>
      <c r="AI1065" s="441"/>
      <c r="AJ1065" s="441"/>
      <c r="AK1065" s="441"/>
      <c r="AL1065" s="441"/>
      <c r="AM1065" s="441"/>
      <c r="AN1065" s="441"/>
      <c r="AO1065" s="441"/>
      <c r="AP1065" s="441"/>
      <c r="AQ1065" s="441"/>
      <c r="AR1065" s="441"/>
      <c r="AS1065" s="441"/>
      <c r="AT1065" s="441"/>
      <c r="AU1065" s="441"/>
      <c r="AV1065" s="441"/>
      <c r="AW1065" s="441"/>
      <c r="AX1065" s="441"/>
      <c r="AY1065" s="441"/>
      <c r="AZ1065" s="441"/>
      <c r="BA1065" s="441"/>
      <c r="BB1065" s="441"/>
    </row>
    <row r="1066" spans="1:54" s="185" customFormat="1" ht="15.75" customHeight="1">
      <c r="A1066" s="40"/>
      <c r="B1066" s="89" t="s">
        <v>2741</v>
      </c>
      <c r="C1066" s="441"/>
      <c r="D1066" s="441">
        <v>3714</v>
      </c>
      <c r="E1066" s="441"/>
      <c r="F1066" s="41" t="s">
        <v>2801</v>
      </c>
      <c r="G1066" s="441"/>
      <c r="H1066" s="441"/>
      <c r="I1066" s="441"/>
      <c r="J1066" s="441"/>
      <c r="K1066" s="441"/>
      <c r="L1066" s="441"/>
      <c r="M1066" s="441"/>
      <c r="N1066" s="441"/>
      <c r="O1066" s="441"/>
      <c r="P1066" s="441"/>
      <c r="Q1066" s="441"/>
      <c r="R1066" s="441"/>
      <c r="S1066" s="441"/>
      <c r="T1066" s="441"/>
      <c r="U1066" s="441"/>
      <c r="V1066" s="441"/>
      <c r="W1066" s="441"/>
      <c r="X1066" s="441"/>
      <c r="Y1066" s="441"/>
      <c r="Z1066" s="441"/>
      <c r="AA1066" s="441"/>
      <c r="AB1066" s="441"/>
      <c r="AC1066" s="441"/>
      <c r="AD1066" s="441"/>
      <c r="AE1066" s="441"/>
      <c r="AF1066" s="441"/>
      <c r="AG1066" s="441"/>
      <c r="AH1066" s="441"/>
      <c r="AI1066" s="441"/>
      <c r="AJ1066" s="441"/>
      <c r="AK1066" s="441"/>
      <c r="AL1066" s="441"/>
      <c r="AM1066" s="441"/>
      <c r="AN1066" s="441"/>
      <c r="AO1066" s="441"/>
      <c r="AP1066" s="441"/>
      <c r="AQ1066" s="441"/>
      <c r="AR1066" s="441"/>
      <c r="AS1066" s="441"/>
      <c r="AT1066" s="441"/>
      <c r="AU1066" s="441"/>
      <c r="AV1066" s="441"/>
      <c r="AW1066" s="441"/>
      <c r="AX1066" s="441"/>
      <c r="AY1066" s="441"/>
      <c r="AZ1066" s="441"/>
      <c r="BA1066" s="441"/>
      <c r="BB1066" s="441"/>
    </row>
    <row r="1067" spans="1:54" s="185" customFormat="1" ht="15.75" customHeight="1">
      <c r="A1067" s="40"/>
      <c r="B1067" s="89" t="s">
        <v>1029</v>
      </c>
      <c r="C1067" s="441"/>
      <c r="D1067" s="441">
        <v>3560</v>
      </c>
      <c r="E1067" s="441"/>
      <c r="F1067" s="41" t="s">
        <v>2802</v>
      </c>
      <c r="G1067" s="441"/>
      <c r="H1067" s="441"/>
      <c r="I1067" s="441"/>
      <c r="J1067" s="441"/>
      <c r="K1067" s="441"/>
      <c r="L1067" s="441"/>
      <c r="M1067" s="441"/>
      <c r="N1067" s="441"/>
      <c r="O1067" s="441"/>
      <c r="P1067" s="441"/>
      <c r="Q1067" s="441"/>
      <c r="R1067" s="441"/>
      <c r="S1067" s="441"/>
      <c r="T1067" s="441"/>
      <c r="U1067" s="441"/>
      <c r="V1067" s="441"/>
      <c r="W1067" s="441"/>
      <c r="X1067" s="441"/>
      <c r="Y1067" s="441"/>
      <c r="Z1067" s="441"/>
      <c r="AA1067" s="441"/>
      <c r="AB1067" s="441"/>
      <c r="AC1067" s="441"/>
      <c r="AD1067" s="441"/>
      <c r="AE1067" s="441"/>
      <c r="AF1067" s="441"/>
      <c r="AG1067" s="441"/>
      <c r="AH1067" s="441"/>
      <c r="AI1067" s="441"/>
      <c r="AJ1067" s="441"/>
      <c r="AK1067" s="441"/>
      <c r="AL1067" s="441"/>
      <c r="AM1067" s="441"/>
      <c r="AN1067" s="441"/>
      <c r="AO1067" s="441"/>
      <c r="AP1067" s="441"/>
      <c r="AQ1067" s="441"/>
      <c r="AR1067" s="441"/>
      <c r="AS1067" s="441"/>
      <c r="AT1067" s="441"/>
      <c r="AU1067" s="441"/>
      <c r="AV1067" s="441"/>
      <c r="AW1067" s="441"/>
      <c r="AX1067" s="441"/>
      <c r="AY1067" s="441"/>
      <c r="AZ1067" s="441"/>
      <c r="BA1067" s="441"/>
      <c r="BB1067" s="441"/>
    </row>
    <row r="1068" spans="1:54" s="185" customFormat="1" ht="15.75" customHeight="1">
      <c r="A1068" s="40" t="s">
        <v>926</v>
      </c>
      <c r="B1068" s="89" t="s">
        <v>1281</v>
      </c>
      <c r="C1068" s="441"/>
      <c r="D1068" s="436"/>
      <c r="E1068" s="441"/>
      <c r="F1068" s="41" t="s">
        <v>927</v>
      </c>
      <c r="G1068" s="441"/>
      <c r="H1068" s="441"/>
      <c r="I1068" s="441"/>
      <c r="J1068" s="441"/>
      <c r="K1068" s="441"/>
      <c r="L1068" s="441"/>
      <c r="M1068" s="441"/>
      <c r="N1068" s="441"/>
      <c r="O1068" s="441"/>
      <c r="P1068" s="441"/>
      <c r="Q1068" s="441"/>
      <c r="R1068" s="441"/>
      <c r="S1068" s="441"/>
      <c r="T1068" s="441"/>
      <c r="U1068" s="441"/>
      <c r="V1068" s="441"/>
      <c r="W1068" s="441"/>
      <c r="X1068" s="441"/>
      <c r="Y1068" s="441"/>
      <c r="Z1068" s="441"/>
      <c r="AA1068" s="441"/>
      <c r="AB1068" s="441"/>
      <c r="AC1068" s="441"/>
      <c r="AD1068" s="441"/>
      <c r="AE1068" s="441"/>
      <c r="AF1068" s="441"/>
      <c r="AG1068" s="441"/>
      <c r="AH1068" s="441"/>
      <c r="AI1068" s="441"/>
      <c r="AJ1068" s="441"/>
      <c r="AK1068" s="441"/>
      <c r="AL1068" s="441"/>
      <c r="AM1068" s="441"/>
      <c r="AN1068" s="441"/>
      <c r="AO1068" s="441"/>
      <c r="AP1068" s="441"/>
      <c r="AQ1068" s="441"/>
      <c r="AR1068" s="441"/>
      <c r="AS1068" s="441"/>
      <c r="AT1068" s="441"/>
      <c r="AU1068" s="441"/>
      <c r="AV1068" s="441"/>
      <c r="AW1068" s="441"/>
      <c r="AX1068" s="441"/>
      <c r="AY1068" s="441"/>
      <c r="AZ1068" s="441"/>
      <c r="BA1068" s="441"/>
      <c r="BB1068" s="441"/>
    </row>
    <row r="1069" spans="1:54" s="185" customFormat="1" ht="15.75" customHeight="1">
      <c r="A1069" s="40" t="s">
        <v>928</v>
      </c>
      <c r="B1069" s="89" t="s">
        <v>1281</v>
      </c>
      <c r="C1069" s="441"/>
      <c r="D1069" s="441">
        <v>2750</v>
      </c>
      <c r="E1069" s="441"/>
      <c r="F1069" s="441">
        <v>36</v>
      </c>
      <c r="G1069" s="441">
        <v>36</v>
      </c>
      <c r="H1069" s="441"/>
      <c r="I1069" s="441"/>
      <c r="J1069" s="441"/>
      <c r="K1069" s="441"/>
      <c r="L1069" s="441"/>
      <c r="M1069" s="441"/>
      <c r="N1069" s="441"/>
      <c r="O1069" s="441"/>
      <c r="P1069" s="441"/>
      <c r="Q1069" s="441"/>
      <c r="R1069" s="441"/>
      <c r="S1069" s="441"/>
      <c r="T1069" s="441"/>
      <c r="U1069" s="441"/>
      <c r="V1069" s="441"/>
      <c r="W1069" s="441"/>
      <c r="X1069" s="441"/>
      <c r="Y1069" s="441"/>
      <c r="Z1069" s="441"/>
      <c r="AA1069" s="441"/>
      <c r="AB1069" s="441"/>
      <c r="AC1069" s="441"/>
      <c r="AD1069" s="441"/>
      <c r="AE1069" s="441"/>
      <c r="AF1069" s="441"/>
      <c r="AG1069" s="441"/>
      <c r="AH1069" s="441"/>
      <c r="AI1069" s="441"/>
      <c r="AJ1069" s="441"/>
      <c r="AK1069" s="441"/>
      <c r="AL1069" s="441"/>
      <c r="AM1069" s="441"/>
      <c r="AN1069" s="441"/>
      <c r="AO1069" s="441"/>
      <c r="AP1069" s="441"/>
      <c r="AQ1069" s="441"/>
      <c r="AR1069" s="441"/>
      <c r="AS1069" s="441"/>
      <c r="AT1069" s="441"/>
      <c r="AU1069" s="441"/>
      <c r="AV1069" s="441"/>
      <c r="AW1069" s="441"/>
      <c r="AX1069" s="441"/>
      <c r="AY1069" s="441"/>
      <c r="AZ1069" s="441"/>
      <c r="BA1069" s="441"/>
      <c r="BB1069" s="441"/>
    </row>
    <row r="1070" spans="1:54" s="185" customFormat="1" ht="15.75" customHeight="1">
      <c r="A1070" s="40"/>
      <c r="B1070" s="89" t="s">
        <v>2741</v>
      </c>
      <c r="C1070" s="441"/>
      <c r="D1070" s="441">
        <v>2560</v>
      </c>
      <c r="E1070" s="441"/>
      <c r="F1070" s="41" t="s">
        <v>735</v>
      </c>
      <c r="G1070" s="41" t="s">
        <v>2365</v>
      </c>
      <c r="H1070" s="441"/>
      <c r="I1070" s="441"/>
      <c r="J1070" s="441"/>
      <c r="K1070" s="441"/>
      <c r="L1070" s="441"/>
      <c r="M1070" s="441"/>
      <c r="N1070" s="441"/>
      <c r="O1070" s="441"/>
      <c r="P1070" s="441"/>
      <c r="Q1070" s="441"/>
      <c r="R1070" s="441"/>
      <c r="S1070" s="441"/>
      <c r="T1070" s="441"/>
      <c r="U1070" s="441"/>
      <c r="V1070" s="441"/>
      <c r="W1070" s="441"/>
      <c r="X1070" s="441"/>
      <c r="Y1070" s="441"/>
      <c r="Z1070" s="441"/>
      <c r="AA1070" s="441"/>
      <c r="AB1070" s="441"/>
      <c r="AC1070" s="441"/>
      <c r="AD1070" s="441"/>
      <c r="AE1070" s="441"/>
      <c r="AF1070" s="441"/>
      <c r="AG1070" s="441"/>
      <c r="AH1070" s="441"/>
      <c r="AI1070" s="441"/>
      <c r="AJ1070" s="441"/>
      <c r="AK1070" s="441"/>
      <c r="AL1070" s="441"/>
      <c r="AM1070" s="441"/>
      <c r="AN1070" s="441"/>
      <c r="AO1070" s="441"/>
      <c r="AP1070" s="441"/>
      <c r="AQ1070" s="441"/>
      <c r="AR1070" s="441"/>
      <c r="AS1070" s="441"/>
      <c r="AT1070" s="441"/>
      <c r="AU1070" s="441"/>
      <c r="AV1070" s="441"/>
      <c r="AW1070" s="441"/>
      <c r="AX1070" s="441"/>
      <c r="AY1070" s="441"/>
      <c r="AZ1070" s="441"/>
      <c r="BA1070" s="441"/>
      <c r="BB1070" s="441"/>
    </row>
    <row r="1071" spans="1:54" s="185" customFormat="1" ht="15.75" customHeight="1">
      <c r="A1071" s="40"/>
      <c r="B1071" s="89" t="s">
        <v>1029</v>
      </c>
      <c r="C1071" s="441"/>
      <c r="D1071" s="441">
        <v>3000</v>
      </c>
      <c r="E1071" s="441"/>
      <c r="F1071" s="41" t="s">
        <v>1024</v>
      </c>
      <c r="G1071" s="41" t="s">
        <v>1024</v>
      </c>
      <c r="H1071" s="441"/>
      <c r="I1071" s="441"/>
      <c r="J1071" s="441"/>
      <c r="K1071" s="441"/>
      <c r="L1071" s="441"/>
      <c r="M1071" s="441"/>
      <c r="N1071" s="441"/>
      <c r="O1071" s="441"/>
      <c r="P1071" s="441"/>
      <c r="Q1071" s="441"/>
      <c r="R1071" s="441"/>
      <c r="S1071" s="441"/>
      <c r="T1071" s="441"/>
      <c r="U1071" s="441"/>
      <c r="V1071" s="441"/>
      <c r="W1071" s="441"/>
      <c r="X1071" s="441"/>
      <c r="Y1071" s="441"/>
      <c r="Z1071" s="441"/>
      <c r="AA1071" s="441"/>
      <c r="AB1071" s="441"/>
      <c r="AC1071" s="441"/>
      <c r="AD1071" s="441"/>
      <c r="AE1071" s="441"/>
      <c r="AF1071" s="441"/>
      <c r="AG1071" s="441"/>
      <c r="AH1071" s="441"/>
      <c r="AI1071" s="441"/>
      <c r="AJ1071" s="441"/>
      <c r="AK1071" s="441"/>
      <c r="AL1071" s="441"/>
      <c r="AM1071" s="441"/>
      <c r="AN1071" s="441"/>
      <c r="AO1071" s="441"/>
      <c r="AP1071" s="441"/>
      <c r="AQ1071" s="441"/>
      <c r="AR1071" s="441"/>
      <c r="AS1071" s="441"/>
      <c r="AT1071" s="441"/>
      <c r="AU1071" s="441"/>
      <c r="AV1071" s="441"/>
      <c r="AW1071" s="441"/>
      <c r="AX1071" s="441"/>
      <c r="AY1071" s="441"/>
      <c r="AZ1071" s="441"/>
      <c r="BA1071" s="441"/>
      <c r="BB1071" s="441"/>
    </row>
    <row r="1072" spans="1:54" s="185" customFormat="1" ht="15.75" customHeight="1">
      <c r="A1072" s="40" t="s">
        <v>932</v>
      </c>
      <c r="B1072" s="89" t="s">
        <v>759</v>
      </c>
      <c r="C1072" s="441"/>
      <c r="D1072" s="441"/>
      <c r="E1072" s="441"/>
      <c r="F1072" s="441"/>
      <c r="G1072" s="441"/>
      <c r="H1072" s="441"/>
      <c r="I1072" s="441"/>
      <c r="J1072" s="441"/>
      <c r="K1072" s="441"/>
      <c r="L1072" s="441"/>
      <c r="M1072" s="441"/>
      <c r="N1072" s="441"/>
      <c r="O1072" s="441"/>
      <c r="P1072" s="441"/>
      <c r="Q1072" s="441"/>
      <c r="R1072" s="441"/>
      <c r="S1072" s="441"/>
      <c r="T1072" s="441"/>
      <c r="U1072" s="441"/>
      <c r="V1072" s="441"/>
      <c r="W1072" s="441"/>
      <c r="X1072" s="441"/>
      <c r="Y1072" s="441"/>
      <c r="Z1072" s="441"/>
      <c r="AA1072" s="441"/>
      <c r="AB1072" s="441"/>
      <c r="AC1072" s="441"/>
      <c r="AD1072" s="441"/>
      <c r="AE1072" s="441"/>
      <c r="AF1072" s="441"/>
      <c r="AG1072" s="441"/>
      <c r="AH1072" s="441"/>
      <c r="AI1072" s="441"/>
      <c r="AJ1072" s="441"/>
      <c r="AK1072" s="441"/>
      <c r="AL1072" s="441"/>
      <c r="AM1072" s="441"/>
      <c r="AN1072" s="441"/>
      <c r="AO1072" s="441"/>
      <c r="AP1072" s="441"/>
      <c r="AQ1072" s="441"/>
      <c r="AR1072" s="441"/>
      <c r="AS1072" s="441"/>
      <c r="AT1072" s="441"/>
      <c r="AU1072" s="441"/>
      <c r="AV1072" s="441"/>
      <c r="AW1072" s="441"/>
      <c r="AX1072" s="441"/>
      <c r="AY1072" s="441"/>
      <c r="AZ1072" s="441"/>
      <c r="BA1072" s="441"/>
      <c r="BB1072" s="441"/>
    </row>
    <row r="1073" spans="1:54" s="185" customFormat="1" ht="15.75" customHeight="1">
      <c r="A1073" s="40" t="s">
        <v>933</v>
      </c>
      <c r="B1073" s="89" t="s">
        <v>2803</v>
      </c>
      <c r="C1073" s="441"/>
      <c r="D1073" s="435">
        <v>2560.8000000000002</v>
      </c>
      <c r="E1073" s="441"/>
      <c r="F1073" s="441"/>
      <c r="G1073" s="441"/>
      <c r="H1073" s="441"/>
      <c r="I1073" s="441"/>
      <c r="J1073" s="441"/>
      <c r="K1073" s="441"/>
      <c r="L1073" s="441"/>
      <c r="M1073" s="441"/>
      <c r="N1073" s="441"/>
      <c r="O1073" s="441"/>
      <c r="P1073" s="441"/>
      <c r="Q1073" s="441"/>
      <c r="R1073" s="441"/>
      <c r="S1073" s="441"/>
      <c r="T1073" s="441"/>
      <c r="U1073" s="441"/>
      <c r="V1073" s="441"/>
      <c r="W1073" s="441"/>
      <c r="X1073" s="441"/>
      <c r="Y1073" s="441"/>
      <c r="Z1073" s="441"/>
      <c r="AA1073" s="441"/>
      <c r="AB1073" s="441"/>
      <c r="AC1073" s="441"/>
      <c r="AD1073" s="441"/>
      <c r="AE1073" s="441"/>
      <c r="AF1073" s="441"/>
      <c r="AG1073" s="441"/>
      <c r="AH1073" s="441"/>
      <c r="AI1073" s="441"/>
      <c r="AJ1073" s="441"/>
      <c r="AK1073" s="441"/>
      <c r="AL1073" s="441"/>
      <c r="AM1073" s="441"/>
      <c r="AN1073" s="441"/>
      <c r="AO1073" s="441"/>
      <c r="AP1073" s="441"/>
      <c r="AQ1073" s="441"/>
      <c r="AR1073" s="441"/>
      <c r="AS1073" s="441"/>
      <c r="AT1073" s="441"/>
      <c r="AU1073" s="441"/>
      <c r="AV1073" s="441"/>
      <c r="AW1073" s="441"/>
      <c r="AX1073" s="441"/>
      <c r="AY1073" s="441"/>
      <c r="AZ1073" s="441"/>
      <c r="BA1073" s="441"/>
      <c r="BB1073" s="441"/>
    </row>
    <row r="1074" spans="1:54" s="185" customFormat="1" ht="15.75" customHeight="1">
      <c r="A1074" s="40" t="s">
        <v>936</v>
      </c>
      <c r="B1074" s="89" t="s">
        <v>2804</v>
      </c>
      <c r="C1074" s="441"/>
      <c r="D1074" s="435" t="s">
        <v>2106</v>
      </c>
      <c r="E1074" s="441"/>
      <c r="F1074" s="441"/>
      <c r="G1074" s="91" t="s">
        <v>2105</v>
      </c>
      <c r="H1074" s="441"/>
      <c r="I1074" s="441"/>
      <c r="J1074" s="441"/>
      <c r="K1074" s="441"/>
      <c r="L1074" s="441"/>
      <c r="M1074" s="441"/>
      <c r="N1074" s="441"/>
      <c r="O1074" s="441"/>
      <c r="P1074" s="441"/>
      <c r="Q1074" s="441"/>
      <c r="R1074" s="441"/>
      <c r="S1074" s="441"/>
      <c r="T1074" s="441"/>
      <c r="U1074" s="441"/>
      <c r="V1074" s="441"/>
      <c r="W1074" s="441"/>
      <c r="X1074" s="441"/>
      <c r="Y1074" s="441"/>
      <c r="Z1074" s="441"/>
      <c r="AA1074" s="441"/>
      <c r="AB1074" s="441"/>
      <c r="AC1074" s="441"/>
      <c r="AD1074" s="441"/>
      <c r="AE1074" s="441"/>
      <c r="AF1074" s="441"/>
      <c r="AG1074" s="441"/>
      <c r="AH1074" s="441"/>
      <c r="AI1074" s="441"/>
      <c r="AJ1074" s="441"/>
      <c r="AK1074" s="441"/>
      <c r="AL1074" s="441"/>
      <c r="AM1074" s="441"/>
      <c r="AN1074" s="441"/>
      <c r="AO1074" s="441"/>
      <c r="AP1074" s="441"/>
      <c r="AQ1074" s="441"/>
      <c r="AR1074" s="441"/>
      <c r="AS1074" s="441"/>
      <c r="AT1074" s="441"/>
      <c r="AU1074" s="441"/>
      <c r="AV1074" s="441"/>
      <c r="AW1074" s="441"/>
      <c r="AX1074" s="441"/>
      <c r="AY1074" s="441"/>
      <c r="AZ1074" s="441"/>
      <c r="BA1074" s="441"/>
      <c r="BB1074" s="441"/>
    </row>
    <row r="1075" spans="1:54" s="185" customFormat="1" ht="15.75" customHeight="1">
      <c r="A1075" s="40" t="s">
        <v>940</v>
      </c>
      <c r="B1075" s="89" t="s">
        <v>1281</v>
      </c>
      <c r="C1075" s="441"/>
      <c r="D1075" s="441">
        <v>3500</v>
      </c>
      <c r="E1075" s="441"/>
      <c r="F1075" s="441"/>
      <c r="G1075" s="441"/>
      <c r="H1075" s="441"/>
      <c r="I1075" s="441"/>
      <c r="J1075" s="441"/>
      <c r="K1075" s="441"/>
      <c r="L1075" s="441"/>
      <c r="M1075" s="441"/>
      <c r="N1075" s="441"/>
      <c r="O1075" s="441"/>
      <c r="P1075" s="441"/>
      <c r="Q1075" s="441"/>
      <c r="R1075" s="441"/>
      <c r="S1075" s="441"/>
      <c r="T1075" s="441"/>
      <c r="U1075" s="441"/>
      <c r="V1075" s="441"/>
      <c r="W1075" s="441"/>
      <c r="X1075" s="441"/>
      <c r="Y1075" s="441"/>
      <c r="Z1075" s="441"/>
      <c r="AA1075" s="441"/>
      <c r="AB1075" s="441"/>
      <c r="AC1075" s="441"/>
      <c r="AD1075" s="441"/>
      <c r="AE1075" s="441"/>
      <c r="AF1075" s="441"/>
      <c r="AG1075" s="441"/>
      <c r="AH1075" s="441"/>
      <c r="AI1075" s="441"/>
      <c r="AJ1075" s="441"/>
      <c r="AK1075" s="441"/>
      <c r="AL1075" s="441"/>
      <c r="AM1075" s="441"/>
      <c r="AN1075" s="441"/>
      <c r="AO1075" s="441"/>
      <c r="AP1075" s="441"/>
      <c r="AQ1075" s="441"/>
      <c r="AR1075" s="441"/>
      <c r="AS1075" s="441"/>
      <c r="AT1075" s="441"/>
      <c r="AU1075" s="441"/>
      <c r="AV1075" s="441"/>
      <c r="AW1075" s="441"/>
      <c r="AX1075" s="441"/>
      <c r="AY1075" s="441"/>
      <c r="AZ1075" s="441"/>
      <c r="BA1075" s="441"/>
      <c r="BB1075" s="441"/>
    </row>
    <row r="1076" spans="1:54" s="185" customFormat="1" ht="15.75" customHeight="1">
      <c r="A1076" s="40" t="s">
        <v>710</v>
      </c>
      <c r="B1076" s="89" t="s">
        <v>1281</v>
      </c>
      <c r="C1076" s="441"/>
      <c r="D1076" s="441"/>
      <c r="E1076" s="441"/>
      <c r="F1076" s="441">
        <v>32</v>
      </c>
      <c r="G1076" s="41" t="s">
        <v>677</v>
      </c>
      <c r="H1076" s="441"/>
      <c r="I1076" s="441"/>
      <c r="J1076" s="441"/>
      <c r="K1076" s="441"/>
      <c r="L1076" s="441"/>
      <c r="M1076" s="441"/>
      <c r="N1076" s="441"/>
      <c r="O1076" s="441"/>
      <c r="P1076" s="441"/>
      <c r="Q1076" s="441"/>
      <c r="R1076" s="441"/>
      <c r="S1076" s="441"/>
      <c r="T1076" s="441"/>
      <c r="U1076" s="441"/>
      <c r="V1076" s="441"/>
      <c r="W1076" s="441"/>
      <c r="X1076" s="441"/>
      <c r="Y1076" s="441"/>
      <c r="Z1076" s="441"/>
      <c r="AA1076" s="441"/>
      <c r="AB1076" s="441"/>
      <c r="AC1076" s="441"/>
      <c r="AD1076" s="441"/>
      <c r="AE1076" s="441"/>
      <c r="AF1076" s="441"/>
      <c r="AG1076" s="441"/>
      <c r="AH1076" s="441"/>
      <c r="AI1076" s="441"/>
      <c r="AJ1076" s="441"/>
      <c r="AK1076" s="441"/>
      <c r="AL1076" s="441"/>
      <c r="AM1076" s="441"/>
      <c r="AN1076" s="441"/>
      <c r="AO1076" s="441"/>
      <c r="AP1076" s="441"/>
      <c r="AQ1076" s="441"/>
      <c r="AR1076" s="441"/>
      <c r="AS1076" s="441"/>
      <c r="AT1076" s="441"/>
      <c r="AU1076" s="441"/>
      <c r="AV1076" s="441"/>
      <c r="AW1076" s="441"/>
      <c r="AX1076" s="441"/>
      <c r="AY1076" s="441"/>
      <c r="AZ1076" s="441"/>
      <c r="BA1076" s="441"/>
      <c r="BB1076" s="441"/>
    </row>
    <row r="1077" spans="1:54" s="185" customFormat="1" ht="15.75" customHeight="1">
      <c r="A1077" s="40" t="s">
        <v>942</v>
      </c>
      <c r="B1077" s="89" t="s">
        <v>1281</v>
      </c>
      <c r="C1077" s="441"/>
      <c r="D1077" s="441">
        <v>2980</v>
      </c>
      <c r="E1077" s="441">
        <v>4</v>
      </c>
      <c r="F1077" s="441">
        <v>38</v>
      </c>
      <c r="G1077" s="41" t="s">
        <v>659</v>
      </c>
      <c r="H1077" s="436"/>
      <c r="I1077" s="441"/>
      <c r="J1077" s="441"/>
      <c r="K1077" s="441"/>
      <c r="L1077" s="441"/>
      <c r="M1077" s="441"/>
      <c r="N1077" s="441"/>
      <c r="O1077" s="441"/>
      <c r="P1077" s="441"/>
      <c r="Q1077" s="441"/>
      <c r="R1077" s="441"/>
      <c r="S1077" s="441"/>
      <c r="T1077" s="441"/>
      <c r="U1077" s="441"/>
      <c r="V1077" s="441"/>
      <c r="W1077" s="441"/>
      <c r="X1077" s="441"/>
      <c r="Y1077" s="441"/>
      <c r="Z1077" s="441"/>
      <c r="AA1077" s="441"/>
      <c r="AB1077" s="441"/>
      <c r="AC1077" s="441"/>
      <c r="AD1077" s="441"/>
      <c r="AE1077" s="441"/>
      <c r="AF1077" s="441"/>
      <c r="AG1077" s="441"/>
      <c r="AH1077" s="441"/>
      <c r="AI1077" s="441"/>
      <c r="AJ1077" s="441"/>
      <c r="AK1077" s="441"/>
      <c r="AL1077" s="441"/>
      <c r="AM1077" s="441"/>
      <c r="AN1077" s="441"/>
      <c r="AO1077" s="441"/>
      <c r="AP1077" s="441"/>
      <c r="AQ1077" s="441"/>
      <c r="AR1077" s="441"/>
      <c r="AS1077" s="441"/>
      <c r="AT1077" s="441"/>
      <c r="AU1077" s="441"/>
      <c r="AV1077" s="441"/>
      <c r="AW1077" s="441"/>
      <c r="AX1077" s="441"/>
      <c r="AY1077" s="441"/>
      <c r="AZ1077" s="441"/>
      <c r="BA1077" s="441"/>
      <c r="BB1077" s="441"/>
    </row>
    <row r="1078" spans="1:54" s="185" customFormat="1" ht="15.75" customHeight="1">
      <c r="A1078" s="40"/>
      <c r="B1078" s="89" t="s">
        <v>2741</v>
      </c>
      <c r="C1078" s="441"/>
      <c r="D1078" s="441">
        <v>2130</v>
      </c>
      <c r="E1078" s="441">
        <v>10</v>
      </c>
      <c r="F1078" s="41" t="s">
        <v>2030</v>
      </c>
      <c r="G1078" s="41" t="s">
        <v>732</v>
      </c>
      <c r="H1078" s="441"/>
      <c r="I1078" s="441"/>
      <c r="J1078" s="441"/>
      <c r="K1078" s="441"/>
      <c r="L1078" s="441"/>
      <c r="M1078" s="441"/>
      <c r="N1078" s="441"/>
      <c r="O1078" s="441"/>
      <c r="P1078" s="441"/>
      <c r="Q1078" s="441"/>
      <c r="R1078" s="441"/>
      <c r="S1078" s="441"/>
      <c r="T1078" s="441"/>
      <c r="U1078" s="441"/>
      <c r="V1078" s="441"/>
      <c r="W1078" s="441"/>
      <c r="X1078" s="441"/>
      <c r="Y1078" s="441"/>
      <c r="Z1078" s="441"/>
      <c r="AA1078" s="441"/>
      <c r="AB1078" s="441"/>
      <c r="AC1078" s="441"/>
      <c r="AD1078" s="441"/>
      <c r="AE1078" s="441"/>
      <c r="AF1078" s="441"/>
      <c r="AG1078" s="441"/>
      <c r="AH1078" s="441"/>
      <c r="AI1078" s="441"/>
      <c r="AJ1078" s="441"/>
      <c r="AK1078" s="441"/>
      <c r="AL1078" s="441"/>
      <c r="AM1078" s="441"/>
      <c r="AN1078" s="441"/>
      <c r="AO1078" s="441"/>
      <c r="AP1078" s="441"/>
      <c r="AQ1078" s="441"/>
      <c r="AR1078" s="441"/>
      <c r="AS1078" s="441"/>
      <c r="AT1078" s="441"/>
      <c r="AU1078" s="441"/>
      <c r="AV1078" s="441"/>
      <c r="AW1078" s="441"/>
      <c r="AX1078" s="441"/>
      <c r="AY1078" s="441"/>
      <c r="AZ1078" s="441"/>
      <c r="BA1078" s="441"/>
      <c r="BB1078" s="441"/>
    </row>
    <row r="1079" spans="1:54" s="185" customFormat="1" ht="15.75" customHeight="1">
      <c r="A1079" s="40" t="s">
        <v>944</v>
      </c>
      <c r="B1079" s="89" t="s">
        <v>1281</v>
      </c>
      <c r="C1079" s="441"/>
      <c r="D1079" s="441">
        <v>3550</v>
      </c>
      <c r="E1079" s="441">
        <v>0</v>
      </c>
      <c r="F1079" s="41" t="s">
        <v>1024</v>
      </c>
      <c r="G1079" s="41" t="s">
        <v>1024</v>
      </c>
      <c r="H1079" s="441"/>
      <c r="I1079" s="441"/>
      <c r="J1079" s="441"/>
      <c r="K1079" s="441"/>
      <c r="L1079" s="441"/>
      <c r="M1079" s="441"/>
      <c r="N1079" s="441"/>
      <c r="O1079" s="441"/>
      <c r="P1079" s="441"/>
      <c r="Q1079" s="441"/>
      <c r="R1079" s="441"/>
      <c r="S1079" s="441"/>
      <c r="T1079" s="441"/>
      <c r="U1079" s="441"/>
      <c r="V1079" s="441"/>
      <c r="W1079" s="441"/>
      <c r="X1079" s="441"/>
      <c r="Y1079" s="441"/>
      <c r="Z1079" s="441"/>
      <c r="AA1079" s="441"/>
      <c r="AB1079" s="441"/>
      <c r="AC1079" s="441"/>
      <c r="AD1079" s="441"/>
      <c r="AE1079" s="441"/>
      <c r="AF1079" s="441"/>
      <c r="AG1079" s="441"/>
      <c r="AH1079" s="441"/>
      <c r="AI1079" s="441"/>
      <c r="AJ1079" s="441"/>
      <c r="AK1079" s="441"/>
      <c r="AL1079" s="441"/>
      <c r="AM1079" s="441"/>
      <c r="AN1079" s="441"/>
      <c r="AO1079" s="441"/>
      <c r="AP1079" s="441"/>
      <c r="AQ1079" s="441"/>
      <c r="AR1079" s="441"/>
      <c r="AS1079" s="441"/>
      <c r="AT1079" s="441"/>
      <c r="AU1079" s="441"/>
      <c r="AV1079" s="441"/>
      <c r="AW1079" s="441"/>
      <c r="AX1079" s="441"/>
      <c r="AY1079" s="441"/>
      <c r="AZ1079" s="441"/>
      <c r="BA1079" s="441"/>
      <c r="BB1079" s="441"/>
    </row>
    <row r="1080" spans="1:54" s="185" customFormat="1" ht="15.75" customHeight="1">
      <c r="A1080" s="40"/>
      <c r="B1080" s="89" t="s">
        <v>2741</v>
      </c>
      <c r="C1080" s="441"/>
      <c r="D1080" s="441">
        <v>3300</v>
      </c>
      <c r="E1080" s="441">
        <v>0</v>
      </c>
      <c r="F1080" s="41" t="s">
        <v>2082</v>
      </c>
      <c r="G1080" s="41" t="s">
        <v>2082</v>
      </c>
      <c r="H1080" s="441"/>
      <c r="I1080" s="441"/>
      <c r="J1080" s="441"/>
      <c r="K1080" s="441"/>
      <c r="L1080" s="441"/>
      <c r="M1080" s="441"/>
      <c r="N1080" s="441"/>
      <c r="O1080" s="441"/>
      <c r="P1080" s="441"/>
      <c r="Q1080" s="441"/>
      <c r="R1080" s="441"/>
      <c r="S1080" s="441"/>
      <c r="T1080" s="441"/>
      <c r="U1080" s="441"/>
      <c r="V1080" s="441"/>
      <c r="W1080" s="441"/>
      <c r="X1080" s="441"/>
      <c r="Y1080" s="441"/>
      <c r="Z1080" s="441"/>
      <c r="AA1080" s="441"/>
      <c r="AB1080" s="441"/>
      <c r="AC1080" s="441"/>
      <c r="AD1080" s="441"/>
      <c r="AE1080" s="441"/>
      <c r="AF1080" s="441"/>
      <c r="AG1080" s="441"/>
      <c r="AH1080" s="441"/>
      <c r="AI1080" s="441"/>
      <c r="AJ1080" s="441"/>
      <c r="AK1080" s="441"/>
      <c r="AL1080" s="441"/>
      <c r="AM1080" s="441"/>
      <c r="AN1080" s="441"/>
      <c r="AO1080" s="441"/>
      <c r="AP1080" s="441"/>
      <c r="AQ1080" s="441"/>
      <c r="AR1080" s="441"/>
      <c r="AS1080" s="441"/>
      <c r="AT1080" s="441"/>
      <c r="AU1080" s="441"/>
      <c r="AV1080" s="441"/>
      <c r="AW1080" s="441"/>
      <c r="AX1080" s="441"/>
      <c r="AY1080" s="441"/>
      <c r="AZ1080" s="441"/>
      <c r="BA1080" s="441"/>
      <c r="BB1080" s="441"/>
    </row>
    <row r="1081" spans="1:54" s="185" customFormat="1" ht="15.75" customHeight="1">
      <c r="A1081" s="40"/>
      <c r="B1081" s="89" t="s">
        <v>1029</v>
      </c>
      <c r="C1081" s="441"/>
      <c r="D1081" s="441">
        <v>3230</v>
      </c>
      <c r="E1081" s="441">
        <v>1</v>
      </c>
      <c r="F1081" s="41" t="s">
        <v>2031</v>
      </c>
      <c r="G1081" s="41" t="s">
        <v>1024</v>
      </c>
      <c r="H1081" s="441"/>
      <c r="I1081" s="441"/>
      <c r="J1081" s="441"/>
      <c r="K1081" s="441"/>
      <c r="L1081" s="441"/>
      <c r="M1081" s="441"/>
      <c r="N1081" s="441"/>
      <c r="O1081" s="441"/>
      <c r="P1081" s="441"/>
      <c r="Q1081" s="441"/>
      <c r="R1081" s="441"/>
      <c r="S1081" s="441"/>
      <c r="T1081" s="441"/>
      <c r="U1081" s="441"/>
      <c r="V1081" s="441"/>
      <c r="W1081" s="441"/>
      <c r="X1081" s="441"/>
      <c r="Y1081" s="441"/>
      <c r="Z1081" s="441"/>
      <c r="AA1081" s="441"/>
      <c r="AB1081" s="441"/>
      <c r="AC1081" s="441"/>
      <c r="AD1081" s="441"/>
      <c r="AE1081" s="441"/>
      <c r="AF1081" s="441"/>
      <c r="AG1081" s="441"/>
      <c r="AH1081" s="441"/>
      <c r="AI1081" s="441"/>
      <c r="AJ1081" s="441"/>
      <c r="AK1081" s="441"/>
      <c r="AL1081" s="441"/>
      <c r="AM1081" s="441"/>
      <c r="AN1081" s="441"/>
      <c r="AO1081" s="441"/>
      <c r="AP1081" s="441"/>
      <c r="AQ1081" s="441"/>
      <c r="AR1081" s="441"/>
      <c r="AS1081" s="441"/>
      <c r="AT1081" s="441"/>
      <c r="AU1081" s="441"/>
      <c r="AV1081" s="441"/>
      <c r="AW1081" s="441"/>
      <c r="AX1081" s="441"/>
      <c r="AY1081" s="441"/>
      <c r="AZ1081" s="441"/>
      <c r="BA1081" s="441"/>
      <c r="BB1081" s="441"/>
    </row>
    <row r="1082" spans="1:54" s="185" customFormat="1" ht="15.75" customHeight="1">
      <c r="A1082" s="40"/>
      <c r="B1082" s="89" t="s">
        <v>1153</v>
      </c>
      <c r="C1082" s="441"/>
      <c r="D1082" s="441">
        <v>2170</v>
      </c>
      <c r="E1082" s="441">
        <v>5</v>
      </c>
      <c r="F1082" s="41" t="s">
        <v>2424</v>
      </c>
      <c r="G1082" s="41" t="s">
        <v>1743</v>
      </c>
      <c r="H1082" s="441"/>
      <c r="I1082" s="441"/>
      <c r="J1082" s="441"/>
      <c r="K1082" s="441"/>
      <c r="L1082" s="441"/>
      <c r="M1082" s="441"/>
      <c r="N1082" s="441"/>
      <c r="O1082" s="441"/>
      <c r="P1082" s="441"/>
      <c r="Q1082" s="441"/>
      <c r="R1082" s="441"/>
      <c r="S1082" s="441"/>
      <c r="T1082" s="441"/>
      <c r="U1082" s="441"/>
      <c r="V1082" s="441"/>
      <c r="W1082" s="441"/>
      <c r="X1082" s="441"/>
      <c r="Y1082" s="441"/>
      <c r="Z1082" s="441"/>
      <c r="AA1082" s="441"/>
      <c r="AB1082" s="441"/>
      <c r="AC1082" s="441"/>
      <c r="AD1082" s="441"/>
      <c r="AE1082" s="441"/>
      <c r="AF1082" s="441"/>
      <c r="AG1082" s="441"/>
      <c r="AH1082" s="441"/>
      <c r="AI1082" s="441"/>
      <c r="AJ1082" s="441"/>
      <c r="AK1082" s="441"/>
      <c r="AL1082" s="441"/>
      <c r="AM1082" s="441"/>
      <c r="AN1082" s="441"/>
      <c r="AO1082" s="441"/>
      <c r="AP1082" s="441"/>
      <c r="AQ1082" s="441"/>
      <c r="AR1082" s="441"/>
      <c r="AS1082" s="441"/>
      <c r="AT1082" s="441"/>
      <c r="AU1082" s="441"/>
      <c r="AV1082" s="441"/>
      <c r="AW1082" s="441"/>
      <c r="AX1082" s="441"/>
      <c r="AY1082" s="441"/>
      <c r="AZ1082" s="441"/>
      <c r="BA1082" s="441"/>
      <c r="BB1082" s="441"/>
    </row>
    <row r="1083" spans="1:54" s="185" customFormat="1" ht="15.75" customHeight="1">
      <c r="A1083" s="40"/>
      <c r="B1083" s="89" t="s">
        <v>1025</v>
      </c>
      <c r="C1083" s="441"/>
      <c r="D1083" s="441">
        <v>3350</v>
      </c>
      <c r="E1083" s="441">
        <v>0</v>
      </c>
      <c r="F1083" s="41" t="s">
        <v>2079</v>
      </c>
      <c r="G1083" s="41" t="s">
        <v>2079</v>
      </c>
      <c r="H1083" s="441"/>
      <c r="I1083" s="441"/>
      <c r="J1083" s="441"/>
      <c r="K1083" s="441"/>
      <c r="L1083" s="441"/>
      <c r="M1083" s="441"/>
      <c r="N1083" s="441"/>
      <c r="O1083" s="441"/>
      <c r="P1083" s="441"/>
      <c r="Q1083" s="441"/>
      <c r="R1083" s="441"/>
      <c r="S1083" s="441"/>
      <c r="T1083" s="441"/>
      <c r="U1083" s="441"/>
      <c r="V1083" s="441"/>
      <c r="W1083" s="441"/>
      <c r="X1083" s="441"/>
      <c r="Y1083" s="441"/>
      <c r="Z1083" s="441"/>
      <c r="AA1083" s="441"/>
      <c r="AB1083" s="441"/>
      <c r="AC1083" s="441"/>
      <c r="AD1083" s="441"/>
      <c r="AE1083" s="441"/>
      <c r="AF1083" s="441"/>
      <c r="AG1083" s="441"/>
      <c r="AH1083" s="441"/>
      <c r="AI1083" s="441"/>
      <c r="AJ1083" s="441"/>
      <c r="AK1083" s="441"/>
      <c r="AL1083" s="441"/>
      <c r="AM1083" s="441"/>
      <c r="AN1083" s="441"/>
      <c r="AO1083" s="441"/>
      <c r="AP1083" s="441"/>
      <c r="AQ1083" s="441"/>
      <c r="AR1083" s="441"/>
      <c r="AS1083" s="441"/>
      <c r="AT1083" s="441"/>
      <c r="AU1083" s="441"/>
      <c r="AV1083" s="441"/>
      <c r="AW1083" s="441"/>
      <c r="AX1083" s="441"/>
      <c r="AY1083" s="441"/>
      <c r="AZ1083" s="441"/>
      <c r="BA1083" s="441"/>
      <c r="BB1083" s="441"/>
    </row>
    <row r="1084" spans="1:54" s="185" customFormat="1" ht="15.75" customHeight="1">
      <c r="A1084" s="40"/>
      <c r="B1084" s="89" t="s">
        <v>1009</v>
      </c>
      <c r="C1084" s="441"/>
      <c r="D1084" s="441">
        <v>3450</v>
      </c>
      <c r="E1084" s="441">
        <v>0</v>
      </c>
      <c r="F1084" s="41" t="s">
        <v>2082</v>
      </c>
      <c r="G1084" s="41" t="s">
        <v>2082</v>
      </c>
      <c r="H1084" s="441"/>
      <c r="I1084" s="441"/>
      <c r="J1084" s="441"/>
      <c r="K1084" s="441"/>
      <c r="L1084" s="441"/>
      <c r="M1084" s="441"/>
      <c r="N1084" s="441"/>
      <c r="O1084" s="441"/>
      <c r="P1084" s="441"/>
      <c r="Q1084" s="441"/>
      <c r="R1084" s="441"/>
      <c r="S1084" s="441"/>
      <c r="T1084" s="441"/>
      <c r="U1084" s="441"/>
      <c r="V1084" s="441"/>
      <c r="W1084" s="441"/>
      <c r="X1084" s="441"/>
      <c r="Y1084" s="441"/>
      <c r="Z1084" s="441"/>
      <c r="AA1084" s="441"/>
      <c r="AB1084" s="441"/>
      <c r="AC1084" s="441"/>
      <c r="AD1084" s="441"/>
      <c r="AE1084" s="441"/>
      <c r="AF1084" s="441"/>
      <c r="AG1084" s="441"/>
      <c r="AH1084" s="441"/>
      <c r="AI1084" s="441"/>
      <c r="AJ1084" s="441"/>
      <c r="AK1084" s="441"/>
      <c r="AL1084" s="441"/>
      <c r="AM1084" s="441"/>
      <c r="AN1084" s="441"/>
      <c r="AO1084" s="441"/>
      <c r="AP1084" s="441"/>
      <c r="AQ1084" s="441"/>
      <c r="AR1084" s="441"/>
      <c r="AS1084" s="441"/>
      <c r="AT1084" s="441"/>
      <c r="AU1084" s="441"/>
      <c r="AV1084" s="441"/>
      <c r="AW1084" s="441"/>
      <c r="AX1084" s="441"/>
      <c r="AY1084" s="441"/>
      <c r="AZ1084" s="441"/>
      <c r="BA1084" s="441"/>
      <c r="BB1084" s="441"/>
    </row>
    <row r="1085" spans="1:54" s="185" customFormat="1" ht="15.75" customHeight="1">
      <c r="A1085" s="40"/>
      <c r="B1085" s="89" t="s">
        <v>892</v>
      </c>
      <c r="C1085" s="441"/>
      <c r="D1085" s="441">
        <v>3100</v>
      </c>
      <c r="E1085" s="441">
        <v>0</v>
      </c>
      <c r="F1085" s="41" t="s">
        <v>2482</v>
      </c>
      <c r="G1085" s="41" t="s">
        <v>2482</v>
      </c>
      <c r="H1085" s="441"/>
      <c r="I1085" s="441"/>
      <c r="J1085" s="441"/>
      <c r="K1085" s="441"/>
      <c r="L1085" s="441"/>
      <c r="M1085" s="441"/>
      <c r="N1085" s="441"/>
      <c r="O1085" s="441"/>
      <c r="P1085" s="441"/>
      <c r="Q1085" s="441"/>
      <c r="R1085" s="441"/>
      <c r="S1085" s="441"/>
      <c r="T1085" s="441"/>
      <c r="U1085" s="441"/>
      <c r="V1085" s="441"/>
      <c r="W1085" s="441"/>
      <c r="X1085" s="441"/>
      <c r="Y1085" s="441"/>
      <c r="Z1085" s="441"/>
      <c r="AA1085" s="441"/>
      <c r="AB1085" s="441"/>
      <c r="AC1085" s="441"/>
      <c r="AD1085" s="441"/>
      <c r="AE1085" s="441"/>
      <c r="AF1085" s="441"/>
      <c r="AG1085" s="441"/>
      <c r="AH1085" s="441"/>
      <c r="AI1085" s="441"/>
      <c r="AJ1085" s="441"/>
      <c r="AK1085" s="441"/>
      <c r="AL1085" s="441"/>
      <c r="AM1085" s="441"/>
      <c r="AN1085" s="441"/>
      <c r="AO1085" s="441"/>
      <c r="AP1085" s="441"/>
      <c r="AQ1085" s="441"/>
      <c r="AR1085" s="441"/>
      <c r="AS1085" s="441"/>
      <c r="AT1085" s="441"/>
      <c r="AU1085" s="441"/>
      <c r="AV1085" s="441"/>
      <c r="AW1085" s="441"/>
      <c r="AX1085" s="441"/>
      <c r="AY1085" s="441"/>
      <c r="AZ1085" s="441"/>
      <c r="BA1085" s="441"/>
      <c r="BB1085" s="441"/>
    </row>
    <row r="1086" spans="1:54" s="185" customFormat="1" ht="15.75" customHeight="1">
      <c r="A1086" s="40"/>
      <c r="B1086" s="89" t="s">
        <v>810</v>
      </c>
      <c r="C1086" s="441"/>
      <c r="D1086" s="441">
        <v>2950</v>
      </c>
      <c r="E1086" s="441">
        <v>0</v>
      </c>
      <c r="F1086" s="41" t="s">
        <v>632</v>
      </c>
      <c r="G1086" s="41" t="s">
        <v>632</v>
      </c>
      <c r="H1086" s="441"/>
      <c r="I1086" s="441"/>
      <c r="J1086" s="441"/>
      <c r="K1086" s="441"/>
      <c r="L1086" s="441"/>
      <c r="M1086" s="441"/>
      <c r="N1086" s="441"/>
      <c r="O1086" s="441"/>
      <c r="P1086" s="441"/>
      <c r="Q1086" s="441"/>
      <c r="R1086" s="441"/>
      <c r="S1086" s="441"/>
      <c r="T1086" s="441"/>
      <c r="U1086" s="441"/>
      <c r="V1086" s="441"/>
      <c r="W1086" s="441"/>
      <c r="X1086" s="441"/>
      <c r="Y1086" s="441"/>
      <c r="Z1086" s="441"/>
      <c r="AA1086" s="441"/>
      <c r="AB1086" s="441"/>
      <c r="AC1086" s="441"/>
      <c r="AD1086" s="441"/>
      <c r="AE1086" s="441"/>
      <c r="AF1086" s="441"/>
      <c r="AG1086" s="441"/>
      <c r="AH1086" s="441"/>
      <c r="AI1086" s="441"/>
      <c r="AJ1086" s="441"/>
      <c r="AK1086" s="441"/>
      <c r="AL1086" s="441"/>
      <c r="AM1086" s="441"/>
      <c r="AN1086" s="441"/>
      <c r="AO1086" s="441"/>
      <c r="AP1086" s="441"/>
      <c r="AQ1086" s="441"/>
      <c r="AR1086" s="441"/>
      <c r="AS1086" s="441"/>
      <c r="AT1086" s="441"/>
      <c r="AU1086" s="441"/>
      <c r="AV1086" s="441"/>
      <c r="AW1086" s="441"/>
      <c r="AX1086" s="441"/>
      <c r="AY1086" s="441"/>
      <c r="AZ1086" s="441"/>
      <c r="BA1086" s="441"/>
      <c r="BB1086" s="441"/>
    </row>
    <row r="1087" spans="1:54" s="185" customFormat="1" ht="15.75" customHeight="1">
      <c r="A1087" s="188" t="s">
        <v>948</v>
      </c>
      <c r="B1087" s="89" t="s">
        <v>1281</v>
      </c>
      <c r="C1087" s="441"/>
      <c r="D1087" s="441">
        <v>2200</v>
      </c>
      <c r="E1087" s="441"/>
      <c r="F1087" s="441">
        <v>32</v>
      </c>
      <c r="G1087" s="441">
        <v>32</v>
      </c>
      <c r="H1087" s="441"/>
      <c r="I1087" s="41" t="s">
        <v>2683</v>
      </c>
      <c r="J1087" s="441"/>
      <c r="K1087" s="441"/>
      <c r="L1087" s="441"/>
      <c r="M1087" s="441"/>
      <c r="N1087" s="441"/>
      <c r="O1087" s="441"/>
      <c r="P1087" s="441"/>
      <c r="Q1087" s="441"/>
      <c r="R1087" s="441"/>
      <c r="S1087" s="441"/>
      <c r="T1087" s="441"/>
      <c r="U1087" s="441"/>
      <c r="V1087" s="441"/>
      <c r="W1087" s="441"/>
      <c r="X1087" s="441"/>
      <c r="Y1087" s="441"/>
      <c r="Z1087" s="441"/>
      <c r="AA1087" s="441"/>
      <c r="AB1087" s="441"/>
      <c r="AC1087" s="441"/>
      <c r="AD1087" s="441"/>
      <c r="AE1087" s="441"/>
      <c r="AF1087" s="441"/>
      <c r="AG1087" s="441"/>
      <c r="AH1087" s="441"/>
      <c r="AI1087" s="441"/>
      <c r="AJ1087" s="441"/>
      <c r="AK1087" s="441"/>
      <c r="AL1087" s="441"/>
      <c r="AM1087" s="441"/>
      <c r="AN1087" s="441"/>
      <c r="AO1087" s="441"/>
      <c r="AP1087" s="441"/>
      <c r="AQ1087" s="441"/>
      <c r="AR1087" s="441"/>
      <c r="AS1087" s="441"/>
      <c r="AT1087" s="441"/>
      <c r="AU1087" s="441"/>
      <c r="AV1087" s="441"/>
      <c r="AW1087" s="441"/>
      <c r="AX1087" s="441"/>
      <c r="AY1087" s="441"/>
      <c r="AZ1087" s="441"/>
      <c r="BA1087" s="441"/>
      <c r="BB1087" s="441"/>
    </row>
    <row r="1088" spans="1:54" s="185" customFormat="1" ht="15.75" customHeight="1">
      <c r="A1088" s="40" t="s">
        <v>950</v>
      </c>
      <c r="B1088" s="89" t="s">
        <v>1281</v>
      </c>
      <c r="C1088" s="441"/>
      <c r="D1088" s="441">
        <v>3650</v>
      </c>
      <c r="E1088" s="441"/>
      <c r="F1088" s="41" t="s">
        <v>2805</v>
      </c>
      <c r="G1088" s="441">
        <v>40</v>
      </c>
      <c r="H1088" s="441"/>
      <c r="I1088" s="441"/>
      <c r="J1088" s="441"/>
      <c r="K1088" s="441"/>
      <c r="L1088" s="441"/>
      <c r="M1088" s="441"/>
      <c r="N1088" s="441"/>
      <c r="O1088" s="441"/>
      <c r="P1088" s="441"/>
      <c r="Q1088" s="441"/>
      <c r="R1088" s="441"/>
      <c r="S1088" s="441"/>
      <c r="T1088" s="441"/>
      <c r="U1088" s="441"/>
      <c r="V1088" s="441"/>
      <c r="W1088" s="441"/>
      <c r="X1088" s="441"/>
      <c r="Y1088" s="441"/>
      <c r="Z1088" s="441"/>
      <c r="AA1088" s="441"/>
      <c r="AB1088" s="441"/>
      <c r="AC1088" s="441"/>
      <c r="AD1088" s="441"/>
      <c r="AE1088" s="441"/>
      <c r="AF1088" s="441"/>
      <c r="AG1088" s="441"/>
      <c r="AH1088" s="441"/>
      <c r="AI1088" s="441"/>
      <c r="AJ1088" s="441"/>
      <c r="AK1088" s="441"/>
      <c r="AL1088" s="441"/>
      <c r="AM1088" s="441"/>
      <c r="AN1088" s="441"/>
      <c r="AO1088" s="441"/>
      <c r="AP1088" s="441"/>
      <c r="AQ1088" s="441"/>
      <c r="AR1088" s="441"/>
      <c r="AS1088" s="441"/>
      <c r="AT1088" s="441"/>
      <c r="AU1088" s="441"/>
      <c r="AV1088" s="441"/>
      <c r="AW1088" s="441"/>
      <c r="AX1088" s="441"/>
      <c r="AY1088" s="441"/>
      <c r="AZ1088" s="441"/>
      <c r="BA1088" s="441"/>
      <c r="BB1088" s="441"/>
    </row>
    <row r="1089" spans="1:54" s="185" customFormat="1" ht="15.75" customHeight="1">
      <c r="A1089" s="40"/>
      <c r="B1089" s="89" t="s">
        <v>2741</v>
      </c>
      <c r="C1089" s="441"/>
      <c r="D1089" s="441">
        <v>2800</v>
      </c>
      <c r="E1089" s="441"/>
      <c r="F1089" s="41" t="s">
        <v>886</v>
      </c>
      <c r="G1089" s="441">
        <v>35</v>
      </c>
      <c r="H1089" s="441"/>
      <c r="I1089" s="441"/>
      <c r="J1089" s="441"/>
      <c r="K1089" s="441"/>
      <c r="L1089" s="441"/>
      <c r="M1089" s="441"/>
      <c r="N1089" s="441"/>
      <c r="O1089" s="441"/>
      <c r="P1089" s="441"/>
      <c r="Q1089" s="441"/>
      <c r="R1089" s="441"/>
      <c r="S1089" s="441"/>
      <c r="T1089" s="441"/>
      <c r="U1089" s="441"/>
      <c r="V1089" s="441"/>
      <c r="W1089" s="441"/>
      <c r="X1089" s="441"/>
      <c r="Y1089" s="441"/>
      <c r="Z1089" s="441"/>
      <c r="AA1089" s="441"/>
      <c r="AB1089" s="441"/>
      <c r="AC1089" s="441"/>
      <c r="AD1089" s="441"/>
      <c r="AE1089" s="441"/>
      <c r="AF1089" s="441"/>
      <c r="AG1089" s="441"/>
      <c r="AH1089" s="441"/>
      <c r="AI1089" s="441"/>
      <c r="AJ1089" s="441"/>
      <c r="AK1089" s="441"/>
      <c r="AL1089" s="441"/>
      <c r="AM1089" s="441"/>
      <c r="AN1089" s="441"/>
      <c r="AO1089" s="441"/>
      <c r="AP1089" s="441"/>
      <c r="AQ1089" s="441"/>
      <c r="AR1089" s="441"/>
      <c r="AS1089" s="441"/>
      <c r="AT1089" s="441"/>
      <c r="AU1089" s="441"/>
      <c r="AV1089" s="441"/>
      <c r="AW1089" s="441"/>
      <c r="AX1089" s="441"/>
      <c r="AY1089" s="441"/>
      <c r="AZ1089" s="441"/>
      <c r="BA1089" s="441"/>
      <c r="BB1089" s="441"/>
    </row>
    <row r="1090" spans="1:54" s="185" customFormat="1" ht="15.75" customHeight="1">
      <c r="A1090" s="40"/>
      <c r="B1090" s="89" t="s">
        <v>1029</v>
      </c>
      <c r="C1090" s="441"/>
      <c r="D1090" s="441">
        <v>3200</v>
      </c>
      <c r="E1090" s="441"/>
      <c r="F1090" s="441">
        <v>27</v>
      </c>
      <c r="G1090" s="41" t="s">
        <v>659</v>
      </c>
      <c r="H1090" s="441"/>
      <c r="I1090" s="441"/>
      <c r="J1090" s="441"/>
      <c r="K1090" s="441"/>
      <c r="L1090" s="441"/>
      <c r="M1090" s="441"/>
      <c r="N1090" s="441"/>
      <c r="O1090" s="441"/>
      <c r="P1090" s="441"/>
      <c r="Q1090" s="441"/>
      <c r="R1090" s="441"/>
      <c r="S1090" s="441"/>
      <c r="T1090" s="441"/>
      <c r="U1090" s="441"/>
      <c r="V1090" s="441"/>
      <c r="W1090" s="441"/>
      <c r="X1090" s="441"/>
      <c r="Y1090" s="441"/>
      <c r="Z1090" s="441"/>
      <c r="AA1090" s="441"/>
      <c r="AB1090" s="441"/>
      <c r="AC1090" s="441"/>
      <c r="AD1090" s="441"/>
      <c r="AE1090" s="441"/>
      <c r="AF1090" s="441"/>
      <c r="AG1090" s="441"/>
      <c r="AH1090" s="441"/>
      <c r="AI1090" s="441"/>
      <c r="AJ1090" s="441"/>
      <c r="AK1090" s="441"/>
      <c r="AL1090" s="441"/>
      <c r="AM1090" s="441"/>
      <c r="AN1090" s="441"/>
      <c r="AO1090" s="441"/>
      <c r="AP1090" s="441"/>
      <c r="AQ1090" s="441"/>
      <c r="AR1090" s="441"/>
      <c r="AS1090" s="441"/>
      <c r="AT1090" s="441"/>
      <c r="AU1090" s="441"/>
      <c r="AV1090" s="441"/>
      <c r="AW1090" s="441"/>
      <c r="AX1090" s="441"/>
      <c r="AY1090" s="441"/>
      <c r="AZ1090" s="441"/>
      <c r="BA1090" s="441"/>
      <c r="BB1090" s="441"/>
    </row>
    <row r="1091" spans="1:54" s="185" customFormat="1" ht="15.75" customHeight="1">
      <c r="A1091" s="40"/>
      <c r="B1091" s="89" t="s">
        <v>1153</v>
      </c>
      <c r="C1091" s="441"/>
      <c r="D1091" s="441">
        <v>3750</v>
      </c>
      <c r="E1091" s="441"/>
      <c r="F1091" s="441">
        <v>26</v>
      </c>
      <c r="G1091" s="441">
        <v>40</v>
      </c>
      <c r="H1091" s="441"/>
      <c r="I1091" s="441"/>
      <c r="J1091" s="441"/>
      <c r="K1091" s="441"/>
      <c r="L1091" s="441"/>
      <c r="M1091" s="441"/>
      <c r="N1091" s="441"/>
      <c r="O1091" s="441"/>
      <c r="P1091" s="441"/>
      <c r="Q1091" s="441"/>
      <c r="R1091" s="441"/>
      <c r="S1091" s="441"/>
      <c r="T1091" s="441"/>
      <c r="U1091" s="441"/>
      <c r="V1091" s="441"/>
      <c r="W1091" s="441"/>
      <c r="X1091" s="441"/>
      <c r="Y1091" s="441"/>
      <c r="Z1091" s="441"/>
      <c r="AA1091" s="441"/>
      <c r="AB1091" s="441"/>
      <c r="AC1091" s="441"/>
      <c r="AD1091" s="441"/>
      <c r="AE1091" s="441"/>
      <c r="AF1091" s="441"/>
      <c r="AG1091" s="441"/>
      <c r="AH1091" s="441"/>
      <c r="AI1091" s="441"/>
      <c r="AJ1091" s="441"/>
      <c r="AK1091" s="441"/>
      <c r="AL1091" s="441"/>
      <c r="AM1091" s="441"/>
      <c r="AN1091" s="441"/>
      <c r="AO1091" s="441"/>
      <c r="AP1091" s="441"/>
      <c r="AQ1091" s="441"/>
      <c r="AR1091" s="441"/>
      <c r="AS1091" s="441"/>
      <c r="AT1091" s="441"/>
      <c r="AU1091" s="441"/>
      <c r="AV1091" s="441"/>
      <c r="AW1091" s="441"/>
      <c r="AX1091" s="441"/>
      <c r="AY1091" s="441"/>
      <c r="AZ1091" s="441"/>
      <c r="BA1091" s="441"/>
      <c r="BB1091" s="441"/>
    </row>
    <row r="1092" spans="1:54" s="185" customFormat="1" ht="15.75" customHeight="1">
      <c r="A1092" s="40" t="s">
        <v>955</v>
      </c>
      <c r="B1092" s="89" t="s">
        <v>1281</v>
      </c>
      <c r="C1092" s="441"/>
      <c r="D1092" s="441">
        <v>2400</v>
      </c>
      <c r="E1092" s="441">
        <v>32</v>
      </c>
      <c r="F1092" s="441">
        <v>29</v>
      </c>
      <c r="G1092" s="41" t="s">
        <v>732</v>
      </c>
      <c r="H1092" s="441"/>
      <c r="I1092" s="441"/>
      <c r="J1092" s="441"/>
      <c r="K1092" s="441"/>
      <c r="L1092" s="441"/>
      <c r="M1092" s="441"/>
      <c r="N1092" s="441"/>
      <c r="O1092" s="441"/>
      <c r="P1092" s="441"/>
      <c r="Q1092" s="441"/>
      <c r="R1092" s="441"/>
      <c r="S1092" s="441"/>
      <c r="T1092" s="441"/>
      <c r="U1092" s="441"/>
      <c r="V1092" s="441"/>
      <c r="W1092" s="441"/>
      <c r="X1092" s="441"/>
      <c r="Y1092" s="441"/>
      <c r="Z1092" s="441"/>
      <c r="AA1092" s="441"/>
      <c r="AB1092" s="441"/>
      <c r="AC1092" s="441"/>
      <c r="AD1092" s="441"/>
      <c r="AE1092" s="441"/>
      <c r="AF1092" s="441"/>
      <c r="AG1092" s="441"/>
      <c r="AH1092" s="441"/>
      <c r="AI1092" s="441"/>
      <c r="AJ1092" s="441"/>
      <c r="AK1092" s="441"/>
      <c r="AL1092" s="441"/>
      <c r="AM1092" s="441"/>
      <c r="AN1092" s="441"/>
      <c r="AO1092" s="441"/>
      <c r="AP1092" s="441"/>
      <c r="AQ1092" s="441"/>
      <c r="AR1092" s="441"/>
      <c r="AS1092" s="441"/>
      <c r="AT1092" s="441"/>
      <c r="AU1092" s="441"/>
      <c r="AV1092" s="441"/>
      <c r="AW1092" s="441"/>
      <c r="AX1092" s="441"/>
      <c r="AY1092" s="441"/>
      <c r="AZ1092" s="441"/>
      <c r="BA1092" s="441"/>
      <c r="BB1092" s="441"/>
    </row>
    <row r="1093" spans="1:54" s="185" customFormat="1" ht="15.75" customHeight="1">
      <c r="A1093" s="40" t="s">
        <v>958</v>
      </c>
      <c r="B1093" s="89" t="s">
        <v>2806</v>
      </c>
      <c r="C1093" s="441"/>
      <c r="D1093" s="441">
        <v>3255</v>
      </c>
      <c r="E1093" s="441">
        <v>4</v>
      </c>
      <c r="F1093" s="441"/>
      <c r="G1093" s="441">
        <v>39</v>
      </c>
      <c r="H1093" s="441"/>
      <c r="I1093" s="441"/>
      <c r="J1093" s="441"/>
      <c r="K1093" s="441"/>
      <c r="L1093" s="441"/>
      <c r="M1093" s="441"/>
      <c r="N1093" s="441"/>
      <c r="O1093" s="441"/>
      <c r="P1093" s="441"/>
      <c r="Q1093" s="441"/>
      <c r="R1093" s="441"/>
      <c r="S1093" s="441"/>
      <c r="T1093" s="441"/>
      <c r="U1093" s="441"/>
      <c r="V1093" s="441"/>
      <c r="W1093" s="441"/>
      <c r="X1093" s="441"/>
      <c r="Y1093" s="441"/>
      <c r="Z1093" s="441"/>
      <c r="AA1093" s="441"/>
      <c r="AB1093" s="441"/>
      <c r="AC1093" s="441"/>
      <c r="AD1093" s="441"/>
      <c r="AE1093" s="441"/>
      <c r="AF1093" s="441"/>
      <c r="AG1093" s="441"/>
      <c r="AH1093" s="441"/>
      <c r="AI1093" s="441"/>
      <c r="AJ1093" s="441"/>
      <c r="AK1093" s="441"/>
      <c r="AL1093" s="441"/>
      <c r="AM1093" s="441"/>
      <c r="AN1093" s="441"/>
      <c r="AO1093" s="441"/>
      <c r="AP1093" s="441"/>
      <c r="AQ1093" s="441"/>
      <c r="AR1093" s="441"/>
      <c r="AS1093" s="441"/>
      <c r="AT1093" s="441"/>
      <c r="AU1093" s="441"/>
      <c r="AV1093" s="441"/>
      <c r="AW1093" s="441"/>
      <c r="AX1093" s="441"/>
      <c r="AY1093" s="441"/>
      <c r="AZ1093" s="441"/>
      <c r="BA1093" s="441"/>
      <c r="BB1093" s="441"/>
    </row>
    <row r="1094" spans="1:54" s="185" customFormat="1" ht="15.75" customHeight="1">
      <c r="A1094" s="40" t="s">
        <v>961</v>
      </c>
      <c r="B1094" s="89" t="s">
        <v>2807</v>
      </c>
      <c r="C1094" s="441"/>
      <c r="D1094" s="441"/>
      <c r="E1094" s="441"/>
      <c r="F1094" s="18" t="s">
        <v>962</v>
      </c>
      <c r="G1094" s="91">
        <v>37.9</v>
      </c>
      <c r="H1094" s="441"/>
      <c r="I1094" s="441"/>
      <c r="J1094" s="441"/>
      <c r="K1094" s="441"/>
      <c r="L1094" s="441"/>
      <c r="M1094" s="441"/>
      <c r="N1094" s="441"/>
      <c r="O1094" s="441"/>
      <c r="P1094" s="441"/>
      <c r="Q1094" s="441"/>
      <c r="R1094" s="441"/>
      <c r="S1094" s="441"/>
      <c r="T1094" s="441"/>
      <c r="U1094" s="441"/>
      <c r="V1094" s="441"/>
      <c r="W1094" s="441"/>
      <c r="X1094" s="441"/>
      <c r="Y1094" s="441"/>
      <c r="Z1094" s="441"/>
      <c r="AA1094" s="441"/>
      <c r="AB1094" s="441"/>
      <c r="AC1094" s="441"/>
      <c r="AD1094" s="441"/>
      <c r="AE1094" s="441"/>
      <c r="AF1094" s="441"/>
      <c r="AG1094" s="441"/>
      <c r="AH1094" s="441"/>
      <c r="AI1094" s="441"/>
      <c r="AJ1094" s="441"/>
      <c r="AK1094" s="441"/>
      <c r="AL1094" s="441"/>
      <c r="AM1094" s="441"/>
      <c r="AN1094" s="441"/>
      <c r="AO1094" s="441"/>
      <c r="AP1094" s="441"/>
      <c r="AQ1094" s="441"/>
      <c r="AR1094" s="441"/>
      <c r="AS1094" s="441"/>
      <c r="AT1094" s="441"/>
      <c r="AU1094" s="441"/>
      <c r="AV1094" s="441"/>
      <c r="AW1094" s="441"/>
      <c r="AX1094" s="441"/>
      <c r="AY1094" s="441"/>
      <c r="AZ1094" s="441"/>
      <c r="BA1094" s="441"/>
      <c r="BB1094" s="441"/>
    </row>
    <row r="1095" spans="1:54" s="185" customFormat="1" ht="15.75" customHeight="1">
      <c r="A1095" s="40" t="s">
        <v>963</v>
      </c>
      <c r="B1095" s="89" t="s">
        <v>759</v>
      </c>
      <c r="C1095" s="441"/>
      <c r="D1095" s="441"/>
      <c r="E1095" s="441"/>
      <c r="F1095" s="441"/>
      <c r="G1095" s="441"/>
      <c r="H1095" s="441"/>
      <c r="I1095" s="441"/>
      <c r="J1095" s="441"/>
      <c r="K1095" s="441"/>
      <c r="L1095" s="441"/>
      <c r="M1095" s="441"/>
      <c r="N1095" s="441"/>
      <c r="O1095" s="441"/>
      <c r="P1095" s="441"/>
      <c r="Q1095" s="441"/>
      <c r="R1095" s="441"/>
      <c r="S1095" s="441"/>
      <c r="T1095" s="441"/>
      <c r="U1095" s="441"/>
      <c r="V1095" s="441"/>
      <c r="W1095" s="441"/>
      <c r="X1095" s="441"/>
      <c r="Y1095" s="441"/>
      <c r="Z1095" s="441"/>
      <c r="AA1095" s="441"/>
      <c r="AB1095" s="441"/>
      <c r="AC1095" s="441"/>
      <c r="AD1095" s="441"/>
      <c r="AE1095" s="441"/>
      <c r="AF1095" s="441"/>
      <c r="AG1095" s="441"/>
      <c r="AH1095" s="441"/>
      <c r="AI1095" s="441"/>
      <c r="AJ1095" s="441"/>
      <c r="AK1095" s="441"/>
      <c r="AL1095" s="441"/>
      <c r="AM1095" s="441"/>
      <c r="AN1095" s="441"/>
      <c r="AO1095" s="441"/>
      <c r="AP1095" s="441"/>
      <c r="AQ1095" s="441"/>
      <c r="AR1095" s="441"/>
      <c r="AS1095" s="441"/>
      <c r="AT1095" s="441"/>
      <c r="AU1095" s="441"/>
      <c r="AV1095" s="441"/>
      <c r="AW1095" s="441"/>
      <c r="AX1095" s="441"/>
      <c r="AY1095" s="441"/>
      <c r="AZ1095" s="441"/>
      <c r="BA1095" s="441"/>
      <c r="BB1095" s="441"/>
    </row>
    <row r="1096" spans="1:54" s="185" customFormat="1" ht="15.75" customHeight="1">
      <c r="A1096" s="40" t="s">
        <v>965</v>
      </c>
      <c r="B1096" s="89" t="s">
        <v>2740</v>
      </c>
      <c r="C1096" s="41" t="s">
        <v>2808</v>
      </c>
      <c r="D1096" s="441">
        <v>3200</v>
      </c>
      <c r="E1096" s="441"/>
      <c r="F1096" s="441"/>
      <c r="G1096" s="441">
        <v>39.6</v>
      </c>
      <c r="H1096" s="436"/>
      <c r="I1096" s="436"/>
      <c r="J1096" s="441"/>
      <c r="K1096" s="441"/>
      <c r="L1096" s="441"/>
      <c r="M1096" s="441"/>
      <c r="N1096" s="441"/>
      <c r="O1096" s="441"/>
      <c r="P1096" s="441"/>
      <c r="Q1096" s="441"/>
      <c r="R1096" s="441"/>
      <c r="S1096" s="441"/>
      <c r="T1096" s="441"/>
      <c r="U1096" s="441"/>
      <c r="V1096" s="441"/>
      <c r="W1096" s="441"/>
      <c r="X1096" s="441"/>
      <c r="Y1096" s="441"/>
      <c r="Z1096" s="441"/>
      <c r="AA1096" s="441"/>
      <c r="AB1096" s="441"/>
      <c r="AC1096" s="441"/>
      <c r="AD1096" s="441"/>
      <c r="AE1096" s="441"/>
      <c r="AF1096" s="441"/>
      <c r="AG1096" s="441"/>
      <c r="AH1096" s="441"/>
      <c r="AI1096" s="441"/>
      <c r="AJ1096" s="441"/>
      <c r="AK1096" s="441"/>
      <c r="AL1096" s="441"/>
      <c r="AM1096" s="441"/>
      <c r="AN1096" s="441"/>
      <c r="AO1096" s="441"/>
      <c r="AP1096" s="441"/>
      <c r="AQ1096" s="441"/>
      <c r="AR1096" s="441"/>
      <c r="AS1096" s="441"/>
      <c r="AT1096" s="441"/>
      <c r="AU1096" s="441"/>
      <c r="AV1096" s="441"/>
      <c r="AW1096" s="441"/>
      <c r="AX1096" s="441"/>
      <c r="AY1096" s="441"/>
      <c r="AZ1096" s="441"/>
      <c r="BA1096" s="441"/>
      <c r="BB1096" s="441"/>
    </row>
    <row r="1097" spans="1:54" s="185" customFormat="1" ht="15.75" customHeight="1">
      <c r="A1097" s="40"/>
      <c r="B1097" s="89" t="s">
        <v>2809</v>
      </c>
      <c r="C1097" s="41" t="s">
        <v>2810</v>
      </c>
      <c r="D1097" s="441">
        <v>3430</v>
      </c>
      <c r="E1097" s="441"/>
      <c r="F1097" s="441"/>
      <c r="G1097" s="441">
        <v>39.5</v>
      </c>
      <c r="H1097" s="441"/>
      <c r="I1097" s="441"/>
      <c r="J1097" s="441"/>
      <c r="K1097" s="441"/>
      <c r="L1097" s="441"/>
      <c r="M1097" s="441"/>
      <c r="N1097" s="441"/>
      <c r="O1097" s="441"/>
      <c r="P1097" s="441"/>
      <c r="Q1097" s="441"/>
      <c r="R1097" s="441"/>
      <c r="S1097" s="441"/>
      <c r="T1097" s="441"/>
      <c r="U1097" s="441"/>
      <c r="V1097" s="441"/>
      <c r="W1097" s="441"/>
      <c r="X1097" s="441"/>
      <c r="Y1097" s="441"/>
      <c r="Z1097" s="441"/>
      <c r="AA1097" s="441"/>
      <c r="AB1097" s="441"/>
      <c r="AC1097" s="441"/>
      <c r="AD1097" s="441"/>
      <c r="AE1097" s="441"/>
      <c r="AF1097" s="441"/>
      <c r="AG1097" s="441"/>
      <c r="AH1097" s="441"/>
      <c r="AI1097" s="441"/>
      <c r="AJ1097" s="441"/>
      <c r="AK1097" s="441"/>
      <c r="AL1097" s="441"/>
      <c r="AM1097" s="441"/>
      <c r="AN1097" s="441"/>
      <c r="AO1097" s="441"/>
      <c r="AP1097" s="441"/>
      <c r="AQ1097" s="441"/>
      <c r="AR1097" s="441"/>
      <c r="AS1097" s="441"/>
      <c r="AT1097" s="441"/>
      <c r="AU1097" s="441"/>
      <c r="AV1097" s="441"/>
      <c r="AW1097" s="441"/>
      <c r="AX1097" s="441"/>
      <c r="AY1097" s="441"/>
      <c r="AZ1097" s="441"/>
      <c r="BA1097" s="441"/>
      <c r="BB1097" s="441"/>
    </row>
    <row r="1098" spans="1:54" s="185" customFormat="1" ht="15.75" customHeight="1">
      <c r="A1098" s="40"/>
      <c r="B1098" s="89" t="s">
        <v>2811</v>
      </c>
      <c r="C1098" s="41" t="s">
        <v>2812</v>
      </c>
      <c r="D1098" s="441">
        <v>3270</v>
      </c>
      <c r="E1098" s="441"/>
      <c r="F1098" s="441"/>
      <c r="G1098" s="441">
        <v>38.5</v>
      </c>
      <c r="H1098" s="441"/>
      <c r="I1098" s="441"/>
      <c r="J1098" s="441"/>
      <c r="K1098" s="441"/>
      <c r="L1098" s="441"/>
      <c r="M1098" s="441"/>
      <c r="N1098" s="441"/>
      <c r="O1098" s="441"/>
      <c r="P1098" s="441"/>
      <c r="Q1098" s="441"/>
      <c r="R1098" s="441"/>
      <c r="S1098" s="441"/>
      <c r="T1098" s="441"/>
      <c r="U1098" s="441"/>
      <c r="V1098" s="441"/>
      <c r="W1098" s="441"/>
      <c r="X1098" s="441"/>
      <c r="Y1098" s="441"/>
      <c r="Z1098" s="441"/>
      <c r="AA1098" s="441"/>
      <c r="AB1098" s="441"/>
      <c r="AC1098" s="441"/>
      <c r="AD1098" s="441"/>
      <c r="AE1098" s="441"/>
      <c r="AF1098" s="441"/>
      <c r="AG1098" s="441"/>
      <c r="AH1098" s="441"/>
      <c r="AI1098" s="441"/>
      <c r="AJ1098" s="441"/>
      <c r="AK1098" s="441"/>
      <c r="AL1098" s="441"/>
      <c r="AM1098" s="441"/>
      <c r="AN1098" s="441"/>
      <c r="AO1098" s="441"/>
      <c r="AP1098" s="441"/>
      <c r="AQ1098" s="441"/>
      <c r="AR1098" s="441"/>
      <c r="AS1098" s="441"/>
      <c r="AT1098" s="441"/>
      <c r="AU1098" s="441"/>
      <c r="AV1098" s="441"/>
      <c r="AW1098" s="441"/>
      <c r="AX1098" s="441"/>
      <c r="AY1098" s="441"/>
      <c r="AZ1098" s="441"/>
      <c r="BA1098" s="441"/>
      <c r="BB1098" s="441"/>
    </row>
    <row r="1099" spans="1:54" s="185" customFormat="1" ht="15.75" customHeight="1">
      <c r="A1099" s="40" t="s">
        <v>969</v>
      </c>
      <c r="B1099" s="89" t="s">
        <v>1281</v>
      </c>
      <c r="C1099" s="441"/>
      <c r="D1099" s="441">
        <v>3580</v>
      </c>
      <c r="E1099" s="441">
        <v>14</v>
      </c>
      <c r="F1099" s="441">
        <v>35</v>
      </c>
      <c r="G1099" s="441">
        <v>37</v>
      </c>
      <c r="H1099" s="441"/>
      <c r="I1099" s="441"/>
      <c r="J1099" s="441"/>
      <c r="K1099" s="441"/>
      <c r="L1099" s="441"/>
      <c r="M1099" s="441"/>
      <c r="N1099" s="441"/>
      <c r="O1099" s="441"/>
      <c r="P1099" s="441"/>
      <c r="Q1099" s="441"/>
      <c r="R1099" s="441"/>
      <c r="S1099" s="441"/>
      <c r="T1099" s="441"/>
      <c r="U1099" s="441"/>
      <c r="V1099" s="441"/>
      <c r="W1099" s="441"/>
      <c r="X1099" s="441"/>
      <c r="Y1099" s="441"/>
      <c r="Z1099" s="441"/>
      <c r="AA1099" s="441"/>
      <c r="AB1099" s="441"/>
      <c r="AC1099" s="441"/>
      <c r="AD1099" s="441"/>
      <c r="AE1099" s="441"/>
      <c r="AF1099" s="441"/>
      <c r="AG1099" s="441"/>
      <c r="AH1099" s="441"/>
      <c r="AI1099" s="441"/>
      <c r="AJ1099" s="441"/>
      <c r="AK1099" s="441"/>
      <c r="AL1099" s="441"/>
      <c r="AM1099" s="441"/>
      <c r="AN1099" s="441"/>
      <c r="AO1099" s="441"/>
      <c r="AP1099" s="441"/>
      <c r="AQ1099" s="441"/>
      <c r="AR1099" s="441"/>
      <c r="AS1099" s="441"/>
      <c r="AT1099" s="441"/>
      <c r="AU1099" s="441"/>
      <c r="AV1099" s="441"/>
      <c r="AW1099" s="441"/>
      <c r="AX1099" s="441"/>
      <c r="AY1099" s="441"/>
      <c r="AZ1099" s="441"/>
      <c r="BA1099" s="441"/>
      <c r="BB1099" s="441"/>
    </row>
    <row r="1100" spans="1:54" s="185" customFormat="1" ht="15.75" customHeight="1">
      <c r="A1100" s="40" t="s">
        <v>900</v>
      </c>
      <c r="B1100" s="89" t="s">
        <v>2813</v>
      </c>
      <c r="C1100" s="441"/>
      <c r="D1100" s="441"/>
      <c r="E1100" s="441"/>
      <c r="F1100" s="18" t="s">
        <v>345</v>
      </c>
      <c r="G1100" s="18" t="s">
        <v>345</v>
      </c>
      <c r="H1100" s="441"/>
      <c r="I1100" s="441"/>
      <c r="J1100" s="441"/>
      <c r="K1100" s="441"/>
      <c r="L1100" s="441"/>
      <c r="M1100" s="441"/>
      <c r="N1100" s="441"/>
      <c r="O1100" s="441"/>
      <c r="P1100" s="441"/>
      <c r="Q1100" s="441"/>
      <c r="R1100" s="441"/>
      <c r="S1100" s="441"/>
      <c r="T1100" s="441"/>
      <c r="U1100" s="441"/>
      <c r="V1100" s="441"/>
      <c r="W1100" s="441"/>
      <c r="X1100" s="441"/>
      <c r="Y1100" s="441"/>
      <c r="Z1100" s="441"/>
      <c r="AA1100" s="441"/>
      <c r="AB1100" s="441"/>
      <c r="AC1100" s="441"/>
      <c r="AD1100" s="441"/>
      <c r="AE1100" s="441"/>
      <c r="AF1100" s="441"/>
      <c r="AG1100" s="441"/>
      <c r="AH1100" s="441"/>
      <c r="AI1100" s="441"/>
      <c r="AJ1100" s="441"/>
      <c r="AK1100" s="441"/>
      <c r="AL1100" s="441"/>
      <c r="AM1100" s="441"/>
      <c r="AN1100" s="441"/>
      <c r="AO1100" s="441"/>
      <c r="AP1100" s="441"/>
      <c r="AQ1100" s="441"/>
      <c r="AR1100" s="441"/>
      <c r="AS1100" s="441"/>
      <c r="AT1100" s="441"/>
      <c r="AU1100" s="441"/>
      <c r="AV1100" s="441"/>
      <c r="AW1100" s="441"/>
      <c r="AX1100" s="441"/>
      <c r="AY1100" s="441"/>
      <c r="AZ1100" s="441"/>
      <c r="BA1100" s="441"/>
      <c r="BB1100" s="441"/>
    </row>
    <row r="1101" spans="1:54" s="185" customFormat="1" ht="15.75" customHeight="1">
      <c r="A1101" s="40" t="s">
        <v>974</v>
      </c>
      <c r="B1101" s="89" t="s">
        <v>759</v>
      </c>
      <c r="C1101" s="441"/>
      <c r="D1101" s="441"/>
      <c r="E1101" s="441"/>
      <c r="F1101" s="441"/>
      <c r="G1101" s="441"/>
      <c r="H1101" s="441"/>
      <c r="I1101" s="441"/>
      <c r="J1101" s="441"/>
      <c r="K1101" s="441"/>
      <c r="L1101" s="441"/>
      <c r="M1101" s="441"/>
      <c r="N1101" s="441"/>
      <c r="O1101" s="441"/>
      <c r="P1101" s="441"/>
      <c r="Q1101" s="441"/>
      <c r="R1101" s="441"/>
      <c r="S1101" s="441"/>
      <c r="T1101" s="441"/>
      <c r="U1101" s="441"/>
      <c r="V1101" s="441"/>
      <c r="W1101" s="441"/>
      <c r="X1101" s="441"/>
      <c r="Y1101" s="441"/>
      <c r="Z1101" s="441"/>
      <c r="AA1101" s="441"/>
      <c r="AB1101" s="441"/>
      <c r="AC1101" s="441"/>
      <c r="AD1101" s="441"/>
      <c r="AE1101" s="441"/>
      <c r="AF1101" s="441"/>
      <c r="AG1101" s="441"/>
      <c r="AH1101" s="441"/>
      <c r="AI1101" s="441"/>
      <c r="AJ1101" s="441"/>
      <c r="AK1101" s="441"/>
      <c r="AL1101" s="441"/>
      <c r="AM1101" s="441"/>
      <c r="AN1101" s="441"/>
      <c r="AO1101" s="441"/>
      <c r="AP1101" s="441"/>
      <c r="AQ1101" s="441"/>
      <c r="AR1101" s="441"/>
      <c r="AS1101" s="441"/>
      <c r="AT1101" s="441"/>
      <c r="AU1101" s="441"/>
      <c r="AV1101" s="441"/>
      <c r="AW1101" s="441"/>
      <c r="AX1101" s="441"/>
      <c r="AY1101" s="441"/>
      <c r="AZ1101" s="441"/>
      <c r="BA1101" s="441"/>
      <c r="BB1101" s="441"/>
    </row>
    <row r="1102" spans="1:54" s="185" customFormat="1" ht="15.75" customHeight="1">
      <c r="A1102" s="40" t="s">
        <v>978</v>
      </c>
      <c r="B1102" s="89" t="s">
        <v>1281</v>
      </c>
      <c r="C1102" s="441"/>
      <c r="D1102" s="441">
        <v>1310</v>
      </c>
      <c r="E1102" s="441">
        <v>29</v>
      </c>
      <c r="F1102" s="441">
        <v>25</v>
      </c>
      <c r="G1102" s="41" t="s">
        <v>2115</v>
      </c>
      <c r="H1102" s="41" t="s">
        <v>2358</v>
      </c>
      <c r="I1102" s="441"/>
      <c r="J1102" s="441"/>
      <c r="K1102" s="441"/>
      <c r="L1102" s="441"/>
      <c r="M1102" s="441"/>
      <c r="N1102" s="441"/>
      <c r="O1102" s="441"/>
      <c r="P1102" s="441"/>
      <c r="Q1102" s="441"/>
      <c r="R1102" s="441"/>
      <c r="S1102" s="441"/>
      <c r="T1102" s="441"/>
      <c r="U1102" s="441"/>
      <c r="V1102" s="441"/>
      <c r="W1102" s="441"/>
      <c r="X1102" s="441"/>
      <c r="Y1102" s="441"/>
      <c r="Z1102" s="441"/>
      <c r="AA1102" s="441"/>
      <c r="AB1102" s="441"/>
      <c r="AC1102" s="441"/>
      <c r="AD1102" s="441"/>
      <c r="AE1102" s="441"/>
      <c r="AF1102" s="441"/>
      <c r="AG1102" s="441"/>
      <c r="AH1102" s="441"/>
      <c r="AI1102" s="441"/>
      <c r="AJ1102" s="441"/>
      <c r="AK1102" s="441"/>
      <c r="AL1102" s="441"/>
      <c r="AM1102" s="441"/>
      <c r="AN1102" s="441"/>
      <c r="AO1102" s="441"/>
      <c r="AP1102" s="441"/>
      <c r="AQ1102" s="441"/>
      <c r="AR1102" s="441"/>
      <c r="AS1102" s="441"/>
      <c r="AT1102" s="441"/>
      <c r="AU1102" s="441"/>
      <c r="AV1102" s="441"/>
      <c r="AW1102" s="441"/>
      <c r="AX1102" s="441"/>
      <c r="AY1102" s="441"/>
      <c r="AZ1102" s="441"/>
      <c r="BA1102" s="441"/>
      <c r="BB1102" s="441"/>
    </row>
    <row r="1103" spans="1:54" s="185" customFormat="1" ht="15.75" customHeight="1">
      <c r="A1103" s="40" t="s">
        <v>980</v>
      </c>
      <c r="B1103" s="89" t="s">
        <v>2814</v>
      </c>
      <c r="C1103" s="441"/>
      <c r="D1103" s="441">
        <v>3006</v>
      </c>
      <c r="E1103" s="441"/>
      <c r="F1103" s="441">
        <v>29</v>
      </c>
      <c r="G1103" s="441">
        <v>38</v>
      </c>
      <c r="H1103" s="441"/>
      <c r="I1103" s="441"/>
      <c r="J1103" s="441"/>
      <c r="K1103" s="441"/>
      <c r="L1103" s="441"/>
      <c r="M1103" s="441"/>
      <c r="N1103" s="441"/>
      <c r="O1103" s="441"/>
      <c r="P1103" s="441"/>
      <c r="Q1103" s="441"/>
      <c r="R1103" s="441"/>
      <c r="S1103" s="441"/>
      <c r="T1103" s="441"/>
      <c r="U1103" s="441"/>
      <c r="V1103" s="441"/>
      <c r="W1103" s="441"/>
      <c r="X1103" s="441"/>
      <c r="Y1103" s="441"/>
      <c r="Z1103" s="441"/>
      <c r="AA1103" s="441"/>
      <c r="AB1103" s="441"/>
      <c r="AC1103" s="441"/>
      <c r="AD1103" s="441"/>
      <c r="AE1103" s="441"/>
      <c r="AF1103" s="441"/>
      <c r="AG1103" s="441"/>
      <c r="AH1103" s="441"/>
      <c r="AI1103" s="441"/>
      <c r="AJ1103" s="441"/>
      <c r="AK1103" s="441"/>
      <c r="AL1103" s="441"/>
      <c r="AM1103" s="441"/>
      <c r="AN1103" s="441"/>
      <c r="AO1103" s="441"/>
      <c r="AP1103" s="441"/>
      <c r="AQ1103" s="441"/>
      <c r="AR1103" s="441"/>
      <c r="AS1103" s="441"/>
      <c r="AT1103" s="441"/>
      <c r="AU1103" s="441"/>
      <c r="AV1103" s="441"/>
      <c r="AW1103" s="441"/>
      <c r="AX1103" s="441"/>
      <c r="AY1103" s="441"/>
      <c r="AZ1103" s="441"/>
      <c r="BA1103" s="441"/>
      <c r="BB1103" s="441"/>
    </row>
    <row r="1104" spans="1:54" ht="15.75" customHeight="1">
      <c r="A1104" s="40" t="s">
        <v>626</v>
      </c>
      <c r="B1104" s="89" t="s">
        <v>1281</v>
      </c>
      <c r="C1104" s="441"/>
      <c r="D1104" s="441">
        <v>1290</v>
      </c>
      <c r="E1104" s="441">
        <v>36</v>
      </c>
      <c r="F1104" s="41" t="s">
        <v>1506</v>
      </c>
      <c r="G1104" s="41" t="s">
        <v>2082</v>
      </c>
      <c r="H1104" s="441"/>
      <c r="I1104" s="441"/>
      <c r="J1104" s="441"/>
      <c r="K1104" s="441"/>
      <c r="L1104" s="441"/>
      <c r="M1104" s="441"/>
      <c r="N1104" s="441"/>
      <c r="O1104" s="441"/>
      <c r="P1104" s="441"/>
      <c r="Q1104" s="441"/>
      <c r="R1104" s="441"/>
      <c r="S1104" s="441"/>
      <c r="T1104" s="441"/>
      <c r="U1104" s="441"/>
      <c r="V1104" s="441"/>
      <c r="W1104" s="441"/>
      <c r="X1104" s="441"/>
      <c r="Y1104" s="441"/>
      <c r="Z1104" s="441"/>
      <c r="AA1104" s="441"/>
      <c r="AB1104" s="441"/>
      <c r="AC1104" s="441"/>
      <c r="AD1104" s="441"/>
      <c r="AE1104" s="441"/>
      <c r="AF1104" s="441"/>
      <c r="AG1104" s="441"/>
      <c r="AH1104" s="441"/>
      <c r="AI1104" s="441"/>
      <c r="AJ1104" s="441"/>
      <c r="AK1104" s="441"/>
      <c r="AL1104" s="441"/>
      <c r="AM1104" s="441"/>
      <c r="AN1104" s="441"/>
      <c r="AO1104" s="441"/>
      <c r="AP1104" s="441"/>
      <c r="AQ1104" s="441"/>
      <c r="AR1104" s="441"/>
      <c r="AS1104" s="441"/>
      <c r="AT1104" s="441"/>
      <c r="AU1104" s="441"/>
      <c r="AV1104" s="441"/>
      <c r="AW1104" s="441"/>
      <c r="AX1104" s="441"/>
      <c r="AY1104" s="441"/>
      <c r="AZ1104" s="441"/>
      <c r="BA1104" s="441"/>
      <c r="BB1104" s="441"/>
    </row>
    <row r="1105" spans="1:54" ht="15.75" customHeight="1">
      <c r="A1105" s="40" t="s">
        <v>984</v>
      </c>
      <c r="B1105" s="89" t="s">
        <v>1281</v>
      </c>
      <c r="C1105" s="441"/>
      <c r="D1105" s="441">
        <v>3900</v>
      </c>
      <c r="E1105" s="441"/>
      <c r="F1105" s="441"/>
      <c r="G1105" s="441">
        <v>41</v>
      </c>
      <c r="H1105" s="441"/>
      <c r="I1105" s="441"/>
      <c r="J1105" s="441"/>
      <c r="K1105" s="441"/>
      <c r="L1105" s="441"/>
      <c r="M1105" s="441"/>
      <c r="N1105" s="441"/>
      <c r="O1105" s="441"/>
      <c r="P1105" s="441"/>
      <c r="Q1105" s="441"/>
      <c r="R1105" s="441"/>
      <c r="S1105" s="441"/>
      <c r="T1105" s="441"/>
      <c r="U1105" s="441"/>
      <c r="V1105" s="441"/>
      <c r="W1105" s="441"/>
      <c r="X1105" s="441"/>
      <c r="Y1105" s="441"/>
      <c r="Z1105" s="441"/>
      <c r="AA1105" s="441"/>
      <c r="AB1105" s="441"/>
      <c r="AC1105" s="441"/>
      <c r="AD1105" s="441"/>
      <c r="AE1105" s="441"/>
      <c r="AF1105" s="441"/>
      <c r="AG1105" s="441"/>
      <c r="AH1105" s="441"/>
      <c r="AI1105" s="441"/>
      <c r="AJ1105" s="441"/>
      <c r="AK1105" s="441"/>
      <c r="AL1105" s="441"/>
      <c r="AM1105" s="441"/>
      <c r="AN1105" s="441"/>
      <c r="AO1105" s="441"/>
      <c r="AP1105" s="441"/>
      <c r="AQ1105" s="441"/>
      <c r="AR1105" s="441"/>
      <c r="AS1105" s="441"/>
      <c r="AT1105" s="441"/>
      <c r="AU1105" s="441"/>
      <c r="AV1105" s="441"/>
      <c r="AW1105" s="441"/>
      <c r="AX1105" s="441"/>
      <c r="AY1105" s="441"/>
      <c r="AZ1105" s="441"/>
      <c r="BA1105" s="441"/>
      <c r="BB1105" s="441"/>
    </row>
    <row r="1106" spans="1:54" ht="15.75" customHeight="1">
      <c r="A1106" s="40"/>
      <c r="B1106" s="89" t="s">
        <v>2741</v>
      </c>
      <c r="C1106" s="441"/>
      <c r="D1106" s="441">
        <v>4440</v>
      </c>
      <c r="E1106" s="441"/>
      <c r="F1106" s="441"/>
      <c r="G1106" s="41" t="s">
        <v>2421</v>
      </c>
      <c r="H1106" s="441"/>
      <c r="I1106" s="441"/>
      <c r="J1106" s="441"/>
      <c r="K1106" s="441"/>
      <c r="L1106" s="441"/>
      <c r="M1106" s="441"/>
      <c r="N1106" s="441"/>
      <c r="O1106" s="441"/>
      <c r="P1106" s="441"/>
      <c r="Q1106" s="441"/>
      <c r="R1106" s="441"/>
      <c r="S1106" s="441"/>
      <c r="T1106" s="441"/>
      <c r="U1106" s="441"/>
      <c r="V1106" s="441"/>
      <c r="W1106" s="441"/>
      <c r="X1106" s="441"/>
      <c r="Y1106" s="441"/>
      <c r="Z1106" s="441"/>
      <c r="AA1106" s="441"/>
      <c r="AB1106" s="441"/>
      <c r="AC1106" s="441"/>
      <c r="AD1106" s="441"/>
      <c r="AE1106" s="441"/>
      <c r="AF1106" s="441"/>
      <c r="AG1106" s="441"/>
      <c r="AH1106" s="441"/>
      <c r="AI1106" s="441"/>
      <c r="AJ1106" s="441"/>
      <c r="AK1106" s="441"/>
      <c r="AL1106" s="441"/>
      <c r="AM1106" s="441"/>
      <c r="AN1106" s="441"/>
      <c r="AO1106" s="441"/>
      <c r="AP1106" s="441"/>
      <c r="AQ1106" s="441"/>
      <c r="AR1106" s="441"/>
      <c r="AS1106" s="441"/>
      <c r="AT1106" s="441"/>
      <c r="AU1106" s="441"/>
      <c r="AV1106" s="441"/>
      <c r="AW1106" s="441"/>
      <c r="AX1106" s="441"/>
      <c r="AY1106" s="441"/>
      <c r="AZ1106" s="441"/>
      <c r="BA1106" s="441"/>
      <c r="BB1106" s="441"/>
    </row>
    <row r="1107" spans="1:54" ht="15.75" customHeight="1">
      <c r="A1107" s="40"/>
      <c r="B1107" s="89" t="s">
        <v>1029</v>
      </c>
      <c r="C1107" s="441"/>
      <c r="D1107" s="441">
        <v>2760</v>
      </c>
      <c r="E1107" s="441"/>
      <c r="F1107" s="441"/>
      <c r="G1107" s="441">
        <v>36</v>
      </c>
      <c r="H1107" s="441"/>
      <c r="I1107" s="441"/>
      <c r="J1107" s="441"/>
      <c r="K1107" s="441"/>
      <c r="L1107" s="441"/>
      <c r="M1107" s="441"/>
      <c r="N1107" s="441"/>
      <c r="O1107" s="441"/>
      <c r="P1107" s="441"/>
      <c r="Q1107" s="441"/>
      <c r="R1107" s="441"/>
      <c r="S1107" s="441"/>
      <c r="T1107" s="441"/>
      <c r="U1107" s="441"/>
      <c r="V1107" s="441"/>
      <c r="W1107" s="441"/>
      <c r="X1107" s="441"/>
      <c r="Y1107" s="441"/>
      <c r="Z1107" s="441"/>
      <c r="AA1107" s="441"/>
      <c r="AB1107" s="441"/>
      <c r="AC1107" s="441"/>
      <c r="AD1107" s="441"/>
      <c r="AE1107" s="441"/>
      <c r="AF1107" s="441"/>
      <c r="AG1107" s="441"/>
      <c r="AH1107" s="441"/>
      <c r="AI1107" s="441"/>
      <c r="AJ1107" s="441"/>
      <c r="AK1107" s="441"/>
      <c r="AL1107" s="441"/>
      <c r="AM1107" s="441"/>
      <c r="AN1107" s="441"/>
      <c r="AO1107" s="441"/>
      <c r="AP1107" s="441"/>
      <c r="AQ1107" s="441"/>
      <c r="AR1107" s="441"/>
      <c r="AS1107" s="441"/>
      <c r="AT1107" s="441"/>
      <c r="AU1107" s="441"/>
      <c r="AV1107" s="441"/>
      <c r="AW1107" s="441"/>
      <c r="AX1107" s="441"/>
      <c r="AY1107" s="441"/>
      <c r="AZ1107" s="441"/>
      <c r="BA1107" s="441"/>
      <c r="BB1107" s="441"/>
    </row>
    <row r="1108" spans="1:54" ht="15.75" customHeight="1">
      <c r="A1108" s="40"/>
      <c r="B1108" s="89" t="s">
        <v>1153</v>
      </c>
      <c r="C1108" s="441"/>
      <c r="D1108" s="441">
        <v>3120</v>
      </c>
      <c r="E1108" s="441"/>
      <c r="F1108" s="441"/>
      <c r="G1108" s="41" t="s">
        <v>1351</v>
      </c>
      <c r="H1108" s="441"/>
      <c r="I1108" s="441"/>
      <c r="J1108" s="441"/>
      <c r="K1108" s="441"/>
      <c r="L1108" s="441"/>
      <c r="M1108" s="441"/>
      <c r="N1108" s="441"/>
      <c r="O1108" s="441"/>
      <c r="P1108" s="441"/>
      <c r="Q1108" s="441"/>
      <c r="R1108" s="441"/>
      <c r="S1108" s="441"/>
      <c r="T1108" s="441"/>
      <c r="U1108" s="441"/>
      <c r="V1108" s="441"/>
      <c r="W1108" s="441"/>
      <c r="X1108" s="441"/>
      <c r="Y1108" s="441"/>
      <c r="Z1108" s="441"/>
      <c r="AA1108" s="441"/>
      <c r="AB1108" s="441"/>
      <c r="AC1108" s="441"/>
      <c r="AD1108" s="441"/>
      <c r="AE1108" s="441"/>
      <c r="AF1108" s="441"/>
      <c r="AG1108" s="441"/>
      <c r="AH1108" s="441"/>
      <c r="AI1108" s="441"/>
      <c r="AJ1108" s="441"/>
      <c r="AK1108" s="441"/>
      <c r="AL1108" s="441"/>
      <c r="AM1108" s="441"/>
      <c r="AN1108" s="441"/>
      <c r="AO1108" s="441"/>
      <c r="AP1108" s="441"/>
      <c r="AQ1108" s="441"/>
      <c r="AR1108" s="441"/>
      <c r="AS1108" s="441"/>
      <c r="AT1108" s="441"/>
      <c r="AU1108" s="441"/>
      <c r="AV1108" s="441"/>
      <c r="AW1108" s="441"/>
      <c r="AX1108" s="441"/>
      <c r="AY1108" s="441"/>
      <c r="AZ1108" s="441"/>
      <c r="BA1108" s="441"/>
      <c r="BB1108" s="441"/>
    </row>
    <row r="1109" spans="1:54" ht="15.75" customHeight="1">
      <c r="A1109" s="40"/>
      <c r="B1109" s="89" t="s">
        <v>1025</v>
      </c>
      <c r="C1109" s="441"/>
      <c r="D1109" s="441">
        <v>2750</v>
      </c>
      <c r="E1109" s="441"/>
      <c r="F1109" s="441"/>
      <c r="G1109" s="441">
        <v>39</v>
      </c>
      <c r="H1109" s="441"/>
      <c r="I1109" s="441"/>
      <c r="J1109" s="441"/>
      <c r="K1109" s="441"/>
      <c r="L1109" s="441"/>
      <c r="M1109" s="441"/>
      <c r="N1109" s="441"/>
      <c r="O1109" s="441"/>
      <c r="P1109" s="441"/>
      <c r="Q1109" s="441"/>
      <c r="R1109" s="441"/>
      <c r="S1109" s="441"/>
      <c r="T1109" s="441"/>
      <c r="U1109" s="441"/>
      <c r="V1109" s="441"/>
      <c r="W1109" s="441"/>
      <c r="X1109" s="441"/>
      <c r="Y1109" s="441"/>
      <c r="Z1109" s="441"/>
      <c r="AA1109" s="441"/>
      <c r="AB1109" s="441"/>
      <c r="AC1109" s="441"/>
      <c r="AD1109" s="441"/>
      <c r="AE1109" s="441"/>
      <c r="AF1109" s="441"/>
      <c r="AG1109" s="441"/>
      <c r="AH1109" s="441"/>
      <c r="AI1109" s="441"/>
      <c r="AJ1109" s="441"/>
      <c r="AK1109" s="441"/>
      <c r="AL1109" s="441"/>
      <c r="AM1109" s="441"/>
      <c r="AN1109" s="441"/>
      <c r="AO1109" s="441"/>
      <c r="AP1109" s="441"/>
      <c r="AQ1109" s="441"/>
      <c r="AR1109" s="441"/>
      <c r="AS1109" s="441"/>
      <c r="AT1109" s="441"/>
      <c r="AU1109" s="441"/>
      <c r="AV1109" s="441"/>
      <c r="AW1109" s="441"/>
      <c r="AX1109" s="441"/>
      <c r="AY1109" s="441"/>
      <c r="AZ1109" s="441"/>
      <c r="BA1109" s="441"/>
      <c r="BB1109" s="441"/>
    </row>
    <row r="1110" spans="1:54" ht="15.75" customHeight="1">
      <c r="A1110" s="188" t="s">
        <v>987</v>
      </c>
      <c r="B1110" s="89" t="s">
        <v>2815</v>
      </c>
      <c r="C1110" s="441"/>
      <c r="D1110" s="435">
        <v>3270</v>
      </c>
      <c r="E1110" s="441"/>
      <c r="F1110" s="18" t="s">
        <v>988</v>
      </c>
      <c r="G1110" s="91">
        <v>38.6</v>
      </c>
      <c r="H1110" s="441"/>
      <c r="I1110" s="441"/>
      <c r="J1110" s="441"/>
      <c r="K1110" s="441"/>
      <c r="L1110" s="441"/>
      <c r="M1110" s="441"/>
      <c r="N1110" s="441"/>
      <c r="O1110" s="441"/>
      <c r="P1110" s="441"/>
      <c r="Q1110" s="441"/>
      <c r="R1110" s="441"/>
      <c r="S1110" s="441"/>
      <c r="T1110" s="441"/>
      <c r="U1110" s="441"/>
      <c r="V1110" s="441"/>
      <c r="W1110" s="441"/>
      <c r="X1110" s="441"/>
      <c r="Y1110" s="441"/>
      <c r="Z1110" s="441"/>
      <c r="AA1110" s="441"/>
      <c r="AB1110" s="441"/>
      <c r="AC1110" s="441"/>
      <c r="AD1110" s="441"/>
      <c r="AE1110" s="441"/>
      <c r="AF1110" s="441"/>
      <c r="AG1110" s="441"/>
      <c r="AH1110" s="441"/>
      <c r="AI1110" s="441"/>
      <c r="AJ1110" s="441"/>
      <c r="AK1110" s="441"/>
      <c r="AL1110" s="441"/>
      <c r="AM1110" s="441"/>
      <c r="AN1110" s="441"/>
      <c r="AO1110" s="441"/>
      <c r="AP1110" s="441"/>
      <c r="AQ1110" s="441"/>
      <c r="AR1110" s="441"/>
      <c r="AS1110" s="441"/>
      <c r="AT1110" s="441"/>
      <c r="AU1110" s="441"/>
      <c r="AV1110" s="441"/>
      <c r="AW1110" s="441"/>
      <c r="AX1110" s="441"/>
      <c r="AY1110" s="441"/>
      <c r="AZ1110" s="441"/>
      <c r="BA1110" s="441"/>
      <c r="BB1110" s="441"/>
    </row>
    <row r="1111" spans="1:54" ht="15.75" customHeight="1">
      <c r="A1111" s="188" t="s">
        <v>992</v>
      </c>
      <c r="B1111" s="89" t="s">
        <v>1281</v>
      </c>
      <c r="C1111" s="441"/>
      <c r="D1111" s="441">
        <v>2750</v>
      </c>
      <c r="E1111" s="441"/>
      <c r="F1111" s="91" t="s">
        <v>993</v>
      </c>
      <c r="G1111" s="91" t="s">
        <v>993</v>
      </c>
      <c r="H1111" s="441"/>
      <c r="I1111" s="441"/>
      <c r="J1111" s="441"/>
      <c r="K1111" s="441"/>
      <c r="L1111" s="441"/>
      <c r="M1111" s="441"/>
      <c r="N1111" s="441"/>
      <c r="O1111" s="441"/>
      <c r="P1111" s="441"/>
      <c r="Q1111" s="441"/>
      <c r="R1111" s="441"/>
      <c r="S1111" s="441"/>
      <c r="T1111" s="441"/>
      <c r="U1111" s="441"/>
      <c r="V1111" s="441"/>
      <c r="W1111" s="441"/>
      <c r="X1111" s="441"/>
      <c r="Y1111" s="441"/>
      <c r="Z1111" s="441"/>
      <c r="AA1111" s="441"/>
      <c r="AB1111" s="441"/>
      <c r="AC1111" s="441"/>
      <c r="AD1111" s="441"/>
      <c r="AE1111" s="441"/>
      <c r="AF1111" s="441"/>
      <c r="AG1111" s="441"/>
      <c r="AH1111" s="441"/>
      <c r="AI1111" s="441"/>
      <c r="AJ1111" s="441"/>
      <c r="AK1111" s="441"/>
      <c r="AL1111" s="441"/>
      <c r="AM1111" s="441"/>
      <c r="AN1111" s="441"/>
      <c r="AO1111" s="441"/>
      <c r="AP1111" s="441"/>
      <c r="AQ1111" s="441"/>
      <c r="AR1111" s="441"/>
      <c r="AS1111" s="441"/>
      <c r="AT1111" s="441"/>
      <c r="AU1111" s="441"/>
      <c r="AV1111" s="441"/>
      <c r="AW1111" s="441"/>
      <c r="AX1111" s="441"/>
      <c r="AY1111" s="441"/>
      <c r="AZ1111" s="441"/>
      <c r="BA1111" s="441"/>
      <c r="BB1111" s="441"/>
    </row>
    <row r="1112" spans="1:54" ht="15.75" customHeight="1">
      <c r="A1112" s="188" t="s">
        <v>995</v>
      </c>
      <c r="B1112" s="89" t="s">
        <v>759</v>
      </c>
      <c r="C1112" s="441"/>
      <c r="D1112" s="441"/>
      <c r="E1112" s="441"/>
      <c r="F1112" s="441"/>
      <c r="G1112" s="441"/>
      <c r="H1112" s="441"/>
      <c r="I1112" s="441"/>
      <c r="J1112" s="441"/>
      <c r="K1112" s="441"/>
      <c r="L1112" s="441"/>
      <c r="M1112" s="441"/>
      <c r="N1112" s="441"/>
      <c r="O1112" s="441"/>
      <c r="P1112" s="441"/>
      <c r="Q1112" s="441"/>
      <c r="R1112" s="441"/>
      <c r="S1112" s="441"/>
      <c r="T1112" s="441"/>
      <c r="U1112" s="441"/>
      <c r="V1112" s="441"/>
      <c r="W1112" s="441"/>
      <c r="X1112" s="441"/>
      <c r="Y1112" s="441"/>
      <c r="Z1112" s="441"/>
      <c r="AA1112" s="441"/>
      <c r="AB1112" s="441"/>
      <c r="AC1112" s="441"/>
      <c r="AD1112" s="441"/>
      <c r="AE1112" s="441"/>
      <c r="AF1112" s="441"/>
      <c r="AG1112" s="441"/>
      <c r="AH1112" s="441"/>
      <c r="AI1112" s="441"/>
      <c r="AJ1112" s="441"/>
      <c r="AK1112" s="441"/>
      <c r="AL1112" s="441"/>
      <c r="AM1112" s="441"/>
      <c r="AN1112" s="441"/>
      <c r="AO1112" s="441"/>
      <c r="AP1112" s="441"/>
      <c r="AQ1112" s="441"/>
      <c r="AR1112" s="441"/>
      <c r="AS1112" s="441"/>
      <c r="AT1112" s="441"/>
      <c r="AU1112" s="441"/>
      <c r="AV1112" s="441"/>
      <c r="AW1112" s="441"/>
      <c r="AX1112" s="441"/>
      <c r="AY1112" s="441"/>
      <c r="AZ1112" s="441"/>
      <c r="BA1112" s="441"/>
      <c r="BB1112" s="441"/>
    </row>
    <row r="1113" spans="1:54" ht="15.75" customHeight="1">
      <c r="A1113" s="188" t="s">
        <v>998</v>
      </c>
      <c r="B1113" s="89" t="s">
        <v>1281</v>
      </c>
      <c r="C1113" s="441"/>
      <c r="D1113" s="441">
        <v>3260</v>
      </c>
      <c r="E1113" s="441"/>
      <c r="F1113" s="441"/>
      <c r="G1113" s="41" t="s">
        <v>659</v>
      </c>
      <c r="H1113" s="441"/>
      <c r="I1113" s="441"/>
      <c r="J1113" s="441"/>
      <c r="K1113" s="441"/>
      <c r="L1113" s="441"/>
      <c r="M1113" s="441"/>
      <c r="N1113" s="441"/>
      <c r="O1113" s="441"/>
      <c r="P1113" s="441"/>
      <c r="Q1113" s="441"/>
      <c r="R1113" s="441"/>
      <c r="S1113" s="441"/>
      <c r="T1113" s="441"/>
      <c r="U1113" s="441"/>
      <c r="V1113" s="441"/>
      <c r="W1113" s="441"/>
      <c r="X1113" s="441"/>
      <c r="Y1113" s="441"/>
      <c r="Z1113" s="441"/>
      <c r="AA1113" s="441"/>
      <c r="AB1113" s="441"/>
      <c r="AC1113" s="441"/>
      <c r="AD1113" s="441"/>
      <c r="AE1113" s="441"/>
      <c r="AF1113" s="441"/>
      <c r="AG1113" s="441"/>
      <c r="AH1113" s="441"/>
      <c r="AI1113" s="441"/>
      <c r="AJ1113" s="441"/>
      <c r="AK1113" s="441"/>
      <c r="AL1113" s="441"/>
      <c r="AM1113" s="441"/>
      <c r="AN1113" s="441"/>
      <c r="AO1113" s="441"/>
      <c r="AP1113" s="441"/>
      <c r="AQ1113" s="441"/>
      <c r="AR1113" s="441"/>
      <c r="AS1113" s="441"/>
      <c r="AT1113" s="441"/>
      <c r="AU1113" s="441"/>
      <c r="AV1113" s="441"/>
      <c r="AW1113" s="441"/>
      <c r="AX1113" s="441"/>
      <c r="AY1113" s="441"/>
      <c r="AZ1113" s="441"/>
      <c r="BA1113" s="441"/>
      <c r="BB1113" s="441"/>
    </row>
    <row r="1114" spans="1:54" ht="15.75" customHeight="1">
      <c r="A1114" s="40"/>
      <c r="B1114" s="89" t="s">
        <v>2741</v>
      </c>
      <c r="C1114" s="441"/>
      <c r="D1114" s="441">
        <v>3330</v>
      </c>
      <c r="E1114" s="441"/>
      <c r="F1114" s="441"/>
      <c r="G1114" s="41" t="s">
        <v>2152</v>
      </c>
      <c r="H1114" s="441"/>
      <c r="I1114" s="441"/>
      <c r="J1114" s="441"/>
      <c r="K1114" s="441"/>
      <c r="L1114" s="441"/>
      <c r="M1114" s="441"/>
      <c r="N1114" s="441"/>
      <c r="O1114" s="441"/>
      <c r="P1114" s="441"/>
      <c r="Q1114" s="441"/>
      <c r="R1114" s="441"/>
      <c r="S1114" s="441"/>
      <c r="T1114" s="441"/>
      <c r="U1114" s="441"/>
      <c r="V1114" s="441"/>
      <c r="W1114" s="441"/>
      <c r="X1114" s="441"/>
      <c r="Y1114" s="441"/>
      <c r="Z1114" s="441"/>
      <c r="AA1114" s="441"/>
      <c r="AB1114" s="441"/>
      <c r="AC1114" s="441"/>
      <c r="AD1114" s="441"/>
      <c r="AE1114" s="441"/>
      <c r="AF1114" s="441"/>
      <c r="AG1114" s="441"/>
      <c r="AH1114" s="441"/>
      <c r="AI1114" s="441"/>
      <c r="AJ1114" s="441"/>
      <c r="AK1114" s="441"/>
      <c r="AL1114" s="441"/>
      <c r="AM1114" s="441"/>
      <c r="AN1114" s="441"/>
      <c r="AO1114" s="441"/>
      <c r="AP1114" s="441"/>
      <c r="AQ1114" s="441"/>
      <c r="AR1114" s="441"/>
      <c r="AS1114" s="441"/>
      <c r="AT1114" s="441"/>
      <c r="AU1114" s="441"/>
      <c r="AV1114" s="441"/>
      <c r="AW1114" s="441"/>
      <c r="AX1114" s="441"/>
      <c r="AY1114" s="441"/>
      <c r="AZ1114" s="441"/>
      <c r="BA1114" s="441"/>
      <c r="BB1114" s="441"/>
    </row>
    <row r="1115" spans="1:54" ht="15.75" customHeight="1">
      <c r="A1115" s="40"/>
      <c r="B1115" s="89" t="s">
        <v>1029</v>
      </c>
      <c r="C1115" s="441"/>
      <c r="D1115" s="441">
        <v>3200</v>
      </c>
      <c r="E1115" s="441"/>
      <c r="F1115" s="441"/>
      <c r="G1115" s="441">
        <v>40</v>
      </c>
      <c r="H1115" s="441"/>
      <c r="I1115" s="441"/>
      <c r="J1115" s="441"/>
      <c r="K1115" s="441"/>
      <c r="L1115" s="441"/>
      <c r="M1115" s="441"/>
      <c r="N1115" s="441"/>
      <c r="O1115" s="441"/>
      <c r="P1115" s="441"/>
      <c r="Q1115" s="441"/>
      <c r="R1115" s="441"/>
      <c r="S1115" s="441"/>
      <c r="T1115" s="441"/>
      <c r="U1115" s="441"/>
      <c r="V1115" s="441"/>
      <c r="W1115" s="441"/>
      <c r="X1115" s="441"/>
      <c r="Y1115" s="441"/>
      <c r="Z1115" s="441"/>
      <c r="AA1115" s="441"/>
      <c r="AB1115" s="441"/>
      <c r="AC1115" s="441"/>
      <c r="AD1115" s="441"/>
      <c r="AE1115" s="441"/>
      <c r="AF1115" s="441"/>
      <c r="AG1115" s="441"/>
      <c r="AH1115" s="441"/>
      <c r="AI1115" s="441"/>
      <c r="AJ1115" s="441"/>
      <c r="AK1115" s="441"/>
      <c r="AL1115" s="441"/>
      <c r="AM1115" s="441"/>
      <c r="AN1115" s="441"/>
      <c r="AO1115" s="441"/>
      <c r="AP1115" s="441"/>
      <c r="AQ1115" s="441"/>
      <c r="AR1115" s="441"/>
      <c r="AS1115" s="441"/>
      <c r="AT1115" s="441"/>
      <c r="AU1115" s="441"/>
      <c r="AV1115" s="441"/>
      <c r="AW1115" s="441"/>
      <c r="AX1115" s="441"/>
      <c r="AY1115" s="441"/>
      <c r="AZ1115" s="441"/>
      <c r="BA1115" s="441"/>
      <c r="BB1115" s="441"/>
    </row>
    <row r="1116" spans="1:54" ht="15.75" customHeight="1">
      <c r="A1116" s="40"/>
      <c r="B1116" s="89" t="s">
        <v>1153</v>
      </c>
      <c r="C1116" s="441"/>
      <c r="D1116" s="441">
        <v>3000</v>
      </c>
      <c r="E1116" s="441"/>
      <c r="F1116" s="441"/>
      <c r="G1116" s="41" t="s">
        <v>1142</v>
      </c>
      <c r="H1116" s="441"/>
      <c r="I1116" s="441"/>
      <c r="J1116" s="441"/>
      <c r="K1116" s="441"/>
      <c r="L1116" s="441"/>
      <c r="M1116" s="441"/>
      <c r="N1116" s="441"/>
      <c r="O1116" s="441"/>
      <c r="P1116" s="441"/>
      <c r="Q1116" s="441"/>
      <c r="R1116" s="441"/>
      <c r="S1116" s="441"/>
      <c r="T1116" s="441"/>
      <c r="U1116" s="441"/>
      <c r="V1116" s="441"/>
      <c r="W1116" s="441"/>
      <c r="X1116" s="441"/>
      <c r="Y1116" s="441"/>
      <c r="Z1116" s="441"/>
      <c r="AA1116" s="441"/>
      <c r="AB1116" s="441"/>
      <c r="AC1116" s="441"/>
      <c r="AD1116" s="441"/>
      <c r="AE1116" s="441"/>
      <c r="AF1116" s="441"/>
      <c r="AG1116" s="441"/>
      <c r="AH1116" s="441"/>
      <c r="AI1116" s="441"/>
      <c r="AJ1116" s="441"/>
      <c r="AK1116" s="441"/>
      <c r="AL1116" s="441"/>
      <c r="AM1116" s="441"/>
      <c r="AN1116" s="441"/>
      <c r="AO1116" s="441"/>
      <c r="AP1116" s="441"/>
      <c r="AQ1116" s="441"/>
      <c r="AR1116" s="441"/>
      <c r="AS1116" s="441"/>
      <c r="AT1116" s="441"/>
      <c r="AU1116" s="441"/>
      <c r="AV1116" s="441"/>
      <c r="AW1116" s="441"/>
      <c r="AX1116" s="441"/>
      <c r="AY1116" s="441"/>
      <c r="AZ1116" s="441"/>
      <c r="BA1116" s="441"/>
      <c r="BB1116" s="441"/>
    </row>
    <row r="1117" spans="1:54" ht="15.75" customHeight="1">
      <c r="A1117" s="40"/>
      <c r="B1117" s="89" t="s">
        <v>1025</v>
      </c>
      <c r="C1117" s="441"/>
      <c r="D1117" s="441">
        <v>3410</v>
      </c>
      <c r="E1117" s="441"/>
      <c r="F1117" s="441"/>
      <c r="G1117" s="41" t="s">
        <v>1024</v>
      </c>
      <c r="H1117" s="441"/>
      <c r="I1117" s="441"/>
      <c r="J1117" s="441"/>
      <c r="K1117" s="441"/>
      <c r="L1117" s="441"/>
      <c r="M1117" s="441"/>
      <c r="N1117" s="441"/>
      <c r="O1117" s="441"/>
      <c r="P1117" s="441"/>
      <c r="Q1117" s="441"/>
      <c r="R1117" s="441"/>
      <c r="S1117" s="441"/>
      <c r="T1117" s="441"/>
      <c r="U1117" s="441"/>
      <c r="V1117" s="441"/>
      <c r="W1117" s="441"/>
      <c r="X1117" s="441"/>
      <c r="Y1117" s="441"/>
      <c r="Z1117" s="441"/>
      <c r="AA1117" s="441"/>
      <c r="AB1117" s="441"/>
      <c r="AC1117" s="441"/>
      <c r="AD1117" s="441"/>
      <c r="AE1117" s="441"/>
      <c r="AF1117" s="441"/>
      <c r="AG1117" s="441"/>
      <c r="AH1117" s="441"/>
      <c r="AI1117" s="441"/>
      <c r="AJ1117" s="441"/>
      <c r="AK1117" s="441"/>
      <c r="AL1117" s="441"/>
      <c r="AM1117" s="441"/>
      <c r="AN1117" s="441"/>
      <c r="AO1117" s="441"/>
      <c r="AP1117" s="441"/>
      <c r="AQ1117" s="441"/>
      <c r="AR1117" s="441"/>
      <c r="AS1117" s="441"/>
      <c r="AT1117" s="441"/>
      <c r="AU1117" s="441"/>
      <c r="AV1117" s="441"/>
      <c r="AW1117" s="441"/>
      <c r="AX1117" s="441"/>
      <c r="AY1117" s="441"/>
      <c r="AZ1117" s="441"/>
      <c r="BA1117" s="441"/>
      <c r="BB1117" s="441"/>
    </row>
    <row r="1118" spans="1:54" ht="15.75" customHeight="1">
      <c r="A1118" s="40"/>
      <c r="B1118" s="89" t="s">
        <v>1009</v>
      </c>
      <c r="C1118" s="441"/>
      <c r="D1118" s="441">
        <v>2940</v>
      </c>
      <c r="E1118" s="441"/>
      <c r="F1118" s="441"/>
      <c r="G1118" s="41" t="s">
        <v>2372</v>
      </c>
      <c r="H1118" s="441"/>
      <c r="I1118" s="441"/>
      <c r="J1118" s="441"/>
      <c r="K1118" s="441"/>
      <c r="L1118" s="441"/>
      <c r="M1118" s="441"/>
      <c r="N1118" s="441"/>
      <c r="O1118" s="441"/>
      <c r="P1118" s="441"/>
      <c r="Q1118" s="441"/>
      <c r="R1118" s="441"/>
      <c r="S1118" s="441"/>
      <c r="T1118" s="441"/>
      <c r="U1118" s="441"/>
      <c r="V1118" s="441"/>
      <c r="W1118" s="441"/>
      <c r="X1118" s="441"/>
      <c r="Y1118" s="441"/>
      <c r="Z1118" s="441"/>
      <c r="AA1118" s="441"/>
      <c r="AB1118" s="441"/>
      <c r="AC1118" s="441"/>
      <c r="AD1118" s="441"/>
      <c r="AE1118" s="441"/>
      <c r="AF1118" s="441"/>
      <c r="AG1118" s="441"/>
      <c r="AH1118" s="441"/>
      <c r="AI1118" s="441"/>
      <c r="AJ1118" s="441"/>
      <c r="AK1118" s="441"/>
      <c r="AL1118" s="441"/>
      <c r="AM1118" s="441"/>
      <c r="AN1118" s="441"/>
      <c r="AO1118" s="441"/>
      <c r="AP1118" s="441"/>
      <c r="AQ1118" s="441"/>
      <c r="AR1118" s="441"/>
      <c r="AS1118" s="441"/>
      <c r="AT1118" s="441"/>
      <c r="AU1118" s="441"/>
      <c r="AV1118" s="441"/>
      <c r="AW1118" s="441"/>
      <c r="AX1118" s="441"/>
      <c r="AY1118" s="441"/>
      <c r="AZ1118" s="441"/>
      <c r="BA1118" s="441"/>
      <c r="BB1118" s="441"/>
    </row>
    <row r="1119" spans="1:54" ht="15.75" customHeight="1">
      <c r="A1119" s="40"/>
      <c r="B1119" s="89" t="s">
        <v>892</v>
      </c>
      <c r="C1119" s="441"/>
      <c r="D1119" s="441">
        <v>3320</v>
      </c>
      <c r="E1119" s="441"/>
      <c r="F1119" s="441"/>
      <c r="G1119" s="41" t="s">
        <v>2152</v>
      </c>
      <c r="H1119" s="441"/>
      <c r="I1119" s="441"/>
      <c r="J1119" s="441"/>
      <c r="K1119" s="441"/>
      <c r="L1119" s="441"/>
      <c r="M1119" s="441"/>
      <c r="N1119" s="441"/>
      <c r="O1119" s="441"/>
      <c r="P1119" s="441"/>
      <c r="Q1119" s="441"/>
      <c r="R1119" s="441"/>
      <c r="S1119" s="441"/>
      <c r="T1119" s="441"/>
      <c r="U1119" s="441"/>
      <c r="V1119" s="441"/>
      <c r="W1119" s="441"/>
      <c r="X1119" s="441"/>
      <c r="Y1119" s="441"/>
      <c r="Z1119" s="441"/>
      <c r="AA1119" s="441"/>
      <c r="AB1119" s="441"/>
      <c r="AC1119" s="441"/>
      <c r="AD1119" s="441"/>
      <c r="AE1119" s="441"/>
      <c r="AF1119" s="441"/>
      <c r="AG1119" s="441"/>
      <c r="AH1119" s="441"/>
      <c r="AI1119" s="441"/>
      <c r="AJ1119" s="441"/>
      <c r="AK1119" s="441"/>
      <c r="AL1119" s="441"/>
      <c r="AM1119" s="441"/>
      <c r="AN1119" s="441"/>
      <c r="AO1119" s="441"/>
      <c r="AP1119" s="441"/>
      <c r="AQ1119" s="441"/>
      <c r="AR1119" s="441"/>
      <c r="AS1119" s="441"/>
      <c r="AT1119" s="441"/>
      <c r="AU1119" s="441"/>
      <c r="AV1119" s="441"/>
      <c r="AW1119" s="441"/>
      <c r="AX1119" s="441"/>
      <c r="AY1119" s="441"/>
      <c r="AZ1119" s="441"/>
      <c r="BA1119" s="441"/>
      <c r="BB1119" s="441"/>
    </row>
    <row r="1120" spans="1:54" ht="15.75" customHeight="1">
      <c r="A1120" s="40"/>
      <c r="B1120" s="89" t="s">
        <v>810</v>
      </c>
      <c r="C1120" s="441"/>
      <c r="D1120" s="441">
        <v>2270</v>
      </c>
      <c r="E1120" s="441"/>
      <c r="F1120" s="441"/>
      <c r="G1120" s="41" t="s">
        <v>2152</v>
      </c>
      <c r="H1120" s="441"/>
      <c r="I1120" s="441"/>
      <c r="J1120" s="441"/>
      <c r="K1120" s="441"/>
      <c r="L1120" s="441"/>
      <c r="M1120" s="441"/>
      <c r="N1120" s="441"/>
      <c r="O1120" s="441"/>
      <c r="P1120" s="441"/>
      <c r="Q1120" s="441"/>
      <c r="R1120" s="441"/>
      <c r="S1120" s="441"/>
      <c r="T1120" s="441"/>
      <c r="U1120" s="441"/>
      <c r="V1120" s="441"/>
      <c r="W1120" s="441"/>
      <c r="X1120" s="441"/>
      <c r="Y1120" s="441"/>
      <c r="Z1120" s="441"/>
      <c r="AA1120" s="441"/>
      <c r="AB1120" s="441"/>
      <c r="AC1120" s="441"/>
      <c r="AD1120" s="441"/>
      <c r="AE1120" s="441"/>
      <c r="AF1120" s="441"/>
      <c r="AG1120" s="441"/>
      <c r="AH1120" s="441"/>
      <c r="AI1120" s="441"/>
      <c r="AJ1120" s="441"/>
      <c r="AK1120" s="441"/>
      <c r="AL1120" s="441"/>
      <c r="AM1120" s="441"/>
      <c r="AN1120" s="441"/>
      <c r="AO1120" s="441"/>
      <c r="AP1120" s="441"/>
      <c r="AQ1120" s="441"/>
      <c r="AR1120" s="441"/>
      <c r="AS1120" s="441"/>
      <c r="AT1120" s="441"/>
      <c r="AU1120" s="441"/>
      <c r="AV1120" s="441"/>
      <c r="AW1120" s="441"/>
      <c r="AX1120" s="441"/>
      <c r="AY1120" s="441"/>
      <c r="AZ1120" s="441"/>
      <c r="BA1120" s="441"/>
      <c r="BB1120" s="441"/>
    </row>
    <row r="1121" spans="1:54" ht="15.75" customHeight="1">
      <c r="A1121" s="40"/>
      <c r="B1121" s="89" t="s">
        <v>1193</v>
      </c>
      <c r="C1121" s="441"/>
      <c r="D1121" s="441">
        <v>2580</v>
      </c>
      <c r="E1121" s="441"/>
      <c r="F1121" s="441"/>
      <c r="G1121" s="41" t="s">
        <v>2079</v>
      </c>
      <c r="H1121" s="441"/>
      <c r="I1121" s="441"/>
      <c r="J1121" s="441"/>
      <c r="K1121" s="441"/>
      <c r="L1121" s="441"/>
      <c r="M1121" s="441"/>
      <c r="N1121" s="441"/>
      <c r="O1121" s="441"/>
      <c r="P1121" s="441"/>
      <c r="Q1121" s="441"/>
      <c r="R1121" s="441"/>
      <c r="S1121" s="441"/>
      <c r="T1121" s="441"/>
      <c r="U1121" s="441"/>
      <c r="V1121" s="441"/>
      <c r="W1121" s="441"/>
      <c r="X1121" s="441"/>
      <c r="Y1121" s="441"/>
      <c r="Z1121" s="441"/>
      <c r="AA1121" s="441"/>
      <c r="AB1121" s="441"/>
      <c r="AC1121" s="441"/>
      <c r="AD1121" s="441"/>
      <c r="AE1121" s="441"/>
      <c r="AF1121" s="441"/>
      <c r="AG1121" s="441"/>
      <c r="AH1121" s="441"/>
      <c r="AI1121" s="441"/>
      <c r="AJ1121" s="441"/>
      <c r="AK1121" s="441"/>
      <c r="AL1121" s="441"/>
      <c r="AM1121" s="441"/>
      <c r="AN1121" s="441"/>
      <c r="AO1121" s="441"/>
      <c r="AP1121" s="441"/>
      <c r="AQ1121" s="441"/>
      <c r="AR1121" s="441"/>
      <c r="AS1121" s="441"/>
      <c r="AT1121" s="441"/>
      <c r="AU1121" s="441"/>
      <c r="AV1121" s="441"/>
      <c r="AW1121" s="441"/>
      <c r="AX1121" s="441"/>
      <c r="AY1121" s="441"/>
      <c r="AZ1121" s="441"/>
      <c r="BA1121" s="441"/>
      <c r="BB1121" s="441"/>
    </row>
    <row r="1122" spans="1:54" ht="15.75" customHeight="1">
      <c r="A1122" s="40"/>
      <c r="B1122" s="89" t="s">
        <v>1021</v>
      </c>
      <c r="C1122" s="441"/>
      <c r="D1122" s="441">
        <v>3080</v>
      </c>
      <c r="E1122" s="441"/>
      <c r="F1122" s="441"/>
      <c r="G1122" s="41" t="s">
        <v>2125</v>
      </c>
      <c r="H1122" s="441"/>
      <c r="I1122" s="441"/>
      <c r="J1122" s="441"/>
      <c r="K1122" s="441"/>
      <c r="L1122" s="441"/>
      <c r="M1122" s="441"/>
      <c r="N1122" s="441"/>
      <c r="O1122" s="441"/>
      <c r="P1122" s="441"/>
      <c r="Q1122" s="441"/>
      <c r="R1122" s="441"/>
      <c r="S1122" s="441"/>
      <c r="T1122" s="441"/>
      <c r="U1122" s="441"/>
      <c r="V1122" s="441"/>
      <c r="W1122" s="441"/>
      <c r="X1122" s="441"/>
      <c r="Y1122" s="441"/>
      <c r="Z1122" s="441"/>
      <c r="AA1122" s="441"/>
      <c r="AB1122" s="441"/>
      <c r="AC1122" s="441"/>
      <c r="AD1122" s="441"/>
      <c r="AE1122" s="441"/>
      <c r="AF1122" s="441"/>
      <c r="AG1122" s="441"/>
      <c r="AH1122" s="441"/>
      <c r="AI1122" s="441"/>
      <c r="AJ1122" s="441"/>
      <c r="AK1122" s="441"/>
      <c r="AL1122" s="441"/>
      <c r="AM1122" s="441"/>
      <c r="AN1122" s="441"/>
      <c r="AO1122" s="441"/>
      <c r="AP1122" s="441"/>
      <c r="AQ1122" s="441"/>
      <c r="AR1122" s="441"/>
      <c r="AS1122" s="441"/>
      <c r="AT1122" s="441"/>
      <c r="AU1122" s="441"/>
      <c r="AV1122" s="441"/>
      <c r="AW1122" s="441"/>
      <c r="AX1122" s="441"/>
      <c r="AY1122" s="441"/>
      <c r="AZ1122" s="441"/>
      <c r="BA1122" s="441"/>
      <c r="BB1122" s="441"/>
    </row>
    <row r="1123" spans="1:54" ht="15.75" customHeight="1">
      <c r="A1123" s="40"/>
      <c r="B1123" s="89" t="s">
        <v>887</v>
      </c>
      <c r="C1123" s="441"/>
      <c r="D1123" s="441">
        <v>3130</v>
      </c>
      <c r="E1123" s="441"/>
      <c r="F1123" s="441"/>
      <c r="G1123" s="41" t="s">
        <v>2389</v>
      </c>
      <c r="H1123" s="441"/>
      <c r="I1123" s="441"/>
      <c r="J1123" s="441"/>
      <c r="K1123" s="441"/>
      <c r="L1123" s="441"/>
      <c r="M1123" s="441"/>
      <c r="N1123" s="441"/>
      <c r="O1123" s="441"/>
      <c r="P1123" s="441"/>
      <c r="Q1123" s="441"/>
      <c r="R1123" s="441"/>
      <c r="S1123" s="441"/>
      <c r="T1123" s="441"/>
      <c r="U1123" s="441"/>
      <c r="V1123" s="441"/>
      <c r="W1123" s="441"/>
      <c r="X1123" s="441"/>
      <c r="Y1123" s="441"/>
      <c r="Z1123" s="441"/>
      <c r="AA1123" s="441"/>
      <c r="AB1123" s="441"/>
      <c r="AC1123" s="441"/>
      <c r="AD1123" s="441"/>
      <c r="AE1123" s="441"/>
      <c r="AF1123" s="441"/>
      <c r="AG1123" s="441"/>
      <c r="AH1123" s="441"/>
      <c r="AI1123" s="441"/>
      <c r="AJ1123" s="441"/>
      <c r="AK1123" s="441"/>
      <c r="AL1123" s="441"/>
      <c r="AM1123" s="441"/>
      <c r="AN1123" s="441"/>
      <c r="AO1123" s="441"/>
      <c r="AP1123" s="441"/>
      <c r="AQ1123" s="441"/>
      <c r="AR1123" s="441"/>
      <c r="AS1123" s="441"/>
      <c r="AT1123" s="441"/>
      <c r="AU1123" s="441"/>
      <c r="AV1123" s="441"/>
      <c r="AW1123" s="441"/>
      <c r="AX1123" s="441"/>
      <c r="AY1123" s="441"/>
      <c r="AZ1123" s="441"/>
      <c r="BA1123" s="441"/>
      <c r="BB1123" s="441"/>
    </row>
    <row r="1124" spans="1:54" ht="15.75" customHeight="1">
      <c r="A1124" s="188" t="s">
        <v>1000</v>
      </c>
      <c r="B1124" s="89" t="s">
        <v>2763</v>
      </c>
      <c r="C1124" s="441"/>
      <c r="D1124" s="441"/>
      <c r="E1124" s="441"/>
      <c r="F1124" s="441">
        <v>25</v>
      </c>
      <c r="G1124" s="441"/>
      <c r="H1124" s="441"/>
      <c r="I1124" s="441"/>
      <c r="J1124" s="441"/>
      <c r="K1124" s="441"/>
      <c r="L1124" s="441"/>
      <c r="M1124" s="441"/>
      <c r="N1124" s="441"/>
      <c r="O1124" s="441"/>
      <c r="P1124" s="441"/>
      <c r="Q1124" s="441"/>
      <c r="R1124" s="441"/>
      <c r="S1124" s="441"/>
      <c r="T1124" s="441"/>
      <c r="U1124" s="441"/>
      <c r="V1124" s="441"/>
      <c r="W1124" s="441"/>
      <c r="X1124" s="441"/>
      <c r="Y1124" s="441"/>
      <c r="Z1124" s="441"/>
      <c r="AA1124" s="441"/>
      <c r="AB1124" s="441"/>
      <c r="AC1124" s="441"/>
      <c r="AD1124" s="441"/>
      <c r="AE1124" s="441"/>
      <c r="AF1124" s="441"/>
      <c r="AG1124" s="441"/>
      <c r="AH1124" s="441"/>
      <c r="AI1124" s="441"/>
      <c r="AJ1124" s="441"/>
      <c r="AK1124" s="441"/>
      <c r="AL1124" s="441"/>
      <c r="AM1124" s="441"/>
      <c r="AN1124" s="441"/>
      <c r="AO1124" s="441"/>
      <c r="AP1124" s="441"/>
      <c r="AQ1124" s="441"/>
      <c r="AR1124" s="441"/>
      <c r="AS1124" s="441"/>
      <c r="AT1124" s="441"/>
      <c r="AU1124" s="441"/>
      <c r="AV1124" s="441"/>
      <c r="AW1124" s="441"/>
      <c r="AX1124" s="441"/>
      <c r="AY1124" s="441"/>
      <c r="AZ1124" s="441"/>
      <c r="BA1124" s="441"/>
      <c r="BB1124" s="441"/>
    </row>
    <row r="1125" spans="1:54" ht="15.75" customHeight="1">
      <c r="A1125" s="188" t="s">
        <v>1002</v>
      </c>
      <c r="B1125" s="89" t="s">
        <v>2816</v>
      </c>
      <c r="C1125" s="441"/>
      <c r="D1125" s="441">
        <v>3090</v>
      </c>
      <c r="E1125" s="441"/>
      <c r="F1125" s="441"/>
      <c r="G1125" s="441"/>
      <c r="H1125" s="441"/>
      <c r="I1125" s="441"/>
      <c r="J1125" s="441"/>
      <c r="K1125" s="441"/>
      <c r="L1125" s="441"/>
      <c r="M1125" s="441"/>
      <c r="N1125" s="441"/>
      <c r="O1125" s="441"/>
      <c r="P1125" s="441"/>
      <c r="Q1125" s="441"/>
      <c r="R1125" s="441"/>
      <c r="S1125" s="441"/>
      <c r="T1125" s="441"/>
      <c r="U1125" s="441"/>
      <c r="V1125" s="441"/>
      <c r="W1125" s="441"/>
      <c r="X1125" s="441"/>
      <c r="Y1125" s="441"/>
      <c r="Z1125" s="441"/>
      <c r="AA1125" s="441"/>
      <c r="AB1125" s="441"/>
      <c r="AC1125" s="441"/>
      <c r="AD1125" s="441"/>
      <c r="AE1125" s="441"/>
      <c r="AF1125" s="441"/>
      <c r="AG1125" s="441"/>
      <c r="AH1125" s="441"/>
      <c r="AI1125" s="441"/>
      <c r="AJ1125" s="441"/>
      <c r="AK1125" s="441"/>
      <c r="AL1125" s="441"/>
      <c r="AM1125" s="441"/>
      <c r="AN1125" s="441"/>
      <c r="AO1125" s="441"/>
      <c r="AP1125" s="441"/>
      <c r="AQ1125" s="441"/>
      <c r="AR1125" s="441"/>
      <c r="AS1125" s="441"/>
      <c r="AT1125" s="441"/>
      <c r="AU1125" s="441"/>
      <c r="AV1125" s="441"/>
      <c r="AW1125" s="441"/>
      <c r="AX1125" s="441"/>
      <c r="AY1125" s="441"/>
      <c r="AZ1125" s="441"/>
      <c r="BA1125" s="441"/>
      <c r="BB1125" s="441"/>
    </row>
    <row r="1126" spans="1:54" ht="15.75" customHeight="1">
      <c r="A1126" s="188" t="s">
        <v>1006</v>
      </c>
      <c r="B1126" s="89" t="s">
        <v>1281</v>
      </c>
      <c r="C1126" s="441"/>
      <c r="D1126" s="441">
        <v>2700</v>
      </c>
      <c r="E1126" s="441"/>
      <c r="F1126" s="441">
        <v>32</v>
      </c>
      <c r="G1126" s="441">
        <v>38</v>
      </c>
      <c r="H1126" s="441"/>
      <c r="I1126" s="441"/>
      <c r="J1126" s="441"/>
      <c r="K1126" s="441"/>
      <c r="L1126" s="441"/>
      <c r="M1126" s="441"/>
      <c r="N1126" s="441"/>
      <c r="O1126" s="441"/>
      <c r="P1126" s="441"/>
      <c r="Q1126" s="441"/>
      <c r="R1126" s="441"/>
      <c r="S1126" s="441"/>
      <c r="T1126" s="441"/>
      <c r="U1126" s="441"/>
      <c r="V1126" s="441"/>
      <c r="W1126" s="441"/>
      <c r="X1126" s="441"/>
      <c r="Y1126" s="441"/>
      <c r="Z1126" s="441"/>
      <c r="AA1126" s="441"/>
      <c r="AB1126" s="441"/>
      <c r="AC1126" s="441"/>
      <c r="AD1126" s="441"/>
      <c r="AE1126" s="441"/>
      <c r="AF1126" s="441"/>
      <c r="AG1126" s="441"/>
      <c r="AH1126" s="441"/>
      <c r="AI1126" s="441"/>
      <c r="AJ1126" s="441"/>
      <c r="AK1126" s="441"/>
      <c r="AL1126" s="441"/>
      <c r="AM1126" s="441"/>
      <c r="AN1126" s="441"/>
      <c r="AO1126" s="441"/>
      <c r="AP1126" s="441"/>
      <c r="AQ1126" s="441"/>
      <c r="AR1126" s="441"/>
      <c r="AS1126" s="441"/>
      <c r="AT1126" s="441"/>
      <c r="AU1126" s="441"/>
      <c r="AV1126" s="441"/>
      <c r="AW1126" s="441"/>
      <c r="AX1126" s="441"/>
      <c r="AY1126" s="441"/>
      <c r="AZ1126" s="441"/>
      <c r="BA1126" s="441"/>
      <c r="BB1126" s="441"/>
    </row>
    <row r="1127" spans="1:54" ht="15.75" customHeight="1">
      <c r="A1127" s="40"/>
      <c r="B1127" s="89" t="s">
        <v>2741</v>
      </c>
      <c r="C1127" s="441"/>
      <c r="D1127" s="441">
        <v>3100</v>
      </c>
      <c r="E1127" s="441"/>
      <c r="F1127" s="441">
        <v>38</v>
      </c>
      <c r="G1127" s="441">
        <v>38</v>
      </c>
      <c r="H1127" s="441"/>
      <c r="I1127" s="441"/>
      <c r="J1127" s="441"/>
      <c r="K1127" s="441"/>
      <c r="L1127" s="441"/>
      <c r="M1127" s="441"/>
      <c r="N1127" s="441"/>
      <c r="O1127" s="441"/>
      <c r="P1127" s="441"/>
      <c r="Q1127" s="441"/>
      <c r="R1127" s="441"/>
      <c r="S1127" s="441"/>
      <c r="T1127" s="441"/>
      <c r="U1127" s="441"/>
      <c r="V1127" s="441"/>
      <c r="W1127" s="441"/>
      <c r="X1127" s="441"/>
      <c r="Y1127" s="441"/>
      <c r="Z1127" s="441"/>
      <c r="AA1127" s="441"/>
      <c r="AB1127" s="441"/>
      <c r="AC1127" s="441"/>
      <c r="AD1127" s="441"/>
      <c r="AE1127" s="441"/>
      <c r="AF1127" s="441"/>
      <c r="AG1127" s="441"/>
      <c r="AH1127" s="441"/>
      <c r="AI1127" s="441"/>
      <c r="AJ1127" s="441"/>
      <c r="AK1127" s="441"/>
      <c r="AL1127" s="441"/>
      <c r="AM1127" s="441"/>
      <c r="AN1127" s="441"/>
      <c r="AO1127" s="441"/>
      <c r="AP1127" s="441"/>
      <c r="AQ1127" s="441"/>
      <c r="AR1127" s="441"/>
      <c r="AS1127" s="441"/>
      <c r="AT1127" s="441"/>
      <c r="AU1127" s="441"/>
      <c r="AV1127" s="441"/>
      <c r="AW1127" s="441"/>
      <c r="AX1127" s="441"/>
      <c r="AY1127" s="441"/>
      <c r="AZ1127" s="441"/>
      <c r="BA1127" s="441"/>
      <c r="BB1127" s="441"/>
    </row>
    <row r="1128" spans="1:54" ht="15.75" customHeight="1">
      <c r="A1128" s="40"/>
      <c r="B1128" s="89" t="s">
        <v>1029</v>
      </c>
      <c r="C1128" s="441"/>
      <c r="D1128" s="441">
        <v>1580</v>
      </c>
      <c r="E1128" s="441"/>
      <c r="F1128" s="41" t="s">
        <v>1529</v>
      </c>
      <c r="G1128" s="441">
        <v>31</v>
      </c>
      <c r="H1128" s="441"/>
      <c r="I1128" s="441"/>
      <c r="J1128" s="441"/>
      <c r="K1128" s="441"/>
      <c r="L1128" s="441"/>
      <c r="M1128" s="441"/>
      <c r="N1128" s="441"/>
      <c r="O1128" s="441"/>
      <c r="P1128" s="441"/>
      <c r="Q1128" s="441"/>
      <c r="R1128" s="441"/>
      <c r="S1128" s="441"/>
      <c r="T1128" s="441"/>
      <c r="U1128" s="441"/>
      <c r="V1128" s="441"/>
      <c r="W1128" s="441"/>
      <c r="X1128" s="441"/>
      <c r="Y1128" s="441"/>
      <c r="Z1128" s="441"/>
      <c r="AA1128" s="441"/>
      <c r="AB1128" s="441"/>
      <c r="AC1128" s="441"/>
      <c r="AD1128" s="441"/>
      <c r="AE1128" s="441"/>
      <c r="AF1128" s="441"/>
      <c r="AG1128" s="441"/>
      <c r="AH1128" s="441"/>
      <c r="AI1128" s="441"/>
      <c r="AJ1128" s="441"/>
      <c r="AK1128" s="441"/>
      <c r="AL1128" s="441"/>
      <c r="AM1128" s="441"/>
      <c r="AN1128" s="441"/>
      <c r="AO1128" s="441"/>
      <c r="AP1128" s="441"/>
      <c r="AQ1128" s="441"/>
      <c r="AR1128" s="441"/>
      <c r="AS1128" s="441"/>
      <c r="AT1128" s="441"/>
      <c r="AU1128" s="441"/>
      <c r="AV1128" s="441"/>
      <c r="AW1128" s="441"/>
      <c r="AX1128" s="441"/>
      <c r="AY1128" s="441"/>
      <c r="AZ1128" s="441"/>
      <c r="BA1128" s="441"/>
      <c r="BB1128" s="441"/>
    </row>
    <row r="1129" spans="1:54" ht="15.75" customHeight="1">
      <c r="A1129" s="40"/>
      <c r="B1129" s="89" t="s">
        <v>1153</v>
      </c>
      <c r="C1129" s="441"/>
      <c r="D1129" s="441">
        <v>2920</v>
      </c>
      <c r="E1129" s="441"/>
      <c r="F1129" s="41" t="s">
        <v>2152</v>
      </c>
      <c r="G1129" s="41" t="s">
        <v>2040</v>
      </c>
      <c r="H1129" s="441"/>
      <c r="I1129" s="441"/>
      <c r="J1129" s="441"/>
      <c r="K1129" s="441"/>
      <c r="L1129" s="441"/>
      <c r="M1129" s="441"/>
      <c r="N1129" s="441"/>
      <c r="O1129" s="441"/>
      <c r="P1129" s="441"/>
      <c r="Q1129" s="441"/>
      <c r="R1129" s="441"/>
      <c r="S1129" s="441"/>
      <c r="T1129" s="441"/>
      <c r="U1129" s="441"/>
      <c r="V1129" s="441"/>
      <c r="W1129" s="441"/>
      <c r="X1129" s="441"/>
      <c r="Y1129" s="441"/>
      <c r="Z1129" s="441"/>
      <c r="AA1129" s="441"/>
      <c r="AB1129" s="441"/>
      <c r="AC1129" s="441"/>
      <c r="AD1129" s="441"/>
      <c r="AE1129" s="441"/>
      <c r="AF1129" s="441"/>
      <c r="AG1129" s="441"/>
      <c r="AH1129" s="441"/>
      <c r="AI1129" s="441"/>
      <c r="AJ1129" s="441"/>
      <c r="AK1129" s="441"/>
      <c r="AL1129" s="441"/>
      <c r="AM1129" s="441"/>
      <c r="AN1129" s="441"/>
      <c r="AO1129" s="441"/>
      <c r="AP1129" s="441"/>
      <c r="AQ1129" s="441"/>
      <c r="AR1129" s="441"/>
      <c r="AS1129" s="441"/>
      <c r="AT1129" s="441"/>
      <c r="AU1129" s="441"/>
      <c r="AV1129" s="441"/>
      <c r="AW1129" s="441"/>
      <c r="AX1129" s="441"/>
      <c r="AY1129" s="441"/>
      <c r="AZ1129" s="441"/>
      <c r="BA1129" s="441"/>
      <c r="BB1129" s="441"/>
    </row>
    <row r="1130" spans="1:54" ht="15.75" customHeight="1">
      <c r="A1130" s="40"/>
      <c r="B1130" s="89" t="s">
        <v>1025</v>
      </c>
      <c r="C1130" s="441"/>
      <c r="D1130" s="441">
        <v>2840</v>
      </c>
      <c r="E1130" s="441"/>
      <c r="F1130" s="441">
        <v>34</v>
      </c>
      <c r="G1130" s="41" t="s">
        <v>2372</v>
      </c>
      <c r="H1130" s="441"/>
      <c r="I1130" s="441"/>
      <c r="J1130" s="441"/>
      <c r="K1130" s="441"/>
      <c r="L1130" s="441"/>
      <c r="M1130" s="441"/>
      <c r="N1130" s="441"/>
      <c r="O1130" s="441"/>
      <c r="P1130" s="441"/>
      <c r="Q1130" s="441"/>
      <c r="R1130" s="441"/>
      <c r="S1130" s="441"/>
      <c r="T1130" s="441"/>
      <c r="U1130" s="441"/>
      <c r="V1130" s="441"/>
      <c r="W1130" s="441"/>
      <c r="X1130" s="441"/>
      <c r="Y1130" s="441"/>
      <c r="Z1130" s="441"/>
      <c r="AA1130" s="441"/>
      <c r="AB1130" s="441"/>
      <c r="AC1130" s="441"/>
      <c r="AD1130" s="441"/>
      <c r="AE1130" s="441"/>
      <c r="AF1130" s="441"/>
      <c r="AG1130" s="441"/>
      <c r="AH1130" s="441"/>
      <c r="AI1130" s="441"/>
      <c r="AJ1130" s="441"/>
      <c r="AK1130" s="441"/>
      <c r="AL1130" s="441"/>
      <c r="AM1130" s="441"/>
      <c r="AN1130" s="441"/>
      <c r="AO1130" s="441"/>
      <c r="AP1130" s="441"/>
      <c r="AQ1130" s="441"/>
      <c r="AR1130" s="441"/>
      <c r="AS1130" s="441"/>
      <c r="AT1130" s="441"/>
      <c r="AU1130" s="441"/>
      <c r="AV1130" s="441"/>
      <c r="AW1130" s="441"/>
      <c r="AX1130" s="441"/>
      <c r="AY1130" s="441"/>
      <c r="AZ1130" s="441"/>
      <c r="BA1130" s="441"/>
      <c r="BB1130" s="441"/>
    </row>
    <row r="1131" spans="1:54" ht="15.75" customHeight="1">
      <c r="A1131" s="40"/>
      <c r="B1131" s="89" t="s">
        <v>1009</v>
      </c>
      <c r="C1131" s="441"/>
      <c r="D1131" s="441">
        <v>3290</v>
      </c>
      <c r="E1131" s="441"/>
      <c r="F1131" s="41" t="s">
        <v>2125</v>
      </c>
      <c r="G1131" s="41" t="s">
        <v>2031</v>
      </c>
      <c r="H1131" s="441"/>
      <c r="I1131" s="441"/>
      <c r="J1131" s="441"/>
      <c r="K1131" s="441"/>
      <c r="L1131" s="441"/>
      <c r="M1131" s="441"/>
      <c r="N1131" s="441"/>
      <c r="O1131" s="441"/>
      <c r="P1131" s="441"/>
      <c r="Q1131" s="441"/>
      <c r="R1131" s="441"/>
      <c r="S1131" s="441"/>
      <c r="T1131" s="441"/>
      <c r="U1131" s="441"/>
      <c r="V1131" s="441"/>
      <c r="W1131" s="441"/>
      <c r="X1131" s="441"/>
      <c r="Y1131" s="441"/>
      <c r="Z1131" s="441"/>
      <c r="AA1131" s="441"/>
      <c r="AB1131" s="441"/>
      <c r="AC1131" s="441"/>
      <c r="AD1131" s="441"/>
      <c r="AE1131" s="441"/>
      <c r="AF1131" s="441"/>
      <c r="AG1131" s="441"/>
      <c r="AH1131" s="441"/>
      <c r="AI1131" s="441"/>
      <c r="AJ1131" s="441"/>
      <c r="AK1131" s="441"/>
      <c r="AL1131" s="441"/>
      <c r="AM1131" s="441"/>
      <c r="AN1131" s="441"/>
      <c r="AO1131" s="441"/>
      <c r="AP1131" s="441"/>
      <c r="AQ1131" s="441"/>
      <c r="AR1131" s="441"/>
      <c r="AS1131" s="441"/>
      <c r="AT1131" s="441"/>
      <c r="AU1131" s="441"/>
      <c r="AV1131" s="441"/>
      <c r="AW1131" s="441"/>
      <c r="AX1131" s="441"/>
      <c r="AY1131" s="441"/>
      <c r="AZ1131" s="441"/>
      <c r="BA1131" s="441"/>
      <c r="BB1131" s="441"/>
    </row>
    <row r="1132" spans="1:54" ht="15.75" customHeight="1">
      <c r="A1132" s="40"/>
      <c r="B1132" s="89" t="s">
        <v>892</v>
      </c>
      <c r="C1132" s="441"/>
      <c r="D1132" s="441">
        <v>1060</v>
      </c>
      <c r="E1132" s="441"/>
      <c r="F1132" s="41" t="s">
        <v>2684</v>
      </c>
      <c r="G1132" s="41" t="s">
        <v>2474</v>
      </c>
      <c r="H1132" s="441"/>
      <c r="I1132" s="441"/>
      <c r="J1132" s="441"/>
      <c r="K1132" s="441"/>
      <c r="L1132" s="441"/>
      <c r="M1132" s="441"/>
      <c r="N1132" s="441"/>
      <c r="O1132" s="441"/>
      <c r="P1132" s="441"/>
      <c r="Q1132" s="441"/>
      <c r="R1132" s="441"/>
      <c r="S1132" s="441"/>
      <c r="T1132" s="441"/>
      <c r="U1132" s="441"/>
      <c r="V1132" s="441"/>
      <c r="W1132" s="441"/>
      <c r="X1132" s="441"/>
      <c r="Y1132" s="441"/>
      <c r="Z1132" s="441"/>
      <c r="AA1132" s="441"/>
      <c r="AB1132" s="441"/>
      <c r="AC1132" s="441"/>
      <c r="AD1132" s="441"/>
      <c r="AE1132" s="441"/>
      <c r="AF1132" s="441"/>
      <c r="AG1132" s="441"/>
      <c r="AH1132" s="441"/>
      <c r="AI1132" s="441"/>
      <c r="AJ1132" s="441"/>
      <c r="AK1132" s="441"/>
      <c r="AL1132" s="441"/>
      <c r="AM1132" s="441"/>
      <c r="AN1132" s="441"/>
      <c r="AO1132" s="441"/>
      <c r="AP1132" s="441"/>
      <c r="AQ1132" s="441"/>
      <c r="AR1132" s="441"/>
      <c r="AS1132" s="441"/>
      <c r="AT1132" s="441"/>
      <c r="AU1132" s="441"/>
      <c r="AV1132" s="441"/>
      <c r="AW1132" s="441"/>
      <c r="AX1132" s="441"/>
      <c r="AY1132" s="441"/>
      <c r="AZ1132" s="441"/>
      <c r="BA1132" s="441"/>
      <c r="BB1132" s="441"/>
    </row>
    <row r="1133" spans="1:54" ht="15.75" customHeight="1">
      <c r="A1133" s="40"/>
      <c r="B1133" s="89" t="s">
        <v>810</v>
      </c>
      <c r="C1133" s="441"/>
      <c r="D1133" s="441">
        <v>4120</v>
      </c>
      <c r="E1133" s="441"/>
      <c r="F1133" s="41" t="s">
        <v>2599</v>
      </c>
      <c r="G1133" s="41" t="s">
        <v>2421</v>
      </c>
      <c r="H1133" s="441"/>
      <c r="I1133" s="441"/>
      <c r="J1133" s="441"/>
      <c r="K1133" s="441"/>
      <c r="L1133" s="441"/>
      <c r="M1133" s="441"/>
      <c r="N1133" s="441"/>
      <c r="O1133" s="441"/>
      <c r="P1133" s="441"/>
      <c r="Q1133" s="441"/>
      <c r="R1133" s="441"/>
      <c r="S1133" s="441"/>
      <c r="T1133" s="441"/>
      <c r="U1133" s="441"/>
      <c r="V1133" s="441"/>
      <c r="W1133" s="441"/>
      <c r="X1133" s="441"/>
      <c r="Y1133" s="441"/>
      <c r="Z1133" s="441"/>
      <c r="AA1133" s="441"/>
      <c r="AB1133" s="441"/>
      <c r="AC1133" s="441"/>
      <c r="AD1133" s="441"/>
      <c r="AE1133" s="441"/>
      <c r="AF1133" s="441"/>
      <c r="AG1133" s="441"/>
      <c r="AH1133" s="441"/>
      <c r="AI1133" s="441"/>
      <c r="AJ1133" s="441"/>
      <c r="AK1133" s="441"/>
      <c r="AL1133" s="441"/>
      <c r="AM1133" s="441"/>
      <c r="AN1133" s="441"/>
      <c r="AO1133" s="441"/>
      <c r="AP1133" s="441"/>
      <c r="AQ1133" s="441"/>
      <c r="AR1133" s="441"/>
      <c r="AS1133" s="441"/>
      <c r="AT1133" s="441"/>
      <c r="AU1133" s="441"/>
      <c r="AV1133" s="441"/>
      <c r="AW1133" s="441"/>
      <c r="AX1133" s="441"/>
      <c r="AY1133" s="441"/>
      <c r="AZ1133" s="441"/>
      <c r="BA1133" s="441"/>
      <c r="BB1133" s="441"/>
    </row>
    <row r="1134" spans="1:54" ht="15.75" customHeight="1">
      <c r="A1134" s="40"/>
      <c r="B1134" s="89" t="s">
        <v>1193</v>
      </c>
      <c r="C1134" s="441"/>
      <c r="D1134" s="441">
        <v>3100</v>
      </c>
      <c r="E1134" s="441"/>
      <c r="F1134" s="441">
        <v>30</v>
      </c>
      <c r="G1134" s="41" t="s">
        <v>2185</v>
      </c>
      <c r="H1134" s="441"/>
      <c r="I1134" s="441"/>
      <c r="J1134" s="441"/>
      <c r="K1134" s="441"/>
      <c r="L1134" s="441"/>
      <c r="M1134" s="441"/>
      <c r="N1134" s="441"/>
      <c r="O1134" s="441"/>
      <c r="P1134" s="441"/>
      <c r="Q1134" s="441"/>
      <c r="R1134" s="441"/>
      <c r="S1134" s="441"/>
      <c r="T1134" s="441"/>
      <c r="U1134" s="441"/>
      <c r="V1134" s="441"/>
      <c r="W1134" s="441"/>
      <c r="X1134" s="441"/>
      <c r="Y1134" s="441"/>
      <c r="Z1134" s="441"/>
      <c r="AA1134" s="441"/>
      <c r="AB1134" s="441"/>
      <c r="AC1134" s="441"/>
      <c r="AD1134" s="441"/>
      <c r="AE1134" s="441"/>
      <c r="AF1134" s="441"/>
      <c r="AG1134" s="441"/>
      <c r="AH1134" s="441"/>
      <c r="AI1134" s="441"/>
      <c r="AJ1134" s="441"/>
      <c r="AK1134" s="441"/>
      <c r="AL1134" s="441"/>
      <c r="AM1134" s="441"/>
      <c r="AN1134" s="441"/>
      <c r="AO1134" s="441"/>
      <c r="AP1134" s="441"/>
      <c r="AQ1134" s="441"/>
      <c r="AR1134" s="441"/>
      <c r="AS1134" s="441"/>
      <c r="AT1134" s="441"/>
      <c r="AU1134" s="441"/>
      <c r="AV1134" s="441"/>
      <c r="AW1134" s="441"/>
      <c r="AX1134" s="441"/>
      <c r="AY1134" s="441"/>
      <c r="AZ1134" s="441"/>
      <c r="BA1134" s="441"/>
      <c r="BB1134" s="441"/>
    </row>
    <row r="1135" spans="1:54" ht="15.75" customHeight="1">
      <c r="A1135" s="40"/>
      <c r="B1135" s="89" t="s">
        <v>1021</v>
      </c>
      <c r="C1135" s="441"/>
      <c r="D1135" s="441">
        <v>2580</v>
      </c>
      <c r="E1135" s="441"/>
      <c r="F1135" s="41" t="s">
        <v>1359</v>
      </c>
      <c r="G1135" s="41" t="s">
        <v>2414</v>
      </c>
      <c r="H1135" s="441"/>
      <c r="I1135" s="441"/>
      <c r="J1135" s="441"/>
      <c r="K1135" s="441"/>
      <c r="L1135" s="441"/>
      <c r="M1135" s="441"/>
      <c r="N1135" s="441"/>
      <c r="O1135" s="441"/>
      <c r="P1135" s="441"/>
      <c r="Q1135" s="441"/>
      <c r="R1135" s="441"/>
      <c r="S1135" s="441"/>
      <c r="T1135" s="441"/>
      <c r="U1135" s="441"/>
      <c r="V1135" s="441"/>
      <c r="W1135" s="441"/>
      <c r="X1135" s="441"/>
      <c r="Y1135" s="441"/>
      <c r="Z1135" s="441"/>
      <c r="AA1135" s="441"/>
      <c r="AB1135" s="441"/>
      <c r="AC1135" s="441"/>
      <c r="AD1135" s="441"/>
      <c r="AE1135" s="441"/>
      <c r="AF1135" s="441"/>
      <c r="AG1135" s="441"/>
      <c r="AH1135" s="441"/>
      <c r="AI1135" s="441"/>
      <c r="AJ1135" s="441"/>
      <c r="AK1135" s="441"/>
      <c r="AL1135" s="441"/>
      <c r="AM1135" s="441"/>
      <c r="AN1135" s="441"/>
      <c r="AO1135" s="441"/>
      <c r="AP1135" s="441"/>
      <c r="AQ1135" s="441"/>
      <c r="AR1135" s="441"/>
      <c r="AS1135" s="441"/>
      <c r="AT1135" s="441"/>
      <c r="AU1135" s="441"/>
      <c r="AV1135" s="441"/>
      <c r="AW1135" s="441"/>
      <c r="AX1135" s="441"/>
      <c r="AY1135" s="441"/>
      <c r="AZ1135" s="441"/>
      <c r="BA1135" s="441"/>
      <c r="BB1135" s="441"/>
    </row>
    <row r="1136" spans="1:54" ht="15.75" customHeight="1">
      <c r="A1136" s="40"/>
      <c r="B1136" s="89" t="s">
        <v>887</v>
      </c>
      <c r="C1136" s="441"/>
      <c r="D1136" s="441">
        <v>3860</v>
      </c>
      <c r="E1136" s="441"/>
      <c r="F1136" s="41" t="s">
        <v>2408</v>
      </c>
      <c r="G1136" s="441">
        <v>38</v>
      </c>
      <c r="H1136" s="441"/>
      <c r="I1136" s="441"/>
      <c r="J1136" s="441"/>
      <c r="K1136" s="441"/>
      <c r="L1136" s="441"/>
      <c r="M1136" s="441"/>
      <c r="N1136" s="441"/>
      <c r="O1136" s="441"/>
      <c r="P1136" s="441"/>
      <c r="Q1136" s="441"/>
      <c r="R1136" s="441"/>
      <c r="S1136" s="441"/>
      <c r="T1136" s="441"/>
      <c r="U1136" s="441"/>
      <c r="V1136" s="441"/>
      <c r="W1136" s="441"/>
      <c r="X1136" s="441"/>
      <c r="Y1136" s="441"/>
      <c r="Z1136" s="441"/>
      <c r="AA1136" s="441"/>
      <c r="AB1136" s="441"/>
      <c r="AC1136" s="441"/>
      <c r="AD1136" s="441"/>
      <c r="AE1136" s="441"/>
      <c r="AF1136" s="441"/>
      <c r="AG1136" s="441"/>
      <c r="AH1136" s="441"/>
      <c r="AI1136" s="441"/>
      <c r="AJ1136" s="441"/>
      <c r="AK1136" s="441"/>
      <c r="AL1136" s="441"/>
      <c r="AM1136" s="441"/>
      <c r="AN1136" s="441"/>
      <c r="AO1136" s="441"/>
      <c r="AP1136" s="441"/>
      <c r="AQ1136" s="441"/>
      <c r="AR1136" s="441"/>
      <c r="AS1136" s="441"/>
      <c r="AT1136" s="441"/>
      <c r="AU1136" s="441"/>
      <c r="AV1136" s="441"/>
      <c r="AW1136" s="441"/>
      <c r="AX1136" s="441"/>
      <c r="AY1136" s="441"/>
      <c r="AZ1136" s="441"/>
      <c r="BA1136" s="441"/>
      <c r="BB1136" s="441"/>
    </row>
    <row r="1137" spans="1:54" ht="15.75" customHeight="1">
      <c r="A1137" s="40"/>
      <c r="B1137" s="89" t="s">
        <v>1278</v>
      </c>
      <c r="C1137" s="441"/>
      <c r="D1137" s="441">
        <v>3930</v>
      </c>
      <c r="E1137" s="441"/>
      <c r="F1137" s="41" t="s">
        <v>916</v>
      </c>
      <c r="G1137" s="441">
        <v>39</v>
      </c>
      <c r="H1137" s="441"/>
      <c r="I1137" s="441"/>
      <c r="J1137" s="441"/>
      <c r="K1137" s="441"/>
      <c r="L1137" s="441"/>
      <c r="M1137" s="441"/>
      <c r="N1137" s="441"/>
      <c r="O1137" s="441"/>
      <c r="P1137" s="441"/>
      <c r="Q1137" s="441"/>
      <c r="R1137" s="441"/>
      <c r="S1137" s="441"/>
      <c r="T1137" s="441"/>
      <c r="U1137" s="441"/>
      <c r="V1137" s="441"/>
      <c r="W1137" s="441"/>
      <c r="X1137" s="441"/>
      <c r="Y1137" s="441"/>
      <c r="Z1137" s="441"/>
      <c r="AA1137" s="441"/>
      <c r="AB1137" s="441"/>
      <c r="AC1137" s="441"/>
      <c r="AD1137" s="441"/>
      <c r="AE1137" s="441"/>
      <c r="AF1137" s="441"/>
      <c r="AG1137" s="441"/>
      <c r="AH1137" s="441"/>
      <c r="AI1137" s="441"/>
      <c r="AJ1137" s="441"/>
      <c r="AK1137" s="441"/>
      <c r="AL1137" s="441"/>
      <c r="AM1137" s="441"/>
      <c r="AN1137" s="441"/>
      <c r="AO1137" s="441"/>
      <c r="AP1137" s="441"/>
      <c r="AQ1137" s="441"/>
      <c r="AR1137" s="441"/>
      <c r="AS1137" s="441"/>
      <c r="AT1137" s="441"/>
      <c r="AU1137" s="441"/>
      <c r="AV1137" s="441"/>
      <c r="AW1137" s="441"/>
      <c r="AX1137" s="441"/>
      <c r="AY1137" s="441"/>
      <c r="AZ1137" s="441"/>
      <c r="BA1137" s="441"/>
      <c r="BB1137" s="441"/>
    </row>
    <row r="1138" spans="1:54" ht="15.75" customHeight="1">
      <c r="A1138" s="40"/>
      <c r="B1138" s="89" t="s">
        <v>1497</v>
      </c>
      <c r="C1138" s="441"/>
      <c r="D1138" s="441">
        <v>3170</v>
      </c>
      <c r="E1138" s="441"/>
      <c r="F1138" s="41" t="s">
        <v>2185</v>
      </c>
      <c r="G1138" s="441">
        <v>39</v>
      </c>
      <c r="H1138" s="441"/>
      <c r="I1138" s="441"/>
      <c r="J1138" s="441"/>
      <c r="K1138" s="441"/>
      <c r="L1138" s="441"/>
      <c r="M1138" s="441"/>
      <c r="N1138" s="441"/>
      <c r="O1138" s="441"/>
      <c r="P1138" s="441"/>
      <c r="Q1138" s="441"/>
      <c r="R1138" s="441"/>
      <c r="S1138" s="441"/>
      <c r="T1138" s="441"/>
      <c r="U1138" s="441"/>
      <c r="V1138" s="441"/>
      <c r="W1138" s="441"/>
      <c r="X1138" s="441"/>
      <c r="Y1138" s="441"/>
      <c r="Z1138" s="441"/>
      <c r="AA1138" s="441"/>
      <c r="AB1138" s="441"/>
      <c r="AC1138" s="441"/>
      <c r="AD1138" s="441"/>
      <c r="AE1138" s="441"/>
      <c r="AF1138" s="441"/>
      <c r="AG1138" s="441"/>
      <c r="AH1138" s="441"/>
      <c r="AI1138" s="441"/>
      <c r="AJ1138" s="441"/>
      <c r="AK1138" s="441"/>
      <c r="AL1138" s="441"/>
      <c r="AM1138" s="441"/>
      <c r="AN1138" s="441"/>
      <c r="AO1138" s="441"/>
      <c r="AP1138" s="441"/>
      <c r="AQ1138" s="441"/>
      <c r="AR1138" s="441"/>
      <c r="AS1138" s="441"/>
      <c r="AT1138" s="441"/>
      <c r="AU1138" s="441"/>
      <c r="AV1138" s="441"/>
      <c r="AW1138" s="441"/>
      <c r="AX1138" s="441"/>
      <c r="AY1138" s="441"/>
      <c r="AZ1138" s="441"/>
      <c r="BA1138" s="441"/>
      <c r="BB1138" s="441"/>
    </row>
    <row r="1139" spans="1:54" ht="15.75" customHeight="1">
      <c r="A1139" s="40"/>
      <c r="B1139" s="89" t="s">
        <v>971</v>
      </c>
      <c r="C1139" s="441"/>
      <c r="D1139" s="441">
        <v>2580</v>
      </c>
      <c r="E1139" s="441"/>
      <c r="F1139" s="41" t="s">
        <v>1016</v>
      </c>
      <c r="G1139" s="41" t="s">
        <v>1242</v>
      </c>
      <c r="H1139" s="441"/>
      <c r="I1139" s="441"/>
      <c r="J1139" s="441"/>
      <c r="K1139" s="441"/>
      <c r="L1139" s="441"/>
      <c r="M1139" s="441"/>
      <c r="N1139" s="441"/>
      <c r="O1139" s="441"/>
      <c r="P1139" s="441"/>
      <c r="Q1139" s="441"/>
      <c r="R1139" s="441"/>
      <c r="S1139" s="441"/>
      <c r="T1139" s="441"/>
      <c r="U1139" s="441"/>
      <c r="V1139" s="441"/>
      <c r="W1139" s="441"/>
      <c r="X1139" s="441"/>
      <c r="Y1139" s="441"/>
      <c r="Z1139" s="441"/>
      <c r="AA1139" s="441"/>
      <c r="AB1139" s="441"/>
      <c r="AC1139" s="441"/>
      <c r="AD1139" s="441"/>
      <c r="AE1139" s="441"/>
      <c r="AF1139" s="441"/>
      <c r="AG1139" s="441"/>
      <c r="AH1139" s="441"/>
      <c r="AI1139" s="441"/>
      <c r="AJ1139" s="441"/>
      <c r="AK1139" s="441"/>
      <c r="AL1139" s="441"/>
      <c r="AM1139" s="441"/>
      <c r="AN1139" s="441"/>
      <c r="AO1139" s="441"/>
      <c r="AP1139" s="441"/>
      <c r="AQ1139" s="441"/>
      <c r="AR1139" s="441"/>
      <c r="AS1139" s="441"/>
      <c r="AT1139" s="441"/>
      <c r="AU1139" s="441"/>
      <c r="AV1139" s="441"/>
      <c r="AW1139" s="441"/>
      <c r="AX1139" s="441"/>
      <c r="AY1139" s="441"/>
      <c r="AZ1139" s="441"/>
      <c r="BA1139" s="441"/>
      <c r="BB1139" s="441"/>
    </row>
    <row r="1140" spans="1:54" ht="15.75" customHeight="1">
      <c r="A1140" s="40"/>
      <c r="B1140" s="89" t="s">
        <v>2745</v>
      </c>
      <c r="C1140" s="441"/>
      <c r="D1140" s="441">
        <v>2290</v>
      </c>
      <c r="E1140" s="441"/>
      <c r="F1140" s="41" t="s">
        <v>1016</v>
      </c>
      <c r="G1140" s="41" t="s">
        <v>1242</v>
      </c>
      <c r="H1140" s="441"/>
      <c r="I1140" s="441"/>
      <c r="J1140" s="441"/>
      <c r="K1140" s="441"/>
      <c r="L1140" s="441"/>
      <c r="M1140" s="441"/>
      <c r="N1140" s="441"/>
      <c r="O1140" s="441"/>
      <c r="P1140" s="441"/>
      <c r="Q1140" s="441"/>
      <c r="R1140" s="441"/>
      <c r="S1140" s="441"/>
      <c r="T1140" s="441"/>
      <c r="U1140" s="441"/>
      <c r="V1140" s="441"/>
      <c r="W1140" s="441"/>
      <c r="X1140" s="441"/>
      <c r="Y1140" s="441"/>
      <c r="Z1140" s="441"/>
      <c r="AA1140" s="441"/>
      <c r="AB1140" s="441"/>
      <c r="AC1140" s="441"/>
      <c r="AD1140" s="441"/>
      <c r="AE1140" s="441"/>
      <c r="AF1140" s="441"/>
      <c r="AG1140" s="441"/>
      <c r="AH1140" s="441"/>
      <c r="AI1140" s="441"/>
      <c r="AJ1140" s="441"/>
      <c r="AK1140" s="441"/>
      <c r="AL1140" s="441"/>
      <c r="AM1140" s="441"/>
      <c r="AN1140" s="441"/>
      <c r="AO1140" s="441"/>
      <c r="AP1140" s="441"/>
      <c r="AQ1140" s="441"/>
      <c r="AR1140" s="441"/>
      <c r="AS1140" s="441"/>
      <c r="AT1140" s="441"/>
      <c r="AU1140" s="441"/>
      <c r="AV1140" s="441"/>
      <c r="AW1140" s="441"/>
      <c r="AX1140" s="441"/>
      <c r="AY1140" s="441"/>
      <c r="AZ1140" s="441"/>
      <c r="BA1140" s="441"/>
      <c r="BB1140" s="441"/>
    </row>
    <row r="1141" spans="1:54" ht="15.75" customHeight="1">
      <c r="A1141" s="40"/>
      <c r="B1141" s="89" t="s">
        <v>2746</v>
      </c>
      <c r="C1141" s="441"/>
      <c r="D1141" s="441">
        <v>3140</v>
      </c>
      <c r="E1141" s="441"/>
      <c r="F1141" s="41" t="s">
        <v>2473</v>
      </c>
      <c r="G1141" s="441">
        <v>38</v>
      </c>
      <c r="H1141" s="441"/>
      <c r="I1141" s="441"/>
      <c r="J1141" s="441"/>
      <c r="K1141" s="441"/>
      <c r="L1141" s="441"/>
      <c r="M1141" s="441"/>
      <c r="N1141" s="441"/>
      <c r="O1141" s="441"/>
      <c r="P1141" s="441"/>
      <c r="Q1141" s="441"/>
      <c r="R1141" s="441"/>
      <c r="S1141" s="441"/>
      <c r="T1141" s="441"/>
      <c r="U1141" s="441"/>
      <c r="V1141" s="441"/>
      <c r="W1141" s="441"/>
      <c r="X1141" s="441"/>
      <c r="Y1141" s="441"/>
      <c r="Z1141" s="441"/>
      <c r="AA1141" s="441"/>
      <c r="AB1141" s="441"/>
      <c r="AC1141" s="441"/>
      <c r="AD1141" s="441"/>
      <c r="AE1141" s="441"/>
      <c r="AF1141" s="441"/>
      <c r="AG1141" s="441"/>
      <c r="AH1141" s="441"/>
      <c r="AI1141" s="441"/>
      <c r="AJ1141" s="441"/>
      <c r="AK1141" s="441"/>
      <c r="AL1141" s="441"/>
      <c r="AM1141" s="441"/>
      <c r="AN1141" s="441"/>
      <c r="AO1141" s="441"/>
      <c r="AP1141" s="441"/>
      <c r="AQ1141" s="441"/>
      <c r="AR1141" s="441"/>
      <c r="AS1141" s="441"/>
      <c r="AT1141" s="441"/>
      <c r="AU1141" s="441"/>
      <c r="AV1141" s="441"/>
      <c r="AW1141" s="441"/>
      <c r="AX1141" s="441"/>
      <c r="AY1141" s="441"/>
      <c r="AZ1141" s="441"/>
      <c r="BA1141" s="441"/>
      <c r="BB1141" s="441"/>
    </row>
    <row r="1142" spans="1:54" ht="15.75" customHeight="1">
      <c r="A1142" s="40"/>
      <c r="B1142" s="89" t="s">
        <v>2747</v>
      </c>
      <c r="C1142" s="441"/>
      <c r="D1142" s="441">
        <v>2640</v>
      </c>
      <c r="E1142" s="441"/>
      <c r="F1142" s="41" t="s">
        <v>1280</v>
      </c>
      <c r="G1142" s="41" t="s">
        <v>2152</v>
      </c>
      <c r="H1142" s="441"/>
      <c r="I1142" s="441"/>
      <c r="J1142" s="441"/>
      <c r="K1142" s="441"/>
      <c r="L1142" s="441"/>
      <c r="M1142" s="441"/>
      <c r="N1142" s="441"/>
      <c r="O1142" s="441"/>
      <c r="P1142" s="441"/>
      <c r="Q1142" s="441"/>
      <c r="R1142" s="441"/>
      <c r="S1142" s="441"/>
      <c r="T1142" s="441"/>
      <c r="U1142" s="441"/>
      <c r="V1142" s="441"/>
      <c r="W1142" s="441"/>
      <c r="X1142" s="441"/>
      <c r="Y1142" s="441"/>
      <c r="Z1142" s="441"/>
      <c r="AA1142" s="441"/>
      <c r="AB1142" s="441"/>
      <c r="AC1142" s="441"/>
      <c r="AD1142" s="441"/>
      <c r="AE1142" s="441"/>
      <c r="AF1142" s="441"/>
      <c r="AG1142" s="441"/>
      <c r="AH1142" s="441"/>
      <c r="AI1142" s="441"/>
      <c r="AJ1142" s="441"/>
      <c r="AK1142" s="441"/>
      <c r="AL1142" s="441"/>
      <c r="AM1142" s="441"/>
      <c r="AN1142" s="441"/>
      <c r="AO1142" s="441"/>
      <c r="AP1142" s="441"/>
      <c r="AQ1142" s="441"/>
      <c r="AR1142" s="441"/>
      <c r="AS1142" s="441"/>
      <c r="AT1142" s="441"/>
      <c r="AU1142" s="441"/>
      <c r="AV1142" s="441"/>
      <c r="AW1142" s="441"/>
      <c r="AX1142" s="441"/>
      <c r="AY1142" s="441"/>
      <c r="AZ1142" s="441"/>
      <c r="BA1142" s="441"/>
      <c r="BB1142" s="441"/>
    </row>
    <row r="1143" spans="1:54" ht="15.75" customHeight="1">
      <c r="A1143" s="40"/>
      <c r="B1143" s="89" t="s">
        <v>2748</v>
      </c>
      <c r="C1143" s="441"/>
      <c r="D1143" s="441">
        <v>3710</v>
      </c>
      <c r="E1143" s="441"/>
      <c r="F1143" s="41" t="s">
        <v>2040</v>
      </c>
      <c r="G1143" s="41" t="s">
        <v>1351</v>
      </c>
      <c r="H1143" s="441"/>
      <c r="I1143" s="441"/>
      <c r="J1143" s="441"/>
      <c r="K1143" s="441"/>
      <c r="L1143" s="441"/>
      <c r="M1143" s="441"/>
      <c r="N1143" s="441"/>
      <c r="O1143" s="441"/>
      <c r="P1143" s="441"/>
      <c r="Q1143" s="441"/>
      <c r="R1143" s="441"/>
      <c r="S1143" s="441"/>
      <c r="T1143" s="441"/>
      <c r="U1143" s="441"/>
      <c r="V1143" s="441"/>
      <c r="W1143" s="441"/>
      <c r="X1143" s="441"/>
      <c r="Y1143" s="441"/>
      <c r="Z1143" s="441"/>
      <c r="AA1143" s="441"/>
      <c r="AB1143" s="441"/>
      <c r="AC1143" s="441"/>
      <c r="AD1143" s="441"/>
      <c r="AE1143" s="441"/>
      <c r="AF1143" s="441"/>
      <c r="AG1143" s="441"/>
      <c r="AH1143" s="441"/>
      <c r="AI1143" s="441"/>
      <c r="AJ1143" s="441"/>
      <c r="AK1143" s="441"/>
      <c r="AL1143" s="441"/>
      <c r="AM1143" s="441"/>
      <c r="AN1143" s="441"/>
      <c r="AO1143" s="441"/>
      <c r="AP1143" s="441"/>
      <c r="AQ1143" s="441"/>
      <c r="AR1143" s="441"/>
      <c r="AS1143" s="441"/>
      <c r="AT1143" s="441"/>
      <c r="AU1143" s="441"/>
      <c r="AV1143" s="441"/>
      <c r="AW1143" s="441"/>
      <c r="AX1143" s="441"/>
      <c r="AY1143" s="441"/>
      <c r="AZ1143" s="441"/>
      <c r="BA1143" s="441"/>
      <c r="BB1143" s="441"/>
    </row>
    <row r="1144" spans="1:54" ht="15.75" customHeight="1">
      <c r="A1144" s="40"/>
      <c r="B1144" s="89" t="s">
        <v>2749</v>
      </c>
      <c r="C1144" s="441"/>
      <c r="D1144" s="441">
        <v>3050</v>
      </c>
      <c r="E1144" s="441"/>
      <c r="F1144" s="41" t="s">
        <v>2185</v>
      </c>
      <c r="G1144" s="41" t="s">
        <v>2040</v>
      </c>
      <c r="H1144" s="441"/>
      <c r="I1144" s="441"/>
      <c r="J1144" s="441"/>
      <c r="K1144" s="441"/>
      <c r="L1144" s="441"/>
      <c r="M1144" s="441"/>
      <c r="N1144" s="441"/>
      <c r="O1144" s="441"/>
      <c r="P1144" s="441"/>
      <c r="Q1144" s="441"/>
      <c r="R1144" s="441"/>
      <c r="S1144" s="441"/>
      <c r="T1144" s="441"/>
      <c r="U1144" s="441"/>
      <c r="V1144" s="441"/>
      <c r="W1144" s="441"/>
      <c r="X1144" s="441"/>
      <c r="Y1144" s="441"/>
      <c r="Z1144" s="441"/>
      <c r="AA1144" s="441"/>
      <c r="AB1144" s="441"/>
      <c r="AC1144" s="441"/>
      <c r="AD1144" s="441"/>
      <c r="AE1144" s="441"/>
      <c r="AF1144" s="441"/>
      <c r="AG1144" s="441"/>
      <c r="AH1144" s="441"/>
      <c r="AI1144" s="441"/>
      <c r="AJ1144" s="441"/>
      <c r="AK1144" s="441"/>
      <c r="AL1144" s="441"/>
      <c r="AM1144" s="441"/>
      <c r="AN1144" s="441"/>
      <c r="AO1144" s="441"/>
      <c r="AP1144" s="441"/>
      <c r="AQ1144" s="441"/>
      <c r="AR1144" s="441"/>
      <c r="AS1144" s="441"/>
      <c r="AT1144" s="441"/>
      <c r="AU1144" s="441"/>
      <c r="AV1144" s="441"/>
      <c r="AW1144" s="441"/>
      <c r="AX1144" s="441"/>
      <c r="AY1144" s="441"/>
      <c r="AZ1144" s="441"/>
      <c r="BA1144" s="441"/>
      <c r="BB1144" s="441"/>
    </row>
    <row r="1145" spans="1:54" ht="15.75" customHeight="1">
      <c r="A1145" s="40"/>
      <c r="B1145" s="89" t="s">
        <v>2768</v>
      </c>
      <c r="C1145" s="441"/>
      <c r="D1145" s="441">
        <v>2750</v>
      </c>
      <c r="E1145" s="441"/>
      <c r="F1145" s="41" t="s">
        <v>2197</v>
      </c>
      <c r="G1145" s="41" t="s">
        <v>2082</v>
      </c>
      <c r="H1145" s="441"/>
      <c r="I1145" s="441"/>
      <c r="J1145" s="441"/>
      <c r="K1145" s="441"/>
      <c r="L1145" s="441"/>
      <c r="M1145" s="441"/>
      <c r="N1145" s="441"/>
      <c r="O1145" s="441"/>
      <c r="P1145" s="441"/>
      <c r="Q1145" s="441"/>
      <c r="R1145" s="441"/>
      <c r="S1145" s="441"/>
      <c r="T1145" s="441"/>
      <c r="U1145" s="441"/>
      <c r="V1145" s="441"/>
      <c r="W1145" s="441"/>
      <c r="X1145" s="441"/>
      <c r="Y1145" s="441"/>
      <c r="Z1145" s="441"/>
      <c r="AA1145" s="441"/>
      <c r="AB1145" s="441"/>
      <c r="AC1145" s="441"/>
      <c r="AD1145" s="441"/>
      <c r="AE1145" s="441"/>
      <c r="AF1145" s="441"/>
      <c r="AG1145" s="441"/>
      <c r="AH1145" s="441"/>
      <c r="AI1145" s="441"/>
      <c r="AJ1145" s="441"/>
      <c r="AK1145" s="441"/>
      <c r="AL1145" s="441"/>
      <c r="AM1145" s="441"/>
      <c r="AN1145" s="441"/>
      <c r="AO1145" s="441"/>
      <c r="AP1145" s="441"/>
      <c r="AQ1145" s="441"/>
      <c r="AR1145" s="441"/>
      <c r="AS1145" s="441"/>
      <c r="AT1145" s="441"/>
      <c r="AU1145" s="441"/>
      <c r="AV1145" s="441"/>
      <c r="AW1145" s="441"/>
      <c r="AX1145" s="441"/>
      <c r="AY1145" s="441"/>
      <c r="AZ1145" s="441"/>
      <c r="BA1145" s="441"/>
      <c r="BB1145" s="441"/>
    </row>
    <row r="1146" spans="1:54" ht="15.75" customHeight="1">
      <c r="A1146" s="40"/>
      <c r="B1146" s="89" t="s">
        <v>1248</v>
      </c>
      <c r="C1146" s="441"/>
      <c r="D1146" s="441">
        <v>3600</v>
      </c>
      <c r="E1146" s="441"/>
      <c r="F1146" s="41" t="s">
        <v>2394</v>
      </c>
      <c r="G1146" s="441">
        <v>40</v>
      </c>
      <c r="H1146" s="441"/>
      <c r="I1146" s="441"/>
      <c r="J1146" s="441"/>
      <c r="K1146" s="441"/>
      <c r="L1146" s="441"/>
      <c r="M1146" s="441"/>
      <c r="N1146" s="441"/>
      <c r="O1146" s="441"/>
      <c r="P1146" s="441"/>
      <c r="Q1146" s="441"/>
      <c r="R1146" s="441"/>
      <c r="S1146" s="441"/>
      <c r="T1146" s="441"/>
      <c r="U1146" s="441"/>
      <c r="V1146" s="441"/>
      <c r="W1146" s="441"/>
      <c r="X1146" s="441"/>
      <c r="Y1146" s="441"/>
      <c r="Z1146" s="441"/>
      <c r="AA1146" s="441"/>
      <c r="AB1146" s="441"/>
      <c r="AC1146" s="441"/>
      <c r="AD1146" s="441"/>
      <c r="AE1146" s="441"/>
      <c r="AF1146" s="441"/>
      <c r="AG1146" s="441"/>
      <c r="AH1146" s="441"/>
      <c r="AI1146" s="441"/>
      <c r="AJ1146" s="441"/>
      <c r="AK1146" s="441"/>
      <c r="AL1146" s="441"/>
      <c r="AM1146" s="441"/>
      <c r="AN1146" s="441"/>
      <c r="AO1146" s="441"/>
      <c r="AP1146" s="441"/>
      <c r="AQ1146" s="441"/>
      <c r="AR1146" s="441"/>
      <c r="AS1146" s="441"/>
      <c r="AT1146" s="441"/>
      <c r="AU1146" s="441"/>
      <c r="AV1146" s="441"/>
      <c r="AW1146" s="441"/>
      <c r="AX1146" s="441"/>
      <c r="AY1146" s="441"/>
      <c r="AZ1146" s="441"/>
      <c r="BA1146" s="441"/>
      <c r="BB1146" s="441"/>
    </row>
    <row r="1147" spans="1:54" ht="15.75" customHeight="1">
      <c r="A1147" s="40"/>
      <c r="B1147" s="89" t="s">
        <v>2817</v>
      </c>
      <c r="C1147" s="441"/>
      <c r="D1147" s="441">
        <v>3550</v>
      </c>
      <c r="E1147" s="441"/>
      <c r="F1147" s="41" t="s">
        <v>2185</v>
      </c>
      <c r="G1147" s="41" t="s">
        <v>2040</v>
      </c>
      <c r="H1147" s="441"/>
      <c r="I1147" s="441"/>
      <c r="J1147" s="441"/>
      <c r="K1147" s="441"/>
      <c r="L1147" s="441"/>
      <c r="M1147" s="441"/>
      <c r="N1147" s="441"/>
      <c r="O1147" s="441"/>
      <c r="P1147" s="441"/>
      <c r="Q1147" s="441"/>
      <c r="R1147" s="441"/>
      <c r="S1147" s="441"/>
      <c r="T1147" s="441"/>
      <c r="U1147" s="441"/>
      <c r="V1147" s="441"/>
      <c r="W1147" s="441"/>
      <c r="X1147" s="441"/>
      <c r="Y1147" s="441"/>
      <c r="Z1147" s="441"/>
      <c r="AA1147" s="441"/>
      <c r="AB1147" s="441"/>
      <c r="AC1147" s="441"/>
      <c r="AD1147" s="441"/>
      <c r="AE1147" s="441"/>
      <c r="AF1147" s="441"/>
      <c r="AG1147" s="441"/>
      <c r="AH1147" s="441"/>
      <c r="AI1147" s="441"/>
      <c r="AJ1147" s="441"/>
      <c r="AK1147" s="441"/>
      <c r="AL1147" s="441"/>
      <c r="AM1147" s="441"/>
      <c r="AN1147" s="441"/>
      <c r="AO1147" s="441"/>
      <c r="AP1147" s="441"/>
      <c r="AQ1147" s="441"/>
      <c r="AR1147" s="441"/>
      <c r="AS1147" s="441"/>
      <c r="AT1147" s="441"/>
      <c r="AU1147" s="441"/>
      <c r="AV1147" s="441"/>
      <c r="AW1147" s="441"/>
      <c r="AX1147" s="441"/>
      <c r="AY1147" s="441"/>
      <c r="AZ1147" s="441"/>
      <c r="BA1147" s="441"/>
      <c r="BB1147" s="441"/>
    </row>
    <row r="1148" spans="1:54" ht="15.75" customHeight="1">
      <c r="A1148" s="188" t="s">
        <v>1008</v>
      </c>
      <c r="B1148" s="89" t="s">
        <v>2592</v>
      </c>
      <c r="C1148" s="441"/>
      <c r="D1148" s="435">
        <v>2985</v>
      </c>
      <c r="E1148" s="162" t="s">
        <v>1009</v>
      </c>
      <c r="F1148" s="441"/>
      <c r="G1148" s="18" t="s">
        <v>1134</v>
      </c>
      <c r="H1148" s="441"/>
      <c r="I1148" s="441"/>
      <c r="J1148" s="441"/>
      <c r="K1148" s="441"/>
      <c r="L1148" s="441"/>
      <c r="M1148" s="441"/>
      <c r="N1148" s="441"/>
      <c r="O1148" s="441"/>
      <c r="P1148" s="441"/>
      <c r="Q1148" s="441"/>
      <c r="R1148" s="441"/>
      <c r="S1148" s="441"/>
      <c r="T1148" s="441"/>
      <c r="U1148" s="441"/>
      <c r="V1148" s="441"/>
      <c r="W1148" s="441"/>
      <c r="X1148" s="441"/>
      <c r="Y1148" s="441"/>
      <c r="Z1148" s="441"/>
      <c r="AA1148" s="441"/>
      <c r="AB1148" s="441"/>
      <c r="AC1148" s="441"/>
      <c r="AD1148" s="441"/>
      <c r="AE1148" s="441"/>
      <c r="AF1148" s="441"/>
      <c r="AG1148" s="441"/>
      <c r="AH1148" s="441"/>
      <c r="AI1148" s="441"/>
      <c r="AJ1148" s="441"/>
      <c r="AK1148" s="441"/>
      <c r="AL1148" s="441"/>
      <c r="AM1148" s="441"/>
      <c r="AN1148" s="441"/>
      <c r="AO1148" s="441"/>
      <c r="AP1148" s="441"/>
      <c r="AQ1148" s="441"/>
      <c r="AR1148" s="441"/>
      <c r="AS1148" s="441"/>
      <c r="AT1148" s="441"/>
      <c r="AU1148" s="441"/>
      <c r="AV1148" s="441"/>
      <c r="AW1148" s="441"/>
      <c r="AX1148" s="441"/>
      <c r="AY1148" s="441"/>
      <c r="AZ1148" s="441"/>
      <c r="BA1148" s="441"/>
      <c r="BB1148" s="441"/>
    </row>
    <row r="1149" spans="1:54" ht="15.75" customHeight="1">
      <c r="A1149" s="188" t="s">
        <v>1010</v>
      </c>
      <c r="B1149" s="89" t="s">
        <v>2818</v>
      </c>
      <c r="C1149" s="41" t="s">
        <v>759</v>
      </c>
      <c r="D1149" s="441"/>
      <c r="E1149" s="441"/>
      <c r="F1149" s="441"/>
      <c r="G1149" s="441"/>
      <c r="H1149" s="441"/>
      <c r="I1149" s="441"/>
      <c r="J1149" s="441"/>
      <c r="K1149" s="441"/>
      <c r="L1149" s="441"/>
      <c r="M1149" s="441"/>
      <c r="N1149" s="441"/>
      <c r="O1149" s="441"/>
      <c r="P1149" s="441"/>
      <c r="Q1149" s="441"/>
      <c r="R1149" s="441"/>
      <c r="S1149" s="441"/>
      <c r="T1149" s="441"/>
      <c r="U1149" s="441"/>
      <c r="V1149" s="441"/>
      <c r="W1149" s="441"/>
      <c r="X1149" s="441"/>
      <c r="Y1149" s="441"/>
      <c r="Z1149" s="441"/>
      <c r="AA1149" s="441"/>
      <c r="AB1149" s="441"/>
      <c r="AC1149" s="441"/>
      <c r="AD1149" s="441"/>
      <c r="AE1149" s="441"/>
      <c r="AF1149" s="441"/>
      <c r="AG1149" s="441"/>
      <c r="AH1149" s="441"/>
      <c r="AI1149" s="441"/>
      <c r="AJ1149" s="441"/>
      <c r="AK1149" s="441"/>
      <c r="AL1149" s="441"/>
      <c r="AM1149" s="441"/>
      <c r="AN1149" s="441"/>
      <c r="AO1149" s="441"/>
      <c r="AP1149" s="441"/>
      <c r="AQ1149" s="441"/>
      <c r="AR1149" s="441"/>
      <c r="AS1149" s="441"/>
      <c r="AT1149" s="441"/>
      <c r="AU1149" s="441"/>
      <c r="AV1149" s="441"/>
      <c r="AW1149" s="441"/>
      <c r="AX1149" s="441"/>
      <c r="AY1149" s="441"/>
      <c r="AZ1149" s="441"/>
      <c r="BA1149" s="441"/>
      <c r="BB1149" s="441"/>
    </row>
    <row r="1150" spans="1:54" ht="15.75" customHeight="1">
      <c r="A1150" s="188" t="s">
        <v>1011</v>
      </c>
      <c r="B1150" s="89" t="s">
        <v>1281</v>
      </c>
      <c r="C1150" s="441"/>
      <c r="D1150" s="441">
        <v>3936</v>
      </c>
      <c r="E1150" s="441"/>
      <c r="F1150" s="441">
        <v>40</v>
      </c>
      <c r="G1150" s="441"/>
      <c r="H1150" s="441"/>
      <c r="I1150" s="441"/>
      <c r="J1150" s="441"/>
      <c r="K1150" s="441"/>
      <c r="L1150" s="441"/>
      <c r="M1150" s="441"/>
      <c r="N1150" s="441"/>
      <c r="O1150" s="441"/>
      <c r="P1150" s="441"/>
      <c r="Q1150" s="441"/>
      <c r="R1150" s="441"/>
      <c r="S1150" s="441"/>
      <c r="T1150" s="441"/>
      <c r="U1150" s="441"/>
      <c r="V1150" s="441"/>
      <c r="W1150" s="441"/>
      <c r="X1150" s="441"/>
      <c r="Y1150" s="441"/>
      <c r="Z1150" s="441"/>
      <c r="AA1150" s="441"/>
      <c r="AB1150" s="441"/>
      <c r="AC1150" s="441"/>
      <c r="AD1150" s="441"/>
      <c r="AE1150" s="441"/>
      <c r="AF1150" s="441"/>
      <c r="AG1150" s="441"/>
      <c r="AH1150" s="441"/>
      <c r="AI1150" s="441"/>
      <c r="AJ1150" s="441"/>
      <c r="AK1150" s="441"/>
      <c r="AL1150" s="441"/>
      <c r="AM1150" s="441"/>
      <c r="AN1150" s="441"/>
      <c r="AO1150" s="441"/>
      <c r="AP1150" s="441"/>
      <c r="AQ1150" s="441"/>
      <c r="AR1150" s="441"/>
      <c r="AS1150" s="441"/>
      <c r="AT1150" s="441"/>
      <c r="AU1150" s="441"/>
      <c r="AV1150" s="441"/>
      <c r="AW1150" s="441"/>
      <c r="AX1150" s="441"/>
      <c r="AY1150" s="441"/>
      <c r="AZ1150" s="441"/>
      <c r="BA1150" s="441"/>
      <c r="BB1150" s="441"/>
    </row>
    <row r="1151" spans="1:54" ht="15.75" customHeight="1">
      <c r="A1151" s="188" t="s">
        <v>1012</v>
      </c>
      <c r="B1151" s="89" t="s">
        <v>759</v>
      </c>
      <c r="C1151" s="441"/>
      <c r="D1151" s="441"/>
      <c r="E1151" s="441"/>
      <c r="F1151" s="41"/>
      <c r="G1151" s="41"/>
      <c r="H1151" s="441"/>
      <c r="I1151" s="441"/>
      <c r="J1151" s="441"/>
      <c r="K1151" s="441"/>
      <c r="L1151" s="441"/>
      <c r="M1151" s="441"/>
      <c r="N1151" s="441"/>
      <c r="O1151" s="441"/>
      <c r="P1151" s="441"/>
      <c r="Q1151" s="441"/>
      <c r="R1151" s="441"/>
      <c r="S1151" s="441"/>
      <c r="T1151" s="441"/>
      <c r="U1151" s="441"/>
      <c r="V1151" s="441"/>
      <c r="W1151" s="441"/>
      <c r="X1151" s="441"/>
      <c r="Y1151" s="441"/>
      <c r="Z1151" s="441"/>
      <c r="AA1151" s="441"/>
      <c r="AB1151" s="441"/>
      <c r="AC1151" s="441"/>
      <c r="AD1151" s="441"/>
      <c r="AE1151" s="441"/>
      <c r="AF1151" s="441"/>
      <c r="AG1151" s="441"/>
      <c r="AH1151" s="441"/>
      <c r="AI1151" s="441"/>
      <c r="AJ1151" s="441"/>
      <c r="AK1151" s="441"/>
      <c r="AL1151" s="441"/>
      <c r="AM1151" s="441"/>
      <c r="AN1151" s="441"/>
      <c r="AO1151" s="441"/>
      <c r="AP1151" s="441"/>
      <c r="AQ1151" s="441"/>
      <c r="AR1151" s="441"/>
      <c r="AS1151" s="441"/>
      <c r="AT1151" s="441"/>
      <c r="AU1151" s="441"/>
      <c r="AV1151" s="441"/>
      <c r="AW1151" s="441"/>
      <c r="AX1151" s="441"/>
      <c r="AY1151" s="441"/>
      <c r="AZ1151" s="441"/>
      <c r="BA1151" s="441"/>
      <c r="BB1151" s="441"/>
    </row>
    <row r="1152" spans="1:54" ht="15.75" customHeight="1">
      <c r="A1152" s="188" t="s">
        <v>1014</v>
      </c>
      <c r="B1152" s="128" t="s">
        <v>759</v>
      </c>
      <c r="C1152" s="441"/>
      <c r="D1152" s="441"/>
      <c r="E1152" s="441"/>
      <c r="F1152" s="441"/>
      <c r="G1152" s="441"/>
      <c r="H1152" s="441"/>
      <c r="I1152" s="441"/>
      <c r="J1152" s="441"/>
      <c r="K1152" s="441"/>
      <c r="L1152" s="441"/>
      <c r="M1152" s="441"/>
      <c r="N1152" s="441"/>
      <c r="O1152" s="441"/>
      <c r="P1152" s="441"/>
      <c r="Q1152" s="441"/>
      <c r="R1152" s="441"/>
      <c r="S1152" s="441"/>
      <c r="T1152" s="441"/>
      <c r="U1152" s="441"/>
      <c r="V1152" s="441"/>
      <c r="W1152" s="441"/>
      <c r="X1152" s="441"/>
      <c r="Y1152" s="441"/>
      <c r="Z1152" s="441"/>
      <c r="AA1152" s="441"/>
      <c r="AB1152" s="441"/>
      <c r="AC1152" s="441"/>
      <c r="AD1152" s="441"/>
      <c r="AE1152" s="441"/>
      <c r="AF1152" s="441"/>
      <c r="AG1152" s="441"/>
      <c r="AH1152" s="441"/>
      <c r="AI1152" s="441"/>
      <c r="AJ1152" s="441"/>
      <c r="AK1152" s="441"/>
      <c r="AL1152" s="441"/>
      <c r="AM1152" s="441"/>
      <c r="AN1152" s="441"/>
      <c r="AO1152" s="441"/>
      <c r="AP1152" s="441"/>
      <c r="AQ1152" s="441"/>
      <c r="AR1152" s="441"/>
      <c r="AS1152" s="441"/>
      <c r="AT1152" s="441"/>
      <c r="AU1152" s="441"/>
      <c r="AV1152" s="441"/>
      <c r="AW1152" s="441"/>
      <c r="AX1152" s="441"/>
      <c r="AY1152" s="441"/>
      <c r="AZ1152" s="441"/>
      <c r="BA1152" s="441"/>
      <c r="BB1152" s="441"/>
    </row>
    <row r="1153" spans="1:54" ht="15.75" customHeight="1">
      <c r="A1153" s="188" t="s">
        <v>1017</v>
      </c>
      <c r="B1153" s="89" t="s">
        <v>759</v>
      </c>
      <c r="C1153" s="441"/>
      <c r="D1153" s="441"/>
      <c r="E1153" s="441"/>
      <c r="F1153" s="441"/>
      <c r="G1153" s="441"/>
      <c r="H1153" s="441"/>
      <c r="I1153" s="441"/>
      <c r="J1153" s="441"/>
      <c r="K1153" s="441"/>
      <c r="L1153" s="441"/>
      <c r="M1153" s="441"/>
      <c r="N1153" s="441"/>
      <c r="O1153" s="441"/>
      <c r="P1153" s="441"/>
      <c r="Q1153" s="441"/>
      <c r="R1153" s="441"/>
      <c r="S1153" s="441"/>
      <c r="T1153" s="441"/>
      <c r="U1153" s="441"/>
      <c r="V1153" s="441"/>
      <c r="W1153" s="441"/>
      <c r="X1153" s="441"/>
      <c r="Y1153" s="441"/>
      <c r="Z1153" s="441"/>
      <c r="AA1153" s="441"/>
      <c r="AB1153" s="441"/>
      <c r="AC1153" s="441"/>
      <c r="AD1153" s="441"/>
      <c r="AE1153" s="441"/>
      <c r="AF1153" s="441"/>
      <c r="AG1153" s="441"/>
      <c r="AH1153" s="441"/>
      <c r="AI1153" s="441"/>
      <c r="AJ1153" s="441"/>
      <c r="AK1153" s="441"/>
      <c r="AL1153" s="441"/>
      <c r="AM1153" s="441"/>
      <c r="AN1153" s="441"/>
      <c r="AO1153" s="441"/>
      <c r="AP1153" s="441"/>
      <c r="AQ1153" s="441"/>
      <c r="AR1153" s="441"/>
      <c r="AS1153" s="441"/>
      <c r="AT1153" s="441"/>
      <c r="AU1153" s="441"/>
      <c r="AV1153" s="441"/>
      <c r="AW1153" s="441"/>
      <c r="AX1153" s="441"/>
      <c r="AY1153" s="441"/>
      <c r="AZ1153" s="441"/>
      <c r="BA1153" s="441"/>
      <c r="BB1153" s="441"/>
    </row>
    <row r="1154" spans="1:54" ht="15.75" customHeight="1">
      <c r="A1154" s="188" t="s">
        <v>1019</v>
      </c>
      <c r="B1154" s="89" t="s">
        <v>1281</v>
      </c>
      <c r="C1154" s="441"/>
      <c r="D1154" s="441">
        <v>2130</v>
      </c>
      <c r="E1154" s="441">
        <v>10</v>
      </c>
      <c r="F1154" s="41" t="s">
        <v>1364</v>
      </c>
      <c r="G1154" s="441">
        <v>34</v>
      </c>
      <c r="H1154" s="441"/>
      <c r="I1154" s="441"/>
      <c r="J1154" s="441"/>
      <c r="K1154" s="441"/>
      <c r="L1154" s="441"/>
      <c r="M1154" s="441"/>
      <c r="N1154" s="441"/>
      <c r="O1154" s="441"/>
      <c r="P1154" s="441"/>
      <c r="Q1154" s="441"/>
      <c r="R1154" s="441"/>
      <c r="S1154" s="441"/>
      <c r="T1154" s="441"/>
      <c r="U1154" s="441"/>
      <c r="V1154" s="441"/>
      <c r="W1154" s="441"/>
      <c r="X1154" s="441"/>
      <c r="Y1154" s="441"/>
      <c r="Z1154" s="441"/>
      <c r="AA1154" s="441"/>
      <c r="AB1154" s="441"/>
      <c r="AC1154" s="441"/>
      <c r="AD1154" s="441"/>
      <c r="AE1154" s="441"/>
      <c r="AF1154" s="441"/>
      <c r="AG1154" s="441"/>
      <c r="AH1154" s="441"/>
      <c r="AI1154" s="441"/>
      <c r="AJ1154" s="441"/>
      <c r="AK1154" s="441"/>
      <c r="AL1154" s="441"/>
      <c r="AM1154" s="441"/>
      <c r="AN1154" s="441"/>
      <c r="AO1154" s="441"/>
      <c r="AP1154" s="441"/>
      <c r="AQ1154" s="441"/>
      <c r="AR1154" s="441"/>
      <c r="AS1154" s="441"/>
      <c r="AT1154" s="441"/>
      <c r="AU1154" s="441"/>
      <c r="AV1154" s="441"/>
      <c r="AW1154" s="441"/>
      <c r="AX1154" s="441"/>
      <c r="AY1154" s="441"/>
      <c r="AZ1154" s="441"/>
      <c r="BA1154" s="441"/>
      <c r="BB1154" s="441"/>
    </row>
    <row r="1155" spans="1:54" ht="15.75" customHeight="1">
      <c r="A1155" s="188" t="s">
        <v>1023</v>
      </c>
      <c r="B1155" s="442"/>
      <c r="C1155" s="441"/>
      <c r="D1155" s="441"/>
      <c r="E1155" s="441">
        <v>10</v>
      </c>
      <c r="F1155" s="441"/>
      <c r="G1155" s="41" t="s">
        <v>1024</v>
      </c>
      <c r="H1155" s="441">
        <v>40</v>
      </c>
      <c r="I1155" s="441"/>
      <c r="J1155" s="441"/>
      <c r="K1155" s="441"/>
      <c r="L1155" s="441"/>
      <c r="M1155" s="441"/>
      <c r="N1155" s="441"/>
      <c r="O1155" s="441"/>
      <c r="P1155" s="441"/>
      <c r="Q1155" s="441"/>
      <c r="R1155" s="441"/>
      <c r="S1155" s="441"/>
      <c r="T1155" s="441"/>
      <c r="U1155" s="441"/>
      <c r="V1155" s="441"/>
      <c r="W1155" s="441"/>
      <c r="X1155" s="441"/>
      <c r="Y1155" s="441"/>
      <c r="Z1155" s="441"/>
      <c r="AA1155" s="441"/>
      <c r="AB1155" s="441"/>
      <c r="AC1155" s="441"/>
      <c r="AD1155" s="441"/>
      <c r="AE1155" s="441"/>
      <c r="AF1155" s="441"/>
      <c r="AG1155" s="441"/>
      <c r="AH1155" s="441"/>
      <c r="AI1155" s="441"/>
      <c r="AJ1155" s="441"/>
      <c r="AK1155" s="441"/>
      <c r="AL1155" s="441"/>
      <c r="AM1155" s="441"/>
      <c r="AN1155" s="441"/>
      <c r="AO1155" s="441"/>
      <c r="AP1155" s="441"/>
      <c r="AQ1155" s="441"/>
      <c r="AR1155" s="441"/>
      <c r="AS1155" s="441"/>
      <c r="AT1155" s="441"/>
      <c r="AU1155" s="441"/>
      <c r="AV1155" s="441"/>
      <c r="AW1155" s="441"/>
      <c r="AX1155" s="441"/>
      <c r="AY1155" s="441"/>
      <c r="AZ1155" s="441"/>
      <c r="BA1155" s="441"/>
      <c r="BB1155" s="441"/>
    </row>
    <row r="1156" spans="1:54" ht="15.75" customHeight="1">
      <c r="A1156" s="188" t="s">
        <v>1026</v>
      </c>
      <c r="B1156" s="89" t="s">
        <v>1281</v>
      </c>
      <c r="C1156" s="441"/>
      <c r="D1156" s="441">
        <v>3670</v>
      </c>
      <c r="E1156" s="441">
        <v>8</v>
      </c>
      <c r="F1156" s="441">
        <v>38</v>
      </c>
      <c r="G1156" s="41" t="s">
        <v>2031</v>
      </c>
      <c r="H1156" s="441"/>
      <c r="I1156" s="441"/>
      <c r="J1156" s="441"/>
      <c r="K1156" s="441"/>
      <c r="L1156" s="441"/>
      <c r="M1156" s="441"/>
      <c r="N1156" s="441"/>
      <c r="O1156" s="441"/>
      <c r="P1156" s="441"/>
      <c r="Q1156" s="441"/>
      <c r="R1156" s="441"/>
      <c r="S1156" s="441"/>
      <c r="T1156" s="441"/>
      <c r="U1156" s="441"/>
      <c r="V1156" s="441"/>
      <c r="W1156" s="441"/>
      <c r="X1156" s="441"/>
      <c r="Y1156" s="441"/>
      <c r="Z1156" s="441"/>
      <c r="AA1156" s="441"/>
      <c r="AB1156" s="441"/>
      <c r="AC1156" s="441"/>
      <c r="AD1156" s="441"/>
      <c r="AE1156" s="441"/>
      <c r="AF1156" s="441"/>
      <c r="AG1156" s="441"/>
      <c r="AH1156" s="441"/>
      <c r="AI1156" s="441"/>
      <c r="AJ1156" s="441"/>
      <c r="AK1156" s="441"/>
      <c r="AL1156" s="441"/>
      <c r="AM1156" s="441"/>
      <c r="AN1156" s="441"/>
      <c r="AO1156" s="441"/>
      <c r="AP1156" s="441"/>
      <c r="AQ1156" s="441"/>
      <c r="AR1156" s="441"/>
      <c r="AS1156" s="441"/>
      <c r="AT1156" s="441"/>
      <c r="AU1156" s="441"/>
      <c r="AV1156" s="441"/>
      <c r="AW1156" s="441"/>
      <c r="AX1156" s="441"/>
      <c r="AY1156" s="441"/>
      <c r="AZ1156" s="441"/>
      <c r="BA1156" s="441"/>
      <c r="BB1156" s="441"/>
    </row>
    <row r="1157" spans="1:54" ht="15.75" customHeight="1">
      <c r="A1157" s="40"/>
      <c r="B1157" s="89" t="s">
        <v>2741</v>
      </c>
      <c r="C1157" s="441"/>
      <c r="D1157" s="441">
        <v>3000</v>
      </c>
      <c r="E1157" s="441">
        <v>9</v>
      </c>
      <c r="F1157" s="441">
        <v>38</v>
      </c>
      <c r="G1157" s="41" t="s">
        <v>1024</v>
      </c>
      <c r="H1157" s="441"/>
      <c r="I1157" s="441"/>
      <c r="J1157" s="441"/>
      <c r="K1157" s="441"/>
      <c r="L1157" s="441"/>
      <c r="M1157" s="441"/>
      <c r="N1157" s="441"/>
      <c r="O1157" s="441"/>
      <c r="P1157" s="441"/>
      <c r="Q1157" s="441"/>
      <c r="R1157" s="441"/>
      <c r="S1157" s="441"/>
      <c r="T1157" s="441"/>
      <c r="U1157" s="441"/>
      <c r="V1157" s="441"/>
      <c r="W1157" s="441"/>
      <c r="X1157" s="441"/>
      <c r="Y1157" s="441"/>
      <c r="Z1157" s="441"/>
      <c r="AA1157" s="441"/>
      <c r="AB1157" s="441"/>
      <c r="AC1157" s="441"/>
      <c r="AD1157" s="441"/>
      <c r="AE1157" s="441"/>
      <c r="AF1157" s="441"/>
      <c r="AG1157" s="441"/>
      <c r="AH1157" s="441"/>
      <c r="AI1157" s="441"/>
      <c r="AJ1157" s="441"/>
      <c r="AK1157" s="441"/>
      <c r="AL1157" s="441"/>
      <c r="AM1157" s="441"/>
      <c r="AN1157" s="441"/>
      <c r="AO1157" s="441"/>
      <c r="AP1157" s="441"/>
      <c r="AQ1157" s="441"/>
      <c r="AR1157" s="441"/>
      <c r="AS1157" s="441"/>
      <c r="AT1157" s="441"/>
      <c r="AU1157" s="441"/>
      <c r="AV1157" s="441"/>
      <c r="AW1157" s="441"/>
      <c r="AX1157" s="441"/>
      <c r="AY1157" s="441"/>
      <c r="AZ1157" s="441"/>
      <c r="BA1157" s="441"/>
      <c r="BB1157" s="441"/>
    </row>
    <row r="1158" spans="1:54" ht="15.75" customHeight="1">
      <c r="A1158" s="40"/>
      <c r="B1158" s="89" t="s">
        <v>1029</v>
      </c>
      <c r="C1158" s="441"/>
      <c r="D1158" s="441">
        <v>3755</v>
      </c>
      <c r="E1158" s="441">
        <f>6*7</f>
        <v>42</v>
      </c>
      <c r="F1158" s="41" t="s">
        <v>2424</v>
      </c>
      <c r="G1158" s="41" t="s">
        <v>2031</v>
      </c>
      <c r="H1158" s="441"/>
      <c r="I1158" s="441"/>
      <c r="J1158" s="441"/>
      <c r="K1158" s="441"/>
      <c r="L1158" s="441"/>
      <c r="M1158" s="441"/>
      <c r="N1158" s="441"/>
      <c r="O1158" s="441"/>
      <c r="P1158" s="441"/>
      <c r="Q1158" s="441"/>
      <c r="R1158" s="441"/>
      <c r="S1158" s="441"/>
      <c r="T1158" s="441"/>
      <c r="U1158" s="441"/>
      <c r="V1158" s="441"/>
      <c r="W1158" s="441"/>
      <c r="X1158" s="441"/>
      <c r="Y1158" s="441"/>
      <c r="Z1158" s="441"/>
      <c r="AA1158" s="441"/>
      <c r="AB1158" s="441"/>
      <c r="AC1158" s="441"/>
      <c r="AD1158" s="441"/>
      <c r="AE1158" s="441"/>
      <c r="AF1158" s="441"/>
      <c r="AG1158" s="441"/>
      <c r="AH1158" s="441"/>
      <c r="AI1158" s="441"/>
      <c r="AJ1158" s="441"/>
      <c r="AK1158" s="441"/>
      <c r="AL1158" s="441"/>
      <c r="AM1158" s="441"/>
      <c r="AN1158" s="441"/>
      <c r="AO1158" s="441"/>
      <c r="AP1158" s="441"/>
      <c r="AQ1158" s="441"/>
      <c r="AR1158" s="441"/>
      <c r="AS1158" s="441"/>
      <c r="AT1158" s="441"/>
      <c r="AU1158" s="441"/>
      <c r="AV1158" s="441"/>
      <c r="AW1158" s="441"/>
      <c r="AX1158" s="441"/>
      <c r="AY1158" s="441"/>
      <c r="AZ1158" s="441"/>
      <c r="BA1158" s="441"/>
      <c r="BB1158" s="441"/>
    </row>
    <row r="1159" spans="1:54" ht="15.75" customHeight="1">
      <c r="A1159" s="40"/>
      <c r="B1159" s="89" t="s">
        <v>1153</v>
      </c>
      <c r="C1159" s="441"/>
      <c r="D1159" s="441">
        <v>3395</v>
      </c>
      <c r="E1159" s="441">
        <v>2</v>
      </c>
      <c r="F1159" s="441">
        <v>39</v>
      </c>
      <c r="G1159" s="41" t="s">
        <v>1024</v>
      </c>
      <c r="H1159" s="441"/>
      <c r="I1159" s="441"/>
      <c r="J1159" s="441"/>
      <c r="K1159" s="441"/>
      <c r="L1159" s="441"/>
      <c r="M1159" s="441"/>
      <c r="N1159" s="441"/>
      <c r="O1159" s="441"/>
      <c r="P1159" s="441"/>
      <c r="Q1159" s="441"/>
      <c r="R1159" s="441"/>
      <c r="S1159" s="441"/>
      <c r="T1159" s="441"/>
      <c r="U1159" s="441"/>
      <c r="V1159" s="441"/>
      <c r="W1159" s="441"/>
      <c r="X1159" s="441"/>
      <c r="Y1159" s="441"/>
      <c r="Z1159" s="441"/>
      <c r="AA1159" s="441"/>
      <c r="AB1159" s="441"/>
      <c r="AC1159" s="441"/>
      <c r="AD1159" s="441"/>
      <c r="AE1159" s="441"/>
      <c r="AF1159" s="441"/>
      <c r="AG1159" s="441"/>
      <c r="AH1159" s="441"/>
      <c r="AI1159" s="441"/>
      <c r="AJ1159" s="441"/>
      <c r="AK1159" s="441"/>
      <c r="AL1159" s="441"/>
      <c r="AM1159" s="441"/>
      <c r="AN1159" s="441"/>
      <c r="AO1159" s="441"/>
      <c r="AP1159" s="441"/>
      <c r="AQ1159" s="441"/>
      <c r="AR1159" s="441"/>
      <c r="AS1159" s="441"/>
      <c r="AT1159" s="441"/>
      <c r="AU1159" s="441"/>
      <c r="AV1159" s="441"/>
      <c r="AW1159" s="441"/>
      <c r="AX1159" s="441"/>
      <c r="AY1159" s="441"/>
      <c r="AZ1159" s="441"/>
      <c r="BA1159" s="441"/>
      <c r="BB1159" s="441"/>
    </row>
    <row r="1160" spans="1:54" ht="15.75" customHeight="1">
      <c r="A1160" s="40"/>
      <c r="B1160" s="89" t="s">
        <v>1025</v>
      </c>
      <c r="C1160" s="441"/>
      <c r="D1160" s="441">
        <v>2095</v>
      </c>
      <c r="E1160" s="441">
        <f>8*7+1</f>
        <v>57</v>
      </c>
      <c r="F1160" s="41" t="s">
        <v>2115</v>
      </c>
      <c r="G1160" s="41" t="s">
        <v>2041</v>
      </c>
      <c r="H1160" s="441"/>
      <c r="I1160" s="441"/>
      <c r="J1160" s="441"/>
      <c r="K1160" s="441"/>
      <c r="L1160" s="441"/>
      <c r="M1160" s="441"/>
      <c r="N1160" s="441"/>
      <c r="O1160" s="441"/>
      <c r="P1160" s="441"/>
      <c r="Q1160" s="441"/>
      <c r="R1160" s="441"/>
      <c r="S1160" s="441"/>
      <c r="T1160" s="441"/>
      <c r="U1160" s="441"/>
      <c r="V1160" s="441"/>
      <c r="W1160" s="441"/>
      <c r="X1160" s="441"/>
      <c r="Y1160" s="441"/>
      <c r="Z1160" s="441"/>
      <c r="AA1160" s="441"/>
      <c r="AB1160" s="441"/>
      <c r="AC1160" s="441"/>
      <c r="AD1160" s="441"/>
      <c r="AE1160" s="441"/>
      <c r="AF1160" s="441"/>
      <c r="AG1160" s="441"/>
      <c r="AH1160" s="441"/>
      <c r="AI1160" s="441"/>
      <c r="AJ1160" s="441"/>
      <c r="AK1160" s="441"/>
      <c r="AL1160" s="441"/>
      <c r="AM1160" s="441"/>
      <c r="AN1160" s="441"/>
      <c r="AO1160" s="441"/>
      <c r="AP1160" s="441"/>
      <c r="AQ1160" s="441"/>
      <c r="AR1160" s="441"/>
      <c r="AS1160" s="441"/>
      <c r="AT1160" s="441"/>
      <c r="AU1160" s="441"/>
      <c r="AV1160" s="441"/>
      <c r="AW1160" s="441"/>
      <c r="AX1160" s="441"/>
      <c r="AY1160" s="441"/>
      <c r="AZ1160" s="441"/>
      <c r="BA1160" s="441"/>
      <c r="BB1160" s="441"/>
    </row>
    <row r="1161" spans="1:54" ht="15.75" customHeight="1">
      <c r="A1161" s="40"/>
      <c r="B1161" s="89" t="s">
        <v>1009</v>
      </c>
      <c r="C1161" s="441"/>
      <c r="D1161" s="441">
        <v>3640</v>
      </c>
      <c r="E1161" s="441">
        <v>78</v>
      </c>
      <c r="F1161" s="41" t="s">
        <v>2819</v>
      </c>
      <c r="G1161" s="41" t="s">
        <v>2185</v>
      </c>
      <c r="H1161" s="441"/>
      <c r="I1161" s="441"/>
      <c r="J1161" s="441"/>
      <c r="K1161" s="441"/>
      <c r="L1161" s="441"/>
      <c r="M1161" s="441"/>
      <c r="N1161" s="441"/>
      <c r="O1161" s="441"/>
      <c r="P1161" s="441"/>
      <c r="Q1161" s="441"/>
      <c r="R1161" s="441"/>
      <c r="S1161" s="441"/>
      <c r="T1161" s="441"/>
      <c r="U1161" s="441"/>
      <c r="V1161" s="441"/>
      <c r="W1161" s="441"/>
      <c r="X1161" s="441"/>
      <c r="Y1161" s="441"/>
      <c r="Z1161" s="441"/>
      <c r="AA1161" s="441"/>
      <c r="AB1161" s="441"/>
      <c r="AC1161" s="441"/>
      <c r="AD1161" s="441"/>
      <c r="AE1161" s="441"/>
      <c r="AF1161" s="441"/>
      <c r="AG1161" s="441"/>
      <c r="AH1161" s="441"/>
      <c r="AI1161" s="441"/>
      <c r="AJ1161" s="441"/>
      <c r="AK1161" s="441"/>
      <c r="AL1161" s="441"/>
      <c r="AM1161" s="441"/>
      <c r="AN1161" s="441"/>
      <c r="AO1161" s="441"/>
      <c r="AP1161" s="441"/>
      <c r="AQ1161" s="441"/>
      <c r="AR1161" s="441"/>
      <c r="AS1161" s="441"/>
      <c r="AT1161" s="441"/>
      <c r="AU1161" s="441"/>
      <c r="AV1161" s="441"/>
      <c r="AW1161" s="441"/>
      <c r="AX1161" s="441"/>
      <c r="AY1161" s="441"/>
      <c r="AZ1161" s="441"/>
      <c r="BA1161" s="441"/>
      <c r="BB1161" s="441"/>
    </row>
    <row r="1162" spans="1:54" ht="15.75" customHeight="1">
      <c r="A1162" s="188" t="s">
        <v>1028</v>
      </c>
      <c r="B1162" s="89" t="s">
        <v>1281</v>
      </c>
      <c r="C1162" s="441"/>
      <c r="D1162" s="441">
        <v>2380</v>
      </c>
      <c r="E1162" s="441">
        <v>3</v>
      </c>
      <c r="F1162" s="41" t="s">
        <v>1020</v>
      </c>
      <c r="G1162" s="441">
        <v>33</v>
      </c>
      <c r="H1162" s="441"/>
      <c r="I1162" s="441"/>
      <c r="J1162" s="441"/>
      <c r="K1162" s="441"/>
      <c r="L1162" s="441"/>
      <c r="M1162" s="441"/>
      <c r="N1162" s="441"/>
      <c r="O1162" s="441"/>
      <c r="P1162" s="441"/>
      <c r="Q1162" s="441"/>
      <c r="R1162" s="441"/>
      <c r="S1162" s="441"/>
      <c r="T1162" s="441"/>
      <c r="U1162" s="441"/>
      <c r="V1162" s="441"/>
      <c r="W1162" s="441"/>
      <c r="X1162" s="441"/>
      <c r="Y1162" s="441"/>
      <c r="Z1162" s="441"/>
      <c r="AA1162" s="441"/>
      <c r="AB1162" s="441"/>
      <c r="AC1162" s="441"/>
      <c r="AD1162" s="441"/>
      <c r="AE1162" s="441"/>
      <c r="AF1162" s="441"/>
      <c r="AG1162" s="441"/>
      <c r="AH1162" s="441"/>
      <c r="AI1162" s="441"/>
      <c r="AJ1162" s="441"/>
      <c r="AK1162" s="441"/>
      <c r="AL1162" s="441"/>
      <c r="AM1162" s="441"/>
      <c r="AN1162" s="441"/>
      <c r="AO1162" s="441"/>
      <c r="AP1162" s="441"/>
      <c r="AQ1162" s="441"/>
      <c r="AR1162" s="441"/>
      <c r="AS1162" s="441"/>
      <c r="AT1162" s="441"/>
      <c r="AU1162" s="441"/>
      <c r="AV1162" s="441"/>
      <c r="AW1162" s="441"/>
      <c r="AX1162" s="441"/>
      <c r="AY1162" s="441"/>
      <c r="AZ1162" s="441"/>
      <c r="BA1162" s="441"/>
      <c r="BB1162" s="441"/>
    </row>
    <row r="1163" spans="1:54" ht="15.75" customHeight="1">
      <c r="A1163" s="188" t="s">
        <v>1031</v>
      </c>
      <c r="B1163" s="89" t="s">
        <v>1281</v>
      </c>
      <c r="C1163" s="441"/>
      <c r="D1163" s="441"/>
      <c r="E1163" s="441"/>
      <c r="F1163" s="41" t="s">
        <v>669</v>
      </c>
      <c r="G1163" s="441"/>
      <c r="H1163" s="441"/>
      <c r="I1163" s="441"/>
      <c r="J1163" s="441"/>
      <c r="K1163" s="441"/>
      <c r="L1163" s="441"/>
      <c r="M1163" s="441"/>
      <c r="N1163" s="441"/>
      <c r="O1163" s="441"/>
      <c r="P1163" s="441"/>
      <c r="Q1163" s="441"/>
      <c r="R1163" s="441"/>
      <c r="S1163" s="441"/>
      <c r="T1163" s="441"/>
      <c r="U1163" s="441"/>
      <c r="V1163" s="441"/>
      <c r="W1163" s="441"/>
      <c r="X1163" s="441"/>
      <c r="Y1163" s="441"/>
      <c r="Z1163" s="441"/>
      <c r="AA1163" s="441"/>
      <c r="AB1163" s="441"/>
      <c r="AC1163" s="441"/>
      <c r="AD1163" s="441"/>
      <c r="AE1163" s="441"/>
      <c r="AF1163" s="441"/>
      <c r="AG1163" s="441"/>
      <c r="AH1163" s="441"/>
      <c r="AI1163" s="441"/>
      <c r="AJ1163" s="441"/>
      <c r="AK1163" s="441"/>
      <c r="AL1163" s="441"/>
      <c r="AM1163" s="441"/>
      <c r="AN1163" s="441"/>
      <c r="AO1163" s="441"/>
      <c r="AP1163" s="441"/>
      <c r="AQ1163" s="441"/>
      <c r="AR1163" s="441"/>
      <c r="AS1163" s="441"/>
      <c r="AT1163" s="441"/>
      <c r="AU1163" s="441"/>
      <c r="AV1163" s="441"/>
      <c r="AW1163" s="441"/>
      <c r="AX1163" s="441"/>
      <c r="AY1163" s="441"/>
      <c r="AZ1163" s="441"/>
      <c r="BA1163" s="441"/>
      <c r="BB1163" s="441"/>
    </row>
    <row r="1164" spans="1:54" ht="15.75" customHeight="1">
      <c r="A1164" s="188" t="s">
        <v>1033</v>
      </c>
      <c r="B1164" s="89" t="s">
        <v>759</v>
      </c>
      <c r="C1164" s="441"/>
      <c r="D1164" s="441"/>
      <c r="E1164" s="441"/>
      <c r="F1164" s="441"/>
      <c r="G1164" s="91">
        <f>(37.13+37.62)/2</f>
        <v>37.375</v>
      </c>
      <c r="H1164" s="441"/>
      <c r="I1164" s="441"/>
      <c r="J1164" s="441"/>
      <c r="K1164" s="441"/>
      <c r="L1164" s="441"/>
      <c r="M1164" s="441"/>
      <c r="N1164" s="441"/>
      <c r="O1164" s="441"/>
      <c r="P1164" s="441"/>
      <c r="Q1164" s="441"/>
      <c r="R1164" s="441"/>
      <c r="S1164" s="441"/>
      <c r="T1164" s="441"/>
      <c r="U1164" s="441"/>
      <c r="V1164" s="441"/>
      <c r="W1164" s="441"/>
      <c r="X1164" s="441"/>
      <c r="Y1164" s="441"/>
      <c r="Z1164" s="441"/>
      <c r="AA1164" s="441"/>
      <c r="AB1164" s="441"/>
      <c r="AC1164" s="441"/>
      <c r="AD1164" s="441"/>
      <c r="AE1164" s="441"/>
      <c r="AF1164" s="441"/>
      <c r="AG1164" s="441"/>
      <c r="AH1164" s="441"/>
      <c r="AI1164" s="441"/>
      <c r="AJ1164" s="441"/>
      <c r="AK1164" s="441"/>
      <c r="AL1164" s="441"/>
      <c r="AM1164" s="441"/>
      <c r="AN1164" s="441"/>
      <c r="AO1164" s="441"/>
      <c r="AP1164" s="441"/>
      <c r="AQ1164" s="441"/>
      <c r="AR1164" s="441"/>
      <c r="AS1164" s="441"/>
      <c r="AT1164" s="441"/>
      <c r="AU1164" s="441"/>
      <c r="AV1164" s="441"/>
      <c r="AW1164" s="441"/>
      <c r="AX1164" s="441"/>
      <c r="AY1164" s="441"/>
      <c r="AZ1164" s="441"/>
      <c r="BA1164" s="441"/>
      <c r="BB1164" s="441"/>
    </row>
    <row r="1165" spans="1:54" ht="15.75" customHeight="1">
      <c r="A1165" s="188" t="s">
        <v>1034</v>
      </c>
      <c r="B1165" s="89" t="s">
        <v>1281</v>
      </c>
      <c r="C1165" s="441"/>
      <c r="D1165" s="441"/>
      <c r="E1165" s="441">
        <v>7</v>
      </c>
      <c r="F1165" s="41" t="s">
        <v>715</v>
      </c>
      <c r="G1165" s="41" t="s">
        <v>2040</v>
      </c>
      <c r="H1165" s="41" t="s">
        <v>2358</v>
      </c>
      <c r="I1165" s="441"/>
      <c r="J1165" s="441"/>
      <c r="K1165" s="441"/>
      <c r="L1165" s="441"/>
      <c r="M1165" s="441"/>
      <c r="N1165" s="441"/>
      <c r="O1165" s="441"/>
      <c r="P1165" s="441"/>
      <c r="Q1165" s="441"/>
      <c r="R1165" s="441"/>
      <c r="S1165" s="441"/>
      <c r="T1165" s="441"/>
      <c r="U1165" s="441"/>
      <c r="V1165" s="441"/>
      <c r="W1165" s="441"/>
      <c r="X1165" s="441"/>
      <c r="Y1165" s="441"/>
      <c r="Z1165" s="441"/>
      <c r="AA1165" s="441"/>
      <c r="AB1165" s="441"/>
      <c r="AC1165" s="441"/>
      <c r="AD1165" s="441"/>
      <c r="AE1165" s="441"/>
      <c r="AF1165" s="441"/>
      <c r="AG1165" s="441"/>
      <c r="AH1165" s="441"/>
      <c r="AI1165" s="441"/>
      <c r="AJ1165" s="441"/>
      <c r="AK1165" s="441"/>
      <c r="AL1165" s="441"/>
      <c r="AM1165" s="441"/>
      <c r="AN1165" s="441"/>
      <c r="AO1165" s="441"/>
      <c r="AP1165" s="441"/>
      <c r="AQ1165" s="441"/>
      <c r="AR1165" s="441"/>
      <c r="AS1165" s="441"/>
      <c r="AT1165" s="441"/>
      <c r="AU1165" s="441"/>
      <c r="AV1165" s="441"/>
      <c r="AW1165" s="441"/>
      <c r="AX1165" s="441"/>
      <c r="AY1165" s="441"/>
      <c r="AZ1165" s="441"/>
      <c r="BA1165" s="441"/>
      <c r="BB1165" s="441"/>
    </row>
    <row r="1166" spans="1:54" ht="15.75" customHeight="1">
      <c r="A1166" s="188" t="s">
        <v>1036</v>
      </c>
      <c r="B1166" s="89" t="s">
        <v>1281</v>
      </c>
      <c r="C1166" s="441"/>
      <c r="D1166" s="441">
        <v>2500</v>
      </c>
      <c r="E1166" s="441">
        <v>1</v>
      </c>
      <c r="F1166" s="441">
        <v>36</v>
      </c>
      <c r="G1166" s="41" t="s">
        <v>2125</v>
      </c>
      <c r="H1166" s="441"/>
      <c r="I1166" s="441"/>
      <c r="J1166" s="441"/>
      <c r="K1166" s="441"/>
      <c r="L1166" s="441"/>
      <c r="M1166" s="441"/>
      <c r="N1166" s="441"/>
      <c r="O1166" s="441"/>
      <c r="P1166" s="441"/>
      <c r="Q1166" s="441"/>
      <c r="R1166" s="441"/>
      <c r="S1166" s="441"/>
      <c r="T1166" s="441"/>
      <c r="U1166" s="441"/>
      <c r="V1166" s="441"/>
      <c r="W1166" s="441"/>
      <c r="X1166" s="441"/>
      <c r="Y1166" s="441"/>
      <c r="Z1166" s="441"/>
      <c r="AA1166" s="441"/>
      <c r="AB1166" s="441"/>
      <c r="AC1166" s="441"/>
      <c r="AD1166" s="441"/>
      <c r="AE1166" s="441"/>
      <c r="AF1166" s="441"/>
      <c r="AG1166" s="441"/>
      <c r="AH1166" s="441"/>
      <c r="AI1166" s="441"/>
      <c r="AJ1166" s="441"/>
      <c r="AK1166" s="441"/>
      <c r="AL1166" s="441"/>
      <c r="AM1166" s="441"/>
      <c r="AN1166" s="441"/>
      <c r="AO1166" s="441"/>
      <c r="AP1166" s="441"/>
      <c r="AQ1166" s="441"/>
      <c r="AR1166" s="441"/>
      <c r="AS1166" s="441"/>
      <c r="AT1166" s="441"/>
      <c r="AU1166" s="441"/>
      <c r="AV1166" s="441"/>
      <c r="AW1166" s="441"/>
      <c r="AX1166" s="441"/>
      <c r="AY1166" s="441"/>
      <c r="AZ1166" s="441"/>
      <c r="BA1166" s="441"/>
      <c r="BB1166" s="441"/>
    </row>
    <row r="1167" spans="1:54" ht="15.75" customHeight="1">
      <c r="A1167" s="188" t="s">
        <v>1037</v>
      </c>
      <c r="B1167" s="89" t="s">
        <v>759</v>
      </c>
      <c r="C1167" s="441"/>
      <c r="D1167" s="441"/>
      <c r="E1167" s="441"/>
      <c r="F1167" s="441"/>
      <c r="G1167" s="441"/>
      <c r="H1167" s="441"/>
      <c r="I1167" s="441"/>
      <c r="J1167" s="441"/>
      <c r="K1167" s="441"/>
      <c r="L1167" s="441"/>
      <c r="M1167" s="441"/>
      <c r="N1167" s="441"/>
      <c r="O1167" s="441"/>
      <c r="P1167" s="441"/>
      <c r="Q1167" s="441"/>
      <c r="R1167" s="441"/>
      <c r="S1167" s="441"/>
      <c r="T1167" s="441"/>
      <c r="U1167" s="441"/>
      <c r="V1167" s="441"/>
      <c r="W1167" s="441"/>
      <c r="X1167" s="441"/>
      <c r="Y1167" s="441"/>
      <c r="Z1167" s="441"/>
      <c r="AA1167" s="441"/>
      <c r="AB1167" s="441"/>
      <c r="AC1167" s="441"/>
      <c r="AD1167" s="441"/>
      <c r="AE1167" s="441"/>
      <c r="AF1167" s="441"/>
      <c r="AG1167" s="441"/>
      <c r="AH1167" s="441"/>
      <c r="AI1167" s="441"/>
      <c r="AJ1167" s="441"/>
      <c r="AK1167" s="441"/>
      <c r="AL1167" s="441"/>
      <c r="AM1167" s="441"/>
      <c r="AN1167" s="441"/>
      <c r="AO1167" s="441"/>
      <c r="AP1167" s="441"/>
      <c r="AQ1167" s="441"/>
      <c r="AR1167" s="441"/>
      <c r="AS1167" s="441"/>
      <c r="AT1167" s="441"/>
      <c r="AU1167" s="441"/>
      <c r="AV1167" s="441"/>
      <c r="AW1167" s="441"/>
      <c r="AX1167" s="441"/>
      <c r="AY1167" s="441"/>
      <c r="AZ1167" s="441"/>
      <c r="BA1167" s="441"/>
      <c r="BB1167" s="441"/>
    </row>
    <row r="1168" spans="1:54" ht="15.75" customHeight="1">
      <c r="A1168" s="188" t="s">
        <v>1039</v>
      </c>
      <c r="B1168" s="89" t="s">
        <v>759</v>
      </c>
      <c r="C1168" s="441"/>
      <c r="D1168" s="441"/>
      <c r="E1168" s="441"/>
      <c r="F1168" s="441"/>
      <c r="G1168" s="441"/>
      <c r="H1168" s="441"/>
      <c r="I1168" s="441"/>
      <c r="J1168" s="441"/>
      <c r="K1168" s="441"/>
      <c r="L1168" s="441"/>
      <c r="M1168" s="441"/>
      <c r="N1168" s="441"/>
      <c r="O1168" s="441"/>
      <c r="P1168" s="441"/>
      <c r="Q1168" s="441"/>
      <c r="R1168" s="441"/>
      <c r="S1168" s="441"/>
      <c r="T1168" s="441"/>
      <c r="U1168" s="441"/>
      <c r="V1168" s="441"/>
      <c r="W1168" s="441"/>
      <c r="X1168" s="441"/>
      <c r="Y1168" s="441"/>
      <c r="Z1168" s="441"/>
      <c r="AA1168" s="441"/>
      <c r="AB1168" s="441"/>
      <c r="AC1168" s="441"/>
      <c r="AD1168" s="441"/>
      <c r="AE1168" s="441"/>
      <c r="AF1168" s="441"/>
      <c r="AG1168" s="441"/>
      <c r="AH1168" s="441"/>
      <c r="AI1168" s="441"/>
      <c r="AJ1168" s="441"/>
      <c r="AK1168" s="441"/>
      <c r="AL1168" s="441"/>
      <c r="AM1168" s="441"/>
      <c r="AN1168" s="441"/>
      <c r="AO1168" s="441"/>
      <c r="AP1168" s="441"/>
      <c r="AQ1168" s="441"/>
      <c r="AR1168" s="441"/>
      <c r="AS1168" s="441"/>
      <c r="AT1168" s="441"/>
      <c r="AU1168" s="441"/>
      <c r="AV1168" s="441"/>
      <c r="AW1168" s="441"/>
      <c r="AX1168" s="441"/>
      <c r="AY1168" s="441"/>
      <c r="AZ1168" s="441"/>
      <c r="BA1168" s="441"/>
      <c r="BB1168" s="441"/>
    </row>
    <row r="1169" spans="1:54" ht="15.75" customHeight="1">
      <c r="A1169" s="188" t="s">
        <v>1041</v>
      </c>
      <c r="B1169" s="89" t="s">
        <v>1281</v>
      </c>
      <c r="C1169" s="441"/>
      <c r="D1169" s="441">
        <v>2370</v>
      </c>
      <c r="E1169" s="436">
        <v>8</v>
      </c>
      <c r="F1169" s="41" t="s">
        <v>1042</v>
      </c>
      <c r="G1169" s="441">
        <v>34</v>
      </c>
      <c r="H1169" s="441"/>
      <c r="I1169" s="441"/>
      <c r="J1169" s="441"/>
      <c r="K1169" s="441"/>
      <c r="L1169" s="441"/>
      <c r="M1169" s="441"/>
      <c r="N1169" s="441"/>
      <c r="O1169" s="441"/>
      <c r="P1169" s="441"/>
      <c r="Q1169" s="441"/>
      <c r="R1169" s="441"/>
      <c r="S1169" s="441"/>
      <c r="T1169" s="441"/>
      <c r="U1169" s="441"/>
      <c r="V1169" s="441"/>
      <c r="W1169" s="441"/>
      <c r="X1169" s="441"/>
      <c r="Y1169" s="441"/>
      <c r="Z1169" s="441"/>
      <c r="AA1169" s="441"/>
      <c r="AB1169" s="441"/>
      <c r="AC1169" s="441"/>
      <c r="AD1169" s="441"/>
      <c r="AE1169" s="441"/>
      <c r="AF1169" s="441"/>
      <c r="AG1169" s="441"/>
      <c r="AH1169" s="441"/>
      <c r="AI1169" s="441"/>
      <c r="AJ1169" s="441"/>
      <c r="AK1169" s="441"/>
      <c r="AL1169" s="441"/>
      <c r="AM1169" s="441"/>
      <c r="AN1169" s="441"/>
      <c r="AO1169" s="441"/>
      <c r="AP1169" s="441"/>
      <c r="AQ1169" s="441"/>
      <c r="AR1169" s="441"/>
      <c r="AS1169" s="441"/>
      <c r="AT1169" s="441"/>
      <c r="AU1169" s="441"/>
      <c r="AV1169" s="441"/>
      <c r="AW1169" s="441"/>
      <c r="AX1169" s="441"/>
      <c r="AY1169" s="441"/>
      <c r="AZ1169" s="441"/>
      <c r="BA1169" s="441"/>
      <c r="BB1169" s="441"/>
    </row>
    <row r="1170" spans="1:54" ht="15.75" customHeight="1">
      <c r="A1170" s="188" t="s">
        <v>1043</v>
      </c>
      <c r="B1170" s="89" t="s">
        <v>1309</v>
      </c>
      <c r="C1170" s="441"/>
      <c r="D1170" s="441"/>
      <c r="E1170" s="441">
        <v>7</v>
      </c>
      <c r="F1170" s="441">
        <v>29</v>
      </c>
      <c r="G1170" s="441">
        <v>30</v>
      </c>
      <c r="H1170" s="441"/>
      <c r="I1170" s="441"/>
      <c r="J1170" s="441"/>
      <c r="K1170" s="441"/>
      <c r="L1170" s="441"/>
      <c r="M1170" s="441"/>
      <c r="N1170" s="441"/>
      <c r="O1170" s="441"/>
      <c r="P1170" s="441"/>
      <c r="Q1170" s="441"/>
      <c r="R1170" s="441"/>
      <c r="S1170" s="441"/>
      <c r="T1170" s="441"/>
      <c r="U1170" s="441"/>
      <c r="V1170" s="441"/>
      <c r="W1170" s="441"/>
      <c r="X1170" s="441"/>
      <c r="Y1170" s="441"/>
      <c r="Z1170" s="441"/>
      <c r="AA1170" s="441"/>
      <c r="AB1170" s="441"/>
      <c r="AC1170" s="441"/>
      <c r="AD1170" s="441"/>
      <c r="AE1170" s="441"/>
      <c r="AF1170" s="441"/>
      <c r="AG1170" s="441"/>
      <c r="AH1170" s="441"/>
      <c r="AI1170" s="441"/>
      <c r="AJ1170" s="441"/>
      <c r="AK1170" s="441"/>
      <c r="AL1170" s="441"/>
      <c r="AM1170" s="441"/>
      <c r="AN1170" s="441"/>
      <c r="AO1170" s="441"/>
      <c r="AP1170" s="441"/>
      <c r="AQ1170" s="441"/>
      <c r="AR1170" s="441"/>
      <c r="AS1170" s="441"/>
      <c r="AT1170" s="441"/>
      <c r="AU1170" s="441"/>
      <c r="AV1170" s="441"/>
      <c r="AW1170" s="441"/>
      <c r="AX1170" s="441"/>
      <c r="AY1170" s="441"/>
      <c r="AZ1170" s="441"/>
      <c r="BA1170" s="441"/>
      <c r="BB1170" s="441"/>
    </row>
    <row r="1171" spans="1:54" ht="15.75" customHeight="1">
      <c r="A1171" s="188" t="s">
        <v>1045</v>
      </c>
      <c r="B1171" s="89" t="s">
        <v>2820</v>
      </c>
      <c r="C1171" s="441"/>
      <c r="D1171" s="435">
        <v>3295</v>
      </c>
      <c r="E1171" s="441">
        <v>7</v>
      </c>
      <c r="F1171" s="91">
        <v>39</v>
      </c>
      <c r="G1171" s="18" t="s">
        <v>2126</v>
      </c>
      <c r="H1171" s="441"/>
      <c r="I1171" s="441"/>
      <c r="J1171" s="441"/>
      <c r="K1171" s="441"/>
      <c r="L1171" s="441"/>
      <c r="M1171" s="441"/>
      <c r="N1171" s="441"/>
      <c r="O1171" s="441"/>
      <c r="P1171" s="441"/>
      <c r="Q1171" s="441"/>
      <c r="R1171" s="441"/>
      <c r="S1171" s="441"/>
      <c r="T1171" s="441"/>
      <c r="U1171" s="441"/>
      <c r="V1171" s="441"/>
      <c r="W1171" s="441"/>
      <c r="X1171" s="441"/>
      <c r="Y1171" s="441"/>
      <c r="Z1171" s="441"/>
      <c r="AA1171" s="441"/>
      <c r="AB1171" s="441"/>
      <c r="AC1171" s="441"/>
      <c r="AD1171" s="441"/>
      <c r="AE1171" s="441"/>
      <c r="AF1171" s="441"/>
      <c r="AG1171" s="441"/>
      <c r="AH1171" s="441"/>
      <c r="AI1171" s="441"/>
      <c r="AJ1171" s="441"/>
      <c r="AK1171" s="441"/>
      <c r="AL1171" s="441"/>
      <c r="AM1171" s="441"/>
      <c r="AN1171" s="441"/>
      <c r="AO1171" s="441"/>
      <c r="AP1171" s="441"/>
      <c r="AQ1171" s="441"/>
      <c r="AR1171" s="441"/>
      <c r="AS1171" s="441"/>
      <c r="AT1171" s="441"/>
      <c r="AU1171" s="441"/>
      <c r="AV1171" s="441"/>
      <c r="AW1171" s="441"/>
      <c r="AX1171" s="441"/>
      <c r="AY1171" s="441"/>
      <c r="AZ1171" s="441"/>
      <c r="BA1171" s="441"/>
      <c r="BB1171" s="441"/>
    </row>
    <row r="1172" spans="1:54" ht="15.75" customHeight="1">
      <c r="A1172" s="188" t="s">
        <v>1049</v>
      </c>
      <c r="B1172" s="89" t="s">
        <v>759</v>
      </c>
      <c r="C1172" s="441"/>
      <c r="D1172" s="441"/>
      <c r="E1172" s="441"/>
      <c r="F1172" s="441"/>
      <c r="G1172" s="441"/>
      <c r="H1172" s="441"/>
      <c r="I1172" s="441"/>
      <c r="J1172" s="441"/>
      <c r="K1172" s="441"/>
      <c r="L1172" s="441"/>
      <c r="M1172" s="441"/>
      <c r="N1172" s="441"/>
      <c r="O1172" s="441"/>
      <c r="P1172" s="441"/>
      <c r="Q1172" s="441"/>
      <c r="R1172" s="441"/>
      <c r="S1172" s="441"/>
      <c r="T1172" s="441"/>
      <c r="U1172" s="441"/>
      <c r="V1172" s="441"/>
      <c r="W1172" s="441"/>
      <c r="X1172" s="441"/>
      <c r="Y1172" s="441"/>
      <c r="Z1172" s="441"/>
      <c r="AA1172" s="441"/>
      <c r="AB1172" s="441"/>
      <c r="AC1172" s="441"/>
      <c r="AD1172" s="441"/>
      <c r="AE1172" s="441"/>
      <c r="AF1172" s="441"/>
      <c r="AG1172" s="441"/>
      <c r="AH1172" s="441"/>
      <c r="AI1172" s="441"/>
      <c r="AJ1172" s="441"/>
      <c r="AK1172" s="441"/>
      <c r="AL1172" s="441"/>
      <c r="AM1172" s="441"/>
      <c r="AN1172" s="441"/>
      <c r="AO1172" s="441"/>
      <c r="AP1172" s="441"/>
      <c r="AQ1172" s="441"/>
      <c r="AR1172" s="441"/>
      <c r="AS1172" s="441"/>
      <c r="AT1172" s="441"/>
      <c r="AU1172" s="441"/>
      <c r="AV1172" s="441"/>
      <c r="AW1172" s="441"/>
      <c r="AX1172" s="441"/>
      <c r="AY1172" s="441"/>
      <c r="AZ1172" s="441"/>
      <c r="BA1172" s="441"/>
      <c r="BB1172" s="441"/>
    </row>
    <row r="1173" spans="1:54" ht="15.75" customHeight="1">
      <c r="A1173" s="188" t="s">
        <v>1051</v>
      </c>
      <c r="B1173" s="89" t="s">
        <v>759</v>
      </c>
      <c r="C1173" s="441"/>
      <c r="D1173" s="441"/>
      <c r="E1173" s="441"/>
      <c r="F1173" s="441"/>
      <c r="G1173" s="441"/>
      <c r="H1173" s="441"/>
      <c r="I1173" s="441"/>
      <c r="J1173" s="441"/>
      <c r="K1173" s="441"/>
      <c r="L1173" s="441"/>
      <c r="M1173" s="441"/>
      <c r="N1173" s="441"/>
      <c r="O1173" s="441"/>
      <c r="P1173" s="441"/>
      <c r="Q1173" s="441"/>
      <c r="R1173" s="441"/>
      <c r="S1173" s="441"/>
      <c r="T1173" s="441"/>
      <c r="U1173" s="441"/>
      <c r="V1173" s="441"/>
      <c r="W1173" s="441"/>
      <c r="X1173" s="441"/>
      <c r="Y1173" s="441"/>
      <c r="Z1173" s="441"/>
      <c r="AA1173" s="441"/>
      <c r="AB1173" s="441"/>
      <c r="AC1173" s="441"/>
      <c r="AD1173" s="441"/>
      <c r="AE1173" s="441"/>
      <c r="AF1173" s="441"/>
      <c r="AG1173" s="441"/>
      <c r="AH1173" s="441"/>
      <c r="AI1173" s="441"/>
      <c r="AJ1173" s="441"/>
      <c r="AK1173" s="441"/>
      <c r="AL1173" s="441"/>
      <c r="AM1173" s="441"/>
      <c r="AN1173" s="441"/>
      <c r="AO1173" s="441"/>
      <c r="AP1173" s="441"/>
      <c r="AQ1173" s="441"/>
      <c r="AR1173" s="441"/>
      <c r="AS1173" s="441"/>
      <c r="AT1173" s="441"/>
      <c r="AU1173" s="441"/>
      <c r="AV1173" s="441"/>
      <c r="AW1173" s="441"/>
      <c r="AX1173" s="441"/>
      <c r="AY1173" s="441"/>
      <c r="AZ1173" s="441"/>
      <c r="BA1173" s="441"/>
      <c r="BB1173" s="441"/>
    </row>
    <row r="1174" spans="1:54" s="205" customFormat="1" ht="15.75" customHeight="1">
      <c r="A1174" s="188" t="s">
        <v>1052</v>
      </c>
      <c r="B1174" s="89" t="s">
        <v>1281</v>
      </c>
      <c r="C1174" s="441"/>
      <c r="D1174" s="441">
        <v>2500</v>
      </c>
      <c r="E1174" s="441">
        <v>7</v>
      </c>
      <c r="F1174" s="41" t="s">
        <v>1054</v>
      </c>
      <c r="G1174" s="41" t="s">
        <v>814</v>
      </c>
      <c r="H1174" s="41" t="s">
        <v>2358</v>
      </c>
      <c r="I1174" s="441"/>
      <c r="J1174" s="441"/>
      <c r="K1174" s="441"/>
      <c r="L1174" s="441"/>
      <c r="M1174" s="441"/>
      <c r="N1174" s="441"/>
      <c r="O1174" s="441"/>
      <c r="P1174" s="441"/>
      <c r="Q1174" s="441"/>
      <c r="R1174" s="441"/>
      <c r="S1174" s="441"/>
      <c r="T1174" s="441"/>
      <c r="U1174" s="441"/>
      <c r="V1174" s="441"/>
      <c r="W1174" s="441"/>
      <c r="X1174" s="441"/>
      <c r="Y1174" s="441"/>
      <c r="Z1174" s="441"/>
      <c r="AA1174" s="441"/>
      <c r="AB1174" s="441"/>
      <c r="AC1174" s="441"/>
      <c r="AD1174" s="441"/>
      <c r="AE1174" s="441"/>
      <c r="AF1174" s="441"/>
      <c r="AG1174" s="441"/>
      <c r="AH1174" s="441"/>
      <c r="AI1174" s="441"/>
      <c r="AJ1174" s="441"/>
      <c r="AK1174" s="441"/>
      <c r="AL1174" s="441"/>
      <c r="AM1174" s="441"/>
      <c r="AN1174" s="441"/>
      <c r="AO1174" s="441"/>
      <c r="AP1174" s="441"/>
      <c r="AQ1174" s="441"/>
      <c r="AR1174" s="441"/>
      <c r="AS1174" s="441"/>
      <c r="AT1174" s="441"/>
      <c r="AU1174" s="441"/>
      <c r="AV1174" s="441"/>
      <c r="AW1174" s="441"/>
      <c r="AX1174" s="441"/>
      <c r="AY1174" s="441"/>
      <c r="AZ1174" s="441"/>
      <c r="BA1174" s="441"/>
      <c r="BB1174" s="441"/>
    </row>
    <row r="1175" spans="1:54" s="205" customFormat="1" ht="15.75" customHeight="1">
      <c r="A1175" s="188" t="s">
        <v>1056</v>
      </c>
      <c r="B1175" s="89" t="s">
        <v>2506</v>
      </c>
      <c r="C1175" s="441"/>
      <c r="D1175" s="435">
        <v>3072.28</v>
      </c>
      <c r="E1175" s="441"/>
      <c r="F1175" s="441"/>
      <c r="G1175" s="18" t="s">
        <v>2126</v>
      </c>
      <c r="H1175" s="441"/>
      <c r="I1175" s="441"/>
      <c r="J1175" s="441"/>
      <c r="K1175" s="441"/>
      <c r="L1175" s="441"/>
      <c r="M1175" s="441"/>
      <c r="N1175" s="441"/>
      <c r="O1175" s="441"/>
      <c r="P1175" s="441"/>
      <c r="Q1175" s="441"/>
      <c r="R1175" s="441"/>
      <c r="S1175" s="441"/>
      <c r="T1175" s="441"/>
      <c r="U1175" s="441"/>
      <c r="V1175" s="441"/>
      <c r="W1175" s="441"/>
      <c r="X1175" s="441"/>
      <c r="Y1175" s="441"/>
      <c r="Z1175" s="441"/>
      <c r="AA1175" s="441"/>
      <c r="AB1175" s="441"/>
      <c r="AC1175" s="441"/>
      <c r="AD1175" s="441"/>
      <c r="AE1175" s="441"/>
      <c r="AF1175" s="441"/>
      <c r="AG1175" s="441"/>
      <c r="AH1175" s="441"/>
      <c r="AI1175" s="441"/>
      <c r="AJ1175" s="441"/>
      <c r="AK1175" s="441"/>
      <c r="AL1175" s="441"/>
      <c r="AM1175" s="441"/>
      <c r="AN1175" s="441"/>
      <c r="AO1175" s="441"/>
      <c r="AP1175" s="441"/>
      <c r="AQ1175" s="441"/>
      <c r="AR1175" s="441"/>
      <c r="AS1175" s="441"/>
      <c r="AT1175" s="441"/>
      <c r="AU1175" s="441"/>
      <c r="AV1175" s="441"/>
      <c r="AW1175" s="441"/>
      <c r="AX1175" s="441"/>
      <c r="AY1175" s="441"/>
      <c r="AZ1175" s="441"/>
      <c r="BA1175" s="441"/>
      <c r="BB1175" s="441"/>
    </row>
    <row r="1176" spans="1:54" s="205" customFormat="1" ht="15.75" customHeight="1">
      <c r="A1176" s="188" t="s">
        <v>1060</v>
      </c>
      <c r="B1176" s="89" t="s">
        <v>2821</v>
      </c>
      <c r="C1176" s="441"/>
      <c r="D1176" s="435" t="s">
        <v>2128</v>
      </c>
      <c r="E1176" s="441"/>
      <c r="F1176" s="441"/>
      <c r="G1176" s="18" t="s">
        <v>2127</v>
      </c>
      <c r="H1176" s="441"/>
      <c r="I1176" s="441"/>
      <c r="J1176" s="441"/>
      <c r="K1176" s="441"/>
      <c r="L1176" s="441"/>
      <c r="M1176" s="441"/>
      <c r="N1176" s="441"/>
      <c r="O1176" s="441"/>
      <c r="P1176" s="441"/>
      <c r="Q1176" s="441"/>
      <c r="R1176" s="441"/>
      <c r="S1176" s="441"/>
      <c r="T1176" s="441"/>
      <c r="U1176" s="441"/>
      <c r="V1176" s="441"/>
      <c r="W1176" s="441"/>
      <c r="X1176" s="441"/>
      <c r="Y1176" s="441"/>
      <c r="Z1176" s="441"/>
      <c r="AA1176" s="441"/>
      <c r="AB1176" s="441"/>
      <c r="AC1176" s="441"/>
      <c r="AD1176" s="441"/>
      <c r="AE1176" s="441"/>
      <c r="AF1176" s="441"/>
      <c r="AG1176" s="441"/>
      <c r="AH1176" s="441"/>
      <c r="AI1176" s="441"/>
      <c r="AJ1176" s="441"/>
      <c r="AK1176" s="441"/>
      <c r="AL1176" s="441"/>
      <c r="AM1176" s="441"/>
      <c r="AN1176" s="441"/>
      <c r="AO1176" s="441"/>
      <c r="AP1176" s="441"/>
      <c r="AQ1176" s="441"/>
      <c r="AR1176" s="441"/>
      <c r="AS1176" s="441"/>
      <c r="AT1176" s="441"/>
      <c r="AU1176" s="441"/>
      <c r="AV1176" s="441"/>
      <c r="AW1176" s="441"/>
      <c r="AX1176" s="441"/>
      <c r="AY1176" s="441"/>
      <c r="AZ1176" s="441"/>
      <c r="BA1176" s="441"/>
      <c r="BB1176" s="441"/>
    </row>
    <row r="1177" spans="1:54" s="205" customFormat="1" ht="15.75" customHeight="1">
      <c r="A1177" s="188" t="s">
        <v>1064</v>
      </c>
      <c r="B1177" s="444" t="s">
        <v>2822</v>
      </c>
      <c r="C1177" s="441"/>
      <c r="D1177" s="441"/>
      <c r="E1177" s="441"/>
      <c r="F1177" s="441"/>
      <c r="G1177" s="441"/>
      <c r="H1177" s="441"/>
      <c r="I1177" s="441"/>
      <c r="J1177" s="441"/>
      <c r="K1177" s="441"/>
      <c r="L1177" s="441"/>
      <c r="M1177" s="441"/>
      <c r="N1177" s="441"/>
      <c r="O1177" s="441"/>
      <c r="P1177" s="441"/>
      <c r="Q1177" s="441"/>
      <c r="R1177" s="441"/>
      <c r="S1177" s="441"/>
      <c r="T1177" s="441"/>
      <c r="U1177" s="441"/>
      <c r="V1177" s="441"/>
      <c r="W1177" s="441"/>
      <c r="X1177" s="441"/>
      <c r="Y1177" s="441"/>
      <c r="Z1177" s="441"/>
      <c r="AA1177" s="441"/>
      <c r="AB1177" s="441"/>
      <c r="AC1177" s="441"/>
      <c r="AD1177" s="441"/>
      <c r="AE1177" s="441"/>
      <c r="AF1177" s="441"/>
      <c r="AG1177" s="441"/>
      <c r="AH1177" s="441"/>
      <c r="AI1177" s="441"/>
      <c r="AJ1177" s="441"/>
      <c r="AK1177" s="441"/>
      <c r="AL1177" s="441"/>
      <c r="AM1177" s="441"/>
      <c r="AN1177" s="441"/>
      <c r="AO1177" s="441"/>
      <c r="AP1177" s="441"/>
      <c r="AQ1177" s="441"/>
      <c r="AR1177" s="441"/>
      <c r="AS1177" s="441"/>
      <c r="AT1177" s="441"/>
      <c r="AU1177" s="441"/>
      <c r="AV1177" s="441"/>
      <c r="AW1177" s="441"/>
      <c r="AX1177" s="441"/>
      <c r="AY1177" s="441"/>
      <c r="AZ1177" s="441"/>
      <c r="BA1177" s="441"/>
      <c r="BB1177" s="441"/>
    </row>
    <row r="1178" spans="1:54" s="205" customFormat="1" ht="15.75" customHeight="1">
      <c r="A1178" s="188" t="s">
        <v>1067</v>
      </c>
      <c r="B1178" s="89" t="s">
        <v>759</v>
      </c>
      <c r="C1178" s="441"/>
      <c r="D1178" s="441"/>
      <c r="E1178" s="441"/>
      <c r="F1178" s="41"/>
      <c r="G1178" s="441"/>
      <c r="H1178" s="441"/>
      <c r="I1178" s="441"/>
      <c r="J1178" s="441"/>
      <c r="K1178" s="441"/>
      <c r="L1178" s="441"/>
      <c r="M1178" s="441"/>
      <c r="N1178" s="441"/>
      <c r="O1178" s="441"/>
      <c r="P1178" s="441"/>
      <c r="Q1178" s="441"/>
      <c r="R1178" s="441"/>
      <c r="S1178" s="441"/>
      <c r="T1178" s="441"/>
      <c r="U1178" s="441"/>
      <c r="V1178" s="441"/>
      <c r="W1178" s="441"/>
      <c r="X1178" s="441"/>
      <c r="Y1178" s="441"/>
      <c r="Z1178" s="441"/>
      <c r="AA1178" s="441"/>
      <c r="AB1178" s="441"/>
      <c r="AC1178" s="441"/>
      <c r="AD1178" s="441"/>
      <c r="AE1178" s="441"/>
      <c r="AF1178" s="441"/>
      <c r="AG1178" s="441"/>
      <c r="AH1178" s="441"/>
      <c r="AI1178" s="441"/>
      <c r="AJ1178" s="441"/>
      <c r="AK1178" s="441"/>
      <c r="AL1178" s="441"/>
      <c r="AM1178" s="441"/>
      <c r="AN1178" s="441"/>
      <c r="AO1178" s="441"/>
      <c r="AP1178" s="441"/>
      <c r="AQ1178" s="441"/>
      <c r="AR1178" s="441"/>
      <c r="AS1178" s="441"/>
      <c r="AT1178" s="441"/>
      <c r="AU1178" s="441"/>
      <c r="AV1178" s="441"/>
      <c r="AW1178" s="441"/>
      <c r="AX1178" s="441"/>
      <c r="AY1178" s="441"/>
      <c r="AZ1178" s="441"/>
      <c r="BA1178" s="441"/>
      <c r="BB1178" s="441"/>
    </row>
    <row r="1179" spans="1:54" s="205" customFormat="1" ht="15.75" customHeight="1">
      <c r="A1179" s="188" t="s">
        <v>1072</v>
      </c>
      <c r="B1179" s="89" t="s">
        <v>759</v>
      </c>
      <c r="C1179" s="441"/>
      <c r="D1179" s="441"/>
      <c r="E1179" s="441"/>
      <c r="F1179" s="441"/>
      <c r="G1179" s="441"/>
      <c r="H1179" s="441"/>
      <c r="I1179" s="441"/>
      <c r="J1179" s="441"/>
      <c r="K1179" s="441"/>
      <c r="L1179" s="441"/>
      <c r="M1179" s="441"/>
      <c r="N1179" s="441"/>
      <c r="O1179" s="441"/>
      <c r="P1179" s="441"/>
      <c r="Q1179" s="441"/>
      <c r="R1179" s="441"/>
      <c r="S1179" s="441"/>
      <c r="T1179" s="441"/>
      <c r="U1179" s="441"/>
      <c r="V1179" s="441"/>
      <c r="W1179" s="441"/>
      <c r="X1179" s="441"/>
      <c r="Y1179" s="441"/>
      <c r="Z1179" s="441"/>
      <c r="AA1179" s="441"/>
      <c r="AB1179" s="441"/>
      <c r="AC1179" s="441"/>
      <c r="AD1179" s="441"/>
      <c r="AE1179" s="441"/>
      <c r="AF1179" s="441"/>
      <c r="AG1179" s="441"/>
      <c r="AH1179" s="441"/>
      <c r="AI1179" s="441"/>
      <c r="AJ1179" s="441"/>
      <c r="AK1179" s="441"/>
      <c r="AL1179" s="441"/>
      <c r="AM1179" s="441"/>
      <c r="AN1179" s="441"/>
      <c r="AO1179" s="441"/>
      <c r="AP1179" s="441"/>
      <c r="AQ1179" s="441"/>
      <c r="AR1179" s="441"/>
      <c r="AS1179" s="441"/>
      <c r="AT1179" s="441"/>
      <c r="AU1179" s="441"/>
      <c r="AV1179" s="441"/>
      <c r="AW1179" s="441"/>
      <c r="AX1179" s="441"/>
      <c r="AY1179" s="441"/>
      <c r="AZ1179" s="441"/>
      <c r="BA1179" s="441"/>
      <c r="BB1179" s="441"/>
    </row>
    <row r="1180" spans="1:54" s="205" customFormat="1" ht="15.75" customHeight="1">
      <c r="A1180" s="188" t="s">
        <v>1074</v>
      </c>
      <c r="B1180" s="89" t="s">
        <v>759</v>
      </c>
      <c r="C1180" s="441"/>
      <c r="D1180" s="441"/>
      <c r="E1180" s="441"/>
      <c r="F1180" s="441"/>
      <c r="G1180" s="441"/>
      <c r="H1180" s="441"/>
      <c r="I1180" s="441"/>
      <c r="J1180" s="441"/>
      <c r="K1180" s="441"/>
      <c r="L1180" s="441"/>
      <c r="M1180" s="441"/>
      <c r="N1180" s="441"/>
      <c r="O1180" s="441"/>
      <c r="P1180" s="441"/>
      <c r="Q1180" s="441"/>
      <c r="R1180" s="441"/>
      <c r="S1180" s="441"/>
      <c r="T1180" s="441"/>
      <c r="U1180" s="441"/>
      <c r="V1180" s="441"/>
      <c r="W1180" s="441"/>
      <c r="X1180" s="441"/>
      <c r="Y1180" s="441"/>
      <c r="Z1180" s="441"/>
      <c r="AA1180" s="441"/>
      <c r="AB1180" s="441"/>
      <c r="AC1180" s="441"/>
      <c r="AD1180" s="441"/>
      <c r="AE1180" s="441"/>
      <c r="AF1180" s="441"/>
      <c r="AG1180" s="441"/>
      <c r="AH1180" s="441"/>
      <c r="AI1180" s="441"/>
      <c r="AJ1180" s="441"/>
      <c r="AK1180" s="441"/>
      <c r="AL1180" s="441"/>
      <c r="AM1180" s="441"/>
      <c r="AN1180" s="441"/>
      <c r="AO1180" s="441"/>
      <c r="AP1180" s="441"/>
      <c r="AQ1180" s="441"/>
      <c r="AR1180" s="441"/>
      <c r="AS1180" s="441"/>
      <c r="AT1180" s="441"/>
      <c r="AU1180" s="441"/>
      <c r="AV1180" s="441"/>
      <c r="AW1180" s="441"/>
      <c r="AX1180" s="441"/>
      <c r="AY1180" s="441"/>
      <c r="AZ1180" s="441"/>
      <c r="BA1180" s="441"/>
      <c r="BB1180" s="441"/>
    </row>
    <row r="1181" spans="1:54" s="205" customFormat="1" ht="15.75" customHeight="1">
      <c r="A1181" s="188" t="s">
        <v>1077</v>
      </c>
      <c r="B1181" s="89" t="s">
        <v>1281</v>
      </c>
      <c r="C1181" s="441"/>
      <c r="D1181" s="441">
        <v>1910</v>
      </c>
      <c r="E1181" s="441">
        <v>1</v>
      </c>
      <c r="F1181" s="41" t="s">
        <v>1054</v>
      </c>
      <c r="G1181" s="41" t="s">
        <v>1042</v>
      </c>
      <c r="H1181" s="441"/>
      <c r="I1181" s="441"/>
      <c r="J1181" s="441"/>
      <c r="K1181" s="441"/>
      <c r="L1181" s="441"/>
      <c r="M1181" s="441"/>
      <c r="N1181" s="441"/>
      <c r="O1181" s="441"/>
      <c r="P1181" s="441"/>
      <c r="Q1181" s="441"/>
      <c r="R1181" s="441"/>
      <c r="S1181" s="441"/>
      <c r="T1181" s="441"/>
      <c r="U1181" s="441"/>
      <c r="V1181" s="441"/>
      <c r="W1181" s="441"/>
      <c r="X1181" s="441"/>
      <c r="Y1181" s="441"/>
      <c r="Z1181" s="441"/>
      <c r="AA1181" s="441"/>
      <c r="AB1181" s="441"/>
      <c r="AC1181" s="441"/>
      <c r="AD1181" s="441"/>
      <c r="AE1181" s="441"/>
      <c r="AF1181" s="441"/>
      <c r="AG1181" s="441"/>
      <c r="AH1181" s="441"/>
      <c r="AI1181" s="441"/>
      <c r="AJ1181" s="441"/>
      <c r="AK1181" s="441"/>
      <c r="AL1181" s="441"/>
      <c r="AM1181" s="441"/>
      <c r="AN1181" s="441"/>
      <c r="AO1181" s="441"/>
      <c r="AP1181" s="441"/>
      <c r="AQ1181" s="441"/>
      <c r="AR1181" s="441"/>
      <c r="AS1181" s="441"/>
      <c r="AT1181" s="441"/>
      <c r="AU1181" s="441"/>
      <c r="AV1181" s="441"/>
      <c r="AW1181" s="441"/>
      <c r="AX1181" s="441"/>
      <c r="AY1181" s="441"/>
      <c r="AZ1181" s="441"/>
      <c r="BA1181" s="441"/>
      <c r="BB1181" s="441"/>
    </row>
    <row r="1182" spans="1:54" s="205" customFormat="1" ht="15.75" customHeight="1">
      <c r="A1182" s="40"/>
      <c r="B1182" s="89" t="s">
        <v>2741</v>
      </c>
      <c r="C1182" s="441"/>
      <c r="D1182" s="441">
        <v>1390</v>
      </c>
      <c r="E1182" s="441">
        <v>1</v>
      </c>
      <c r="F1182" s="41" t="s">
        <v>1054</v>
      </c>
      <c r="G1182" s="41" t="s">
        <v>1042</v>
      </c>
      <c r="H1182" s="441"/>
      <c r="I1182" s="441"/>
      <c r="J1182" s="441"/>
      <c r="K1182" s="441"/>
      <c r="L1182" s="441"/>
      <c r="M1182" s="441"/>
      <c r="N1182" s="441"/>
      <c r="O1182" s="441"/>
      <c r="P1182" s="441"/>
      <c r="Q1182" s="441"/>
      <c r="R1182" s="441"/>
      <c r="S1182" s="441"/>
      <c r="T1182" s="441"/>
      <c r="U1182" s="441"/>
      <c r="V1182" s="441"/>
      <c r="W1182" s="441"/>
      <c r="X1182" s="441"/>
      <c r="Y1182" s="441"/>
      <c r="Z1182" s="441"/>
      <c r="AA1182" s="441"/>
      <c r="AB1182" s="441"/>
      <c r="AC1182" s="441"/>
      <c r="AD1182" s="441"/>
      <c r="AE1182" s="441"/>
      <c r="AF1182" s="441"/>
      <c r="AG1182" s="441"/>
      <c r="AH1182" s="441"/>
      <c r="AI1182" s="441"/>
      <c r="AJ1182" s="441"/>
      <c r="AK1182" s="441"/>
      <c r="AL1182" s="441"/>
      <c r="AM1182" s="441"/>
      <c r="AN1182" s="441"/>
      <c r="AO1182" s="441"/>
      <c r="AP1182" s="441"/>
      <c r="AQ1182" s="441"/>
      <c r="AR1182" s="441"/>
      <c r="AS1182" s="441"/>
      <c r="AT1182" s="441"/>
      <c r="AU1182" s="441"/>
      <c r="AV1182" s="441"/>
      <c r="AW1182" s="441"/>
      <c r="AX1182" s="441"/>
      <c r="AY1182" s="441"/>
      <c r="AZ1182" s="441"/>
      <c r="BA1182" s="441"/>
      <c r="BB1182" s="441"/>
    </row>
    <row r="1183" spans="1:54" s="205" customFormat="1" ht="15.75" customHeight="1">
      <c r="A1183" s="40"/>
      <c r="B1183" s="89" t="s">
        <v>1029</v>
      </c>
      <c r="C1183" s="441"/>
      <c r="D1183" s="441">
        <v>1630</v>
      </c>
      <c r="E1183" s="441">
        <v>1</v>
      </c>
      <c r="F1183" s="41" t="s">
        <v>1054</v>
      </c>
      <c r="G1183" s="41" t="s">
        <v>1042</v>
      </c>
      <c r="H1183" s="441"/>
      <c r="I1183" s="441"/>
      <c r="J1183" s="441"/>
      <c r="K1183" s="441"/>
      <c r="L1183" s="441"/>
      <c r="M1183" s="441"/>
      <c r="N1183" s="441"/>
      <c r="O1183" s="441"/>
      <c r="P1183" s="441"/>
      <c r="Q1183" s="441"/>
      <c r="R1183" s="441"/>
      <c r="S1183" s="441"/>
      <c r="T1183" s="441"/>
      <c r="U1183" s="441"/>
      <c r="V1183" s="441"/>
      <c r="W1183" s="441"/>
      <c r="X1183" s="441"/>
      <c r="Y1183" s="441"/>
      <c r="Z1183" s="441"/>
      <c r="AA1183" s="441"/>
      <c r="AB1183" s="441"/>
      <c r="AC1183" s="441"/>
      <c r="AD1183" s="441"/>
      <c r="AE1183" s="441"/>
      <c r="AF1183" s="441"/>
      <c r="AG1183" s="441"/>
      <c r="AH1183" s="441"/>
      <c r="AI1183" s="441"/>
      <c r="AJ1183" s="441"/>
      <c r="AK1183" s="441"/>
      <c r="AL1183" s="441"/>
      <c r="AM1183" s="441"/>
      <c r="AN1183" s="441"/>
      <c r="AO1183" s="441"/>
      <c r="AP1183" s="441"/>
      <c r="AQ1183" s="441"/>
      <c r="AR1183" s="441"/>
      <c r="AS1183" s="441"/>
      <c r="AT1183" s="441"/>
      <c r="AU1183" s="441"/>
      <c r="AV1183" s="441"/>
      <c r="AW1183" s="441"/>
      <c r="AX1183" s="441"/>
      <c r="AY1183" s="441"/>
      <c r="AZ1183" s="441"/>
      <c r="BA1183" s="441"/>
      <c r="BB1183" s="441"/>
    </row>
    <row r="1184" spans="1:54" s="205" customFormat="1" ht="15.75" customHeight="1">
      <c r="A1184" s="188" t="s">
        <v>2823</v>
      </c>
      <c r="B1184" s="89" t="s">
        <v>759</v>
      </c>
      <c r="C1184" s="441"/>
      <c r="D1184" s="441"/>
      <c r="E1184" s="441"/>
      <c r="F1184" s="441"/>
      <c r="G1184" s="441"/>
      <c r="H1184" s="441"/>
      <c r="I1184" s="441"/>
      <c r="J1184" s="441"/>
      <c r="K1184" s="441"/>
      <c r="L1184" s="441"/>
      <c r="M1184" s="441"/>
      <c r="N1184" s="441"/>
      <c r="O1184" s="441"/>
      <c r="P1184" s="441"/>
      <c r="Q1184" s="441"/>
      <c r="R1184" s="441"/>
      <c r="S1184" s="441"/>
      <c r="T1184" s="441"/>
      <c r="U1184" s="441"/>
      <c r="V1184" s="441"/>
      <c r="W1184" s="441"/>
      <c r="X1184" s="441"/>
      <c r="Y1184" s="441"/>
      <c r="Z1184" s="441"/>
      <c r="AA1184" s="441"/>
      <c r="AB1184" s="441"/>
      <c r="AC1184" s="441"/>
      <c r="AD1184" s="441"/>
      <c r="AE1184" s="441"/>
      <c r="AF1184" s="441"/>
      <c r="AG1184" s="441"/>
      <c r="AH1184" s="441"/>
      <c r="AI1184" s="441"/>
      <c r="AJ1184" s="441"/>
      <c r="AK1184" s="441"/>
      <c r="AL1184" s="441"/>
      <c r="AM1184" s="441"/>
      <c r="AN1184" s="441"/>
      <c r="AO1184" s="441"/>
      <c r="AP1184" s="441"/>
      <c r="AQ1184" s="441"/>
      <c r="AR1184" s="441"/>
      <c r="AS1184" s="441"/>
      <c r="AT1184" s="441"/>
      <c r="AU1184" s="441"/>
      <c r="AV1184" s="441"/>
      <c r="AW1184" s="441"/>
      <c r="AX1184" s="441"/>
      <c r="AY1184" s="441"/>
      <c r="AZ1184" s="441"/>
      <c r="BA1184" s="441"/>
      <c r="BB1184" s="441"/>
    </row>
    <row r="1185" spans="1:54" s="205" customFormat="1" ht="15.75" customHeight="1">
      <c r="A1185" s="188" t="s">
        <v>405</v>
      </c>
      <c r="B1185" s="89" t="s">
        <v>759</v>
      </c>
      <c r="C1185" s="441"/>
      <c r="D1185" s="441"/>
      <c r="E1185" s="441"/>
      <c r="F1185" s="436"/>
      <c r="G1185" s="441"/>
      <c r="H1185" s="441"/>
      <c r="I1185" s="441"/>
      <c r="J1185" s="441"/>
      <c r="K1185" s="441"/>
      <c r="L1185" s="441"/>
      <c r="M1185" s="441"/>
      <c r="N1185" s="441"/>
      <c r="O1185" s="441"/>
      <c r="P1185" s="441"/>
      <c r="Q1185" s="441"/>
      <c r="R1185" s="441"/>
      <c r="S1185" s="441"/>
      <c r="T1185" s="441"/>
      <c r="U1185" s="441"/>
      <c r="V1185" s="441"/>
      <c r="W1185" s="441"/>
      <c r="X1185" s="441"/>
      <c r="Y1185" s="441"/>
      <c r="Z1185" s="441"/>
      <c r="AA1185" s="441"/>
      <c r="AB1185" s="441"/>
      <c r="AC1185" s="441"/>
      <c r="AD1185" s="441"/>
      <c r="AE1185" s="441"/>
      <c r="AF1185" s="441"/>
      <c r="AG1185" s="441"/>
      <c r="AH1185" s="441"/>
      <c r="AI1185" s="441"/>
      <c r="AJ1185" s="441"/>
      <c r="AK1185" s="441"/>
      <c r="AL1185" s="441"/>
      <c r="AM1185" s="441"/>
      <c r="AN1185" s="441"/>
      <c r="AO1185" s="441"/>
      <c r="AP1185" s="441"/>
      <c r="AQ1185" s="441"/>
      <c r="AR1185" s="441"/>
      <c r="AS1185" s="441"/>
      <c r="AT1185" s="441"/>
      <c r="AU1185" s="441"/>
      <c r="AV1185" s="441"/>
      <c r="AW1185" s="441"/>
      <c r="AX1185" s="441"/>
      <c r="AY1185" s="441"/>
      <c r="AZ1185" s="441"/>
      <c r="BA1185" s="441"/>
      <c r="BB1185" s="441"/>
    </row>
    <row r="1186" spans="1:54" s="205" customFormat="1" ht="15.75" customHeight="1">
      <c r="A1186" s="188" t="s">
        <v>1082</v>
      </c>
      <c r="B1186" s="89" t="s">
        <v>2824</v>
      </c>
      <c r="C1186" s="441"/>
      <c r="D1186" s="441">
        <v>3370</v>
      </c>
      <c r="E1186" s="441"/>
      <c r="F1186" s="436"/>
      <c r="G1186" s="441"/>
      <c r="H1186" s="441"/>
      <c r="I1186" s="441"/>
      <c r="J1186" s="441"/>
      <c r="K1186" s="441"/>
      <c r="L1186" s="441"/>
      <c r="M1186" s="441"/>
      <c r="N1186" s="441"/>
      <c r="O1186" s="441"/>
      <c r="P1186" s="441"/>
      <c r="Q1186" s="441"/>
      <c r="R1186" s="441"/>
      <c r="S1186" s="441"/>
      <c r="T1186" s="441"/>
      <c r="U1186" s="441"/>
      <c r="V1186" s="441"/>
      <c r="W1186" s="441"/>
      <c r="X1186" s="441"/>
      <c r="Y1186" s="441"/>
      <c r="Z1186" s="441"/>
      <c r="AA1186" s="441"/>
      <c r="AB1186" s="441"/>
      <c r="AC1186" s="441"/>
      <c r="AD1186" s="441"/>
      <c r="AE1186" s="441"/>
      <c r="AF1186" s="441"/>
      <c r="AG1186" s="441"/>
      <c r="AH1186" s="441"/>
      <c r="AI1186" s="441"/>
      <c r="AJ1186" s="441"/>
      <c r="AK1186" s="441"/>
      <c r="AL1186" s="441"/>
      <c r="AM1186" s="441"/>
      <c r="AN1186" s="441"/>
      <c r="AO1186" s="441"/>
      <c r="AP1186" s="441"/>
      <c r="AQ1186" s="441"/>
      <c r="AR1186" s="441"/>
      <c r="AS1186" s="441"/>
      <c r="AT1186" s="441"/>
      <c r="AU1186" s="441"/>
      <c r="AV1186" s="441"/>
      <c r="AW1186" s="441"/>
      <c r="AX1186" s="441"/>
      <c r="AY1186" s="441"/>
      <c r="AZ1186" s="441"/>
      <c r="BA1186" s="441"/>
      <c r="BB1186" s="441"/>
    </row>
    <row r="1187" spans="1:54" s="205" customFormat="1" ht="15.75" customHeight="1">
      <c r="A1187" s="188" t="s">
        <v>1084</v>
      </c>
      <c r="B1187" s="89" t="s">
        <v>759</v>
      </c>
      <c r="C1187" s="441"/>
      <c r="D1187" s="441"/>
      <c r="E1187" s="441"/>
      <c r="F1187" s="441"/>
      <c r="G1187" s="441"/>
      <c r="H1187" s="441"/>
      <c r="I1187" s="441"/>
      <c r="J1187" s="441"/>
      <c r="K1187" s="441"/>
      <c r="L1187" s="441"/>
      <c r="M1187" s="441"/>
      <c r="N1187" s="441"/>
      <c r="O1187" s="441"/>
      <c r="P1187" s="441"/>
      <c r="Q1187" s="441"/>
      <c r="R1187" s="441"/>
      <c r="S1187" s="441"/>
      <c r="T1187" s="441"/>
      <c r="U1187" s="441"/>
      <c r="V1187" s="441"/>
      <c r="W1187" s="441"/>
      <c r="X1187" s="441"/>
      <c r="Y1187" s="441"/>
      <c r="Z1187" s="441"/>
      <c r="AA1187" s="441"/>
      <c r="AB1187" s="441"/>
      <c r="AC1187" s="441"/>
      <c r="AD1187" s="441"/>
      <c r="AE1187" s="441"/>
      <c r="AF1187" s="441"/>
      <c r="AG1187" s="441"/>
      <c r="AH1187" s="441"/>
      <c r="AI1187" s="441"/>
      <c r="AJ1187" s="441"/>
      <c r="AK1187" s="441"/>
      <c r="AL1187" s="441"/>
      <c r="AM1187" s="441"/>
      <c r="AN1187" s="441"/>
      <c r="AO1187" s="441"/>
      <c r="AP1187" s="441"/>
      <c r="AQ1187" s="441"/>
      <c r="AR1187" s="441"/>
      <c r="AS1187" s="441"/>
      <c r="AT1187" s="441"/>
      <c r="AU1187" s="441"/>
      <c r="AV1187" s="441"/>
      <c r="AW1187" s="441"/>
      <c r="AX1187" s="441"/>
      <c r="AY1187" s="441"/>
      <c r="AZ1187" s="441"/>
      <c r="BA1187" s="441"/>
      <c r="BB1187" s="441"/>
    </row>
    <row r="1188" spans="1:54" s="205" customFormat="1" ht="15.75" customHeight="1">
      <c r="A1188" s="40" t="s">
        <v>1086</v>
      </c>
      <c r="B1188" s="148" t="s">
        <v>2399</v>
      </c>
      <c r="C1188" s="441"/>
      <c r="D1188" s="214">
        <v>855</v>
      </c>
      <c r="E1188" s="214">
        <v>50</v>
      </c>
      <c r="F1188" s="436" t="s">
        <v>2825</v>
      </c>
      <c r="G1188" s="436" t="s">
        <v>2826</v>
      </c>
      <c r="H1188" s="41" t="s">
        <v>2358</v>
      </c>
      <c r="I1188" s="441"/>
      <c r="J1188" s="441"/>
      <c r="K1188" s="441"/>
      <c r="L1188" s="436" t="s">
        <v>2827</v>
      </c>
      <c r="M1188" s="441"/>
      <c r="N1188" s="441"/>
      <c r="O1188" s="441"/>
      <c r="P1188" s="441"/>
      <c r="Q1188" s="441"/>
      <c r="R1188" s="441"/>
      <c r="S1188" s="441"/>
      <c r="T1188" s="441"/>
      <c r="U1188" s="441"/>
      <c r="V1188" s="441"/>
      <c r="W1188" s="441"/>
      <c r="X1188" s="441"/>
      <c r="Y1188" s="441"/>
      <c r="Z1188" s="441"/>
      <c r="AA1188" s="441"/>
      <c r="AB1188" s="441"/>
      <c r="AC1188" s="441"/>
      <c r="AD1188" s="441"/>
      <c r="AE1188" s="441"/>
      <c r="AF1188" s="441"/>
      <c r="AG1188" s="441"/>
      <c r="AH1188" s="441"/>
      <c r="AI1188" s="441"/>
      <c r="AJ1188" s="441"/>
      <c r="AK1188" s="441"/>
      <c r="AL1188" s="441"/>
      <c r="AM1188" s="441"/>
      <c r="AN1188" s="441"/>
      <c r="AO1188" s="441"/>
      <c r="AP1188" s="441"/>
      <c r="AQ1188" s="441"/>
      <c r="AR1188" s="441"/>
      <c r="AS1188" s="441"/>
      <c r="AT1188" s="441"/>
      <c r="AU1188" s="441"/>
      <c r="AV1188" s="441"/>
      <c r="AW1188" s="441"/>
      <c r="AX1188" s="441"/>
      <c r="AY1188" s="441"/>
      <c r="AZ1188" s="441"/>
      <c r="BA1188" s="441"/>
      <c r="BB1188" s="441"/>
    </row>
    <row r="1189" spans="1:54" s="205" customFormat="1" ht="15.75" customHeight="1">
      <c r="A1189" s="40"/>
      <c r="B1189" s="148" t="s">
        <v>2401</v>
      </c>
      <c r="C1189" s="441"/>
      <c r="D1189" s="214">
        <v>955</v>
      </c>
      <c r="E1189" s="436">
        <v>50</v>
      </c>
      <c r="F1189" s="436" t="s">
        <v>2825</v>
      </c>
      <c r="G1189" s="436" t="s">
        <v>2826</v>
      </c>
      <c r="H1189" s="41" t="s">
        <v>2358</v>
      </c>
      <c r="I1189" s="441"/>
      <c r="J1189" s="441"/>
      <c r="K1189" s="441"/>
      <c r="L1189" s="436" t="s">
        <v>2827</v>
      </c>
      <c r="M1189" s="441"/>
      <c r="N1189" s="441"/>
      <c r="O1189" s="441"/>
      <c r="P1189" s="441"/>
      <c r="Q1189" s="441"/>
      <c r="R1189" s="441"/>
      <c r="S1189" s="441"/>
      <c r="T1189" s="441"/>
      <c r="U1189" s="441"/>
      <c r="V1189" s="441"/>
      <c r="W1189" s="441"/>
      <c r="X1189" s="441"/>
      <c r="Y1189" s="441"/>
      <c r="Z1189" s="441"/>
      <c r="AA1189" s="441"/>
      <c r="AB1189" s="441"/>
      <c r="AC1189" s="441"/>
      <c r="AD1189" s="441"/>
      <c r="AE1189" s="441"/>
      <c r="AF1189" s="441"/>
      <c r="AG1189" s="441"/>
      <c r="AH1189" s="441"/>
      <c r="AI1189" s="441"/>
      <c r="AJ1189" s="441"/>
      <c r="AK1189" s="441"/>
      <c r="AL1189" s="441"/>
      <c r="AM1189" s="441"/>
      <c r="AN1189" s="441"/>
      <c r="AO1189" s="441"/>
      <c r="AP1189" s="441"/>
      <c r="AQ1189" s="441"/>
      <c r="AR1189" s="441"/>
      <c r="AS1189" s="441"/>
      <c r="AT1189" s="441"/>
      <c r="AU1189" s="441"/>
      <c r="AV1189" s="441"/>
      <c r="AW1189" s="441"/>
      <c r="AX1189" s="441"/>
      <c r="AY1189" s="441"/>
      <c r="AZ1189" s="441"/>
      <c r="BA1189" s="441"/>
      <c r="BB1189" s="441"/>
    </row>
    <row r="1190" spans="1:54" s="205" customFormat="1" ht="15.75" customHeight="1">
      <c r="A1190" s="40"/>
      <c r="B1190" s="148">
        <v>3</v>
      </c>
      <c r="C1190" s="441"/>
      <c r="D1190" s="436">
        <v>2840</v>
      </c>
      <c r="E1190" s="436">
        <v>76</v>
      </c>
      <c r="F1190" s="436" t="s">
        <v>2828</v>
      </c>
      <c r="G1190" s="436" t="s">
        <v>2829</v>
      </c>
      <c r="H1190" s="441"/>
      <c r="I1190" s="441"/>
      <c r="J1190" s="441"/>
      <c r="K1190" s="441"/>
      <c r="L1190" s="436" t="s">
        <v>2830</v>
      </c>
      <c r="M1190" s="441"/>
      <c r="N1190" s="441"/>
      <c r="O1190" s="441"/>
      <c r="P1190" s="441"/>
      <c r="Q1190" s="441"/>
      <c r="R1190" s="441"/>
      <c r="S1190" s="441"/>
      <c r="T1190" s="441"/>
      <c r="U1190" s="441"/>
      <c r="V1190" s="441"/>
      <c r="W1190" s="441"/>
      <c r="X1190" s="441"/>
      <c r="Y1190" s="441"/>
      <c r="Z1190" s="441"/>
      <c r="AA1190" s="441"/>
      <c r="AB1190" s="441"/>
      <c r="AC1190" s="441"/>
      <c r="AD1190" s="441"/>
      <c r="AE1190" s="441"/>
      <c r="AF1190" s="441"/>
      <c r="AG1190" s="441"/>
      <c r="AH1190" s="441"/>
      <c r="AI1190" s="441"/>
      <c r="AJ1190" s="441"/>
      <c r="AK1190" s="441"/>
      <c r="AL1190" s="441"/>
      <c r="AM1190" s="441"/>
      <c r="AN1190" s="441"/>
      <c r="AO1190" s="441"/>
      <c r="AP1190" s="441"/>
      <c r="AQ1190" s="441"/>
      <c r="AR1190" s="441"/>
      <c r="AS1190" s="441"/>
      <c r="AT1190" s="441"/>
      <c r="AU1190" s="441"/>
      <c r="AV1190" s="441"/>
      <c r="AW1190" s="441"/>
      <c r="AX1190" s="441"/>
      <c r="AY1190" s="441"/>
      <c r="AZ1190" s="441"/>
      <c r="BA1190" s="441"/>
      <c r="BB1190" s="441"/>
    </row>
    <row r="1191" spans="1:54" s="205" customFormat="1" ht="15.75" customHeight="1">
      <c r="A1191" s="40"/>
      <c r="B1191" s="148">
        <v>4</v>
      </c>
      <c r="C1191" s="441"/>
      <c r="D1191" s="436">
        <v>3110</v>
      </c>
      <c r="E1191" s="436">
        <v>58</v>
      </c>
      <c r="F1191" s="436" t="s">
        <v>2831</v>
      </c>
      <c r="G1191" s="436" t="s">
        <v>2832</v>
      </c>
      <c r="H1191" s="441"/>
      <c r="I1191" s="441"/>
      <c r="J1191" s="441"/>
      <c r="K1191" s="441"/>
      <c r="L1191" s="436" t="s">
        <v>2830</v>
      </c>
      <c r="M1191" s="441"/>
      <c r="N1191" s="441"/>
      <c r="O1191" s="441"/>
      <c r="P1191" s="441"/>
      <c r="Q1191" s="441"/>
      <c r="R1191" s="441"/>
      <c r="S1191" s="441"/>
      <c r="T1191" s="441"/>
      <c r="U1191" s="441"/>
      <c r="V1191" s="441"/>
      <c r="W1191" s="441"/>
      <c r="X1191" s="441"/>
      <c r="Y1191" s="441"/>
      <c r="Z1191" s="441"/>
      <c r="AA1191" s="441"/>
      <c r="AB1191" s="441"/>
      <c r="AC1191" s="441"/>
      <c r="AD1191" s="441"/>
      <c r="AE1191" s="441"/>
      <c r="AF1191" s="441"/>
      <c r="AG1191" s="441"/>
      <c r="AH1191" s="441"/>
      <c r="AI1191" s="441"/>
      <c r="AJ1191" s="441"/>
      <c r="AK1191" s="441"/>
      <c r="AL1191" s="441"/>
      <c r="AM1191" s="441"/>
      <c r="AN1191" s="441"/>
      <c r="AO1191" s="441"/>
      <c r="AP1191" s="441"/>
      <c r="AQ1191" s="441"/>
      <c r="AR1191" s="441"/>
      <c r="AS1191" s="441"/>
      <c r="AT1191" s="441"/>
      <c r="AU1191" s="441"/>
      <c r="AV1191" s="441"/>
      <c r="AW1191" s="441"/>
      <c r="AX1191" s="441"/>
      <c r="AY1191" s="441"/>
      <c r="AZ1191" s="441"/>
      <c r="BA1191" s="441"/>
      <c r="BB1191" s="441"/>
    </row>
    <row r="1192" spans="1:54" s="205" customFormat="1" ht="15.75" customHeight="1">
      <c r="A1192" s="40"/>
      <c r="B1192" s="148">
        <v>5</v>
      </c>
      <c r="C1192" s="441"/>
      <c r="D1192" s="436">
        <v>2605</v>
      </c>
      <c r="E1192" s="436">
        <v>79</v>
      </c>
      <c r="F1192" s="436" t="s">
        <v>2833</v>
      </c>
      <c r="G1192" s="436" t="s">
        <v>2834</v>
      </c>
      <c r="H1192" s="41"/>
      <c r="I1192" s="441"/>
      <c r="J1192" s="441"/>
      <c r="K1192" s="441"/>
      <c r="L1192" s="436" t="s">
        <v>2835</v>
      </c>
      <c r="M1192" s="441"/>
      <c r="N1192" s="441"/>
      <c r="O1192" s="441"/>
      <c r="P1192" s="441"/>
      <c r="Q1192" s="441"/>
      <c r="R1192" s="441"/>
      <c r="S1192" s="441"/>
      <c r="T1192" s="441"/>
      <c r="U1192" s="441"/>
      <c r="V1192" s="441"/>
      <c r="W1192" s="441"/>
      <c r="X1192" s="441"/>
      <c r="Y1192" s="441"/>
      <c r="Z1192" s="441"/>
      <c r="AA1192" s="441"/>
      <c r="AB1192" s="441"/>
      <c r="AC1192" s="441"/>
      <c r="AD1192" s="441"/>
      <c r="AE1192" s="441"/>
      <c r="AF1192" s="441"/>
      <c r="AG1192" s="441"/>
      <c r="AH1192" s="441"/>
      <c r="AI1192" s="441"/>
      <c r="AJ1192" s="441"/>
      <c r="AK1192" s="441"/>
      <c r="AL1192" s="441"/>
      <c r="AM1192" s="441"/>
      <c r="AN1192" s="441"/>
      <c r="AO1192" s="441"/>
      <c r="AP1192" s="441"/>
      <c r="AQ1192" s="441"/>
      <c r="AR1192" s="441"/>
      <c r="AS1192" s="441"/>
      <c r="AT1192" s="441"/>
      <c r="AU1192" s="441"/>
      <c r="AV1192" s="441"/>
      <c r="AW1192" s="441"/>
      <c r="AX1192" s="441"/>
      <c r="AY1192" s="441"/>
      <c r="AZ1192" s="441"/>
      <c r="BA1192" s="441"/>
      <c r="BB1192" s="441"/>
    </row>
    <row r="1193" spans="1:54" s="205" customFormat="1" ht="15.75" customHeight="1">
      <c r="A1193" s="40"/>
      <c r="B1193" s="148">
        <v>6</v>
      </c>
      <c r="C1193" s="441"/>
      <c r="D1193" s="436">
        <v>2439</v>
      </c>
      <c r="E1193" s="436">
        <v>52</v>
      </c>
      <c r="F1193" s="436" t="s">
        <v>2833</v>
      </c>
      <c r="G1193" s="436" t="s">
        <v>2836</v>
      </c>
      <c r="H1193" s="41" t="s">
        <v>2358</v>
      </c>
      <c r="I1193" s="441"/>
      <c r="J1193" s="441"/>
      <c r="K1193" s="441"/>
      <c r="L1193" s="436" t="s">
        <v>2837</v>
      </c>
      <c r="M1193" s="441"/>
      <c r="N1193" s="441"/>
      <c r="O1193" s="441"/>
      <c r="P1193" s="441"/>
      <c r="Q1193" s="441"/>
      <c r="R1193" s="441"/>
      <c r="S1193" s="441"/>
      <c r="T1193" s="441"/>
      <c r="U1193" s="441"/>
      <c r="V1193" s="441"/>
      <c r="W1193" s="441"/>
      <c r="X1193" s="441"/>
      <c r="Y1193" s="441"/>
      <c r="Z1193" s="441"/>
      <c r="AA1193" s="441"/>
      <c r="AB1193" s="441"/>
      <c r="AC1193" s="441"/>
      <c r="AD1193" s="441"/>
      <c r="AE1193" s="441"/>
      <c r="AF1193" s="441"/>
      <c r="AG1193" s="441"/>
      <c r="AH1193" s="441"/>
      <c r="AI1193" s="441"/>
      <c r="AJ1193" s="441"/>
      <c r="AK1193" s="441"/>
      <c r="AL1193" s="441"/>
      <c r="AM1193" s="441"/>
      <c r="AN1193" s="441"/>
      <c r="AO1193" s="441"/>
      <c r="AP1193" s="441"/>
      <c r="AQ1193" s="441"/>
      <c r="AR1193" s="441"/>
      <c r="AS1193" s="441"/>
      <c r="AT1193" s="441"/>
      <c r="AU1193" s="441"/>
      <c r="AV1193" s="441"/>
      <c r="AW1193" s="441"/>
      <c r="AX1193" s="441"/>
      <c r="AY1193" s="441"/>
      <c r="AZ1193" s="441"/>
      <c r="BA1193" s="441"/>
      <c r="BB1193" s="441"/>
    </row>
    <row r="1194" spans="1:54" s="205" customFormat="1" ht="15.75" customHeight="1">
      <c r="A1194" s="40"/>
      <c r="B1194" s="148">
        <v>7</v>
      </c>
      <c r="C1194" s="441"/>
      <c r="D1194" s="436">
        <v>3336</v>
      </c>
      <c r="E1194" s="436">
        <v>47</v>
      </c>
      <c r="F1194" s="436" t="s">
        <v>2838</v>
      </c>
      <c r="G1194" s="436" t="s">
        <v>2839</v>
      </c>
      <c r="H1194" s="441"/>
      <c r="I1194" s="441"/>
      <c r="J1194" s="441"/>
      <c r="K1194" s="441"/>
      <c r="L1194" s="436" t="s">
        <v>2840</v>
      </c>
      <c r="M1194" s="441"/>
      <c r="N1194" s="441"/>
      <c r="O1194" s="441"/>
      <c r="P1194" s="441"/>
      <c r="Q1194" s="441"/>
      <c r="R1194" s="441"/>
      <c r="S1194" s="441"/>
      <c r="T1194" s="441"/>
      <c r="U1194" s="441"/>
      <c r="V1194" s="441"/>
      <c r="W1194" s="441"/>
      <c r="X1194" s="441"/>
      <c r="Y1194" s="441"/>
      <c r="Z1194" s="441"/>
      <c r="AA1194" s="441"/>
      <c r="AB1194" s="441"/>
      <c r="AC1194" s="441"/>
      <c r="AD1194" s="441"/>
      <c r="AE1194" s="441"/>
      <c r="AF1194" s="441"/>
      <c r="AG1194" s="441"/>
      <c r="AH1194" s="441"/>
      <c r="AI1194" s="441"/>
      <c r="AJ1194" s="441"/>
      <c r="AK1194" s="441"/>
      <c r="AL1194" s="441"/>
      <c r="AM1194" s="441"/>
      <c r="AN1194" s="441"/>
      <c r="AO1194" s="441"/>
      <c r="AP1194" s="441"/>
      <c r="AQ1194" s="441"/>
      <c r="AR1194" s="441"/>
      <c r="AS1194" s="441"/>
      <c r="AT1194" s="441"/>
      <c r="AU1194" s="441"/>
      <c r="AV1194" s="441"/>
      <c r="AW1194" s="441"/>
      <c r="AX1194" s="441"/>
      <c r="AY1194" s="441"/>
      <c r="AZ1194" s="441"/>
      <c r="BA1194" s="441"/>
      <c r="BB1194" s="441"/>
    </row>
    <row r="1195" spans="1:54" ht="15.75" customHeight="1">
      <c r="B1195" s="148">
        <v>8</v>
      </c>
      <c r="C1195" s="436"/>
      <c r="D1195" s="436">
        <v>3720</v>
      </c>
      <c r="E1195" s="436">
        <v>73</v>
      </c>
      <c r="F1195" s="436" t="s">
        <v>2841</v>
      </c>
      <c r="G1195" s="436" t="s">
        <v>2834</v>
      </c>
      <c r="H1195" s="436"/>
      <c r="I1195" s="436"/>
      <c r="J1195" s="436"/>
      <c r="K1195" s="436"/>
      <c r="L1195" s="436" t="s">
        <v>2842</v>
      </c>
      <c r="M1195" s="436"/>
      <c r="N1195" s="436"/>
      <c r="O1195" s="436"/>
      <c r="P1195" s="436"/>
      <c r="Q1195" s="436"/>
      <c r="R1195" s="436"/>
      <c r="S1195" s="436"/>
      <c r="T1195" s="436"/>
      <c r="U1195" s="436"/>
      <c r="V1195" s="436"/>
      <c r="W1195" s="436"/>
      <c r="X1195" s="436"/>
      <c r="Y1195" s="436"/>
      <c r="Z1195" s="436"/>
      <c r="AA1195" s="436"/>
      <c r="AB1195" s="436"/>
      <c r="AC1195" s="436"/>
      <c r="AD1195" s="436"/>
      <c r="AE1195" s="436"/>
      <c r="AF1195" s="436"/>
      <c r="AG1195" s="436"/>
      <c r="AH1195" s="436"/>
      <c r="AI1195" s="436"/>
      <c r="AJ1195" s="436"/>
      <c r="AK1195" s="436"/>
      <c r="AL1195" s="436"/>
      <c r="AM1195" s="436"/>
      <c r="AN1195" s="436"/>
      <c r="AO1195" s="436"/>
      <c r="AP1195" s="436"/>
      <c r="AQ1195" s="436"/>
      <c r="AR1195" s="436"/>
      <c r="AS1195" s="436"/>
      <c r="AT1195" s="436"/>
      <c r="AU1195" s="436"/>
      <c r="AV1195" s="436"/>
      <c r="AW1195" s="436"/>
      <c r="AX1195" s="436"/>
      <c r="AY1195" s="436"/>
      <c r="AZ1195" s="436"/>
      <c r="BA1195" s="436"/>
      <c r="BB1195" s="436"/>
    </row>
    <row r="1196" spans="1:54" ht="15.75" customHeight="1">
      <c r="B1196" s="148">
        <v>9</v>
      </c>
      <c r="C1196" s="436"/>
      <c r="D1196" s="436">
        <v>3190</v>
      </c>
      <c r="E1196" s="436">
        <v>85</v>
      </c>
      <c r="F1196" s="436" t="s">
        <v>2843</v>
      </c>
      <c r="G1196" s="436" t="s">
        <v>2844</v>
      </c>
      <c r="H1196" s="436"/>
      <c r="I1196" s="436"/>
      <c r="J1196" s="436"/>
      <c r="K1196" s="436"/>
      <c r="L1196" s="436" t="s">
        <v>2840</v>
      </c>
      <c r="M1196" s="436"/>
      <c r="N1196" s="436"/>
      <c r="O1196" s="436"/>
      <c r="P1196" s="436"/>
      <c r="Q1196" s="436"/>
      <c r="R1196" s="436"/>
      <c r="S1196" s="436"/>
      <c r="T1196" s="436"/>
      <c r="U1196" s="436"/>
      <c r="V1196" s="436"/>
      <c r="W1196" s="436"/>
      <c r="X1196" s="436"/>
      <c r="Y1196" s="436"/>
      <c r="Z1196" s="436"/>
      <c r="AA1196" s="436"/>
      <c r="AB1196" s="436"/>
      <c r="AC1196" s="436"/>
      <c r="AD1196" s="436"/>
      <c r="AE1196" s="436"/>
      <c r="AF1196" s="436"/>
      <c r="AG1196" s="436"/>
      <c r="AH1196" s="436"/>
      <c r="AI1196" s="436"/>
      <c r="AJ1196" s="436"/>
      <c r="AK1196" s="436"/>
      <c r="AL1196" s="436"/>
      <c r="AM1196" s="436"/>
      <c r="AN1196" s="436"/>
      <c r="AO1196" s="436"/>
      <c r="AP1196" s="436"/>
      <c r="AQ1196" s="436"/>
      <c r="AR1196" s="436"/>
      <c r="AS1196" s="436"/>
      <c r="AT1196" s="436"/>
      <c r="AU1196" s="436"/>
      <c r="AV1196" s="436"/>
      <c r="AW1196" s="436"/>
      <c r="AX1196" s="436"/>
      <c r="AY1196" s="436"/>
      <c r="AZ1196" s="436"/>
      <c r="BA1196" s="436"/>
      <c r="BB1196" s="436"/>
    </row>
    <row r="1197" spans="1:54" ht="15.75" customHeight="1">
      <c r="B1197" s="148">
        <v>10</v>
      </c>
      <c r="C1197" s="436"/>
      <c r="D1197" s="436">
        <v>3434</v>
      </c>
      <c r="E1197" s="436">
        <v>42</v>
      </c>
      <c r="F1197" s="436" t="s">
        <v>2845</v>
      </c>
      <c r="G1197" s="436" t="s">
        <v>2846</v>
      </c>
      <c r="H1197" s="436"/>
      <c r="I1197" s="436"/>
      <c r="J1197" s="436"/>
      <c r="K1197" s="436"/>
      <c r="L1197" s="436" t="s">
        <v>2840</v>
      </c>
      <c r="M1197" s="436"/>
      <c r="N1197" s="436"/>
      <c r="O1197" s="436"/>
      <c r="P1197" s="436"/>
      <c r="Q1197" s="436"/>
      <c r="R1197" s="436"/>
      <c r="S1197" s="436"/>
      <c r="T1197" s="436"/>
      <c r="U1197" s="436"/>
      <c r="V1197" s="436"/>
      <c r="W1197" s="436"/>
      <c r="X1197" s="436"/>
      <c r="Y1197" s="436"/>
      <c r="Z1197" s="436"/>
      <c r="AA1197" s="436"/>
      <c r="AB1197" s="436"/>
      <c r="AC1197" s="436"/>
      <c r="AD1197" s="436"/>
      <c r="AE1197" s="436"/>
      <c r="AF1197" s="436"/>
      <c r="AG1197" s="436"/>
      <c r="AH1197" s="436"/>
      <c r="AI1197" s="436"/>
      <c r="AJ1197" s="436"/>
      <c r="AK1197" s="436"/>
      <c r="AL1197" s="436"/>
      <c r="AM1197" s="436"/>
      <c r="AN1197" s="436"/>
      <c r="AO1197" s="436"/>
      <c r="AP1197" s="436"/>
      <c r="AQ1197" s="436"/>
      <c r="AR1197" s="436"/>
      <c r="AS1197" s="436"/>
      <c r="AT1197" s="436"/>
      <c r="AU1197" s="436"/>
      <c r="AV1197" s="436"/>
      <c r="AW1197" s="436"/>
      <c r="AX1197" s="436"/>
      <c r="AY1197" s="436"/>
      <c r="AZ1197" s="436"/>
      <c r="BA1197" s="436"/>
      <c r="BB1197" s="436"/>
    </row>
    <row r="1198" spans="1:54" s="205" customFormat="1" ht="15.75" customHeight="1">
      <c r="A1198" s="40"/>
      <c r="B1198" s="148">
        <v>11</v>
      </c>
      <c r="C1198" s="441"/>
      <c r="D1198" s="436">
        <v>2749</v>
      </c>
      <c r="E1198" s="436">
        <v>35</v>
      </c>
      <c r="F1198" s="436" t="s">
        <v>2847</v>
      </c>
      <c r="G1198" s="436" t="s">
        <v>2848</v>
      </c>
      <c r="H1198" s="441"/>
      <c r="I1198" s="441"/>
      <c r="J1198" s="441"/>
      <c r="K1198" s="441"/>
      <c r="L1198" s="436" t="s">
        <v>2830</v>
      </c>
      <c r="M1198" s="441"/>
      <c r="N1198" s="441"/>
      <c r="O1198" s="441"/>
      <c r="P1198" s="441"/>
      <c r="Q1198" s="441"/>
      <c r="R1198" s="441"/>
      <c r="S1198" s="441"/>
      <c r="T1198" s="441"/>
      <c r="U1198" s="441"/>
      <c r="V1198" s="441"/>
      <c r="W1198" s="441"/>
      <c r="X1198" s="441"/>
      <c r="Y1198" s="441"/>
      <c r="Z1198" s="441"/>
      <c r="AA1198" s="441"/>
      <c r="AB1198" s="441"/>
      <c r="AC1198" s="441"/>
      <c r="AD1198" s="441"/>
      <c r="AE1198" s="441"/>
      <c r="AF1198" s="441"/>
      <c r="AG1198" s="441"/>
      <c r="AH1198" s="441"/>
      <c r="AI1198" s="441"/>
      <c r="AJ1198" s="441"/>
      <c r="AK1198" s="441"/>
      <c r="AL1198" s="441"/>
      <c r="AM1198" s="441"/>
      <c r="AN1198" s="441"/>
      <c r="AO1198" s="441"/>
      <c r="AP1198" s="441"/>
      <c r="AQ1198" s="441"/>
      <c r="AR1198" s="441"/>
      <c r="AS1198" s="441"/>
      <c r="AT1198" s="441"/>
      <c r="AU1198" s="441"/>
      <c r="AV1198" s="441"/>
      <c r="AW1198" s="441"/>
      <c r="AX1198" s="441"/>
      <c r="AY1198" s="441"/>
      <c r="AZ1198" s="441"/>
      <c r="BA1198" s="441"/>
      <c r="BB1198" s="441"/>
    </row>
    <row r="1199" spans="1:54" s="205" customFormat="1" ht="15.75" customHeight="1">
      <c r="A1199" s="40"/>
      <c r="B1199" s="148">
        <v>12</v>
      </c>
      <c r="C1199" s="441"/>
      <c r="D1199" s="436">
        <v>960</v>
      </c>
      <c r="E1199" s="436">
        <v>40</v>
      </c>
      <c r="F1199" s="436" t="s">
        <v>2849</v>
      </c>
      <c r="G1199" s="436" t="s">
        <v>2850</v>
      </c>
      <c r="H1199" s="441"/>
      <c r="I1199" s="441"/>
      <c r="J1199" s="441"/>
      <c r="K1199" s="441"/>
      <c r="L1199" s="436" t="s">
        <v>2851</v>
      </c>
      <c r="M1199" s="441"/>
      <c r="N1199" s="441"/>
      <c r="O1199" s="441"/>
      <c r="P1199" s="441"/>
      <c r="Q1199" s="441"/>
      <c r="R1199" s="441"/>
      <c r="S1199" s="441"/>
      <c r="T1199" s="441"/>
      <c r="U1199" s="441"/>
      <c r="V1199" s="441"/>
      <c r="W1199" s="441"/>
      <c r="X1199" s="441"/>
      <c r="Y1199" s="441"/>
      <c r="Z1199" s="441"/>
      <c r="AA1199" s="441"/>
      <c r="AB1199" s="441"/>
      <c r="AC1199" s="441"/>
      <c r="AD1199" s="441"/>
      <c r="AE1199" s="441"/>
      <c r="AF1199" s="441"/>
      <c r="AG1199" s="441"/>
      <c r="AH1199" s="441"/>
      <c r="AI1199" s="441"/>
      <c r="AJ1199" s="441"/>
      <c r="AK1199" s="441"/>
      <c r="AL1199" s="441"/>
      <c r="AM1199" s="441"/>
      <c r="AN1199" s="441"/>
      <c r="AO1199" s="441"/>
      <c r="AP1199" s="441"/>
      <c r="AQ1199" s="441"/>
      <c r="AR1199" s="441"/>
      <c r="AS1199" s="441"/>
      <c r="AT1199" s="441"/>
      <c r="AU1199" s="441"/>
      <c r="AV1199" s="441"/>
      <c r="AW1199" s="441"/>
      <c r="AX1199" s="441"/>
      <c r="AY1199" s="441"/>
      <c r="AZ1199" s="441"/>
      <c r="BA1199" s="441"/>
      <c r="BB1199" s="441"/>
    </row>
    <row r="1200" spans="1:54" ht="15.75" customHeight="1">
      <c r="A1200" s="40"/>
      <c r="B1200" s="148">
        <v>13</v>
      </c>
      <c r="C1200" s="441"/>
      <c r="D1200" s="436">
        <v>1150</v>
      </c>
      <c r="E1200" s="436">
        <v>87</v>
      </c>
      <c r="F1200" s="436" t="s">
        <v>2852</v>
      </c>
      <c r="G1200" s="436" t="s">
        <v>2853</v>
      </c>
      <c r="H1200" s="41" t="s">
        <v>2358</v>
      </c>
      <c r="I1200" s="441"/>
      <c r="J1200" s="441"/>
      <c r="K1200" s="441"/>
      <c r="L1200" s="436" t="s">
        <v>1991</v>
      </c>
      <c r="M1200" s="441"/>
      <c r="N1200" s="441"/>
      <c r="O1200" s="441"/>
      <c r="P1200" s="441"/>
      <c r="Q1200" s="441"/>
      <c r="R1200" s="441"/>
      <c r="S1200" s="441"/>
      <c r="T1200" s="441"/>
      <c r="U1200" s="441"/>
      <c r="V1200" s="441"/>
      <c r="W1200" s="441"/>
      <c r="X1200" s="441"/>
      <c r="Y1200" s="441"/>
      <c r="Z1200" s="441"/>
      <c r="AA1200" s="441"/>
      <c r="AB1200" s="441"/>
      <c r="AC1200" s="441"/>
      <c r="AD1200" s="441"/>
      <c r="AE1200" s="441"/>
      <c r="AF1200" s="441"/>
      <c r="AG1200" s="441"/>
      <c r="AH1200" s="441"/>
      <c r="AI1200" s="441"/>
      <c r="AJ1200" s="441"/>
      <c r="AK1200" s="441"/>
      <c r="AL1200" s="441"/>
      <c r="AM1200" s="441"/>
      <c r="AN1200" s="441"/>
      <c r="AO1200" s="441"/>
      <c r="AP1200" s="441"/>
      <c r="AQ1200" s="441"/>
      <c r="AR1200" s="441"/>
      <c r="AS1200" s="441"/>
      <c r="AT1200" s="441"/>
      <c r="AU1200" s="441"/>
      <c r="AV1200" s="441"/>
      <c r="AW1200" s="441"/>
      <c r="AX1200" s="441"/>
      <c r="AY1200" s="441"/>
      <c r="AZ1200" s="441"/>
      <c r="BA1200" s="441"/>
      <c r="BB1200" s="441"/>
    </row>
    <row r="1201" spans="1:54" ht="15.75" customHeight="1">
      <c r="A1201" s="40"/>
      <c r="B1201" s="148">
        <v>14</v>
      </c>
      <c r="C1201" s="441"/>
      <c r="D1201" s="436">
        <v>3511</v>
      </c>
      <c r="E1201" s="436">
        <v>47</v>
      </c>
      <c r="F1201" s="436" t="s">
        <v>2836</v>
      </c>
      <c r="G1201" s="436" t="s">
        <v>2854</v>
      </c>
      <c r="H1201" s="441"/>
      <c r="I1201" s="441"/>
      <c r="J1201" s="441"/>
      <c r="K1201" s="441"/>
      <c r="L1201" s="436" t="s">
        <v>2840</v>
      </c>
      <c r="M1201" s="441"/>
      <c r="N1201" s="441"/>
      <c r="O1201" s="441"/>
      <c r="P1201" s="441"/>
      <c r="Q1201" s="441"/>
      <c r="R1201" s="441"/>
      <c r="S1201" s="441"/>
      <c r="T1201" s="441"/>
      <c r="U1201" s="441"/>
      <c r="V1201" s="441"/>
      <c r="W1201" s="441"/>
      <c r="X1201" s="441"/>
      <c r="Y1201" s="441"/>
      <c r="Z1201" s="441"/>
      <c r="AA1201" s="441"/>
      <c r="AB1201" s="441"/>
      <c r="AC1201" s="441"/>
      <c r="AD1201" s="441"/>
      <c r="AE1201" s="441"/>
      <c r="AF1201" s="441"/>
      <c r="AG1201" s="441"/>
      <c r="AH1201" s="441"/>
      <c r="AI1201" s="441"/>
      <c r="AJ1201" s="441"/>
      <c r="AK1201" s="441"/>
      <c r="AL1201" s="441"/>
      <c r="AM1201" s="441"/>
      <c r="AN1201" s="441"/>
      <c r="AO1201" s="441"/>
      <c r="AP1201" s="441"/>
      <c r="AQ1201" s="441"/>
      <c r="AR1201" s="441"/>
      <c r="AS1201" s="441"/>
      <c r="AT1201" s="441"/>
      <c r="AU1201" s="441"/>
      <c r="AV1201" s="441"/>
      <c r="AW1201" s="441"/>
      <c r="AX1201" s="441"/>
      <c r="AY1201" s="441"/>
      <c r="AZ1201" s="441"/>
      <c r="BA1201" s="441"/>
      <c r="BB1201" s="441"/>
    </row>
    <row r="1202" spans="1:54" ht="15.75" customHeight="1">
      <c r="A1202" s="40"/>
      <c r="B1202" s="148">
        <v>15</v>
      </c>
      <c r="C1202" s="441"/>
      <c r="D1202" s="436">
        <v>1311</v>
      </c>
      <c r="E1202" s="436">
        <v>42</v>
      </c>
      <c r="F1202" s="436" t="s">
        <v>2855</v>
      </c>
      <c r="G1202" s="436" t="s">
        <v>2856</v>
      </c>
      <c r="H1202" s="41" t="s">
        <v>2358</v>
      </c>
      <c r="I1202" s="441"/>
      <c r="J1202" s="441"/>
      <c r="K1202" s="441"/>
      <c r="L1202" s="436" t="s">
        <v>1991</v>
      </c>
      <c r="M1202" s="441"/>
      <c r="N1202" s="441"/>
      <c r="O1202" s="441"/>
      <c r="P1202" s="441"/>
      <c r="Q1202" s="441"/>
      <c r="R1202" s="441"/>
      <c r="S1202" s="441"/>
      <c r="T1202" s="441"/>
      <c r="U1202" s="441"/>
      <c r="V1202" s="441"/>
      <c r="W1202" s="441"/>
      <c r="X1202" s="441"/>
      <c r="Y1202" s="441"/>
      <c r="Z1202" s="441"/>
      <c r="AA1202" s="441"/>
      <c r="AB1202" s="441"/>
      <c r="AC1202" s="441"/>
      <c r="AD1202" s="441"/>
      <c r="AE1202" s="441"/>
      <c r="AF1202" s="441"/>
      <c r="AG1202" s="441"/>
      <c r="AH1202" s="441"/>
      <c r="AI1202" s="441"/>
      <c r="AJ1202" s="441"/>
      <c r="AK1202" s="441"/>
      <c r="AL1202" s="441"/>
      <c r="AM1202" s="441"/>
      <c r="AN1202" s="441"/>
      <c r="AO1202" s="441"/>
      <c r="AP1202" s="441"/>
      <c r="AQ1202" s="441"/>
      <c r="AR1202" s="441"/>
      <c r="AS1202" s="441"/>
      <c r="AT1202" s="441"/>
      <c r="AU1202" s="441"/>
      <c r="AV1202" s="441"/>
      <c r="AW1202" s="441"/>
      <c r="AX1202" s="441"/>
      <c r="AY1202" s="441"/>
      <c r="AZ1202" s="441"/>
      <c r="BA1202" s="441"/>
      <c r="BB1202" s="441"/>
    </row>
    <row r="1203" spans="1:54" ht="15.75" customHeight="1">
      <c r="A1203" s="40"/>
      <c r="B1203" s="148">
        <v>16</v>
      </c>
      <c r="C1203" s="441"/>
      <c r="D1203" s="436">
        <v>3120</v>
      </c>
      <c r="E1203" s="436">
        <v>105</v>
      </c>
      <c r="F1203" s="436" t="s">
        <v>2857</v>
      </c>
      <c r="G1203" s="436" t="s">
        <v>2858</v>
      </c>
      <c r="H1203" s="441"/>
      <c r="I1203" s="441"/>
      <c r="J1203" s="441"/>
      <c r="K1203" s="441"/>
      <c r="L1203" s="436" t="s">
        <v>2840</v>
      </c>
      <c r="M1203" s="441"/>
      <c r="N1203" s="441"/>
      <c r="O1203" s="441"/>
      <c r="P1203" s="441"/>
      <c r="Q1203" s="441"/>
      <c r="R1203" s="441"/>
      <c r="S1203" s="441"/>
      <c r="T1203" s="441"/>
      <c r="U1203" s="441"/>
      <c r="V1203" s="441"/>
      <c r="W1203" s="441"/>
      <c r="X1203" s="441"/>
      <c r="Y1203" s="441"/>
      <c r="Z1203" s="441"/>
      <c r="AA1203" s="441"/>
      <c r="AB1203" s="441"/>
      <c r="AC1203" s="441"/>
      <c r="AD1203" s="441"/>
      <c r="AE1203" s="441"/>
      <c r="AF1203" s="441"/>
      <c r="AG1203" s="441"/>
      <c r="AH1203" s="441"/>
      <c r="AI1203" s="441"/>
      <c r="AJ1203" s="441"/>
      <c r="AK1203" s="441"/>
      <c r="AL1203" s="441"/>
      <c r="AM1203" s="441"/>
      <c r="AN1203" s="441"/>
      <c r="AO1203" s="441"/>
      <c r="AP1203" s="441"/>
      <c r="AQ1203" s="441"/>
      <c r="AR1203" s="441"/>
      <c r="AS1203" s="441"/>
      <c r="AT1203" s="441"/>
      <c r="AU1203" s="441"/>
      <c r="AV1203" s="441"/>
      <c r="AW1203" s="441"/>
      <c r="AX1203" s="441"/>
      <c r="AY1203" s="441"/>
      <c r="AZ1203" s="441"/>
      <c r="BA1203" s="441"/>
      <c r="BB1203" s="441"/>
    </row>
    <row r="1204" spans="1:54" ht="15.75" customHeight="1">
      <c r="A1204" s="40" t="s">
        <v>1088</v>
      </c>
      <c r="B1204" s="89" t="s">
        <v>2816</v>
      </c>
      <c r="C1204" s="441"/>
      <c r="D1204" s="441">
        <v>1510</v>
      </c>
      <c r="E1204" s="441">
        <v>1</v>
      </c>
      <c r="F1204" s="208" t="s">
        <v>875</v>
      </c>
      <c r="G1204" s="41" t="s">
        <v>1454</v>
      </c>
      <c r="H1204" s="41" t="s">
        <v>2358</v>
      </c>
      <c r="I1204" s="441"/>
      <c r="J1204" s="41" t="s">
        <v>2358</v>
      </c>
      <c r="K1204" s="441"/>
      <c r="L1204" s="441"/>
      <c r="M1204" s="441"/>
      <c r="N1204" s="441"/>
      <c r="O1204" s="441"/>
      <c r="P1204" s="441"/>
      <c r="Q1204" s="441"/>
      <c r="R1204" s="441"/>
      <c r="S1204" s="441"/>
      <c r="T1204" s="441"/>
      <c r="U1204" s="441"/>
      <c r="V1204" s="441"/>
      <c r="W1204" s="441"/>
      <c r="X1204" s="441"/>
      <c r="Y1204" s="441"/>
      <c r="Z1204" s="441"/>
      <c r="AA1204" s="441"/>
      <c r="AB1204" s="441"/>
      <c r="AC1204" s="441"/>
      <c r="AD1204" s="441"/>
      <c r="AE1204" s="441"/>
      <c r="AF1204" s="441"/>
      <c r="AG1204" s="441"/>
      <c r="AH1204" s="441"/>
      <c r="AI1204" s="441"/>
      <c r="AJ1204" s="441"/>
      <c r="AK1204" s="441"/>
      <c r="AL1204" s="441"/>
      <c r="AM1204" s="441"/>
      <c r="AN1204" s="441"/>
      <c r="AO1204" s="441"/>
      <c r="AP1204" s="441"/>
      <c r="AQ1204" s="441"/>
      <c r="AR1204" s="441"/>
      <c r="AS1204" s="441"/>
      <c r="AT1204" s="441"/>
      <c r="AU1204" s="441"/>
      <c r="AV1204" s="441"/>
      <c r="AW1204" s="441"/>
      <c r="AX1204" s="441"/>
      <c r="AY1204" s="441"/>
      <c r="AZ1204" s="441"/>
      <c r="BA1204" s="441"/>
      <c r="BB1204" s="441"/>
    </row>
    <row r="1205" spans="1:54" ht="15.75" customHeight="1">
      <c r="A1205" s="40" t="s">
        <v>1090</v>
      </c>
      <c r="B1205" s="89" t="s">
        <v>1281</v>
      </c>
      <c r="C1205" s="441"/>
      <c r="D1205" s="441"/>
      <c r="E1205" s="441">
        <f>5*7-1</f>
        <v>34</v>
      </c>
      <c r="F1205" s="41" t="s">
        <v>2125</v>
      </c>
      <c r="G1205" s="441">
        <v>41</v>
      </c>
      <c r="H1205" s="441"/>
      <c r="I1205" s="441"/>
      <c r="J1205" s="441"/>
      <c r="K1205" s="441"/>
      <c r="L1205" s="441"/>
      <c r="M1205" s="441"/>
      <c r="N1205" s="441"/>
      <c r="O1205" s="441"/>
      <c r="P1205" s="441"/>
      <c r="Q1205" s="441"/>
      <c r="R1205" s="441"/>
      <c r="S1205" s="441"/>
      <c r="T1205" s="441"/>
      <c r="U1205" s="441"/>
      <c r="V1205" s="441"/>
      <c r="W1205" s="441"/>
      <c r="X1205" s="441"/>
      <c r="Y1205" s="441"/>
      <c r="Z1205" s="441"/>
      <c r="AA1205" s="441"/>
      <c r="AB1205" s="441"/>
      <c r="AC1205" s="441"/>
      <c r="AD1205" s="441"/>
      <c r="AE1205" s="441"/>
      <c r="AF1205" s="441"/>
      <c r="AG1205" s="441"/>
      <c r="AH1205" s="441"/>
      <c r="AI1205" s="441"/>
      <c r="AJ1205" s="441"/>
      <c r="AK1205" s="441"/>
      <c r="AL1205" s="441"/>
      <c r="AM1205" s="441"/>
      <c r="AN1205" s="441"/>
      <c r="AO1205" s="441"/>
      <c r="AP1205" s="441"/>
      <c r="AQ1205" s="441"/>
      <c r="AR1205" s="441"/>
      <c r="AS1205" s="441"/>
      <c r="AT1205" s="441"/>
      <c r="AU1205" s="441"/>
      <c r="AV1205" s="441"/>
      <c r="AW1205" s="441"/>
      <c r="AX1205" s="441"/>
      <c r="AY1205" s="441"/>
      <c r="AZ1205" s="441"/>
      <c r="BA1205" s="441"/>
      <c r="BB1205" s="441"/>
    </row>
    <row r="1206" spans="1:54" ht="15.75" customHeight="1">
      <c r="A1206" s="40"/>
      <c r="B1206" s="89" t="s">
        <v>2741</v>
      </c>
      <c r="C1206" s="441"/>
      <c r="D1206" s="441"/>
      <c r="E1206" s="441">
        <f>10*7+1</f>
        <v>71</v>
      </c>
      <c r="F1206" s="41" t="s">
        <v>2475</v>
      </c>
      <c r="G1206" s="441">
        <v>39</v>
      </c>
      <c r="H1206" s="441"/>
      <c r="I1206" s="441"/>
      <c r="J1206" s="441"/>
      <c r="K1206" s="441"/>
      <c r="L1206" s="441"/>
      <c r="M1206" s="441"/>
      <c r="N1206" s="441"/>
      <c r="O1206" s="441"/>
      <c r="P1206" s="441"/>
      <c r="Q1206" s="441"/>
      <c r="R1206" s="441"/>
      <c r="S1206" s="441"/>
      <c r="T1206" s="441"/>
      <c r="U1206" s="441"/>
      <c r="V1206" s="441"/>
      <c r="W1206" s="441"/>
      <c r="X1206" s="441"/>
      <c r="Y1206" s="441"/>
      <c r="Z1206" s="441"/>
      <c r="AA1206" s="441"/>
      <c r="AB1206" s="441"/>
      <c r="AC1206" s="441"/>
      <c r="AD1206" s="441"/>
      <c r="AE1206" s="441"/>
      <c r="AF1206" s="441"/>
      <c r="AG1206" s="441"/>
      <c r="AH1206" s="441"/>
      <c r="AI1206" s="441"/>
      <c r="AJ1206" s="441"/>
      <c r="AK1206" s="441"/>
      <c r="AL1206" s="441"/>
      <c r="AM1206" s="441"/>
      <c r="AN1206" s="441"/>
      <c r="AO1206" s="441"/>
      <c r="AP1206" s="441"/>
      <c r="AQ1206" s="441"/>
      <c r="AR1206" s="441"/>
      <c r="AS1206" s="441"/>
      <c r="AT1206" s="441"/>
      <c r="AU1206" s="441"/>
      <c r="AV1206" s="441"/>
      <c r="AW1206" s="441"/>
      <c r="AX1206" s="441"/>
      <c r="AY1206" s="441"/>
      <c r="AZ1206" s="441"/>
      <c r="BA1206" s="441"/>
      <c r="BB1206" s="441"/>
    </row>
    <row r="1207" spans="1:54" ht="15.75" customHeight="1">
      <c r="A1207" s="40"/>
      <c r="B1207" s="89" t="s">
        <v>1029</v>
      </c>
      <c r="C1207" s="441"/>
      <c r="D1207" s="441"/>
      <c r="E1207" s="441">
        <v>72</v>
      </c>
      <c r="F1207" s="41" t="s">
        <v>2116</v>
      </c>
      <c r="G1207" s="441">
        <v>40</v>
      </c>
      <c r="H1207" s="441"/>
      <c r="I1207" s="441"/>
      <c r="J1207" s="441"/>
      <c r="K1207" s="441"/>
      <c r="L1207" s="441"/>
      <c r="M1207" s="441"/>
      <c r="N1207" s="441"/>
      <c r="O1207" s="441"/>
      <c r="P1207" s="441"/>
      <c r="Q1207" s="441"/>
      <c r="R1207" s="441"/>
      <c r="S1207" s="441"/>
      <c r="T1207" s="441"/>
      <c r="U1207" s="441"/>
      <c r="V1207" s="441"/>
      <c r="W1207" s="441"/>
      <c r="X1207" s="441"/>
      <c r="Y1207" s="441"/>
      <c r="Z1207" s="441"/>
      <c r="AA1207" s="441"/>
      <c r="AB1207" s="441"/>
      <c r="AC1207" s="441"/>
      <c r="AD1207" s="441"/>
      <c r="AE1207" s="441"/>
      <c r="AF1207" s="441"/>
      <c r="AG1207" s="441"/>
      <c r="AH1207" s="441"/>
      <c r="AI1207" s="441"/>
      <c r="AJ1207" s="441"/>
      <c r="AK1207" s="441"/>
      <c r="AL1207" s="441"/>
      <c r="AM1207" s="441"/>
      <c r="AN1207" s="441"/>
      <c r="AO1207" s="441"/>
      <c r="AP1207" s="441"/>
      <c r="AQ1207" s="441"/>
      <c r="AR1207" s="441"/>
      <c r="AS1207" s="441"/>
      <c r="AT1207" s="441"/>
      <c r="AU1207" s="441"/>
      <c r="AV1207" s="441"/>
      <c r="AW1207" s="441"/>
      <c r="AX1207" s="441"/>
      <c r="AY1207" s="441"/>
      <c r="AZ1207" s="441"/>
      <c r="BA1207" s="441"/>
      <c r="BB1207" s="441"/>
    </row>
    <row r="1208" spans="1:54" ht="15.75" customHeight="1">
      <c r="A1208" s="40"/>
      <c r="B1208" s="89" t="s">
        <v>1153</v>
      </c>
      <c r="C1208" s="441"/>
      <c r="D1208" s="441"/>
      <c r="E1208" s="441">
        <f>14*7+2</f>
        <v>100</v>
      </c>
      <c r="F1208" s="41" t="s">
        <v>2859</v>
      </c>
      <c r="G1208" s="441">
        <v>39</v>
      </c>
      <c r="H1208" s="441"/>
      <c r="I1208" s="441"/>
      <c r="J1208" s="441"/>
      <c r="K1208" s="441"/>
      <c r="L1208" s="441"/>
      <c r="M1208" s="441"/>
      <c r="N1208" s="441"/>
      <c r="O1208" s="441"/>
      <c r="P1208" s="441"/>
      <c r="Q1208" s="441"/>
      <c r="R1208" s="441"/>
      <c r="S1208" s="441"/>
      <c r="T1208" s="441"/>
      <c r="U1208" s="441"/>
      <c r="V1208" s="441"/>
      <c r="W1208" s="441"/>
      <c r="X1208" s="441"/>
      <c r="Y1208" s="441"/>
      <c r="Z1208" s="441"/>
      <c r="AA1208" s="441"/>
      <c r="AB1208" s="441"/>
      <c r="AC1208" s="441"/>
      <c r="AD1208" s="441"/>
      <c r="AE1208" s="441"/>
      <c r="AF1208" s="441"/>
      <c r="AG1208" s="441"/>
      <c r="AH1208" s="441"/>
      <c r="AI1208" s="441"/>
      <c r="AJ1208" s="441"/>
      <c r="AK1208" s="441"/>
      <c r="AL1208" s="441"/>
      <c r="AM1208" s="441"/>
      <c r="AN1208" s="441"/>
      <c r="AO1208" s="441"/>
      <c r="AP1208" s="441"/>
      <c r="AQ1208" s="441"/>
      <c r="AR1208" s="441"/>
      <c r="AS1208" s="441"/>
      <c r="AT1208" s="441"/>
      <c r="AU1208" s="441"/>
      <c r="AV1208" s="441"/>
      <c r="AW1208" s="441"/>
      <c r="AX1208" s="441"/>
      <c r="AY1208" s="441"/>
      <c r="AZ1208" s="441"/>
      <c r="BA1208" s="441"/>
      <c r="BB1208" s="441"/>
    </row>
    <row r="1209" spans="1:54" ht="15.75" customHeight="1">
      <c r="A1209" s="40"/>
      <c r="B1209" s="89" t="s">
        <v>1025</v>
      </c>
      <c r="C1209" s="441"/>
      <c r="D1209" s="441"/>
      <c r="E1209" s="441">
        <f>16*7-1</f>
        <v>111</v>
      </c>
      <c r="F1209" s="41" t="s">
        <v>2860</v>
      </c>
      <c r="G1209" s="441">
        <v>38</v>
      </c>
      <c r="H1209" s="441"/>
      <c r="I1209" s="441"/>
      <c r="J1209" s="441"/>
      <c r="K1209" s="441"/>
      <c r="L1209" s="441"/>
      <c r="M1209" s="441"/>
      <c r="N1209" s="441"/>
      <c r="O1209" s="441"/>
      <c r="P1209" s="441"/>
      <c r="Q1209" s="441"/>
      <c r="R1209" s="441"/>
      <c r="S1209" s="441"/>
      <c r="T1209" s="441"/>
      <c r="U1209" s="441"/>
      <c r="V1209" s="441"/>
      <c r="W1209" s="441"/>
      <c r="X1209" s="441"/>
      <c r="Y1209" s="441"/>
      <c r="Z1209" s="441"/>
      <c r="AA1209" s="441"/>
      <c r="AB1209" s="441"/>
      <c r="AC1209" s="441"/>
      <c r="AD1209" s="441"/>
      <c r="AE1209" s="441"/>
      <c r="AF1209" s="441"/>
      <c r="AG1209" s="441"/>
      <c r="AH1209" s="441"/>
      <c r="AI1209" s="441"/>
      <c r="AJ1209" s="441"/>
      <c r="AK1209" s="441"/>
      <c r="AL1209" s="441"/>
      <c r="AM1209" s="441"/>
      <c r="AN1209" s="441"/>
      <c r="AO1209" s="441"/>
      <c r="AP1209" s="441"/>
      <c r="AQ1209" s="441"/>
      <c r="AR1209" s="441"/>
      <c r="AS1209" s="441"/>
      <c r="AT1209" s="441"/>
      <c r="AU1209" s="441"/>
      <c r="AV1209" s="441"/>
      <c r="AW1209" s="441"/>
      <c r="AX1209" s="441"/>
      <c r="AY1209" s="441"/>
      <c r="AZ1209" s="441"/>
      <c r="BA1209" s="441"/>
      <c r="BB1209" s="441"/>
    </row>
    <row r="1210" spans="1:54" ht="15.75" customHeight="1">
      <c r="A1210" s="40" t="s">
        <v>1096</v>
      </c>
      <c r="B1210" s="89" t="s">
        <v>1281</v>
      </c>
      <c r="C1210" s="441"/>
      <c r="D1210" s="441">
        <v>3260</v>
      </c>
      <c r="E1210" s="441"/>
      <c r="F1210" s="441"/>
      <c r="G1210" s="41" t="s">
        <v>659</v>
      </c>
      <c r="H1210" s="441"/>
      <c r="I1210" s="441"/>
      <c r="J1210" s="441"/>
      <c r="K1210" s="441"/>
      <c r="L1210" s="441"/>
      <c r="M1210" s="441"/>
      <c r="N1210" s="441"/>
      <c r="O1210" s="441"/>
      <c r="P1210" s="441"/>
      <c r="Q1210" s="441"/>
      <c r="R1210" s="441"/>
      <c r="S1210" s="441"/>
      <c r="T1210" s="441"/>
      <c r="U1210" s="441"/>
      <c r="V1210" s="441"/>
      <c r="W1210" s="441"/>
      <c r="X1210" s="441"/>
      <c r="Y1210" s="441"/>
      <c r="Z1210" s="441"/>
      <c r="AA1210" s="441"/>
      <c r="AB1210" s="441"/>
      <c r="AC1210" s="441"/>
      <c r="AD1210" s="441"/>
      <c r="AE1210" s="441"/>
      <c r="AF1210" s="441"/>
      <c r="AG1210" s="441"/>
      <c r="AH1210" s="441"/>
      <c r="AI1210" s="441"/>
      <c r="AJ1210" s="441"/>
      <c r="AK1210" s="441"/>
      <c r="AL1210" s="441"/>
      <c r="AM1210" s="441"/>
      <c r="AN1210" s="441"/>
      <c r="AO1210" s="441"/>
      <c r="AP1210" s="441"/>
      <c r="AQ1210" s="441"/>
      <c r="AR1210" s="441"/>
      <c r="AS1210" s="441"/>
      <c r="AT1210" s="441"/>
      <c r="AU1210" s="441"/>
      <c r="AV1210" s="441"/>
      <c r="AW1210" s="441"/>
      <c r="AX1210" s="441"/>
      <c r="AY1210" s="441"/>
      <c r="AZ1210" s="441"/>
      <c r="BA1210" s="441"/>
      <c r="BB1210" s="441"/>
    </row>
    <row r="1211" spans="1:54" ht="15.75" customHeight="1">
      <c r="A1211" s="40"/>
      <c r="B1211" s="89" t="s">
        <v>2741</v>
      </c>
      <c r="C1211" s="441"/>
      <c r="D1211" s="441">
        <v>3330</v>
      </c>
      <c r="E1211" s="441"/>
      <c r="F1211" s="441"/>
      <c r="G1211" s="41" t="s">
        <v>2152</v>
      </c>
      <c r="H1211" s="441"/>
      <c r="I1211" s="441"/>
      <c r="J1211" s="441"/>
      <c r="K1211" s="441"/>
      <c r="L1211" s="441"/>
      <c r="M1211" s="441"/>
      <c r="N1211" s="441"/>
      <c r="O1211" s="441"/>
      <c r="P1211" s="441"/>
      <c r="Q1211" s="441"/>
      <c r="R1211" s="441"/>
      <c r="S1211" s="441"/>
      <c r="T1211" s="441"/>
      <c r="U1211" s="441"/>
      <c r="V1211" s="441"/>
      <c r="W1211" s="441"/>
      <c r="X1211" s="441"/>
      <c r="Y1211" s="441"/>
      <c r="Z1211" s="441"/>
      <c r="AA1211" s="441"/>
      <c r="AB1211" s="441"/>
      <c r="AC1211" s="441"/>
      <c r="AD1211" s="441"/>
      <c r="AE1211" s="441"/>
      <c r="AF1211" s="441"/>
      <c r="AG1211" s="441"/>
      <c r="AH1211" s="441"/>
      <c r="AI1211" s="441"/>
      <c r="AJ1211" s="441"/>
      <c r="AK1211" s="441"/>
      <c r="AL1211" s="441"/>
      <c r="AM1211" s="441"/>
      <c r="AN1211" s="441"/>
      <c r="AO1211" s="441"/>
      <c r="AP1211" s="441"/>
      <c r="AQ1211" s="441"/>
      <c r="AR1211" s="441"/>
      <c r="AS1211" s="441"/>
      <c r="AT1211" s="441"/>
      <c r="AU1211" s="441"/>
      <c r="AV1211" s="441"/>
      <c r="AW1211" s="441"/>
      <c r="AX1211" s="441"/>
      <c r="AY1211" s="441"/>
      <c r="AZ1211" s="441"/>
      <c r="BA1211" s="441"/>
      <c r="BB1211" s="441"/>
    </row>
    <row r="1212" spans="1:54" ht="15.75" customHeight="1">
      <c r="A1212" s="40"/>
      <c r="B1212" s="89" t="s">
        <v>1029</v>
      </c>
      <c r="C1212" s="441"/>
      <c r="D1212" s="441">
        <v>3200</v>
      </c>
      <c r="E1212" s="441"/>
      <c r="F1212" s="441"/>
      <c r="G1212" s="41">
        <v>40</v>
      </c>
      <c r="H1212" s="441"/>
      <c r="I1212" s="441"/>
      <c r="J1212" s="441"/>
      <c r="K1212" s="441"/>
      <c r="L1212" s="441"/>
      <c r="M1212" s="441"/>
      <c r="N1212" s="441"/>
      <c r="O1212" s="441"/>
      <c r="P1212" s="441"/>
      <c r="Q1212" s="441"/>
      <c r="R1212" s="441"/>
      <c r="S1212" s="441"/>
      <c r="T1212" s="441"/>
      <c r="U1212" s="441"/>
      <c r="V1212" s="441"/>
      <c r="W1212" s="441"/>
      <c r="X1212" s="441"/>
      <c r="Y1212" s="441"/>
      <c r="Z1212" s="441"/>
      <c r="AA1212" s="441"/>
      <c r="AB1212" s="441"/>
      <c r="AC1212" s="441"/>
      <c r="AD1212" s="441"/>
      <c r="AE1212" s="441"/>
      <c r="AF1212" s="441"/>
      <c r="AG1212" s="441"/>
      <c r="AH1212" s="441"/>
      <c r="AI1212" s="441"/>
      <c r="AJ1212" s="441"/>
      <c r="AK1212" s="441"/>
      <c r="AL1212" s="441"/>
      <c r="AM1212" s="441"/>
      <c r="AN1212" s="441"/>
      <c r="AO1212" s="441"/>
      <c r="AP1212" s="441"/>
      <c r="AQ1212" s="441"/>
      <c r="AR1212" s="441"/>
      <c r="AS1212" s="441"/>
      <c r="AT1212" s="441"/>
      <c r="AU1212" s="441"/>
      <c r="AV1212" s="441"/>
      <c r="AW1212" s="441"/>
      <c r="AX1212" s="441"/>
      <c r="AY1212" s="441"/>
      <c r="AZ1212" s="441"/>
      <c r="BA1212" s="441"/>
      <c r="BB1212" s="441"/>
    </row>
    <row r="1213" spans="1:54" ht="15.75" customHeight="1">
      <c r="A1213" s="40"/>
      <c r="B1213" s="89" t="s">
        <v>1153</v>
      </c>
      <c r="C1213" s="441"/>
      <c r="D1213" s="441">
        <v>3000</v>
      </c>
      <c r="E1213" s="441"/>
      <c r="F1213" s="441"/>
      <c r="G1213" s="41" t="s">
        <v>1142</v>
      </c>
      <c r="H1213" s="441"/>
      <c r="I1213" s="441"/>
      <c r="J1213" s="441"/>
      <c r="K1213" s="441"/>
      <c r="L1213" s="441"/>
      <c r="M1213" s="441"/>
      <c r="N1213" s="441"/>
      <c r="O1213" s="441"/>
      <c r="P1213" s="441"/>
      <c r="Q1213" s="441"/>
      <c r="R1213" s="441"/>
      <c r="S1213" s="441"/>
      <c r="T1213" s="441"/>
      <c r="U1213" s="441"/>
      <c r="V1213" s="441"/>
      <c r="W1213" s="441"/>
      <c r="X1213" s="441"/>
      <c r="Y1213" s="441"/>
      <c r="Z1213" s="441"/>
      <c r="AA1213" s="441"/>
      <c r="AB1213" s="441"/>
      <c r="AC1213" s="441"/>
      <c r="AD1213" s="441"/>
      <c r="AE1213" s="441"/>
      <c r="AF1213" s="441"/>
      <c r="AG1213" s="441"/>
      <c r="AH1213" s="441"/>
      <c r="AI1213" s="441"/>
      <c r="AJ1213" s="441"/>
      <c r="AK1213" s="441"/>
      <c r="AL1213" s="441"/>
      <c r="AM1213" s="441"/>
      <c r="AN1213" s="441"/>
      <c r="AO1213" s="441"/>
      <c r="AP1213" s="441"/>
      <c r="AQ1213" s="441"/>
      <c r="AR1213" s="441"/>
      <c r="AS1213" s="441"/>
      <c r="AT1213" s="441"/>
      <c r="AU1213" s="441"/>
      <c r="AV1213" s="441"/>
      <c r="AW1213" s="441"/>
      <c r="AX1213" s="441"/>
      <c r="AY1213" s="441"/>
      <c r="AZ1213" s="441"/>
      <c r="BA1213" s="441"/>
      <c r="BB1213" s="441"/>
    </row>
    <row r="1214" spans="1:54" ht="15.75" customHeight="1">
      <c r="A1214" s="40"/>
      <c r="B1214" s="89" t="s">
        <v>1025</v>
      </c>
      <c r="C1214" s="441"/>
      <c r="D1214" s="441">
        <v>3410</v>
      </c>
      <c r="E1214" s="441"/>
      <c r="F1214" s="441"/>
      <c r="G1214" s="41" t="s">
        <v>1024</v>
      </c>
      <c r="H1214" s="441"/>
      <c r="I1214" s="441"/>
      <c r="J1214" s="441"/>
      <c r="K1214" s="441"/>
      <c r="L1214" s="441"/>
      <c r="M1214" s="441"/>
      <c r="N1214" s="441"/>
      <c r="O1214" s="441"/>
      <c r="P1214" s="441"/>
      <c r="Q1214" s="441"/>
      <c r="R1214" s="441"/>
      <c r="S1214" s="441"/>
      <c r="T1214" s="441"/>
      <c r="U1214" s="441"/>
      <c r="V1214" s="441"/>
      <c r="W1214" s="441"/>
      <c r="X1214" s="441"/>
      <c r="Y1214" s="441"/>
      <c r="Z1214" s="441"/>
      <c r="AA1214" s="441"/>
      <c r="AB1214" s="441"/>
      <c r="AC1214" s="441"/>
      <c r="AD1214" s="441"/>
      <c r="AE1214" s="441"/>
      <c r="AF1214" s="441"/>
      <c r="AG1214" s="441"/>
      <c r="AH1214" s="441"/>
      <c r="AI1214" s="441"/>
      <c r="AJ1214" s="441"/>
      <c r="AK1214" s="441"/>
      <c r="AL1214" s="441"/>
      <c r="AM1214" s="441"/>
      <c r="AN1214" s="441"/>
      <c r="AO1214" s="441"/>
      <c r="AP1214" s="441"/>
      <c r="AQ1214" s="441"/>
      <c r="AR1214" s="441"/>
      <c r="AS1214" s="441"/>
      <c r="AT1214" s="441"/>
      <c r="AU1214" s="441"/>
      <c r="AV1214" s="441"/>
      <c r="AW1214" s="441"/>
      <c r="AX1214" s="441"/>
      <c r="AY1214" s="441"/>
      <c r="AZ1214" s="441"/>
      <c r="BA1214" s="441"/>
      <c r="BB1214" s="441"/>
    </row>
    <row r="1215" spans="1:54" ht="15.75" customHeight="1">
      <c r="A1215" s="40"/>
      <c r="B1215" s="89" t="s">
        <v>1009</v>
      </c>
      <c r="C1215" s="441"/>
      <c r="D1215" s="441">
        <v>2940</v>
      </c>
      <c r="E1215" s="441"/>
      <c r="F1215" s="441"/>
      <c r="G1215" s="41" t="s">
        <v>2372</v>
      </c>
      <c r="H1215" s="441"/>
      <c r="I1215" s="441"/>
      <c r="J1215" s="441"/>
      <c r="K1215" s="441"/>
      <c r="L1215" s="441"/>
      <c r="M1215" s="441"/>
      <c r="N1215" s="441"/>
      <c r="O1215" s="441"/>
      <c r="P1215" s="441"/>
      <c r="Q1215" s="441"/>
      <c r="R1215" s="441"/>
      <c r="S1215" s="441"/>
      <c r="T1215" s="441"/>
      <c r="U1215" s="441"/>
      <c r="V1215" s="441"/>
      <c r="W1215" s="441"/>
      <c r="X1215" s="441"/>
      <c r="Y1215" s="441"/>
      <c r="Z1215" s="441"/>
      <c r="AA1215" s="441"/>
      <c r="AB1215" s="441"/>
      <c r="AC1215" s="441"/>
      <c r="AD1215" s="441"/>
      <c r="AE1215" s="441"/>
      <c r="AF1215" s="441"/>
      <c r="AG1215" s="441"/>
      <c r="AH1215" s="441"/>
      <c r="AI1215" s="441"/>
      <c r="AJ1215" s="441"/>
      <c r="AK1215" s="441"/>
      <c r="AL1215" s="441"/>
      <c r="AM1215" s="441"/>
      <c r="AN1215" s="441"/>
      <c r="AO1215" s="441"/>
      <c r="AP1215" s="441"/>
      <c r="AQ1215" s="441"/>
      <c r="AR1215" s="441"/>
      <c r="AS1215" s="441"/>
      <c r="AT1215" s="441"/>
      <c r="AU1215" s="441"/>
      <c r="AV1215" s="441"/>
      <c r="AW1215" s="441"/>
      <c r="AX1215" s="441"/>
      <c r="AY1215" s="441"/>
      <c r="AZ1215" s="441"/>
      <c r="BA1215" s="441"/>
      <c r="BB1215" s="441"/>
    </row>
    <row r="1216" spans="1:54" ht="15.75" customHeight="1">
      <c r="A1216" s="40"/>
      <c r="B1216" s="89" t="s">
        <v>892</v>
      </c>
      <c r="C1216" s="441"/>
      <c r="D1216" s="441">
        <v>3320</v>
      </c>
      <c r="E1216" s="441"/>
      <c r="F1216" s="441"/>
      <c r="G1216" s="41" t="s">
        <v>2152</v>
      </c>
      <c r="H1216" s="441"/>
      <c r="I1216" s="441"/>
      <c r="J1216" s="441"/>
      <c r="K1216" s="441"/>
      <c r="L1216" s="441"/>
      <c r="M1216" s="441"/>
      <c r="N1216" s="441"/>
      <c r="O1216" s="441"/>
      <c r="P1216" s="441"/>
      <c r="Q1216" s="441"/>
      <c r="R1216" s="441"/>
      <c r="S1216" s="441"/>
      <c r="T1216" s="441"/>
      <c r="U1216" s="441"/>
      <c r="V1216" s="441"/>
      <c r="W1216" s="441"/>
      <c r="X1216" s="441"/>
      <c r="Y1216" s="441"/>
      <c r="Z1216" s="441"/>
      <c r="AA1216" s="441"/>
      <c r="AB1216" s="441"/>
      <c r="AC1216" s="441"/>
      <c r="AD1216" s="441"/>
      <c r="AE1216" s="441"/>
      <c r="AF1216" s="441"/>
      <c r="AG1216" s="441"/>
      <c r="AH1216" s="441"/>
      <c r="AI1216" s="441"/>
      <c r="AJ1216" s="441"/>
      <c r="AK1216" s="441"/>
      <c r="AL1216" s="441"/>
      <c r="AM1216" s="441"/>
      <c r="AN1216" s="441"/>
      <c r="AO1216" s="441"/>
      <c r="AP1216" s="441"/>
      <c r="AQ1216" s="441"/>
      <c r="AR1216" s="441"/>
      <c r="AS1216" s="441"/>
      <c r="AT1216" s="441"/>
      <c r="AU1216" s="441"/>
      <c r="AV1216" s="441"/>
      <c r="AW1216" s="441"/>
      <c r="AX1216" s="441"/>
      <c r="AY1216" s="441"/>
      <c r="AZ1216" s="441"/>
      <c r="BA1216" s="441"/>
      <c r="BB1216" s="441"/>
    </row>
    <row r="1217" spans="1:54" ht="15.75" customHeight="1">
      <c r="A1217" s="40"/>
      <c r="B1217" s="89" t="s">
        <v>810</v>
      </c>
      <c r="C1217" s="441"/>
      <c r="D1217" s="441">
        <v>2270</v>
      </c>
      <c r="E1217" s="441"/>
      <c r="F1217" s="441"/>
      <c r="G1217" s="41" t="s">
        <v>2152</v>
      </c>
      <c r="H1217" s="441"/>
      <c r="I1217" s="441"/>
      <c r="J1217" s="441"/>
      <c r="K1217" s="441"/>
      <c r="L1217" s="441"/>
      <c r="M1217" s="441"/>
      <c r="N1217" s="441"/>
      <c r="O1217" s="441"/>
      <c r="P1217" s="441"/>
      <c r="Q1217" s="441"/>
      <c r="R1217" s="441"/>
      <c r="S1217" s="441"/>
      <c r="T1217" s="441"/>
      <c r="U1217" s="441"/>
      <c r="V1217" s="441"/>
      <c r="W1217" s="441"/>
      <c r="X1217" s="441"/>
      <c r="Y1217" s="441"/>
      <c r="Z1217" s="441"/>
      <c r="AA1217" s="441"/>
      <c r="AB1217" s="441"/>
      <c r="AC1217" s="441"/>
      <c r="AD1217" s="441"/>
      <c r="AE1217" s="441"/>
      <c r="AF1217" s="441"/>
      <c r="AG1217" s="441"/>
      <c r="AH1217" s="441"/>
      <c r="AI1217" s="441"/>
      <c r="AJ1217" s="441"/>
      <c r="AK1217" s="441"/>
      <c r="AL1217" s="441"/>
      <c r="AM1217" s="441"/>
      <c r="AN1217" s="441"/>
      <c r="AO1217" s="441"/>
      <c r="AP1217" s="441"/>
      <c r="AQ1217" s="441"/>
      <c r="AR1217" s="441"/>
      <c r="AS1217" s="441"/>
      <c r="AT1217" s="441"/>
      <c r="AU1217" s="441"/>
      <c r="AV1217" s="441"/>
      <c r="AW1217" s="441"/>
      <c r="AX1217" s="441"/>
      <c r="AY1217" s="441"/>
      <c r="AZ1217" s="441"/>
      <c r="BA1217" s="441"/>
      <c r="BB1217" s="441"/>
    </row>
    <row r="1218" spans="1:54" ht="15.75" customHeight="1">
      <c r="A1218" s="40"/>
      <c r="B1218" s="89" t="s">
        <v>1193</v>
      </c>
      <c r="C1218" s="441"/>
      <c r="D1218" s="441">
        <v>2580</v>
      </c>
      <c r="E1218" s="441"/>
      <c r="F1218" s="441"/>
      <c r="G1218" s="41" t="s">
        <v>2079</v>
      </c>
      <c r="H1218" s="441"/>
      <c r="I1218" s="441"/>
      <c r="J1218" s="441"/>
      <c r="K1218" s="441"/>
      <c r="L1218" s="441"/>
      <c r="M1218" s="441"/>
      <c r="N1218" s="441"/>
      <c r="O1218" s="441"/>
      <c r="P1218" s="441"/>
      <c r="Q1218" s="441"/>
      <c r="R1218" s="441"/>
      <c r="S1218" s="441"/>
      <c r="T1218" s="441"/>
      <c r="U1218" s="441"/>
      <c r="V1218" s="441"/>
      <c r="W1218" s="441"/>
      <c r="X1218" s="441"/>
      <c r="Y1218" s="441"/>
      <c r="Z1218" s="441"/>
      <c r="AA1218" s="441"/>
      <c r="AB1218" s="441"/>
      <c r="AC1218" s="441"/>
      <c r="AD1218" s="441"/>
      <c r="AE1218" s="441"/>
      <c r="AF1218" s="441"/>
      <c r="AG1218" s="441"/>
      <c r="AH1218" s="441"/>
      <c r="AI1218" s="441"/>
      <c r="AJ1218" s="441"/>
      <c r="AK1218" s="441"/>
      <c r="AL1218" s="441"/>
      <c r="AM1218" s="441"/>
      <c r="AN1218" s="441"/>
      <c r="AO1218" s="441"/>
      <c r="AP1218" s="441"/>
      <c r="AQ1218" s="441"/>
      <c r="AR1218" s="441"/>
      <c r="AS1218" s="441"/>
      <c r="AT1218" s="441"/>
      <c r="AU1218" s="441"/>
      <c r="AV1218" s="441"/>
      <c r="AW1218" s="441"/>
      <c r="AX1218" s="441"/>
      <c r="AY1218" s="441"/>
      <c r="AZ1218" s="441"/>
      <c r="BA1218" s="441"/>
      <c r="BB1218" s="441"/>
    </row>
    <row r="1219" spans="1:54" ht="15.75" customHeight="1">
      <c r="A1219" s="40"/>
      <c r="B1219" s="89" t="s">
        <v>1021</v>
      </c>
      <c r="C1219" s="441"/>
      <c r="D1219" s="441">
        <v>3080</v>
      </c>
      <c r="E1219" s="441"/>
      <c r="F1219" s="441"/>
      <c r="G1219" s="41" t="s">
        <v>2125</v>
      </c>
      <c r="H1219" s="441"/>
      <c r="I1219" s="441"/>
      <c r="J1219" s="441"/>
      <c r="K1219" s="441"/>
      <c r="L1219" s="441"/>
      <c r="M1219" s="441"/>
      <c r="N1219" s="441"/>
      <c r="O1219" s="441"/>
      <c r="P1219" s="441"/>
      <c r="Q1219" s="441"/>
      <c r="R1219" s="441"/>
      <c r="S1219" s="441"/>
      <c r="T1219" s="441"/>
      <c r="U1219" s="441"/>
      <c r="V1219" s="441"/>
      <c r="W1219" s="441"/>
      <c r="X1219" s="441"/>
      <c r="Y1219" s="441"/>
      <c r="Z1219" s="441"/>
      <c r="AA1219" s="441"/>
      <c r="AB1219" s="441"/>
      <c r="AC1219" s="441"/>
      <c r="AD1219" s="441"/>
      <c r="AE1219" s="441"/>
      <c r="AF1219" s="441"/>
      <c r="AG1219" s="441"/>
      <c r="AH1219" s="441"/>
      <c r="AI1219" s="441"/>
      <c r="AJ1219" s="441"/>
      <c r="AK1219" s="441"/>
      <c r="AL1219" s="441"/>
      <c r="AM1219" s="441"/>
      <c r="AN1219" s="441"/>
      <c r="AO1219" s="441"/>
      <c r="AP1219" s="441"/>
      <c r="AQ1219" s="441"/>
      <c r="AR1219" s="441"/>
      <c r="AS1219" s="441"/>
      <c r="AT1219" s="441"/>
      <c r="AU1219" s="441"/>
      <c r="AV1219" s="441"/>
      <c r="AW1219" s="441"/>
      <c r="AX1219" s="441"/>
      <c r="AY1219" s="441"/>
      <c r="AZ1219" s="441"/>
      <c r="BA1219" s="441"/>
      <c r="BB1219" s="441"/>
    </row>
    <row r="1220" spans="1:54" ht="15.75" customHeight="1">
      <c r="A1220" s="40"/>
      <c r="B1220" s="89" t="s">
        <v>887</v>
      </c>
      <c r="C1220" s="441"/>
      <c r="D1220" s="441">
        <v>3130</v>
      </c>
      <c r="E1220" s="441"/>
      <c r="F1220" s="441"/>
      <c r="G1220" s="41" t="s">
        <v>2389</v>
      </c>
      <c r="H1220" s="441"/>
      <c r="I1220" s="441"/>
      <c r="J1220" s="441"/>
      <c r="K1220" s="441"/>
      <c r="L1220" s="441"/>
      <c r="M1220" s="441"/>
      <c r="N1220" s="441"/>
      <c r="O1220" s="441"/>
      <c r="P1220" s="441"/>
      <c r="Q1220" s="441"/>
      <c r="R1220" s="441"/>
      <c r="S1220" s="441"/>
      <c r="T1220" s="441"/>
      <c r="U1220" s="441"/>
      <c r="V1220" s="441"/>
      <c r="W1220" s="441"/>
      <c r="X1220" s="441"/>
      <c r="Y1220" s="441"/>
      <c r="Z1220" s="441"/>
      <c r="AA1220" s="441"/>
      <c r="AB1220" s="441"/>
      <c r="AC1220" s="441"/>
      <c r="AD1220" s="441"/>
      <c r="AE1220" s="441"/>
      <c r="AF1220" s="441"/>
      <c r="AG1220" s="441"/>
      <c r="AH1220" s="441"/>
      <c r="AI1220" s="441"/>
      <c r="AJ1220" s="441"/>
      <c r="AK1220" s="441"/>
      <c r="AL1220" s="441"/>
      <c r="AM1220" s="441"/>
      <c r="AN1220" s="441"/>
      <c r="AO1220" s="441"/>
      <c r="AP1220" s="441"/>
      <c r="AQ1220" s="441"/>
      <c r="AR1220" s="441"/>
      <c r="AS1220" s="441"/>
      <c r="AT1220" s="441"/>
      <c r="AU1220" s="441"/>
      <c r="AV1220" s="441"/>
      <c r="AW1220" s="441"/>
      <c r="AX1220" s="441"/>
      <c r="AY1220" s="441"/>
      <c r="AZ1220" s="441"/>
      <c r="BA1220" s="441"/>
      <c r="BB1220" s="441"/>
    </row>
    <row r="1221" spans="1:54" ht="15.75" customHeight="1">
      <c r="A1221" s="40" t="s">
        <v>416</v>
      </c>
      <c r="B1221" s="89" t="s">
        <v>1281</v>
      </c>
      <c r="C1221" s="441"/>
      <c r="D1221" s="441">
        <v>1880</v>
      </c>
      <c r="E1221" s="441">
        <v>5</v>
      </c>
      <c r="F1221" s="41" t="s">
        <v>1099</v>
      </c>
      <c r="G1221" s="41" t="s">
        <v>634</v>
      </c>
      <c r="H1221" s="441"/>
      <c r="I1221" s="441"/>
      <c r="J1221" s="441"/>
      <c r="K1221" s="441"/>
      <c r="L1221" s="441"/>
      <c r="M1221" s="441"/>
      <c r="N1221" s="441"/>
      <c r="O1221" s="441"/>
      <c r="P1221" s="441"/>
      <c r="Q1221" s="441"/>
      <c r="R1221" s="441"/>
      <c r="S1221" s="441"/>
      <c r="T1221" s="441"/>
      <c r="U1221" s="441"/>
      <c r="V1221" s="441"/>
      <c r="W1221" s="441"/>
      <c r="X1221" s="441"/>
      <c r="Y1221" s="441"/>
      <c r="Z1221" s="441"/>
      <c r="AA1221" s="441"/>
      <c r="AB1221" s="441"/>
      <c r="AC1221" s="441"/>
      <c r="AD1221" s="441"/>
      <c r="AE1221" s="441"/>
      <c r="AF1221" s="441"/>
      <c r="AG1221" s="441"/>
      <c r="AH1221" s="441"/>
      <c r="AI1221" s="441"/>
      <c r="AJ1221" s="441"/>
      <c r="AK1221" s="441"/>
      <c r="AL1221" s="441"/>
      <c r="AM1221" s="441"/>
      <c r="AN1221" s="441"/>
      <c r="AO1221" s="441"/>
      <c r="AP1221" s="441"/>
      <c r="AQ1221" s="441"/>
      <c r="AR1221" s="441"/>
      <c r="AS1221" s="441"/>
      <c r="AT1221" s="441"/>
      <c r="AU1221" s="441"/>
      <c r="AV1221" s="441"/>
      <c r="AW1221" s="441"/>
      <c r="AX1221" s="441"/>
      <c r="AY1221" s="441"/>
      <c r="AZ1221" s="441"/>
      <c r="BA1221" s="441"/>
      <c r="BB1221" s="441"/>
    </row>
    <row r="1222" spans="1:54" ht="15.75" customHeight="1">
      <c r="A1222" s="40" t="s">
        <v>1100</v>
      </c>
      <c r="B1222" s="89" t="s">
        <v>1281</v>
      </c>
      <c r="C1222" s="441"/>
      <c r="D1222" s="441"/>
      <c r="E1222" s="441"/>
      <c r="F1222" s="441">
        <v>27.4</v>
      </c>
      <c r="G1222" s="441">
        <v>30.1</v>
      </c>
      <c r="H1222" s="441"/>
      <c r="I1222" s="441"/>
      <c r="J1222" s="441"/>
      <c r="K1222" s="441"/>
      <c r="L1222" s="441"/>
      <c r="M1222" s="441"/>
      <c r="N1222" s="441"/>
      <c r="O1222" s="441"/>
      <c r="P1222" s="441"/>
      <c r="Q1222" s="441"/>
      <c r="R1222" s="441"/>
      <c r="S1222" s="441"/>
      <c r="T1222" s="441"/>
      <c r="U1222" s="441"/>
      <c r="V1222" s="441"/>
      <c r="W1222" s="441"/>
      <c r="X1222" s="441"/>
      <c r="Y1222" s="441"/>
      <c r="Z1222" s="441"/>
      <c r="AA1222" s="441"/>
      <c r="AB1222" s="441"/>
      <c r="AC1222" s="441"/>
      <c r="AD1222" s="441"/>
      <c r="AE1222" s="441"/>
      <c r="AF1222" s="441"/>
      <c r="AG1222" s="441"/>
      <c r="AH1222" s="441"/>
      <c r="AI1222" s="441"/>
      <c r="AJ1222" s="441"/>
      <c r="AK1222" s="441"/>
      <c r="AL1222" s="441"/>
      <c r="AM1222" s="441"/>
      <c r="AN1222" s="441"/>
      <c r="AO1222" s="441"/>
      <c r="AP1222" s="441"/>
      <c r="AQ1222" s="441"/>
      <c r="AR1222" s="441"/>
      <c r="AS1222" s="441"/>
      <c r="AT1222" s="441"/>
      <c r="AU1222" s="441"/>
      <c r="AV1222" s="441"/>
      <c r="AW1222" s="441"/>
      <c r="AX1222" s="441"/>
      <c r="AY1222" s="441"/>
      <c r="AZ1222" s="441"/>
      <c r="BA1222" s="441"/>
      <c r="BB1222" s="441"/>
    </row>
    <row r="1223" spans="1:54" ht="15.75" customHeight="1">
      <c r="A1223" s="40" t="s">
        <v>900</v>
      </c>
      <c r="B1223" s="89" t="s">
        <v>1281</v>
      </c>
      <c r="C1223" s="441"/>
      <c r="D1223" s="441">
        <v>1270</v>
      </c>
      <c r="E1223" s="441"/>
      <c r="F1223" s="441">
        <v>30</v>
      </c>
      <c r="G1223" s="441">
        <v>30</v>
      </c>
      <c r="H1223" s="441"/>
      <c r="I1223" s="441"/>
      <c r="J1223" s="441"/>
      <c r="K1223" s="441"/>
      <c r="L1223" s="441"/>
      <c r="M1223" s="441"/>
      <c r="N1223" s="441"/>
      <c r="O1223" s="441"/>
      <c r="P1223" s="441"/>
      <c r="Q1223" s="441"/>
      <c r="R1223" s="441"/>
      <c r="S1223" s="441"/>
      <c r="T1223" s="441"/>
      <c r="U1223" s="441"/>
      <c r="V1223" s="441"/>
      <c r="W1223" s="441"/>
      <c r="X1223" s="441"/>
      <c r="Y1223" s="441"/>
      <c r="Z1223" s="441"/>
      <c r="AA1223" s="441"/>
      <c r="AB1223" s="441"/>
      <c r="AC1223" s="441"/>
      <c r="AD1223" s="441"/>
      <c r="AE1223" s="441"/>
      <c r="AF1223" s="441"/>
      <c r="AG1223" s="441"/>
      <c r="AH1223" s="441"/>
      <c r="AI1223" s="441"/>
      <c r="AJ1223" s="441"/>
      <c r="AK1223" s="441"/>
      <c r="AL1223" s="441"/>
      <c r="AM1223" s="441"/>
      <c r="AN1223" s="441"/>
      <c r="AO1223" s="441"/>
      <c r="AP1223" s="441"/>
      <c r="AQ1223" s="441"/>
      <c r="AR1223" s="441"/>
      <c r="AS1223" s="441"/>
      <c r="AT1223" s="441"/>
      <c r="AU1223" s="441"/>
      <c r="AV1223" s="441"/>
      <c r="AW1223" s="441"/>
      <c r="AX1223" s="441"/>
      <c r="AY1223" s="441"/>
      <c r="AZ1223" s="441"/>
      <c r="BA1223" s="441"/>
      <c r="BB1223" s="441"/>
    </row>
    <row r="1224" spans="1:54" ht="15.75" customHeight="1">
      <c r="A1224" s="40" t="s">
        <v>1107</v>
      </c>
      <c r="B1224" s="442" t="s">
        <v>759</v>
      </c>
      <c r="C1224" s="441"/>
      <c r="D1224" s="441"/>
      <c r="E1224" s="441"/>
      <c r="F1224" s="441"/>
      <c r="G1224" s="441"/>
      <c r="H1224" s="441"/>
      <c r="I1224" s="441"/>
      <c r="J1224" s="441"/>
      <c r="K1224" s="441"/>
      <c r="L1224" s="441"/>
      <c r="M1224" s="441"/>
      <c r="N1224" s="441"/>
      <c r="O1224" s="441"/>
      <c r="P1224" s="441"/>
      <c r="Q1224" s="441"/>
      <c r="R1224" s="441"/>
      <c r="S1224" s="441"/>
      <c r="T1224" s="441"/>
      <c r="U1224" s="441"/>
      <c r="V1224" s="441"/>
      <c r="W1224" s="441"/>
      <c r="X1224" s="441"/>
      <c r="Y1224" s="441"/>
      <c r="Z1224" s="441"/>
      <c r="AA1224" s="441"/>
      <c r="AB1224" s="441"/>
      <c r="AC1224" s="441"/>
      <c r="AD1224" s="441"/>
      <c r="AE1224" s="441"/>
      <c r="AF1224" s="441"/>
      <c r="AG1224" s="441"/>
      <c r="AH1224" s="441"/>
      <c r="AI1224" s="441"/>
      <c r="AJ1224" s="441"/>
      <c r="AK1224" s="441"/>
      <c r="AL1224" s="441"/>
      <c r="AM1224" s="441"/>
      <c r="AN1224" s="441"/>
      <c r="AO1224" s="441"/>
      <c r="AP1224" s="441"/>
      <c r="AQ1224" s="441"/>
      <c r="AR1224" s="441"/>
      <c r="AS1224" s="441"/>
      <c r="AT1224" s="441"/>
      <c r="AU1224" s="441"/>
      <c r="AV1224" s="441"/>
      <c r="AW1224" s="441"/>
      <c r="AX1224" s="441"/>
      <c r="AY1224" s="441"/>
      <c r="AZ1224" s="441"/>
      <c r="BA1224" s="441"/>
      <c r="BB1224" s="441"/>
    </row>
    <row r="1225" spans="1:54" ht="15.75" customHeight="1">
      <c r="A1225" s="40" t="s">
        <v>1110</v>
      </c>
      <c r="B1225" s="89" t="s">
        <v>2861</v>
      </c>
      <c r="C1225" s="441"/>
      <c r="D1225" s="441"/>
      <c r="E1225" s="441"/>
      <c r="F1225" s="441"/>
      <c r="G1225" s="441"/>
      <c r="H1225" s="441"/>
      <c r="I1225" s="441"/>
      <c r="J1225" s="441"/>
      <c r="K1225" s="441"/>
      <c r="L1225" s="441"/>
      <c r="M1225" s="441"/>
      <c r="N1225" s="441"/>
      <c r="O1225" s="441"/>
      <c r="P1225" s="441"/>
      <c r="Q1225" s="441"/>
      <c r="R1225" s="441"/>
      <c r="S1225" s="441"/>
      <c r="T1225" s="441"/>
      <c r="U1225" s="441"/>
      <c r="V1225" s="441"/>
      <c r="W1225" s="441"/>
      <c r="X1225" s="441"/>
      <c r="Y1225" s="441"/>
      <c r="Z1225" s="441"/>
      <c r="AA1225" s="441"/>
      <c r="AB1225" s="441"/>
      <c r="AC1225" s="441"/>
      <c r="AD1225" s="441"/>
      <c r="AE1225" s="441"/>
      <c r="AF1225" s="441"/>
      <c r="AG1225" s="441"/>
      <c r="AH1225" s="441"/>
      <c r="AI1225" s="441"/>
      <c r="AJ1225" s="441"/>
      <c r="AK1225" s="441"/>
      <c r="AL1225" s="441"/>
      <c r="AM1225" s="441"/>
      <c r="AN1225" s="441"/>
      <c r="AO1225" s="441"/>
      <c r="AP1225" s="441"/>
      <c r="AQ1225" s="441"/>
      <c r="AR1225" s="441"/>
      <c r="AS1225" s="441"/>
      <c r="AT1225" s="441"/>
      <c r="AU1225" s="441"/>
      <c r="AV1225" s="441"/>
      <c r="AW1225" s="441"/>
      <c r="AX1225" s="441"/>
      <c r="AY1225" s="441"/>
      <c r="AZ1225" s="441"/>
      <c r="BA1225" s="441"/>
      <c r="BB1225" s="441"/>
    </row>
    <row r="1226" spans="1:54" ht="15.75" customHeight="1">
      <c r="A1226" s="40" t="s">
        <v>40</v>
      </c>
      <c r="B1226" s="89" t="s">
        <v>1281</v>
      </c>
      <c r="C1226" s="441"/>
      <c r="D1226" s="441"/>
      <c r="E1226" s="441"/>
      <c r="F1226" s="441" t="s">
        <v>993</v>
      </c>
      <c r="G1226" s="441" t="s">
        <v>1280</v>
      </c>
      <c r="H1226" s="441"/>
      <c r="I1226" s="441"/>
      <c r="J1226" s="441"/>
      <c r="K1226" s="441"/>
      <c r="L1226" s="441"/>
      <c r="M1226" s="441"/>
      <c r="N1226" s="441"/>
      <c r="O1226" s="441"/>
      <c r="P1226" s="441"/>
      <c r="Q1226" s="441"/>
      <c r="R1226" s="441"/>
      <c r="S1226" s="441"/>
      <c r="T1226" s="441"/>
      <c r="U1226" s="441"/>
      <c r="V1226" s="441"/>
      <c r="W1226" s="441"/>
      <c r="X1226" s="441"/>
      <c r="Y1226" s="441"/>
      <c r="Z1226" s="441"/>
      <c r="AA1226" s="441"/>
      <c r="AB1226" s="441"/>
      <c r="AC1226" s="441"/>
      <c r="AD1226" s="441"/>
      <c r="AE1226" s="441"/>
      <c r="AF1226" s="441"/>
      <c r="AG1226" s="441"/>
      <c r="AH1226" s="441"/>
      <c r="AI1226" s="441"/>
      <c r="AJ1226" s="441"/>
      <c r="AK1226" s="441"/>
      <c r="AL1226" s="441"/>
      <c r="AM1226" s="441"/>
      <c r="AN1226" s="441"/>
      <c r="AO1226" s="441"/>
      <c r="AP1226" s="441"/>
      <c r="AQ1226" s="441"/>
      <c r="AR1226" s="441"/>
      <c r="AS1226" s="441"/>
      <c r="AT1226" s="441"/>
      <c r="AU1226" s="441"/>
      <c r="AV1226" s="441"/>
      <c r="AW1226" s="441"/>
      <c r="AX1226" s="441"/>
      <c r="AY1226" s="441"/>
      <c r="AZ1226" s="441"/>
      <c r="BA1226" s="441"/>
      <c r="BB1226" s="441"/>
    </row>
    <row r="1227" spans="1:54" ht="15.75" customHeight="1">
      <c r="A1227" s="40"/>
      <c r="B1227" s="89" t="s">
        <v>2741</v>
      </c>
      <c r="C1227" s="441"/>
      <c r="D1227" s="441"/>
      <c r="E1227" s="441"/>
      <c r="F1227" s="441" t="s">
        <v>2482</v>
      </c>
      <c r="G1227" s="441" t="s">
        <v>1142</v>
      </c>
      <c r="H1227" s="441"/>
      <c r="I1227" s="441"/>
      <c r="J1227" s="441"/>
      <c r="K1227" s="441"/>
      <c r="L1227" s="441"/>
      <c r="M1227" s="441"/>
      <c r="N1227" s="441"/>
      <c r="O1227" s="441"/>
      <c r="P1227" s="441"/>
      <c r="Q1227" s="441"/>
      <c r="R1227" s="441"/>
      <c r="S1227" s="441"/>
      <c r="T1227" s="441"/>
      <c r="U1227" s="441"/>
      <c r="V1227" s="441"/>
      <c r="W1227" s="441"/>
      <c r="X1227" s="441"/>
      <c r="Y1227" s="441"/>
      <c r="Z1227" s="441"/>
      <c r="AA1227" s="441"/>
      <c r="AB1227" s="441"/>
      <c r="AC1227" s="441"/>
      <c r="AD1227" s="441"/>
      <c r="AE1227" s="441"/>
      <c r="AF1227" s="441"/>
      <c r="AG1227" s="441"/>
      <c r="AH1227" s="441"/>
      <c r="AI1227" s="441"/>
      <c r="AJ1227" s="441"/>
      <c r="AK1227" s="441"/>
      <c r="AL1227" s="441"/>
      <c r="AM1227" s="441"/>
      <c r="AN1227" s="441"/>
      <c r="AO1227" s="441"/>
      <c r="AP1227" s="441"/>
      <c r="AQ1227" s="441"/>
      <c r="AR1227" s="441"/>
      <c r="AS1227" s="441"/>
      <c r="AT1227" s="441"/>
      <c r="AU1227" s="441"/>
      <c r="AV1227" s="441"/>
      <c r="AW1227" s="441"/>
      <c r="AX1227" s="441"/>
      <c r="AY1227" s="441"/>
      <c r="AZ1227" s="441"/>
      <c r="BA1227" s="441"/>
      <c r="BB1227" s="441"/>
    </row>
    <row r="1228" spans="1:54" ht="15.75" customHeight="1">
      <c r="A1228" s="40"/>
      <c r="B1228" s="89" t="s">
        <v>1029</v>
      </c>
      <c r="C1228" s="441"/>
      <c r="D1228" s="441"/>
      <c r="E1228" s="441"/>
      <c r="F1228" s="441" t="s">
        <v>735</v>
      </c>
      <c r="G1228" s="441" t="s">
        <v>2185</v>
      </c>
      <c r="H1228" s="441"/>
      <c r="I1228" s="441"/>
      <c r="J1228" s="441"/>
      <c r="K1228" s="441"/>
      <c r="L1228" s="441"/>
      <c r="M1228" s="441"/>
      <c r="N1228" s="441"/>
      <c r="O1228" s="441"/>
      <c r="P1228" s="441"/>
      <c r="Q1228" s="441"/>
      <c r="R1228" s="441"/>
      <c r="S1228" s="441"/>
      <c r="T1228" s="441"/>
      <c r="U1228" s="441"/>
      <c r="V1228" s="441"/>
      <c r="W1228" s="441"/>
      <c r="X1228" s="441"/>
      <c r="Y1228" s="441"/>
      <c r="Z1228" s="441"/>
      <c r="AA1228" s="441"/>
      <c r="AB1228" s="441"/>
      <c r="AC1228" s="441"/>
      <c r="AD1228" s="441"/>
      <c r="AE1228" s="441"/>
      <c r="AF1228" s="441"/>
      <c r="AG1228" s="441"/>
      <c r="AH1228" s="441"/>
      <c r="AI1228" s="441"/>
      <c r="AJ1228" s="441"/>
      <c r="AK1228" s="441"/>
      <c r="AL1228" s="441"/>
      <c r="AM1228" s="441"/>
      <c r="AN1228" s="441"/>
      <c r="AO1228" s="441"/>
      <c r="AP1228" s="441"/>
      <c r="AQ1228" s="441"/>
      <c r="AR1228" s="441"/>
      <c r="AS1228" s="441"/>
      <c r="AT1228" s="441"/>
      <c r="AU1228" s="441"/>
      <c r="AV1228" s="441"/>
      <c r="AW1228" s="441"/>
      <c r="AX1228" s="441"/>
      <c r="AY1228" s="441"/>
      <c r="AZ1228" s="441"/>
      <c r="BA1228" s="441"/>
      <c r="BB1228" s="441"/>
    </row>
    <row r="1229" spans="1:54" ht="15.75" customHeight="1">
      <c r="A1229" s="40"/>
      <c r="B1229" s="89" t="s">
        <v>1153</v>
      </c>
      <c r="C1229" s="441"/>
      <c r="D1229" s="441"/>
      <c r="E1229" s="441"/>
      <c r="F1229" s="441" t="s">
        <v>2498</v>
      </c>
      <c r="G1229" s="441">
        <v>32</v>
      </c>
      <c r="H1229" s="441"/>
      <c r="I1229" s="441"/>
      <c r="J1229" s="441"/>
      <c r="K1229" s="441"/>
      <c r="L1229" s="441"/>
      <c r="M1229" s="441"/>
      <c r="N1229" s="441"/>
      <c r="O1229" s="441"/>
      <c r="P1229" s="441"/>
      <c r="Q1229" s="441"/>
      <c r="R1229" s="441"/>
      <c r="S1229" s="441"/>
      <c r="T1229" s="441"/>
      <c r="U1229" s="441"/>
      <c r="V1229" s="441"/>
      <c r="W1229" s="441"/>
      <c r="X1229" s="441"/>
      <c r="Y1229" s="441"/>
      <c r="Z1229" s="441"/>
      <c r="AA1229" s="441"/>
      <c r="AB1229" s="441"/>
      <c r="AC1229" s="441"/>
      <c r="AD1229" s="441"/>
      <c r="AE1229" s="441"/>
      <c r="AF1229" s="441"/>
      <c r="AG1229" s="441"/>
      <c r="AH1229" s="441"/>
      <c r="AI1229" s="441"/>
      <c r="AJ1229" s="441"/>
      <c r="AK1229" s="441"/>
      <c r="AL1229" s="441"/>
      <c r="AM1229" s="441"/>
      <c r="AN1229" s="441"/>
      <c r="AO1229" s="441"/>
      <c r="AP1229" s="441"/>
      <c r="AQ1229" s="441"/>
      <c r="AR1229" s="441"/>
      <c r="AS1229" s="441"/>
      <c r="AT1229" s="441"/>
      <c r="AU1229" s="441"/>
      <c r="AV1229" s="441"/>
      <c r="AW1229" s="441"/>
      <c r="AX1229" s="441"/>
      <c r="AY1229" s="441"/>
      <c r="AZ1229" s="441"/>
      <c r="BA1229" s="441"/>
      <c r="BB1229" s="441"/>
    </row>
    <row r="1230" spans="1:54" ht="15.75" customHeight="1">
      <c r="A1230" s="40"/>
      <c r="B1230" s="89" t="s">
        <v>2862</v>
      </c>
      <c r="C1230" s="441"/>
      <c r="D1230" s="441"/>
      <c r="E1230" s="441"/>
      <c r="F1230" s="441"/>
      <c r="G1230" s="441"/>
      <c r="H1230" s="441"/>
      <c r="I1230" s="441"/>
      <c r="J1230" s="441"/>
      <c r="K1230" s="441"/>
      <c r="L1230" s="441"/>
      <c r="M1230" s="441"/>
      <c r="N1230" s="441"/>
      <c r="O1230" s="441"/>
      <c r="P1230" s="441"/>
      <c r="Q1230" s="441"/>
      <c r="R1230" s="441"/>
      <c r="S1230" s="441"/>
      <c r="T1230" s="441"/>
      <c r="U1230" s="441"/>
      <c r="V1230" s="441"/>
      <c r="W1230" s="441"/>
      <c r="X1230" s="441"/>
      <c r="Y1230" s="441"/>
      <c r="Z1230" s="441"/>
      <c r="AA1230" s="441"/>
      <c r="AB1230" s="441"/>
      <c r="AC1230" s="441"/>
      <c r="AD1230" s="441"/>
      <c r="AE1230" s="441"/>
      <c r="AF1230" s="441"/>
      <c r="AG1230" s="441"/>
      <c r="AH1230" s="441"/>
      <c r="AI1230" s="441"/>
      <c r="AJ1230" s="441"/>
      <c r="AK1230" s="441"/>
      <c r="AL1230" s="441"/>
      <c r="AM1230" s="441"/>
      <c r="AN1230" s="441"/>
      <c r="AO1230" s="441"/>
      <c r="AP1230" s="441"/>
      <c r="AQ1230" s="441"/>
      <c r="AR1230" s="441"/>
      <c r="AS1230" s="441"/>
      <c r="AT1230" s="441"/>
      <c r="AU1230" s="441"/>
      <c r="AV1230" s="441"/>
      <c r="AW1230" s="441"/>
      <c r="AX1230" s="441"/>
      <c r="AY1230" s="441"/>
      <c r="AZ1230" s="441"/>
      <c r="BA1230" s="441"/>
      <c r="BB1230" s="441"/>
    </row>
    <row r="1231" spans="1:54" ht="15.75" customHeight="1">
      <c r="A1231" s="40" t="s">
        <v>282</v>
      </c>
      <c r="B1231" s="89" t="s">
        <v>2863</v>
      </c>
      <c r="C1231" s="441"/>
      <c r="D1231" s="441"/>
      <c r="E1231" s="441"/>
      <c r="F1231" s="441"/>
      <c r="G1231" s="441"/>
      <c r="H1231" s="441"/>
      <c r="I1231" s="441"/>
      <c r="J1231" s="441"/>
      <c r="K1231" s="441"/>
      <c r="L1231" s="441"/>
      <c r="M1231" s="441"/>
      <c r="N1231" s="441"/>
      <c r="O1231" s="441"/>
      <c r="P1231" s="441"/>
      <c r="Q1231" s="441"/>
      <c r="R1231" s="441"/>
      <c r="S1231" s="441"/>
      <c r="T1231" s="441"/>
      <c r="U1231" s="441"/>
      <c r="V1231" s="441"/>
      <c r="W1231" s="441"/>
      <c r="X1231" s="441"/>
      <c r="Y1231" s="441"/>
      <c r="Z1231" s="441"/>
      <c r="AA1231" s="441"/>
      <c r="AB1231" s="441"/>
      <c r="AC1231" s="441"/>
      <c r="AD1231" s="441"/>
      <c r="AE1231" s="441"/>
      <c r="AF1231" s="441"/>
      <c r="AG1231" s="441"/>
      <c r="AH1231" s="441"/>
      <c r="AI1231" s="441"/>
      <c r="AJ1231" s="441"/>
      <c r="AK1231" s="441"/>
      <c r="AL1231" s="441"/>
      <c r="AM1231" s="441"/>
      <c r="AN1231" s="441"/>
      <c r="AO1231" s="441"/>
      <c r="AP1231" s="441"/>
      <c r="AQ1231" s="441"/>
      <c r="AR1231" s="441"/>
      <c r="AS1231" s="441"/>
      <c r="AT1231" s="441"/>
      <c r="AU1231" s="441"/>
      <c r="AV1231" s="441"/>
      <c r="AW1231" s="441"/>
      <c r="AX1231" s="441"/>
      <c r="AY1231" s="441"/>
      <c r="AZ1231" s="441"/>
      <c r="BA1231" s="441"/>
      <c r="BB1231" s="441"/>
    </row>
    <row r="1232" spans="1:54" ht="15.75" customHeight="1">
      <c r="B1232" s="443"/>
      <c r="C1232" s="436"/>
      <c r="D1232" s="436"/>
      <c r="E1232" s="436"/>
      <c r="F1232" s="436"/>
      <c r="G1232" s="436"/>
      <c r="H1232" s="441"/>
      <c r="I1232" s="441"/>
      <c r="J1232" s="441"/>
      <c r="K1232" s="441"/>
      <c r="L1232" s="441"/>
      <c r="M1232" s="441"/>
      <c r="N1232" s="441"/>
      <c r="O1232" s="441"/>
      <c r="P1232" s="441"/>
      <c r="Q1232" s="441"/>
      <c r="R1232" s="441"/>
      <c r="S1232" s="441"/>
      <c r="T1232" s="441"/>
      <c r="U1232" s="441"/>
      <c r="V1232" s="441"/>
      <c r="W1232" s="441"/>
      <c r="X1232" s="441"/>
      <c r="Y1232" s="441"/>
      <c r="Z1232" s="441"/>
      <c r="AA1232" s="441"/>
      <c r="AB1232" s="441"/>
      <c r="AC1232" s="441"/>
      <c r="AD1232" s="441"/>
      <c r="AE1232" s="441"/>
      <c r="AF1232" s="441"/>
      <c r="AG1232" s="441"/>
      <c r="AH1232" s="441"/>
      <c r="AI1232" s="441"/>
      <c r="AJ1232" s="441"/>
      <c r="AK1232" s="441"/>
      <c r="AL1232" s="441"/>
      <c r="AM1232" s="441"/>
      <c r="AN1232" s="441"/>
      <c r="AO1232" s="441"/>
      <c r="AP1232" s="441"/>
      <c r="AQ1232" s="441"/>
      <c r="AR1232" s="441"/>
      <c r="AS1232" s="441"/>
      <c r="AT1232" s="441"/>
      <c r="AU1232" s="441"/>
      <c r="AV1232" s="441"/>
      <c r="AW1232" s="441"/>
      <c r="AX1232" s="441"/>
      <c r="AY1232" s="441"/>
      <c r="AZ1232" s="441"/>
      <c r="BA1232" s="441"/>
      <c r="BB1232" s="441"/>
    </row>
    <row r="1233" spans="1:54" ht="15.75" customHeight="1">
      <c r="B1233" s="443"/>
      <c r="C1233" s="436"/>
      <c r="D1233" s="436"/>
      <c r="E1233" s="436"/>
      <c r="F1233" s="436"/>
      <c r="G1233" s="436"/>
      <c r="H1233" s="441"/>
      <c r="I1233" s="441"/>
      <c r="J1233" s="441"/>
      <c r="K1233" s="441"/>
      <c r="L1233" s="441"/>
      <c r="M1233" s="441"/>
      <c r="N1233" s="441"/>
      <c r="O1233" s="441"/>
      <c r="P1233" s="441"/>
      <c r="Q1233" s="441"/>
      <c r="R1233" s="441"/>
      <c r="S1233" s="441"/>
      <c r="T1233" s="441"/>
      <c r="U1233" s="441"/>
      <c r="V1233" s="441"/>
      <c r="W1233" s="441"/>
      <c r="X1233" s="441"/>
      <c r="Y1233" s="441"/>
      <c r="Z1233" s="441"/>
      <c r="AA1233" s="441"/>
      <c r="AB1233" s="441"/>
      <c r="AC1233" s="441"/>
      <c r="AD1233" s="441"/>
      <c r="AE1233" s="441"/>
      <c r="AF1233" s="441"/>
      <c r="AG1233" s="441"/>
      <c r="AH1233" s="441"/>
      <c r="AI1233" s="441"/>
      <c r="AJ1233" s="441"/>
      <c r="AK1233" s="441"/>
      <c r="AL1233" s="441"/>
      <c r="AM1233" s="441"/>
      <c r="AN1233" s="441"/>
      <c r="AO1233" s="441"/>
      <c r="AP1233" s="441"/>
      <c r="AQ1233" s="441"/>
      <c r="AR1233" s="441"/>
      <c r="AS1233" s="441"/>
      <c r="AT1233" s="441"/>
      <c r="AU1233" s="441"/>
      <c r="AV1233" s="441"/>
      <c r="AW1233" s="441"/>
      <c r="AX1233" s="441"/>
      <c r="AY1233" s="441"/>
      <c r="AZ1233" s="441"/>
      <c r="BA1233" s="441"/>
      <c r="BB1233" s="441"/>
    </row>
    <row r="1234" spans="1:54" ht="15.75" customHeight="1">
      <c r="B1234" s="443"/>
      <c r="C1234" s="436"/>
      <c r="D1234" s="436"/>
      <c r="E1234" s="436"/>
      <c r="F1234" s="436"/>
      <c r="G1234" s="436"/>
      <c r="H1234" s="441"/>
      <c r="I1234" s="441"/>
      <c r="J1234" s="441"/>
      <c r="K1234" s="441"/>
      <c r="L1234" s="441"/>
      <c r="M1234" s="441"/>
      <c r="N1234" s="441"/>
      <c r="O1234" s="441"/>
      <c r="P1234" s="441"/>
      <c r="Q1234" s="441"/>
      <c r="R1234" s="441"/>
      <c r="S1234" s="441"/>
      <c r="T1234" s="441"/>
      <c r="U1234" s="441"/>
      <c r="V1234" s="441"/>
      <c r="W1234" s="441"/>
      <c r="X1234" s="441"/>
      <c r="Y1234" s="441"/>
      <c r="Z1234" s="441"/>
      <c r="AA1234" s="441"/>
      <c r="AB1234" s="441"/>
      <c r="AC1234" s="441"/>
      <c r="AD1234" s="441"/>
      <c r="AE1234" s="441"/>
      <c r="AF1234" s="441"/>
      <c r="AG1234" s="441"/>
      <c r="AH1234" s="441"/>
      <c r="AI1234" s="441"/>
      <c r="AJ1234" s="441"/>
      <c r="AK1234" s="441"/>
      <c r="AL1234" s="441"/>
      <c r="AM1234" s="441"/>
      <c r="AN1234" s="441"/>
      <c r="AO1234" s="441"/>
      <c r="AP1234" s="441"/>
      <c r="AQ1234" s="441"/>
      <c r="AR1234" s="441"/>
      <c r="AS1234" s="441"/>
      <c r="AT1234" s="441"/>
      <c r="AU1234" s="441"/>
      <c r="AV1234" s="441"/>
      <c r="AW1234" s="441"/>
      <c r="AX1234" s="441"/>
      <c r="AY1234" s="441"/>
      <c r="AZ1234" s="441"/>
      <c r="BA1234" s="441"/>
      <c r="BB1234" s="441"/>
    </row>
    <row r="1235" spans="1:54" ht="15.75" customHeight="1">
      <c r="B1235" s="443"/>
      <c r="C1235" s="436"/>
      <c r="D1235" s="436"/>
      <c r="E1235" s="436"/>
      <c r="F1235" s="436"/>
      <c r="G1235" s="436"/>
      <c r="H1235" s="441"/>
      <c r="I1235" s="441"/>
      <c r="J1235" s="441"/>
      <c r="K1235" s="441"/>
      <c r="L1235" s="441"/>
      <c r="M1235" s="441"/>
      <c r="N1235" s="441"/>
      <c r="O1235" s="441"/>
      <c r="P1235" s="441"/>
      <c r="Q1235" s="441"/>
      <c r="R1235" s="441"/>
      <c r="S1235" s="441"/>
      <c r="T1235" s="441"/>
      <c r="U1235" s="441"/>
      <c r="V1235" s="441"/>
      <c r="W1235" s="441"/>
      <c r="X1235" s="441"/>
      <c r="Y1235" s="441"/>
      <c r="Z1235" s="441"/>
      <c r="AA1235" s="441"/>
      <c r="AB1235" s="441"/>
      <c r="AC1235" s="441"/>
      <c r="AD1235" s="441"/>
      <c r="AE1235" s="441"/>
      <c r="AF1235" s="441"/>
      <c r="AG1235" s="441"/>
      <c r="AH1235" s="441"/>
      <c r="AI1235" s="441"/>
      <c r="AJ1235" s="441"/>
      <c r="AK1235" s="441"/>
      <c r="AL1235" s="441"/>
      <c r="AM1235" s="441"/>
      <c r="AN1235" s="441"/>
      <c r="AO1235" s="441"/>
      <c r="AP1235" s="441"/>
      <c r="AQ1235" s="441"/>
      <c r="AR1235" s="441"/>
      <c r="AS1235" s="441"/>
      <c r="AT1235" s="441"/>
      <c r="AU1235" s="441"/>
      <c r="AV1235" s="441"/>
      <c r="AW1235" s="441"/>
      <c r="AX1235" s="441"/>
      <c r="AY1235" s="441"/>
      <c r="AZ1235" s="441"/>
      <c r="BA1235" s="441"/>
      <c r="BB1235" s="441"/>
    </row>
    <row r="1236" spans="1:54" ht="15.75" customHeight="1">
      <c r="B1236" s="443"/>
      <c r="C1236" s="436"/>
      <c r="D1236" s="436"/>
      <c r="E1236" s="436"/>
      <c r="F1236" s="436"/>
      <c r="G1236" s="436"/>
      <c r="H1236" s="441"/>
      <c r="I1236" s="441"/>
      <c r="J1236" s="441"/>
      <c r="K1236" s="441"/>
      <c r="L1236" s="441"/>
      <c r="M1236" s="441"/>
      <c r="N1236" s="441"/>
      <c r="O1236" s="441"/>
      <c r="P1236" s="441"/>
      <c r="Q1236" s="441"/>
      <c r="R1236" s="441"/>
      <c r="S1236" s="441"/>
      <c r="T1236" s="441"/>
      <c r="U1236" s="441"/>
      <c r="V1236" s="441"/>
      <c r="W1236" s="441"/>
      <c r="X1236" s="441"/>
      <c r="Y1236" s="441"/>
      <c r="Z1236" s="441"/>
      <c r="AA1236" s="441"/>
      <c r="AB1236" s="441"/>
      <c r="AC1236" s="441"/>
      <c r="AD1236" s="441"/>
      <c r="AE1236" s="441"/>
      <c r="AF1236" s="441"/>
      <c r="AG1236" s="441"/>
      <c r="AH1236" s="441"/>
      <c r="AI1236" s="441"/>
      <c r="AJ1236" s="441"/>
      <c r="AK1236" s="441"/>
      <c r="AL1236" s="441"/>
      <c r="AM1236" s="441"/>
      <c r="AN1236" s="441"/>
      <c r="AO1236" s="441"/>
      <c r="AP1236" s="441"/>
      <c r="AQ1236" s="441"/>
      <c r="AR1236" s="441"/>
      <c r="AS1236" s="441"/>
      <c r="AT1236" s="441"/>
      <c r="AU1236" s="441"/>
      <c r="AV1236" s="441"/>
      <c r="AW1236" s="441"/>
      <c r="AX1236" s="441"/>
      <c r="AY1236" s="441"/>
      <c r="AZ1236" s="441"/>
      <c r="BA1236" s="441"/>
      <c r="BB1236" s="441"/>
    </row>
    <row r="1237" spans="1:54" ht="15.75" customHeight="1">
      <c r="A1237" s="40" t="s">
        <v>1116</v>
      </c>
      <c r="B1237" s="89" t="s">
        <v>2864</v>
      </c>
      <c r="C1237" s="441"/>
      <c r="D1237" s="441"/>
      <c r="E1237" s="441"/>
      <c r="F1237" s="441"/>
      <c r="G1237" s="441"/>
      <c r="H1237" s="441"/>
      <c r="I1237" s="441"/>
      <c r="J1237" s="441"/>
      <c r="K1237" s="441"/>
      <c r="L1237" s="441"/>
      <c r="M1237" s="441"/>
      <c r="N1237" s="441"/>
      <c r="O1237" s="441"/>
      <c r="P1237" s="441"/>
      <c r="Q1237" s="441"/>
      <c r="R1237" s="441"/>
      <c r="S1237" s="441"/>
      <c r="T1237" s="441"/>
      <c r="U1237" s="441"/>
      <c r="V1237" s="441"/>
      <c r="W1237" s="441"/>
      <c r="X1237" s="441"/>
      <c r="Y1237" s="441"/>
      <c r="Z1237" s="441"/>
      <c r="AA1237" s="441"/>
      <c r="AB1237" s="441"/>
      <c r="AC1237" s="441"/>
      <c r="AD1237" s="441"/>
      <c r="AE1237" s="441"/>
      <c r="AF1237" s="441"/>
      <c r="AG1237" s="441"/>
      <c r="AH1237" s="441"/>
      <c r="AI1237" s="441"/>
      <c r="AJ1237" s="441"/>
      <c r="AK1237" s="441"/>
      <c r="AL1237" s="441"/>
      <c r="AM1237" s="441"/>
      <c r="AN1237" s="441"/>
      <c r="AO1237" s="441"/>
      <c r="AP1237" s="441"/>
      <c r="AQ1237" s="441"/>
      <c r="AR1237" s="441"/>
      <c r="AS1237" s="441"/>
      <c r="AT1237" s="441"/>
      <c r="AU1237" s="441"/>
      <c r="AV1237" s="441"/>
      <c r="AW1237" s="441"/>
      <c r="AX1237" s="441"/>
      <c r="AY1237" s="441"/>
      <c r="AZ1237" s="441"/>
      <c r="BA1237" s="441"/>
      <c r="BB1237" s="441"/>
    </row>
    <row r="1238" spans="1:54" ht="15.75" customHeight="1">
      <c r="A1238" s="40" t="s">
        <v>1119</v>
      </c>
      <c r="B1238" s="128" t="s">
        <v>1281</v>
      </c>
      <c r="C1238" s="436"/>
      <c r="D1238" s="436"/>
      <c r="E1238" s="436"/>
      <c r="F1238" s="436"/>
      <c r="G1238" s="436">
        <v>38</v>
      </c>
      <c r="H1238" s="441"/>
      <c r="I1238" s="441"/>
      <c r="J1238" s="441"/>
      <c r="K1238" s="441"/>
      <c r="L1238" s="441"/>
      <c r="M1238" s="441"/>
      <c r="N1238" s="441"/>
      <c r="O1238" s="441"/>
      <c r="P1238" s="441"/>
      <c r="Q1238" s="441"/>
      <c r="R1238" s="441"/>
      <c r="S1238" s="441"/>
      <c r="T1238" s="441"/>
      <c r="U1238" s="441"/>
      <c r="V1238" s="441"/>
      <c r="W1238" s="441"/>
      <c r="X1238" s="441"/>
      <c r="Y1238" s="441"/>
      <c r="Z1238" s="441"/>
      <c r="AA1238" s="441"/>
      <c r="AB1238" s="441"/>
      <c r="AC1238" s="441"/>
      <c r="AD1238" s="441"/>
      <c r="AE1238" s="441"/>
      <c r="AF1238" s="441"/>
      <c r="AG1238" s="441"/>
      <c r="AH1238" s="441"/>
      <c r="AI1238" s="441"/>
      <c r="AJ1238" s="441"/>
      <c r="AK1238" s="441"/>
      <c r="AL1238" s="441"/>
      <c r="AM1238" s="441"/>
      <c r="AN1238" s="441"/>
      <c r="AO1238" s="441"/>
      <c r="AP1238" s="441"/>
      <c r="AQ1238" s="441"/>
      <c r="AR1238" s="441"/>
      <c r="AS1238" s="441"/>
      <c r="AT1238" s="441"/>
      <c r="AU1238" s="441"/>
      <c r="AV1238" s="441"/>
      <c r="AW1238" s="441"/>
      <c r="AX1238" s="441"/>
      <c r="AY1238" s="441"/>
      <c r="AZ1238" s="441"/>
      <c r="BA1238" s="441"/>
      <c r="BB1238" s="441"/>
    </row>
    <row r="1239" spans="1:54" ht="15.75" customHeight="1">
      <c r="A1239" s="40" t="s">
        <v>1122</v>
      </c>
      <c r="B1239" s="128" t="s">
        <v>759</v>
      </c>
      <c r="C1239" s="436"/>
      <c r="D1239" s="436"/>
      <c r="E1239" s="436"/>
      <c r="F1239" s="436"/>
      <c r="G1239" s="436"/>
      <c r="H1239" s="441"/>
      <c r="I1239" s="441"/>
      <c r="J1239" s="441"/>
      <c r="K1239" s="441"/>
      <c r="L1239" s="441"/>
      <c r="M1239" s="441"/>
      <c r="N1239" s="441"/>
      <c r="O1239" s="441"/>
      <c r="P1239" s="441"/>
      <c r="Q1239" s="441"/>
      <c r="R1239" s="441"/>
      <c r="S1239" s="441"/>
      <c r="T1239" s="441"/>
      <c r="U1239" s="441"/>
      <c r="V1239" s="441"/>
      <c r="W1239" s="441"/>
      <c r="X1239" s="441"/>
      <c r="Y1239" s="441"/>
      <c r="Z1239" s="441"/>
      <c r="AA1239" s="441"/>
      <c r="AB1239" s="441"/>
      <c r="AC1239" s="441"/>
      <c r="AD1239" s="441"/>
      <c r="AE1239" s="441"/>
      <c r="AF1239" s="441"/>
      <c r="AG1239" s="441"/>
      <c r="AH1239" s="441"/>
      <c r="AI1239" s="441"/>
      <c r="AJ1239" s="441"/>
      <c r="AK1239" s="441"/>
      <c r="AL1239" s="441"/>
      <c r="AM1239" s="441"/>
      <c r="AN1239" s="441"/>
      <c r="AO1239" s="441"/>
      <c r="AP1239" s="441"/>
      <c r="AQ1239" s="441"/>
      <c r="AR1239" s="441"/>
      <c r="AS1239" s="441"/>
      <c r="AT1239" s="441"/>
      <c r="AU1239" s="441"/>
      <c r="AV1239" s="441"/>
      <c r="AW1239" s="441"/>
      <c r="AX1239" s="441"/>
      <c r="AY1239" s="441"/>
      <c r="AZ1239" s="441"/>
      <c r="BA1239" s="441"/>
      <c r="BB1239" s="441"/>
    </row>
    <row r="1240" spans="1:54" ht="15.75" customHeight="1">
      <c r="A1240" s="40" t="s">
        <v>1125</v>
      </c>
      <c r="B1240" s="128" t="s">
        <v>2865</v>
      </c>
      <c r="C1240" s="436"/>
      <c r="D1240" s="436"/>
      <c r="E1240" s="436">
        <v>8.5</v>
      </c>
      <c r="F1240" s="436"/>
      <c r="G1240" s="91" t="s">
        <v>993</v>
      </c>
      <c r="H1240" s="441"/>
      <c r="I1240" s="441"/>
      <c r="J1240" s="441"/>
      <c r="K1240" s="441"/>
      <c r="L1240" s="441"/>
      <c r="M1240" s="441"/>
      <c r="N1240" s="441"/>
      <c r="O1240" s="441"/>
      <c r="P1240" s="441"/>
      <c r="Q1240" s="441"/>
      <c r="R1240" s="441"/>
      <c r="S1240" s="441"/>
      <c r="T1240" s="441"/>
      <c r="U1240" s="441"/>
      <c r="V1240" s="441"/>
      <c r="W1240" s="441"/>
      <c r="X1240" s="441"/>
      <c r="Y1240" s="441"/>
      <c r="Z1240" s="441"/>
      <c r="AA1240" s="441"/>
      <c r="AB1240" s="441"/>
      <c r="AC1240" s="441"/>
      <c r="AD1240" s="441"/>
      <c r="AE1240" s="441"/>
      <c r="AF1240" s="441"/>
      <c r="AG1240" s="441"/>
      <c r="AH1240" s="441"/>
      <c r="AI1240" s="441"/>
      <c r="AJ1240" s="441"/>
      <c r="AK1240" s="441"/>
      <c r="AL1240" s="441"/>
      <c r="AM1240" s="441"/>
      <c r="AN1240" s="441"/>
      <c r="AO1240" s="441"/>
      <c r="AP1240" s="441"/>
      <c r="AQ1240" s="441"/>
      <c r="AR1240" s="441"/>
      <c r="AS1240" s="441"/>
      <c r="AT1240" s="441"/>
      <c r="AU1240" s="441"/>
      <c r="AV1240" s="441"/>
      <c r="AW1240" s="441"/>
      <c r="AX1240" s="441"/>
      <c r="AY1240" s="441"/>
      <c r="AZ1240" s="441"/>
      <c r="BA1240" s="441"/>
      <c r="BB1240" s="441"/>
    </row>
    <row r="1241" spans="1:54" ht="15.75" customHeight="1">
      <c r="A1241" s="40" t="s">
        <v>1130</v>
      </c>
      <c r="B1241" s="89" t="s">
        <v>759</v>
      </c>
      <c r="C1241" s="441"/>
      <c r="D1241" s="441"/>
      <c r="E1241" s="441"/>
      <c r="F1241" s="441"/>
      <c r="G1241" s="441"/>
      <c r="H1241" s="441"/>
      <c r="I1241" s="441"/>
      <c r="J1241" s="441"/>
      <c r="K1241" s="441"/>
      <c r="L1241" s="441"/>
      <c r="M1241" s="441"/>
      <c r="N1241" s="441"/>
      <c r="O1241" s="441"/>
      <c r="P1241" s="441"/>
      <c r="Q1241" s="441"/>
      <c r="R1241" s="441"/>
      <c r="S1241" s="441"/>
      <c r="T1241" s="441"/>
      <c r="U1241" s="441"/>
      <c r="V1241" s="441"/>
      <c r="W1241" s="441"/>
      <c r="X1241" s="441"/>
      <c r="Y1241" s="441"/>
      <c r="Z1241" s="441"/>
      <c r="AA1241" s="441"/>
      <c r="AB1241" s="441"/>
      <c r="AC1241" s="441"/>
      <c r="AD1241" s="441"/>
      <c r="AE1241" s="441"/>
      <c r="AF1241" s="441"/>
      <c r="AG1241" s="441"/>
      <c r="AH1241" s="441"/>
      <c r="AI1241" s="441"/>
      <c r="AJ1241" s="441"/>
      <c r="AK1241" s="441"/>
      <c r="AL1241" s="441"/>
      <c r="AM1241" s="441"/>
      <c r="AN1241" s="441"/>
      <c r="AO1241" s="441"/>
      <c r="AP1241" s="441"/>
      <c r="AQ1241" s="441"/>
      <c r="AR1241" s="441"/>
      <c r="AS1241" s="441"/>
      <c r="AT1241" s="441"/>
      <c r="AU1241" s="441"/>
      <c r="AV1241" s="441"/>
      <c r="AW1241" s="441"/>
      <c r="AX1241" s="441"/>
      <c r="AY1241" s="441"/>
      <c r="AZ1241" s="441"/>
      <c r="BA1241" s="441"/>
      <c r="BB1241" s="441"/>
    </row>
    <row r="1242" spans="1:54" ht="15.75" customHeight="1">
      <c r="A1242" s="40" t="s">
        <v>1132</v>
      </c>
      <c r="B1242" s="89" t="s">
        <v>1281</v>
      </c>
      <c r="C1242" s="441"/>
      <c r="D1242" s="441"/>
      <c r="E1242" s="441"/>
      <c r="F1242" s="441">
        <v>37</v>
      </c>
      <c r="G1242" s="441">
        <v>37</v>
      </c>
      <c r="H1242" s="441"/>
      <c r="I1242" s="441"/>
      <c r="J1242" s="441"/>
      <c r="K1242" s="441"/>
      <c r="L1242" s="441"/>
      <c r="M1242" s="441"/>
      <c r="N1242" s="441"/>
      <c r="O1242" s="441"/>
      <c r="P1242" s="441"/>
      <c r="Q1242" s="441"/>
      <c r="R1242" s="441"/>
      <c r="S1242" s="441"/>
      <c r="T1242" s="441"/>
      <c r="U1242" s="441"/>
      <c r="V1242" s="441"/>
      <c r="W1242" s="441"/>
      <c r="X1242" s="441"/>
      <c r="Y1242" s="441"/>
      <c r="Z1242" s="441"/>
      <c r="AA1242" s="441"/>
      <c r="AB1242" s="441"/>
      <c r="AC1242" s="441"/>
      <c r="AD1242" s="441"/>
      <c r="AE1242" s="441"/>
      <c r="AF1242" s="441"/>
      <c r="AG1242" s="441"/>
      <c r="AH1242" s="441"/>
      <c r="AI1242" s="441"/>
      <c r="AJ1242" s="441"/>
      <c r="AK1242" s="441"/>
      <c r="AL1242" s="441"/>
      <c r="AM1242" s="441"/>
      <c r="AN1242" s="441"/>
      <c r="AO1242" s="441"/>
      <c r="AP1242" s="441"/>
      <c r="AQ1242" s="441"/>
      <c r="AR1242" s="441"/>
      <c r="AS1242" s="441"/>
      <c r="AT1242" s="441"/>
      <c r="AU1242" s="441"/>
      <c r="AV1242" s="441"/>
      <c r="AW1242" s="441"/>
      <c r="AX1242" s="441"/>
      <c r="AY1242" s="441"/>
      <c r="AZ1242" s="441"/>
      <c r="BA1242" s="441"/>
      <c r="BB1242" s="441"/>
    </row>
    <row r="1243" spans="1:54" ht="15.75" customHeight="1">
      <c r="A1243" s="40" t="s">
        <v>1136</v>
      </c>
      <c r="B1243" s="89" t="s">
        <v>2863</v>
      </c>
      <c r="C1243" s="441"/>
      <c r="D1243" s="441"/>
      <c r="E1243" s="441"/>
      <c r="F1243" s="41" t="s">
        <v>1139</v>
      </c>
      <c r="G1243" s="441"/>
      <c r="H1243" s="441"/>
      <c r="I1243" s="441"/>
      <c r="J1243" s="441"/>
      <c r="K1243" s="441"/>
      <c r="L1243" s="441"/>
      <c r="M1243" s="441"/>
      <c r="N1243" s="441"/>
      <c r="O1243" s="441"/>
      <c r="P1243" s="441"/>
      <c r="Q1243" s="441"/>
      <c r="R1243" s="441"/>
      <c r="S1243" s="441"/>
      <c r="T1243" s="441"/>
      <c r="U1243" s="441"/>
      <c r="V1243" s="441"/>
      <c r="W1243" s="441"/>
      <c r="X1243" s="441"/>
      <c r="Y1243" s="441"/>
      <c r="Z1243" s="441"/>
      <c r="AA1243" s="441"/>
      <c r="AB1243" s="441"/>
      <c r="AC1243" s="441"/>
      <c r="AD1243" s="441"/>
      <c r="AE1243" s="441"/>
      <c r="AF1243" s="441"/>
      <c r="AG1243" s="441"/>
      <c r="AH1243" s="441"/>
      <c r="AI1243" s="441"/>
      <c r="AJ1243" s="441"/>
      <c r="AK1243" s="441"/>
      <c r="AL1243" s="441"/>
      <c r="AM1243" s="441"/>
      <c r="AN1243" s="441"/>
      <c r="AO1243" s="441"/>
      <c r="AP1243" s="441"/>
      <c r="AQ1243" s="441"/>
      <c r="AR1243" s="441"/>
      <c r="AS1243" s="441"/>
      <c r="AT1243" s="441"/>
      <c r="AU1243" s="441"/>
      <c r="AV1243" s="441"/>
      <c r="AW1243" s="441"/>
      <c r="AX1243" s="441"/>
      <c r="AY1243" s="441"/>
      <c r="AZ1243" s="441"/>
      <c r="BA1243" s="441"/>
      <c r="BB1243" s="441"/>
    </row>
    <row r="1244" spans="1:54" ht="15.75" customHeight="1">
      <c r="A1244" s="40" t="s">
        <v>1140</v>
      </c>
      <c r="B1244" s="89" t="s">
        <v>1281</v>
      </c>
      <c r="C1244" s="441"/>
      <c r="D1244" s="441"/>
      <c r="E1244" s="441"/>
      <c r="F1244" s="41" t="s">
        <v>1142</v>
      </c>
      <c r="G1244" s="41" t="s">
        <v>1142</v>
      </c>
      <c r="H1244" s="441"/>
      <c r="I1244" s="441"/>
      <c r="J1244" s="441"/>
      <c r="K1244" s="441"/>
      <c r="L1244" s="441"/>
      <c r="M1244" s="441"/>
      <c r="N1244" s="441"/>
      <c r="O1244" s="441"/>
      <c r="P1244" s="441"/>
      <c r="Q1244" s="441"/>
      <c r="R1244" s="441"/>
      <c r="S1244" s="441"/>
      <c r="T1244" s="441"/>
      <c r="U1244" s="441"/>
      <c r="V1244" s="441"/>
      <c r="W1244" s="441"/>
      <c r="X1244" s="441"/>
      <c r="Y1244" s="441"/>
      <c r="Z1244" s="441"/>
      <c r="AA1244" s="441"/>
      <c r="AB1244" s="441"/>
      <c r="AC1244" s="441"/>
      <c r="AD1244" s="441"/>
      <c r="AE1244" s="441"/>
      <c r="AF1244" s="441"/>
      <c r="AG1244" s="441"/>
      <c r="AH1244" s="441"/>
      <c r="AI1244" s="441"/>
      <c r="AJ1244" s="441"/>
      <c r="AK1244" s="441"/>
      <c r="AL1244" s="441"/>
      <c r="AM1244" s="441"/>
      <c r="AN1244" s="441"/>
      <c r="AO1244" s="441"/>
      <c r="AP1244" s="441"/>
      <c r="AQ1244" s="441"/>
      <c r="AR1244" s="441"/>
      <c r="AS1244" s="441"/>
      <c r="AT1244" s="441"/>
      <c r="AU1244" s="441"/>
      <c r="AV1244" s="441"/>
      <c r="AW1244" s="441"/>
      <c r="AX1244" s="441"/>
      <c r="AY1244" s="441"/>
      <c r="AZ1244" s="441"/>
      <c r="BA1244" s="441"/>
      <c r="BB1244" s="441"/>
    </row>
    <row r="1245" spans="1:54" ht="15.75" customHeight="1">
      <c r="A1245" s="109" t="s">
        <v>1143</v>
      </c>
      <c r="B1245" s="89" t="s">
        <v>2866</v>
      </c>
      <c r="C1245" s="441"/>
      <c r="D1245" s="441"/>
      <c r="E1245" s="441"/>
      <c r="F1245" s="441"/>
      <c r="G1245" s="441">
        <v>39</v>
      </c>
      <c r="H1245" s="441"/>
      <c r="I1245" s="441"/>
      <c r="J1245" s="441"/>
      <c r="K1245" s="441"/>
      <c r="L1245" s="441"/>
      <c r="M1245" s="441"/>
      <c r="N1245" s="441"/>
      <c r="O1245" s="441"/>
      <c r="P1245" s="441"/>
      <c r="Q1245" s="441"/>
      <c r="R1245" s="441"/>
      <c r="S1245" s="441"/>
      <c r="T1245" s="441"/>
      <c r="U1245" s="441"/>
      <c r="V1245" s="441"/>
      <c r="W1245" s="441"/>
      <c r="X1245" s="441"/>
      <c r="Y1245" s="441"/>
      <c r="Z1245" s="441"/>
      <c r="AA1245" s="441"/>
      <c r="AB1245" s="441"/>
      <c r="AC1245" s="441"/>
      <c r="AD1245" s="441"/>
      <c r="AE1245" s="441"/>
      <c r="AF1245" s="441"/>
      <c r="AG1245" s="441"/>
      <c r="AH1245" s="441"/>
      <c r="AI1245" s="441"/>
      <c r="AJ1245" s="441"/>
      <c r="AK1245" s="441"/>
      <c r="AL1245" s="441"/>
      <c r="AM1245" s="441"/>
      <c r="AN1245" s="441"/>
      <c r="AO1245" s="441"/>
      <c r="AP1245" s="441"/>
      <c r="AQ1245" s="441"/>
      <c r="AR1245" s="441"/>
      <c r="AS1245" s="441"/>
      <c r="AT1245" s="441"/>
      <c r="AU1245" s="441"/>
      <c r="AV1245" s="441"/>
      <c r="AW1245" s="441"/>
      <c r="AX1245" s="441"/>
      <c r="AY1245" s="441"/>
      <c r="AZ1245" s="441"/>
      <c r="BA1245" s="441"/>
      <c r="BB1245" s="441"/>
    </row>
    <row r="1246" spans="1:54" ht="15.75" customHeight="1">
      <c r="A1246" s="109" t="s">
        <v>1145</v>
      </c>
      <c r="B1246" s="89" t="s">
        <v>1281</v>
      </c>
      <c r="C1246" s="441"/>
      <c r="D1246" s="441">
        <v>3250</v>
      </c>
      <c r="E1246" s="441">
        <v>27</v>
      </c>
      <c r="F1246" s="441">
        <v>38</v>
      </c>
      <c r="G1246" s="41" t="s">
        <v>2133</v>
      </c>
      <c r="H1246" s="441"/>
      <c r="I1246" s="441"/>
      <c r="J1246" s="441"/>
      <c r="K1246" s="441"/>
      <c r="L1246" s="441"/>
      <c r="M1246" s="441"/>
      <c r="N1246" s="441"/>
      <c r="O1246" s="441"/>
      <c r="P1246" s="441"/>
      <c r="Q1246" s="441"/>
      <c r="R1246" s="441"/>
      <c r="S1246" s="441"/>
      <c r="T1246" s="441"/>
      <c r="U1246" s="441"/>
      <c r="V1246" s="441"/>
      <c r="W1246" s="441"/>
      <c r="X1246" s="441"/>
      <c r="Y1246" s="441"/>
      <c r="Z1246" s="441"/>
      <c r="AA1246" s="441"/>
      <c r="AB1246" s="441"/>
      <c r="AC1246" s="441"/>
      <c r="AD1246" s="441"/>
      <c r="AE1246" s="441"/>
      <c r="AF1246" s="441"/>
      <c r="AG1246" s="441"/>
      <c r="AH1246" s="441"/>
      <c r="AI1246" s="441"/>
      <c r="AJ1246" s="441"/>
      <c r="AK1246" s="441"/>
      <c r="AL1246" s="441"/>
      <c r="AM1246" s="441"/>
      <c r="AN1246" s="441"/>
      <c r="AO1246" s="441"/>
      <c r="AP1246" s="441"/>
      <c r="AQ1246" s="441"/>
      <c r="AR1246" s="441"/>
      <c r="AS1246" s="441"/>
      <c r="AT1246" s="441"/>
      <c r="AU1246" s="441"/>
      <c r="AV1246" s="441"/>
      <c r="AW1246" s="441"/>
      <c r="AX1246" s="441"/>
      <c r="AY1246" s="441"/>
      <c r="AZ1246" s="441"/>
      <c r="BA1246" s="441"/>
      <c r="BB1246" s="441"/>
    </row>
    <row r="1247" spans="1:54" ht="15.75" customHeight="1">
      <c r="A1247" s="109" t="s">
        <v>1147</v>
      </c>
      <c r="B1247" s="89" t="s">
        <v>759</v>
      </c>
      <c r="C1247" s="441"/>
      <c r="D1247" s="441"/>
      <c r="E1247" s="441"/>
      <c r="F1247" s="441"/>
      <c r="G1247" s="441"/>
      <c r="H1247" s="441"/>
      <c r="I1247" s="441"/>
      <c r="J1247" s="441"/>
      <c r="K1247" s="441"/>
      <c r="L1247" s="441"/>
      <c r="M1247" s="441"/>
      <c r="N1247" s="441"/>
      <c r="O1247" s="441"/>
      <c r="P1247" s="441"/>
      <c r="Q1247" s="441"/>
      <c r="R1247" s="441"/>
      <c r="S1247" s="441"/>
      <c r="T1247" s="441"/>
      <c r="U1247" s="441"/>
      <c r="V1247" s="441"/>
      <c r="W1247" s="441"/>
      <c r="X1247" s="441"/>
      <c r="Y1247" s="441"/>
      <c r="Z1247" s="441"/>
      <c r="AA1247" s="441"/>
      <c r="AB1247" s="441"/>
      <c r="AC1247" s="441"/>
      <c r="AD1247" s="441"/>
      <c r="AE1247" s="441"/>
      <c r="AF1247" s="441"/>
      <c r="AG1247" s="441"/>
      <c r="AH1247" s="441"/>
      <c r="AI1247" s="441"/>
      <c r="AJ1247" s="441"/>
      <c r="AK1247" s="441"/>
      <c r="AL1247" s="441"/>
      <c r="AM1247" s="441"/>
      <c r="AN1247" s="441"/>
      <c r="AO1247" s="441"/>
      <c r="AP1247" s="441"/>
      <c r="AQ1247" s="441"/>
      <c r="AR1247" s="441"/>
      <c r="AS1247" s="441"/>
      <c r="AT1247" s="441"/>
      <c r="AU1247" s="441"/>
      <c r="AV1247" s="441"/>
      <c r="AW1247" s="441"/>
      <c r="AX1247" s="441"/>
      <c r="AY1247" s="441"/>
      <c r="AZ1247" s="441"/>
      <c r="BA1247" s="441"/>
      <c r="BB1247" s="441"/>
    </row>
    <row r="1248" spans="1:54" ht="15.75" customHeight="1">
      <c r="A1248" s="109" t="s">
        <v>1150</v>
      </c>
      <c r="B1248" s="89" t="s">
        <v>2478</v>
      </c>
      <c r="C1248" s="441"/>
      <c r="D1248" s="441"/>
      <c r="E1248" s="441">
        <v>4</v>
      </c>
      <c r="F1248" s="441"/>
      <c r="G1248" s="441">
        <v>38</v>
      </c>
      <c r="H1248" s="441"/>
      <c r="I1248" s="441"/>
      <c r="J1248" s="441"/>
      <c r="K1248" s="441"/>
      <c r="L1248" s="441"/>
      <c r="M1248" s="441"/>
      <c r="N1248" s="441"/>
      <c r="O1248" s="441"/>
      <c r="P1248" s="441"/>
      <c r="Q1248" s="441"/>
      <c r="R1248" s="441"/>
      <c r="S1248" s="441"/>
      <c r="T1248" s="441"/>
      <c r="U1248" s="441"/>
      <c r="V1248" s="441"/>
      <c r="W1248" s="441"/>
      <c r="X1248" s="441"/>
      <c r="Y1248" s="441"/>
      <c r="Z1248" s="441"/>
      <c r="AA1248" s="441"/>
      <c r="AB1248" s="441"/>
      <c r="AC1248" s="441"/>
      <c r="AD1248" s="441"/>
      <c r="AE1248" s="441"/>
      <c r="AF1248" s="441"/>
      <c r="AG1248" s="441"/>
      <c r="AH1248" s="441"/>
      <c r="AI1248" s="441"/>
      <c r="AJ1248" s="441"/>
      <c r="AK1248" s="441"/>
      <c r="AL1248" s="441"/>
      <c r="AM1248" s="441"/>
      <c r="AN1248" s="441"/>
      <c r="AO1248" s="441"/>
      <c r="AP1248" s="441"/>
      <c r="AQ1248" s="441"/>
      <c r="AR1248" s="441"/>
      <c r="AS1248" s="441"/>
      <c r="AT1248" s="441"/>
      <c r="AU1248" s="441"/>
      <c r="AV1248" s="441"/>
      <c r="AW1248" s="441"/>
      <c r="AX1248" s="441"/>
      <c r="AY1248" s="441"/>
      <c r="AZ1248" s="441"/>
      <c r="BA1248" s="441"/>
      <c r="BB1248" s="441"/>
    </row>
    <row r="1249" spans="1:54" ht="15.75" customHeight="1">
      <c r="A1249" s="109" t="s">
        <v>1155</v>
      </c>
      <c r="B1249" s="89" t="s">
        <v>759</v>
      </c>
      <c r="C1249" s="441"/>
      <c r="D1249" s="441"/>
      <c r="E1249" s="441"/>
      <c r="F1249" s="441"/>
      <c r="G1249" s="441"/>
      <c r="H1249" s="441"/>
      <c r="I1249" s="441"/>
      <c r="J1249" s="441"/>
      <c r="K1249" s="441"/>
      <c r="L1249" s="441"/>
      <c r="M1249" s="441"/>
      <c r="N1249" s="441"/>
      <c r="O1249" s="441"/>
      <c r="P1249" s="441"/>
      <c r="Q1249" s="441"/>
      <c r="R1249" s="441"/>
      <c r="S1249" s="441"/>
      <c r="T1249" s="441"/>
      <c r="U1249" s="441"/>
      <c r="V1249" s="441"/>
      <c r="W1249" s="441"/>
      <c r="X1249" s="441"/>
      <c r="Y1249" s="441"/>
      <c r="Z1249" s="441"/>
      <c r="AA1249" s="441"/>
      <c r="AB1249" s="441"/>
      <c r="AC1249" s="441"/>
      <c r="AD1249" s="441"/>
      <c r="AE1249" s="441"/>
      <c r="AF1249" s="441"/>
      <c r="AG1249" s="441"/>
      <c r="AH1249" s="441"/>
      <c r="AI1249" s="441"/>
      <c r="AJ1249" s="441"/>
      <c r="AK1249" s="441"/>
      <c r="AL1249" s="441"/>
      <c r="AM1249" s="441"/>
      <c r="AN1249" s="441"/>
      <c r="AO1249" s="441"/>
      <c r="AP1249" s="441"/>
      <c r="AQ1249" s="441"/>
      <c r="AR1249" s="441"/>
      <c r="AS1249" s="441"/>
      <c r="AT1249" s="441"/>
      <c r="AU1249" s="441"/>
      <c r="AV1249" s="441"/>
      <c r="AW1249" s="441"/>
      <c r="AX1249" s="441"/>
      <c r="AY1249" s="441"/>
      <c r="AZ1249" s="441"/>
      <c r="BA1249" s="441"/>
      <c r="BB1249" s="441"/>
    </row>
    <row r="1250" spans="1:54" ht="15.75" customHeight="1">
      <c r="A1250" s="40" t="s">
        <v>1157</v>
      </c>
      <c r="B1250" s="89" t="s">
        <v>759</v>
      </c>
      <c r="C1250" s="441"/>
      <c r="D1250" s="441"/>
      <c r="E1250" s="441"/>
      <c r="F1250" s="441"/>
      <c r="G1250" s="441"/>
      <c r="H1250" s="441"/>
      <c r="I1250" s="441"/>
      <c r="J1250" s="441"/>
      <c r="K1250" s="441"/>
      <c r="L1250" s="441"/>
      <c r="M1250" s="441"/>
      <c r="N1250" s="441"/>
      <c r="O1250" s="441"/>
      <c r="P1250" s="441"/>
      <c r="Q1250" s="441"/>
      <c r="R1250" s="441"/>
      <c r="S1250" s="441"/>
      <c r="T1250" s="441"/>
      <c r="U1250" s="441"/>
      <c r="V1250" s="441"/>
      <c r="W1250" s="441"/>
      <c r="X1250" s="441"/>
      <c r="Y1250" s="441"/>
      <c r="Z1250" s="441"/>
      <c r="AA1250" s="441"/>
      <c r="AB1250" s="441"/>
      <c r="AC1250" s="441"/>
      <c r="AD1250" s="441"/>
      <c r="AE1250" s="441"/>
      <c r="AF1250" s="441"/>
      <c r="AG1250" s="441"/>
      <c r="AH1250" s="441"/>
      <c r="AI1250" s="441"/>
      <c r="AJ1250" s="441"/>
      <c r="AK1250" s="441"/>
      <c r="AL1250" s="441"/>
      <c r="AM1250" s="441"/>
      <c r="AN1250" s="441"/>
      <c r="AO1250" s="441"/>
      <c r="AP1250" s="441"/>
      <c r="AQ1250" s="441"/>
      <c r="AR1250" s="441"/>
      <c r="AS1250" s="441"/>
      <c r="AT1250" s="441"/>
      <c r="AU1250" s="441"/>
      <c r="AV1250" s="441"/>
      <c r="AW1250" s="441"/>
      <c r="AX1250" s="441"/>
      <c r="AY1250" s="441"/>
      <c r="AZ1250" s="441"/>
      <c r="BA1250" s="441"/>
      <c r="BB1250" s="441"/>
    </row>
    <row r="1251" spans="1:54" ht="15.75" customHeight="1">
      <c r="A1251" s="40" t="s">
        <v>1159</v>
      </c>
      <c r="B1251" s="442"/>
      <c r="C1251" s="238" t="s">
        <v>2867</v>
      </c>
      <c r="D1251" s="441"/>
      <c r="E1251" s="441"/>
      <c r="F1251" s="441"/>
      <c r="G1251" s="441"/>
      <c r="H1251" s="441"/>
      <c r="I1251" s="441"/>
      <c r="J1251" s="441"/>
      <c r="K1251" s="441"/>
      <c r="L1251" s="441"/>
      <c r="M1251" s="441"/>
      <c r="N1251" s="441"/>
      <c r="O1251" s="441"/>
      <c r="P1251" s="441"/>
      <c r="Q1251" s="441"/>
      <c r="R1251" s="441"/>
      <c r="S1251" s="441"/>
      <c r="T1251" s="441"/>
      <c r="U1251" s="441"/>
      <c r="V1251" s="441"/>
      <c r="W1251" s="441"/>
      <c r="X1251" s="441"/>
      <c r="Y1251" s="441"/>
      <c r="Z1251" s="441"/>
      <c r="AA1251" s="441"/>
      <c r="AB1251" s="441"/>
      <c r="AC1251" s="441"/>
      <c r="AD1251" s="441"/>
      <c r="AE1251" s="441"/>
      <c r="AF1251" s="441"/>
      <c r="AG1251" s="441"/>
      <c r="AH1251" s="441"/>
      <c r="AI1251" s="441"/>
      <c r="AJ1251" s="441"/>
      <c r="AK1251" s="441"/>
      <c r="AL1251" s="441"/>
      <c r="AM1251" s="441"/>
      <c r="AN1251" s="441"/>
      <c r="AO1251" s="441"/>
      <c r="AP1251" s="441"/>
      <c r="AQ1251" s="441"/>
      <c r="AR1251" s="441"/>
      <c r="AS1251" s="441"/>
      <c r="AT1251" s="441"/>
      <c r="AU1251" s="441"/>
      <c r="AV1251" s="441"/>
      <c r="AW1251" s="441"/>
      <c r="AX1251" s="441"/>
      <c r="AY1251" s="441"/>
      <c r="AZ1251" s="441"/>
      <c r="BA1251" s="441"/>
      <c r="BB1251" s="441"/>
    </row>
    <row r="1252" spans="1:54" ht="15.75" customHeight="1">
      <c r="A1252" s="40" t="s">
        <v>1161</v>
      </c>
      <c r="B1252" s="442"/>
      <c r="C1252" s="41" t="s">
        <v>2868</v>
      </c>
      <c r="D1252" s="41" t="s">
        <v>2136</v>
      </c>
      <c r="E1252" s="441"/>
      <c r="F1252" s="441"/>
      <c r="G1252" s="441"/>
      <c r="H1252" s="441"/>
      <c r="I1252" s="441"/>
      <c r="J1252" s="441"/>
      <c r="K1252" s="441"/>
      <c r="L1252" s="441"/>
      <c r="M1252" s="441"/>
      <c r="N1252" s="441"/>
      <c r="O1252" s="441"/>
      <c r="P1252" s="441"/>
      <c r="Q1252" s="441"/>
      <c r="R1252" s="441"/>
      <c r="S1252" s="441"/>
      <c r="T1252" s="441"/>
      <c r="U1252" s="441"/>
      <c r="V1252" s="441"/>
      <c r="W1252" s="441"/>
      <c r="X1252" s="441"/>
      <c r="Y1252" s="441"/>
      <c r="Z1252" s="441"/>
      <c r="AA1252" s="441"/>
      <c r="AB1252" s="441"/>
      <c r="AC1252" s="441"/>
      <c r="AD1252" s="441"/>
      <c r="AE1252" s="441"/>
      <c r="AF1252" s="441"/>
      <c r="AG1252" s="441"/>
      <c r="AH1252" s="441"/>
      <c r="AI1252" s="441"/>
      <c r="AJ1252" s="441"/>
      <c r="AK1252" s="441"/>
      <c r="AL1252" s="441"/>
      <c r="AM1252" s="441"/>
      <c r="AN1252" s="441"/>
      <c r="AO1252" s="441"/>
      <c r="AP1252" s="441"/>
      <c r="AQ1252" s="441"/>
      <c r="AR1252" s="441"/>
      <c r="AS1252" s="441"/>
      <c r="AT1252" s="441"/>
      <c r="AU1252" s="441"/>
      <c r="AV1252" s="441"/>
      <c r="AW1252" s="441"/>
      <c r="AX1252" s="441"/>
      <c r="AY1252" s="441"/>
      <c r="AZ1252" s="441"/>
      <c r="BA1252" s="441"/>
      <c r="BB1252" s="441"/>
    </row>
    <row r="1253" spans="1:54" ht="15.75" customHeight="1">
      <c r="A1253" s="40" t="s">
        <v>1166</v>
      </c>
      <c r="B1253" s="89"/>
      <c r="C1253" s="41" t="s">
        <v>2869</v>
      </c>
      <c r="D1253" s="441">
        <v>3200</v>
      </c>
      <c r="E1253" s="441"/>
      <c r="F1253" s="441"/>
      <c r="G1253" s="441"/>
      <c r="H1253" s="441"/>
      <c r="I1253" s="41" t="s">
        <v>2358</v>
      </c>
      <c r="J1253" s="441"/>
      <c r="K1253" s="441"/>
      <c r="L1253" s="441"/>
      <c r="M1253" s="441"/>
      <c r="N1253" s="441"/>
      <c r="O1253" s="441"/>
      <c r="P1253" s="441"/>
      <c r="Q1253" s="441"/>
      <c r="R1253" s="441"/>
      <c r="S1253" s="441"/>
      <c r="T1253" s="441"/>
      <c r="U1253" s="441"/>
      <c r="V1253" s="441"/>
      <c r="W1253" s="441"/>
      <c r="X1253" s="441"/>
      <c r="Y1253" s="441"/>
      <c r="Z1253" s="441"/>
      <c r="AA1253" s="441"/>
      <c r="AB1253" s="441"/>
      <c r="AC1253" s="441"/>
      <c r="AD1253" s="441"/>
      <c r="AE1253" s="441"/>
      <c r="AF1253" s="441"/>
      <c r="AG1253" s="441"/>
      <c r="AH1253" s="441"/>
      <c r="AI1253" s="441"/>
      <c r="AJ1253" s="441"/>
      <c r="AK1253" s="441"/>
      <c r="AL1253" s="441"/>
      <c r="AM1253" s="441"/>
      <c r="AN1253" s="441"/>
      <c r="AO1253" s="441"/>
      <c r="AP1253" s="441"/>
      <c r="AQ1253" s="441"/>
      <c r="AR1253" s="441"/>
      <c r="AS1253" s="441"/>
      <c r="AT1253" s="441"/>
      <c r="AU1253" s="441"/>
      <c r="AV1253" s="441"/>
      <c r="AW1253" s="441"/>
      <c r="AX1253" s="441"/>
      <c r="AY1253" s="441"/>
      <c r="AZ1253" s="441"/>
      <c r="BA1253" s="441"/>
      <c r="BB1253" s="441"/>
    </row>
    <row r="1254" spans="1:54" ht="15.75" customHeight="1">
      <c r="A1254" s="40" t="s">
        <v>1169</v>
      </c>
      <c r="B1254" s="89" t="s">
        <v>759</v>
      </c>
      <c r="C1254" s="441"/>
      <c r="D1254" s="441"/>
      <c r="E1254" s="441"/>
      <c r="F1254" s="441"/>
      <c r="G1254" s="441"/>
      <c r="H1254" s="441"/>
      <c r="I1254" s="441"/>
      <c r="J1254" s="441"/>
      <c r="K1254" s="441"/>
      <c r="L1254" s="441"/>
      <c r="M1254" s="441"/>
      <c r="N1254" s="441"/>
      <c r="O1254" s="441"/>
      <c r="P1254" s="441"/>
      <c r="Q1254" s="441"/>
      <c r="R1254" s="441"/>
      <c r="S1254" s="441"/>
      <c r="T1254" s="441"/>
      <c r="U1254" s="441"/>
      <c r="V1254" s="441"/>
      <c r="W1254" s="441"/>
      <c r="X1254" s="441"/>
      <c r="Y1254" s="441"/>
      <c r="Z1254" s="441"/>
      <c r="AA1254" s="441"/>
      <c r="AB1254" s="441"/>
      <c r="AC1254" s="441"/>
      <c r="AD1254" s="441"/>
      <c r="AE1254" s="441"/>
      <c r="AF1254" s="441"/>
      <c r="AG1254" s="441"/>
      <c r="AH1254" s="441"/>
      <c r="AI1254" s="441"/>
      <c r="AJ1254" s="441"/>
      <c r="AK1254" s="441"/>
      <c r="AL1254" s="441"/>
      <c r="AM1254" s="441"/>
      <c r="AN1254" s="441"/>
      <c r="AO1254" s="441"/>
      <c r="AP1254" s="441"/>
      <c r="AQ1254" s="441"/>
      <c r="AR1254" s="441"/>
      <c r="AS1254" s="441"/>
      <c r="AT1254" s="441"/>
      <c r="AU1254" s="441"/>
      <c r="AV1254" s="441"/>
      <c r="AW1254" s="441"/>
      <c r="AX1254" s="441"/>
      <c r="AY1254" s="441"/>
      <c r="AZ1254" s="441"/>
      <c r="BA1254" s="441"/>
      <c r="BB1254" s="441"/>
    </row>
    <row r="1255" spans="1:54" ht="15.75" customHeight="1">
      <c r="A1255" s="40" t="s">
        <v>1170</v>
      </c>
      <c r="B1255" s="89" t="s">
        <v>759</v>
      </c>
      <c r="C1255" s="441"/>
      <c r="D1255" s="441"/>
      <c r="E1255" s="441"/>
      <c r="F1255" s="441"/>
      <c r="G1255" s="441"/>
      <c r="H1255" s="441"/>
      <c r="I1255" s="441"/>
      <c r="J1255" s="441"/>
      <c r="K1255" s="441"/>
      <c r="L1255" s="441"/>
      <c r="M1255" s="441"/>
      <c r="N1255" s="441"/>
      <c r="O1255" s="441"/>
      <c r="P1255" s="441"/>
      <c r="Q1255" s="441"/>
      <c r="R1255" s="441"/>
      <c r="S1255" s="441"/>
      <c r="T1255" s="441"/>
      <c r="U1255" s="441"/>
      <c r="V1255" s="441"/>
      <c r="W1255" s="441"/>
      <c r="X1255" s="441"/>
      <c r="Y1255" s="441"/>
      <c r="Z1255" s="441"/>
      <c r="AA1255" s="441"/>
      <c r="AB1255" s="441"/>
      <c r="AC1255" s="441"/>
      <c r="AD1255" s="441"/>
      <c r="AE1255" s="441"/>
      <c r="AF1255" s="441"/>
      <c r="AG1255" s="441"/>
      <c r="AH1255" s="441"/>
      <c r="AI1255" s="441"/>
      <c r="AJ1255" s="441"/>
      <c r="AK1255" s="441"/>
      <c r="AL1255" s="441"/>
      <c r="AM1255" s="441"/>
      <c r="AN1255" s="441"/>
      <c r="AO1255" s="441"/>
      <c r="AP1255" s="441"/>
      <c r="AQ1255" s="441"/>
      <c r="AR1255" s="441"/>
      <c r="AS1255" s="441"/>
      <c r="AT1255" s="441"/>
      <c r="AU1255" s="441"/>
      <c r="AV1255" s="441"/>
      <c r="AW1255" s="441"/>
      <c r="AX1255" s="441"/>
      <c r="AY1255" s="441"/>
      <c r="AZ1255" s="441"/>
      <c r="BA1255" s="441"/>
      <c r="BB1255" s="441"/>
    </row>
    <row r="1256" spans="1:54" ht="15.75" customHeight="1">
      <c r="A1256" s="40" t="s">
        <v>1174</v>
      </c>
      <c r="B1256" s="128"/>
      <c r="C1256" s="41" t="s">
        <v>2870</v>
      </c>
      <c r="D1256" s="441"/>
      <c r="E1256" s="441"/>
      <c r="F1256" s="441"/>
      <c r="G1256" s="441"/>
      <c r="H1256" s="441">
        <v>54</v>
      </c>
      <c r="I1256" s="41" t="s">
        <v>2358</v>
      </c>
      <c r="J1256" s="441"/>
      <c r="K1256" s="441"/>
      <c r="L1256" s="441"/>
      <c r="M1256" s="441"/>
      <c r="N1256" s="441"/>
      <c r="O1256" s="441"/>
      <c r="P1256" s="441"/>
      <c r="Q1256" s="441"/>
      <c r="R1256" s="441"/>
      <c r="S1256" s="441"/>
      <c r="T1256" s="441"/>
      <c r="U1256" s="441"/>
      <c r="V1256" s="441"/>
      <c r="W1256" s="441"/>
      <c r="X1256" s="441"/>
      <c r="Y1256" s="441"/>
      <c r="Z1256" s="441"/>
      <c r="AA1256" s="441"/>
      <c r="AB1256" s="441"/>
      <c r="AC1256" s="441"/>
      <c r="AD1256" s="441"/>
      <c r="AE1256" s="441"/>
      <c r="AF1256" s="441"/>
      <c r="AG1256" s="441"/>
      <c r="AH1256" s="441"/>
      <c r="AI1256" s="441"/>
      <c r="AJ1256" s="441"/>
      <c r="AK1256" s="441"/>
      <c r="AL1256" s="441"/>
      <c r="AM1256" s="441"/>
      <c r="AN1256" s="441"/>
      <c r="AO1256" s="441"/>
      <c r="AP1256" s="441"/>
      <c r="AQ1256" s="441"/>
      <c r="AR1256" s="441"/>
      <c r="AS1256" s="441"/>
      <c r="AT1256" s="441"/>
      <c r="AU1256" s="441"/>
      <c r="AV1256" s="441"/>
      <c r="AW1256" s="441"/>
      <c r="AX1256" s="441"/>
      <c r="AY1256" s="441"/>
      <c r="AZ1256" s="441"/>
      <c r="BA1256" s="441"/>
      <c r="BB1256" s="441"/>
    </row>
    <row r="1257" spans="1:54" s="237" customFormat="1" ht="15.75" customHeight="1">
      <c r="A1257" s="109" t="s">
        <v>1177</v>
      </c>
      <c r="B1257" s="89" t="s">
        <v>1281</v>
      </c>
      <c r="C1257" s="441"/>
      <c r="D1257" s="441">
        <v>2869</v>
      </c>
      <c r="E1257" s="441"/>
      <c r="F1257" s="441"/>
      <c r="G1257" s="441">
        <v>39</v>
      </c>
      <c r="H1257" s="441"/>
      <c r="I1257" s="441"/>
      <c r="J1257" s="441"/>
      <c r="K1257" s="441"/>
      <c r="L1257" s="441"/>
      <c r="M1257" s="441"/>
      <c r="N1257" s="441"/>
      <c r="O1257" s="441"/>
      <c r="P1257" s="441"/>
      <c r="Q1257" s="441"/>
      <c r="R1257" s="441"/>
      <c r="S1257" s="441"/>
      <c r="T1257" s="441"/>
      <c r="U1257" s="441"/>
      <c r="V1257" s="441"/>
      <c r="W1257" s="441"/>
      <c r="X1257" s="441"/>
      <c r="Y1257" s="441"/>
      <c r="Z1257" s="441"/>
      <c r="AA1257" s="441"/>
      <c r="AB1257" s="441"/>
      <c r="AC1257" s="441"/>
      <c r="AD1257" s="441"/>
      <c r="AE1257" s="441"/>
      <c r="AF1257" s="441"/>
      <c r="AG1257" s="441"/>
      <c r="AH1257" s="441"/>
      <c r="AI1257" s="441"/>
      <c r="AJ1257" s="441"/>
      <c r="AK1257" s="441"/>
      <c r="AL1257" s="441"/>
      <c r="AM1257" s="441"/>
      <c r="AN1257" s="441"/>
      <c r="AO1257" s="441"/>
      <c r="AP1257" s="441"/>
      <c r="AQ1257" s="441"/>
      <c r="AR1257" s="441"/>
      <c r="AS1257" s="441"/>
      <c r="AT1257" s="441"/>
      <c r="AU1257" s="441"/>
      <c r="AV1257" s="441"/>
      <c r="AW1257" s="441"/>
      <c r="AX1257" s="441"/>
      <c r="AY1257" s="441"/>
      <c r="AZ1257" s="441"/>
      <c r="BA1257" s="441"/>
      <c r="BB1257" s="441"/>
    </row>
    <row r="1258" spans="1:54" s="237" customFormat="1" ht="15.75" customHeight="1">
      <c r="A1258" s="40"/>
      <c r="B1258" s="89" t="s">
        <v>2741</v>
      </c>
      <c r="C1258" s="441"/>
      <c r="D1258" s="441">
        <v>3371</v>
      </c>
      <c r="E1258" s="441"/>
      <c r="F1258" s="441"/>
      <c r="G1258" s="441">
        <v>40</v>
      </c>
      <c r="H1258" s="441"/>
      <c r="I1258" s="441"/>
      <c r="J1258" s="441"/>
      <c r="K1258" s="441"/>
      <c r="L1258" s="441"/>
      <c r="M1258" s="441"/>
      <c r="N1258" s="441"/>
      <c r="O1258" s="441"/>
      <c r="P1258" s="441"/>
      <c r="Q1258" s="441"/>
      <c r="R1258" s="441"/>
      <c r="S1258" s="441"/>
      <c r="T1258" s="441"/>
      <c r="U1258" s="441"/>
      <c r="V1258" s="441"/>
      <c r="W1258" s="441"/>
      <c r="X1258" s="441"/>
      <c r="Y1258" s="441"/>
      <c r="Z1258" s="441"/>
      <c r="AA1258" s="441"/>
      <c r="AB1258" s="441"/>
      <c r="AC1258" s="441"/>
      <c r="AD1258" s="441"/>
      <c r="AE1258" s="441"/>
      <c r="AF1258" s="441"/>
      <c r="AG1258" s="441"/>
      <c r="AH1258" s="441"/>
      <c r="AI1258" s="441"/>
      <c r="AJ1258" s="441"/>
      <c r="AK1258" s="441"/>
      <c r="AL1258" s="441"/>
      <c r="AM1258" s="441"/>
      <c r="AN1258" s="441"/>
      <c r="AO1258" s="441"/>
      <c r="AP1258" s="441"/>
      <c r="AQ1258" s="441"/>
      <c r="AR1258" s="441"/>
      <c r="AS1258" s="441"/>
      <c r="AT1258" s="441"/>
      <c r="AU1258" s="441"/>
      <c r="AV1258" s="441"/>
      <c r="AW1258" s="441"/>
      <c r="AX1258" s="441"/>
      <c r="AY1258" s="441"/>
      <c r="AZ1258" s="441"/>
      <c r="BA1258" s="441"/>
      <c r="BB1258" s="441"/>
    </row>
    <row r="1259" spans="1:54" s="237" customFormat="1" ht="15.75" customHeight="1">
      <c r="A1259" s="40"/>
      <c r="B1259" s="89" t="s">
        <v>1029</v>
      </c>
      <c r="C1259" s="441"/>
      <c r="D1259" s="441">
        <v>3820</v>
      </c>
      <c r="E1259" s="441"/>
      <c r="F1259" s="441"/>
      <c r="G1259" s="441">
        <v>39</v>
      </c>
      <c r="H1259" s="441"/>
      <c r="I1259" s="441"/>
      <c r="J1259" s="441"/>
      <c r="K1259" s="441"/>
      <c r="L1259" s="441"/>
      <c r="M1259" s="441"/>
      <c r="N1259" s="441"/>
      <c r="O1259" s="441"/>
      <c r="P1259" s="441"/>
      <c r="Q1259" s="441"/>
      <c r="R1259" s="441"/>
      <c r="S1259" s="441"/>
      <c r="T1259" s="441"/>
      <c r="U1259" s="441"/>
      <c r="V1259" s="441"/>
      <c r="W1259" s="441"/>
      <c r="X1259" s="441"/>
      <c r="Y1259" s="441"/>
      <c r="Z1259" s="441"/>
      <c r="AA1259" s="441"/>
      <c r="AB1259" s="441"/>
      <c r="AC1259" s="441"/>
      <c r="AD1259" s="441"/>
      <c r="AE1259" s="441"/>
      <c r="AF1259" s="441"/>
      <c r="AG1259" s="441"/>
      <c r="AH1259" s="441"/>
      <c r="AI1259" s="441"/>
      <c r="AJ1259" s="441"/>
      <c r="AK1259" s="441"/>
      <c r="AL1259" s="441"/>
      <c r="AM1259" s="441"/>
      <c r="AN1259" s="441"/>
      <c r="AO1259" s="441"/>
      <c r="AP1259" s="441"/>
      <c r="AQ1259" s="441"/>
      <c r="AR1259" s="441"/>
      <c r="AS1259" s="441"/>
      <c r="AT1259" s="441"/>
      <c r="AU1259" s="441"/>
      <c r="AV1259" s="441"/>
      <c r="AW1259" s="441"/>
      <c r="AX1259" s="441"/>
      <c r="AY1259" s="441"/>
      <c r="AZ1259" s="441"/>
      <c r="BA1259" s="441"/>
      <c r="BB1259" s="441"/>
    </row>
    <row r="1260" spans="1:54" s="237" customFormat="1" ht="15.75" customHeight="1">
      <c r="A1260" s="40"/>
      <c r="B1260" s="89" t="s">
        <v>1153</v>
      </c>
      <c r="C1260" s="441"/>
      <c r="D1260" s="441">
        <v>3260</v>
      </c>
      <c r="E1260" s="441"/>
      <c r="F1260" s="441"/>
      <c r="G1260" s="441">
        <v>38</v>
      </c>
      <c r="H1260" s="441"/>
      <c r="I1260" s="441"/>
      <c r="J1260" s="441"/>
      <c r="K1260" s="441"/>
      <c r="L1260" s="441"/>
      <c r="M1260" s="441"/>
      <c r="N1260" s="441"/>
      <c r="O1260" s="441"/>
      <c r="P1260" s="441"/>
      <c r="Q1260" s="441"/>
      <c r="R1260" s="441"/>
      <c r="S1260" s="441"/>
      <c r="T1260" s="441"/>
      <c r="U1260" s="441"/>
      <c r="V1260" s="441"/>
      <c r="W1260" s="441"/>
      <c r="X1260" s="441"/>
      <c r="Y1260" s="441"/>
      <c r="Z1260" s="441"/>
      <c r="AA1260" s="441"/>
      <c r="AB1260" s="441"/>
      <c r="AC1260" s="441"/>
      <c r="AD1260" s="441"/>
      <c r="AE1260" s="441"/>
      <c r="AF1260" s="441"/>
      <c r="AG1260" s="441"/>
      <c r="AH1260" s="441"/>
      <c r="AI1260" s="441"/>
      <c r="AJ1260" s="441"/>
      <c r="AK1260" s="441"/>
      <c r="AL1260" s="441"/>
      <c r="AM1260" s="441"/>
      <c r="AN1260" s="441"/>
      <c r="AO1260" s="441"/>
      <c r="AP1260" s="441"/>
      <c r="AQ1260" s="441"/>
      <c r="AR1260" s="441"/>
      <c r="AS1260" s="441"/>
      <c r="AT1260" s="441"/>
      <c r="AU1260" s="441"/>
      <c r="AV1260" s="441"/>
      <c r="AW1260" s="441"/>
      <c r="AX1260" s="441"/>
      <c r="AY1260" s="441"/>
      <c r="AZ1260" s="441"/>
      <c r="BA1260" s="441"/>
      <c r="BB1260" s="441"/>
    </row>
    <row r="1261" spans="1:54" s="237" customFormat="1" ht="15.75" customHeight="1">
      <c r="A1261" s="40"/>
      <c r="B1261" s="89" t="s">
        <v>1025</v>
      </c>
      <c r="C1261" s="441"/>
      <c r="D1261" s="441">
        <v>2900</v>
      </c>
      <c r="E1261" s="441"/>
      <c r="F1261" s="441"/>
      <c r="G1261" s="441">
        <v>38</v>
      </c>
      <c r="H1261" s="441"/>
      <c r="I1261" s="441"/>
      <c r="J1261" s="441"/>
      <c r="K1261" s="441"/>
      <c r="L1261" s="441"/>
      <c r="M1261" s="441"/>
      <c r="N1261" s="441"/>
      <c r="O1261" s="441"/>
      <c r="P1261" s="441"/>
      <c r="Q1261" s="441"/>
      <c r="R1261" s="441"/>
      <c r="S1261" s="441"/>
      <c r="T1261" s="441"/>
      <c r="U1261" s="441"/>
      <c r="V1261" s="441"/>
      <c r="W1261" s="441"/>
      <c r="X1261" s="441"/>
      <c r="Y1261" s="441"/>
      <c r="Z1261" s="441"/>
      <c r="AA1261" s="441"/>
      <c r="AB1261" s="441"/>
      <c r="AC1261" s="441"/>
      <c r="AD1261" s="441"/>
      <c r="AE1261" s="441"/>
      <c r="AF1261" s="441"/>
      <c r="AG1261" s="441"/>
      <c r="AH1261" s="441"/>
      <c r="AI1261" s="441"/>
      <c r="AJ1261" s="441"/>
      <c r="AK1261" s="441"/>
      <c r="AL1261" s="441"/>
      <c r="AM1261" s="441"/>
      <c r="AN1261" s="441"/>
      <c r="AO1261" s="441"/>
      <c r="AP1261" s="441"/>
      <c r="AQ1261" s="441"/>
      <c r="AR1261" s="441"/>
      <c r="AS1261" s="441"/>
      <c r="AT1261" s="441"/>
      <c r="AU1261" s="441"/>
      <c r="AV1261" s="441"/>
      <c r="AW1261" s="441"/>
      <c r="AX1261" s="441"/>
      <c r="AY1261" s="441"/>
      <c r="AZ1261" s="441"/>
      <c r="BA1261" s="441"/>
      <c r="BB1261" s="441"/>
    </row>
    <row r="1262" spans="1:54" s="237" customFormat="1" ht="15.75" customHeight="1">
      <c r="A1262" s="40"/>
      <c r="B1262" s="89" t="s">
        <v>1009</v>
      </c>
      <c r="C1262" s="441"/>
      <c r="D1262" s="441">
        <v>3308</v>
      </c>
      <c r="E1262" s="441"/>
      <c r="F1262" s="441"/>
      <c r="G1262" s="441">
        <v>39</v>
      </c>
      <c r="H1262" s="441"/>
      <c r="I1262" s="441"/>
      <c r="J1262" s="441"/>
      <c r="K1262" s="441"/>
      <c r="L1262" s="441"/>
      <c r="M1262" s="441"/>
      <c r="N1262" s="441"/>
      <c r="O1262" s="441"/>
      <c r="P1262" s="441"/>
      <c r="Q1262" s="441"/>
      <c r="R1262" s="441"/>
      <c r="S1262" s="441"/>
      <c r="T1262" s="441"/>
      <c r="U1262" s="441"/>
      <c r="V1262" s="441"/>
      <c r="W1262" s="441"/>
      <c r="X1262" s="441"/>
      <c r="Y1262" s="441"/>
      <c r="Z1262" s="441"/>
      <c r="AA1262" s="441"/>
      <c r="AB1262" s="441"/>
      <c r="AC1262" s="441"/>
      <c r="AD1262" s="441"/>
      <c r="AE1262" s="441"/>
      <c r="AF1262" s="441"/>
      <c r="AG1262" s="441"/>
      <c r="AH1262" s="441"/>
      <c r="AI1262" s="441"/>
      <c r="AJ1262" s="441"/>
      <c r="AK1262" s="441"/>
      <c r="AL1262" s="441"/>
      <c r="AM1262" s="441"/>
      <c r="AN1262" s="441"/>
      <c r="AO1262" s="441"/>
      <c r="AP1262" s="441"/>
      <c r="AQ1262" s="441"/>
      <c r="AR1262" s="441"/>
      <c r="AS1262" s="441"/>
      <c r="AT1262" s="441"/>
      <c r="AU1262" s="441"/>
      <c r="AV1262" s="441"/>
      <c r="AW1262" s="441"/>
      <c r="AX1262" s="441"/>
      <c r="AY1262" s="441"/>
      <c r="AZ1262" s="441"/>
      <c r="BA1262" s="441"/>
      <c r="BB1262" s="441"/>
    </row>
    <row r="1263" spans="1:54" s="237" customFormat="1" ht="15.75" customHeight="1">
      <c r="A1263" s="40"/>
      <c r="B1263" s="89" t="s">
        <v>892</v>
      </c>
      <c r="C1263" s="441"/>
      <c r="D1263" s="441">
        <v>3325</v>
      </c>
      <c r="E1263" s="441"/>
      <c r="F1263" s="441"/>
      <c r="G1263" s="441">
        <v>39</v>
      </c>
      <c r="H1263" s="441"/>
      <c r="I1263" s="441"/>
      <c r="J1263" s="441"/>
      <c r="K1263" s="441"/>
      <c r="L1263" s="441"/>
      <c r="M1263" s="441"/>
      <c r="N1263" s="441"/>
      <c r="O1263" s="441"/>
      <c r="P1263" s="441"/>
      <c r="Q1263" s="441"/>
      <c r="R1263" s="441"/>
      <c r="S1263" s="441"/>
      <c r="T1263" s="441"/>
      <c r="U1263" s="441"/>
      <c r="V1263" s="441"/>
      <c r="W1263" s="441"/>
      <c r="X1263" s="441"/>
      <c r="Y1263" s="441"/>
      <c r="Z1263" s="441"/>
      <c r="AA1263" s="441"/>
      <c r="AB1263" s="441"/>
      <c r="AC1263" s="441"/>
      <c r="AD1263" s="441"/>
      <c r="AE1263" s="441"/>
      <c r="AF1263" s="441"/>
      <c r="AG1263" s="441"/>
      <c r="AH1263" s="441"/>
      <c r="AI1263" s="441"/>
      <c r="AJ1263" s="441"/>
      <c r="AK1263" s="441"/>
      <c r="AL1263" s="441"/>
      <c r="AM1263" s="441"/>
      <c r="AN1263" s="441"/>
      <c r="AO1263" s="441"/>
      <c r="AP1263" s="441"/>
      <c r="AQ1263" s="441"/>
      <c r="AR1263" s="441"/>
      <c r="AS1263" s="441"/>
      <c r="AT1263" s="441"/>
      <c r="AU1263" s="441"/>
      <c r="AV1263" s="441"/>
      <c r="AW1263" s="441"/>
      <c r="AX1263" s="441"/>
      <c r="AY1263" s="441"/>
      <c r="AZ1263" s="441"/>
      <c r="BA1263" s="441"/>
      <c r="BB1263" s="441"/>
    </row>
    <row r="1264" spans="1:54" s="237" customFormat="1" ht="15.75" customHeight="1">
      <c r="A1264" s="40"/>
      <c r="B1264" s="89" t="s">
        <v>810</v>
      </c>
      <c r="C1264" s="441"/>
      <c r="D1264" s="441">
        <v>1797</v>
      </c>
      <c r="E1264" s="441"/>
      <c r="F1264" s="441"/>
      <c r="G1264" s="441">
        <v>29</v>
      </c>
      <c r="H1264" s="441"/>
      <c r="I1264" s="441"/>
      <c r="J1264" s="441"/>
      <c r="K1264" s="441"/>
      <c r="L1264" s="441"/>
      <c r="M1264" s="441"/>
      <c r="N1264" s="441"/>
      <c r="O1264" s="441"/>
      <c r="P1264" s="441"/>
      <c r="Q1264" s="441"/>
      <c r="R1264" s="441"/>
      <c r="S1264" s="441"/>
      <c r="T1264" s="441"/>
      <c r="U1264" s="441"/>
      <c r="V1264" s="441"/>
      <c r="W1264" s="441"/>
      <c r="X1264" s="441"/>
      <c r="Y1264" s="441"/>
      <c r="Z1264" s="441"/>
      <c r="AA1264" s="441"/>
      <c r="AB1264" s="441"/>
      <c r="AC1264" s="441"/>
      <c r="AD1264" s="441"/>
      <c r="AE1264" s="441"/>
      <c r="AF1264" s="441"/>
      <c r="AG1264" s="441"/>
      <c r="AH1264" s="441"/>
      <c r="AI1264" s="441"/>
      <c r="AJ1264" s="441"/>
      <c r="AK1264" s="441"/>
      <c r="AL1264" s="441"/>
      <c r="AM1264" s="441"/>
      <c r="AN1264" s="441"/>
      <c r="AO1264" s="441"/>
      <c r="AP1264" s="441"/>
      <c r="AQ1264" s="441"/>
      <c r="AR1264" s="441"/>
      <c r="AS1264" s="441"/>
      <c r="AT1264" s="441"/>
      <c r="AU1264" s="441"/>
      <c r="AV1264" s="441"/>
      <c r="AW1264" s="441"/>
      <c r="AX1264" s="441"/>
      <c r="AY1264" s="441"/>
      <c r="AZ1264" s="441"/>
      <c r="BA1264" s="441"/>
      <c r="BB1264" s="441"/>
    </row>
    <row r="1265" spans="1:54" s="237" customFormat="1" ht="15.75" customHeight="1">
      <c r="A1265" s="40"/>
      <c r="B1265" s="89" t="s">
        <v>1193</v>
      </c>
      <c r="C1265" s="441"/>
      <c r="D1265" s="441">
        <v>3419</v>
      </c>
      <c r="E1265" s="441"/>
      <c r="F1265" s="441"/>
      <c r="G1265" s="441">
        <v>37</v>
      </c>
      <c r="H1265" s="441"/>
      <c r="I1265" s="441"/>
      <c r="J1265" s="441"/>
      <c r="K1265" s="441"/>
      <c r="L1265" s="441"/>
      <c r="M1265" s="441"/>
      <c r="N1265" s="441"/>
      <c r="O1265" s="441"/>
      <c r="P1265" s="441"/>
      <c r="Q1265" s="441"/>
      <c r="R1265" s="441"/>
      <c r="S1265" s="441"/>
      <c r="T1265" s="441"/>
      <c r="U1265" s="441"/>
      <c r="V1265" s="441"/>
      <c r="W1265" s="441"/>
      <c r="X1265" s="441"/>
      <c r="Y1265" s="441"/>
      <c r="Z1265" s="441"/>
      <c r="AA1265" s="441"/>
      <c r="AB1265" s="441"/>
      <c r="AC1265" s="441"/>
      <c r="AD1265" s="441"/>
      <c r="AE1265" s="441"/>
      <c r="AF1265" s="441"/>
      <c r="AG1265" s="441"/>
      <c r="AH1265" s="441"/>
      <c r="AI1265" s="441"/>
      <c r="AJ1265" s="441"/>
      <c r="AK1265" s="441"/>
      <c r="AL1265" s="441"/>
      <c r="AM1265" s="441"/>
      <c r="AN1265" s="441"/>
      <c r="AO1265" s="441"/>
      <c r="AP1265" s="441"/>
      <c r="AQ1265" s="441"/>
      <c r="AR1265" s="441"/>
      <c r="AS1265" s="441"/>
      <c r="AT1265" s="441"/>
      <c r="AU1265" s="441"/>
      <c r="AV1265" s="441"/>
      <c r="AW1265" s="441"/>
      <c r="AX1265" s="441"/>
      <c r="AY1265" s="441"/>
      <c r="AZ1265" s="441"/>
      <c r="BA1265" s="441"/>
      <c r="BB1265" s="441"/>
    </row>
    <row r="1266" spans="1:54" s="237" customFormat="1" ht="15.75" customHeight="1">
      <c r="A1266" s="109" t="s">
        <v>1180</v>
      </c>
      <c r="B1266" s="89" t="s">
        <v>2871</v>
      </c>
      <c r="C1266" s="441"/>
      <c r="D1266" s="441"/>
      <c r="E1266" s="441"/>
      <c r="F1266" s="250" t="s">
        <v>1182</v>
      </c>
      <c r="G1266" s="441"/>
      <c r="H1266" s="441"/>
      <c r="I1266" s="441"/>
      <c r="J1266" s="441"/>
      <c r="K1266" s="441"/>
      <c r="L1266" s="441"/>
      <c r="M1266" s="441"/>
      <c r="N1266" s="441"/>
      <c r="O1266" s="441"/>
      <c r="P1266" s="441"/>
      <c r="Q1266" s="441"/>
      <c r="R1266" s="441"/>
      <c r="S1266" s="441"/>
      <c r="T1266" s="441"/>
      <c r="U1266" s="441"/>
      <c r="V1266" s="441"/>
      <c r="W1266" s="441"/>
      <c r="X1266" s="441"/>
      <c r="Y1266" s="441"/>
      <c r="Z1266" s="441"/>
      <c r="AA1266" s="441"/>
      <c r="AB1266" s="441"/>
      <c r="AC1266" s="441"/>
      <c r="AD1266" s="441"/>
      <c r="AE1266" s="441"/>
      <c r="AF1266" s="441"/>
      <c r="AG1266" s="441"/>
      <c r="AH1266" s="441"/>
      <c r="AI1266" s="441"/>
      <c r="AJ1266" s="441"/>
      <c r="AK1266" s="441"/>
      <c r="AL1266" s="441"/>
      <c r="AM1266" s="441"/>
      <c r="AN1266" s="441"/>
      <c r="AO1266" s="441"/>
      <c r="AP1266" s="441"/>
      <c r="AQ1266" s="441"/>
      <c r="AR1266" s="441"/>
      <c r="AS1266" s="441"/>
      <c r="AT1266" s="441"/>
      <c r="AU1266" s="441"/>
      <c r="AV1266" s="441"/>
      <c r="AW1266" s="441"/>
      <c r="AX1266" s="441"/>
      <c r="AY1266" s="441"/>
      <c r="AZ1266" s="441"/>
      <c r="BA1266" s="441"/>
      <c r="BB1266" s="441"/>
    </row>
    <row r="1267" spans="1:54" s="237" customFormat="1" ht="15.75" customHeight="1">
      <c r="A1267" s="109" t="s">
        <v>1184</v>
      </c>
      <c r="B1267" s="89" t="s">
        <v>759</v>
      </c>
      <c r="C1267" s="441"/>
      <c r="D1267" s="441"/>
      <c r="E1267" s="441"/>
      <c r="F1267" s="441"/>
      <c r="G1267" s="441"/>
      <c r="H1267" s="441"/>
      <c r="I1267" s="441"/>
      <c r="J1267" s="441"/>
      <c r="K1267" s="441"/>
      <c r="L1267" s="441"/>
      <c r="M1267" s="441"/>
      <c r="N1267" s="441"/>
      <c r="O1267" s="441"/>
      <c r="P1267" s="441"/>
      <c r="Q1267" s="441"/>
      <c r="R1267" s="441"/>
      <c r="S1267" s="441"/>
      <c r="T1267" s="441"/>
      <c r="U1267" s="441"/>
      <c r="V1267" s="441"/>
      <c r="W1267" s="441"/>
      <c r="X1267" s="441"/>
      <c r="Y1267" s="441"/>
      <c r="Z1267" s="441"/>
      <c r="AA1267" s="441"/>
      <c r="AB1267" s="441"/>
      <c r="AC1267" s="441"/>
      <c r="AD1267" s="441"/>
      <c r="AE1267" s="441"/>
      <c r="AF1267" s="441"/>
      <c r="AG1267" s="441"/>
      <c r="AH1267" s="441"/>
      <c r="AI1267" s="441"/>
      <c r="AJ1267" s="441"/>
      <c r="AK1267" s="441"/>
      <c r="AL1267" s="441"/>
      <c r="AM1267" s="441"/>
      <c r="AN1267" s="441"/>
      <c r="AO1267" s="441"/>
      <c r="AP1267" s="441"/>
      <c r="AQ1267" s="441"/>
      <c r="AR1267" s="441"/>
      <c r="AS1267" s="441"/>
      <c r="AT1267" s="441"/>
      <c r="AU1267" s="441"/>
      <c r="AV1267" s="441"/>
      <c r="AW1267" s="441"/>
      <c r="AX1267" s="441"/>
      <c r="AY1267" s="441"/>
      <c r="AZ1267" s="441"/>
      <c r="BA1267" s="441"/>
      <c r="BB1267" s="441"/>
    </row>
    <row r="1268" spans="1:54" s="237" customFormat="1" ht="15.75" customHeight="1">
      <c r="A1268" s="109" t="s">
        <v>1188</v>
      </c>
      <c r="B1268" s="89" t="s">
        <v>759</v>
      </c>
      <c r="C1268" s="441"/>
      <c r="D1268" s="441"/>
      <c r="E1268" s="441"/>
      <c r="F1268" s="441"/>
      <c r="G1268" s="441"/>
      <c r="H1268" s="441"/>
      <c r="I1268" s="441"/>
      <c r="J1268" s="441"/>
      <c r="K1268" s="441"/>
      <c r="L1268" s="441"/>
      <c r="M1268" s="441"/>
      <c r="N1268" s="441"/>
      <c r="O1268" s="441"/>
      <c r="P1268" s="441"/>
      <c r="Q1268" s="441"/>
      <c r="R1268" s="441"/>
      <c r="S1268" s="441"/>
      <c r="T1268" s="441"/>
      <c r="U1268" s="441"/>
      <c r="V1268" s="441"/>
      <c r="W1268" s="441"/>
      <c r="X1268" s="441"/>
      <c r="Y1268" s="441"/>
      <c r="Z1268" s="441"/>
      <c r="AA1268" s="441"/>
      <c r="AB1268" s="441"/>
      <c r="AC1268" s="441"/>
      <c r="AD1268" s="441"/>
      <c r="AE1268" s="441"/>
      <c r="AF1268" s="441"/>
      <c r="AG1268" s="441"/>
      <c r="AH1268" s="441"/>
      <c r="AI1268" s="441"/>
      <c r="AJ1268" s="441"/>
      <c r="AK1268" s="441"/>
      <c r="AL1268" s="441"/>
      <c r="AM1268" s="441"/>
      <c r="AN1268" s="441"/>
      <c r="AO1268" s="441"/>
      <c r="AP1268" s="441"/>
      <c r="AQ1268" s="441"/>
      <c r="AR1268" s="441"/>
      <c r="AS1268" s="441"/>
      <c r="AT1268" s="441"/>
      <c r="AU1268" s="441"/>
      <c r="AV1268" s="441"/>
      <c r="AW1268" s="441"/>
      <c r="AX1268" s="441"/>
      <c r="AY1268" s="441"/>
      <c r="AZ1268" s="441"/>
      <c r="BA1268" s="441"/>
      <c r="BB1268" s="441"/>
    </row>
    <row r="1269" spans="1:54" s="237" customFormat="1" ht="15.75" customHeight="1">
      <c r="A1269" s="109" t="s">
        <v>1190</v>
      </c>
      <c r="B1269" s="89" t="s">
        <v>2804</v>
      </c>
      <c r="C1269" s="441"/>
      <c r="D1269" s="441">
        <v>2800</v>
      </c>
      <c r="E1269" s="441"/>
      <c r="F1269" s="441"/>
      <c r="G1269" s="441">
        <v>36</v>
      </c>
      <c r="H1269" s="441"/>
      <c r="I1269" s="441"/>
      <c r="J1269" s="441"/>
      <c r="K1269" s="441"/>
      <c r="L1269" s="441"/>
      <c r="M1269" s="441"/>
      <c r="N1269" s="441"/>
      <c r="O1269" s="441"/>
      <c r="P1269" s="441"/>
      <c r="Q1269" s="441"/>
      <c r="R1269" s="441"/>
      <c r="S1269" s="441"/>
      <c r="T1269" s="441"/>
      <c r="U1269" s="441"/>
      <c r="V1269" s="441"/>
      <c r="W1269" s="441"/>
      <c r="X1269" s="441"/>
      <c r="Y1269" s="441"/>
      <c r="Z1269" s="441"/>
      <c r="AA1269" s="441"/>
      <c r="AB1269" s="441"/>
      <c r="AC1269" s="441"/>
      <c r="AD1269" s="441"/>
      <c r="AE1269" s="441"/>
      <c r="AF1269" s="441"/>
      <c r="AG1269" s="441"/>
      <c r="AH1269" s="441"/>
      <c r="AI1269" s="441"/>
      <c r="AJ1269" s="441"/>
      <c r="AK1269" s="441"/>
      <c r="AL1269" s="441"/>
      <c r="AM1269" s="441"/>
      <c r="AN1269" s="441"/>
      <c r="AO1269" s="441"/>
      <c r="AP1269" s="441"/>
      <c r="AQ1269" s="441"/>
      <c r="AR1269" s="441"/>
      <c r="AS1269" s="441"/>
      <c r="AT1269" s="441"/>
      <c r="AU1269" s="441"/>
      <c r="AV1269" s="441"/>
      <c r="AW1269" s="441"/>
      <c r="AX1269" s="441"/>
      <c r="AY1269" s="441"/>
      <c r="AZ1269" s="441"/>
      <c r="BA1269" s="441"/>
      <c r="BB1269" s="441"/>
    </row>
    <row r="1270" spans="1:54" s="237" customFormat="1" ht="15.75" customHeight="1">
      <c r="A1270" s="109" t="s">
        <v>85</v>
      </c>
      <c r="B1270" s="89" t="s">
        <v>2872</v>
      </c>
      <c r="C1270" s="441"/>
      <c r="D1270" s="441"/>
      <c r="E1270" s="441">
        <v>9</v>
      </c>
      <c r="F1270" s="441"/>
      <c r="G1270" s="41" t="s">
        <v>2873</v>
      </c>
      <c r="H1270" s="441"/>
      <c r="I1270" s="441"/>
      <c r="J1270" s="441"/>
      <c r="K1270" s="441"/>
      <c r="L1270" s="441"/>
      <c r="M1270" s="441"/>
      <c r="N1270" s="441"/>
      <c r="O1270" s="441"/>
      <c r="P1270" s="441"/>
      <c r="Q1270" s="441"/>
      <c r="R1270" s="441"/>
      <c r="S1270" s="441"/>
      <c r="T1270" s="441"/>
      <c r="U1270" s="441"/>
      <c r="V1270" s="441"/>
      <c r="W1270" s="441"/>
      <c r="X1270" s="441"/>
      <c r="Y1270" s="441"/>
      <c r="Z1270" s="441"/>
      <c r="AA1270" s="441"/>
      <c r="AB1270" s="441"/>
      <c r="AC1270" s="441"/>
      <c r="AD1270" s="441"/>
      <c r="AE1270" s="441"/>
      <c r="AF1270" s="441"/>
      <c r="AG1270" s="441"/>
      <c r="AH1270" s="441"/>
      <c r="AI1270" s="441"/>
      <c r="AJ1270" s="441"/>
      <c r="AK1270" s="441"/>
      <c r="AL1270" s="441"/>
      <c r="AM1270" s="441"/>
      <c r="AN1270" s="441"/>
      <c r="AO1270" s="441"/>
      <c r="AP1270" s="441"/>
      <c r="AQ1270" s="441"/>
      <c r="AR1270" s="441"/>
      <c r="AS1270" s="441"/>
      <c r="AT1270" s="441"/>
      <c r="AU1270" s="441"/>
      <c r="AV1270" s="441"/>
      <c r="AW1270" s="441"/>
      <c r="AX1270" s="441"/>
      <c r="AY1270" s="441"/>
      <c r="AZ1270" s="441"/>
      <c r="BA1270" s="441"/>
      <c r="BB1270" s="441"/>
    </row>
    <row r="1271" spans="1:54" ht="15.75" customHeight="1">
      <c r="A1271" s="109" t="s">
        <v>1195</v>
      </c>
      <c r="B1271" s="89" t="s">
        <v>1281</v>
      </c>
      <c r="C1271" s="441"/>
      <c r="D1271" s="441">
        <v>1900</v>
      </c>
      <c r="E1271" s="441">
        <v>11</v>
      </c>
      <c r="F1271" s="41" t="s">
        <v>910</v>
      </c>
      <c r="G1271" s="41" t="s">
        <v>2372</v>
      </c>
      <c r="H1271" s="41" t="s">
        <v>2358</v>
      </c>
      <c r="I1271" s="441"/>
      <c r="J1271" s="441"/>
      <c r="K1271" s="441"/>
      <c r="L1271" s="441"/>
      <c r="M1271" s="441"/>
      <c r="N1271" s="441"/>
      <c r="O1271" s="441"/>
      <c r="P1271" s="441"/>
      <c r="Q1271" s="441"/>
      <c r="R1271" s="441"/>
      <c r="S1271" s="441"/>
      <c r="T1271" s="441"/>
      <c r="U1271" s="441"/>
      <c r="V1271" s="441"/>
      <c r="W1271" s="441"/>
      <c r="X1271" s="441"/>
      <c r="Y1271" s="441"/>
      <c r="Z1271" s="441"/>
      <c r="AA1271" s="441"/>
      <c r="AB1271" s="441"/>
      <c r="AC1271" s="441"/>
      <c r="AD1271" s="441"/>
      <c r="AE1271" s="441"/>
      <c r="AF1271" s="441"/>
      <c r="AG1271" s="441"/>
      <c r="AH1271" s="441"/>
      <c r="AI1271" s="441"/>
      <c r="AJ1271" s="441"/>
      <c r="AK1271" s="441"/>
      <c r="AL1271" s="441"/>
      <c r="AM1271" s="441"/>
      <c r="AN1271" s="441"/>
      <c r="AO1271" s="441"/>
      <c r="AP1271" s="441"/>
      <c r="AQ1271" s="441"/>
      <c r="AR1271" s="441"/>
      <c r="AS1271" s="441"/>
      <c r="AT1271" s="441"/>
      <c r="AU1271" s="441"/>
      <c r="AV1271" s="441"/>
      <c r="AW1271" s="441"/>
      <c r="AX1271" s="441"/>
      <c r="AY1271" s="441"/>
      <c r="AZ1271" s="441"/>
      <c r="BA1271" s="441"/>
      <c r="BB1271" s="441"/>
    </row>
    <row r="1272" spans="1:54" ht="15.75" customHeight="1">
      <c r="A1272" s="109" t="s">
        <v>1197</v>
      </c>
      <c r="B1272" s="89" t="s">
        <v>1281</v>
      </c>
      <c r="C1272" s="441"/>
      <c r="D1272" s="441">
        <v>2470</v>
      </c>
      <c r="E1272" s="441"/>
      <c r="F1272" s="436"/>
      <c r="G1272" s="441">
        <v>39</v>
      </c>
      <c r="H1272" s="441"/>
      <c r="I1272" s="441"/>
      <c r="J1272" s="441"/>
      <c r="K1272" s="441"/>
      <c r="L1272" s="441"/>
      <c r="M1272" s="441"/>
      <c r="N1272" s="441"/>
      <c r="O1272" s="441"/>
      <c r="P1272" s="441"/>
      <c r="Q1272" s="441"/>
      <c r="R1272" s="441"/>
      <c r="S1272" s="441"/>
      <c r="T1272" s="441"/>
      <c r="U1272" s="441"/>
      <c r="V1272" s="441"/>
      <c r="W1272" s="441"/>
      <c r="X1272" s="441"/>
      <c r="Y1272" s="441"/>
      <c r="Z1272" s="441"/>
      <c r="AA1272" s="441"/>
      <c r="AB1272" s="441"/>
      <c r="AC1272" s="441"/>
      <c r="AD1272" s="441"/>
      <c r="AE1272" s="441"/>
      <c r="AF1272" s="441"/>
      <c r="AG1272" s="441"/>
      <c r="AH1272" s="441"/>
      <c r="AI1272" s="441"/>
      <c r="AJ1272" s="441"/>
      <c r="AK1272" s="441"/>
      <c r="AL1272" s="441"/>
      <c r="AM1272" s="441"/>
      <c r="AN1272" s="441"/>
      <c r="AO1272" s="441"/>
      <c r="AP1272" s="441"/>
      <c r="AQ1272" s="441"/>
      <c r="AR1272" s="441"/>
      <c r="AS1272" s="441"/>
      <c r="AT1272" s="441"/>
      <c r="AU1272" s="441"/>
      <c r="AV1272" s="441"/>
      <c r="AW1272" s="441"/>
      <c r="AX1272" s="441"/>
      <c r="AY1272" s="441"/>
      <c r="AZ1272" s="441"/>
      <c r="BA1272" s="441"/>
      <c r="BB1272" s="441"/>
    </row>
    <row r="1273" spans="1:54" ht="15.75" customHeight="1">
      <c r="A1273" s="40"/>
      <c r="B1273" s="89" t="s">
        <v>2741</v>
      </c>
      <c r="C1273" s="441"/>
      <c r="D1273" s="441">
        <v>1790</v>
      </c>
      <c r="E1273" s="441"/>
      <c r="F1273" s="436"/>
      <c r="G1273" s="441">
        <v>36</v>
      </c>
      <c r="H1273" s="441"/>
      <c r="I1273" s="441"/>
      <c r="J1273" s="441"/>
      <c r="K1273" s="441"/>
      <c r="L1273" s="441"/>
      <c r="M1273" s="441"/>
      <c r="N1273" s="441"/>
      <c r="O1273" s="441"/>
      <c r="P1273" s="441"/>
      <c r="Q1273" s="441"/>
      <c r="R1273" s="441"/>
      <c r="S1273" s="441"/>
      <c r="T1273" s="441"/>
      <c r="U1273" s="441"/>
      <c r="V1273" s="441"/>
      <c r="W1273" s="441"/>
      <c r="X1273" s="441"/>
      <c r="Y1273" s="441"/>
      <c r="Z1273" s="441"/>
      <c r="AA1273" s="441"/>
      <c r="AB1273" s="441"/>
      <c r="AC1273" s="441"/>
      <c r="AD1273" s="441"/>
      <c r="AE1273" s="441"/>
      <c r="AF1273" s="441"/>
      <c r="AG1273" s="441"/>
      <c r="AH1273" s="441"/>
      <c r="AI1273" s="441"/>
      <c r="AJ1273" s="441"/>
      <c r="AK1273" s="441"/>
      <c r="AL1273" s="441"/>
      <c r="AM1273" s="441"/>
      <c r="AN1273" s="441"/>
      <c r="AO1273" s="441"/>
      <c r="AP1273" s="441"/>
      <c r="AQ1273" s="441"/>
      <c r="AR1273" s="441"/>
      <c r="AS1273" s="441"/>
      <c r="AT1273" s="441"/>
      <c r="AU1273" s="441"/>
      <c r="AV1273" s="441"/>
      <c r="AW1273" s="441"/>
      <c r="AX1273" s="441"/>
      <c r="AY1273" s="441"/>
      <c r="AZ1273" s="441"/>
      <c r="BA1273" s="441"/>
      <c r="BB1273" s="441"/>
    </row>
    <row r="1274" spans="1:54" ht="15.75" customHeight="1">
      <c r="A1274" s="40"/>
      <c r="B1274" s="89" t="s">
        <v>1029</v>
      </c>
      <c r="C1274" s="441"/>
      <c r="D1274" s="441">
        <v>2240</v>
      </c>
      <c r="E1274" s="441"/>
      <c r="F1274" s="436"/>
      <c r="G1274" s="41" t="s">
        <v>993</v>
      </c>
      <c r="H1274" s="441"/>
      <c r="I1274" s="441"/>
      <c r="J1274" s="441"/>
      <c r="K1274" s="441"/>
      <c r="L1274" s="441"/>
      <c r="M1274" s="441"/>
      <c r="N1274" s="441"/>
      <c r="O1274" s="441"/>
      <c r="P1274" s="441"/>
      <c r="Q1274" s="441"/>
      <c r="R1274" s="441"/>
      <c r="S1274" s="441"/>
      <c r="T1274" s="441"/>
      <c r="U1274" s="441"/>
      <c r="V1274" s="441"/>
      <c r="W1274" s="441"/>
      <c r="X1274" s="441"/>
      <c r="Y1274" s="441"/>
      <c r="Z1274" s="441"/>
      <c r="AA1274" s="441"/>
      <c r="AB1274" s="441"/>
      <c r="AC1274" s="441"/>
      <c r="AD1274" s="441"/>
      <c r="AE1274" s="441"/>
      <c r="AF1274" s="441"/>
      <c r="AG1274" s="441"/>
      <c r="AH1274" s="441"/>
      <c r="AI1274" s="441"/>
      <c r="AJ1274" s="441"/>
      <c r="AK1274" s="441"/>
      <c r="AL1274" s="441"/>
      <c r="AM1274" s="441"/>
      <c r="AN1274" s="441"/>
      <c r="AO1274" s="441"/>
      <c r="AP1274" s="441"/>
      <c r="AQ1274" s="441"/>
      <c r="AR1274" s="441"/>
      <c r="AS1274" s="441"/>
      <c r="AT1274" s="441"/>
      <c r="AU1274" s="441"/>
      <c r="AV1274" s="441"/>
      <c r="AW1274" s="441"/>
      <c r="AX1274" s="441"/>
      <c r="AY1274" s="441"/>
      <c r="AZ1274" s="441"/>
      <c r="BA1274" s="441"/>
      <c r="BB1274" s="441"/>
    </row>
    <row r="1275" spans="1:54" ht="15.75" customHeight="1">
      <c r="A1275" s="40"/>
      <c r="B1275" s="89" t="s">
        <v>1153</v>
      </c>
      <c r="C1275" s="441"/>
      <c r="D1275" s="441">
        <v>2229</v>
      </c>
      <c r="E1275" s="441"/>
      <c r="F1275" s="436"/>
      <c r="G1275" s="41" t="s">
        <v>2371</v>
      </c>
      <c r="H1275" s="441"/>
      <c r="I1275" s="441"/>
      <c r="J1275" s="441"/>
      <c r="K1275" s="441"/>
      <c r="L1275" s="41" t="s">
        <v>2874</v>
      </c>
      <c r="M1275" s="441"/>
      <c r="N1275" s="441"/>
      <c r="O1275" s="441"/>
      <c r="P1275" s="441"/>
      <c r="Q1275" s="441"/>
      <c r="R1275" s="441"/>
      <c r="S1275" s="441"/>
      <c r="T1275" s="441"/>
      <c r="U1275" s="441"/>
      <c r="V1275" s="441"/>
      <c r="W1275" s="441"/>
      <c r="X1275" s="441"/>
      <c r="Y1275" s="441"/>
      <c r="Z1275" s="441"/>
      <c r="AA1275" s="441"/>
      <c r="AB1275" s="441"/>
      <c r="AC1275" s="441"/>
      <c r="AD1275" s="441"/>
      <c r="AE1275" s="441"/>
      <c r="AF1275" s="441"/>
      <c r="AG1275" s="441"/>
      <c r="AH1275" s="441"/>
      <c r="AI1275" s="441"/>
      <c r="AJ1275" s="441"/>
      <c r="AK1275" s="441"/>
      <c r="AL1275" s="441"/>
      <c r="AM1275" s="441"/>
      <c r="AN1275" s="441"/>
      <c r="AO1275" s="441"/>
      <c r="AP1275" s="441"/>
      <c r="AQ1275" s="441"/>
      <c r="AR1275" s="441"/>
      <c r="AS1275" s="441"/>
      <c r="AT1275" s="441"/>
      <c r="AU1275" s="441"/>
      <c r="AV1275" s="441"/>
      <c r="AW1275" s="441"/>
      <c r="AX1275" s="441"/>
      <c r="AY1275" s="441"/>
      <c r="AZ1275" s="441"/>
      <c r="BA1275" s="441"/>
      <c r="BB1275" s="441"/>
    </row>
    <row r="1276" spans="1:54" ht="15.75" customHeight="1">
      <c r="A1276" s="109" t="s">
        <v>1202</v>
      </c>
      <c r="B1276" s="89" t="s">
        <v>1281</v>
      </c>
      <c r="C1276" s="441"/>
      <c r="D1276" s="441"/>
      <c r="E1276" s="441">
        <v>0</v>
      </c>
      <c r="F1276" s="441">
        <v>40</v>
      </c>
      <c r="G1276" s="441">
        <v>40</v>
      </c>
      <c r="H1276" s="441"/>
      <c r="I1276" s="441"/>
      <c r="J1276" s="441"/>
      <c r="K1276" s="441"/>
      <c r="L1276" s="441"/>
      <c r="M1276" s="441"/>
      <c r="N1276" s="441"/>
      <c r="O1276" s="441"/>
      <c r="P1276" s="441"/>
      <c r="Q1276" s="441"/>
      <c r="R1276" s="441"/>
      <c r="S1276" s="441"/>
      <c r="T1276" s="441"/>
      <c r="U1276" s="441"/>
      <c r="V1276" s="441"/>
      <c r="W1276" s="441"/>
      <c r="X1276" s="441"/>
      <c r="Y1276" s="441"/>
      <c r="Z1276" s="441"/>
      <c r="AA1276" s="441"/>
      <c r="AB1276" s="441"/>
      <c r="AC1276" s="441"/>
      <c r="AD1276" s="441"/>
      <c r="AE1276" s="441"/>
      <c r="AF1276" s="441"/>
      <c r="AG1276" s="441"/>
      <c r="AH1276" s="441"/>
      <c r="AI1276" s="441"/>
      <c r="AJ1276" s="441"/>
      <c r="AK1276" s="441"/>
      <c r="AL1276" s="441"/>
      <c r="AM1276" s="441"/>
      <c r="AN1276" s="441"/>
      <c r="AO1276" s="441"/>
      <c r="AP1276" s="441"/>
      <c r="AQ1276" s="441"/>
      <c r="AR1276" s="441"/>
      <c r="AS1276" s="441"/>
      <c r="AT1276" s="441"/>
      <c r="AU1276" s="441"/>
      <c r="AV1276" s="441"/>
      <c r="AW1276" s="441"/>
      <c r="AX1276" s="441"/>
      <c r="AY1276" s="441"/>
      <c r="AZ1276" s="441"/>
      <c r="BA1276" s="441"/>
      <c r="BB1276" s="441"/>
    </row>
    <row r="1277" spans="1:54" ht="15.75" customHeight="1">
      <c r="A1277" s="109" t="s">
        <v>1204</v>
      </c>
      <c r="B1277" s="89" t="s">
        <v>2875</v>
      </c>
      <c r="C1277" s="41"/>
      <c r="D1277" s="91">
        <v>3187</v>
      </c>
      <c r="E1277" s="441"/>
      <c r="F1277" s="441"/>
      <c r="G1277" s="441">
        <v>39</v>
      </c>
      <c r="H1277" s="441"/>
      <c r="I1277" s="441"/>
      <c r="J1277" s="441"/>
      <c r="K1277" s="441"/>
      <c r="L1277" s="441"/>
      <c r="M1277" s="441"/>
      <c r="N1277" s="441"/>
      <c r="O1277" s="441"/>
      <c r="P1277" s="441"/>
      <c r="Q1277" s="441"/>
      <c r="R1277" s="441"/>
      <c r="S1277" s="441"/>
      <c r="T1277" s="441"/>
      <c r="U1277" s="441"/>
      <c r="V1277" s="441"/>
      <c r="W1277" s="441"/>
      <c r="X1277" s="441"/>
      <c r="Y1277" s="441"/>
      <c r="Z1277" s="441"/>
      <c r="AA1277" s="441"/>
      <c r="AB1277" s="441"/>
      <c r="AC1277" s="441"/>
      <c r="AD1277" s="441"/>
      <c r="AE1277" s="441"/>
      <c r="AF1277" s="441"/>
      <c r="AG1277" s="441"/>
      <c r="AH1277" s="441"/>
      <c r="AI1277" s="441"/>
      <c r="AJ1277" s="441"/>
      <c r="AK1277" s="441"/>
      <c r="AL1277" s="441"/>
      <c r="AM1277" s="441"/>
      <c r="AN1277" s="441"/>
      <c r="AO1277" s="441"/>
      <c r="AP1277" s="441"/>
      <c r="AQ1277" s="441"/>
      <c r="AR1277" s="441"/>
      <c r="AS1277" s="441"/>
      <c r="AT1277" s="441"/>
      <c r="AU1277" s="441"/>
      <c r="AV1277" s="441"/>
      <c r="AW1277" s="441"/>
      <c r="AX1277" s="441"/>
      <c r="AY1277" s="441"/>
      <c r="AZ1277" s="441"/>
      <c r="BA1277" s="441"/>
      <c r="BB1277" s="441"/>
    </row>
    <row r="1278" spans="1:54" ht="15.75" customHeight="1">
      <c r="A1278" s="109" t="s">
        <v>1207</v>
      </c>
      <c r="B1278" s="89" t="s">
        <v>1281</v>
      </c>
      <c r="C1278" s="441"/>
      <c r="D1278" s="441">
        <v>3300</v>
      </c>
      <c r="E1278" s="441">
        <v>-1</v>
      </c>
      <c r="F1278" s="41" t="s">
        <v>2876</v>
      </c>
      <c r="G1278" s="41" t="s">
        <v>2389</v>
      </c>
      <c r="H1278" s="441"/>
      <c r="I1278" s="41" t="s">
        <v>2877</v>
      </c>
      <c r="J1278" s="441"/>
      <c r="K1278" s="441"/>
      <c r="L1278" s="441"/>
      <c r="M1278" s="441"/>
      <c r="N1278" s="441"/>
      <c r="O1278" s="441"/>
      <c r="P1278" s="441"/>
      <c r="Q1278" s="441"/>
      <c r="R1278" s="441"/>
      <c r="S1278" s="441"/>
      <c r="T1278" s="441"/>
      <c r="U1278" s="441"/>
      <c r="V1278" s="441"/>
      <c r="W1278" s="441"/>
      <c r="X1278" s="441"/>
      <c r="Y1278" s="441"/>
      <c r="Z1278" s="441"/>
      <c r="AA1278" s="441"/>
      <c r="AB1278" s="441"/>
      <c r="AC1278" s="441"/>
      <c r="AD1278" s="441"/>
      <c r="AE1278" s="441"/>
      <c r="AF1278" s="441"/>
      <c r="AG1278" s="441"/>
      <c r="AH1278" s="441"/>
      <c r="AI1278" s="441"/>
      <c r="AJ1278" s="441"/>
      <c r="AK1278" s="441"/>
      <c r="AL1278" s="441"/>
      <c r="AM1278" s="441"/>
      <c r="AN1278" s="441"/>
      <c r="AO1278" s="441"/>
      <c r="AP1278" s="441"/>
      <c r="AQ1278" s="441"/>
      <c r="AR1278" s="441"/>
      <c r="AS1278" s="441"/>
      <c r="AT1278" s="441"/>
      <c r="AU1278" s="441"/>
      <c r="AV1278" s="441"/>
      <c r="AW1278" s="441"/>
      <c r="AX1278" s="441"/>
      <c r="AY1278" s="441"/>
      <c r="AZ1278" s="441"/>
      <c r="BA1278" s="441"/>
      <c r="BB1278" s="441"/>
    </row>
    <row r="1279" spans="1:54" ht="15.75" customHeight="1">
      <c r="A1279" s="40"/>
      <c r="B1279" s="89" t="s">
        <v>2741</v>
      </c>
      <c r="C1279" s="441"/>
      <c r="D1279" s="441">
        <v>3200</v>
      </c>
      <c r="E1279" s="441">
        <v>-2</v>
      </c>
      <c r="F1279" s="41" t="s">
        <v>2878</v>
      </c>
      <c r="G1279" s="41" t="s">
        <v>2082</v>
      </c>
      <c r="H1279" s="441"/>
      <c r="I1279" s="41" t="s">
        <v>2879</v>
      </c>
      <c r="J1279" s="441"/>
      <c r="K1279" s="441"/>
      <c r="L1279" s="441"/>
      <c r="M1279" s="441"/>
      <c r="N1279" s="441"/>
      <c r="O1279" s="441"/>
      <c r="P1279" s="441"/>
      <c r="Q1279" s="441"/>
      <c r="R1279" s="441"/>
      <c r="S1279" s="441"/>
      <c r="T1279" s="441"/>
      <c r="U1279" s="441"/>
      <c r="V1279" s="441"/>
      <c r="W1279" s="441"/>
      <c r="X1279" s="441"/>
      <c r="Y1279" s="441"/>
      <c r="Z1279" s="441"/>
      <c r="AA1279" s="441"/>
      <c r="AB1279" s="441"/>
      <c r="AC1279" s="441"/>
      <c r="AD1279" s="441"/>
      <c r="AE1279" s="441"/>
      <c r="AF1279" s="441"/>
      <c r="AG1279" s="441"/>
      <c r="AH1279" s="441"/>
      <c r="AI1279" s="441"/>
      <c r="AJ1279" s="441"/>
      <c r="AK1279" s="441"/>
      <c r="AL1279" s="441"/>
      <c r="AM1279" s="441"/>
      <c r="AN1279" s="441"/>
      <c r="AO1279" s="441"/>
      <c r="AP1279" s="441"/>
      <c r="AQ1279" s="441"/>
      <c r="AR1279" s="441"/>
      <c r="AS1279" s="441"/>
      <c r="AT1279" s="441"/>
      <c r="AU1279" s="441"/>
      <c r="AV1279" s="441"/>
      <c r="AW1279" s="441"/>
      <c r="AX1279" s="441"/>
      <c r="AY1279" s="441"/>
      <c r="AZ1279" s="441"/>
      <c r="BA1279" s="441"/>
      <c r="BB1279" s="441"/>
    </row>
    <row r="1280" spans="1:54" ht="15.75" customHeight="1">
      <c r="A1280" s="40"/>
      <c r="B1280" s="89" t="s">
        <v>1029</v>
      </c>
      <c r="C1280" s="441"/>
      <c r="D1280" s="441">
        <v>3000</v>
      </c>
      <c r="E1280" s="441">
        <v>7</v>
      </c>
      <c r="F1280" s="41" t="s">
        <v>2040</v>
      </c>
      <c r="G1280" s="41" t="s">
        <v>1142</v>
      </c>
      <c r="H1280" s="441"/>
      <c r="I1280" s="41" t="s">
        <v>2879</v>
      </c>
      <c r="J1280" s="441"/>
      <c r="K1280" s="441"/>
      <c r="L1280" s="441"/>
      <c r="M1280" s="441"/>
      <c r="N1280" s="441"/>
      <c r="O1280" s="441"/>
      <c r="P1280" s="441"/>
      <c r="Q1280" s="441"/>
      <c r="R1280" s="441"/>
      <c r="S1280" s="441"/>
      <c r="T1280" s="441"/>
      <c r="U1280" s="441"/>
      <c r="V1280" s="441"/>
      <c r="W1280" s="441"/>
      <c r="X1280" s="441"/>
      <c r="Y1280" s="441"/>
      <c r="Z1280" s="441"/>
      <c r="AA1280" s="441"/>
      <c r="AB1280" s="441"/>
      <c r="AC1280" s="441"/>
      <c r="AD1280" s="441"/>
      <c r="AE1280" s="441"/>
      <c r="AF1280" s="441"/>
      <c r="AG1280" s="441"/>
      <c r="AH1280" s="441"/>
      <c r="AI1280" s="441"/>
      <c r="AJ1280" s="441"/>
      <c r="AK1280" s="441"/>
      <c r="AL1280" s="441"/>
      <c r="AM1280" s="441"/>
      <c r="AN1280" s="441"/>
      <c r="AO1280" s="441"/>
      <c r="AP1280" s="441"/>
      <c r="AQ1280" s="441"/>
      <c r="AR1280" s="441"/>
      <c r="AS1280" s="441"/>
      <c r="AT1280" s="441"/>
      <c r="AU1280" s="441"/>
      <c r="AV1280" s="441"/>
      <c r="AW1280" s="441"/>
      <c r="AX1280" s="441"/>
      <c r="AY1280" s="441"/>
      <c r="AZ1280" s="441"/>
      <c r="BA1280" s="441"/>
      <c r="BB1280" s="441"/>
    </row>
    <row r="1281" spans="1:54" ht="15.75" customHeight="1">
      <c r="A1281" s="40"/>
      <c r="B1281" s="89" t="s">
        <v>1153</v>
      </c>
      <c r="C1281" s="441"/>
      <c r="D1281" s="441">
        <v>3020</v>
      </c>
      <c r="E1281" s="441">
        <v>2</v>
      </c>
      <c r="F1281" s="441">
        <v>39</v>
      </c>
      <c r="G1281" s="41" t="s">
        <v>1024</v>
      </c>
      <c r="H1281" s="441"/>
      <c r="I1281" s="254" t="s">
        <v>2880</v>
      </c>
      <c r="J1281" s="441"/>
      <c r="K1281" s="441"/>
      <c r="L1281" s="441"/>
      <c r="M1281" s="441"/>
      <c r="N1281" s="441"/>
      <c r="O1281" s="441"/>
      <c r="P1281" s="441"/>
      <c r="Q1281" s="441"/>
      <c r="R1281" s="441"/>
      <c r="S1281" s="441"/>
      <c r="T1281" s="441"/>
      <c r="U1281" s="441"/>
      <c r="V1281" s="441"/>
      <c r="W1281" s="441"/>
      <c r="X1281" s="441"/>
      <c r="Y1281" s="441"/>
      <c r="Z1281" s="441"/>
      <c r="AA1281" s="441"/>
      <c r="AB1281" s="441"/>
      <c r="AC1281" s="441"/>
      <c r="AD1281" s="441"/>
      <c r="AE1281" s="441"/>
      <c r="AF1281" s="441"/>
      <c r="AG1281" s="441"/>
      <c r="AH1281" s="441"/>
      <c r="AI1281" s="441"/>
      <c r="AJ1281" s="441"/>
      <c r="AK1281" s="441"/>
      <c r="AL1281" s="441"/>
      <c r="AM1281" s="441"/>
      <c r="AN1281" s="441"/>
      <c r="AO1281" s="441"/>
      <c r="AP1281" s="441"/>
      <c r="AQ1281" s="441"/>
      <c r="AR1281" s="441"/>
      <c r="AS1281" s="441"/>
      <c r="AT1281" s="441"/>
      <c r="AU1281" s="441"/>
      <c r="AV1281" s="441"/>
      <c r="AW1281" s="441"/>
      <c r="AX1281" s="441"/>
      <c r="AY1281" s="441"/>
      <c r="AZ1281" s="441"/>
      <c r="BA1281" s="441"/>
      <c r="BB1281" s="441"/>
    </row>
    <row r="1282" spans="1:54" ht="15.75" customHeight="1">
      <c r="A1282" s="40"/>
      <c r="B1282" s="89" t="s">
        <v>1025</v>
      </c>
      <c r="C1282" s="441"/>
      <c r="D1282" s="441">
        <v>3500</v>
      </c>
      <c r="E1282" s="441">
        <f>5*7+4</f>
        <v>39</v>
      </c>
      <c r="F1282" s="41" t="s">
        <v>1495</v>
      </c>
      <c r="G1282" s="41" t="s">
        <v>1351</v>
      </c>
      <c r="H1282" s="441"/>
      <c r="I1282" s="41" t="s">
        <v>2881</v>
      </c>
      <c r="J1282" s="441"/>
      <c r="K1282" s="441"/>
      <c r="L1282" s="441"/>
      <c r="M1282" s="441"/>
      <c r="N1282" s="441"/>
      <c r="O1282" s="441"/>
      <c r="P1282" s="441"/>
      <c r="Q1282" s="441"/>
      <c r="R1282" s="441"/>
      <c r="S1282" s="441"/>
      <c r="T1282" s="441"/>
      <c r="U1282" s="441"/>
      <c r="V1282" s="441"/>
      <c r="W1282" s="441"/>
      <c r="X1282" s="441"/>
      <c r="Y1282" s="441"/>
      <c r="Z1282" s="441"/>
      <c r="AA1282" s="441"/>
      <c r="AB1282" s="441"/>
      <c r="AC1282" s="441"/>
      <c r="AD1282" s="441"/>
      <c r="AE1282" s="441"/>
      <c r="AF1282" s="441"/>
      <c r="AG1282" s="441"/>
      <c r="AH1282" s="441"/>
      <c r="AI1282" s="441"/>
      <c r="AJ1282" s="441"/>
      <c r="AK1282" s="441"/>
      <c r="AL1282" s="441"/>
      <c r="AM1282" s="441"/>
      <c r="AN1282" s="441"/>
      <c r="AO1282" s="441"/>
      <c r="AP1282" s="441"/>
      <c r="AQ1282" s="441"/>
      <c r="AR1282" s="441"/>
      <c r="AS1282" s="441"/>
      <c r="AT1282" s="441"/>
      <c r="AU1282" s="441"/>
      <c r="AV1282" s="441"/>
      <c r="AW1282" s="441"/>
      <c r="AX1282" s="441"/>
      <c r="AY1282" s="441"/>
      <c r="AZ1282" s="441"/>
      <c r="BA1282" s="441"/>
      <c r="BB1282" s="441"/>
    </row>
    <row r="1283" spans="1:54" ht="15.75" customHeight="1">
      <c r="A1283" s="40"/>
      <c r="B1283" s="89" t="s">
        <v>1009</v>
      </c>
      <c r="C1283" s="441"/>
      <c r="D1283" s="441">
        <v>2600</v>
      </c>
      <c r="E1283" s="441">
        <v>0</v>
      </c>
      <c r="F1283" s="41" t="s">
        <v>659</v>
      </c>
      <c r="G1283" s="41" t="s">
        <v>659</v>
      </c>
      <c r="H1283" s="441"/>
      <c r="I1283" s="41" t="s">
        <v>2882</v>
      </c>
      <c r="J1283" s="441"/>
      <c r="K1283" s="441"/>
      <c r="L1283" s="441"/>
      <c r="M1283" s="441"/>
      <c r="N1283" s="441"/>
      <c r="O1283" s="441"/>
      <c r="P1283" s="441"/>
      <c r="Q1283" s="441"/>
      <c r="R1283" s="441"/>
      <c r="S1283" s="441"/>
      <c r="T1283" s="441"/>
      <c r="U1283" s="441"/>
      <c r="V1283" s="441"/>
      <c r="W1283" s="441"/>
      <c r="X1283" s="441"/>
      <c r="Y1283" s="441"/>
      <c r="Z1283" s="441"/>
      <c r="AA1283" s="441"/>
      <c r="AB1283" s="441"/>
      <c r="AC1283" s="441"/>
      <c r="AD1283" s="441"/>
      <c r="AE1283" s="441"/>
      <c r="AF1283" s="441"/>
      <c r="AG1283" s="441"/>
      <c r="AH1283" s="441"/>
      <c r="AI1283" s="441"/>
      <c r="AJ1283" s="441"/>
      <c r="AK1283" s="441"/>
      <c r="AL1283" s="441"/>
      <c r="AM1283" s="441"/>
      <c r="AN1283" s="441"/>
      <c r="AO1283" s="441"/>
      <c r="AP1283" s="441"/>
      <c r="AQ1283" s="441"/>
      <c r="AR1283" s="441"/>
      <c r="AS1283" s="441"/>
      <c r="AT1283" s="441"/>
      <c r="AU1283" s="441"/>
      <c r="AV1283" s="441"/>
      <c r="AW1283" s="441"/>
      <c r="AX1283" s="441"/>
      <c r="AY1283" s="441"/>
      <c r="AZ1283" s="441"/>
      <c r="BA1283" s="441"/>
      <c r="BB1283" s="441"/>
    </row>
    <row r="1284" spans="1:54" ht="15.75" customHeight="1">
      <c r="A1284" s="40"/>
      <c r="B1284" s="89" t="s">
        <v>892</v>
      </c>
      <c r="C1284" s="441"/>
      <c r="D1284" s="441">
        <v>3100</v>
      </c>
      <c r="E1284" s="441">
        <v>0</v>
      </c>
      <c r="F1284" s="41" t="s">
        <v>2185</v>
      </c>
      <c r="G1284" s="41" t="s">
        <v>2185</v>
      </c>
      <c r="H1284" s="441"/>
      <c r="I1284" s="41" t="s">
        <v>2882</v>
      </c>
      <c r="J1284" s="441"/>
      <c r="K1284" s="441"/>
      <c r="L1284" s="441"/>
      <c r="M1284" s="441"/>
      <c r="N1284" s="441"/>
      <c r="O1284" s="441"/>
      <c r="P1284" s="441"/>
      <c r="Q1284" s="441"/>
      <c r="R1284" s="441"/>
      <c r="S1284" s="441"/>
      <c r="T1284" s="441"/>
      <c r="U1284" s="441"/>
      <c r="V1284" s="441"/>
      <c r="W1284" s="441"/>
      <c r="X1284" s="441"/>
      <c r="Y1284" s="441"/>
      <c r="Z1284" s="441"/>
      <c r="AA1284" s="441"/>
      <c r="AB1284" s="441"/>
      <c r="AC1284" s="441"/>
      <c r="AD1284" s="441"/>
      <c r="AE1284" s="441"/>
      <c r="AF1284" s="441"/>
      <c r="AG1284" s="441"/>
      <c r="AH1284" s="441"/>
      <c r="AI1284" s="441"/>
      <c r="AJ1284" s="441"/>
      <c r="AK1284" s="441"/>
      <c r="AL1284" s="441"/>
      <c r="AM1284" s="441"/>
      <c r="AN1284" s="441"/>
      <c r="AO1284" s="441"/>
      <c r="AP1284" s="441"/>
      <c r="AQ1284" s="441"/>
      <c r="AR1284" s="441"/>
      <c r="AS1284" s="441"/>
      <c r="AT1284" s="441"/>
      <c r="AU1284" s="441"/>
      <c r="AV1284" s="441"/>
      <c r="AW1284" s="441"/>
      <c r="AX1284" s="441"/>
      <c r="AY1284" s="441"/>
      <c r="AZ1284" s="441"/>
      <c r="BA1284" s="441"/>
      <c r="BB1284" s="441"/>
    </row>
    <row r="1285" spans="1:54" ht="15.75" customHeight="1">
      <c r="A1285" s="40"/>
      <c r="B1285" s="89" t="s">
        <v>810</v>
      </c>
      <c r="C1285" s="441"/>
      <c r="D1285" s="441">
        <v>3200</v>
      </c>
      <c r="E1285" s="441">
        <v>-2</v>
      </c>
      <c r="F1285" s="41" t="s">
        <v>2878</v>
      </c>
      <c r="G1285" s="441">
        <v>38</v>
      </c>
      <c r="H1285" s="441"/>
      <c r="I1285" s="41" t="s">
        <v>2883</v>
      </c>
      <c r="J1285" s="441"/>
      <c r="K1285" s="441"/>
      <c r="L1285" s="441"/>
      <c r="M1285" s="441"/>
      <c r="N1285" s="441"/>
      <c r="O1285" s="441"/>
      <c r="P1285" s="441"/>
      <c r="Q1285" s="441"/>
      <c r="R1285" s="441"/>
      <c r="S1285" s="441"/>
      <c r="T1285" s="441"/>
      <c r="U1285" s="441"/>
      <c r="V1285" s="441"/>
      <c r="W1285" s="441"/>
      <c r="X1285" s="441"/>
      <c r="Y1285" s="441"/>
      <c r="Z1285" s="441"/>
      <c r="AA1285" s="441"/>
      <c r="AB1285" s="441"/>
      <c r="AC1285" s="441"/>
      <c r="AD1285" s="441"/>
      <c r="AE1285" s="441"/>
      <c r="AF1285" s="441"/>
      <c r="AG1285" s="441"/>
      <c r="AH1285" s="441"/>
      <c r="AI1285" s="441"/>
      <c r="AJ1285" s="441"/>
      <c r="AK1285" s="441"/>
      <c r="AL1285" s="441"/>
      <c r="AM1285" s="441"/>
      <c r="AN1285" s="441"/>
      <c r="AO1285" s="441"/>
      <c r="AP1285" s="441"/>
      <c r="AQ1285" s="441"/>
      <c r="AR1285" s="441"/>
      <c r="AS1285" s="441"/>
      <c r="AT1285" s="441"/>
      <c r="AU1285" s="441"/>
      <c r="AV1285" s="441"/>
      <c r="AW1285" s="441"/>
      <c r="AX1285" s="441"/>
      <c r="AY1285" s="441"/>
      <c r="AZ1285" s="441"/>
      <c r="BA1285" s="441"/>
      <c r="BB1285" s="441"/>
    </row>
    <row r="1286" spans="1:54" ht="15.75" customHeight="1">
      <c r="A1286" s="40"/>
      <c r="B1286" s="89" t="s">
        <v>1193</v>
      </c>
      <c r="C1286" s="441"/>
      <c r="D1286" s="441">
        <v>3100</v>
      </c>
      <c r="E1286" s="441">
        <v>0</v>
      </c>
      <c r="F1286" s="41" t="s">
        <v>669</v>
      </c>
      <c r="G1286" s="41" t="s">
        <v>669</v>
      </c>
      <c r="H1286" s="441"/>
      <c r="I1286" s="41" t="s">
        <v>2884</v>
      </c>
      <c r="J1286" s="441"/>
      <c r="K1286" s="441"/>
      <c r="L1286" s="441"/>
      <c r="M1286" s="441"/>
      <c r="N1286" s="441"/>
      <c r="O1286" s="441"/>
      <c r="P1286" s="441"/>
      <c r="Q1286" s="441"/>
      <c r="R1286" s="441"/>
      <c r="S1286" s="441"/>
      <c r="T1286" s="441"/>
      <c r="U1286" s="441"/>
      <c r="V1286" s="441"/>
      <c r="W1286" s="441"/>
      <c r="X1286" s="441"/>
      <c r="Y1286" s="441"/>
      <c r="Z1286" s="441"/>
      <c r="AA1286" s="441"/>
      <c r="AB1286" s="441"/>
      <c r="AC1286" s="441"/>
      <c r="AD1286" s="441"/>
      <c r="AE1286" s="441"/>
      <c r="AF1286" s="441"/>
      <c r="AG1286" s="441"/>
      <c r="AH1286" s="441"/>
      <c r="AI1286" s="441"/>
      <c r="AJ1286" s="441"/>
      <c r="AK1286" s="441"/>
      <c r="AL1286" s="441"/>
      <c r="AM1286" s="441"/>
      <c r="AN1286" s="441"/>
      <c r="AO1286" s="441"/>
      <c r="AP1286" s="441"/>
      <c r="AQ1286" s="441"/>
      <c r="AR1286" s="441"/>
      <c r="AS1286" s="441"/>
      <c r="AT1286" s="441"/>
      <c r="AU1286" s="441"/>
      <c r="AV1286" s="441"/>
      <c r="AW1286" s="441"/>
      <c r="AX1286" s="441"/>
      <c r="AY1286" s="441"/>
      <c r="AZ1286" s="441"/>
      <c r="BA1286" s="441"/>
      <c r="BB1286" s="441"/>
    </row>
    <row r="1287" spans="1:54" ht="15.75" customHeight="1">
      <c r="A1287" s="40"/>
      <c r="B1287" s="89" t="s">
        <v>1021</v>
      </c>
      <c r="C1287" s="441"/>
      <c r="D1287" s="441">
        <v>2300</v>
      </c>
      <c r="E1287" s="441">
        <v>0</v>
      </c>
      <c r="F1287" s="41" t="s">
        <v>735</v>
      </c>
      <c r="G1287" s="41" t="s">
        <v>735</v>
      </c>
      <c r="H1287" s="441"/>
      <c r="I1287" s="41" t="s">
        <v>2884</v>
      </c>
      <c r="J1287" s="441"/>
      <c r="K1287" s="441"/>
      <c r="L1287" s="441"/>
      <c r="M1287" s="441"/>
      <c r="N1287" s="441"/>
      <c r="O1287" s="441"/>
      <c r="P1287" s="441"/>
      <c r="Q1287" s="441"/>
      <c r="R1287" s="441"/>
      <c r="S1287" s="441"/>
      <c r="T1287" s="441"/>
      <c r="U1287" s="441"/>
      <c r="V1287" s="441"/>
      <c r="W1287" s="441"/>
      <c r="X1287" s="441"/>
      <c r="Y1287" s="441"/>
      <c r="Z1287" s="441"/>
      <c r="AA1287" s="441"/>
      <c r="AB1287" s="441"/>
      <c r="AC1287" s="441"/>
      <c r="AD1287" s="441"/>
      <c r="AE1287" s="441"/>
      <c r="AF1287" s="441"/>
      <c r="AG1287" s="441"/>
      <c r="AH1287" s="441"/>
      <c r="AI1287" s="441"/>
      <c r="AJ1287" s="441"/>
      <c r="AK1287" s="441"/>
      <c r="AL1287" s="441"/>
      <c r="AM1287" s="441"/>
      <c r="AN1287" s="441"/>
      <c r="AO1287" s="441"/>
      <c r="AP1287" s="441"/>
      <c r="AQ1287" s="441"/>
      <c r="AR1287" s="441"/>
      <c r="AS1287" s="441"/>
      <c r="AT1287" s="441"/>
      <c r="AU1287" s="441"/>
      <c r="AV1287" s="441"/>
      <c r="AW1287" s="441"/>
      <c r="AX1287" s="441"/>
      <c r="AY1287" s="441"/>
      <c r="AZ1287" s="441"/>
      <c r="BA1287" s="441"/>
      <c r="BB1287" s="441"/>
    </row>
    <row r="1288" spans="1:54" ht="15.75" customHeight="1">
      <c r="A1288" s="40"/>
      <c r="B1288" s="89" t="s">
        <v>887</v>
      </c>
      <c r="C1288" s="441"/>
      <c r="D1288" s="441">
        <v>2500</v>
      </c>
      <c r="E1288" s="441">
        <v>0</v>
      </c>
      <c r="F1288" s="441">
        <v>35</v>
      </c>
      <c r="G1288" s="441">
        <v>35</v>
      </c>
      <c r="H1288" s="441"/>
      <c r="I1288" s="41" t="s">
        <v>2885</v>
      </c>
      <c r="J1288" s="441"/>
      <c r="K1288" s="441"/>
      <c r="L1288" s="441"/>
      <c r="M1288" s="441"/>
      <c r="N1288" s="441"/>
      <c r="O1288" s="441"/>
      <c r="P1288" s="441"/>
      <c r="Q1288" s="441"/>
      <c r="R1288" s="441"/>
      <c r="S1288" s="441"/>
      <c r="T1288" s="441"/>
      <c r="U1288" s="441"/>
      <c r="V1288" s="441"/>
      <c r="W1288" s="441"/>
      <c r="X1288" s="441"/>
      <c r="Y1288" s="441"/>
      <c r="Z1288" s="441"/>
      <c r="AA1288" s="441"/>
      <c r="AB1288" s="441"/>
      <c r="AC1288" s="441"/>
      <c r="AD1288" s="441"/>
      <c r="AE1288" s="441"/>
      <c r="AF1288" s="441"/>
      <c r="AG1288" s="441"/>
      <c r="AH1288" s="441"/>
      <c r="AI1288" s="441"/>
      <c r="AJ1288" s="441"/>
      <c r="AK1288" s="441"/>
      <c r="AL1288" s="441"/>
      <c r="AM1288" s="441"/>
      <c r="AN1288" s="441"/>
      <c r="AO1288" s="441"/>
      <c r="AP1288" s="441"/>
      <c r="AQ1288" s="441"/>
      <c r="AR1288" s="441"/>
      <c r="AS1288" s="441"/>
      <c r="AT1288" s="441"/>
      <c r="AU1288" s="441"/>
      <c r="AV1288" s="441"/>
      <c r="AW1288" s="441"/>
      <c r="AX1288" s="441"/>
      <c r="AY1288" s="441"/>
      <c r="AZ1288" s="441"/>
      <c r="BA1288" s="441"/>
      <c r="BB1288" s="441"/>
    </row>
    <row r="1289" spans="1:54" ht="15.75" customHeight="1">
      <c r="A1289" s="40"/>
      <c r="B1289" s="89" t="s">
        <v>1278</v>
      </c>
      <c r="C1289" s="441"/>
      <c r="D1289" s="441">
        <v>2170</v>
      </c>
      <c r="E1289" s="441">
        <v>6</v>
      </c>
      <c r="F1289" s="41" t="s">
        <v>2424</v>
      </c>
      <c r="G1289" s="441">
        <v>34</v>
      </c>
      <c r="H1289" s="441"/>
      <c r="I1289" s="41" t="s">
        <v>2683</v>
      </c>
      <c r="J1289" s="441"/>
      <c r="K1289" s="441"/>
      <c r="L1289" s="441"/>
      <c r="M1289" s="441"/>
      <c r="N1289" s="441"/>
      <c r="O1289" s="441"/>
      <c r="P1289" s="441"/>
      <c r="Q1289" s="441"/>
      <c r="R1289" s="441"/>
      <c r="S1289" s="441"/>
      <c r="T1289" s="441"/>
      <c r="U1289" s="441"/>
      <c r="V1289" s="441"/>
      <c r="W1289" s="441"/>
      <c r="X1289" s="441"/>
      <c r="Y1289" s="441"/>
      <c r="Z1289" s="441"/>
      <c r="AA1289" s="441"/>
      <c r="AB1289" s="441"/>
      <c r="AC1289" s="441"/>
      <c r="AD1289" s="441"/>
      <c r="AE1289" s="441"/>
      <c r="AF1289" s="441"/>
      <c r="AG1289" s="441"/>
      <c r="AH1289" s="441"/>
      <c r="AI1289" s="441"/>
      <c r="AJ1289" s="441"/>
      <c r="AK1289" s="441"/>
      <c r="AL1289" s="441"/>
      <c r="AM1289" s="441"/>
      <c r="AN1289" s="441"/>
      <c r="AO1289" s="441"/>
      <c r="AP1289" s="441"/>
      <c r="AQ1289" s="441"/>
      <c r="AR1289" s="441"/>
      <c r="AS1289" s="441"/>
      <c r="AT1289" s="441"/>
      <c r="AU1289" s="441"/>
      <c r="AV1289" s="441"/>
      <c r="AW1289" s="441"/>
      <c r="AX1289" s="441"/>
      <c r="AY1289" s="441"/>
      <c r="AZ1289" s="441"/>
      <c r="BA1289" s="441"/>
      <c r="BB1289" s="441"/>
    </row>
    <row r="1290" spans="1:54" ht="15.75" customHeight="1">
      <c r="A1290" s="40"/>
      <c r="B1290" s="89" t="s">
        <v>1497</v>
      </c>
      <c r="C1290" s="441"/>
      <c r="D1290" s="441">
        <v>3650</v>
      </c>
      <c r="E1290" s="441">
        <v>0</v>
      </c>
      <c r="F1290" s="41" t="s">
        <v>2031</v>
      </c>
      <c r="G1290" s="41" t="s">
        <v>2031</v>
      </c>
      <c r="H1290" s="441"/>
      <c r="I1290" s="441"/>
      <c r="J1290" s="441"/>
      <c r="K1290" s="441"/>
      <c r="L1290" s="441"/>
      <c r="M1290" s="441"/>
      <c r="N1290" s="441"/>
      <c r="O1290" s="441"/>
      <c r="P1290" s="441"/>
      <c r="Q1290" s="441"/>
      <c r="R1290" s="441"/>
      <c r="S1290" s="441"/>
      <c r="T1290" s="441"/>
      <c r="U1290" s="441"/>
      <c r="V1290" s="441"/>
      <c r="W1290" s="441"/>
      <c r="X1290" s="441"/>
      <c r="Y1290" s="441"/>
      <c r="Z1290" s="441"/>
      <c r="AA1290" s="441"/>
      <c r="AB1290" s="441"/>
      <c r="AC1290" s="441"/>
      <c r="AD1290" s="441"/>
      <c r="AE1290" s="441"/>
      <c r="AF1290" s="441"/>
      <c r="AG1290" s="441"/>
      <c r="AH1290" s="441"/>
      <c r="AI1290" s="441"/>
      <c r="AJ1290" s="441"/>
      <c r="AK1290" s="441"/>
      <c r="AL1290" s="441"/>
      <c r="AM1290" s="441"/>
      <c r="AN1290" s="441"/>
      <c r="AO1290" s="441"/>
      <c r="AP1290" s="441"/>
      <c r="AQ1290" s="441"/>
      <c r="AR1290" s="441"/>
      <c r="AS1290" s="441"/>
      <c r="AT1290" s="441"/>
      <c r="AU1290" s="441"/>
      <c r="AV1290" s="441"/>
      <c r="AW1290" s="441"/>
      <c r="AX1290" s="441"/>
      <c r="AY1290" s="441"/>
      <c r="AZ1290" s="441"/>
      <c r="BA1290" s="441"/>
      <c r="BB1290" s="441"/>
    </row>
    <row r="1291" spans="1:54" ht="15.75" customHeight="1">
      <c r="A1291" s="40"/>
      <c r="B1291" s="89" t="s">
        <v>971</v>
      </c>
      <c r="C1291" s="441"/>
      <c r="D1291" s="441">
        <v>3200</v>
      </c>
      <c r="E1291" s="441">
        <v>0</v>
      </c>
      <c r="F1291" s="441">
        <v>39</v>
      </c>
      <c r="G1291" s="441">
        <v>39</v>
      </c>
      <c r="H1291" s="441"/>
      <c r="I1291" s="441"/>
      <c r="J1291" s="441"/>
      <c r="K1291" s="441"/>
      <c r="L1291" s="441"/>
      <c r="M1291" s="441"/>
      <c r="N1291" s="441"/>
      <c r="O1291" s="441"/>
      <c r="P1291" s="441"/>
      <c r="Q1291" s="441"/>
      <c r="R1291" s="441"/>
      <c r="S1291" s="441"/>
      <c r="T1291" s="441"/>
      <c r="U1291" s="441"/>
      <c r="V1291" s="441"/>
      <c r="W1291" s="441"/>
      <c r="X1291" s="441"/>
      <c r="Y1291" s="441"/>
      <c r="Z1291" s="441"/>
      <c r="AA1291" s="441"/>
      <c r="AB1291" s="441"/>
      <c r="AC1291" s="441"/>
      <c r="AD1291" s="441"/>
      <c r="AE1291" s="441"/>
      <c r="AF1291" s="441"/>
      <c r="AG1291" s="441"/>
      <c r="AH1291" s="441"/>
      <c r="AI1291" s="441"/>
      <c r="AJ1291" s="441"/>
      <c r="AK1291" s="441"/>
      <c r="AL1291" s="441"/>
      <c r="AM1291" s="441"/>
      <c r="AN1291" s="441"/>
      <c r="AO1291" s="441"/>
      <c r="AP1291" s="441"/>
      <c r="AQ1291" s="441"/>
      <c r="AR1291" s="441"/>
      <c r="AS1291" s="441"/>
      <c r="AT1291" s="441"/>
      <c r="AU1291" s="441"/>
      <c r="AV1291" s="441"/>
      <c r="AW1291" s="441"/>
      <c r="AX1291" s="441"/>
      <c r="AY1291" s="441"/>
      <c r="AZ1291" s="441"/>
      <c r="BA1291" s="441"/>
      <c r="BB1291" s="441"/>
    </row>
    <row r="1292" spans="1:54" ht="15.75" customHeight="1">
      <c r="B1292" s="89" t="s">
        <v>2745</v>
      </c>
      <c r="C1292" s="436"/>
      <c r="D1292" s="441">
        <v>3150</v>
      </c>
      <c r="E1292" s="441">
        <v>0</v>
      </c>
      <c r="F1292" s="91" t="s">
        <v>2040</v>
      </c>
      <c r="G1292" s="91" t="s">
        <v>2040</v>
      </c>
      <c r="H1292" s="436"/>
      <c r="I1292" s="436"/>
      <c r="J1292" s="436"/>
      <c r="K1292" s="436"/>
      <c r="L1292" s="436"/>
      <c r="M1292" s="436"/>
      <c r="N1292" s="436"/>
      <c r="O1292" s="436"/>
      <c r="P1292" s="436"/>
      <c r="Q1292" s="436"/>
      <c r="R1292" s="436"/>
      <c r="S1292" s="436"/>
      <c r="T1292" s="436"/>
      <c r="U1292" s="436"/>
      <c r="V1292" s="436"/>
      <c r="W1292" s="436"/>
      <c r="X1292" s="436"/>
      <c r="Y1292" s="436"/>
      <c r="Z1292" s="436"/>
      <c r="AA1292" s="436"/>
      <c r="AB1292" s="436"/>
      <c r="AC1292" s="436"/>
      <c r="AD1292" s="436"/>
      <c r="AE1292" s="436"/>
      <c r="AF1292" s="436"/>
      <c r="AG1292" s="436"/>
      <c r="AH1292" s="436"/>
      <c r="AI1292" s="436"/>
      <c r="AJ1292" s="436"/>
      <c r="AK1292" s="436"/>
      <c r="AL1292" s="436"/>
      <c r="AM1292" s="436"/>
      <c r="AN1292" s="436"/>
      <c r="AO1292" s="436"/>
      <c r="AP1292" s="436"/>
      <c r="AQ1292" s="436"/>
      <c r="AR1292" s="436"/>
      <c r="AS1292" s="436"/>
      <c r="AT1292" s="436"/>
      <c r="AU1292" s="436"/>
      <c r="AV1292" s="436"/>
      <c r="AW1292" s="436"/>
      <c r="AX1292" s="436"/>
      <c r="AY1292" s="436"/>
      <c r="AZ1292" s="436"/>
      <c r="BA1292" s="436"/>
      <c r="BB1292" s="436"/>
    </row>
    <row r="1293" spans="1:54" ht="15.75" customHeight="1">
      <c r="B1293" s="89" t="s">
        <v>2746</v>
      </c>
      <c r="C1293" s="436"/>
      <c r="D1293" s="441">
        <v>3000</v>
      </c>
      <c r="E1293" s="440">
        <f>20*7-1</f>
        <v>139</v>
      </c>
      <c r="F1293" s="167" t="s">
        <v>2794</v>
      </c>
      <c r="G1293" s="141">
        <v>37</v>
      </c>
      <c r="H1293" s="436"/>
      <c r="I1293" s="91" t="s">
        <v>2364</v>
      </c>
      <c r="J1293" s="436"/>
      <c r="K1293" s="436"/>
      <c r="L1293" s="436"/>
      <c r="M1293" s="436"/>
      <c r="N1293" s="436"/>
      <c r="O1293" s="436"/>
      <c r="P1293" s="436"/>
      <c r="Q1293" s="436"/>
      <c r="R1293" s="436"/>
      <c r="S1293" s="436"/>
      <c r="T1293" s="436"/>
      <c r="U1293" s="436"/>
      <c r="V1293" s="436"/>
      <c r="W1293" s="436"/>
      <c r="X1293" s="436"/>
      <c r="Y1293" s="436"/>
      <c r="Z1293" s="436"/>
      <c r="AA1293" s="436"/>
      <c r="AB1293" s="436"/>
      <c r="AC1293" s="436"/>
      <c r="AD1293" s="436"/>
      <c r="AE1293" s="436"/>
      <c r="AF1293" s="436"/>
      <c r="AG1293" s="436"/>
      <c r="AH1293" s="436"/>
      <c r="AI1293" s="436"/>
      <c r="AJ1293" s="436"/>
      <c r="AK1293" s="436"/>
      <c r="AL1293" s="436"/>
      <c r="AM1293" s="436"/>
      <c r="AN1293" s="436"/>
      <c r="AO1293" s="436"/>
      <c r="AP1293" s="436"/>
      <c r="AQ1293" s="436"/>
      <c r="AR1293" s="436"/>
      <c r="AS1293" s="436"/>
      <c r="AT1293" s="436"/>
      <c r="AU1293" s="436"/>
      <c r="AV1293" s="436"/>
      <c r="AW1293" s="436"/>
      <c r="AX1293" s="436"/>
      <c r="AY1293" s="436"/>
      <c r="AZ1293" s="436"/>
      <c r="BA1293" s="436"/>
      <c r="BB1293" s="436"/>
    </row>
    <row r="1294" spans="1:54" ht="15.75" customHeight="1">
      <c r="B1294" s="89" t="s">
        <v>2747</v>
      </c>
      <c r="C1294" s="436"/>
      <c r="D1294" s="441">
        <v>3420</v>
      </c>
      <c r="E1294" s="440">
        <f>33*7+1</f>
        <v>232</v>
      </c>
      <c r="F1294" s="167" t="s">
        <v>2886</v>
      </c>
      <c r="G1294" s="167" t="s">
        <v>659</v>
      </c>
      <c r="H1294" s="436"/>
      <c r="I1294" s="436"/>
      <c r="J1294" s="436"/>
      <c r="K1294" s="436"/>
      <c r="L1294" s="91"/>
      <c r="M1294" s="436"/>
      <c r="N1294" s="436"/>
      <c r="O1294" s="436"/>
      <c r="P1294" s="436"/>
      <c r="Q1294" s="436"/>
      <c r="R1294" s="436"/>
      <c r="S1294" s="436"/>
      <c r="T1294" s="436"/>
      <c r="U1294" s="436"/>
      <c r="V1294" s="436"/>
      <c r="W1294" s="436"/>
      <c r="X1294" s="436"/>
      <c r="Y1294" s="436"/>
      <c r="Z1294" s="436"/>
      <c r="AA1294" s="436"/>
      <c r="AB1294" s="436"/>
      <c r="AC1294" s="436"/>
      <c r="AD1294" s="436"/>
      <c r="AE1294" s="436"/>
      <c r="AF1294" s="436"/>
      <c r="AG1294" s="436"/>
      <c r="AH1294" s="436"/>
      <c r="AI1294" s="436"/>
      <c r="AJ1294" s="436"/>
      <c r="AK1294" s="436"/>
      <c r="AL1294" s="436"/>
      <c r="AM1294" s="436"/>
      <c r="AN1294" s="436"/>
      <c r="AO1294" s="436"/>
      <c r="AP1294" s="436"/>
      <c r="AQ1294" s="436"/>
      <c r="AR1294" s="436"/>
      <c r="AS1294" s="436"/>
      <c r="AT1294" s="436"/>
      <c r="AU1294" s="436"/>
      <c r="AV1294" s="436"/>
      <c r="AW1294" s="436"/>
      <c r="AX1294" s="436"/>
      <c r="AY1294" s="436"/>
      <c r="AZ1294" s="436"/>
      <c r="BA1294" s="436"/>
      <c r="BB1294" s="436"/>
    </row>
    <row r="1295" spans="1:54" ht="15.75" customHeight="1">
      <c r="B1295" s="443"/>
      <c r="C1295" s="436"/>
      <c r="D1295" s="436"/>
      <c r="E1295" s="436"/>
      <c r="F1295" s="167" t="s">
        <v>2887</v>
      </c>
      <c r="G1295" s="91" t="s">
        <v>2888</v>
      </c>
      <c r="H1295" s="436"/>
      <c r="I1295" s="436"/>
      <c r="J1295" s="436"/>
      <c r="K1295" s="436"/>
      <c r="L1295" s="436"/>
      <c r="M1295" s="436"/>
      <c r="N1295" s="436"/>
      <c r="O1295" s="436"/>
      <c r="P1295" s="436"/>
      <c r="Q1295" s="436"/>
      <c r="R1295" s="436"/>
      <c r="S1295" s="436"/>
      <c r="T1295" s="436"/>
      <c r="U1295" s="436"/>
      <c r="V1295" s="436"/>
      <c r="W1295" s="436"/>
      <c r="X1295" s="436"/>
      <c r="Y1295" s="436"/>
      <c r="Z1295" s="436"/>
      <c r="AA1295" s="436"/>
      <c r="AB1295" s="436"/>
      <c r="AC1295" s="436"/>
      <c r="AD1295" s="436"/>
      <c r="AE1295" s="436"/>
      <c r="AF1295" s="436"/>
      <c r="AG1295" s="436"/>
      <c r="AH1295" s="436"/>
      <c r="AI1295" s="436"/>
      <c r="AJ1295" s="436"/>
      <c r="AK1295" s="436"/>
      <c r="AL1295" s="436"/>
      <c r="AM1295" s="436"/>
      <c r="AN1295" s="436"/>
      <c r="AO1295" s="436"/>
      <c r="AP1295" s="436"/>
      <c r="AQ1295" s="436"/>
      <c r="AR1295" s="436"/>
      <c r="AS1295" s="436"/>
      <c r="AT1295" s="436"/>
      <c r="AU1295" s="436"/>
      <c r="AV1295" s="436"/>
      <c r="AW1295" s="436"/>
      <c r="AX1295" s="436"/>
      <c r="AY1295" s="436"/>
      <c r="AZ1295" s="436"/>
      <c r="BA1295" s="436"/>
      <c r="BB1295" s="436"/>
    </row>
    <row r="1296" spans="1:54" ht="15.75" customHeight="1">
      <c r="B1296" s="443"/>
      <c r="C1296" s="436"/>
      <c r="D1296" s="436"/>
      <c r="E1296" s="436"/>
      <c r="F1296" s="167" t="s">
        <v>2889</v>
      </c>
      <c r="G1296" s="91" t="s">
        <v>1901</v>
      </c>
      <c r="H1296" s="436"/>
      <c r="I1296" s="436"/>
      <c r="J1296" s="436"/>
      <c r="K1296" s="436"/>
      <c r="L1296" s="91"/>
      <c r="M1296" s="436"/>
      <c r="N1296" s="436"/>
      <c r="O1296" s="436"/>
      <c r="P1296" s="436"/>
      <c r="Q1296" s="436"/>
      <c r="R1296" s="436"/>
      <c r="S1296" s="436"/>
      <c r="T1296" s="436"/>
      <c r="U1296" s="436"/>
      <c r="V1296" s="436"/>
      <c r="W1296" s="436"/>
      <c r="X1296" s="436"/>
      <c r="Y1296" s="436"/>
      <c r="Z1296" s="436"/>
      <c r="AA1296" s="436"/>
      <c r="AB1296" s="436"/>
      <c r="AC1296" s="436"/>
      <c r="AD1296" s="436"/>
      <c r="AE1296" s="436"/>
      <c r="AF1296" s="436"/>
      <c r="AG1296" s="436"/>
      <c r="AH1296" s="436"/>
      <c r="AI1296" s="436"/>
      <c r="AJ1296" s="436"/>
      <c r="AK1296" s="436"/>
      <c r="AL1296" s="436"/>
      <c r="AM1296" s="436"/>
      <c r="AN1296" s="436"/>
      <c r="AO1296" s="436"/>
      <c r="AP1296" s="436"/>
      <c r="AQ1296" s="436"/>
      <c r="AR1296" s="436"/>
      <c r="AS1296" s="436"/>
      <c r="AT1296" s="436"/>
      <c r="AU1296" s="436"/>
      <c r="AV1296" s="436"/>
      <c r="AW1296" s="436"/>
      <c r="AX1296" s="436"/>
      <c r="AY1296" s="436"/>
      <c r="AZ1296" s="436"/>
      <c r="BA1296" s="436"/>
      <c r="BB1296" s="436"/>
    </row>
    <row r="1297" spans="1:12" ht="15.75" customHeight="1">
      <c r="B1297" s="443"/>
      <c r="C1297" s="436"/>
      <c r="D1297" s="441">
        <v>560</v>
      </c>
      <c r="E1297" s="441"/>
      <c r="F1297" s="441" t="s">
        <v>2890</v>
      </c>
      <c r="G1297" s="91" t="s">
        <v>2891</v>
      </c>
      <c r="H1297" s="436"/>
      <c r="I1297" s="436"/>
      <c r="J1297" s="436"/>
      <c r="K1297" s="436"/>
      <c r="L1297" s="91"/>
    </row>
    <row r="1298" spans="1:12" ht="15.75" customHeight="1">
      <c r="A1298" s="109" t="s">
        <v>1212</v>
      </c>
      <c r="B1298" s="128" t="s">
        <v>1281</v>
      </c>
      <c r="C1298" s="436"/>
      <c r="D1298" s="441">
        <v>2800</v>
      </c>
      <c r="E1298" s="436">
        <v>10</v>
      </c>
      <c r="F1298" s="436">
        <v>36</v>
      </c>
      <c r="G1298" s="91" t="s">
        <v>1280</v>
      </c>
      <c r="H1298" s="436"/>
      <c r="I1298" s="436"/>
      <c r="J1298" s="436"/>
      <c r="K1298" s="436"/>
      <c r="L1298" s="436"/>
    </row>
    <row r="1299" spans="1:12" ht="15.75" customHeight="1">
      <c r="A1299" s="109" t="s">
        <v>1214</v>
      </c>
      <c r="B1299" s="128" t="s">
        <v>759</v>
      </c>
      <c r="C1299" s="436"/>
      <c r="D1299" s="436"/>
      <c r="E1299" s="436"/>
      <c r="F1299" s="436"/>
      <c r="G1299" s="436"/>
      <c r="H1299" s="436"/>
      <c r="I1299" s="436"/>
      <c r="J1299" s="436"/>
      <c r="K1299" s="436"/>
      <c r="L1299" s="436"/>
    </row>
    <row r="1300" spans="1:12" ht="15.75" customHeight="1">
      <c r="A1300" s="109" t="s">
        <v>1217</v>
      </c>
      <c r="B1300" s="128" t="s">
        <v>759</v>
      </c>
      <c r="C1300" s="436"/>
      <c r="D1300" s="436"/>
      <c r="E1300" s="436"/>
      <c r="F1300" s="436"/>
      <c r="G1300" s="436"/>
      <c r="H1300" s="436"/>
      <c r="I1300" s="436"/>
      <c r="J1300" s="436"/>
      <c r="K1300" s="436"/>
      <c r="L1300" s="436"/>
    </row>
    <row r="1301" spans="1:12" ht="15.75" customHeight="1">
      <c r="A1301" s="109" t="s">
        <v>1221</v>
      </c>
      <c r="B1301" s="128" t="s">
        <v>2892</v>
      </c>
      <c r="C1301" s="436"/>
      <c r="D1301" s="436">
        <v>3050</v>
      </c>
      <c r="E1301" s="436"/>
      <c r="F1301" s="436"/>
      <c r="G1301" s="436">
        <v>38</v>
      </c>
      <c r="H1301" s="436"/>
      <c r="I1301" s="436"/>
      <c r="J1301" s="436"/>
      <c r="K1301" s="436"/>
      <c r="L1301" s="436"/>
    </row>
    <row r="1302" spans="1:12" ht="15.75" customHeight="1">
      <c r="A1302" s="109" t="s">
        <v>1224</v>
      </c>
      <c r="B1302" s="128" t="s">
        <v>759</v>
      </c>
      <c r="C1302" s="436"/>
      <c r="D1302" s="436"/>
      <c r="E1302" s="436"/>
      <c r="F1302" s="436"/>
      <c r="G1302" s="436"/>
      <c r="H1302" s="436"/>
      <c r="I1302" s="436"/>
      <c r="J1302" s="436"/>
      <c r="K1302" s="436"/>
      <c r="L1302" s="436"/>
    </row>
    <row r="1303" spans="1:12" ht="15.75" customHeight="1">
      <c r="A1303" s="40" t="s">
        <v>574</v>
      </c>
      <c r="B1303" s="128" t="s">
        <v>759</v>
      </c>
      <c r="C1303" s="436"/>
      <c r="D1303" s="436"/>
      <c r="E1303" s="436"/>
      <c r="F1303" s="436"/>
      <c r="G1303" s="436"/>
      <c r="H1303" s="436"/>
      <c r="I1303" s="436"/>
      <c r="J1303" s="436"/>
      <c r="K1303" s="436"/>
      <c r="L1303" s="436"/>
    </row>
    <row r="1304" spans="1:12" ht="15.75" customHeight="1">
      <c r="A1304" s="40" t="s">
        <v>1226</v>
      </c>
      <c r="B1304" s="128" t="s">
        <v>2774</v>
      </c>
      <c r="C1304" s="436"/>
      <c r="D1304" s="91" t="s">
        <v>2143</v>
      </c>
      <c r="E1304" s="207" t="s">
        <v>1229</v>
      </c>
      <c r="F1304" s="208" t="s">
        <v>1228</v>
      </c>
      <c r="G1304" s="207" t="s">
        <v>2142</v>
      </c>
      <c r="H1304" s="436"/>
      <c r="I1304" s="436"/>
      <c r="J1304" s="436"/>
      <c r="K1304" s="436"/>
      <c r="L1304" s="436"/>
    </row>
    <row r="1305" spans="1:12" ht="15.75" customHeight="1">
      <c r="A1305" s="40" t="s">
        <v>1231</v>
      </c>
      <c r="B1305" s="128" t="s">
        <v>1281</v>
      </c>
      <c r="C1305" s="436"/>
      <c r="D1305" s="436">
        <v>3400</v>
      </c>
      <c r="E1305" s="436">
        <v>0</v>
      </c>
      <c r="F1305" s="436">
        <v>39</v>
      </c>
      <c r="G1305" s="436">
        <v>39</v>
      </c>
      <c r="H1305" s="436"/>
      <c r="I1305" s="436"/>
      <c r="J1305" s="436"/>
      <c r="K1305" s="436"/>
      <c r="L1305" s="436"/>
    </row>
    <row r="1306" spans="1:12" ht="15.75" customHeight="1">
      <c r="B1306" s="128" t="s">
        <v>2741</v>
      </c>
      <c r="C1306" s="436"/>
      <c r="D1306" s="436">
        <v>4100</v>
      </c>
      <c r="E1306" s="436">
        <v>0</v>
      </c>
      <c r="F1306" s="436">
        <v>38</v>
      </c>
      <c r="G1306" s="436">
        <v>38</v>
      </c>
      <c r="H1306" s="436"/>
      <c r="I1306" s="436"/>
      <c r="J1306" s="436"/>
      <c r="K1306" s="436"/>
      <c r="L1306" s="436"/>
    </row>
    <row r="1307" spans="1:12" ht="15.75" customHeight="1">
      <c r="B1307" s="128" t="s">
        <v>1029</v>
      </c>
      <c r="C1307" s="436"/>
      <c r="D1307" s="436">
        <v>3500</v>
      </c>
      <c r="E1307" s="436">
        <v>0</v>
      </c>
      <c r="F1307" s="436">
        <v>39</v>
      </c>
      <c r="G1307" s="436">
        <v>39</v>
      </c>
      <c r="H1307" s="436"/>
      <c r="I1307" s="436"/>
      <c r="J1307" s="436"/>
      <c r="K1307" s="436"/>
      <c r="L1307" s="436"/>
    </row>
    <row r="1308" spans="1:12" ht="15.75" customHeight="1">
      <c r="B1308" s="128" t="s">
        <v>1153</v>
      </c>
      <c r="C1308" s="436"/>
      <c r="D1308" s="436">
        <v>2900</v>
      </c>
      <c r="E1308" s="436">
        <v>0</v>
      </c>
      <c r="F1308" s="436">
        <v>35</v>
      </c>
      <c r="G1308" s="436">
        <v>35</v>
      </c>
      <c r="H1308" s="436"/>
      <c r="I1308" s="436"/>
      <c r="J1308" s="436"/>
      <c r="K1308" s="436"/>
      <c r="L1308" s="436"/>
    </row>
    <row r="1309" spans="1:12" ht="15.75" customHeight="1">
      <c r="B1309" s="128" t="s">
        <v>1025</v>
      </c>
      <c r="C1309" s="436"/>
      <c r="D1309" s="436">
        <v>3400</v>
      </c>
      <c r="E1309" s="436">
        <v>0</v>
      </c>
      <c r="F1309" s="436">
        <v>39</v>
      </c>
      <c r="G1309" s="436">
        <v>39</v>
      </c>
      <c r="H1309" s="436"/>
      <c r="I1309" s="436"/>
      <c r="J1309" s="436"/>
      <c r="K1309" s="436"/>
      <c r="L1309" s="436"/>
    </row>
    <row r="1310" spans="1:12" ht="15.75" customHeight="1">
      <c r="B1310" s="128" t="s">
        <v>1009</v>
      </c>
      <c r="C1310" s="436"/>
      <c r="D1310" s="436">
        <v>2800</v>
      </c>
      <c r="E1310" s="436">
        <v>0</v>
      </c>
      <c r="F1310" s="436">
        <v>40</v>
      </c>
      <c r="G1310" s="436">
        <v>40</v>
      </c>
      <c r="H1310" s="436"/>
      <c r="I1310" s="436"/>
      <c r="J1310" s="436"/>
      <c r="K1310" s="436"/>
      <c r="L1310" s="436"/>
    </row>
    <row r="1311" spans="1:12" ht="15.75" customHeight="1">
      <c r="B1311" s="128" t="s">
        <v>892</v>
      </c>
      <c r="C1311" s="436"/>
      <c r="D1311" s="436">
        <v>3600</v>
      </c>
      <c r="E1311" s="436">
        <v>0</v>
      </c>
      <c r="F1311" s="436">
        <v>37</v>
      </c>
      <c r="G1311" s="436">
        <v>37</v>
      </c>
      <c r="H1311" s="436"/>
      <c r="I1311" s="436"/>
      <c r="J1311" s="436"/>
      <c r="K1311" s="436"/>
      <c r="L1311" s="436"/>
    </row>
    <row r="1312" spans="1:12" ht="15.75" customHeight="1">
      <c r="A1312" s="40" t="s">
        <v>1233</v>
      </c>
      <c r="B1312" s="128" t="s">
        <v>2893</v>
      </c>
      <c r="C1312" s="436"/>
      <c r="D1312" s="436"/>
      <c r="E1312" s="436"/>
      <c r="F1312" s="436"/>
      <c r="G1312" s="91" t="s">
        <v>2145</v>
      </c>
      <c r="H1312" s="436"/>
      <c r="I1312" s="436"/>
      <c r="J1312" s="436"/>
      <c r="K1312" s="436"/>
      <c r="L1312" s="436"/>
    </row>
    <row r="1313" spans="1:8" ht="15.75" customHeight="1">
      <c r="A1313" s="40" t="s">
        <v>1237</v>
      </c>
      <c r="B1313" s="128" t="s">
        <v>2804</v>
      </c>
      <c r="C1313" s="436"/>
      <c r="D1313" s="436">
        <v>3020</v>
      </c>
      <c r="E1313" s="436">
        <v>9</v>
      </c>
      <c r="F1313" s="208" t="s">
        <v>715</v>
      </c>
      <c r="G1313" s="91" t="s">
        <v>2040</v>
      </c>
      <c r="H1313" s="436"/>
    </row>
    <row r="1314" spans="1:8" ht="15.75" customHeight="1">
      <c r="A1314" s="40" t="s">
        <v>1239</v>
      </c>
      <c r="B1314" s="128" t="s">
        <v>759</v>
      </c>
      <c r="C1314" s="436"/>
      <c r="D1314" s="436"/>
      <c r="E1314" s="436"/>
      <c r="F1314" s="436"/>
      <c r="G1314" s="436"/>
      <c r="H1314" s="436"/>
    </row>
    <row r="1315" spans="1:8" ht="15.75" customHeight="1">
      <c r="A1315" s="40" t="s">
        <v>1241</v>
      </c>
      <c r="B1315" s="128" t="s">
        <v>1281</v>
      </c>
      <c r="C1315" s="436"/>
      <c r="D1315" s="436"/>
      <c r="E1315" s="436">
        <v>1</v>
      </c>
      <c r="F1315" s="91" t="s">
        <v>1242</v>
      </c>
      <c r="G1315" s="91">
        <v>36</v>
      </c>
      <c r="H1315" s="436"/>
    </row>
    <row r="1316" spans="1:8" ht="15.75" customHeight="1">
      <c r="A1316" s="40" t="s">
        <v>1244</v>
      </c>
      <c r="B1316" s="128" t="s">
        <v>2894</v>
      </c>
      <c r="C1316" s="436"/>
      <c r="D1316" s="436">
        <v>3249</v>
      </c>
      <c r="E1316" s="436"/>
      <c r="F1316" s="436"/>
      <c r="G1316" s="207" t="s">
        <v>2146</v>
      </c>
      <c r="H1316" s="436"/>
    </row>
    <row r="1317" spans="1:8" ht="15.75" customHeight="1">
      <c r="A1317" s="40" t="s">
        <v>1145</v>
      </c>
      <c r="B1317" s="128" t="s">
        <v>1281</v>
      </c>
      <c r="C1317" s="436"/>
      <c r="D1317" s="436">
        <v>3900</v>
      </c>
      <c r="E1317" s="436">
        <v>21</v>
      </c>
      <c r="F1317" s="91" t="s">
        <v>1247</v>
      </c>
      <c r="G1317" s="91" t="s">
        <v>2147</v>
      </c>
      <c r="H1317" s="436"/>
    </row>
    <row r="1318" spans="1:8" s="270" customFormat="1" ht="15.75" customHeight="1">
      <c r="A1318" s="40" t="s">
        <v>1249</v>
      </c>
      <c r="B1318" s="128" t="s">
        <v>1281</v>
      </c>
      <c r="C1318" s="436"/>
      <c r="D1318" s="436"/>
      <c r="E1318" s="436">
        <v>4</v>
      </c>
      <c r="F1318" s="91" t="s">
        <v>2481</v>
      </c>
      <c r="G1318" s="91" t="s">
        <v>2041</v>
      </c>
      <c r="H1318" s="436"/>
    </row>
    <row r="1319" spans="1:8" s="270" customFormat="1" ht="15.75" customHeight="1">
      <c r="A1319" s="40" t="s">
        <v>1250</v>
      </c>
      <c r="B1319" s="128" t="s">
        <v>1281</v>
      </c>
      <c r="C1319" s="436"/>
      <c r="D1319" s="436">
        <v>2000</v>
      </c>
      <c r="E1319" s="436"/>
      <c r="F1319" s="436"/>
      <c r="G1319" s="436">
        <v>32</v>
      </c>
      <c r="H1319" s="436"/>
    </row>
    <row r="1320" spans="1:8" s="270" customFormat="1" ht="15.75" customHeight="1">
      <c r="A1320" s="40" t="s">
        <v>1252</v>
      </c>
      <c r="B1320" s="128" t="s">
        <v>759</v>
      </c>
      <c r="C1320" s="436"/>
      <c r="D1320" s="436"/>
      <c r="E1320" s="436"/>
      <c r="F1320" s="436"/>
      <c r="G1320" s="436"/>
      <c r="H1320" s="436"/>
    </row>
    <row r="1321" spans="1:8" s="270" customFormat="1" ht="15.75" customHeight="1">
      <c r="A1321" s="40" t="s">
        <v>1253</v>
      </c>
      <c r="B1321" s="128" t="s">
        <v>1281</v>
      </c>
      <c r="C1321" s="436"/>
      <c r="D1321" s="436"/>
      <c r="E1321" s="436"/>
      <c r="F1321" s="436"/>
      <c r="G1321" s="436">
        <v>38</v>
      </c>
      <c r="H1321" s="436"/>
    </row>
    <row r="1322" spans="1:8" s="270" customFormat="1" ht="15.75" customHeight="1">
      <c r="A1322" s="40"/>
      <c r="B1322" s="128" t="s">
        <v>2741</v>
      </c>
      <c r="C1322" s="436"/>
      <c r="D1322" s="436"/>
      <c r="E1322" s="436"/>
      <c r="F1322" s="436"/>
      <c r="G1322" s="436">
        <v>39</v>
      </c>
      <c r="H1322" s="436"/>
    </row>
    <row r="1324" spans="1:8" s="270" customFormat="1" ht="15.75" customHeight="1">
      <c r="A1324" s="40" t="s">
        <v>1257</v>
      </c>
      <c r="B1324" s="128" t="s">
        <v>1281</v>
      </c>
      <c r="C1324" s="436"/>
      <c r="D1324" s="436"/>
      <c r="E1324" s="436"/>
      <c r="F1324" s="436"/>
      <c r="G1324" s="436">
        <v>32</v>
      </c>
      <c r="H1324" s="91" t="s">
        <v>2358</v>
      </c>
    </row>
    <row r="1325" spans="1:8" s="270" customFormat="1" ht="15.75" customHeight="1">
      <c r="A1325" s="28"/>
      <c r="B1325" s="128" t="s">
        <v>2741</v>
      </c>
      <c r="C1325" s="436"/>
      <c r="D1325" s="436"/>
      <c r="E1325" s="436"/>
      <c r="F1325" s="436"/>
      <c r="G1325" s="436">
        <v>38</v>
      </c>
      <c r="H1325" s="91" t="s">
        <v>2358</v>
      </c>
    </row>
    <row r="1326" spans="1:8" s="270" customFormat="1" ht="15.75" customHeight="1">
      <c r="A1326" s="40" t="s">
        <v>1259</v>
      </c>
      <c r="B1326" s="128" t="s">
        <v>759</v>
      </c>
      <c r="C1326" s="436"/>
      <c r="D1326" s="436"/>
      <c r="E1326" s="436"/>
      <c r="F1326" s="436"/>
      <c r="G1326" s="436"/>
      <c r="H1326" s="436"/>
    </row>
    <row r="1327" spans="1:8" s="270" customFormat="1" ht="15.75" customHeight="1">
      <c r="A1327" s="40" t="s">
        <v>2895</v>
      </c>
      <c r="B1327" s="128" t="s">
        <v>759</v>
      </c>
      <c r="C1327" s="436"/>
      <c r="D1327" s="436"/>
      <c r="E1327" s="436"/>
      <c r="F1327" s="436"/>
      <c r="G1327" s="436"/>
      <c r="H1327" s="436"/>
    </row>
    <row r="1328" spans="1:8" s="270" customFormat="1" ht="15.75" customHeight="1">
      <c r="A1328" s="40" t="s">
        <v>1266</v>
      </c>
      <c r="B1328" s="128" t="s">
        <v>759</v>
      </c>
      <c r="C1328" s="436"/>
      <c r="D1328" s="436"/>
      <c r="E1328" s="436"/>
      <c r="F1328" s="436"/>
      <c r="G1328" s="436"/>
      <c r="H1328" s="436"/>
    </row>
    <row r="1329" spans="1:9" s="270" customFormat="1" ht="15.75" customHeight="1">
      <c r="A1329" s="40" t="s">
        <v>1267</v>
      </c>
      <c r="B1329" s="128" t="s">
        <v>759</v>
      </c>
      <c r="C1329" s="436"/>
      <c r="D1329" s="436"/>
      <c r="E1329" s="436"/>
      <c r="F1329" s="436"/>
      <c r="G1329" s="436"/>
      <c r="H1329" s="436"/>
      <c r="I1329" s="436"/>
    </row>
    <row r="1330" spans="1:9" s="270" customFormat="1" ht="15.75" customHeight="1">
      <c r="A1330" s="40" t="s">
        <v>1269</v>
      </c>
      <c r="B1330" s="128" t="s">
        <v>2763</v>
      </c>
      <c r="C1330" s="436"/>
      <c r="D1330" s="436"/>
      <c r="E1330" s="436"/>
      <c r="F1330" s="436"/>
      <c r="G1330" s="436"/>
      <c r="H1330" s="91" t="s">
        <v>2896</v>
      </c>
      <c r="I1330" s="436"/>
    </row>
    <row r="1331" spans="1:9" s="270" customFormat="1" ht="15.75" customHeight="1">
      <c r="A1331" s="40" t="s">
        <v>2150</v>
      </c>
      <c r="B1331" s="128" t="s">
        <v>2897</v>
      </c>
      <c r="C1331" s="436"/>
      <c r="D1331" s="436"/>
      <c r="E1331" s="436"/>
      <c r="F1331" s="436"/>
      <c r="G1331" s="436">
        <v>38</v>
      </c>
      <c r="H1331" s="436"/>
      <c r="I1331" s="436"/>
    </row>
    <row r="1332" spans="1:9" s="270" customFormat="1" ht="15.75" customHeight="1">
      <c r="A1332" s="40" t="s">
        <v>1276</v>
      </c>
      <c r="B1332" s="128" t="s">
        <v>759</v>
      </c>
      <c r="C1332" s="436"/>
      <c r="D1332" s="436"/>
      <c r="E1332" s="436"/>
      <c r="F1332" s="436"/>
      <c r="G1332" s="436"/>
      <c r="H1332" s="436"/>
      <c r="I1332" s="436"/>
    </row>
    <row r="1333" spans="1:9" s="270" customFormat="1" ht="15.75" customHeight="1">
      <c r="A1333" s="40" t="s">
        <v>772</v>
      </c>
      <c r="B1333" s="128" t="s">
        <v>2898</v>
      </c>
      <c r="C1333" s="436"/>
      <c r="D1333" s="436"/>
      <c r="E1333" s="436"/>
      <c r="F1333" s="436">
        <v>12</v>
      </c>
      <c r="G1333" s="436">
        <v>38.799999999999997</v>
      </c>
      <c r="H1333" s="436"/>
      <c r="I1333" s="436"/>
    </row>
    <row r="1334" spans="1:9" s="270" customFormat="1" ht="15.75" customHeight="1">
      <c r="A1334" s="40" t="s">
        <v>1279</v>
      </c>
      <c r="B1334" s="128" t="s">
        <v>1281</v>
      </c>
      <c r="C1334" s="436"/>
      <c r="D1334" s="436">
        <v>2920</v>
      </c>
      <c r="E1334" s="436">
        <v>1</v>
      </c>
      <c r="F1334" s="91" t="s">
        <v>1280</v>
      </c>
      <c r="G1334" s="91" t="s">
        <v>735</v>
      </c>
      <c r="H1334" s="436"/>
      <c r="I1334" s="91" t="s">
        <v>2364</v>
      </c>
    </row>
    <row r="1335" spans="1:9" s="270" customFormat="1" ht="15.75" customHeight="1">
      <c r="A1335" s="40" t="s">
        <v>526</v>
      </c>
      <c r="B1335" s="128" t="s">
        <v>2899</v>
      </c>
      <c r="C1335" s="436"/>
      <c r="D1335" s="91" t="s">
        <v>2154</v>
      </c>
      <c r="E1335" s="436"/>
      <c r="F1335" s="207" t="s">
        <v>869</v>
      </c>
      <c r="G1335" s="91" t="s">
        <v>2153</v>
      </c>
      <c r="H1335" s="436"/>
      <c r="I1335" s="436"/>
    </row>
    <row r="1337" spans="1:9" s="270" customFormat="1" ht="15.75" customHeight="1">
      <c r="A1337" s="40" t="s">
        <v>1284</v>
      </c>
      <c r="B1337" s="128" t="s">
        <v>1281</v>
      </c>
      <c r="C1337" s="436"/>
      <c r="D1337" s="436"/>
      <c r="E1337" s="436"/>
      <c r="F1337" s="91" t="s">
        <v>1099</v>
      </c>
      <c r="G1337" s="436"/>
      <c r="H1337" s="436"/>
      <c r="I1337" s="436"/>
    </row>
    <row r="1338" spans="1:9" s="270" customFormat="1" ht="15.75" customHeight="1">
      <c r="A1338" s="28"/>
      <c r="B1338" s="128" t="s">
        <v>2741</v>
      </c>
      <c r="C1338" s="436"/>
      <c r="D1338" s="436"/>
      <c r="E1338" s="436"/>
      <c r="F1338" s="91" t="s">
        <v>1099</v>
      </c>
      <c r="G1338" s="436"/>
      <c r="H1338" s="436"/>
      <c r="I1338" s="436"/>
    </row>
    <row r="1339" spans="1:9" s="270" customFormat="1" ht="15.75" customHeight="1">
      <c r="A1339" s="28"/>
      <c r="B1339" s="128" t="s">
        <v>1029</v>
      </c>
      <c r="C1339" s="436"/>
      <c r="D1339" s="436"/>
      <c r="E1339" s="436"/>
      <c r="F1339" s="91" t="s">
        <v>2423</v>
      </c>
      <c r="G1339" s="436"/>
      <c r="H1339" s="436"/>
      <c r="I1339" s="436"/>
    </row>
    <row r="1340" spans="1:9" s="270" customFormat="1" ht="15.75" customHeight="1">
      <c r="A1340" s="28"/>
      <c r="B1340" s="128" t="s">
        <v>1153</v>
      </c>
      <c r="C1340" s="436"/>
      <c r="D1340" s="436"/>
      <c r="E1340" s="436"/>
      <c r="F1340" s="91" t="s">
        <v>2423</v>
      </c>
      <c r="G1340" s="436"/>
      <c r="H1340" s="436"/>
      <c r="I1340" s="436"/>
    </row>
    <row r="1341" spans="1:9" s="270" customFormat="1" ht="15.75" customHeight="1">
      <c r="A1341" s="40" t="s">
        <v>1287</v>
      </c>
      <c r="B1341" s="128" t="s">
        <v>2777</v>
      </c>
      <c r="C1341" s="436"/>
      <c r="D1341" s="91">
        <v>3291.2</v>
      </c>
      <c r="E1341" s="436"/>
      <c r="F1341" s="207" t="s">
        <v>1288</v>
      </c>
      <c r="G1341" s="207" t="s">
        <v>2155</v>
      </c>
      <c r="H1341" s="436"/>
      <c r="I1341" s="436"/>
    </row>
    <row r="1342" spans="1:9" s="270" customFormat="1" ht="15.75" customHeight="1">
      <c r="A1342" s="40" t="s">
        <v>1289</v>
      </c>
      <c r="B1342" s="128" t="s">
        <v>2900</v>
      </c>
      <c r="C1342" s="436"/>
      <c r="D1342" s="91">
        <f>(63*3082+27*3190)/90</f>
        <v>3114.4</v>
      </c>
      <c r="E1342" s="436"/>
      <c r="F1342" s="436"/>
      <c r="G1342" s="436">
        <v>39.200000000000003</v>
      </c>
      <c r="H1342" s="436"/>
      <c r="I1342" s="436"/>
    </row>
    <row r="1343" spans="1:9" s="270" customFormat="1" ht="15.75" customHeight="1">
      <c r="A1343" s="40" t="s">
        <v>1291</v>
      </c>
      <c r="B1343" s="128" t="s">
        <v>2774</v>
      </c>
      <c r="C1343" s="436"/>
      <c r="D1343" s="91" t="s">
        <v>2157</v>
      </c>
      <c r="E1343" s="436"/>
      <c r="F1343" s="436"/>
      <c r="G1343" s="207" t="s">
        <v>2156</v>
      </c>
      <c r="H1343" s="436"/>
      <c r="I1343" s="436"/>
    </row>
    <row r="1344" spans="1:9" s="270" customFormat="1" ht="15.75" customHeight="1">
      <c r="A1344" s="40" t="s">
        <v>1292</v>
      </c>
      <c r="B1344" s="128" t="s">
        <v>2901</v>
      </c>
      <c r="C1344" s="436"/>
      <c r="D1344" s="91" t="s">
        <v>2159</v>
      </c>
      <c r="E1344" s="207" t="s">
        <v>1295</v>
      </c>
      <c r="F1344" s="436"/>
      <c r="G1344" s="207" t="s">
        <v>2158</v>
      </c>
      <c r="H1344" s="436"/>
      <c r="I1344" s="436"/>
    </row>
    <row r="1345" spans="1:8" s="270" customFormat="1" ht="15.75" customHeight="1">
      <c r="A1345" s="40" t="s">
        <v>1297</v>
      </c>
      <c r="B1345" s="128" t="s">
        <v>759</v>
      </c>
      <c r="C1345" s="436"/>
      <c r="D1345" s="436"/>
      <c r="E1345" s="436"/>
      <c r="F1345" s="436"/>
      <c r="G1345" s="436"/>
      <c r="H1345" s="436"/>
    </row>
    <row r="1346" spans="1:8" s="270" customFormat="1" ht="15.75" customHeight="1">
      <c r="A1346" s="40" t="s">
        <v>1299</v>
      </c>
      <c r="B1346" s="128" t="s">
        <v>759</v>
      </c>
      <c r="C1346" s="436"/>
      <c r="D1346" s="436"/>
      <c r="E1346" s="436"/>
      <c r="F1346" s="436"/>
      <c r="G1346" s="436"/>
      <c r="H1346" s="436"/>
    </row>
    <row r="1347" spans="1:8" s="270" customFormat="1" ht="15.75" customHeight="1">
      <c r="A1347" s="40" t="s">
        <v>1300</v>
      </c>
      <c r="B1347" s="128" t="s">
        <v>2750</v>
      </c>
      <c r="C1347" s="436"/>
      <c r="D1347" s="91" t="s">
        <v>2160</v>
      </c>
      <c r="E1347" s="436"/>
      <c r="F1347" s="207" t="s">
        <v>1303</v>
      </c>
      <c r="G1347" s="436"/>
      <c r="H1347" s="436"/>
    </row>
    <row r="1348" spans="1:8" s="270" customFormat="1" ht="15.75" customHeight="1">
      <c r="A1348" s="40" t="s">
        <v>1305</v>
      </c>
      <c r="B1348" s="128" t="s">
        <v>1281</v>
      </c>
      <c r="C1348" s="436"/>
      <c r="D1348" s="436"/>
      <c r="E1348" s="436">
        <v>2</v>
      </c>
      <c r="F1348" s="436">
        <v>37</v>
      </c>
      <c r="G1348" s="436">
        <v>37</v>
      </c>
      <c r="H1348" s="436"/>
    </row>
    <row r="1349" spans="1:8" s="270" customFormat="1" ht="15.75" customHeight="1">
      <c r="A1349" s="28"/>
      <c r="B1349" s="128" t="s">
        <v>2741</v>
      </c>
      <c r="C1349" s="436"/>
      <c r="D1349" s="436"/>
      <c r="E1349" s="436">
        <v>1</v>
      </c>
      <c r="F1349" s="436">
        <v>36</v>
      </c>
      <c r="G1349" s="436">
        <v>37</v>
      </c>
      <c r="H1349" s="436"/>
    </row>
    <row r="1350" spans="1:8" s="270" customFormat="1" ht="15.75" customHeight="1">
      <c r="A1350" s="40" t="s">
        <v>1310</v>
      </c>
      <c r="B1350" s="128" t="s">
        <v>759</v>
      </c>
      <c r="C1350" s="436"/>
      <c r="D1350" s="436"/>
      <c r="E1350" s="436"/>
      <c r="F1350" s="436"/>
      <c r="G1350" s="436"/>
      <c r="H1350" s="436"/>
    </row>
    <row r="1351" spans="1:8" s="270" customFormat="1" ht="15.75" customHeight="1">
      <c r="A1351" s="40" t="s">
        <v>1312</v>
      </c>
      <c r="B1351" s="128" t="s">
        <v>2902</v>
      </c>
      <c r="C1351" s="436"/>
      <c r="D1351" s="91" t="s">
        <v>2162</v>
      </c>
      <c r="E1351" s="436"/>
      <c r="F1351" s="436"/>
      <c r="G1351" s="207" t="s">
        <v>2161</v>
      </c>
      <c r="H1351" s="436"/>
    </row>
    <row r="1352" spans="1:8" s="270" customFormat="1" ht="15.75" customHeight="1">
      <c r="A1352" s="40" t="s">
        <v>1315</v>
      </c>
      <c r="B1352" s="128" t="s">
        <v>759</v>
      </c>
      <c r="C1352" s="436"/>
      <c r="D1352" s="436"/>
      <c r="E1352" s="436"/>
      <c r="F1352" s="436"/>
      <c r="G1352" s="436"/>
      <c r="H1352" s="436"/>
    </row>
    <row r="1353" spans="1:8" s="270" customFormat="1" ht="15.75" customHeight="1">
      <c r="A1353" s="40" t="s">
        <v>1316</v>
      </c>
      <c r="B1353" s="128" t="s">
        <v>1281</v>
      </c>
      <c r="C1353" s="436"/>
      <c r="D1353" s="436">
        <v>2230</v>
      </c>
      <c r="E1353" s="436"/>
      <c r="F1353" s="91" t="s">
        <v>1042</v>
      </c>
      <c r="G1353" s="436"/>
      <c r="H1353" s="91" t="s">
        <v>2358</v>
      </c>
    </row>
    <row r="1354" spans="1:8" s="270" customFormat="1" ht="15.75" customHeight="1">
      <c r="A1354" s="40" t="s">
        <v>1317</v>
      </c>
      <c r="B1354" s="128" t="s">
        <v>2824</v>
      </c>
      <c r="C1354" s="436"/>
      <c r="D1354" s="91" t="s">
        <v>2163</v>
      </c>
      <c r="E1354" s="436"/>
      <c r="F1354" s="436"/>
      <c r="G1354" s="207" t="s">
        <v>659</v>
      </c>
      <c r="H1354" s="436"/>
    </row>
    <row r="1355" spans="1:8" s="270" customFormat="1" ht="15.75" customHeight="1">
      <c r="A1355" s="109" t="s">
        <v>1322</v>
      </c>
      <c r="B1355" s="128" t="s">
        <v>2903</v>
      </c>
      <c r="C1355" s="436"/>
      <c r="D1355" s="91">
        <v>3150</v>
      </c>
      <c r="E1355" s="436"/>
      <c r="F1355" s="436">
        <v>29</v>
      </c>
      <c r="G1355" s="436"/>
      <c r="H1355" s="436"/>
    </row>
    <row r="1356" spans="1:8" s="270" customFormat="1" ht="15.75" customHeight="1">
      <c r="A1356" s="109" t="s">
        <v>1324</v>
      </c>
      <c r="B1356" s="128" t="s">
        <v>1281</v>
      </c>
      <c r="C1356" s="436"/>
      <c r="D1356" s="91">
        <v>3142</v>
      </c>
      <c r="E1356" s="436"/>
      <c r="F1356" s="436"/>
      <c r="G1356" s="436">
        <v>40</v>
      </c>
      <c r="H1356" s="436"/>
    </row>
    <row r="1357" spans="1:8" s="270" customFormat="1" ht="15.75" customHeight="1">
      <c r="A1357" s="28"/>
      <c r="B1357" s="128" t="s">
        <v>2741</v>
      </c>
      <c r="C1357" s="436"/>
      <c r="D1357" s="91">
        <v>3714</v>
      </c>
      <c r="E1357" s="436"/>
      <c r="F1357" s="436"/>
      <c r="G1357" s="436">
        <v>40</v>
      </c>
      <c r="H1357" s="436"/>
    </row>
    <row r="1358" spans="1:8" s="270" customFormat="1" ht="15.75" customHeight="1">
      <c r="A1358" s="28"/>
      <c r="B1358" s="128" t="s">
        <v>1029</v>
      </c>
      <c r="C1358" s="436"/>
      <c r="D1358" s="91">
        <v>3560</v>
      </c>
      <c r="E1358" s="436"/>
      <c r="F1358" s="436"/>
      <c r="G1358" s="436">
        <v>40</v>
      </c>
      <c r="H1358" s="436"/>
    </row>
    <row r="1359" spans="1:8" s="270" customFormat="1" ht="15.75" customHeight="1">
      <c r="A1359" s="28"/>
      <c r="B1359" s="128" t="s">
        <v>1153</v>
      </c>
      <c r="C1359" s="436"/>
      <c r="D1359" s="91">
        <v>2370</v>
      </c>
      <c r="E1359" s="436"/>
      <c r="F1359" s="436"/>
      <c r="G1359" s="436">
        <v>38</v>
      </c>
      <c r="H1359" s="436"/>
    </row>
    <row r="1360" spans="1:8" s="270" customFormat="1" ht="15.75" customHeight="1">
      <c r="A1360" s="28"/>
      <c r="B1360" s="128" t="s">
        <v>1025</v>
      </c>
      <c r="C1360" s="436"/>
      <c r="D1360" s="91">
        <v>2372</v>
      </c>
      <c r="E1360" s="436"/>
      <c r="F1360" s="436"/>
      <c r="G1360" s="436">
        <v>40</v>
      </c>
      <c r="H1360" s="436"/>
    </row>
    <row r="1361" spans="1:7" s="270" customFormat="1" ht="15.75" customHeight="1">
      <c r="A1361" s="28"/>
      <c r="B1361" s="128" t="s">
        <v>1009</v>
      </c>
      <c r="C1361" s="436"/>
      <c r="D1361" s="91">
        <v>2662</v>
      </c>
      <c r="E1361" s="436"/>
      <c r="F1361" s="436"/>
      <c r="G1361" s="436">
        <v>38</v>
      </c>
    </row>
    <row r="1362" spans="1:7" s="270" customFormat="1" ht="15.75" customHeight="1">
      <c r="A1362" s="28"/>
      <c r="B1362" s="128" t="s">
        <v>892</v>
      </c>
      <c r="C1362" s="436"/>
      <c r="D1362" s="91">
        <v>2832</v>
      </c>
      <c r="E1362" s="436"/>
      <c r="F1362" s="436"/>
      <c r="G1362" s="436">
        <v>40</v>
      </c>
    </row>
    <row r="1363" spans="1:7" s="270" customFormat="1" ht="15.75" customHeight="1">
      <c r="A1363" s="28"/>
      <c r="B1363" s="128" t="s">
        <v>810</v>
      </c>
      <c r="C1363" s="436"/>
      <c r="D1363" s="91">
        <v>2174</v>
      </c>
      <c r="E1363" s="436"/>
      <c r="F1363" s="436"/>
      <c r="G1363" s="436">
        <v>37</v>
      </c>
    </row>
    <row r="1364" spans="1:7" s="270" customFormat="1" ht="15.75" customHeight="1">
      <c r="A1364" s="28"/>
      <c r="B1364" s="128" t="s">
        <v>1193</v>
      </c>
      <c r="C1364" s="436"/>
      <c r="D1364" s="91">
        <v>2014</v>
      </c>
      <c r="E1364" s="436"/>
      <c r="F1364" s="436"/>
      <c r="G1364" s="436">
        <v>39</v>
      </c>
    </row>
    <row r="1365" spans="1:7" s="270" customFormat="1" ht="15.75" customHeight="1">
      <c r="A1365" s="28"/>
      <c r="B1365" s="128" t="s">
        <v>1021</v>
      </c>
      <c r="C1365" s="436"/>
      <c r="D1365" s="91">
        <v>2674</v>
      </c>
      <c r="E1365" s="436"/>
      <c r="F1365" s="436"/>
      <c r="G1365" s="436">
        <v>39</v>
      </c>
    </row>
    <row r="1366" spans="1:7" s="270" customFormat="1" ht="15.75" customHeight="1">
      <c r="A1366" s="28"/>
      <c r="B1366" s="128" t="s">
        <v>887</v>
      </c>
      <c r="C1366" s="436"/>
      <c r="D1366" s="91">
        <v>3136</v>
      </c>
      <c r="E1366" s="436"/>
      <c r="F1366" s="436"/>
      <c r="G1366" s="436">
        <v>40</v>
      </c>
    </row>
    <row r="1367" spans="1:7" s="270" customFormat="1" ht="15.75" customHeight="1">
      <c r="A1367" s="28"/>
      <c r="B1367" s="128" t="s">
        <v>1278</v>
      </c>
      <c r="C1367" s="436"/>
      <c r="D1367" s="91">
        <v>3128</v>
      </c>
      <c r="E1367" s="436"/>
      <c r="F1367" s="436"/>
      <c r="G1367" s="436">
        <v>41</v>
      </c>
    </row>
    <row r="1368" spans="1:7" s="270" customFormat="1" ht="15.75" customHeight="1">
      <c r="A1368" s="28"/>
      <c r="B1368" s="128" t="s">
        <v>1497</v>
      </c>
      <c r="C1368" s="436"/>
      <c r="D1368" s="91">
        <v>3564</v>
      </c>
      <c r="E1368" s="436"/>
      <c r="F1368" s="436"/>
      <c r="G1368" s="436">
        <v>38</v>
      </c>
    </row>
    <row r="1369" spans="1:7" s="270" customFormat="1" ht="15.75" customHeight="1">
      <c r="A1369" s="28"/>
      <c r="B1369" s="128" t="s">
        <v>971</v>
      </c>
      <c r="C1369" s="436"/>
      <c r="D1369" s="91">
        <v>2872</v>
      </c>
      <c r="E1369" s="436"/>
      <c r="F1369" s="436"/>
      <c r="G1369" s="436">
        <v>38</v>
      </c>
    </row>
    <row r="1370" spans="1:7" s="270" customFormat="1" ht="15.75" customHeight="1">
      <c r="A1370" s="28"/>
      <c r="B1370" s="128" t="s">
        <v>2745</v>
      </c>
      <c r="C1370" s="436"/>
      <c r="D1370" s="91">
        <v>1200</v>
      </c>
      <c r="E1370" s="436"/>
      <c r="F1370" s="436"/>
      <c r="G1370" s="436">
        <v>30</v>
      </c>
    </row>
    <row r="1371" spans="1:7" s="270" customFormat="1" ht="15.75" customHeight="1">
      <c r="A1371" s="28"/>
      <c r="B1371" s="128" t="s">
        <v>2746</v>
      </c>
      <c r="C1371" s="436"/>
      <c r="D1371" s="91">
        <v>2582</v>
      </c>
      <c r="E1371" s="436"/>
      <c r="F1371" s="436"/>
      <c r="G1371" s="436">
        <v>40</v>
      </c>
    </row>
    <row r="1372" spans="1:7" s="270" customFormat="1" ht="15.75" customHeight="1">
      <c r="A1372" s="28"/>
      <c r="B1372" s="128" t="s">
        <v>2747</v>
      </c>
      <c r="C1372" s="436"/>
      <c r="D1372" s="91">
        <v>2324</v>
      </c>
      <c r="E1372" s="436"/>
      <c r="F1372" s="436"/>
      <c r="G1372" s="436">
        <v>40</v>
      </c>
    </row>
    <row r="1373" spans="1:7" s="270" customFormat="1" ht="15.75" customHeight="1">
      <c r="A1373" s="28"/>
      <c r="B1373" s="128" t="s">
        <v>2748</v>
      </c>
      <c r="C1373" s="436"/>
      <c r="D1373" s="91">
        <v>996</v>
      </c>
      <c r="E1373" s="436"/>
      <c r="F1373" s="436"/>
      <c r="G1373" s="436">
        <v>31</v>
      </c>
    </row>
    <row r="1374" spans="1:7" s="270" customFormat="1" ht="15.75" customHeight="1">
      <c r="A1374" s="28"/>
      <c r="B1374" s="128" t="s">
        <v>2749</v>
      </c>
      <c r="C1374" s="436"/>
      <c r="D1374" s="91">
        <v>3396</v>
      </c>
      <c r="E1374" s="436"/>
      <c r="F1374" s="436"/>
      <c r="G1374" s="436">
        <v>39</v>
      </c>
    </row>
    <row r="1375" spans="1:7" s="270" customFormat="1" ht="15.75" customHeight="1">
      <c r="A1375" s="28"/>
      <c r="B1375" s="128" t="s">
        <v>2768</v>
      </c>
      <c r="C1375" s="436"/>
      <c r="D1375" s="91">
        <v>1360</v>
      </c>
      <c r="E1375" s="436"/>
      <c r="F1375" s="436"/>
      <c r="G1375" s="436">
        <v>34</v>
      </c>
    </row>
    <row r="1376" spans="1:7" s="270" customFormat="1" ht="15.75" customHeight="1">
      <c r="A1376" s="28"/>
      <c r="B1376" s="128" t="s">
        <v>1248</v>
      </c>
      <c r="C1376" s="436"/>
      <c r="D1376" s="91">
        <v>1928</v>
      </c>
      <c r="E1376" s="436"/>
      <c r="F1376" s="436"/>
      <c r="G1376" s="436">
        <v>33</v>
      </c>
    </row>
    <row r="1377" spans="1:12" s="270" customFormat="1" ht="15.75" customHeight="1">
      <c r="A1377" s="109" t="s">
        <v>1326</v>
      </c>
      <c r="B1377" s="128" t="s">
        <v>1281</v>
      </c>
      <c r="C1377" s="436"/>
      <c r="D1377" s="91">
        <v>1800</v>
      </c>
      <c r="E1377" s="436"/>
      <c r="F1377" s="436"/>
      <c r="G1377" s="436">
        <v>32</v>
      </c>
      <c r="H1377" s="91" t="s">
        <v>2358</v>
      </c>
      <c r="I1377" s="436"/>
      <c r="J1377" s="436"/>
      <c r="K1377" s="436"/>
      <c r="L1377" s="436"/>
    </row>
    <row r="1378" spans="1:12" s="270" customFormat="1" ht="15.75" customHeight="1">
      <c r="A1378" s="28"/>
      <c r="B1378" s="128" t="s">
        <v>2741</v>
      </c>
      <c r="C1378" s="436"/>
      <c r="D1378" s="91">
        <v>1500</v>
      </c>
      <c r="E1378" s="436"/>
      <c r="F1378" s="436"/>
      <c r="G1378" s="436">
        <v>32</v>
      </c>
      <c r="H1378" s="91" t="s">
        <v>2358</v>
      </c>
      <c r="I1378" s="436"/>
      <c r="J1378" s="436"/>
      <c r="K1378" s="436"/>
      <c r="L1378" s="436"/>
    </row>
    <row r="1379" spans="1:12" ht="15.75" customHeight="1">
      <c r="A1379" s="40" t="s">
        <v>1328</v>
      </c>
      <c r="B1379" s="128" t="s">
        <v>2904</v>
      </c>
      <c r="C1379" s="436"/>
      <c r="D1379" s="91" t="s">
        <v>2166</v>
      </c>
      <c r="E1379" s="436"/>
      <c r="F1379" s="436"/>
      <c r="G1379" s="207" t="s">
        <v>2165</v>
      </c>
      <c r="H1379" s="436"/>
      <c r="I1379" s="436"/>
      <c r="J1379" s="436"/>
      <c r="K1379" s="436"/>
      <c r="L1379" s="436"/>
    </row>
    <row r="1380" spans="1:12" ht="15.75" customHeight="1">
      <c r="A1380" s="40" t="s">
        <v>1333</v>
      </c>
      <c r="B1380" s="128" t="s">
        <v>2513</v>
      </c>
      <c r="C1380" s="436"/>
      <c r="D1380" s="91"/>
      <c r="E1380" s="436"/>
      <c r="F1380" s="436"/>
      <c r="G1380" s="436">
        <v>40.299999999999997</v>
      </c>
      <c r="H1380" s="436"/>
      <c r="I1380" s="436"/>
      <c r="J1380" s="436"/>
      <c r="K1380" s="436"/>
      <c r="L1380" s="436"/>
    </row>
    <row r="1381" spans="1:12" ht="15.75" customHeight="1">
      <c r="A1381" s="40" t="s">
        <v>1334</v>
      </c>
      <c r="B1381" s="128" t="s">
        <v>759</v>
      </c>
      <c r="C1381" s="436"/>
      <c r="D1381" s="91"/>
      <c r="E1381" s="436"/>
      <c r="F1381" s="436"/>
      <c r="G1381" s="436"/>
      <c r="H1381" s="436"/>
      <c r="I1381" s="436"/>
      <c r="J1381" s="436"/>
      <c r="K1381" s="436"/>
      <c r="L1381" s="436"/>
    </row>
    <row r="1382" spans="1:12" ht="15.75" customHeight="1">
      <c r="A1382" s="40" t="s">
        <v>1335</v>
      </c>
      <c r="B1382" s="128" t="s">
        <v>759</v>
      </c>
      <c r="C1382" s="436"/>
      <c r="D1382" s="436"/>
      <c r="E1382" s="436"/>
      <c r="F1382" s="436"/>
      <c r="G1382" s="436"/>
      <c r="H1382" s="436"/>
      <c r="I1382" s="436"/>
      <c r="J1382" s="436"/>
      <c r="K1382" s="436"/>
      <c r="L1382" s="436"/>
    </row>
    <row r="1383" spans="1:12" ht="15.75" customHeight="1">
      <c r="A1383" s="40" t="s">
        <v>1338</v>
      </c>
      <c r="B1383" s="128" t="s">
        <v>759</v>
      </c>
      <c r="C1383" s="436"/>
      <c r="D1383" s="436"/>
      <c r="E1383" s="436"/>
      <c r="F1383" s="436"/>
      <c r="G1383" s="436"/>
      <c r="H1383" s="436"/>
      <c r="I1383" s="436"/>
      <c r="J1383" s="436"/>
      <c r="K1383" s="436"/>
      <c r="L1383" s="436"/>
    </row>
    <row r="1384" spans="1:12" ht="15.75" customHeight="1">
      <c r="A1384" s="40" t="s">
        <v>1340</v>
      </c>
      <c r="B1384" s="128" t="s">
        <v>2762</v>
      </c>
      <c r="C1384" s="436"/>
      <c r="D1384" s="435" t="s">
        <v>2168</v>
      </c>
      <c r="E1384" s="436"/>
      <c r="F1384" s="436">
        <v>36</v>
      </c>
      <c r="G1384" s="435" t="s">
        <v>475</v>
      </c>
      <c r="H1384" s="436"/>
      <c r="I1384" s="436"/>
      <c r="J1384" s="436"/>
      <c r="K1384" s="436"/>
      <c r="L1384" s="436"/>
    </row>
    <row r="1385" spans="1:12" ht="15.75" customHeight="1">
      <c r="A1385" s="40" t="s">
        <v>1344</v>
      </c>
      <c r="B1385" s="128" t="s">
        <v>759</v>
      </c>
      <c r="C1385" s="436"/>
      <c r="D1385" s="436"/>
      <c r="E1385" s="436"/>
      <c r="F1385" s="436"/>
      <c r="G1385" s="436"/>
      <c r="H1385" s="436"/>
      <c r="I1385" s="436"/>
      <c r="J1385" s="436"/>
      <c r="K1385" s="436"/>
      <c r="L1385" s="436"/>
    </row>
    <row r="1386" spans="1:12" ht="15.75" customHeight="1">
      <c r="A1386" s="40" t="s">
        <v>1345</v>
      </c>
      <c r="B1386" s="128" t="s">
        <v>2905</v>
      </c>
      <c r="C1386" s="436"/>
      <c r="D1386" s="435" t="s">
        <v>2169</v>
      </c>
      <c r="E1386" s="91" t="s">
        <v>1346</v>
      </c>
      <c r="F1386" s="436"/>
      <c r="G1386" s="435">
        <v>38</v>
      </c>
      <c r="H1386" s="436"/>
      <c r="I1386" s="436"/>
      <c r="J1386" s="436"/>
      <c r="K1386" s="436"/>
      <c r="L1386" s="436"/>
    </row>
    <row r="1387" spans="1:12" ht="15.75" customHeight="1">
      <c r="A1387" s="40" t="s">
        <v>1348</v>
      </c>
      <c r="B1387" s="128" t="s">
        <v>759</v>
      </c>
      <c r="C1387" s="436"/>
      <c r="D1387" s="436"/>
      <c r="E1387" s="436"/>
      <c r="F1387" s="436"/>
      <c r="G1387" s="436"/>
      <c r="H1387" s="436"/>
      <c r="I1387" s="436"/>
      <c r="J1387" s="436"/>
      <c r="K1387" s="436"/>
      <c r="L1387" s="436"/>
    </row>
    <row r="1388" spans="1:12" ht="15.75" customHeight="1">
      <c r="A1388" s="40" t="s">
        <v>1350</v>
      </c>
      <c r="B1388" s="128" t="s">
        <v>759</v>
      </c>
      <c r="C1388" s="436"/>
      <c r="D1388" s="436"/>
      <c r="E1388" s="436"/>
      <c r="F1388" s="436"/>
      <c r="G1388" s="436"/>
      <c r="H1388" s="436"/>
      <c r="I1388" s="436"/>
      <c r="J1388" s="436"/>
      <c r="K1388" s="436"/>
      <c r="L1388" s="436"/>
    </row>
    <row r="1389" spans="1:12" ht="15.75" customHeight="1">
      <c r="A1389" s="40" t="s">
        <v>1353</v>
      </c>
      <c r="B1389" s="128" t="s">
        <v>1281</v>
      </c>
      <c r="C1389" s="436"/>
      <c r="D1389" s="436"/>
      <c r="E1389" s="436">
        <v>1</v>
      </c>
      <c r="F1389" s="436">
        <v>35</v>
      </c>
      <c r="G1389" s="91" t="s">
        <v>1359</v>
      </c>
      <c r="H1389" s="436"/>
      <c r="I1389" s="436"/>
      <c r="J1389" s="436"/>
      <c r="K1389" s="436"/>
      <c r="L1389" s="436"/>
    </row>
    <row r="1390" spans="1:12" ht="15.75" customHeight="1">
      <c r="A1390" s="40" t="s">
        <v>1355</v>
      </c>
      <c r="B1390" s="128" t="s">
        <v>1281</v>
      </c>
      <c r="C1390" s="436"/>
      <c r="D1390" s="436">
        <v>3490</v>
      </c>
      <c r="E1390" s="436">
        <v>70</v>
      </c>
      <c r="F1390" s="436">
        <v>29</v>
      </c>
      <c r="G1390" s="436">
        <v>39</v>
      </c>
      <c r="H1390" s="436"/>
      <c r="I1390" s="436"/>
      <c r="J1390" s="436"/>
      <c r="K1390" s="436"/>
      <c r="L1390" s="436"/>
    </row>
    <row r="1391" spans="1:12" ht="15.75" customHeight="1">
      <c r="A1391" s="40" t="s">
        <v>394</v>
      </c>
      <c r="B1391" s="128" t="s">
        <v>1281</v>
      </c>
      <c r="C1391" s="436"/>
      <c r="D1391" s="436">
        <v>1320</v>
      </c>
      <c r="E1391" s="436">
        <v>6</v>
      </c>
      <c r="F1391" s="436">
        <v>30</v>
      </c>
      <c r="G1391" s="91" t="s">
        <v>1099</v>
      </c>
      <c r="H1391" s="436"/>
      <c r="I1391" s="436"/>
      <c r="J1391" s="436"/>
      <c r="K1391" s="436"/>
      <c r="L1391" s="91" t="s">
        <v>2906</v>
      </c>
    </row>
    <row r="1392" spans="1:12" ht="15.75" customHeight="1">
      <c r="B1392" s="128" t="s">
        <v>2741</v>
      </c>
      <c r="C1392" s="436"/>
      <c r="D1392" s="436">
        <v>1250</v>
      </c>
      <c r="E1392" s="436">
        <v>6</v>
      </c>
      <c r="F1392" s="436">
        <v>30</v>
      </c>
      <c r="G1392" s="91" t="s">
        <v>1099</v>
      </c>
      <c r="H1392" s="436"/>
      <c r="I1392" s="436"/>
      <c r="J1392" s="436"/>
      <c r="K1392" s="436"/>
      <c r="L1392" s="91" t="s">
        <v>2907</v>
      </c>
    </row>
    <row r="1393" spans="1:7" ht="15.75" customHeight="1">
      <c r="B1393" s="128" t="s">
        <v>1029</v>
      </c>
      <c r="C1393" s="436"/>
      <c r="D1393" s="436">
        <v>1600</v>
      </c>
      <c r="E1393" s="436">
        <v>6</v>
      </c>
      <c r="F1393" s="436">
        <v>30</v>
      </c>
      <c r="G1393" s="91" t="s">
        <v>1099</v>
      </c>
    </row>
    <row r="1394" spans="1:7" ht="15.75" customHeight="1">
      <c r="A1394" s="40" t="s">
        <v>1358</v>
      </c>
      <c r="B1394" s="128" t="s">
        <v>1281</v>
      </c>
      <c r="C1394" s="436"/>
      <c r="D1394" s="436">
        <v>3010</v>
      </c>
      <c r="E1394" s="436">
        <v>36</v>
      </c>
      <c r="F1394" s="91" t="s">
        <v>1359</v>
      </c>
      <c r="G1394" s="91" t="s">
        <v>2170</v>
      </c>
    </row>
    <row r="1395" spans="1:7" ht="15.75" customHeight="1">
      <c r="A1395" s="40" t="s">
        <v>1360</v>
      </c>
      <c r="B1395" s="128" t="s">
        <v>759</v>
      </c>
      <c r="C1395" s="436"/>
      <c r="D1395" s="436"/>
      <c r="E1395" s="436"/>
      <c r="F1395" s="436"/>
      <c r="G1395" s="436"/>
    </row>
    <row r="1396" spans="1:7" ht="15.75" customHeight="1">
      <c r="A1396" s="40" t="s">
        <v>1361</v>
      </c>
      <c r="B1396" s="128" t="s">
        <v>1281</v>
      </c>
      <c r="C1396" s="436"/>
      <c r="D1396" s="436">
        <v>998</v>
      </c>
      <c r="E1396" s="436"/>
      <c r="F1396" s="436">
        <v>25</v>
      </c>
      <c r="G1396" s="91" t="s">
        <v>861</v>
      </c>
    </row>
    <row r="1397" spans="1:7" ht="15.75" customHeight="1">
      <c r="A1397" s="40" t="s">
        <v>1363</v>
      </c>
      <c r="B1397" s="128" t="s">
        <v>1281</v>
      </c>
      <c r="C1397" s="436"/>
      <c r="D1397" s="436"/>
      <c r="E1397" s="436">
        <v>7</v>
      </c>
      <c r="F1397" s="91" t="s">
        <v>1364</v>
      </c>
      <c r="G1397" s="91" t="s">
        <v>677</v>
      </c>
    </row>
    <row r="1398" spans="1:7" ht="15.75" customHeight="1">
      <c r="A1398" s="109" t="s">
        <v>1365</v>
      </c>
      <c r="B1398" s="128" t="s">
        <v>2908</v>
      </c>
      <c r="C1398" s="436"/>
      <c r="D1398" s="435" t="s">
        <v>2171</v>
      </c>
      <c r="E1398" s="91" t="s">
        <v>1367</v>
      </c>
      <c r="F1398" s="91">
        <v>37.700000000000003</v>
      </c>
      <c r="G1398" s="436"/>
    </row>
    <row r="1399" spans="1:7" ht="15.75" customHeight="1">
      <c r="A1399" s="109" t="s">
        <v>1267</v>
      </c>
      <c r="B1399" s="128" t="s">
        <v>2909</v>
      </c>
      <c r="C1399" s="436"/>
      <c r="D1399" s="435">
        <v>3245</v>
      </c>
      <c r="E1399" s="436"/>
      <c r="F1399" s="436"/>
      <c r="G1399" s="436">
        <v>39.1</v>
      </c>
    </row>
    <row r="1400" spans="1:7" ht="15.75" customHeight="1">
      <c r="A1400" s="109" t="s">
        <v>1372</v>
      </c>
      <c r="B1400" s="128" t="s">
        <v>759</v>
      </c>
      <c r="C1400" s="436"/>
      <c r="D1400" s="436"/>
      <c r="E1400" s="436"/>
      <c r="F1400" s="436"/>
      <c r="G1400" s="436"/>
    </row>
    <row r="1401" spans="1:7" ht="15.75" customHeight="1">
      <c r="A1401" s="109" t="s">
        <v>1376</v>
      </c>
      <c r="B1401" s="128" t="s">
        <v>1281</v>
      </c>
      <c r="C1401" s="436"/>
      <c r="D1401" s="436"/>
      <c r="E1401" s="436">
        <v>0</v>
      </c>
      <c r="F1401" s="436">
        <v>38</v>
      </c>
      <c r="G1401" s="436">
        <v>38</v>
      </c>
    </row>
    <row r="1402" spans="1:7" ht="15.75" customHeight="1">
      <c r="A1402" s="109" t="s">
        <v>772</v>
      </c>
      <c r="B1402" s="128" t="s">
        <v>759</v>
      </c>
      <c r="C1402" s="436"/>
      <c r="D1402" s="436"/>
      <c r="E1402" s="436"/>
      <c r="F1402" s="436"/>
      <c r="G1402" s="436"/>
    </row>
    <row r="1403" spans="1:7" ht="15.75" customHeight="1">
      <c r="A1403" s="109" t="s">
        <v>1382</v>
      </c>
      <c r="B1403" s="128" t="s">
        <v>2824</v>
      </c>
      <c r="C1403" s="436"/>
      <c r="D1403" s="435" t="s">
        <v>2173</v>
      </c>
      <c r="E1403" s="436"/>
      <c r="F1403" s="91" t="s">
        <v>2910</v>
      </c>
      <c r="G1403" s="435" t="s">
        <v>2172</v>
      </c>
    </row>
    <row r="1404" spans="1:7" ht="15.75" customHeight="1">
      <c r="A1404" s="109" t="s">
        <v>1385</v>
      </c>
      <c r="B1404" s="128" t="s">
        <v>759</v>
      </c>
      <c r="C1404" s="436"/>
      <c r="D1404" s="436"/>
      <c r="E1404" s="436"/>
      <c r="F1404" s="436"/>
      <c r="G1404" s="436"/>
    </row>
    <row r="1405" spans="1:7" ht="15.75" customHeight="1">
      <c r="A1405" s="109" t="s">
        <v>1387</v>
      </c>
      <c r="B1405" s="128" t="s">
        <v>759</v>
      </c>
      <c r="C1405" s="436"/>
      <c r="D1405" s="436"/>
      <c r="E1405" s="436"/>
      <c r="F1405" s="436"/>
      <c r="G1405" s="436"/>
    </row>
    <row r="1406" spans="1:7" ht="15.75" customHeight="1">
      <c r="A1406" s="109" t="s">
        <v>1390</v>
      </c>
      <c r="B1406" s="128" t="s">
        <v>2911</v>
      </c>
      <c r="C1406" s="436"/>
      <c r="D1406" s="91"/>
      <c r="E1406" s="436"/>
      <c r="F1406" s="128" t="s">
        <v>1392</v>
      </c>
      <c r="G1406" s="436"/>
    </row>
    <row r="1409" spans="1:12" ht="15.75" customHeight="1">
      <c r="A1409" s="109" t="s">
        <v>1394</v>
      </c>
      <c r="B1409" s="128" t="s">
        <v>2740</v>
      </c>
      <c r="C1409" s="436"/>
      <c r="D1409" s="91" t="s">
        <v>2174</v>
      </c>
      <c r="E1409" s="436"/>
      <c r="F1409" s="436"/>
      <c r="G1409" s="436"/>
      <c r="H1409" s="436"/>
      <c r="I1409" s="436"/>
      <c r="J1409" s="436"/>
      <c r="K1409" s="436"/>
      <c r="L1409" s="436"/>
    </row>
    <row r="1410" spans="1:12" ht="15.75" customHeight="1">
      <c r="A1410" s="40" t="s">
        <v>1116</v>
      </c>
      <c r="B1410" s="128" t="s">
        <v>2912</v>
      </c>
      <c r="C1410" s="436"/>
      <c r="D1410" s="91" t="s">
        <v>2176</v>
      </c>
      <c r="E1410" s="436"/>
      <c r="F1410" s="436"/>
      <c r="G1410" s="436"/>
      <c r="H1410" s="436"/>
      <c r="I1410" s="436"/>
      <c r="J1410" s="436"/>
      <c r="K1410" s="436"/>
      <c r="L1410" s="436"/>
    </row>
    <row r="1411" spans="1:12" ht="15.75" customHeight="1">
      <c r="A1411" s="28" t="s">
        <v>1398</v>
      </c>
      <c r="B1411" s="128" t="s">
        <v>2913</v>
      </c>
      <c r="C1411" s="436"/>
      <c r="D1411" s="91" t="s">
        <v>2914</v>
      </c>
      <c r="E1411" s="436"/>
      <c r="F1411" s="436"/>
      <c r="G1411" s="91" t="s">
        <v>2915</v>
      </c>
      <c r="H1411" s="436"/>
      <c r="I1411" s="436"/>
      <c r="J1411" s="436"/>
      <c r="K1411" s="436"/>
      <c r="L1411" s="436"/>
    </row>
    <row r="1412" spans="1:12" ht="15.75" customHeight="1">
      <c r="A1412" s="40" t="s">
        <v>1400</v>
      </c>
      <c r="B1412" s="128" t="s">
        <v>1281</v>
      </c>
      <c r="C1412" s="436"/>
      <c r="D1412" s="436"/>
      <c r="E1412" s="436"/>
      <c r="F1412" s="91" t="s">
        <v>875</v>
      </c>
      <c r="G1412" s="91" t="s">
        <v>1506</v>
      </c>
      <c r="H1412" s="91" t="s">
        <v>2358</v>
      </c>
      <c r="I1412" s="436"/>
      <c r="J1412" s="91" t="s">
        <v>2358</v>
      </c>
      <c r="K1412" s="436"/>
      <c r="L1412" s="436"/>
    </row>
    <row r="1413" spans="1:12" ht="15.75" customHeight="1">
      <c r="A1413" s="40" t="s">
        <v>1403</v>
      </c>
      <c r="B1413" s="128" t="s">
        <v>2901</v>
      </c>
      <c r="C1413" s="436"/>
      <c r="D1413" s="91" t="s">
        <v>2178</v>
      </c>
      <c r="E1413" s="436"/>
      <c r="F1413" s="436"/>
      <c r="G1413" s="436"/>
      <c r="H1413" s="436"/>
      <c r="I1413" s="436"/>
      <c r="J1413" s="436"/>
      <c r="K1413" s="436"/>
      <c r="L1413" s="436"/>
    </row>
    <row r="1414" spans="1:12" ht="15.75" customHeight="1">
      <c r="A1414" s="40" t="s">
        <v>1408</v>
      </c>
      <c r="B1414" s="128" t="s">
        <v>2916</v>
      </c>
      <c r="C1414" s="436"/>
      <c r="D1414" s="436"/>
      <c r="E1414" s="436"/>
      <c r="F1414" s="91" t="s">
        <v>2917</v>
      </c>
      <c r="G1414" s="91" t="s">
        <v>2371</v>
      </c>
      <c r="H1414" s="436"/>
      <c r="I1414" s="436"/>
      <c r="J1414" s="436"/>
      <c r="K1414" s="436"/>
      <c r="L1414" s="436"/>
    </row>
    <row r="1415" spans="1:12" s="285" customFormat="1" ht="15.75" customHeight="1">
      <c r="A1415" s="40"/>
      <c r="B1415" s="128" t="s">
        <v>2918</v>
      </c>
      <c r="C1415" s="436"/>
      <c r="D1415" s="436"/>
      <c r="E1415" s="436"/>
      <c r="F1415" s="91" t="s">
        <v>2917</v>
      </c>
      <c r="G1415" s="91" t="s">
        <v>2371</v>
      </c>
      <c r="H1415" s="436"/>
      <c r="I1415" s="436"/>
      <c r="J1415" s="436"/>
      <c r="K1415" s="436"/>
      <c r="L1415" s="436"/>
    </row>
    <row r="1416" spans="1:12" s="285" customFormat="1" ht="15.75" customHeight="1">
      <c r="A1416" s="40"/>
      <c r="B1416" s="128" t="s">
        <v>1029</v>
      </c>
      <c r="C1416" s="436"/>
      <c r="D1416" s="436"/>
      <c r="E1416" s="436"/>
      <c r="F1416" s="91" t="s">
        <v>2919</v>
      </c>
      <c r="G1416" s="91" t="s">
        <v>1280</v>
      </c>
      <c r="H1416" s="436"/>
      <c r="I1416" s="436"/>
      <c r="J1416" s="436"/>
      <c r="K1416" s="436"/>
      <c r="L1416" s="91" t="s">
        <v>2920</v>
      </c>
    </row>
    <row r="1417" spans="1:12" s="285" customFormat="1" ht="15.75" customHeight="1">
      <c r="A1417" s="40"/>
      <c r="B1417" s="128" t="s">
        <v>1153</v>
      </c>
      <c r="C1417" s="436"/>
      <c r="D1417" s="436"/>
      <c r="E1417" s="436"/>
      <c r="F1417" s="91" t="s">
        <v>2422</v>
      </c>
      <c r="G1417" s="91" t="s">
        <v>748</v>
      </c>
      <c r="H1417" s="436"/>
      <c r="I1417" s="436"/>
      <c r="J1417" s="436"/>
      <c r="K1417" s="436"/>
      <c r="L1417" s="436"/>
    </row>
    <row r="1418" spans="1:12" s="285" customFormat="1" ht="15.75" customHeight="1">
      <c r="A1418" s="40"/>
      <c r="B1418" s="128" t="s">
        <v>1025</v>
      </c>
      <c r="C1418" s="436"/>
      <c r="D1418" s="436"/>
      <c r="E1418" s="436"/>
      <c r="F1418" s="441">
        <v>22</v>
      </c>
      <c r="G1418" s="91" t="s">
        <v>2650</v>
      </c>
      <c r="H1418" s="91" t="s">
        <v>2358</v>
      </c>
      <c r="I1418" s="436"/>
      <c r="J1418" s="436"/>
      <c r="K1418" s="436"/>
      <c r="L1418" s="436"/>
    </row>
    <row r="1419" spans="1:12" ht="15.75" customHeight="1">
      <c r="A1419" s="40" t="s">
        <v>2921</v>
      </c>
      <c r="B1419" s="128" t="s">
        <v>2922</v>
      </c>
      <c r="C1419" s="436"/>
      <c r="D1419" s="436"/>
      <c r="E1419" s="436"/>
      <c r="F1419" s="436"/>
      <c r="G1419" s="436"/>
      <c r="H1419" s="436"/>
      <c r="I1419" s="436"/>
      <c r="J1419" s="436"/>
      <c r="K1419" s="436"/>
      <c r="L1419" s="91" t="s">
        <v>2923</v>
      </c>
    </row>
    <row r="1420" spans="1:12" s="285" customFormat="1" ht="15.75" customHeight="1">
      <c r="A1420" s="40" t="s">
        <v>2924</v>
      </c>
      <c r="B1420" s="443"/>
      <c r="C1420" s="436"/>
      <c r="D1420" s="436"/>
      <c r="E1420" s="436"/>
      <c r="F1420" s="436"/>
      <c r="G1420" s="436"/>
      <c r="H1420" s="436"/>
      <c r="I1420" s="436"/>
      <c r="J1420" s="436"/>
      <c r="K1420" s="436"/>
      <c r="L1420" s="91" t="s">
        <v>2925</v>
      </c>
    </row>
    <row r="1421" spans="1:12" ht="15.75" customHeight="1">
      <c r="A1421" s="40" t="s">
        <v>1415</v>
      </c>
      <c r="B1421" s="128" t="s">
        <v>2926</v>
      </c>
      <c r="C1421" s="436"/>
      <c r="D1421" s="91" t="s">
        <v>2179</v>
      </c>
      <c r="E1421" s="436"/>
      <c r="F1421" s="436"/>
      <c r="G1421" s="436"/>
      <c r="H1421" s="436"/>
      <c r="I1421" s="436"/>
      <c r="J1421" s="436"/>
      <c r="K1421" s="436"/>
      <c r="L1421" s="436"/>
    </row>
    <row r="1422" spans="1:12" ht="15.75" customHeight="1">
      <c r="A1422" s="40" t="s">
        <v>1417</v>
      </c>
      <c r="B1422" s="128" t="s">
        <v>2382</v>
      </c>
      <c r="C1422" s="436"/>
      <c r="D1422" s="436"/>
      <c r="E1422" s="436"/>
      <c r="F1422" s="436"/>
      <c r="G1422" s="436"/>
      <c r="H1422" s="436"/>
      <c r="I1422" s="436"/>
      <c r="J1422" s="436"/>
      <c r="K1422" s="436"/>
      <c r="L1422" s="436"/>
    </row>
    <row r="1423" spans="1:12" ht="15.75" customHeight="1">
      <c r="A1423" s="40" t="s">
        <v>1420</v>
      </c>
      <c r="B1423" s="128" t="s">
        <v>1281</v>
      </c>
      <c r="C1423" s="436"/>
      <c r="D1423" s="436">
        <v>2600</v>
      </c>
      <c r="E1423" s="436"/>
      <c r="F1423" s="436"/>
      <c r="G1423" s="436">
        <v>39</v>
      </c>
      <c r="H1423" s="436"/>
      <c r="I1423" s="436"/>
      <c r="J1423" s="436"/>
      <c r="K1423" s="436"/>
      <c r="L1423" s="91" t="s">
        <v>2927</v>
      </c>
    </row>
    <row r="1424" spans="1:12" ht="15.75" customHeight="1">
      <c r="A1424" s="40" t="s">
        <v>1424</v>
      </c>
      <c r="B1424" s="128" t="s">
        <v>759</v>
      </c>
      <c r="C1424" s="436"/>
      <c r="D1424" s="436"/>
      <c r="E1424" s="436"/>
      <c r="F1424" s="436"/>
      <c r="G1424" s="436"/>
      <c r="H1424" s="436"/>
      <c r="I1424" s="436"/>
      <c r="J1424" s="436"/>
      <c r="K1424" s="436"/>
      <c r="L1424" s="436"/>
    </row>
    <row r="1425" spans="1:12" ht="15.75" customHeight="1">
      <c r="A1425" s="40" t="s">
        <v>1425</v>
      </c>
      <c r="B1425" s="128" t="s">
        <v>1281</v>
      </c>
      <c r="C1425" s="436"/>
      <c r="D1425" s="436">
        <v>3800</v>
      </c>
      <c r="E1425" s="436">
        <v>1</v>
      </c>
      <c r="F1425" s="436">
        <v>39</v>
      </c>
      <c r="G1425" s="91" t="s">
        <v>2031</v>
      </c>
      <c r="H1425" s="436"/>
      <c r="I1425" s="436"/>
      <c r="J1425" s="436"/>
      <c r="K1425" s="436"/>
      <c r="L1425" s="436"/>
    </row>
    <row r="1426" spans="1:12" ht="15.75" customHeight="1">
      <c r="B1426" s="128" t="s">
        <v>2741</v>
      </c>
      <c r="C1426" s="436"/>
      <c r="D1426" s="436">
        <v>2310</v>
      </c>
      <c r="E1426" s="436">
        <v>2</v>
      </c>
      <c r="F1426" s="91" t="s">
        <v>2365</v>
      </c>
      <c r="G1426" s="91" t="s">
        <v>2481</v>
      </c>
      <c r="H1426" s="436"/>
      <c r="I1426" s="436"/>
      <c r="J1426" s="436"/>
      <c r="K1426" s="436"/>
      <c r="L1426" s="436"/>
    </row>
    <row r="1427" spans="1:12" ht="15.75" customHeight="1">
      <c r="B1427" s="128" t="s">
        <v>1029</v>
      </c>
      <c r="C1427" s="436"/>
      <c r="D1427" s="436"/>
      <c r="E1427" s="436">
        <v>2</v>
      </c>
      <c r="F1427" s="91" t="s">
        <v>2365</v>
      </c>
      <c r="G1427" s="91" t="s">
        <v>2481</v>
      </c>
      <c r="H1427" s="436"/>
      <c r="I1427" s="436"/>
      <c r="J1427" s="436"/>
      <c r="K1427" s="436"/>
      <c r="L1427" s="436"/>
    </row>
    <row r="1428" spans="1:12" ht="15.75" customHeight="1">
      <c r="B1428" s="128" t="s">
        <v>1153</v>
      </c>
      <c r="C1428" s="436"/>
      <c r="D1428" s="436">
        <v>3490</v>
      </c>
      <c r="E1428" s="436">
        <f>4*30</f>
        <v>120</v>
      </c>
      <c r="F1428" s="436">
        <v>23</v>
      </c>
      <c r="G1428" s="436">
        <v>39</v>
      </c>
      <c r="H1428" s="436"/>
      <c r="I1428" s="436"/>
      <c r="J1428" s="436"/>
      <c r="K1428" s="436"/>
      <c r="L1428" s="436"/>
    </row>
    <row r="1429" spans="1:12" ht="15.75" customHeight="1">
      <c r="B1429" s="128" t="s">
        <v>1025</v>
      </c>
      <c r="C1429" s="436"/>
      <c r="D1429" s="436">
        <v>1500</v>
      </c>
      <c r="E1429" s="436">
        <f>120-16</f>
        <v>104</v>
      </c>
      <c r="F1429" s="436">
        <v>17</v>
      </c>
      <c r="G1429" s="91" t="s">
        <v>2027</v>
      </c>
      <c r="H1429" s="436"/>
      <c r="I1429" s="436"/>
      <c r="J1429" s="436"/>
      <c r="K1429" s="436"/>
      <c r="L1429" s="436"/>
    </row>
    <row r="1430" spans="1:12" ht="15.75" customHeight="1">
      <c r="B1430" s="128" t="s">
        <v>1009</v>
      </c>
      <c r="C1430" s="436"/>
      <c r="D1430" s="436">
        <v>1850</v>
      </c>
      <c r="E1430" s="436">
        <v>124</v>
      </c>
      <c r="F1430" s="436">
        <v>16</v>
      </c>
      <c r="G1430" s="91" t="s">
        <v>1054</v>
      </c>
      <c r="H1430" s="436"/>
      <c r="I1430" s="436"/>
      <c r="J1430" s="436"/>
      <c r="K1430" s="436"/>
      <c r="L1430" s="436"/>
    </row>
    <row r="1431" spans="1:12" ht="15.75" customHeight="1">
      <c r="A1431" s="40" t="s">
        <v>1428</v>
      </c>
      <c r="B1431" s="128" t="s">
        <v>2928</v>
      </c>
      <c r="C1431" s="436"/>
      <c r="D1431" s="436"/>
      <c r="E1431" s="436"/>
      <c r="F1431" s="436"/>
      <c r="G1431" s="436">
        <v>39</v>
      </c>
      <c r="H1431" s="436"/>
      <c r="I1431" s="436"/>
      <c r="J1431" s="436"/>
      <c r="K1431" s="436"/>
      <c r="L1431" s="436"/>
    </row>
    <row r="1432" spans="1:12" ht="15.75" customHeight="1">
      <c r="A1432" s="40" t="s">
        <v>1431</v>
      </c>
      <c r="B1432" s="128" t="s">
        <v>2863</v>
      </c>
      <c r="C1432" s="436"/>
      <c r="D1432" s="436"/>
      <c r="E1432" s="436"/>
      <c r="F1432" s="436"/>
      <c r="G1432" s="435" t="s">
        <v>2182</v>
      </c>
      <c r="H1432" s="436"/>
      <c r="I1432" s="436"/>
      <c r="J1432" s="436"/>
      <c r="K1432" s="436"/>
      <c r="L1432" s="436"/>
    </row>
    <row r="1433" spans="1:12" ht="15.75" customHeight="1">
      <c r="A1433" s="40" t="s">
        <v>1433</v>
      </c>
      <c r="B1433" s="128" t="s">
        <v>2929</v>
      </c>
      <c r="C1433" s="436"/>
      <c r="D1433" s="435" t="s">
        <v>2184</v>
      </c>
      <c r="E1433" s="436"/>
      <c r="F1433" s="128" t="s">
        <v>1435</v>
      </c>
      <c r="G1433" s="435" t="s">
        <v>2183</v>
      </c>
      <c r="H1433" s="436"/>
      <c r="I1433" s="436"/>
      <c r="J1433" s="436"/>
      <c r="K1433" s="436"/>
      <c r="L1433" s="436"/>
    </row>
    <row r="1434" spans="1:12" ht="15.75" customHeight="1">
      <c r="A1434" s="40" t="s">
        <v>1436</v>
      </c>
      <c r="B1434" s="128" t="s">
        <v>759</v>
      </c>
      <c r="C1434" s="436"/>
      <c r="D1434" s="436"/>
      <c r="E1434" s="436"/>
      <c r="F1434" s="436"/>
      <c r="G1434" s="436"/>
      <c r="H1434" s="436"/>
      <c r="I1434" s="436"/>
      <c r="J1434" s="436"/>
      <c r="K1434" s="436"/>
      <c r="L1434" s="436"/>
    </row>
    <row r="1435" spans="1:12" ht="15.75" customHeight="1">
      <c r="A1435" s="40" t="s">
        <v>1441</v>
      </c>
      <c r="B1435" s="128" t="s">
        <v>2930</v>
      </c>
      <c r="C1435" s="436"/>
      <c r="D1435" s="436">
        <v>2590</v>
      </c>
      <c r="E1435" s="436"/>
      <c r="F1435" s="436"/>
      <c r="G1435" s="436"/>
      <c r="H1435" s="436"/>
      <c r="I1435" s="436"/>
      <c r="J1435" s="436"/>
      <c r="K1435" s="436"/>
      <c r="L1435" s="91" t="s">
        <v>2931</v>
      </c>
    </row>
    <row r="1436" spans="1:12" ht="15.75" customHeight="1">
      <c r="A1436" s="40" t="s">
        <v>1443</v>
      </c>
      <c r="B1436" s="128" t="s">
        <v>1281</v>
      </c>
      <c r="C1436" s="436"/>
      <c r="D1436" s="436">
        <v>2880</v>
      </c>
      <c r="E1436" s="436"/>
      <c r="F1436" s="435" t="s">
        <v>2185</v>
      </c>
      <c r="G1436" s="435" t="s">
        <v>2185</v>
      </c>
      <c r="H1436" s="436"/>
      <c r="I1436" s="436"/>
      <c r="J1436" s="436"/>
      <c r="K1436" s="436"/>
      <c r="L1436" s="436"/>
    </row>
    <row r="1437" spans="1:12" ht="15.75" customHeight="1">
      <c r="B1437" s="128" t="s">
        <v>2741</v>
      </c>
      <c r="C1437" s="436"/>
      <c r="D1437" s="436">
        <v>4205</v>
      </c>
      <c r="E1437" s="436"/>
      <c r="F1437" s="436">
        <v>19</v>
      </c>
      <c r="G1437" s="436"/>
      <c r="H1437" s="436"/>
      <c r="I1437" s="436"/>
      <c r="J1437" s="436"/>
      <c r="K1437" s="436"/>
      <c r="L1437" s="436"/>
    </row>
    <row r="1438" spans="1:12" ht="15.75" customHeight="1">
      <c r="A1438" s="40" t="s">
        <v>1447</v>
      </c>
      <c r="B1438" s="128" t="s">
        <v>1281</v>
      </c>
      <c r="C1438" s="436"/>
      <c r="D1438" s="436"/>
      <c r="E1438" s="436"/>
      <c r="F1438" s="91" t="s">
        <v>2027</v>
      </c>
      <c r="G1438" s="91" t="s">
        <v>1054</v>
      </c>
      <c r="H1438" s="436"/>
      <c r="I1438" s="436"/>
      <c r="J1438" s="436"/>
      <c r="K1438" s="436"/>
      <c r="L1438" s="436"/>
    </row>
    <row r="1439" spans="1:12" ht="15.75" customHeight="1">
      <c r="B1439" s="128" t="s">
        <v>2741</v>
      </c>
      <c r="C1439" s="436"/>
      <c r="D1439" s="436"/>
      <c r="E1439" s="436"/>
      <c r="F1439" s="91" t="s">
        <v>2027</v>
      </c>
      <c r="G1439" s="91" t="s">
        <v>1054</v>
      </c>
      <c r="H1439" s="436"/>
      <c r="I1439" s="436"/>
      <c r="J1439" s="436"/>
      <c r="K1439" s="436"/>
      <c r="L1439" s="436"/>
    </row>
    <row r="1440" spans="1:12" ht="15.75" customHeight="1">
      <c r="B1440" s="128" t="s">
        <v>1029</v>
      </c>
      <c r="C1440" s="436"/>
      <c r="D1440" s="436"/>
      <c r="E1440" s="436"/>
      <c r="F1440" s="91" t="s">
        <v>2027</v>
      </c>
      <c r="G1440" s="91" t="s">
        <v>1054</v>
      </c>
      <c r="H1440" s="436"/>
      <c r="I1440" s="436"/>
      <c r="J1440" s="436"/>
      <c r="K1440" s="436"/>
      <c r="L1440" s="436"/>
    </row>
    <row r="1441" spans="1:12" ht="15.75" customHeight="1">
      <c r="B1441" s="128" t="s">
        <v>1153</v>
      </c>
      <c r="C1441" s="436"/>
      <c r="D1441" s="436"/>
      <c r="E1441" s="436"/>
      <c r="F1441" s="436">
        <v>20</v>
      </c>
      <c r="G1441" s="436">
        <v>38</v>
      </c>
      <c r="H1441" s="436"/>
      <c r="I1441" s="436"/>
      <c r="J1441" s="436"/>
      <c r="K1441" s="436"/>
      <c r="L1441" s="91" t="s">
        <v>2932</v>
      </c>
    </row>
    <row r="1442" spans="1:12" ht="15.75" customHeight="1">
      <c r="B1442" s="128" t="s">
        <v>1025</v>
      </c>
      <c r="C1442" s="436"/>
      <c r="D1442" s="436"/>
      <c r="E1442" s="436"/>
      <c r="F1442" s="436">
        <v>22</v>
      </c>
      <c r="G1442" s="436">
        <v>40</v>
      </c>
      <c r="H1442" s="436"/>
      <c r="I1442" s="436"/>
      <c r="J1442" s="436"/>
      <c r="K1442" s="436"/>
      <c r="L1442" s="436"/>
    </row>
    <row r="1443" spans="1:12" ht="15.75" customHeight="1">
      <c r="A1443" s="40" t="s">
        <v>1451</v>
      </c>
      <c r="B1443" s="128" t="s">
        <v>1281</v>
      </c>
      <c r="C1443" s="436"/>
      <c r="D1443" s="436"/>
      <c r="E1443" s="436"/>
      <c r="F1443" s="128" t="s">
        <v>920</v>
      </c>
      <c r="G1443" s="91" t="s">
        <v>2188</v>
      </c>
      <c r="H1443" s="436"/>
      <c r="I1443" s="436"/>
      <c r="J1443" s="436"/>
      <c r="K1443" s="436"/>
      <c r="L1443" s="436"/>
    </row>
    <row r="1444" spans="1:12" ht="15.75" customHeight="1">
      <c r="A1444" s="40" t="s">
        <v>1453</v>
      </c>
      <c r="B1444" s="128" t="s">
        <v>1281</v>
      </c>
      <c r="C1444" s="436"/>
      <c r="D1444" s="436">
        <v>2250</v>
      </c>
      <c r="E1444" s="436">
        <v>5</v>
      </c>
      <c r="F1444" s="91" t="s">
        <v>1454</v>
      </c>
      <c r="G1444" s="91" t="s">
        <v>2447</v>
      </c>
      <c r="H1444" s="436">
        <v>1</v>
      </c>
      <c r="I1444" s="436"/>
      <c r="J1444" s="436"/>
      <c r="K1444" s="436"/>
      <c r="L1444" s="91" t="s">
        <v>2933</v>
      </c>
    </row>
    <row r="1445" spans="1:12" ht="15.75" customHeight="1">
      <c r="A1445" s="109" t="s">
        <v>574</v>
      </c>
      <c r="B1445" s="128" t="s">
        <v>2934</v>
      </c>
      <c r="C1445" s="297" t="s">
        <v>2935</v>
      </c>
      <c r="D1445" s="436" t="s">
        <v>2936</v>
      </c>
      <c r="E1445" s="436"/>
      <c r="F1445" s="91" t="s">
        <v>2937</v>
      </c>
      <c r="G1445" s="91" t="s">
        <v>2938</v>
      </c>
      <c r="H1445" s="436"/>
      <c r="I1445" s="436"/>
      <c r="J1445" s="436"/>
      <c r="K1445" s="436"/>
      <c r="L1445" s="436"/>
    </row>
    <row r="1446" spans="1:12" s="295" customFormat="1" ht="15.75" customHeight="1">
      <c r="A1446" s="109"/>
      <c r="B1446" s="128" t="s">
        <v>2939</v>
      </c>
      <c r="C1446" s="91" t="s">
        <v>2940</v>
      </c>
      <c r="D1446" s="91" t="s">
        <v>2941</v>
      </c>
      <c r="E1446" s="436"/>
      <c r="F1446" s="91" t="s">
        <v>2942</v>
      </c>
      <c r="G1446" s="91" t="s">
        <v>2943</v>
      </c>
      <c r="H1446" s="436"/>
      <c r="I1446" s="436"/>
      <c r="J1446" s="436"/>
      <c r="K1446" s="436"/>
      <c r="L1446" s="436"/>
    </row>
    <row r="1447" spans="1:12" ht="15.75" customHeight="1">
      <c r="A1447" s="40" t="s">
        <v>1456</v>
      </c>
      <c r="B1447" s="128" t="s">
        <v>1281</v>
      </c>
      <c r="C1447" s="436"/>
      <c r="D1447" s="91" t="s">
        <v>2944</v>
      </c>
      <c r="E1447" s="436"/>
      <c r="F1447" s="91" t="s">
        <v>1506</v>
      </c>
      <c r="G1447" s="91" t="s">
        <v>993</v>
      </c>
      <c r="H1447" s="436"/>
      <c r="I1447" s="436"/>
      <c r="J1447" s="436"/>
      <c r="K1447" s="436"/>
      <c r="L1447" s="436"/>
    </row>
    <row r="1448" spans="1:12" ht="15.75" customHeight="1">
      <c r="A1448" s="40" t="s">
        <v>1458</v>
      </c>
      <c r="B1448" s="128" t="s">
        <v>1281</v>
      </c>
      <c r="C1448" s="436"/>
      <c r="D1448" s="436"/>
      <c r="E1448" s="436"/>
      <c r="F1448" s="436"/>
      <c r="G1448" s="91" t="s">
        <v>1351</v>
      </c>
      <c r="H1448" s="436"/>
      <c r="I1448" s="436"/>
      <c r="J1448" s="436"/>
      <c r="K1448" s="436"/>
      <c r="L1448" s="436"/>
    </row>
    <row r="1449" spans="1:12" ht="15.75" customHeight="1">
      <c r="A1449" s="40" t="s">
        <v>1461</v>
      </c>
      <c r="B1449" s="128" t="s">
        <v>1281</v>
      </c>
      <c r="C1449" s="436"/>
      <c r="D1449" s="436">
        <v>3750</v>
      </c>
      <c r="E1449" s="436"/>
      <c r="F1449" s="436">
        <v>31</v>
      </c>
      <c r="G1449" s="91" t="s">
        <v>2945</v>
      </c>
      <c r="H1449" s="436"/>
      <c r="I1449" s="436"/>
      <c r="J1449" s="436"/>
      <c r="K1449" s="436"/>
      <c r="L1449" s="254" t="s">
        <v>2946</v>
      </c>
    </row>
    <row r="1450" spans="1:12" ht="15.75" customHeight="1">
      <c r="A1450" s="40" t="s">
        <v>1464</v>
      </c>
      <c r="B1450" s="128" t="s">
        <v>759</v>
      </c>
      <c r="C1450" s="436"/>
      <c r="D1450" s="436"/>
      <c r="E1450" s="436"/>
      <c r="F1450" s="436"/>
      <c r="G1450" s="436"/>
      <c r="H1450" s="436"/>
      <c r="I1450" s="436"/>
      <c r="J1450" s="436"/>
      <c r="K1450" s="436"/>
      <c r="L1450" s="436"/>
    </row>
    <row r="1451" spans="1:12" ht="15.75" customHeight="1">
      <c r="A1451" s="40" t="s">
        <v>1465</v>
      </c>
      <c r="B1451" s="128" t="s">
        <v>2504</v>
      </c>
      <c r="C1451" s="436"/>
      <c r="D1451" s="91" t="s">
        <v>2194</v>
      </c>
      <c r="E1451" s="436"/>
      <c r="F1451" s="91" t="s">
        <v>1467</v>
      </c>
      <c r="G1451" s="91" t="s">
        <v>2193</v>
      </c>
      <c r="H1451" s="436"/>
      <c r="I1451" s="436"/>
      <c r="J1451" s="436"/>
      <c r="K1451" s="436"/>
      <c r="L1451" s="91" t="s">
        <v>2947</v>
      </c>
    </row>
    <row r="1452" spans="1:12" ht="15.75" customHeight="1">
      <c r="A1452" s="40" t="s">
        <v>1469</v>
      </c>
      <c r="B1452" s="128" t="s">
        <v>2948</v>
      </c>
      <c r="C1452" s="436"/>
      <c r="D1452" s="436"/>
      <c r="E1452" s="436"/>
      <c r="F1452" s="91" t="s">
        <v>1471</v>
      </c>
      <c r="G1452" s="436"/>
      <c r="H1452" s="436"/>
      <c r="I1452" s="436"/>
      <c r="J1452" s="436"/>
      <c r="K1452" s="436"/>
      <c r="L1452" s="436"/>
    </row>
    <row r="1453" spans="1:12" ht="15.75" customHeight="1">
      <c r="A1453" s="40" t="s">
        <v>1472</v>
      </c>
      <c r="B1453" s="128" t="s">
        <v>2949</v>
      </c>
      <c r="C1453" s="436"/>
      <c r="D1453" s="91" t="s">
        <v>2950</v>
      </c>
      <c r="E1453" s="91" t="s">
        <v>2951</v>
      </c>
      <c r="F1453" s="436"/>
      <c r="G1453" s="436"/>
      <c r="H1453" s="436"/>
      <c r="I1453" s="436"/>
      <c r="J1453" s="436"/>
      <c r="K1453" s="436"/>
      <c r="L1453" s="436"/>
    </row>
    <row r="1454" spans="1:12" ht="15.75" customHeight="1">
      <c r="A1454" s="40" t="s">
        <v>1474</v>
      </c>
      <c r="B1454" s="128" t="s">
        <v>1281</v>
      </c>
      <c r="C1454" s="436"/>
      <c r="D1454" s="436"/>
      <c r="E1454" s="436">
        <v>8</v>
      </c>
      <c r="F1454" s="91" t="s">
        <v>1280</v>
      </c>
      <c r="G1454" s="91" t="s">
        <v>1247</v>
      </c>
      <c r="H1454" s="436"/>
      <c r="I1454" s="436"/>
      <c r="J1454" s="436"/>
      <c r="K1454" s="436"/>
      <c r="L1454" s="436"/>
    </row>
    <row r="1455" spans="1:12" ht="15.75" customHeight="1">
      <c r="A1455" s="40" t="s">
        <v>1363</v>
      </c>
      <c r="B1455" s="128" t="s">
        <v>1281</v>
      </c>
      <c r="C1455" s="436"/>
      <c r="D1455" s="436"/>
      <c r="E1455" s="436"/>
      <c r="F1455" s="91" t="s">
        <v>2952</v>
      </c>
      <c r="G1455" s="436">
        <v>33</v>
      </c>
      <c r="H1455" s="436"/>
      <c r="I1455" s="436"/>
      <c r="J1455" s="436"/>
      <c r="K1455" s="436"/>
      <c r="L1455" s="436"/>
    </row>
    <row r="1456" spans="1:12" ht="15.75" customHeight="1">
      <c r="A1456" s="40" t="s">
        <v>584</v>
      </c>
      <c r="B1456" s="128" t="s">
        <v>1281</v>
      </c>
      <c r="C1456" s="436"/>
      <c r="D1456" s="436">
        <v>3360</v>
      </c>
      <c r="E1456" s="436"/>
      <c r="F1456" s="302">
        <v>39.285714285714285</v>
      </c>
      <c r="G1456" s="302">
        <v>39.285714285714285</v>
      </c>
      <c r="H1456" s="436"/>
      <c r="I1456" s="436"/>
      <c r="J1456" s="436"/>
      <c r="K1456" s="436"/>
      <c r="L1456" s="436"/>
    </row>
    <row r="1457" spans="1:8" ht="15.75" customHeight="1">
      <c r="B1457" s="128" t="s">
        <v>2741</v>
      </c>
      <c r="C1457" s="436"/>
      <c r="D1457" s="436">
        <v>3420</v>
      </c>
      <c r="E1457" s="436"/>
      <c r="F1457" s="302">
        <v>37.714285714285715</v>
      </c>
      <c r="G1457" s="302">
        <v>37.714285714285715</v>
      </c>
      <c r="H1457" s="436"/>
    </row>
    <row r="1458" spans="1:8" ht="15.75" customHeight="1">
      <c r="B1458" s="128" t="s">
        <v>1029</v>
      </c>
      <c r="C1458" s="436"/>
      <c r="D1458" s="436">
        <v>3030</v>
      </c>
      <c r="E1458" s="436"/>
      <c r="F1458" s="302">
        <v>37.571428571428569</v>
      </c>
      <c r="G1458" s="302">
        <v>37.714285714285715</v>
      </c>
      <c r="H1458" s="436"/>
    </row>
    <row r="1459" spans="1:8" ht="15.75" customHeight="1">
      <c r="B1459" s="128" t="s">
        <v>1153</v>
      </c>
      <c r="C1459" s="436"/>
      <c r="D1459" s="436">
        <v>3125</v>
      </c>
      <c r="E1459" s="436"/>
      <c r="F1459" s="302">
        <v>36.714285714285715</v>
      </c>
      <c r="G1459" s="302">
        <v>37</v>
      </c>
      <c r="H1459" s="436"/>
    </row>
    <row r="1460" spans="1:8" ht="15.75" customHeight="1">
      <c r="B1460" s="128" t="s">
        <v>1025</v>
      </c>
      <c r="C1460" s="436"/>
      <c r="D1460" s="436">
        <v>2540</v>
      </c>
      <c r="E1460" s="436"/>
      <c r="F1460" s="302">
        <v>37.142857142857146</v>
      </c>
      <c r="G1460" s="302">
        <v>37.285714285714285</v>
      </c>
      <c r="H1460" s="436"/>
    </row>
    <row r="1461" spans="1:8" ht="15.75" customHeight="1">
      <c r="A1461" s="40" t="s">
        <v>1477</v>
      </c>
      <c r="B1461" s="128" t="s">
        <v>1281</v>
      </c>
      <c r="C1461" s="436"/>
      <c r="D1461" s="436">
        <v>2395</v>
      </c>
      <c r="E1461" s="436">
        <f>(36.4-29.5)*7</f>
        <v>48.29999999999999</v>
      </c>
      <c r="F1461" s="106">
        <v>29.5</v>
      </c>
      <c r="G1461" s="106">
        <v>36.4</v>
      </c>
      <c r="H1461" s="436"/>
    </row>
    <row r="1462" spans="1:8" ht="15.75" customHeight="1">
      <c r="B1462" s="128" t="s">
        <v>2741</v>
      </c>
      <c r="C1462" s="436"/>
      <c r="D1462" s="436">
        <v>2100</v>
      </c>
      <c r="E1462" s="436">
        <f>(36.4-29.5)*7</f>
        <v>48.29999999999999</v>
      </c>
      <c r="F1462" s="106">
        <v>29.5</v>
      </c>
      <c r="G1462" s="106">
        <v>36.4</v>
      </c>
      <c r="H1462" s="436"/>
    </row>
    <row r="1463" spans="1:8" ht="15.75" customHeight="1">
      <c r="A1463" s="40" t="s">
        <v>1480</v>
      </c>
      <c r="B1463" s="128" t="s">
        <v>1281</v>
      </c>
      <c r="C1463" s="436"/>
      <c r="D1463" s="436"/>
      <c r="E1463" s="436"/>
      <c r="F1463" s="91" t="s">
        <v>809</v>
      </c>
      <c r="G1463" s="436"/>
      <c r="H1463" s="91" t="s">
        <v>2358</v>
      </c>
    </row>
    <row r="1464" spans="1:8" ht="15.75" customHeight="1">
      <c r="A1464" s="40" t="s">
        <v>1481</v>
      </c>
      <c r="B1464" s="128" t="s">
        <v>1281</v>
      </c>
      <c r="C1464" s="436"/>
      <c r="D1464" s="436">
        <v>3700</v>
      </c>
      <c r="E1464" s="436"/>
      <c r="F1464" s="91">
        <v>28</v>
      </c>
      <c r="G1464" s="91" t="s">
        <v>2197</v>
      </c>
      <c r="H1464" s="436"/>
    </row>
    <row r="1465" spans="1:8" ht="15.75" customHeight="1">
      <c r="A1465" s="40" t="s">
        <v>1482</v>
      </c>
      <c r="B1465" s="128" t="s">
        <v>759</v>
      </c>
      <c r="C1465" s="436"/>
      <c r="D1465" s="436"/>
      <c r="E1465" s="436"/>
      <c r="F1465" s="436"/>
      <c r="G1465" s="436"/>
      <c r="H1465" s="436"/>
    </row>
    <row r="1466" spans="1:8" ht="15.75" customHeight="1">
      <c r="A1466" s="40" t="s">
        <v>1483</v>
      </c>
      <c r="B1466" s="128" t="s">
        <v>1281</v>
      </c>
      <c r="C1466" s="436"/>
      <c r="D1466" s="436">
        <v>397</v>
      </c>
      <c r="E1466" s="436">
        <v>35</v>
      </c>
      <c r="F1466" s="436">
        <v>21</v>
      </c>
      <c r="G1466" s="436">
        <v>26</v>
      </c>
      <c r="H1466" s="436"/>
    </row>
    <row r="1467" spans="1:8" ht="15.75" customHeight="1">
      <c r="A1467" s="40" t="s">
        <v>1284</v>
      </c>
      <c r="B1467" s="128" t="s">
        <v>1281</v>
      </c>
      <c r="C1467" s="436"/>
      <c r="D1467" s="436">
        <v>3260</v>
      </c>
      <c r="E1467" s="436"/>
      <c r="F1467" s="91" t="s">
        <v>2498</v>
      </c>
      <c r="G1467" s="91" t="s">
        <v>2152</v>
      </c>
      <c r="H1467" s="436"/>
    </row>
    <row r="1468" spans="1:8" ht="15.75" customHeight="1">
      <c r="B1468" s="128" t="s">
        <v>2741</v>
      </c>
      <c r="C1468" s="436"/>
      <c r="D1468" s="436">
        <v>3970</v>
      </c>
      <c r="E1468" s="436"/>
      <c r="F1468" s="436">
        <v>31</v>
      </c>
      <c r="G1468" s="436">
        <v>39</v>
      </c>
      <c r="H1468" s="436"/>
    </row>
    <row r="1469" spans="1:8" ht="15.75" customHeight="1">
      <c r="B1469" s="128" t="s">
        <v>1029</v>
      </c>
      <c r="C1469" s="436"/>
      <c r="D1469" s="436">
        <v>3505</v>
      </c>
      <c r="E1469" s="436"/>
      <c r="F1469" s="91" t="s">
        <v>2953</v>
      </c>
      <c r="G1469" s="436">
        <v>38</v>
      </c>
      <c r="H1469" s="436"/>
    </row>
    <row r="1470" spans="1:8" ht="15.75" customHeight="1">
      <c r="B1470" s="128" t="s">
        <v>1153</v>
      </c>
      <c r="C1470" s="436"/>
      <c r="D1470" s="436">
        <v>1650</v>
      </c>
      <c r="E1470" s="436"/>
      <c r="F1470" s="91" t="s">
        <v>1099</v>
      </c>
      <c r="G1470" s="91" t="s">
        <v>1364</v>
      </c>
      <c r="H1470" s="436"/>
    </row>
    <row r="1471" spans="1:8" ht="15.75" customHeight="1">
      <c r="B1471" s="128" t="s">
        <v>1025</v>
      </c>
      <c r="C1471" s="436"/>
      <c r="D1471" s="436">
        <v>1780</v>
      </c>
      <c r="E1471" s="436"/>
      <c r="F1471" s="91" t="s">
        <v>1099</v>
      </c>
      <c r="G1471" s="91" t="s">
        <v>1364</v>
      </c>
      <c r="H1471" s="436"/>
    </row>
    <row r="1472" spans="1:8" ht="15.75" customHeight="1">
      <c r="B1472" s="128" t="s">
        <v>1009</v>
      </c>
      <c r="C1472" s="436"/>
      <c r="D1472" s="436">
        <v>1930</v>
      </c>
      <c r="E1472" s="436"/>
      <c r="F1472" s="91" t="s">
        <v>2423</v>
      </c>
      <c r="G1472" s="436">
        <v>31</v>
      </c>
      <c r="H1472" s="436"/>
    </row>
    <row r="1473" spans="1:12" ht="15.75" customHeight="1">
      <c r="B1473" s="128" t="s">
        <v>892</v>
      </c>
      <c r="C1473" s="436"/>
      <c r="D1473" s="436">
        <v>1960</v>
      </c>
      <c r="E1473" s="436"/>
      <c r="F1473" s="91" t="s">
        <v>2423</v>
      </c>
      <c r="G1473" s="436">
        <v>31</v>
      </c>
      <c r="H1473" s="436"/>
      <c r="I1473" s="436"/>
      <c r="J1473" s="436"/>
      <c r="K1473" s="436"/>
      <c r="L1473" s="436"/>
    </row>
    <row r="1474" spans="1:12" ht="15.75" customHeight="1">
      <c r="A1474" s="40" t="s">
        <v>1485</v>
      </c>
      <c r="B1474" s="128" t="s">
        <v>759</v>
      </c>
      <c r="C1474" s="436"/>
      <c r="D1474" s="436"/>
      <c r="E1474" s="436"/>
      <c r="F1474" s="436"/>
      <c r="G1474" s="436"/>
      <c r="H1474" s="436"/>
      <c r="I1474" s="436"/>
      <c r="J1474" s="436"/>
      <c r="K1474" s="436"/>
      <c r="L1474" s="436"/>
    </row>
    <row r="1475" spans="1:12" ht="15.75" customHeight="1">
      <c r="A1475" s="40" t="s">
        <v>1487</v>
      </c>
      <c r="B1475" s="128" t="s">
        <v>1281</v>
      </c>
      <c r="C1475" s="436"/>
      <c r="D1475" s="436"/>
      <c r="E1475" s="436"/>
      <c r="F1475" s="91" t="s">
        <v>1934</v>
      </c>
      <c r="G1475" s="91" t="s">
        <v>1142</v>
      </c>
      <c r="H1475" s="436"/>
      <c r="I1475" s="436"/>
      <c r="J1475" s="436"/>
      <c r="K1475" s="436"/>
      <c r="L1475" s="436"/>
    </row>
    <row r="1476" spans="1:12" ht="15.75" customHeight="1">
      <c r="A1476" s="40" t="s">
        <v>1490</v>
      </c>
      <c r="B1476" s="128" t="s">
        <v>1281</v>
      </c>
      <c r="C1476" s="436"/>
      <c r="D1476" s="436"/>
      <c r="E1476" s="436"/>
      <c r="F1476" s="436">
        <v>35</v>
      </c>
      <c r="G1476" s="436">
        <v>35</v>
      </c>
      <c r="H1476" s="91" t="s">
        <v>2358</v>
      </c>
      <c r="I1476" s="436"/>
      <c r="J1476" s="436"/>
      <c r="K1476" s="436"/>
      <c r="L1476" s="91" t="s">
        <v>2954</v>
      </c>
    </row>
    <row r="1477" spans="1:12" ht="15.75" customHeight="1">
      <c r="A1477" s="40" t="s">
        <v>1491</v>
      </c>
      <c r="B1477" s="128" t="s">
        <v>2955</v>
      </c>
      <c r="C1477" s="436"/>
      <c r="D1477" s="91" t="s">
        <v>2200</v>
      </c>
      <c r="E1477" s="436"/>
      <c r="F1477" s="436"/>
      <c r="G1477" s="91" t="s">
        <v>2199</v>
      </c>
      <c r="H1477" s="436"/>
      <c r="I1477" s="436"/>
      <c r="J1477" s="436"/>
      <c r="K1477" s="436"/>
      <c r="L1477" s="436"/>
    </row>
    <row r="1478" spans="1:12" ht="15.75" customHeight="1">
      <c r="A1478" s="40" t="s">
        <v>1494</v>
      </c>
      <c r="B1478" s="128" t="s">
        <v>1281</v>
      </c>
      <c r="C1478" s="436"/>
      <c r="D1478" s="436">
        <v>1930</v>
      </c>
      <c r="E1478" s="436"/>
      <c r="F1478" s="91" t="s">
        <v>1495</v>
      </c>
      <c r="G1478" s="436"/>
      <c r="H1478" s="436"/>
      <c r="I1478" s="436"/>
      <c r="J1478" s="436"/>
      <c r="K1478" s="436"/>
      <c r="L1478" s="91" t="s">
        <v>2956</v>
      </c>
    </row>
    <row r="1479" spans="1:12" ht="15.75" customHeight="1">
      <c r="A1479" s="40" t="s">
        <v>1496</v>
      </c>
      <c r="B1479" s="128" t="s">
        <v>759</v>
      </c>
      <c r="C1479" s="436"/>
      <c r="D1479" s="436"/>
      <c r="E1479" s="436"/>
      <c r="F1479" s="436"/>
      <c r="G1479" s="436"/>
      <c r="H1479" s="436"/>
      <c r="I1479" s="436"/>
      <c r="J1479" s="436"/>
      <c r="K1479" s="436"/>
      <c r="L1479" s="436"/>
    </row>
    <row r="1480" spans="1:12" ht="15.75" customHeight="1">
      <c r="A1480" s="40" t="s">
        <v>1500</v>
      </c>
      <c r="B1480" s="128" t="s">
        <v>1281</v>
      </c>
      <c r="C1480" s="436"/>
      <c r="D1480" s="435">
        <v>2890</v>
      </c>
      <c r="E1480" s="436"/>
      <c r="F1480" s="436"/>
      <c r="G1480" s="435">
        <v>38.200000000000003</v>
      </c>
      <c r="H1480" s="436"/>
      <c r="I1480" s="436"/>
      <c r="J1480" s="436"/>
      <c r="K1480" s="436"/>
      <c r="L1480" s="436"/>
    </row>
    <row r="1481" spans="1:12" ht="15.75" customHeight="1">
      <c r="A1481" s="40" t="s">
        <v>1502</v>
      </c>
      <c r="B1481" s="128" t="s">
        <v>1281</v>
      </c>
      <c r="C1481" s="436"/>
      <c r="D1481" s="436"/>
      <c r="E1481" s="436"/>
      <c r="F1481" s="436">
        <v>36</v>
      </c>
      <c r="G1481" s="436">
        <v>36</v>
      </c>
      <c r="H1481" s="436"/>
      <c r="I1481" s="91" t="s">
        <v>2957</v>
      </c>
      <c r="J1481" s="436"/>
      <c r="K1481" s="436"/>
      <c r="L1481" s="436"/>
    </row>
    <row r="1482" spans="1:12" ht="15.75" customHeight="1">
      <c r="A1482" s="40" t="s">
        <v>1505</v>
      </c>
      <c r="B1482" s="128" t="s">
        <v>1281</v>
      </c>
      <c r="C1482" s="436"/>
      <c r="D1482" s="436">
        <v>2400</v>
      </c>
      <c r="E1482" s="436"/>
      <c r="F1482" s="91" t="s">
        <v>732</v>
      </c>
      <c r="G1482" s="436">
        <v>36</v>
      </c>
      <c r="H1482" s="436"/>
      <c r="I1482" s="436"/>
      <c r="J1482" s="436"/>
      <c r="K1482" s="436"/>
      <c r="L1482" s="436"/>
    </row>
    <row r="1483" spans="1:12" ht="15.75" customHeight="1">
      <c r="A1483" s="40" t="s">
        <v>1508</v>
      </c>
      <c r="B1483" s="128" t="s">
        <v>1281</v>
      </c>
      <c r="C1483" s="436"/>
      <c r="D1483" s="436">
        <v>2565</v>
      </c>
      <c r="E1483" s="436"/>
      <c r="F1483" s="91" t="s">
        <v>1454</v>
      </c>
      <c r="G1483" s="91" t="s">
        <v>916</v>
      </c>
      <c r="H1483" s="436"/>
      <c r="I1483" s="436"/>
      <c r="J1483" s="436"/>
      <c r="K1483" s="436"/>
      <c r="L1483" s="436"/>
    </row>
    <row r="1484" spans="1:12" ht="15.75" customHeight="1">
      <c r="A1484" s="40" t="s">
        <v>1509</v>
      </c>
      <c r="B1484" s="128" t="s">
        <v>2806</v>
      </c>
      <c r="C1484" s="436"/>
      <c r="D1484" s="435" t="s">
        <v>2202</v>
      </c>
      <c r="E1484" s="436"/>
      <c r="F1484" s="128" t="s">
        <v>1511</v>
      </c>
      <c r="G1484" s="435" t="s">
        <v>2201</v>
      </c>
      <c r="H1484" s="436"/>
      <c r="I1484" s="436"/>
      <c r="J1484" s="436"/>
      <c r="K1484" s="436"/>
      <c r="L1484" s="436"/>
    </row>
    <row r="1485" spans="1:12" ht="15.75" customHeight="1">
      <c r="A1485" s="40" t="s">
        <v>932</v>
      </c>
      <c r="B1485" s="128" t="s">
        <v>759</v>
      </c>
      <c r="C1485" s="436"/>
      <c r="D1485" s="436"/>
      <c r="E1485" s="436"/>
      <c r="F1485" s="436"/>
      <c r="G1485" s="436"/>
      <c r="H1485" s="436"/>
      <c r="I1485" s="436"/>
      <c r="J1485" s="436"/>
      <c r="K1485" s="436"/>
      <c r="L1485" s="436"/>
    </row>
    <row r="1486" spans="1:12" ht="15.75" customHeight="1">
      <c r="A1486" s="40" t="s">
        <v>1514</v>
      </c>
      <c r="B1486" s="128" t="s">
        <v>759</v>
      </c>
      <c r="C1486" s="436"/>
      <c r="D1486" s="436"/>
      <c r="E1486" s="436"/>
      <c r="F1486" s="436"/>
      <c r="G1486" s="436"/>
      <c r="H1486" s="436"/>
      <c r="I1486" s="436"/>
      <c r="J1486" s="436"/>
      <c r="K1486" s="436"/>
      <c r="L1486" s="436"/>
    </row>
    <row r="1487" spans="1:12" ht="15.75" customHeight="1">
      <c r="A1487" s="40" t="s">
        <v>1515</v>
      </c>
      <c r="B1487" s="128" t="s">
        <v>1281</v>
      </c>
      <c r="C1487" s="436"/>
      <c r="D1487" s="435">
        <v>3830</v>
      </c>
      <c r="E1487" s="436"/>
      <c r="F1487" s="436"/>
      <c r="G1487" s="435">
        <v>40</v>
      </c>
      <c r="H1487" s="436"/>
      <c r="I1487" s="436"/>
      <c r="J1487" s="436"/>
      <c r="K1487" s="436"/>
      <c r="L1487" s="436"/>
    </row>
    <row r="1488" spans="1:12" ht="15.75" customHeight="1">
      <c r="B1488" s="128" t="s">
        <v>2741</v>
      </c>
      <c r="C1488" s="436"/>
      <c r="D1488" s="436">
        <v>2850</v>
      </c>
      <c r="E1488" s="436"/>
      <c r="F1488" s="436"/>
      <c r="G1488" s="436">
        <v>34</v>
      </c>
      <c r="H1488" s="436"/>
      <c r="I1488" s="436"/>
      <c r="J1488" s="436"/>
      <c r="K1488" s="436"/>
      <c r="L1488" s="436"/>
    </row>
    <row r="1489" spans="1:12" ht="15.75" customHeight="1">
      <c r="B1489" s="128" t="s">
        <v>1029</v>
      </c>
      <c r="C1489" s="436"/>
      <c r="D1489" s="436">
        <v>2660</v>
      </c>
      <c r="E1489" s="436"/>
      <c r="F1489" s="436"/>
      <c r="G1489" s="91" t="s">
        <v>2125</v>
      </c>
      <c r="H1489" s="436"/>
      <c r="I1489" s="436"/>
      <c r="J1489" s="436"/>
      <c r="K1489" s="436"/>
      <c r="L1489" s="436"/>
    </row>
    <row r="1490" spans="1:12" ht="15.75" customHeight="1">
      <c r="B1490" s="128" t="s">
        <v>1153</v>
      </c>
      <c r="C1490" s="436"/>
      <c r="D1490" s="436">
        <v>3340</v>
      </c>
      <c r="E1490" s="436"/>
      <c r="F1490" s="436"/>
      <c r="G1490" s="436">
        <v>40</v>
      </c>
      <c r="H1490" s="436"/>
      <c r="I1490" s="436"/>
      <c r="J1490" s="436"/>
      <c r="K1490" s="436"/>
      <c r="L1490" s="436"/>
    </row>
    <row r="1491" spans="1:12" ht="15.75" customHeight="1">
      <c r="B1491" s="128" t="s">
        <v>1025</v>
      </c>
      <c r="C1491" s="436"/>
      <c r="D1491" s="436">
        <v>3900</v>
      </c>
      <c r="E1491" s="436"/>
      <c r="F1491" s="436"/>
      <c r="G1491" s="436">
        <v>39</v>
      </c>
      <c r="H1491" s="436"/>
      <c r="I1491" s="436"/>
      <c r="J1491" s="436"/>
      <c r="K1491" s="436"/>
      <c r="L1491" s="436"/>
    </row>
    <row r="1492" spans="1:12" ht="15.75" customHeight="1">
      <c r="B1492" s="128" t="s">
        <v>1009</v>
      </c>
      <c r="C1492" s="436"/>
      <c r="D1492" s="436">
        <v>3240</v>
      </c>
      <c r="E1492" s="436"/>
      <c r="F1492" s="436"/>
      <c r="G1492" s="436">
        <v>38</v>
      </c>
      <c r="H1492" s="436"/>
      <c r="I1492" s="436"/>
      <c r="J1492" s="436"/>
      <c r="K1492" s="436"/>
      <c r="L1492" s="436"/>
    </row>
    <row r="1493" spans="1:12" ht="15.75" customHeight="1">
      <c r="B1493" s="128" t="s">
        <v>892</v>
      </c>
      <c r="C1493" s="436"/>
      <c r="D1493" s="436">
        <v>3080</v>
      </c>
      <c r="E1493" s="436"/>
      <c r="F1493" s="436"/>
      <c r="G1493" s="436">
        <v>38</v>
      </c>
      <c r="H1493" s="436"/>
      <c r="I1493" s="436"/>
      <c r="J1493" s="436"/>
      <c r="K1493" s="436"/>
      <c r="L1493" s="436"/>
    </row>
    <row r="1494" spans="1:12" ht="15.75" customHeight="1">
      <c r="B1494" s="128" t="s">
        <v>810</v>
      </c>
      <c r="C1494" s="436"/>
      <c r="D1494" s="436">
        <v>1720</v>
      </c>
      <c r="E1494" s="436"/>
      <c r="F1494" s="436"/>
      <c r="G1494" s="91" t="s">
        <v>1099</v>
      </c>
      <c r="H1494" s="436"/>
      <c r="I1494" s="436"/>
      <c r="J1494" s="436"/>
      <c r="K1494" s="436"/>
      <c r="L1494" s="436"/>
    </row>
    <row r="1495" spans="1:12" ht="15.75" customHeight="1">
      <c r="A1495" s="40" t="s">
        <v>1516</v>
      </c>
      <c r="B1495" s="128" t="s">
        <v>1281</v>
      </c>
      <c r="C1495" s="436"/>
      <c r="D1495" s="436">
        <v>3800</v>
      </c>
      <c r="E1495" s="436"/>
      <c r="F1495" s="436"/>
      <c r="G1495" s="91" t="s">
        <v>659</v>
      </c>
      <c r="H1495" s="436"/>
      <c r="I1495" s="436"/>
      <c r="J1495" s="436"/>
      <c r="K1495" s="436"/>
      <c r="L1495" s="436"/>
    </row>
    <row r="1496" spans="1:12" ht="15.75" customHeight="1">
      <c r="B1496" s="128" t="s">
        <v>2741</v>
      </c>
      <c r="C1496" s="436"/>
      <c r="D1496" s="436"/>
      <c r="E1496" s="436"/>
      <c r="F1496" s="436"/>
      <c r="G1496" s="91">
        <v>41</v>
      </c>
      <c r="H1496" s="436"/>
      <c r="I1496" s="436"/>
      <c r="J1496" s="436"/>
      <c r="K1496" s="436"/>
      <c r="L1496" s="91" t="s">
        <v>2958</v>
      </c>
    </row>
    <row r="1497" spans="1:12" ht="15.75" customHeight="1">
      <c r="B1497" s="128" t="s">
        <v>2959</v>
      </c>
      <c r="C1497" s="436"/>
      <c r="D1497" s="91"/>
      <c r="E1497" s="436"/>
      <c r="F1497" s="436"/>
      <c r="G1497" s="435" t="s">
        <v>2041</v>
      </c>
      <c r="H1497" s="436"/>
      <c r="I1497" s="436"/>
      <c r="J1497" s="436"/>
      <c r="K1497" s="436"/>
      <c r="L1497" s="436"/>
    </row>
    <row r="1498" spans="1:12" ht="15.75" customHeight="1">
      <c r="A1498" s="40" t="s">
        <v>1517</v>
      </c>
      <c r="B1498" s="128" t="s">
        <v>2784</v>
      </c>
      <c r="C1498" s="436"/>
      <c r="D1498" s="435" t="s">
        <v>2206</v>
      </c>
      <c r="E1498" s="436"/>
      <c r="F1498" s="436"/>
      <c r="G1498" s="435" t="s">
        <v>2205</v>
      </c>
      <c r="H1498" s="436"/>
      <c r="I1498" s="436"/>
      <c r="J1498" s="436"/>
      <c r="K1498" s="436"/>
      <c r="L1498" s="436"/>
    </row>
    <row r="1499" spans="1:12" ht="15.75" customHeight="1">
      <c r="A1499" s="109" t="s">
        <v>1519</v>
      </c>
      <c r="B1499" s="443" t="s">
        <v>2960</v>
      </c>
      <c r="C1499" s="436"/>
      <c r="D1499" s="436"/>
      <c r="E1499" s="436"/>
      <c r="F1499" s="436"/>
      <c r="G1499" s="436"/>
      <c r="H1499" s="436"/>
      <c r="I1499" s="436"/>
      <c r="J1499" s="436"/>
      <c r="K1499" s="436"/>
      <c r="L1499" s="436"/>
    </row>
    <row r="1500" spans="1:12" ht="15.75" customHeight="1">
      <c r="A1500" s="40" t="s">
        <v>1505</v>
      </c>
      <c r="B1500" s="443" t="s">
        <v>1281</v>
      </c>
      <c r="C1500" s="436"/>
      <c r="D1500" s="436">
        <v>2400</v>
      </c>
      <c r="E1500" s="436"/>
      <c r="F1500" s="436" t="s">
        <v>1506</v>
      </c>
      <c r="G1500" s="436">
        <v>36</v>
      </c>
      <c r="H1500" s="436"/>
      <c r="I1500" s="436"/>
      <c r="J1500" s="436"/>
      <c r="K1500" s="436"/>
      <c r="L1500" s="436" t="s">
        <v>2961</v>
      </c>
    </row>
    <row r="1501" spans="1:12" ht="15.75" customHeight="1">
      <c r="A1501" s="40" t="s">
        <v>1521</v>
      </c>
      <c r="B1501" s="443" t="s">
        <v>1281</v>
      </c>
      <c r="C1501" s="436"/>
      <c r="D1501" s="436"/>
      <c r="E1501" s="436">
        <v>2</v>
      </c>
      <c r="F1501" s="436" t="s">
        <v>886</v>
      </c>
      <c r="G1501" s="436" t="s">
        <v>861</v>
      </c>
      <c r="H1501" s="436" t="s">
        <v>2358</v>
      </c>
      <c r="I1501" s="436"/>
      <c r="J1501" s="436"/>
      <c r="K1501" s="436"/>
      <c r="L1501" s="436"/>
    </row>
    <row r="1502" spans="1:12" ht="15.75" customHeight="1">
      <c r="A1502" s="40" t="s">
        <v>2962</v>
      </c>
      <c r="B1502" s="443"/>
      <c r="C1502" s="436"/>
      <c r="D1502" s="436"/>
      <c r="E1502" s="436"/>
      <c r="F1502" s="436"/>
      <c r="G1502" s="436"/>
      <c r="H1502" s="436"/>
      <c r="I1502" s="436"/>
      <c r="J1502" s="436"/>
      <c r="K1502" s="436"/>
      <c r="L1502" s="436"/>
    </row>
    <row r="1503" spans="1:12" ht="15.75" customHeight="1">
      <c r="A1503" s="40"/>
      <c r="B1503" s="443"/>
      <c r="C1503" s="436"/>
      <c r="D1503" s="436"/>
      <c r="E1503" s="436"/>
      <c r="F1503" s="436"/>
      <c r="G1503" s="436"/>
      <c r="H1503" s="436"/>
      <c r="I1503" s="436"/>
      <c r="J1503" s="436"/>
      <c r="K1503" s="436"/>
      <c r="L1503" s="436"/>
    </row>
    <row r="1504" spans="1:12" ht="15.75" customHeight="1">
      <c r="A1504" s="40" t="s">
        <v>1522</v>
      </c>
      <c r="B1504" s="443" t="s">
        <v>759</v>
      </c>
      <c r="C1504" s="436"/>
      <c r="D1504" s="436"/>
      <c r="E1504" s="436"/>
      <c r="F1504" s="436"/>
      <c r="G1504" s="436"/>
      <c r="H1504" s="91" t="s">
        <v>2963</v>
      </c>
      <c r="I1504" s="436"/>
      <c r="J1504" s="436"/>
      <c r="K1504" s="436"/>
      <c r="L1504" s="436"/>
    </row>
    <row r="1505" spans="1:12" ht="15.75" customHeight="1">
      <c r="A1505" s="40" t="s">
        <v>1526</v>
      </c>
      <c r="B1505" s="128" t="s">
        <v>2964</v>
      </c>
      <c r="C1505" s="436"/>
      <c r="D1505" s="436" t="s">
        <v>2965</v>
      </c>
      <c r="E1505" s="436"/>
      <c r="F1505" s="436"/>
      <c r="G1505" s="91" t="s">
        <v>2966</v>
      </c>
      <c r="H1505" s="436">
        <v>130</v>
      </c>
      <c r="I1505" s="436"/>
      <c r="J1505" s="436"/>
      <c r="K1505" s="436"/>
      <c r="L1505" s="436"/>
    </row>
    <row r="1506" spans="1:12" ht="15.75" customHeight="1">
      <c r="B1506" s="128" t="s">
        <v>2967</v>
      </c>
      <c r="C1506" s="436"/>
      <c r="D1506" s="91" t="s">
        <v>2968</v>
      </c>
      <c r="E1506" s="436"/>
      <c r="F1506" s="436"/>
      <c r="G1506" s="91" t="s">
        <v>2969</v>
      </c>
      <c r="H1506" s="436">
        <v>27</v>
      </c>
      <c r="I1506" s="436"/>
      <c r="J1506" s="436"/>
      <c r="K1506" s="436"/>
      <c r="L1506" s="436"/>
    </row>
    <row r="1507" spans="1:12" ht="15.75" customHeight="1">
      <c r="B1507" s="128" t="s">
        <v>2970</v>
      </c>
      <c r="C1507" s="436"/>
      <c r="D1507" s="91" t="s">
        <v>2971</v>
      </c>
      <c r="E1507" s="436"/>
      <c r="F1507" s="436"/>
      <c r="G1507" s="91" t="s">
        <v>2972</v>
      </c>
      <c r="H1507" s="436">
        <v>1142</v>
      </c>
      <c r="I1507" s="436"/>
      <c r="J1507" s="436"/>
      <c r="K1507" s="436"/>
      <c r="L1507" s="436"/>
    </row>
    <row r="1508" spans="1:12" ht="15.75" customHeight="1">
      <c r="B1508" s="128" t="s">
        <v>2973</v>
      </c>
      <c r="C1508" s="436"/>
      <c r="D1508" s="91" t="s">
        <v>2974</v>
      </c>
      <c r="E1508" s="436"/>
      <c r="F1508" s="436"/>
      <c r="G1508" s="91" t="s">
        <v>2975</v>
      </c>
      <c r="H1508" s="436">
        <v>35</v>
      </c>
      <c r="I1508" s="436"/>
      <c r="J1508" s="436"/>
      <c r="K1508" s="436"/>
      <c r="L1508" s="436"/>
    </row>
    <row r="1509" spans="1:12" ht="15.75" customHeight="1">
      <c r="A1509" s="40" t="s">
        <v>1527</v>
      </c>
      <c r="B1509" s="128" t="s">
        <v>2976</v>
      </c>
      <c r="C1509" s="91" t="s">
        <v>759</v>
      </c>
      <c r="D1509" s="436"/>
      <c r="E1509" s="436"/>
      <c r="F1509" s="436"/>
      <c r="G1509" s="436"/>
      <c r="H1509" s="436"/>
      <c r="I1509" s="436"/>
      <c r="J1509" s="436"/>
      <c r="K1509" s="436"/>
      <c r="L1509" s="436"/>
    </row>
    <row r="1510" spans="1:12" ht="15.75" customHeight="1">
      <c r="A1510" s="40" t="s">
        <v>1528</v>
      </c>
      <c r="B1510" s="128" t="s">
        <v>759</v>
      </c>
      <c r="C1510" s="91"/>
      <c r="D1510" s="436"/>
      <c r="E1510" s="436"/>
      <c r="F1510" s="436"/>
      <c r="G1510" s="436"/>
      <c r="H1510" s="436"/>
      <c r="I1510" s="436"/>
      <c r="J1510" s="436"/>
      <c r="K1510" s="436"/>
      <c r="L1510" s="436"/>
    </row>
    <row r="1511" spans="1:12" ht="15.75" customHeight="1">
      <c r="A1511" s="40" t="s">
        <v>1531</v>
      </c>
      <c r="B1511" s="128" t="s">
        <v>2824</v>
      </c>
      <c r="C1511" s="436"/>
      <c r="D1511" s="91" t="s">
        <v>2209</v>
      </c>
      <c r="E1511" s="436"/>
      <c r="F1511" s="436">
        <v>36</v>
      </c>
      <c r="G1511" s="436">
        <v>38</v>
      </c>
      <c r="H1511" s="436"/>
      <c r="I1511" s="436"/>
      <c r="J1511" s="436"/>
      <c r="K1511" s="436"/>
      <c r="L1511" s="436"/>
    </row>
    <row r="1512" spans="1:12" ht="15.75" customHeight="1">
      <c r="A1512" s="40" t="s">
        <v>1532</v>
      </c>
      <c r="B1512" s="128" t="s">
        <v>1309</v>
      </c>
      <c r="C1512" s="436"/>
      <c r="D1512" s="436"/>
      <c r="E1512" s="436">
        <v>2</v>
      </c>
      <c r="F1512" s="436">
        <v>36</v>
      </c>
      <c r="G1512" s="91" t="s">
        <v>669</v>
      </c>
      <c r="H1512" s="436"/>
      <c r="I1512" s="436"/>
      <c r="J1512" s="436"/>
      <c r="K1512" s="436"/>
      <c r="L1512" s="436"/>
    </row>
    <row r="1513" spans="1:12" ht="15.75" customHeight="1">
      <c r="A1513" s="40" t="s">
        <v>1536</v>
      </c>
      <c r="B1513" s="128" t="s">
        <v>2863</v>
      </c>
      <c r="C1513" s="436"/>
      <c r="D1513" s="91" t="s">
        <v>2977</v>
      </c>
      <c r="E1513" s="91" t="s">
        <v>2978</v>
      </c>
      <c r="F1513" s="436"/>
      <c r="G1513" s="91" t="s">
        <v>2210</v>
      </c>
      <c r="H1513" s="436"/>
      <c r="I1513" s="436"/>
      <c r="J1513" s="436"/>
      <c r="K1513" s="436"/>
      <c r="L1513" s="91" t="s">
        <v>2979</v>
      </c>
    </row>
    <row r="1514" spans="1:12" ht="15.75" customHeight="1">
      <c r="A1514" s="40" t="s">
        <v>1541</v>
      </c>
      <c r="B1514" s="128" t="s">
        <v>2980</v>
      </c>
      <c r="C1514" s="436"/>
      <c r="D1514" s="436"/>
      <c r="E1514" s="436"/>
      <c r="F1514" s="91" t="s">
        <v>1543</v>
      </c>
      <c r="G1514" s="91" t="s">
        <v>2981</v>
      </c>
      <c r="H1514" s="436">
        <v>22</v>
      </c>
      <c r="I1514" s="436"/>
      <c r="J1514" s="436"/>
      <c r="K1514" s="436"/>
      <c r="L1514" s="91" t="s">
        <v>2982</v>
      </c>
    </row>
    <row r="1515" spans="1:12" ht="15.75" customHeight="1">
      <c r="A1515" s="40" t="s">
        <v>1546</v>
      </c>
      <c r="B1515" s="128" t="s">
        <v>759</v>
      </c>
      <c r="C1515" s="436"/>
      <c r="D1515" s="436"/>
      <c r="E1515" s="436"/>
      <c r="F1515" s="436"/>
      <c r="G1515" s="436"/>
      <c r="H1515" s="436"/>
      <c r="I1515" s="436"/>
      <c r="J1515" s="436"/>
      <c r="K1515" s="436"/>
      <c r="L1515" s="436"/>
    </row>
    <row r="1516" spans="1:12" ht="15.75" customHeight="1">
      <c r="A1516" s="109" t="s">
        <v>1284</v>
      </c>
      <c r="B1516" s="128" t="s">
        <v>2983</v>
      </c>
      <c r="C1516" s="436"/>
      <c r="D1516" s="91" t="s">
        <v>2214</v>
      </c>
      <c r="E1516" s="436"/>
      <c r="F1516" s="436"/>
      <c r="G1516" s="436"/>
      <c r="H1516" s="436"/>
      <c r="I1516" s="436"/>
      <c r="J1516" s="436"/>
      <c r="K1516" s="436"/>
      <c r="L1516" s="436"/>
    </row>
    <row r="1517" spans="1:12" ht="15.75" customHeight="1">
      <c r="A1517" s="40" t="s">
        <v>1548</v>
      </c>
      <c r="B1517" s="128" t="s">
        <v>1281</v>
      </c>
      <c r="C1517" s="436"/>
      <c r="D1517" s="436"/>
      <c r="E1517" s="436"/>
      <c r="F1517" s="91" t="s">
        <v>2984</v>
      </c>
      <c r="G1517" s="436">
        <v>40</v>
      </c>
      <c r="H1517" s="91" t="s">
        <v>1961</v>
      </c>
      <c r="I1517" s="436"/>
      <c r="J1517" s="436"/>
      <c r="K1517" s="436"/>
      <c r="L1517" s="91" t="s">
        <v>2985</v>
      </c>
    </row>
    <row r="1518" spans="1:12" ht="15.75" customHeight="1">
      <c r="A1518" s="40" t="s">
        <v>1551</v>
      </c>
      <c r="B1518" s="128" t="s">
        <v>2763</v>
      </c>
      <c r="C1518" s="436"/>
      <c r="D1518" s="435">
        <v>3121</v>
      </c>
      <c r="E1518" s="436"/>
      <c r="F1518" s="436">
        <v>40</v>
      </c>
      <c r="G1518" s="436"/>
      <c r="H1518" s="436"/>
      <c r="I1518" s="436"/>
      <c r="J1518" s="436"/>
      <c r="K1518" s="436"/>
      <c r="L1518" s="436"/>
    </row>
    <row r="1519" spans="1:12" ht="15.75" customHeight="1">
      <c r="A1519" s="40" t="s">
        <v>1554</v>
      </c>
      <c r="B1519" s="128" t="s">
        <v>2986</v>
      </c>
      <c r="C1519" s="436"/>
      <c r="D1519" s="435">
        <v>3145</v>
      </c>
      <c r="E1519" s="436"/>
      <c r="F1519" s="436"/>
      <c r="G1519" s="91" t="s">
        <v>2215</v>
      </c>
      <c r="H1519" s="436"/>
      <c r="I1519" s="436"/>
      <c r="J1519" s="436"/>
      <c r="K1519" s="436"/>
      <c r="L1519" s="436"/>
    </row>
    <row r="1520" spans="1:12" ht="15.75" customHeight="1">
      <c r="A1520" s="40" t="s">
        <v>1557</v>
      </c>
      <c r="B1520" s="128" t="s">
        <v>335</v>
      </c>
      <c r="C1520" s="436"/>
      <c r="D1520" s="435" t="s">
        <v>2217</v>
      </c>
      <c r="E1520" s="91">
        <v>36.5</v>
      </c>
      <c r="F1520" s="128" t="s">
        <v>1558</v>
      </c>
      <c r="G1520" s="91" t="s">
        <v>2216</v>
      </c>
      <c r="H1520" s="436"/>
      <c r="I1520" s="436"/>
      <c r="J1520" s="436"/>
      <c r="K1520" s="436"/>
      <c r="L1520" s="436"/>
    </row>
    <row r="1521" spans="1:7" ht="15.75" customHeight="1">
      <c r="A1521" s="40" t="s">
        <v>1560</v>
      </c>
      <c r="B1521" s="128" t="s">
        <v>2872</v>
      </c>
      <c r="C1521" s="91" t="s">
        <v>759</v>
      </c>
      <c r="D1521" s="436"/>
      <c r="E1521" s="436"/>
      <c r="F1521" s="436"/>
      <c r="G1521" s="436"/>
    </row>
    <row r="1522" spans="1:7" ht="15.75" customHeight="1">
      <c r="A1522" s="40" t="s">
        <v>1563</v>
      </c>
      <c r="B1522" s="128" t="s">
        <v>2773</v>
      </c>
      <c r="C1522" s="436"/>
      <c r="D1522" s="436"/>
      <c r="E1522" s="91">
        <v>41.5</v>
      </c>
      <c r="F1522" s="128" t="s">
        <v>1564</v>
      </c>
      <c r="G1522" s="91">
        <v>39.1</v>
      </c>
    </row>
    <row r="1523" spans="1:7" ht="15.75" customHeight="1">
      <c r="A1523" s="40" t="s">
        <v>1284</v>
      </c>
      <c r="B1523" s="128" t="s">
        <v>2671</v>
      </c>
      <c r="C1523" s="436"/>
      <c r="D1523" s="435">
        <v>3250</v>
      </c>
      <c r="E1523" s="436"/>
      <c r="F1523" s="436"/>
      <c r="G1523" s="91">
        <v>39.299999999999997</v>
      </c>
    </row>
    <row r="1524" spans="1:7" ht="15.75" customHeight="1">
      <c r="A1524" s="40" t="s">
        <v>1567</v>
      </c>
      <c r="B1524" s="128" t="s">
        <v>759</v>
      </c>
      <c r="C1524" s="436"/>
      <c r="D1524" s="436"/>
      <c r="E1524" s="436"/>
      <c r="F1524" s="436"/>
      <c r="G1524" s="436"/>
    </row>
    <row r="1525" spans="1:7" ht="15.75" customHeight="1">
      <c r="A1525" s="40" t="s">
        <v>47</v>
      </c>
      <c r="B1525" s="128" t="s">
        <v>1281</v>
      </c>
      <c r="C1525" s="436"/>
      <c r="D1525" s="436"/>
      <c r="E1525" s="436"/>
      <c r="F1525" s="91" t="s">
        <v>2454</v>
      </c>
      <c r="G1525" s="91" t="s">
        <v>2659</v>
      </c>
    </row>
    <row r="1526" spans="1:7" ht="15.75" customHeight="1">
      <c r="B1526" s="128" t="s">
        <v>2741</v>
      </c>
      <c r="C1526" s="436"/>
      <c r="D1526" s="436"/>
      <c r="E1526" s="436"/>
      <c r="F1526" s="436">
        <v>30</v>
      </c>
      <c r="G1526" s="91" t="s">
        <v>2659</v>
      </c>
    </row>
    <row r="1527" spans="1:7" ht="15.75" customHeight="1">
      <c r="B1527" s="128" t="s">
        <v>1029</v>
      </c>
      <c r="C1527" s="436"/>
      <c r="D1527" s="436"/>
      <c r="E1527" s="436"/>
      <c r="F1527" s="91" t="s">
        <v>1743</v>
      </c>
      <c r="G1527" s="91" t="s">
        <v>2659</v>
      </c>
    </row>
    <row r="1528" spans="1:7" ht="15.75" customHeight="1">
      <c r="B1528" s="128" t="s">
        <v>1153</v>
      </c>
      <c r="C1528" s="436"/>
      <c r="D1528" s="436"/>
      <c r="E1528" s="436"/>
      <c r="F1528" s="91" t="s">
        <v>2414</v>
      </c>
      <c r="G1528" s="91" t="s">
        <v>2659</v>
      </c>
    </row>
    <row r="1529" spans="1:7" ht="15.75" customHeight="1">
      <c r="B1529" s="128" t="s">
        <v>1025</v>
      </c>
      <c r="C1529" s="436"/>
      <c r="D1529" s="436"/>
      <c r="E1529" s="436"/>
      <c r="F1529" s="91" t="s">
        <v>2372</v>
      </c>
      <c r="G1529" s="91" t="s">
        <v>2659</v>
      </c>
    </row>
    <row r="1530" spans="1:7" ht="15.75" customHeight="1">
      <c r="B1530" s="128" t="s">
        <v>1009</v>
      </c>
      <c r="C1530" s="436"/>
      <c r="D1530" s="436"/>
      <c r="E1530" s="436"/>
      <c r="F1530" s="91" t="s">
        <v>993</v>
      </c>
      <c r="G1530" s="91" t="s">
        <v>2659</v>
      </c>
    </row>
    <row r="1531" spans="1:7" ht="15.75" customHeight="1">
      <c r="B1531" s="128" t="s">
        <v>892</v>
      </c>
      <c r="C1531" s="436"/>
      <c r="D1531" s="436"/>
      <c r="E1531" s="436"/>
      <c r="F1531" s="91" t="s">
        <v>715</v>
      </c>
      <c r="G1531" s="436"/>
    </row>
    <row r="1532" spans="1:7" ht="15.75" customHeight="1">
      <c r="B1532" s="128" t="s">
        <v>810</v>
      </c>
      <c r="C1532" s="436"/>
      <c r="D1532" s="436"/>
      <c r="E1532" s="436"/>
      <c r="F1532" s="436">
        <v>38</v>
      </c>
      <c r="G1532" s="436"/>
    </row>
    <row r="1533" spans="1:7" ht="15.75" customHeight="1">
      <c r="A1533" s="40" t="s">
        <v>1574</v>
      </c>
      <c r="B1533" s="128" t="s">
        <v>2929</v>
      </c>
      <c r="C1533" s="436"/>
      <c r="D1533" s="435" t="s">
        <v>2218</v>
      </c>
      <c r="E1533" s="436"/>
      <c r="F1533" s="128" t="s">
        <v>1576</v>
      </c>
      <c r="G1533" s="436"/>
    </row>
    <row r="1534" spans="1:7" ht="15.75" customHeight="1">
      <c r="A1534" s="40" t="s">
        <v>1578</v>
      </c>
      <c r="B1534" s="128" t="s">
        <v>759</v>
      </c>
      <c r="C1534" s="436"/>
      <c r="D1534" s="436"/>
      <c r="E1534" s="436"/>
      <c r="F1534" s="436"/>
      <c r="G1534" s="436"/>
    </row>
    <row r="1535" spans="1:7" ht="15.75" customHeight="1">
      <c r="A1535" s="40" t="s">
        <v>1580</v>
      </c>
      <c r="B1535" s="128" t="s">
        <v>2821</v>
      </c>
      <c r="C1535" s="436"/>
      <c r="D1535" s="91" t="s">
        <v>2219</v>
      </c>
      <c r="E1535" s="436"/>
      <c r="F1535" s="436"/>
      <c r="G1535" s="436">
        <v>39</v>
      </c>
    </row>
    <row r="1536" spans="1:7" ht="15.75" customHeight="1">
      <c r="A1536" s="40" t="s">
        <v>40</v>
      </c>
      <c r="B1536" s="128" t="s">
        <v>2987</v>
      </c>
      <c r="C1536" s="436"/>
      <c r="D1536" s="435" t="s">
        <v>2131</v>
      </c>
      <c r="E1536" s="91" t="s">
        <v>1583</v>
      </c>
      <c r="F1536" s="128" t="s">
        <v>1582</v>
      </c>
      <c r="G1536" s="436"/>
    </row>
    <row r="1537" spans="1:12" ht="15.75" customHeight="1">
      <c r="A1537" s="40" t="s">
        <v>1585</v>
      </c>
      <c r="B1537" s="128" t="s">
        <v>1281</v>
      </c>
      <c r="C1537" s="436"/>
      <c r="D1537" s="436">
        <v>1540</v>
      </c>
      <c r="E1537" s="436"/>
      <c r="F1537" s="436"/>
      <c r="G1537" s="436">
        <v>28</v>
      </c>
      <c r="H1537" s="91" t="s">
        <v>2358</v>
      </c>
      <c r="I1537" s="436"/>
      <c r="J1537" s="436"/>
      <c r="K1537" s="436"/>
      <c r="L1537" s="436"/>
    </row>
    <row r="1538" spans="1:12" ht="15.75" customHeight="1">
      <c r="A1538" s="40" t="s">
        <v>1586</v>
      </c>
      <c r="B1538" s="128" t="s">
        <v>2988</v>
      </c>
      <c r="C1538" s="436"/>
      <c r="D1538" s="436"/>
      <c r="E1538" s="436"/>
      <c r="F1538" s="436"/>
      <c r="G1538" s="91" t="s">
        <v>2220</v>
      </c>
      <c r="H1538" s="436"/>
      <c r="I1538" s="436"/>
      <c r="J1538" s="436"/>
      <c r="K1538" s="436"/>
      <c r="L1538" s="436"/>
    </row>
    <row r="1539" spans="1:12" ht="15.75" customHeight="1">
      <c r="A1539" s="40" t="s">
        <v>1587</v>
      </c>
      <c r="B1539" s="128" t="s">
        <v>1281</v>
      </c>
      <c r="C1539" s="436"/>
      <c r="D1539" s="436"/>
      <c r="E1539" s="436">
        <v>37</v>
      </c>
      <c r="F1539" s="91" t="s">
        <v>1336</v>
      </c>
      <c r="G1539" s="436"/>
      <c r="H1539" s="436"/>
      <c r="I1539" s="436"/>
      <c r="J1539" s="436"/>
      <c r="K1539" s="436"/>
      <c r="L1539" s="436"/>
    </row>
    <row r="1540" spans="1:12" ht="15.75" customHeight="1">
      <c r="B1540" s="128" t="s">
        <v>2741</v>
      </c>
      <c r="C1540" s="436"/>
      <c r="D1540" s="436"/>
      <c r="E1540" s="436">
        <v>56</v>
      </c>
      <c r="F1540" s="91" t="s">
        <v>2116</v>
      </c>
      <c r="G1540" s="436"/>
      <c r="H1540" s="436"/>
      <c r="I1540" s="436"/>
      <c r="J1540" s="436"/>
      <c r="K1540" s="436"/>
      <c r="L1540" s="436"/>
    </row>
    <row r="1541" spans="1:12" ht="15.75" customHeight="1">
      <c r="B1541" s="128" t="s">
        <v>1029</v>
      </c>
      <c r="C1541" s="436"/>
      <c r="D1541" s="436"/>
      <c r="E1541" s="436">
        <v>111</v>
      </c>
      <c r="F1541" s="91" t="s">
        <v>2989</v>
      </c>
      <c r="G1541" s="436"/>
      <c r="H1541" s="436"/>
      <c r="I1541" s="436"/>
      <c r="J1541" s="436"/>
      <c r="K1541" s="436"/>
      <c r="L1541" s="436"/>
    </row>
    <row r="1542" spans="1:12" ht="15.75" customHeight="1">
      <c r="B1542" s="128" t="s">
        <v>1153</v>
      </c>
      <c r="C1542" s="436"/>
      <c r="D1542" s="436"/>
      <c r="E1542" s="436"/>
      <c r="F1542" s="91" t="s">
        <v>2125</v>
      </c>
      <c r="G1542" s="436"/>
      <c r="H1542" s="436"/>
      <c r="I1542" s="436"/>
      <c r="J1542" s="436"/>
      <c r="K1542" s="436"/>
      <c r="L1542" s="436"/>
    </row>
    <row r="1543" spans="1:12" ht="15.75" customHeight="1">
      <c r="B1543" s="128" t="s">
        <v>1025</v>
      </c>
      <c r="C1543" s="436"/>
      <c r="D1543" s="436"/>
      <c r="E1543" s="436"/>
      <c r="F1543" s="91" t="s">
        <v>2041</v>
      </c>
      <c r="G1543" s="436"/>
      <c r="H1543" s="436"/>
      <c r="I1543" s="436"/>
      <c r="J1543" s="436"/>
      <c r="K1543" s="436"/>
      <c r="L1543" s="436"/>
    </row>
    <row r="1544" spans="1:12" ht="15.75" customHeight="1">
      <c r="B1544" s="128" t="s">
        <v>1009</v>
      </c>
      <c r="C1544" s="436"/>
      <c r="D1544" s="436"/>
      <c r="E1544" s="436"/>
      <c r="F1544" s="91" t="s">
        <v>875</v>
      </c>
      <c r="G1544" s="436"/>
      <c r="H1544" s="436"/>
      <c r="I1544" s="436"/>
      <c r="J1544" s="436"/>
      <c r="K1544" s="436"/>
      <c r="L1544" s="436"/>
    </row>
    <row r="1545" spans="1:12" ht="15.75" customHeight="1">
      <c r="A1545" s="40" t="s">
        <v>1589</v>
      </c>
      <c r="B1545" s="128" t="s">
        <v>1281</v>
      </c>
      <c r="C1545" s="436"/>
      <c r="D1545" s="436">
        <v>3790</v>
      </c>
      <c r="E1545" s="436"/>
      <c r="F1545" s="436">
        <v>37</v>
      </c>
      <c r="G1545" s="436">
        <v>38</v>
      </c>
      <c r="H1545" s="436"/>
      <c r="I1545" s="436"/>
      <c r="J1545" s="436"/>
      <c r="K1545" s="436"/>
      <c r="L1545" s="91" t="s">
        <v>2990</v>
      </c>
    </row>
    <row r="1546" spans="1:12" ht="15.75" customHeight="1">
      <c r="B1546" s="128" t="s">
        <v>2741</v>
      </c>
      <c r="C1546" s="436"/>
      <c r="D1546" s="436">
        <v>3125</v>
      </c>
      <c r="E1546" s="436"/>
      <c r="F1546" s="91" t="s">
        <v>2991</v>
      </c>
      <c r="G1546" s="436">
        <v>40</v>
      </c>
      <c r="H1546" s="436"/>
      <c r="I1546" s="436"/>
      <c r="J1546" s="436"/>
      <c r="K1546" s="436"/>
      <c r="L1546" s="91" t="s">
        <v>2990</v>
      </c>
    </row>
    <row r="1547" spans="1:12" ht="15.75" customHeight="1">
      <c r="B1547" s="128" t="s">
        <v>1029</v>
      </c>
      <c r="C1547" s="436"/>
      <c r="D1547" s="436">
        <v>1140</v>
      </c>
      <c r="E1547" s="436"/>
      <c r="F1547" s="436">
        <v>30</v>
      </c>
      <c r="G1547" s="436">
        <v>31</v>
      </c>
      <c r="H1547" s="436"/>
      <c r="I1547" s="436"/>
      <c r="J1547" s="436"/>
      <c r="K1547" s="436"/>
      <c r="L1547" s="91" t="s">
        <v>2990</v>
      </c>
    </row>
    <row r="1548" spans="1:12" ht="15.75" customHeight="1">
      <c r="B1548" s="128" t="s">
        <v>1153</v>
      </c>
      <c r="C1548" s="436"/>
      <c r="D1548" s="436">
        <v>2835</v>
      </c>
      <c r="E1548" s="436"/>
      <c r="F1548" s="436">
        <v>38</v>
      </c>
      <c r="G1548" s="436">
        <v>38</v>
      </c>
      <c r="H1548" s="436"/>
      <c r="I1548" s="436"/>
      <c r="J1548" s="436"/>
      <c r="K1548" s="436"/>
      <c r="L1548" s="91" t="s">
        <v>2990</v>
      </c>
    </row>
    <row r="1549" spans="1:12" ht="15.75" customHeight="1">
      <c r="B1549" s="128" t="s">
        <v>1025</v>
      </c>
      <c r="C1549" s="436"/>
      <c r="D1549" s="436">
        <v>2845</v>
      </c>
      <c r="E1549" s="436"/>
      <c r="F1549" s="436">
        <v>38</v>
      </c>
      <c r="G1549" s="436">
        <v>38</v>
      </c>
      <c r="H1549" s="436"/>
      <c r="I1549" s="436"/>
      <c r="J1549" s="436"/>
      <c r="K1549" s="436"/>
      <c r="L1549" s="91" t="s">
        <v>2990</v>
      </c>
    </row>
    <row r="1550" spans="1:12" ht="15.75" customHeight="1">
      <c r="B1550" s="128" t="s">
        <v>1009</v>
      </c>
      <c r="C1550" s="436"/>
      <c r="D1550" s="436">
        <v>3210</v>
      </c>
      <c r="E1550" s="436"/>
      <c r="F1550" s="436">
        <v>7</v>
      </c>
      <c r="G1550" s="436">
        <v>37.5</v>
      </c>
      <c r="H1550" s="436"/>
      <c r="I1550" s="436"/>
      <c r="J1550" s="436"/>
      <c r="K1550" s="436"/>
      <c r="L1550" s="91" t="s">
        <v>2990</v>
      </c>
    </row>
    <row r="1551" spans="1:12" ht="15.75" customHeight="1">
      <c r="B1551" s="128" t="s">
        <v>2992</v>
      </c>
      <c r="C1551" s="436"/>
      <c r="D1551" s="435" t="s">
        <v>2222</v>
      </c>
      <c r="E1551" s="436"/>
      <c r="F1551" s="436"/>
      <c r="G1551" s="436"/>
      <c r="H1551" s="436"/>
      <c r="I1551" s="436"/>
      <c r="J1551" s="436"/>
      <c r="K1551" s="436"/>
      <c r="L1551" s="436"/>
    </row>
    <row r="1552" spans="1:12" ht="15.75" customHeight="1">
      <c r="A1552" s="40" t="s">
        <v>1590</v>
      </c>
      <c r="B1552" s="128" t="s">
        <v>2987</v>
      </c>
      <c r="C1552" s="436"/>
      <c r="D1552" s="436"/>
      <c r="E1552" s="436">
        <v>56</v>
      </c>
      <c r="F1552" s="128" t="s">
        <v>1592</v>
      </c>
      <c r="G1552" s="91" t="s">
        <v>2223</v>
      </c>
      <c r="H1552" s="436"/>
      <c r="I1552" s="436"/>
      <c r="J1552" s="436"/>
      <c r="K1552" s="436"/>
      <c r="L1552" s="436"/>
    </row>
    <row r="1553" spans="1:8" ht="15.75" customHeight="1">
      <c r="A1553" s="40" t="s">
        <v>1594</v>
      </c>
      <c r="B1553" s="128" t="s">
        <v>2993</v>
      </c>
      <c r="C1553" s="436"/>
      <c r="D1553" s="435" t="s">
        <v>2224</v>
      </c>
      <c r="E1553" s="436"/>
      <c r="F1553" s="128" t="s">
        <v>1596</v>
      </c>
      <c r="G1553" s="436"/>
      <c r="H1553" s="436"/>
    </row>
    <row r="1554" spans="1:8" ht="15.75" customHeight="1">
      <c r="A1554" s="40" t="s">
        <v>1598</v>
      </c>
      <c r="B1554" s="128" t="s">
        <v>2770</v>
      </c>
      <c r="C1554" s="436"/>
      <c r="D1554" s="435" t="s">
        <v>2226</v>
      </c>
      <c r="E1554" s="436"/>
      <c r="F1554" s="128" t="s">
        <v>1600</v>
      </c>
      <c r="G1554" s="91" t="s">
        <v>2225</v>
      </c>
      <c r="H1554" s="436"/>
    </row>
    <row r="1555" spans="1:8" ht="15.75" customHeight="1">
      <c r="A1555" s="40" t="s">
        <v>1601</v>
      </c>
      <c r="B1555" s="128" t="s">
        <v>759</v>
      </c>
      <c r="C1555" s="436"/>
      <c r="D1555" s="436"/>
      <c r="E1555" s="436"/>
      <c r="F1555" s="436"/>
      <c r="G1555" s="436"/>
      <c r="H1555" s="436"/>
    </row>
    <row r="1556" spans="1:8" ht="15.75" customHeight="1">
      <c r="A1556" s="40" t="s">
        <v>1602</v>
      </c>
      <c r="B1556" s="128" t="s">
        <v>759</v>
      </c>
      <c r="C1556" s="436"/>
      <c r="D1556" s="436"/>
      <c r="E1556" s="436"/>
      <c r="F1556" s="436"/>
      <c r="G1556" s="436"/>
      <c r="H1556" s="436"/>
    </row>
    <row r="1557" spans="1:8" ht="15.75" customHeight="1">
      <c r="A1557" s="40" t="s">
        <v>1604</v>
      </c>
      <c r="B1557" s="128" t="s">
        <v>2994</v>
      </c>
      <c r="C1557" s="436"/>
      <c r="D1557" s="435">
        <v>3097</v>
      </c>
      <c r="E1557" s="436"/>
      <c r="F1557" s="436"/>
      <c r="G1557" s="91">
        <v>38.200000000000003</v>
      </c>
      <c r="H1557" s="436"/>
    </row>
    <row r="1558" spans="1:8" ht="15.75" customHeight="1">
      <c r="A1558" s="40" t="s">
        <v>1611</v>
      </c>
      <c r="B1558" s="128" t="s">
        <v>2504</v>
      </c>
      <c r="C1558" s="436"/>
      <c r="D1558" s="435" t="s">
        <v>2228</v>
      </c>
      <c r="E1558" s="436"/>
      <c r="F1558" s="436"/>
      <c r="G1558" s="91" t="s">
        <v>2227</v>
      </c>
      <c r="H1558" s="436"/>
    </row>
    <row r="1559" spans="1:8" ht="15.75" customHeight="1">
      <c r="A1559" s="40" t="s">
        <v>1613</v>
      </c>
      <c r="B1559" s="128" t="s">
        <v>1281</v>
      </c>
      <c r="C1559" s="436"/>
      <c r="D1559" s="436">
        <v>1250</v>
      </c>
      <c r="E1559" s="436"/>
      <c r="F1559" s="436"/>
      <c r="G1559" s="436">
        <v>32</v>
      </c>
      <c r="H1559" s="436"/>
    </row>
    <row r="1560" spans="1:8" ht="15.75" customHeight="1">
      <c r="B1560" s="128" t="s">
        <v>2741</v>
      </c>
      <c r="C1560" s="436"/>
      <c r="D1560" s="436">
        <v>2500</v>
      </c>
      <c r="E1560" s="436"/>
      <c r="F1560" s="436"/>
      <c r="G1560" s="436">
        <v>33</v>
      </c>
      <c r="H1560" s="436"/>
    </row>
    <row r="1561" spans="1:8" ht="15.75" customHeight="1">
      <c r="A1561" s="40" t="s">
        <v>1615</v>
      </c>
      <c r="B1561" s="128" t="s">
        <v>1281</v>
      </c>
      <c r="C1561" s="436"/>
      <c r="D1561" s="436"/>
      <c r="E1561" s="436">
        <v>2</v>
      </c>
      <c r="F1561" s="91" t="s">
        <v>732</v>
      </c>
      <c r="G1561" s="91" t="s">
        <v>1743</v>
      </c>
      <c r="H1561" s="91"/>
    </row>
    <row r="1562" spans="1:8" ht="15.75" customHeight="1">
      <c r="B1562" s="128" t="s">
        <v>2741</v>
      </c>
      <c r="C1562" s="436"/>
      <c r="D1562" s="436"/>
      <c r="E1562" s="436">
        <v>0</v>
      </c>
      <c r="F1562" s="91" t="s">
        <v>715</v>
      </c>
      <c r="G1562" s="91" t="s">
        <v>715</v>
      </c>
      <c r="H1562" s="128"/>
    </row>
    <row r="1563" spans="1:8" ht="15.75" customHeight="1">
      <c r="B1563" s="128" t="s">
        <v>1029</v>
      </c>
      <c r="C1563" s="436"/>
      <c r="D1563" s="436"/>
      <c r="E1563" s="436">
        <v>0</v>
      </c>
      <c r="F1563" s="91" t="s">
        <v>1743</v>
      </c>
      <c r="G1563" s="91" t="s">
        <v>1743</v>
      </c>
      <c r="H1563" s="436"/>
    </row>
    <row r="1564" spans="1:8" ht="15.75" customHeight="1">
      <c r="B1564" s="128" t="s">
        <v>1153</v>
      </c>
      <c r="C1564" s="436"/>
      <c r="D1564" s="436"/>
      <c r="E1564" s="436">
        <v>4</v>
      </c>
      <c r="F1564" s="91" t="s">
        <v>1529</v>
      </c>
      <c r="G1564" s="91" t="s">
        <v>1054</v>
      </c>
      <c r="H1564" s="436"/>
    </row>
    <row r="1565" spans="1:8" ht="15.75" customHeight="1">
      <c r="B1565" s="128" t="s">
        <v>1025</v>
      </c>
      <c r="C1565" s="436"/>
      <c r="D1565" s="436"/>
      <c r="E1565" s="436">
        <v>0</v>
      </c>
      <c r="F1565" s="91" t="s">
        <v>2041</v>
      </c>
      <c r="G1565" s="91" t="s">
        <v>2041</v>
      </c>
      <c r="H1565" s="436"/>
    </row>
    <row r="1566" spans="1:8" ht="15.75" customHeight="1">
      <c r="B1566" s="128" t="s">
        <v>1009</v>
      </c>
      <c r="C1566" s="436"/>
      <c r="D1566" s="436"/>
      <c r="E1566" s="436">
        <v>0</v>
      </c>
      <c r="F1566" s="91" t="s">
        <v>632</v>
      </c>
      <c r="G1566" s="91" t="s">
        <v>632</v>
      </c>
      <c r="H1566" s="436"/>
    </row>
    <row r="1567" spans="1:8" ht="15.75" customHeight="1">
      <c r="B1567" s="128" t="s">
        <v>892</v>
      </c>
      <c r="C1567" s="436"/>
      <c r="D1567" s="436"/>
      <c r="E1567" s="436">
        <v>7</v>
      </c>
      <c r="F1567" s="91" t="s">
        <v>677</v>
      </c>
      <c r="G1567" s="91" t="s">
        <v>2408</v>
      </c>
      <c r="H1567" s="436"/>
    </row>
    <row r="1568" spans="1:8" ht="15.75" customHeight="1">
      <c r="A1568" s="40" t="s">
        <v>1618</v>
      </c>
      <c r="B1568" s="128" t="s">
        <v>1281</v>
      </c>
      <c r="C1568" s="436"/>
      <c r="D1568" s="436">
        <v>1460</v>
      </c>
      <c r="E1568" s="436"/>
      <c r="F1568" s="436">
        <v>29</v>
      </c>
      <c r="G1568" s="436"/>
      <c r="H1568" s="436"/>
    </row>
    <row r="1569" spans="1:12" ht="15.75" customHeight="1">
      <c r="A1569" s="40" t="s">
        <v>1621</v>
      </c>
      <c r="B1569" s="128" t="s">
        <v>759</v>
      </c>
      <c r="C1569" s="436"/>
      <c r="D1569" s="436"/>
      <c r="E1569" s="436"/>
      <c r="F1569" s="436"/>
      <c r="G1569" s="436"/>
      <c r="H1569" s="436"/>
      <c r="I1569" s="436"/>
      <c r="J1569" s="436"/>
      <c r="K1569" s="436"/>
      <c r="L1569" s="436"/>
    </row>
    <row r="1570" spans="1:12" ht="15.75" customHeight="1">
      <c r="A1570" s="40" t="s">
        <v>1625</v>
      </c>
      <c r="B1570" s="128" t="s">
        <v>1281</v>
      </c>
      <c r="C1570" s="436"/>
      <c r="D1570" s="435">
        <v>3590</v>
      </c>
      <c r="E1570" s="436"/>
      <c r="F1570" s="436"/>
      <c r="G1570" s="436">
        <v>37</v>
      </c>
      <c r="H1570" s="436"/>
      <c r="I1570" s="436"/>
      <c r="J1570" s="436"/>
      <c r="K1570" s="436"/>
      <c r="L1570" s="91" t="s">
        <v>2995</v>
      </c>
    </row>
    <row r="1571" spans="1:12" ht="15.75" customHeight="1">
      <c r="B1571" s="128" t="s">
        <v>2741</v>
      </c>
      <c r="C1571" s="436"/>
      <c r="D1571" s="436">
        <v>3760</v>
      </c>
      <c r="E1571" s="436"/>
      <c r="F1571" s="436"/>
      <c r="G1571" s="436">
        <v>39</v>
      </c>
      <c r="H1571" s="436"/>
      <c r="I1571" s="436"/>
      <c r="J1571" s="436"/>
      <c r="K1571" s="436"/>
      <c r="L1571" s="91" t="s">
        <v>2995</v>
      </c>
    </row>
    <row r="1572" spans="1:12" ht="15.75" customHeight="1">
      <c r="A1572" s="40" t="s">
        <v>1626</v>
      </c>
      <c r="B1572" s="128" t="s">
        <v>759</v>
      </c>
      <c r="C1572" s="436"/>
      <c r="D1572" s="436"/>
      <c r="E1572" s="436"/>
      <c r="F1572" s="436"/>
      <c r="G1572" s="436"/>
      <c r="H1572" s="436"/>
      <c r="I1572" s="436"/>
      <c r="J1572" s="436"/>
      <c r="K1572" s="436"/>
      <c r="L1572" s="436"/>
    </row>
    <row r="1573" spans="1:12" ht="15.75" customHeight="1">
      <c r="A1573" s="40" t="s">
        <v>1628</v>
      </c>
      <c r="B1573" s="128" t="s">
        <v>2996</v>
      </c>
      <c r="C1573" s="436"/>
      <c r="D1573" s="436"/>
      <c r="E1573" s="436"/>
      <c r="F1573" s="128" t="s">
        <v>1630</v>
      </c>
      <c r="G1573" s="436"/>
      <c r="H1573" s="436"/>
      <c r="I1573" s="436"/>
      <c r="J1573" s="436"/>
      <c r="K1573" s="436"/>
      <c r="L1573" s="436"/>
    </row>
    <row r="1574" spans="1:12" ht="15.75" customHeight="1">
      <c r="A1574" s="40" t="s">
        <v>1632</v>
      </c>
      <c r="B1574" s="128" t="s">
        <v>759</v>
      </c>
      <c r="C1574" s="436"/>
      <c r="D1574" s="436"/>
      <c r="E1574" s="436"/>
      <c r="F1574" s="436"/>
      <c r="G1574" s="436"/>
      <c r="H1574" s="436"/>
      <c r="I1574" s="436"/>
      <c r="J1574" s="436"/>
      <c r="K1574" s="436"/>
      <c r="L1574" s="436"/>
    </row>
    <row r="1575" spans="1:12" ht="15.75" customHeight="1">
      <c r="A1575" s="40" t="s">
        <v>1634</v>
      </c>
      <c r="B1575" s="128" t="s">
        <v>2997</v>
      </c>
      <c r="C1575" s="436"/>
      <c r="D1575" s="436"/>
      <c r="E1575" s="436"/>
      <c r="F1575" s="128" t="s">
        <v>1636</v>
      </c>
      <c r="G1575" s="91" t="s">
        <v>2232</v>
      </c>
      <c r="H1575" s="436"/>
      <c r="I1575" s="436"/>
      <c r="J1575" s="436"/>
      <c r="K1575" s="436"/>
      <c r="L1575" s="436"/>
    </row>
    <row r="1576" spans="1:12" ht="15.75" customHeight="1">
      <c r="A1576" s="40" t="s">
        <v>1638</v>
      </c>
      <c r="B1576" s="128" t="s">
        <v>1281</v>
      </c>
      <c r="C1576" s="436"/>
      <c r="D1576" s="435">
        <v>2375</v>
      </c>
      <c r="E1576" s="436">
        <v>9</v>
      </c>
      <c r="F1576" s="128" t="s">
        <v>1364</v>
      </c>
      <c r="G1576" s="91" t="s">
        <v>814</v>
      </c>
      <c r="H1576" s="436"/>
      <c r="I1576" s="436"/>
      <c r="J1576" s="436"/>
      <c r="K1576" s="436"/>
      <c r="L1576" s="436"/>
    </row>
    <row r="1577" spans="1:12" ht="15.75" customHeight="1">
      <c r="A1577" s="40" t="s">
        <v>1639</v>
      </c>
      <c r="B1577" s="128" t="s">
        <v>1281</v>
      </c>
      <c r="C1577" s="436"/>
      <c r="D1577" s="435">
        <v>2350</v>
      </c>
      <c r="E1577" s="436">
        <v>14</v>
      </c>
      <c r="F1577" s="436">
        <v>30</v>
      </c>
      <c r="G1577" s="436">
        <v>32</v>
      </c>
      <c r="H1577" s="436"/>
      <c r="I1577" s="436"/>
      <c r="J1577" s="436"/>
      <c r="K1577" s="436"/>
      <c r="L1577" s="436"/>
    </row>
    <row r="1578" spans="1:12" ht="15.75" customHeight="1">
      <c r="A1578" s="40" t="s">
        <v>1640</v>
      </c>
      <c r="B1578" s="128" t="s">
        <v>2998</v>
      </c>
      <c r="C1578" s="436"/>
      <c r="D1578" s="435" t="s">
        <v>2234</v>
      </c>
      <c r="E1578" s="436"/>
      <c r="F1578" s="128" t="s">
        <v>1642</v>
      </c>
      <c r="G1578" s="91" t="s">
        <v>2233</v>
      </c>
      <c r="H1578" s="436"/>
      <c r="I1578" s="436"/>
      <c r="J1578" s="436"/>
      <c r="K1578" s="436"/>
      <c r="L1578" s="436"/>
    </row>
    <row r="1579" spans="1:12" ht="15.75" customHeight="1">
      <c r="B1579" s="128" t="s">
        <v>2999</v>
      </c>
      <c r="C1579" s="436"/>
      <c r="D1579" s="436">
        <v>2850</v>
      </c>
      <c r="E1579" s="436"/>
      <c r="F1579" s="436"/>
      <c r="G1579" s="91" t="s">
        <v>3000</v>
      </c>
      <c r="H1579" s="436"/>
      <c r="I1579" s="436"/>
      <c r="J1579" s="436"/>
      <c r="K1579" s="436"/>
      <c r="L1579" s="91" t="s">
        <v>3001</v>
      </c>
    </row>
    <row r="1580" spans="1:12" ht="15.75" customHeight="1">
      <c r="B1580" s="128" t="s">
        <v>3002</v>
      </c>
      <c r="C1580" s="436"/>
      <c r="D1580" s="435">
        <v>3170</v>
      </c>
      <c r="E1580" s="436"/>
      <c r="F1580" s="436"/>
      <c r="G1580" s="91" t="s">
        <v>3003</v>
      </c>
      <c r="H1580" s="436"/>
      <c r="I1580" s="436"/>
      <c r="J1580" s="436"/>
      <c r="K1580" s="436"/>
      <c r="L1580" s="91" t="s">
        <v>3004</v>
      </c>
    </row>
    <row r="1581" spans="1:12" ht="15.75" customHeight="1">
      <c r="A1581" s="40" t="s">
        <v>117</v>
      </c>
      <c r="B1581" s="128" t="s">
        <v>1281</v>
      </c>
      <c r="C1581" s="436"/>
      <c r="D1581" s="436"/>
      <c r="E1581" s="436"/>
      <c r="F1581" s="91" t="s">
        <v>659</v>
      </c>
      <c r="G1581" s="91" t="s">
        <v>659</v>
      </c>
      <c r="H1581" s="436"/>
      <c r="I1581" s="436"/>
      <c r="J1581" s="436"/>
      <c r="K1581" s="436"/>
      <c r="L1581" s="436"/>
    </row>
    <row r="1582" spans="1:12" ht="15.75" customHeight="1">
      <c r="B1582" s="128" t="s">
        <v>2741</v>
      </c>
      <c r="C1582" s="436"/>
      <c r="D1582" s="436"/>
      <c r="E1582" s="436"/>
      <c r="F1582" s="91" t="s">
        <v>2152</v>
      </c>
      <c r="G1582" s="91" t="s">
        <v>2152</v>
      </c>
      <c r="H1582" s="436"/>
      <c r="I1582" s="436"/>
      <c r="J1582" s="436"/>
      <c r="K1582" s="436"/>
      <c r="L1582" s="436"/>
    </row>
    <row r="1583" spans="1:12" ht="15.75" customHeight="1">
      <c r="B1583" s="128" t="s">
        <v>1029</v>
      </c>
      <c r="C1583" s="436"/>
      <c r="D1583" s="436"/>
      <c r="E1583" s="436"/>
      <c r="F1583" s="91" t="s">
        <v>1182</v>
      </c>
      <c r="G1583" s="91" t="s">
        <v>1182</v>
      </c>
      <c r="H1583" s="436"/>
      <c r="I1583" s="436"/>
      <c r="J1583" s="436"/>
      <c r="K1583" s="436"/>
      <c r="L1583" s="436"/>
    </row>
    <row r="1584" spans="1:12" ht="15.75" customHeight="1">
      <c r="B1584" s="128" t="s">
        <v>1153</v>
      </c>
      <c r="C1584" s="436"/>
      <c r="D1584" s="436"/>
      <c r="E1584" s="436"/>
      <c r="F1584" s="436">
        <v>40</v>
      </c>
      <c r="G1584" s="436">
        <v>40</v>
      </c>
      <c r="H1584" s="436"/>
      <c r="I1584" s="436"/>
      <c r="J1584" s="436"/>
      <c r="K1584" s="436"/>
      <c r="L1584" s="436"/>
    </row>
    <row r="1585" spans="1:12" ht="15.75" customHeight="1">
      <c r="B1585" s="128" t="s">
        <v>1025</v>
      </c>
      <c r="C1585" s="436"/>
      <c r="D1585" s="436"/>
      <c r="E1585" s="436"/>
      <c r="F1585" s="91" t="s">
        <v>1024</v>
      </c>
      <c r="G1585" s="91" t="s">
        <v>1024</v>
      </c>
      <c r="H1585" s="436"/>
      <c r="I1585" s="436"/>
      <c r="J1585" s="436"/>
      <c r="K1585" s="436"/>
      <c r="L1585" s="436"/>
    </row>
    <row r="1586" spans="1:12" ht="15.75" customHeight="1">
      <c r="B1586" s="128" t="s">
        <v>1009</v>
      </c>
      <c r="C1586" s="436"/>
      <c r="D1586" s="436"/>
      <c r="E1586" s="436"/>
      <c r="F1586" s="91" t="s">
        <v>1024</v>
      </c>
      <c r="G1586" s="91" t="s">
        <v>1024</v>
      </c>
      <c r="H1586" s="436"/>
      <c r="I1586" s="436"/>
      <c r="J1586" s="436"/>
      <c r="K1586" s="436"/>
      <c r="L1586" s="436"/>
    </row>
    <row r="1587" spans="1:12" ht="15.75" customHeight="1">
      <c r="B1587" s="128" t="s">
        <v>892</v>
      </c>
      <c r="C1587" s="436"/>
      <c r="D1587" s="436"/>
      <c r="E1587" s="436"/>
      <c r="F1587" s="91" t="s">
        <v>659</v>
      </c>
      <c r="G1587" s="91" t="s">
        <v>659</v>
      </c>
      <c r="H1587" s="436"/>
      <c r="I1587" s="436"/>
      <c r="J1587" s="436"/>
      <c r="K1587" s="436"/>
      <c r="L1587" s="436"/>
    </row>
    <row r="1588" spans="1:12" ht="15.75" customHeight="1">
      <c r="B1588" s="128" t="s">
        <v>810</v>
      </c>
      <c r="C1588" s="436"/>
      <c r="D1588" s="436"/>
      <c r="E1588" s="436"/>
      <c r="F1588" s="91" t="s">
        <v>2152</v>
      </c>
      <c r="G1588" s="91" t="s">
        <v>2152</v>
      </c>
      <c r="H1588" s="436"/>
      <c r="I1588" s="436"/>
      <c r="J1588" s="436"/>
      <c r="K1588" s="436"/>
      <c r="L1588" s="91" t="s">
        <v>3005</v>
      </c>
    </row>
    <row r="1589" spans="1:12" ht="15.75" customHeight="1">
      <c r="B1589" s="128" t="s">
        <v>1193</v>
      </c>
      <c r="C1589" s="436"/>
      <c r="D1589" s="436"/>
      <c r="E1589" s="436"/>
      <c r="F1589" s="91" t="s">
        <v>2152</v>
      </c>
      <c r="G1589" s="91" t="s">
        <v>2152</v>
      </c>
      <c r="H1589" s="436"/>
      <c r="I1589" s="436"/>
      <c r="J1589" s="436"/>
      <c r="K1589" s="436"/>
      <c r="L1589" s="91" t="s">
        <v>3005</v>
      </c>
    </row>
    <row r="1590" spans="1:12" ht="15.75" customHeight="1">
      <c r="A1590" s="40" t="s">
        <v>1648</v>
      </c>
      <c r="B1590" s="128" t="s">
        <v>3006</v>
      </c>
      <c r="C1590" s="436"/>
      <c r="D1590" s="435" t="s">
        <v>2237</v>
      </c>
      <c r="E1590" s="436"/>
      <c r="F1590" s="436"/>
      <c r="G1590" s="167" t="s">
        <v>2236</v>
      </c>
      <c r="H1590" s="436"/>
      <c r="I1590" s="436"/>
      <c r="J1590" s="436"/>
      <c r="K1590" s="436"/>
      <c r="L1590" s="436"/>
    </row>
    <row r="1591" spans="1:12" ht="15.75" customHeight="1">
      <c r="A1591" s="40" t="s">
        <v>1654</v>
      </c>
      <c r="B1591" s="128" t="s">
        <v>2513</v>
      </c>
      <c r="C1591" s="436"/>
      <c r="D1591" s="436"/>
      <c r="E1591" s="91" t="s">
        <v>1657</v>
      </c>
      <c r="F1591" s="128" t="s">
        <v>1656</v>
      </c>
      <c r="G1591" s="167" t="s">
        <v>2238</v>
      </c>
      <c r="H1591" s="436"/>
      <c r="I1591" s="436"/>
      <c r="J1591" s="436"/>
      <c r="K1591" s="436"/>
      <c r="L1591" s="436"/>
    </row>
    <row r="1592" spans="1:12" ht="15.75" customHeight="1">
      <c r="A1592" s="40" t="s">
        <v>1659</v>
      </c>
      <c r="B1592" s="128" t="s">
        <v>759</v>
      </c>
      <c r="C1592" s="436"/>
      <c r="D1592" s="436"/>
      <c r="E1592" s="436"/>
      <c r="F1592" s="436"/>
      <c r="G1592" s="436"/>
      <c r="H1592" s="436"/>
      <c r="I1592" s="436"/>
      <c r="J1592" s="436"/>
      <c r="K1592" s="436"/>
      <c r="L1592" s="436"/>
    </row>
    <row r="1593" spans="1:12" ht="15.75" customHeight="1">
      <c r="A1593" s="109" t="s">
        <v>1661</v>
      </c>
      <c r="B1593" s="128" t="s">
        <v>1281</v>
      </c>
      <c r="C1593" s="436"/>
      <c r="D1593" s="436">
        <v>2930</v>
      </c>
      <c r="E1593" s="436">
        <v>4</v>
      </c>
      <c r="F1593" s="91" t="s">
        <v>632</v>
      </c>
      <c r="G1593" s="91" t="s">
        <v>2040</v>
      </c>
      <c r="H1593" s="91" t="s">
        <v>2358</v>
      </c>
      <c r="I1593" s="436"/>
      <c r="J1593" s="436"/>
      <c r="K1593" s="436"/>
      <c r="L1593" s="436"/>
    </row>
    <row r="1594" spans="1:12" ht="15.75" customHeight="1">
      <c r="A1594" s="109" t="s">
        <v>1663</v>
      </c>
      <c r="B1594" s="128" t="s">
        <v>759</v>
      </c>
      <c r="C1594" s="436"/>
      <c r="D1594" s="436"/>
      <c r="E1594" s="436"/>
      <c r="F1594" s="436"/>
      <c r="G1594" s="436"/>
      <c r="H1594" s="436"/>
      <c r="I1594" s="436"/>
      <c r="J1594" s="436"/>
      <c r="K1594" s="436"/>
      <c r="L1594" s="436"/>
    </row>
    <row r="1595" spans="1:12" ht="15.75" customHeight="1">
      <c r="A1595" s="109" t="s">
        <v>1667</v>
      </c>
      <c r="B1595" s="128" t="s">
        <v>759</v>
      </c>
      <c r="C1595" s="436"/>
      <c r="D1595" s="436"/>
      <c r="E1595" s="436"/>
      <c r="F1595" s="436"/>
      <c r="G1595" s="436"/>
      <c r="H1595" s="436"/>
      <c r="I1595" s="436"/>
      <c r="J1595" s="436"/>
      <c r="K1595" s="436"/>
      <c r="L1595" s="436"/>
    </row>
    <row r="1596" spans="1:12" ht="15.75" customHeight="1">
      <c r="A1596" s="109" t="s">
        <v>1670</v>
      </c>
      <c r="B1596" s="128" t="s">
        <v>2998</v>
      </c>
      <c r="C1596" s="436"/>
      <c r="D1596" s="436"/>
      <c r="E1596" s="436"/>
      <c r="F1596" s="128" t="s">
        <v>1672</v>
      </c>
      <c r="G1596" s="128" t="s">
        <v>1672</v>
      </c>
      <c r="H1596" s="436"/>
      <c r="I1596" s="436"/>
      <c r="J1596" s="436"/>
      <c r="K1596" s="436"/>
      <c r="L1596" s="436"/>
    </row>
    <row r="1597" spans="1:12" ht="15.75" customHeight="1">
      <c r="A1597" s="109" t="s">
        <v>1674</v>
      </c>
      <c r="B1597" s="128" t="s">
        <v>759</v>
      </c>
      <c r="C1597" s="436"/>
      <c r="D1597" s="436"/>
      <c r="E1597" s="436"/>
      <c r="F1597" s="436"/>
      <c r="G1597" s="436"/>
      <c r="H1597" s="436"/>
      <c r="I1597" s="436"/>
      <c r="J1597" s="436"/>
      <c r="K1597" s="436"/>
      <c r="L1597" s="436"/>
    </row>
    <row r="1598" spans="1:12" ht="15.75" customHeight="1">
      <c r="A1598" s="109" t="s">
        <v>1679</v>
      </c>
      <c r="B1598" s="128" t="s">
        <v>759</v>
      </c>
      <c r="C1598" s="436"/>
      <c r="D1598" s="436"/>
      <c r="E1598" s="436"/>
      <c r="F1598" s="436"/>
      <c r="G1598" s="436"/>
      <c r="H1598" s="436"/>
      <c r="I1598" s="436"/>
      <c r="J1598" s="436"/>
      <c r="K1598" s="436"/>
      <c r="L1598" s="436"/>
    </row>
    <row r="1599" spans="1:12" ht="15.75" customHeight="1">
      <c r="A1599" s="109" t="s">
        <v>1682</v>
      </c>
      <c r="B1599" s="128" t="s">
        <v>3007</v>
      </c>
      <c r="C1599" s="436"/>
      <c r="D1599" s="435" t="s">
        <v>2240</v>
      </c>
      <c r="E1599" s="91">
        <v>56</v>
      </c>
      <c r="F1599" s="436"/>
      <c r="G1599" s="128" t="s">
        <v>2239</v>
      </c>
      <c r="H1599" s="436"/>
      <c r="I1599" s="436"/>
      <c r="J1599" s="436"/>
      <c r="K1599" s="436"/>
      <c r="L1599" s="436"/>
    </row>
    <row r="1600" spans="1:12" ht="15.75" customHeight="1">
      <c r="A1600" s="109" t="s">
        <v>1686</v>
      </c>
      <c r="B1600" s="128" t="s">
        <v>3008</v>
      </c>
      <c r="C1600" s="436"/>
      <c r="D1600" s="435" t="s">
        <v>2242</v>
      </c>
      <c r="E1600" s="436"/>
      <c r="F1600" s="128" t="s">
        <v>1687</v>
      </c>
      <c r="G1600" s="128" t="s">
        <v>2241</v>
      </c>
      <c r="H1600" s="436"/>
      <c r="I1600" s="436"/>
      <c r="J1600" s="436"/>
      <c r="K1600" s="436"/>
      <c r="L1600" s="436"/>
    </row>
    <row r="1601" spans="1:12" ht="15.75" customHeight="1">
      <c r="A1601" s="109" t="s">
        <v>1689</v>
      </c>
      <c r="B1601" s="128" t="s">
        <v>3009</v>
      </c>
      <c r="C1601" s="436"/>
      <c r="D1601" s="435" t="s">
        <v>2243</v>
      </c>
      <c r="E1601" s="436"/>
      <c r="F1601" s="436"/>
      <c r="G1601" s="436"/>
      <c r="H1601" s="436"/>
      <c r="I1601" s="436"/>
      <c r="J1601" s="436"/>
      <c r="K1601" s="436"/>
      <c r="L1601" s="91" t="s">
        <v>3010</v>
      </c>
    </row>
    <row r="1602" spans="1:12" s="335" customFormat="1" ht="15.75" customHeight="1">
      <c r="A1602" s="109" t="s">
        <v>1689</v>
      </c>
      <c r="B1602" s="128" t="s">
        <v>2864</v>
      </c>
      <c r="C1602" s="436"/>
      <c r="D1602" s="435" t="s">
        <v>2244</v>
      </c>
      <c r="E1602" s="436"/>
      <c r="F1602" s="436"/>
      <c r="G1602" s="436"/>
      <c r="H1602" s="436"/>
      <c r="I1602" s="436"/>
      <c r="J1602" s="436"/>
      <c r="K1602" s="436"/>
      <c r="L1602" s="91" t="s">
        <v>3011</v>
      </c>
    </row>
    <row r="1603" spans="1:12" ht="15.75" customHeight="1">
      <c r="A1603" s="40" t="s">
        <v>3012</v>
      </c>
      <c r="B1603" s="128" t="s">
        <v>759</v>
      </c>
      <c r="C1603" s="436"/>
      <c r="D1603" s="436"/>
      <c r="E1603" s="436"/>
      <c r="F1603" s="436"/>
      <c r="G1603" s="91" t="s">
        <v>3013</v>
      </c>
      <c r="H1603" s="436"/>
      <c r="I1603" s="436"/>
      <c r="J1603" s="436"/>
      <c r="K1603" s="436"/>
      <c r="L1603" s="436"/>
    </row>
    <row r="1604" spans="1:12" ht="15.75" customHeight="1">
      <c r="A1604" s="40" t="s">
        <v>1704</v>
      </c>
      <c r="B1604" s="128" t="s">
        <v>759</v>
      </c>
      <c r="C1604" s="436"/>
      <c r="D1604" s="436"/>
      <c r="E1604" s="436"/>
      <c r="F1604" s="436"/>
      <c r="G1604" s="91"/>
      <c r="H1604" s="436"/>
      <c r="I1604" s="436"/>
      <c r="J1604" s="436"/>
      <c r="K1604" s="436"/>
      <c r="L1604" s="436"/>
    </row>
    <row r="1605" spans="1:12" ht="15.75" customHeight="1">
      <c r="A1605" s="40" t="s">
        <v>1707</v>
      </c>
      <c r="B1605" s="128" t="s">
        <v>759</v>
      </c>
      <c r="C1605" s="436"/>
      <c r="D1605" s="436"/>
      <c r="E1605" s="436"/>
      <c r="F1605" s="436"/>
      <c r="G1605" s="436"/>
      <c r="H1605" s="436"/>
      <c r="I1605" s="436"/>
      <c r="J1605" s="436"/>
      <c r="K1605" s="436"/>
      <c r="L1605" s="436"/>
    </row>
    <row r="1606" spans="1:12" ht="15.75" customHeight="1">
      <c r="A1606" s="40" t="s">
        <v>1709</v>
      </c>
      <c r="B1606" s="128" t="s">
        <v>759</v>
      </c>
      <c r="C1606" s="436"/>
      <c r="D1606" s="436"/>
      <c r="E1606" s="436"/>
      <c r="F1606" s="436"/>
      <c r="G1606" s="436"/>
      <c r="H1606" s="436"/>
      <c r="I1606" s="436"/>
      <c r="J1606" s="436"/>
      <c r="K1606" s="436"/>
      <c r="L1606" s="436"/>
    </row>
    <row r="1607" spans="1:12" ht="15.75" customHeight="1">
      <c r="A1607" s="40" t="s">
        <v>1711</v>
      </c>
      <c r="B1607" s="128" t="s">
        <v>1281</v>
      </c>
      <c r="C1607" s="436"/>
      <c r="D1607" s="436">
        <v>950</v>
      </c>
      <c r="E1607" s="436"/>
      <c r="F1607" s="436">
        <v>34</v>
      </c>
      <c r="G1607" s="436"/>
      <c r="H1607" s="436"/>
      <c r="I1607" s="436"/>
      <c r="J1607" s="436"/>
      <c r="K1607" s="436"/>
      <c r="L1607" s="436"/>
    </row>
    <row r="1608" spans="1:12" ht="15.75" customHeight="1">
      <c r="B1608" s="128" t="s">
        <v>2741</v>
      </c>
      <c r="C1608" s="436"/>
      <c r="D1608" s="436">
        <v>3010</v>
      </c>
      <c r="E1608" s="436"/>
      <c r="F1608" s="91" t="s">
        <v>993</v>
      </c>
      <c r="G1608" s="436"/>
      <c r="H1608" s="436"/>
      <c r="I1608" s="436"/>
      <c r="J1608" s="436"/>
      <c r="K1608" s="436"/>
      <c r="L1608" s="436"/>
    </row>
    <row r="1609" spans="1:12" ht="15.75" customHeight="1">
      <c r="B1609" s="128" t="s">
        <v>1029</v>
      </c>
      <c r="C1609" s="436"/>
      <c r="D1609" s="436">
        <v>3500</v>
      </c>
      <c r="E1609" s="436"/>
      <c r="F1609" s="436">
        <v>39</v>
      </c>
      <c r="G1609" s="436"/>
      <c r="H1609" s="436"/>
      <c r="I1609" s="436"/>
      <c r="J1609" s="436"/>
      <c r="K1609" s="436"/>
      <c r="L1609" s="436"/>
    </row>
    <row r="1610" spans="1:12" ht="15.75" customHeight="1">
      <c r="B1610" s="128" t="s">
        <v>1153</v>
      </c>
      <c r="C1610" s="436"/>
      <c r="D1610" s="91" t="s">
        <v>3014</v>
      </c>
      <c r="E1610" s="436"/>
      <c r="F1610" s="91">
        <v>33</v>
      </c>
      <c r="G1610" s="436"/>
      <c r="H1610" s="436"/>
      <c r="I1610" s="436"/>
      <c r="J1610" s="436"/>
      <c r="K1610" s="436"/>
      <c r="L1610" s="91" t="s">
        <v>3015</v>
      </c>
    </row>
    <row r="1611" spans="1:12" ht="15.75" customHeight="1">
      <c r="B1611" s="128" t="s">
        <v>1025</v>
      </c>
      <c r="C1611" s="436"/>
      <c r="D1611" s="91">
        <v>1505</v>
      </c>
      <c r="E1611" s="436"/>
      <c r="F1611" s="91" t="s">
        <v>634</v>
      </c>
      <c r="G1611" s="436"/>
      <c r="H1611" s="436"/>
      <c r="I1611" s="436"/>
      <c r="J1611" s="436"/>
      <c r="K1611" s="436"/>
      <c r="L1611" s="436"/>
    </row>
    <row r="1612" spans="1:12" ht="15.75" customHeight="1">
      <c r="B1612" s="128" t="s">
        <v>1009</v>
      </c>
      <c r="C1612" s="436"/>
      <c r="D1612" s="91">
        <v>680</v>
      </c>
      <c r="E1612" s="436"/>
      <c r="F1612" s="91" t="s">
        <v>2454</v>
      </c>
      <c r="G1612" s="436"/>
      <c r="H1612" s="436"/>
      <c r="I1612" s="436"/>
      <c r="J1612" s="436"/>
      <c r="K1612" s="436"/>
      <c r="L1612" s="436"/>
    </row>
    <row r="1613" spans="1:12" ht="15.75" customHeight="1">
      <c r="B1613" s="128" t="s">
        <v>892</v>
      </c>
      <c r="C1613" s="436"/>
      <c r="D1613" s="91">
        <v>2470</v>
      </c>
      <c r="E1613" s="436"/>
      <c r="F1613" s="91" t="s">
        <v>2481</v>
      </c>
      <c r="G1613" s="436"/>
      <c r="H1613" s="436"/>
      <c r="I1613" s="436"/>
      <c r="J1613" s="436"/>
      <c r="K1613" s="436"/>
      <c r="L1613" s="436"/>
    </row>
    <row r="1614" spans="1:12" ht="15.75" customHeight="1">
      <c r="B1614" s="128" t="s">
        <v>810</v>
      </c>
      <c r="C1614" s="436"/>
      <c r="D1614" s="91">
        <v>3750</v>
      </c>
      <c r="E1614" s="436"/>
      <c r="F1614" s="91" t="s">
        <v>2170</v>
      </c>
      <c r="G1614" s="436"/>
      <c r="H1614" s="436"/>
      <c r="I1614" s="436"/>
      <c r="J1614" s="436"/>
      <c r="K1614" s="436"/>
      <c r="L1614" s="436"/>
    </row>
    <row r="1615" spans="1:12" ht="15.75" customHeight="1">
      <c r="B1615" s="128" t="s">
        <v>1193</v>
      </c>
      <c r="C1615" s="436"/>
      <c r="D1615" s="91">
        <v>2800</v>
      </c>
      <c r="E1615" s="436"/>
      <c r="F1615" s="91" t="s">
        <v>669</v>
      </c>
      <c r="G1615" s="436"/>
      <c r="H1615" s="436"/>
      <c r="I1615" s="436"/>
      <c r="J1615" s="436"/>
      <c r="K1615" s="436"/>
      <c r="L1615" s="436"/>
    </row>
    <row r="1616" spans="1:12" ht="15.75" customHeight="1">
      <c r="B1616" s="128" t="s">
        <v>1021</v>
      </c>
      <c r="C1616" s="436"/>
      <c r="D1616" s="91">
        <v>2500</v>
      </c>
      <c r="E1616" s="436"/>
      <c r="F1616" s="91" t="s">
        <v>2027</v>
      </c>
      <c r="G1616" s="436"/>
      <c r="H1616" s="436"/>
      <c r="I1616" s="436"/>
      <c r="J1616" s="436"/>
      <c r="K1616" s="436"/>
      <c r="L1616" s="436"/>
    </row>
    <row r="1617" spans="1:13" ht="15.75" customHeight="1">
      <c r="B1617" s="128" t="s">
        <v>3016</v>
      </c>
      <c r="C1617" s="436"/>
      <c r="D1617" s="436"/>
      <c r="E1617" s="436"/>
      <c r="F1617" s="436"/>
      <c r="G1617" s="436"/>
      <c r="H1617" s="436"/>
      <c r="I1617" s="436"/>
      <c r="J1617" s="436"/>
      <c r="K1617" s="436"/>
      <c r="L1617" s="436"/>
      <c r="M1617" s="436"/>
    </row>
    <row r="1618" spans="1:13" ht="15.75" customHeight="1">
      <c r="A1618" s="28" t="s">
        <v>1714</v>
      </c>
      <c r="B1618" s="128" t="s">
        <v>1281</v>
      </c>
      <c r="C1618" s="91" t="s">
        <v>3017</v>
      </c>
      <c r="D1618" s="436">
        <v>700</v>
      </c>
      <c r="E1618" s="436"/>
      <c r="F1618" s="436"/>
      <c r="G1618" s="91" t="s">
        <v>3018</v>
      </c>
      <c r="H1618" s="436"/>
      <c r="I1618" s="436"/>
      <c r="J1618" s="436"/>
      <c r="K1618" s="436"/>
      <c r="L1618" s="91" t="s">
        <v>3019</v>
      </c>
      <c r="M1618" s="91" t="s">
        <v>1927</v>
      </c>
    </row>
    <row r="1619" spans="1:13" ht="15.75" customHeight="1">
      <c r="B1619" s="128" t="s">
        <v>2741</v>
      </c>
      <c r="C1619" s="91" t="s">
        <v>3020</v>
      </c>
      <c r="D1619" s="436"/>
      <c r="E1619" s="436"/>
      <c r="F1619" s="436"/>
      <c r="G1619" s="91" t="s">
        <v>3021</v>
      </c>
      <c r="H1619" s="436"/>
      <c r="I1619" s="436"/>
      <c r="J1619" s="436"/>
      <c r="K1619" s="436"/>
      <c r="L1619" s="91" t="s">
        <v>3022</v>
      </c>
      <c r="M1619" s="436"/>
    </row>
    <row r="1620" spans="1:13" ht="15.75" customHeight="1">
      <c r="B1620" s="128" t="s">
        <v>1029</v>
      </c>
      <c r="C1620" s="91" t="s">
        <v>3023</v>
      </c>
      <c r="D1620" s="436"/>
      <c r="E1620" s="436"/>
      <c r="F1620" s="436"/>
      <c r="G1620" s="91" t="s">
        <v>3021</v>
      </c>
      <c r="H1620" s="436"/>
      <c r="I1620" s="436"/>
      <c r="J1620" s="436"/>
      <c r="K1620" s="436"/>
      <c r="L1620" s="91" t="s">
        <v>3024</v>
      </c>
      <c r="M1620" s="436"/>
    </row>
    <row r="1621" spans="1:13" ht="15.75" customHeight="1">
      <c r="B1621" s="128" t="s">
        <v>1153</v>
      </c>
      <c r="C1621" s="91" t="s">
        <v>3025</v>
      </c>
      <c r="D1621" s="436"/>
      <c r="E1621" s="436"/>
      <c r="F1621" s="436"/>
      <c r="G1621" s="91" t="s">
        <v>3021</v>
      </c>
      <c r="H1621" s="436"/>
      <c r="I1621" s="436"/>
      <c r="J1621" s="436"/>
      <c r="K1621" s="436"/>
      <c r="L1621" s="91" t="s">
        <v>3026</v>
      </c>
      <c r="M1621" s="9" t="s">
        <v>3027</v>
      </c>
    </row>
    <row r="1622" spans="1:13" ht="15.75" customHeight="1">
      <c r="B1622" s="128" t="s">
        <v>1025</v>
      </c>
      <c r="C1622" s="91" t="s">
        <v>3028</v>
      </c>
      <c r="D1622" s="436"/>
      <c r="E1622" s="436"/>
      <c r="F1622" s="436"/>
      <c r="G1622" s="91" t="s">
        <v>3021</v>
      </c>
      <c r="H1622" s="436"/>
      <c r="I1622" s="436"/>
      <c r="J1622" s="436"/>
      <c r="K1622" s="436"/>
      <c r="L1622" s="91" t="s">
        <v>3026</v>
      </c>
      <c r="M1622" s="9" t="s">
        <v>3027</v>
      </c>
    </row>
    <row r="1623" spans="1:13" ht="15.75" customHeight="1">
      <c r="B1623" s="128" t="s">
        <v>1009</v>
      </c>
      <c r="C1623" s="91" t="s">
        <v>3029</v>
      </c>
      <c r="D1623" s="436"/>
      <c r="E1623" s="436"/>
      <c r="F1623" s="436"/>
      <c r="G1623" s="91" t="s">
        <v>1993</v>
      </c>
      <c r="H1623" s="436"/>
      <c r="I1623" s="436"/>
      <c r="J1623" s="436"/>
      <c r="K1623" s="436"/>
      <c r="L1623" s="91" t="s">
        <v>3030</v>
      </c>
      <c r="M1623" s="9" t="s">
        <v>3027</v>
      </c>
    </row>
    <row r="1624" spans="1:13" ht="15.75" customHeight="1">
      <c r="B1624" s="128" t="s">
        <v>892</v>
      </c>
      <c r="C1624" s="91" t="s">
        <v>3031</v>
      </c>
      <c r="D1624" s="436"/>
      <c r="E1624" s="436"/>
      <c r="F1624" s="436"/>
      <c r="G1624" s="91" t="s">
        <v>3021</v>
      </c>
      <c r="H1624" s="436"/>
      <c r="I1624" s="436"/>
      <c r="J1624" s="436"/>
      <c r="K1624" s="436"/>
      <c r="L1624" s="91" t="s">
        <v>3032</v>
      </c>
      <c r="M1624" s="9" t="s">
        <v>3027</v>
      </c>
    </row>
    <row r="1625" spans="1:13" ht="15.75" customHeight="1">
      <c r="B1625" s="128" t="s">
        <v>810</v>
      </c>
      <c r="C1625" s="91" t="s">
        <v>3033</v>
      </c>
      <c r="D1625" s="436"/>
      <c r="E1625" s="436"/>
      <c r="F1625" s="436"/>
      <c r="G1625" s="91" t="s">
        <v>3021</v>
      </c>
      <c r="H1625" s="436"/>
      <c r="I1625" s="436"/>
      <c r="J1625" s="436"/>
      <c r="K1625" s="436"/>
      <c r="L1625" s="91" t="s">
        <v>3032</v>
      </c>
      <c r="M1625" s="358" t="s">
        <v>3027</v>
      </c>
    </row>
    <row r="1626" spans="1:13" ht="15.75" customHeight="1">
      <c r="B1626" s="128" t="s">
        <v>1193</v>
      </c>
      <c r="C1626" s="91" t="s">
        <v>3034</v>
      </c>
      <c r="D1626" s="436">
        <v>960</v>
      </c>
      <c r="E1626" s="436"/>
      <c r="F1626" s="436"/>
      <c r="G1626" s="91" t="s">
        <v>3035</v>
      </c>
      <c r="H1626" s="436"/>
      <c r="I1626" s="436"/>
      <c r="J1626" s="436"/>
      <c r="K1626" s="436"/>
      <c r="L1626" s="91" t="s">
        <v>3036</v>
      </c>
      <c r="M1626" s="9" t="s">
        <v>3027</v>
      </c>
    </row>
    <row r="1627" spans="1:13" ht="15.75" customHeight="1">
      <c r="A1627" s="28" t="s">
        <v>1716</v>
      </c>
      <c r="B1627" s="128" t="s">
        <v>1281</v>
      </c>
      <c r="C1627" s="91" t="s">
        <v>3037</v>
      </c>
      <c r="D1627" s="436">
        <v>930</v>
      </c>
      <c r="E1627" s="436"/>
      <c r="F1627" s="436">
        <v>31</v>
      </c>
      <c r="G1627" s="91" t="s">
        <v>3038</v>
      </c>
      <c r="H1627" s="436"/>
      <c r="I1627" s="436"/>
      <c r="J1627" s="436"/>
      <c r="K1627" s="436"/>
      <c r="L1627" s="91" t="s">
        <v>3039</v>
      </c>
      <c r="M1627" s="9" t="s">
        <v>3040</v>
      </c>
    </row>
    <row r="1628" spans="1:13" ht="15.75" customHeight="1">
      <c r="B1628" s="128" t="s">
        <v>2741</v>
      </c>
      <c r="C1628" s="91" t="s">
        <v>3041</v>
      </c>
      <c r="D1628" s="436">
        <v>2775</v>
      </c>
      <c r="E1628" s="436"/>
      <c r="F1628" s="436">
        <v>37</v>
      </c>
      <c r="G1628" s="91" t="s">
        <v>3042</v>
      </c>
      <c r="H1628" s="436"/>
      <c r="I1628" s="436"/>
      <c r="J1628" s="436"/>
      <c r="K1628" s="436"/>
      <c r="L1628" s="436"/>
      <c r="M1628" s="436"/>
    </row>
    <row r="1629" spans="1:13" ht="15.75" customHeight="1">
      <c r="A1629" s="28" t="s">
        <v>3043</v>
      </c>
      <c r="B1629" s="128" t="s">
        <v>3044</v>
      </c>
      <c r="C1629" s="436"/>
      <c r="D1629" s="436"/>
      <c r="E1629" s="436"/>
      <c r="F1629" s="436"/>
      <c r="G1629" s="436"/>
      <c r="H1629" s="436"/>
      <c r="I1629" s="436"/>
      <c r="J1629" s="436"/>
      <c r="K1629" s="436"/>
      <c r="L1629" s="436"/>
      <c r="M1629" s="436"/>
    </row>
    <row r="1630" spans="1:13" ht="15.75" customHeight="1">
      <c r="A1630" s="28" t="s">
        <v>1731</v>
      </c>
      <c r="B1630" s="128" t="s">
        <v>1281</v>
      </c>
      <c r="C1630" s="91" t="s">
        <v>3017</v>
      </c>
      <c r="D1630" s="436"/>
      <c r="E1630" s="436"/>
      <c r="F1630" s="436"/>
      <c r="G1630" s="91" t="s">
        <v>1359</v>
      </c>
      <c r="H1630" s="91"/>
      <c r="I1630" s="436"/>
      <c r="J1630" s="436"/>
      <c r="K1630" s="436"/>
      <c r="L1630" s="91" t="s">
        <v>3045</v>
      </c>
      <c r="M1630" s="436"/>
    </row>
    <row r="1631" spans="1:13" s="363" customFormat="1" ht="15.75" customHeight="1">
      <c r="A1631" s="28"/>
      <c r="B1631" s="128" t="s">
        <v>2741</v>
      </c>
      <c r="C1631" s="91" t="s">
        <v>3020</v>
      </c>
      <c r="D1631" s="436"/>
      <c r="E1631" s="436"/>
      <c r="F1631" s="436"/>
      <c r="G1631" s="91" t="s">
        <v>1359</v>
      </c>
      <c r="H1631" s="91"/>
      <c r="I1631" s="436"/>
      <c r="J1631" s="436"/>
      <c r="K1631" s="436"/>
      <c r="L1631" s="91" t="s">
        <v>3046</v>
      </c>
      <c r="M1631" s="436"/>
    </row>
    <row r="1632" spans="1:13" s="363" customFormat="1" ht="15.75" customHeight="1">
      <c r="A1632" s="28"/>
      <c r="B1632" s="128" t="s">
        <v>1029</v>
      </c>
      <c r="C1632" s="91" t="s">
        <v>3023</v>
      </c>
      <c r="D1632" s="436"/>
      <c r="E1632" s="436"/>
      <c r="F1632" s="436"/>
      <c r="G1632" s="91">
        <v>38</v>
      </c>
      <c r="H1632" s="91"/>
      <c r="I1632" s="436"/>
      <c r="J1632" s="436"/>
      <c r="K1632" s="436"/>
      <c r="L1632" s="91" t="s">
        <v>1736</v>
      </c>
      <c r="M1632" s="436"/>
    </row>
    <row r="1633" spans="1:13" s="363" customFormat="1" ht="15.75" customHeight="1">
      <c r="A1633" s="28"/>
      <c r="B1633" s="128" t="s">
        <v>1153</v>
      </c>
      <c r="C1633" s="91" t="s">
        <v>3025</v>
      </c>
      <c r="D1633" s="436"/>
      <c r="E1633" s="436"/>
      <c r="F1633" s="436"/>
      <c r="G1633" s="91">
        <v>38</v>
      </c>
      <c r="H1633" s="91"/>
      <c r="I1633" s="436"/>
      <c r="J1633" s="436"/>
      <c r="K1633" s="436"/>
      <c r="L1633" s="91" t="s">
        <v>1736</v>
      </c>
      <c r="M1633" s="436"/>
    </row>
    <row r="1634" spans="1:13" s="363" customFormat="1" ht="15.75" customHeight="1">
      <c r="A1634" s="28"/>
      <c r="B1634" s="128" t="s">
        <v>1025</v>
      </c>
      <c r="C1634" s="91" t="s">
        <v>3028</v>
      </c>
      <c r="D1634" s="436"/>
      <c r="E1634" s="436"/>
      <c r="F1634" s="436"/>
      <c r="G1634" s="91">
        <v>41</v>
      </c>
      <c r="H1634" s="91"/>
      <c r="I1634" s="436"/>
      <c r="J1634" s="436"/>
      <c r="K1634" s="436"/>
      <c r="L1634" s="91" t="s">
        <v>1736</v>
      </c>
      <c r="M1634" s="436"/>
    </row>
    <row r="1635" spans="1:13" s="363" customFormat="1" ht="15.75" customHeight="1">
      <c r="A1635" s="28"/>
      <c r="B1635" s="128" t="s">
        <v>1009</v>
      </c>
      <c r="C1635" s="91" t="s">
        <v>3029</v>
      </c>
      <c r="D1635" s="436"/>
      <c r="E1635" s="436"/>
      <c r="F1635" s="436"/>
      <c r="G1635" s="91" t="s">
        <v>2170</v>
      </c>
      <c r="H1635" s="91"/>
      <c r="I1635" s="436"/>
      <c r="J1635" s="436"/>
      <c r="K1635" s="436"/>
      <c r="L1635" s="91" t="s">
        <v>3047</v>
      </c>
      <c r="M1635" s="436"/>
    </row>
    <row r="1636" spans="1:13" s="363" customFormat="1" ht="15.75" customHeight="1">
      <c r="A1636" s="28"/>
      <c r="B1636" s="128" t="s">
        <v>3048</v>
      </c>
      <c r="C1636" s="91" t="s">
        <v>3044</v>
      </c>
      <c r="D1636" s="436"/>
      <c r="E1636" s="436"/>
      <c r="F1636" s="436"/>
      <c r="G1636" s="91" t="s">
        <v>3049</v>
      </c>
      <c r="H1636" s="91" t="s">
        <v>3050</v>
      </c>
      <c r="I1636" s="436"/>
      <c r="J1636" s="436"/>
      <c r="K1636" s="436"/>
      <c r="L1636" s="436"/>
      <c r="M1636" s="436"/>
    </row>
    <row r="1637" spans="1:13" ht="15.75" customHeight="1">
      <c r="A1637" s="28" t="s">
        <v>1735</v>
      </c>
      <c r="B1637" s="128" t="s">
        <v>1281</v>
      </c>
      <c r="C1637" s="91" t="s">
        <v>3017</v>
      </c>
      <c r="D1637" s="436">
        <v>3110</v>
      </c>
      <c r="E1637" s="436"/>
      <c r="F1637" s="436">
        <v>38</v>
      </c>
      <c r="G1637" s="436">
        <v>38</v>
      </c>
      <c r="H1637" s="436"/>
      <c r="I1637" s="91" t="s">
        <v>3051</v>
      </c>
      <c r="J1637" s="436"/>
      <c r="K1637" s="436"/>
      <c r="L1637" s="436"/>
      <c r="M1637" s="436"/>
    </row>
    <row r="1638" spans="1:13" ht="15.75" customHeight="1">
      <c r="A1638" s="28" t="s">
        <v>1737</v>
      </c>
      <c r="B1638" s="128" t="s">
        <v>1309</v>
      </c>
      <c r="C1638" s="91" t="s">
        <v>3017</v>
      </c>
      <c r="D1638" s="436">
        <v>3004</v>
      </c>
      <c r="E1638" s="436">
        <v>19</v>
      </c>
      <c r="F1638" s="91" t="s">
        <v>1495</v>
      </c>
      <c r="G1638" s="436">
        <v>36</v>
      </c>
      <c r="H1638" s="91" t="s">
        <v>3052</v>
      </c>
      <c r="I1638" s="436"/>
      <c r="J1638" s="436"/>
      <c r="K1638" s="436"/>
      <c r="L1638" s="436"/>
      <c r="M1638" s="436"/>
    </row>
    <row r="1639" spans="1:13" ht="15.75" customHeight="1">
      <c r="B1639" s="443"/>
      <c r="C1639" s="91" t="s">
        <v>3020</v>
      </c>
      <c r="D1639" s="436">
        <v>1700</v>
      </c>
      <c r="E1639" s="436"/>
      <c r="F1639" s="436">
        <v>32</v>
      </c>
      <c r="G1639" s="436">
        <v>32</v>
      </c>
      <c r="H1639" s="91" t="s">
        <v>3053</v>
      </c>
      <c r="I1639" s="436"/>
      <c r="J1639" s="436"/>
      <c r="K1639" s="436"/>
      <c r="L1639" s="91" t="s">
        <v>3054</v>
      </c>
      <c r="M1639" s="436"/>
    </row>
    <row r="1640" spans="1:13" ht="15.75" customHeight="1">
      <c r="A1640" s="28" t="s">
        <v>1740</v>
      </c>
      <c r="B1640" s="128" t="s">
        <v>1281</v>
      </c>
      <c r="C1640" s="91" t="s">
        <v>3017</v>
      </c>
      <c r="D1640" s="436">
        <v>3860</v>
      </c>
      <c r="E1640" s="436"/>
      <c r="F1640" s="436"/>
      <c r="G1640" s="91" t="s">
        <v>2152</v>
      </c>
      <c r="H1640" s="436"/>
      <c r="I1640" s="91" t="s">
        <v>3055</v>
      </c>
      <c r="J1640" s="436"/>
      <c r="K1640" s="436"/>
      <c r="L1640" s="436"/>
      <c r="M1640" s="436"/>
    </row>
    <row r="1641" spans="1:13" ht="15.75" customHeight="1">
      <c r="A1641" s="28" t="s">
        <v>1742</v>
      </c>
      <c r="B1641" s="128" t="s">
        <v>1281</v>
      </c>
      <c r="C1641" s="91" t="s">
        <v>3017</v>
      </c>
      <c r="D1641" s="436">
        <v>2015</v>
      </c>
      <c r="E1641" s="436">
        <v>14</v>
      </c>
      <c r="F1641" s="91" t="s">
        <v>1743</v>
      </c>
      <c r="G1641" s="91" t="s">
        <v>1242</v>
      </c>
      <c r="H1641" s="436"/>
      <c r="I1641" s="436"/>
      <c r="J1641" s="436"/>
      <c r="K1641" s="436"/>
      <c r="L1641" s="436"/>
      <c r="M1641" s="436"/>
    </row>
    <row r="1642" spans="1:13" ht="15.75" customHeight="1">
      <c r="A1642" s="28" t="s">
        <v>3056</v>
      </c>
      <c r="B1642" s="128" t="s">
        <v>3044</v>
      </c>
      <c r="C1642" s="436"/>
      <c r="D1642" s="436"/>
      <c r="E1642" s="436"/>
      <c r="F1642" s="436"/>
      <c r="G1642" s="436"/>
      <c r="H1642" s="436"/>
      <c r="I1642" s="436"/>
      <c r="J1642" s="436"/>
      <c r="K1642" s="436"/>
      <c r="L1642" s="436"/>
      <c r="M1642" s="436"/>
    </row>
    <row r="1643" spans="1:13" ht="15.75" customHeight="1">
      <c r="A1643" s="28" t="s">
        <v>1748</v>
      </c>
      <c r="B1643" s="128" t="s">
        <v>1281</v>
      </c>
      <c r="C1643" s="91" t="s">
        <v>3017</v>
      </c>
      <c r="D1643" s="436">
        <v>3240</v>
      </c>
      <c r="E1643" s="436"/>
      <c r="F1643" s="436"/>
      <c r="G1643" s="436">
        <v>39</v>
      </c>
      <c r="H1643" s="436"/>
      <c r="I1643" s="91" t="s">
        <v>1921</v>
      </c>
      <c r="J1643" s="436"/>
      <c r="K1643" s="436"/>
      <c r="L1643" s="436"/>
      <c r="M1643" s="436"/>
    </row>
    <row r="1644" spans="1:13" ht="15.75" customHeight="1">
      <c r="B1644" s="128" t="s">
        <v>2741</v>
      </c>
      <c r="C1644" s="91" t="s">
        <v>3020</v>
      </c>
      <c r="D1644" s="91" t="s">
        <v>3057</v>
      </c>
      <c r="E1644" s="436"/>
      <c r="F1644" s="436"/>
      <c r="G1644" s="436">
        <v>34</v>
      </c>
      <c r="H1644" s="436"/>
      <c r="I1644" s="91" t="s">
        <v>3015</v>
      </c>
      <c r="J1644" s="436"/>
      <c r="K1644" s="436"/>
      <c r="L1644" s="91" t="s">
        <v>3058</v>
      </c>
      <c r="M1644" s="91" t="s">
        <v>3059</v>
      </c>
    </row>
    <row r="1645" spans="1:13" ht="15.75" customHeight="1">
      <c r="B1645" s="128" t="s">
        <v>1029</v>
      </c>
      <c r="C1645" s="91" t="s">
        <v>3023</v>
      </c>
      <c r="D1645" s="91">
        <v>3320</v>
      </c>
      <c r="E1645" s="436"/>
      <c r="F1645" s="436"/>
      <c r="G1645" s="436">
        <v>39</v>
      </c>
      <c r="H1645" s="91" t="s">
        <v>3060</v>
      </c>
      <c r="I1645" s="436"/>
      <c r="J1645" s="436"/>
      <c r="K1645" s="436"/>
      <c r="L1645" s="436"/>
      <c r="M1645" s="436"/>
    </row>
    <row r="1646" spans="1:13" ht="15.75" customHeight="1">
      <c r="B1646" s="128" t="s">
        <v>1153</v>
      </c>
      <c r="C1646" s="91" t="s">
        <v>3025</v>
      </c>
      <c r="D1646" s="91">
        <v>1370</v>
      </c>
      <c r="E1646" s="436"/>
      <c r="F1646" s="436"/>
      <c r="G1646" s="436">
        <v>27</v>
      </c>
      <c r="H1646" s="436"/>
      <c r="I1646" s="91" t="s">
        <v>1921</v>
      </c>
      <c r="J1646" s="436"/>
      <c r="K1646" s="436"/>
      <c r="L1646" s="91" t="s">
        <v>3061</v>
      </c>
      <c r="M1646" s="91" t="s">
        <v>3062</v>
      </c>
    </row>
    <row r="1647" spans="1:13" ht="15.75" customHeight="1">
      <c r="B1647" s="128" t="s">
        <v>1025</v>
      </c>
      <c r="C1647" s="91" t="s">
        <v>3028</v>
      </c>
      <c r="D1647" s="91">
        <v>2800</v>
      </c>
      <c r="E1647" s="436"/>
      <c r="F1647" s="436"/>
      <c r="G1647" s="436">
        <v>39</v>
      </c>
      <c r="H1647" s="91" t="s">
        <v>3060</v>
      </c>
      <c r="I1647" s="436"/>
      <c r="J1647" s="436"/>
      <c r="K1647" s="436"/>
      <c r="L1647" s="91" t="s">
        <v>3063</v>
      </c>
      <c r="M1647" s="91"/>
    </row>
    <row r="1648" spans="1:13" ht="15.75" customHeight="1">
      <c r="B1648" s="128" t="s">
        <v>1009</v>
      </c>
      <c r="C1648" s="91" t="s">
        <v>3029</v>
      </c>
      <c r="D1648" s="91">
        <v>3410</v>
      </c>
      <c r="E1648" s="436"/>
      <c r="F1648" s="436"/>
      <c r="G1648" s="436">
        <v>37</v>
      </c>
      <c r="H1648" s="436"/>
      <c r="I1648" s="436"/>
      <c r="J1648" s="436"/>
      <c r="K1648" s="436"/>
      <c r="L1648" s="436" t="s">
        <v>3063</v>
      </c>
      <c r="M1648" s="436"/>
    </row>
    <row r="1649" spans="1:12" ht="15.75" customHeight="1">
      <c r="B1649" s="128" t="s">
        <v>3064</v>
      </c>
      <c r="C1649" s="91" t="s">
        <v>3044</v>
      </c>
      <c r="D1649" s="436"/>
      <c r="E1649" s="436"/>
      <c r="F1649" s="436"/>
      <c r="G1649" s="436"/>
      <c r="H1649" s="436"/>
      <c r="I1649" s="436"/>
      <c r="J1649" s="436"/>
      <c r="K1649" s="436"/>
      <c r="L1649" s="436"/>
    </row>
    <row r="1650" spans="1:12" ht="15.75" customHeight="1">
      <c r="A1650" s="28" t="s">
        <v>3065</v>
      </c>
      <c r="B1650" s="443" t="s">
        <v>3044</v>
      </c>
      <c r="C1650" s="436"/>
      <c r="D1650" s="436"/>
      <c r="E1650" s="436"/>
      <c r="F1650" s="436"/>
      <c r="G1650" s="436"/>
      <c r="H1650" s="436"/>
      <c r="I1650" s="436"/>
      <c r="J1650" s="436"/>
      <c r="K1650" s="436"/>
      <c r="L1650" s="436"/>
    </row>
    <row r="1651" spans="1:12" ht="15.75" customHeight="1">
      <c r="A1651" s="28" t="s">
        <v>1762</v>
      </c>
      <c r="B1651" s="128" t="s">
        <v>1281</v>
      </c>
      <c r="C1651" s="436"/>
      <c r="D1651" s="436"/>
      <c r="E1651" s="436"/>
      <c r="F1651" s="436"/>
      <c r="G1651" s="91" t="s">
        <v>1454</v>
      </c>
      <c r="H1651" s="91" t="s">
        <v>19</v>
      </c>
      <c r="I1651" s="436"/>
      <c r="J1651" s="436"/>
      <c r="K1651" s="436"/>
      <c r="L1651" s="91" t="s">
        <v>3066</v>
      </c>
    </row>
    <row r="1652" spans="1:12" ht="15.75" customHeight="1">
      <c r="A1652" s="28" t="s">
        <v>1763</v>
      </c>
      <c r="B1652" s="366" t="s">
        <v>3044</v>
      </c>
      <c r="C1652" s="436"/>
      <c r="D1652" s="436"/>
      <c r="E1652" s="436"/>
      <c r="F1652" s="436"/>
      <c r="G1652" s="436"/>
      <c r="H1652" s="436"/>
      <c r="I1652" s="436"/>
      <c r="J1652" s="436"/>
      <c r="K1652" s="436"/>
      <c r="L1652" s="436"/>
    </row>
    <row r="1653" spans="1:12" ht="15.75" customHeight="1">
      <c r="A1653" s="28" t="s">
        <v>1770</v>
      </c>
      <c r="B1653" s="128" t="s">
        <v>1281</v>
      </c>
      <c r="C1653" s="436">
        <v>1</v>
      </c>
      <c r="D1653" s="436">
        <v>3670</v>
      </c>
      <c r="E1653" s="436"/>
      <c r="F1653" s="436">
        <v>57</v>
      </c>
      <c r="G1653" s="91" t="s">
        <v>1247</v>
      </c>
      <c r="H1653" s="436"/>
      <c r="I1653" s="436"/>
      <c r="J1653" s="436"/>
      <c r="K1653" s="436"/>
      <c r="L1653" s="436"/>
    </row>
    <row r="1654" spans="1:12" ht="15.75" customHeight="1">
      <c r="B1654" s="128" t="s">
        <v>2741</v>
      </c>
      <c r="C1654" s="436">
        <v>2</v>
      </c>
      <c r="D1654" s="436">
        <v>2900</v>
      </c>
      <c r="E1654" s="436"/>
      <c r="F1654" s="436">
        <v>93</v>
      </c>
      <c r="G1654" s="91" t="s">
        <v>3067</v>
      </c>
      <c r="H1654" s="436"/>
      <c r="I1654" s="436"/>
      <c r="J1654" s="436"/>
      <c r="K1654" s="436"/>
      <c r="L1654" s="436"/>
    </row>
    <row r="1655" spans="1:12" ht="15.75" customHeight="1">
      <c r="B1655" s="128" t="s">
        <v>1029</v>
      </c>
      <c r="C1655" s="436">
        <v>3</v>
      </c>
      <c r="D1655" s="436">
        <v>2400</v>
      </c>
      <c r="E1655" s="436"/>
      <c r="F1655" s="436">
        <v>159</v>
      </c>
      <c r="G1655" s="91" t="s">
        <v>2365</v>
      </c>
      <c r="H1655" s="436"/>
      <c r="I1655" s="436"/>
      <c r="J1655" s="436"/>
      <c r="K1655" s="436"/>
      <c r="L1655" s="91" t="s">
        <v>3068</v>
      </c>
    </row>
    <row r="1656" spans="1:12" ht="15.75" customHeight="1">
      <c r="B1656" s="128" t="s">
        <v>1153</v>
      </c>
      <c r="C1656" s="436">
        <v>4</v>
      </c>
      <c r="D1656" s="436">
        <v>3550</v>
      </c>
      <c r="E1656" s="436"/>
      <c r="F1656" s="436">
        <v>196</v>
      </c>
      <c r="G1656" s="91">
        <v>39</v>
      </c>
      <c r="H1656" s="436"/>
      <c r="I1656" s="436"/>
      <c r="J1656" s="436"/>
      <c r="K1656" s="436"/>
      <c r="L1656" s="436"/>
    </row>
    <row r="1657" spans="1:12" ht="15.75" customHeight="1">
      <c r="B1657" s="128" t="s">
        <v>1025</v>
      </c>
      <c r="C1657" s="436">
        <v>5</v>
      </c>
      <c r="D1657" s="436">
        <v>3320</v>
      </c>
      <c r="E1657" s="436"/>
      <c r="F1657" s="436">
        <v>203</v>
      </c>
      <c r="G1657" s="91" t="s">
        <v>2371</v>
      </c>
      <c r="H1657" s="436"/>
      <c r="I1657" s="436"/>
      <c r="J1657" s="436"/>
      <c r="K1657" s="436"/>
      <c r="L1657" s="436"/>
    </row>
    <row r="1658" spans="1:12" ht="15.75" customHeight="1">
      <c r="B1658" s="128" t="s">
        <v>1009</v>
      </c>
      <c r="C1658" s="436">
        <v>6</v>
      </c>
      <c r="D1658" s="436">
        <v>3150</v>
      </c>
      <c r="E1658" s="436"/>
      <c r="F1658" s="436">
        <v>228</v>
      </c>
      <c r="G1658" s="91">
        <v>40</v>
      </c>
      <c r="H1658" s="436"/>
      <c r="I1658" s="436"/>
      <c r="J1658" s="436"/>
      <c r="K1658" s="436"/>
      <c r="L1658" s="436"/>
    </row>
    <row r="1659" spans="1:12" ht="15.75" customHeight="1">
      <c r="B1659" s="128" t="s">
        <v>892</v>
      </c>
      <c r="C1659" s="436">
        <v>7</v>
      </c>
      <c r="D1659" s="436">
        <v>2510</v>
      </c>
      <c r="E1659" s="436"/>
      <c r="F1659" s="436">
        <v>229</v>
      </c>
      <c r="G1659" s="91" t="s">
        <v>1142</v>
      </c>
      <c r="H1659" s="436"/>
      <c r="I1659" s="436"/>
      <c r="J1659" s="436"/>
      <c r="K1659" s="436"/>
      <c r="L1659" s="436"/>
    </row>
    <row r="1660" spans="1:12" ht="15.75" customHeight="1">
      <c r="A1660" s="28" t="s">
        <v>1773</v>
      </c>
      <c r="B1660" s="443" t="s">
        <v>1134</v>
      </c>
      <c r="C1660" s="436"/>
      <c r="D1660" s="436" t="s">
        <v>2274</v>
      </c>
      <c r="E1660" s="436"/>
      <c r="F1660" s="436"/>
      <c r="G1660" s="91" t="s">
        <v>3069</v>
      </c>
      <c r="H1660" s="436"/>
      <c r="I1660" s="436"/>
      <c r="J1660" s="436"/>
      <c r="K1660" s="436"/>
      <c r="L1660" s="436" t="s">
        <v>3070</v>
      </c>
    </row>
    <row r="1661" spans="1:12" ht="15.75" customHeight="1">
      <c r="A1661" s="28" t="s">
        <v>1777</v>
      </c>
      <c r="B1661" s="443"/>
      <c r="C1661" s="436"/>
      <c r="D1661" s="91" t="s">
        <v>2278</v>
      </c>
      <c r="E1661" s="436"/>
      <c r="F1661" s="436"/>
      <c r="G1661" s="91" t="s">
        <v>3071</v>
      </c>
      <c r="H1661" s="91" t="s">
        <v>3072</v>
      </c>
      <c r="I1661" s="91" t="s">
        <v>3073</v>
      </c>
      <c r="J1661" s="436"/>
      <c r="K1661" s="436"/>
      <c r="L1661" s="436"/>
    </row>
    <row r="1662" spans="1:12" ht="15.75" customHeight="1">
      <c r="A1662" s="384" t="s">
        <v>1781</v>
      </c>
      <c r="B1662" s="128" t="s">
        <v>2913</v>
      </c>
      <c r="C1662" s="436"/>
      <c r="D1662" s="91" t="s">
        <v>2282</v>
      </c>
      <c r="E1662" s="436"/>
      <c r="F1662" s="436"/>
      <c r="G1662" s="91" t="s">
        <v>2281</v>
      </c>
      <c r="H1662" s="436"/>
      <c r="I1662" s="436"/>
      <c r="J1662" s="436"/>
      <c r="K1662" s="436"/>
      <c r="L1662" s="436"/>
    </row>
    <row r="1663" spans="1:12" ht="15.75" customHeight="1">
      <c r="A1663" s="376" t="s">
        <v>1782</v>
      </c>
      <c r="B1663" s="128" t="s">
        <v>3074</v>
      </c>
      <c r="C1663" s="436"/>
      <c r="D1663" s="91" t="s">
        <v>2284</v>
      </c>
      <c r="E1663" s="91" t="s">
        <v>3075</v>
      </c>
      <c r="F1663" s="91" t="s">
        <v>1784</v>
      </c>
      <c r="G1663" s="91" t="s">
        <v>2283</v>
      </c>
      <c r="H1663" s="436"/>
      <c r="I1663" s="436"/>
      <c r="J1663" s="436"/>
      <c r="K1663" s="436"/>
      <c r="L1663" s="436"/>
    </row>
    <row r="1664" spans="1:12" ht="15.75" customHeight="1">
      <c r="A1664" s="376" t="s">
        <v>1787</v>
      </c>
      <c r="B1664" s="128" t="s">
        <v>2750</v>
      </c>
      <c r="C1664" s="436"/>
      <c r="D1664" s="91" t="s">
        <v>2286</v>
      </c>
      <c r="E1664" s="436"/>
      <c r="F1664" s="436"/>
      <c r="G1664" s="91" t="s">
        <v>2285</v>
      </c>
      <c r="H1664" s="436"/>
      <c r="I1664" s="436"/>
      <c r="J1664" s="436"/>
      <c r="K1664" s="436"/>
      <c r="L1664" s="436"/>
    </row>
    <row r="1665" spans="1:17" ht="15.75" customHeight="1">
      <c r="A1665" s="376" t="s">
        <v>1791</v>
      </c>
      <c r="B1665" s="128" t="s">
        <v>2709</v>
      </c>
      <c r="C1665" s="436"/>
      <c r="D1665" s="436"/>
      <c r="E1665" s="436"/>
      <c r="F1665" s="436"/>
      <c r="G1665" s="436"/>
      <c r="H1665" s="436">
        <v>2</v>
      </c>
      <c r="I1665" s="436"/>
      <c r="J1665" s="436"/>
      <c r="K1665" s="436"/>
      <c r="L1665" s="436"/>
      <c r="M1665" s="436"/>
      <c r="N1665" s="436"/>
      <c r="O1665" s="436"/>
      <c r="P1665" s="436"/>
      <c r="Q1665" s="436"/>
    </row>
    <row r="1666" spans="1:17" ht="15.75" customHeight="1">
      <c r="A1666" s="376" t="s">
        <v>1792</v>
      </c>
      <c r="B1666" s="128" t="s">
        <v>1281</v>
      </c>
      <c r="C1666" s="436"/>
      <c r="D1666" s="436">
        <v>3030</v>
      </c>
      <c r="E1666" s="436"/>
      <c r="F1666" s="436">
        <v>39</v>
      </c>
      <c r="G1666" s="436"/>
      <c r="H1666" s="436"/>
      <c r="I1666" s="436"/>
      <c r="J1666" s="436"/>
      <c r="K1666" s="436"/>
      <c r="L1666" s="436"/>
      <c r="M1666" s="436"/>
      <c r="N1666" s="436"/>
      <c r="O1666" s="436"/>
      <c r="P1666" s="436"/>
      <c r="Q1666" s="436"/>
    </row>
    <row r="1667" spans="1:17" ht="15.75" customHeight="1">
      <c r="A1667" s="376" t="s">
        <v>1794</v>
      </c>
      <c r="B1667" s="443"/>
      <c r="C1667" s="436"/>
      <c r="D1667" s="436"/>
      <c r="E1667" s="436"/>
      <c r="F1667" s="436"/>
      <c r="G1667" s="436"/>
      <c r="H1667" s="436"/>
      <c r="I1667" s="436"/>
      <c r="J1667" s="436"/>
      <c r="K1667" s="436"/>
      <c r="L1667" s="91" t="s">
        <v>3076</v>
      </c>
      <c r="M1667" s="436"/>
      <c r="N1667" s="436"/>
      <c r="O1667" s="436"/>
      <c r="P1667" s="436"/>
      <c r="Q1667" s="436"/>
    </row>
    <row r="1668" spans="1:17" ht="15.75" customHeight="1">
      <c r="A1668" s="28" t="s">
        <v>1795</v>
      </c>
      <c r="B1668" s="128" t="s">
        <v>3077</v>
      </c>
      <c r="C1668" s="436"/>
      <c r="D1668" s="91" t="s">
        <v>2288</v>
      </c>
      <c r="E1668" s="436"/>
      <c r="F1668" s="91" t="s">
        <v>3078</v>
      </c>
      <c r="G1668" s="91" t="s">
        <v>2287</v>
      </c>
      <c r="H1668" s="436"/>
      <c r="I1668" s="436"/>
      <c r="J1668" s="436"/>
      <c r="K1668" s="436"/>
      <c r="L1668" s="436"/>
      <c r="M1668" s="436"/>
      <c r="N1668" s="436"/>
      <c r="O1668" s="436"/>
      <c r="P1668" s="436"/>
      <c r="Q1668" s="436"/>
    </row>
    <row r="1669" spans="1:17" ht="15.75" customHeight="1">
      <c r="A1669" s="28" t="s">
        <v>1797</v>
      </c>
      <c r="B1669" s="128" t="s">
        <v>3079</v>
      </c>
      <c r="C1669" s="436"/>
      <c r="D1669" s="436"/>
      <c r="E1669" s="436"/>
      <c r="F1669" s="436"/>
      <c r="G1669" s="436"/>
      <c r="H1669" s="436"/>
      <c r="I1669" s="436"/>
      <c r="J1669" s="436"/>
      <c r="K1669" s="436"/>
      <c r="L1669" s="436"/>
      <c r="M1669" s="436"/>
      <c r="N1669" s="436"/>
      <c r="O1669" s="436"/>
      <c r="P1669" s="436"/>
      <c r="Q1669" s="436"/>
    </row>
    <row r="1670" spans="1:17" ht="15.75" customHeight="1">
      <c r="A1670" s="28" t="s">
        <v>1798</v>
      </c>
      <c r="B1670" s="128" t="s">
        <v>2513</v>
      </c>
      <c r="C1670" s="436"/>
      <c r="D1670" s="436"/>
      <c r="E1670" s="436"/>
      <c r="F1670" s="436"/>
      <c r="G1670" s="436"/>
      <c r="H1670" s="436"/>
      <c r="I1670" s="436"/>
      <c r="J1670" s="436"/>
      <c r="K1670" s="436"/>
      <c r="L1670" s="436"/>
      <c r="M1670" s="436"/>
      <c r="N1670" s="436"/>
      <c r="O1670" s="436"/>
      <c r="P1670" s="436"/>
      <c r="Q1670" s="436"/>
    </row>
    <row r="1671" spans="1:17" ht="15.75" customHeight="1">
      <c r="A1671" s="28" t="s">
        <v>1800</v>
      </c>
      <c r="B1671" s="128" t="s">
        <v>2506</v>
      </c>
      <c r="C1671" s="436"/>
      <c r="D1671" s="91" t="s">
        <v>2290</v>
      </c>
      <c r="E1671" s="436"/>
      <c r="F1671" s="91" t="s">
        <v>1934</v>
      </c>
      <c r="G1671" s="436">
        <v>39.5</v>
      </c>
      <c r="H1671" s="436"/>
      <c r="I1671" s="436"/>
      <c r="J1671" s="436"/>
      <c r="K1671" s="436"/>
      <c r="L1671" s="436"/>
      <c r="M1671" s="436"/>
      <c r="N1671" s="436"/>
      <c r="O1671" s="436"/>
      <c r="P1671" s="436"/>
      <c r="Q1671" s="436"/>
    </row>
    <row r="1672" spans="1:17" s="209" customFormat="1" ht="15.75" customHeight="1">
      <c r="A1672" s="395" t="s">
        <v>1803</v>
      </c>
      <c r="B1672" s="207" t="s">
        <v>1281</v>
      </c>
      <c r="D1672" s="209">
        <v>2100</v>
      </c>
      <c r="G1672" s="208" t="s">
        <v>814</v>
      </c>
      <c r="H1672" s="208"/>
      <c r="I1672" s="209" t="s">
        <v>3080</v>
      </c>
      <c r="L1672" s="208" t="s">
        <v>3081</v>
      </c>
      <c r="M1672" s="208" t="s">
        <v>3082</v>
      </c>
    </row>
    <row r="1673" spans="1:17" s="209" customFormat="1" ht="15.75" customHeight="1">
      <c r="A1673" s="395" t="s">
        <v>3083</v>
      </c>
      <c r="B1673" s="207" t="s">
        <v>3044</v>
      </c>
    </row>
    <row r="1674" spans="1:17" ht="15.75" customHeight="1">
      <c r="A1674" s="28" t="s">
        <v>3084</v>
      </c>
      <c r="B1674" s="128" t="s">
        <v>3044</v>
      </c>
      <c r="C1674" s="436"/>
      <c r="D1674" s="436"/>
      <c r="E1674" s="436"/>
      <c r="F1674" s="436"/>
      <c r="G1674" s="436"/>
      <c r="H1674" s="436"/>
      <c r="I1674" s="436"/>
      <c r="J1674" s="436"/>
      <c r="K1674" s="436"/>
      <c r="L1674" s="436"/>
      <c r="M1674" s="436"/>
      <c r="N1674" s="436"/>
      <c r="O1674" s="436"/>
      <c r="P1674" s="436"/>
      <c r="Q1674" s="436"/>
    </row>
    <row r="1675" spans="1:17" ht="15.75" customHeight="1">
      <c r="A1675" s="391" t="s">
        <v>1817</v>
      </c>
      <c r="B1675" s="128" t="s">
        <v>3044</v>
      </c>
      <c r="C1675" s="436"/>
      <c r="D1675" s="436"/>
      <c r="E1675" s="436"/>
      <c r="F1675" s="436"/>
      <c r="G1675" s="436"/>
      <c r="H1675" s="436"/>
      <c r="I1675" s="436"/>
      <c r="J1675" s="436"/>
      <c r="K1675" s="436"/>
      <c r="L1675" s="436"/>
      <c r="M1675" s="436"/>
      <c r="N1675" s="436"/>
      <c r="O1675" s="436"/>
      <c r="P1675" s="436"/>
      <c r="Q1675" s="436"/>
    </row>
    <row r="1676" spans="1:17" ht="15.75" customHeight="1">
      <c r="A1676" s="28" t="s">
        <v>1820</v>
      </c>
      <c r="B1676" s="443"/>
      <c r="C1676" s="436"/>
      <c r="D1676" s="91" t="s">
        <v>2307</v>
      </c>
      <c r="E1676" s="436"/>
      <c r="F1676" s="436"/>
      <c r="G1676" s="436" t="s">
        <v>2306</v>
      </c>
      <c r="H1676" s="436"/>
      <c r="I1676" s="436"/>
      <c r="J1676" s="436"/>
      <c r="K1676" s="436"/>
      <c r="L1676" s="436"/>
      <c r="M1676" s="91" t="s">
        <v>3085</v>
      </c>
      <c r="N1676" s="436"/>
      <c r="O1676" s="91" t="s">
        <v>3086</v>
      </c>
      <c r="P1676" s="91" t="s">
        <v>3087</v>
      </c>
      <c r="Q1676" s="91" t="s">
        <v>3088</v>
      </c>
    </row>
    <row r="1677" spans="1:17" ht="15.75" customHeight="1">
      <c r="A1677" s="28" t="s">
        <v>1821</v>
      </c>
      <c r="B1677" s="408">
        <v>1</v>
      </c>
      <c r="C1677" s="436"/>
      <c r="D1677" s="408">
        <v>2020</v>
      </c>
      <c r="E1677" s="436"/>
      <c r="F1677" s="436"/>
      <c r="G1677" s="408" t="s">
        <v>3089</v>
      </c>
      <c r="H1677" s="436"/>
      <c r="I1677" s="436"/>
      <c r="J1677" s="436"/>
      <c r="K1677" s="436"/>
      <c r="L1677" s="436"/>
      <c r="M1677" s="408" t="s">
        <v>3090</v>
      </c>
      <c r="N1677" s="408" t="s">
        <v>3091</v>
      </c>
      <c r="O1677" s="408">
        <v>9</v>
      </c>
      <c r="P1677" s="408">
        <v>10</v>
      </c>
      <c r="Q1677" s="408" t="s">
        <v>1940</v>
      </c>
    </row>
    <row r="1678" spans="1:17" ht="15.75" customHeight="1">
      <c r="B1678" s="408">
        <v>2</v>
      </c>
      <c r="C1678" s="436"/>
      <c r="D1678" s="408">
        <v>3500</v>
      </c>
      <c r="E1678" s="436"/>
      <c r="F1678" s="436"/>
      <c r="G1678" s="408" t="s">
        <v>3092</v>
      </c>
      <c r="H1678" s="436"/>
      <c r="I1678" s="436"/>
      <c r="J1678" s="436"/>
      <c r="K1678" s="436"/>
      <c r="L1678" s="436"/>
      <c r="M1678" s="408" t="s">
        <v>3090</v>
      </c>
      <c r="N1678" s="408" t="s">
        <v>3091</v>
      </c>
      <c r="O1678" s="408">
        <v>9</v>
      </c>
      <c r="P1678" s="408">
        <v>10</v>
      </c>
      <c r="Q1678" s="408" t="s">
        <v>1940</v>
      </c>
    </row>
    <row r="1679" spans="1:17" ht="15.75" customHeight="1">
      <c r="B1679" s="408">
        <v>3</v>
      </c>
      <c r="C1679" s="436"/>
      <c r="D1679" s="408">
        <v>3300</v>
      </c>
      <c r="E1679" s="436"/>
      <c r="F1679" s="436"/>
      <c r="G1679" s="408" t="s">
        <v>1955</v>
      </c>
      <c r="H1679" s="436"/>
      <c r="I1679" s="436"/>
      <c r="J1679" s="436"/>
      <c r="K1679" s="436"/>
      <c r="L1679" s="436"/>
      <c r="M1679" s="408" t="s">
        <v>3090</v>
      </c>
      <c r="N1679" s="408" t="s">
        <v>3091</v>
      </c>
      <c r="O1679" s="408">
        <v>9</v>
      </c>
      <c r="P1679" s="408">
        <v>10</v>
      </c>
      <c r="Q1679" s="408" t="s">
        <v>3093</v>
      </c>
    </row>
    <row r="1680" spans="1:17" ht="15.75" customHeight="1">
      <c r="B1680" s="408">
        <v>4</v>
      </c>
      <c r="C1680" s="436"/>
      <c r="D1680" s="408">
        <v>3200</v>
      </c>
      <c r="E1680" s="436"/>
      <c r="F1680" s="436"/>
      <c r="G1680" s="408" t="s">
        <v>3094</v>
      </c>
      <c r="H1680" s="436"/>
      <c r="I1680" s="436"/>
      <c r="J1680" s="436"/>
      <c r="K1680" s="436"/>
      <c r="L1680" s="436"/>
      <c r="M1680" s="408" t="s">
        <v>3090</v>
      </c>
      <c r="N1680" s="408" t="s">
        <v>3091</v>
      </c>
      <c r="O1680" s="408">
        <v>9</v>
      </c>
      <c r="P1680" s="408">
        <v>10</v>
      </c>
      <c r="Q1680" s="408" t="s">
        <v>1940</v>
      </c>
    </row>
    <row r="1681" spans="2:17" ht="15.75" customHeight="1">
      <c r="B1681" s="408">
        <v>5</v>
      </c>
      <c r="C1681" s="436"/>
      <c r="D1681" s="408">
        <v>2100</v>
      </c>
      <c r="E1681" s="436"/>
      <c r="F1681" s="436"/>
      <c r="G1681" s="408" t="s">
        <v>3095</v>
      </c>
      <c r="H1681" s="436"/>
      <c r="I1681" s="436"/>
      <c r="J1681" s="436"/>
      <c r="K1681" s="436"/>
      <c r="L1681" s="436"/>
      <c r="M1681" s="408" t="s">
        <v>3090</v>
      </c>
      <c r="N1681" s="408" t="s">
        <v>3091</v>
      </c>
      <c r="O1681" s="408">
        <v>9</v>
      </c>
      <c r="P1681" s="408">
        <v>10</v>
      </c>
      <c r="Q1681" s="408" t="s">
        <v>1940</v>
      </c>
    </row>
    <row r="1682" spans="2:17" ht="15.75" customHeight="1">
      <c r="B1682" s="408">
        <v>6</v>
      </c>
      <c r="C1682" s="436"/>
      <c r="D1682" s="408">
        <v>2415</v>
      </c>
      <c r="E1682" s="436"/>
      <c r="F1682" s="436"/>
      <c r="G1682" s="408" t="s">
        <v>3094</v>
      </c>
      <c r="H1682" s="436"/>
      <c r="I1682" s="436"/>
      <c r="J1682" s="436"/>
      <c r="K1682" s="436"/>
      <c r="L1682" s="436"/>
      <c r="M1682" s="408" t="s">
        <v>3090</v>
      </c>
      <c r="N1682" s="408" t="s">
        <v>3091</v>
      </c>
      <c r="O1682" s="408">
        <v>9</v>
      </c>
      <c r="P1682" s="408">
        <v>10</v>
      </c>
      <c r="Q1682" s="408" t="s">
        <v>1940</v>
      </c>
    </row>
    <row r="1683" spans="2:17" ht="15.75" customHeight="1">
      <c r="B1683" s="408">
        <v>7</v>
      </c>
      <c r="C1683" s="436"/>
      <c r="D1683" s="408">
        <v>870</v>
      </c>
      <c r="E1683" s="436"/>
      <c r="F1683" s="436"/>
      <c r="G1683" s="408" t="s">
        <v>3096</v>
      </c>
      <c r="H1683" s="436"/>
      <c r="I1683" s="436"/>
      <c r="J1683" s="436"/>
      <c r="K1683" s="436"/>
      <c r="L1683" s="436"/>
      <c r="M1683" s="408" t="s">
        <v>3090</v>
      </c>
      <c r="N1683" s="408" t="s">
        <v>3097</v>
      </c>
      <c r="O1683" s="408">
        <v>1</v>
      </c>
      <c r="P1683" s="408">
        <v>0</v>
      </c>
      <c r="Q1683" s="408" t="s">
        <v>3058</v>
      </c>
    </row>
    <row r="1684" spans="2:17" ht="15.75" customHeight="1">
      <c r="B1684" s="408">
        <v>8</v>
      </c>
      <c r="C1684" s="436"/>
      <c r="D1684" s="408">
        <v>2640</v>
      </c>
      <c r="E1684" s="436"/>
      <c r="F1684" s="436"/>
      <c r="G1684" s="408" t="s">
        <v>3098</v>
      </c>
      <c r="H1684" s="436"/>
      <c r="I1684" s="436"/>
      <c r="J1684" s="436"/>
      <c r="K1684" s="436"/>
      <c r="L1684" s="436"/>
      <c r="M1684" s="408" t="s">
        <v>3090</v>
      </c>
      <c r="N1684" s="408" t="s">
        <v>3091</v>
      </c>
      <c r="O1684" s="408">
        <v>9</v>
      </c>
      <c r="P1684" s="408">
        <v>10</v>
      </c>
      <c r="Q1684" s="408" t="s">
        <v>3099</v>
      </c>
    </row>
    <row r="1685" spans="2:17" ht="15.75" customHeight="1">
      <c r="B1685" s="408">
        <v>9</v>
      </c>
      <c r="C1685" s="436"/>
      <c r="D1685" s="408">
        <v>4050</v>
      </c>
      <c r="E1685" s="436"/>
      <c r="F1685" s="436"/>
      <c r="G1685" s="408" t="s">
        <v>3100</v>
      </c>
      <c r="H1685" s="436"/>
      <c r="I1685" s="436"/>
      <c r="J1685" s="436"/>
      <c r="K1685" s="436"/>
      <c r="L1685" s="436"/>
      <c r="M1685" s="408" t="s">
        <v>3090</v>
      </c>
      <c r="N1685" s="408" t="s">
        <v>3091</v>
      </c>
      <c r="O1685" s="408">
        <v>9</v>
      </c>
      <c r="P1685" s="408">
        <v>10</v>
      </c>
      <c r="Q1685" s="408" t="s">
        <v>3101</v>
      </c>
    </row>
    <row r="1686" spans="2:17" ht="15.75" customHeight="1">
      <c r="B1686" s="408">
        <v>10</v>
      </c>
      <c r="C1686" s="436"/>
      <c r="D1686" s="408">
        <v>3300</v>
      </c>
      <c r="E1686" s="436"/>
      <c r="F1686" s="436"/>
      <c r="G1686" s="408" t="s">
        <v>3102</v>
      </c>
      <c r="H1686" s="436"/>
      <c r="I1686" s="436"/>
      <c r="J1686" s="436"/>
      <c r="K1686" s="436"/>
      <c r="L1686" s="436"/>
      <c r="M1686" s="408" t="s">
        <v>3090</v>
      </c>
      <c r="N1686" s="408" t="s">
        <v>3091</v>
      </c>
      <c r="O1686" s="408">
        <v>9</v>
      </c>
      <c r="P1686" s="408">
        <v>10</v>
      </c>
      <c r="Q1686" s="408" t="s">
        <v>1940</v>
      </c>
    </row>
    <row r="1687" spans="2:17" ht="15.75" customHeight="1">
      <c r="B1687" s="408">
        <v>11</v>
      </c>
      <c r="C1687" s="436"/>
      <c r="D1687" s="408">
        <v>3500</v>
      </c>
      <c r="E1687" s="436"/>
      <c r="F1687" s="436"/>
      <c r="G1687" s="408" t="s">
        <v>3103</v>
      </c>
      <c r="H1687" s="436"/>
      <c r="I1687" s="436"/>
      <c r="J1687" s="436"/>
      <c r="K1687" s="436"/>
      <c r="L1687" s="436"/>
      <c r="M1687" s="408" t="s">
        <v>3090</v>
      </c>
      <c r="N1687" s="408" t="s">
        <v>3091</v>
      </c>
      <c r="O1687" s="408">
        <v>9</v>
      </c>
      <c r="P1687" s="408">
        <v>10</v>
      </c>
      <c r="Q1687" s="408" t="s">
        <v>1940</v>
      </c>
    </row>
    <row r="1688" spans="2:17" ht="15.75" customHeight="1">
      <c r="B1688" s="408">
        <v>12</v>
      </c>
      <c r="C1688" s="436"/>
      <c r="D1688" s="408">
        <v>1070</v>
      </c>
      <c r="E1688" s="436"/>
      <c r="F1688" s="436"/>
      <c r="G1688" s="408" t="s">
        <v>3092</v>
      </c>
      <c r="H1688" s="436"/>
      <c r="I1688" s="436"/>
      <c r="J1688" s="436"/>
      <c r="K1688" s="436"/>
      <c r="L1688" s="436"/>
      <c r="M1688" s="408" t="s">
        <v>3090</v>
      </c>
      <c r="N1688" s="408" t="s">
        <v>3091</v>
      </c>
      <c r="O1688" s="408">
        <v>9</v>
      </c>
      <c r="P1688" s="408">
        <v>10</v>
      </c>
      <c r="Q1688" s="408" t="s">
        <v>1940</v>
      </c>
    </row>
    <row r="1689" spans="2:17" ht="15.75" customHeight="1">
      <c r="B1689" s="408">
        <v>13</v>
      </c>
      <c r="C1689" s="436"/>
      <c r="D1689" s="408">
        <v>1210</v>
      </c>
      <c r="E1689" s="436"/>
      <c r="F1689" s="436"/>
      <c r="G1689" s="408" t="s">
        <v>3104</v>
      </c>
      <c r="H1689" s="436"/>
      <c r="I1689" s="436"/>
      <c r="J1689" s="436"/>
      <c r="K1689" s="436"/>
      <c r="L1689" s="436"/>
      <c r="M1689" s="408" t="s">
        <v>3090</v>
      </c>
      <c r="N1689" s="408" t="s">
        <v>3097</v>
      </c>
      <c r="O1689" s="408">
        <v>8</v>
      </c>
      <c r="P1689" s="408">
        <v>10</v>
      </c>
      <c r="Q1689" s="408" t="s">
        <v>3105</v>
      </c>
    </row>
    <row r="1690" spans="2:17" ht="15.75" customHeight="1">
      <c r="B1690" s="408">
        <v>14</v>
      </c>
      <c r="C1690" s="436"/>
      <c r="D1690" s="408">
        <v>1300</v>
      </c>
      <c r="E1690" s="436"/>
      <c r="F1690" s="436"/>
      <c r="G1690" s="408" t="s">
        <v>3106</v>
      </c>
      <c r="H1690" s="436"/>
      <c r="I1690" s="436"/>
      <c r="J1690" s="436"/>
      <c r="K1690" s="436"/>
      <c r="L1690" s="436"/>
      <c r="M1690" s="408" t="s">
        <v>3107</v>
      </c>
      <c r="N1690" s="408" t="s">
        <v>3097</v>
      </c>
      <c r="O1690" s="408">
        <v>2</v>
      </c>
      <c r="P1690" s="408">
        <v>10</v>
      </c>
      <c r="Q1690" s="408" t="s">
        <v>3105</v>
      </c>
    </row>
    <row r="1691" spans="2:17" ht="15.75" customHeight="1">
      <c r="B1691" s="408">
        <v>15</v>
      </c>
      <c r="C1691" s="436"/>
      <c r="D1691" s="408">
        <v>3165</v>
      </c>
      <c r="E1691" s="436"/>
      <c r="F1691" s="436"/>
      <c r="G1691" s="408" t="s">
        <v>3108</v>
      </c>
      <c r="H1691" s="436"/>
      <c r="I1691" s="436"/>
      <c r="J1691" s="436"/>
      <c r="K1691" s="436"/>
      <c r="L1691" s="436"/>
      <c r="M1691" s="408" t="s">
        <v>3107</v>
      </c>
      <c r="N1691" s="408" t="s">
        <v>3097</v>
      </c>
      <c r="O1691" s="408">
        <v>7</v>
      </c>
      <c r="P1691" s="408">
        <v>10</v>
      </c>
      <c r="Q1691" s="408" t="s">
        <v>3105</v>
      </c>
    </row>
    <row r="1692" spans="2:17" ht="15.75" customHeight="1">
      <c r="B1692" s="408">
        <v>16</v>
      </c>
      <c r="C1692" s="436"/>
      <c r="D1692" s="408">
        <v>3000</v>
      </c>
      <c r="E1692" s="436"/>
      <c r="F1692" s="436"/>
      <c r="G1692" s="408" t="s">
        <v>3089</v>
      </c>
      <c r="H1692" s="436"/>
      <c r="I1692" s="436"/>
      <c r="J1692" s="436"/>
      <c r="K1692" s="436"/>
      <c r="L1692" s="436"/>
      <c r="M1692" s="408" t="s">
        <v>3090</v>
      </c>
      <c r="N1692" s="408" t="s">
        <v>3091</v>
      </c>
      <c r="O1692" s="408">
        <v>8</v>
      </c>
      <c r="P1692" s="408">
        <v>10</v>
      </c>
      <c r="Q1692" s="408" t="s">
        <v>3109</v>
      </c>
    </row>
    <row r="1693" spans="2:17" ht="15.75" customHeight="1">
      <c r="B1693" s="408">
        <v>17</v>
      </c>
      <c r="C1693" s="436"/>
      <c r="D1693" s="408">
        <v>3000</v>
      </c>
      <c r="E1693" s="436"/>
      <c r="F1693" s="436"/>
      <c r="G1693" s="408" t="s">
        <v>3110</v>
      </c>
      <c r="H1693" s="436"/>
      <c r="I1693" s="436"/>
      <c r="J1693" s="436"/>
      <c r="K1693" s="436"/>
      <c r="L1693" s="436"/>
      <c r="M1693" s="408" t="s">
        <v>3090</v>
      </c>
      <c r="N1693" s="408" t="s">
        <v>3091</v>
      </c>
      <c r="O1693" s="408">
        <v>9</v>
      </c>
      <c r="P1693" s="408">
        <v>10</v>
      </c>
      <c r="Q1693" s="408" t="s">
        <v>1940</v>
      </c>
    </row>
    <row r="1694" spans="2:17" ht="15.75" customHeight="1">
      <c r="B1694" s="408">
        <v>18</v>
      </c>
      <c r="C1694" s="436"/>
      <c r="D1694" s="408">
        <v>2000</v>
      </c>
      <c r="E1694" s="436"/>
      <c r="F1694" s="436"/>
      <c r="G1694" s="408" t="s">
        <v>3098</v>
      </c>
      <c r="H1694" s="436"/>
      <c r="I1694" s="436"/>
      <c r="J1694" s="436"/>
      <c r="K1694" s="436"/>
      <c r="L1694" s="436"/>
      <c r="M1694" s="408" t="s">
        <v>3090</v>
      </c>
      <c r="N1694" s="408" t="s">
        <v>3091</v>
      </c>
      <c r="O1694" s="408">
        <v>8</v>
      </c>
      <c r="P1694" s="408">
        <v>10</v>
      </c>
      <c r="Q1694" s="408" t="s">
        <v>1940</v>
      </c>
    </row>
    <row r="1695" spans="2:17" ht="15.75" customHeight="1">
      <c r="B1695" s="408">
        <v>19</v>
      </c>
      <c r="C1695" s="436"/>
      <c r="D1695" s="408">
        <v>3720</v>
      </c>
      <c r="E1695" s="436"/>
      <c r="F1695" s="436"/>
      <c r="G1695" s="408" t="s">
        <v>3098</v>
      </c>
      <c r="H1695" s="436"/>
      <c r="I1695" s="436"/>
      <c r="J1695" s="436"/>
      <c r="K1695" s="436"/>
      <c r="L1695" s="436"/>
      <c r="M1695" s="408" t="s">
        <v>3090</v>
      </c>
      <c r="N1695" s="408" t="s">
        <v>3091</v>
      </c>
      <c r="O1695" s="408">
        <v>9</v>
      </c>
      <c r="P1695" s="408">
        <v>10</v>
      </c>
      <c r="Q1695" s="408" t="s">
        <v>1940</v>
      </c>
    </row>
    <row r="1696" spans="2:17" ht="15.75" customHeight="1">
      <c r="B1696" s="408">
        <v>20</v>
      </c>
      <c r="C1696" s="436"/>
      <c r="D1696" s="408">
        <v>2100</v>
      </c>
      <c r="E1696" s="436"/>
      <c r="F1696" s="436"/>
      <c r="G1696" s="408" t="s">
        <v>3111</v>
      </c>
      <c r="H1696" s="436"/>
      <c r="I1696" s="436"/>
      <c r="J1696" s="436"/>
      <c r="K1696" s="436"/>
      <c r="L1696" s="436"/>
      <c r="M1696" s="408" t="s">
        <v>3090</v>
      </c>
      <c r="N1696" s="408" t="s">
        <v>3091</v>
      </c>
      <c r="O1696" s="408">
        <v>9</v>
      </c>
      <c r="P1696" s="408">
        <v>10</v>
      </c>
      <c r="Q1696" s="408" t="s">
        <v>1940</v>
      </c>
    </row>
    <row r="1697" spans="2:17" ht="15.75" customHeight="1">
      <c r="B1697" s="408">
        <v>21</v>
      </c>
      <c r="C1697" s="436"/>
      <c r="D1697" s="408">
        <v>2415</v>
      </c>
      <c r="E1697" s="436"/>
      <c r="F1697" s="436"/>
      <c r="G1697" s="408" t="s">
        <v>3111</v>
      </c>
      <c r="H1697" s="436"/>
      <c r="I1697" s="436"/>
      <c r="J1697" s="436"/>
      <c r="K1697" s="436"/>
      <c r="L1697" s="436"/>
      <c r="M1697" s="408" t="s">
        <v>3107</v>
      </c>
      <c r="N1697" s="408" t="s">
        <v>3091</v>
      </c>
      <c r="O1697" s="408">
        <v>8</v>
      </c>
      <c r="P1697" s="408">
        <v>9</v>
      </c>
      <c r="Q1697" s="408" t="s">
        <v>3093</v>
      </c>
    </row>
    <row r="1698" spans="2:17" ht="15.75" customHeight="1">
      <c r="B1698" s="408">
        <v>22</v>
      </c>
      <c r="C1698" s="436"/>
      <c r="D1698" s="408">
        <v>2200</v>
      </c>
      <c r="E1698" s="436"/>
      <c r="F1698" s="436"/>
      <c r="G1698" s="408" t="s">
        <v>3112</v>
      </c>
      <c r="H1698" s="436"/>
      <c r="I1698" s="436"/>
      <c r="J1698" s="436"/>
      <c r="K1698" s="436"/>
      <c r="L1698" s="436"/>
      <c r="M1698" s="408" t="s">
        <v>3107</v>
      </c>
      <c r="N1698" s="408" t="s">
        <v>3091</v>
      </c>
      <c r="O1698" s="408">
        <v>8</v>
      </c>
      <c r="P1698" s="408">
        <v>9</v>
      </c>
      <c r="Q1698" s="408" t="s">
        <v>3093</v>
      </c>
    </row>
    <row r="1699" spans="2:17" ht="15.75" customHeight="1">
      <c r="B1699" s="408">
        <v>23</v>
      </c>
      <c r="C1699" s="436"/>
      <c r="D1699" s="408">
        <v>4300</v>
      </c>
      <c r="E1699" s="436"/>
      <c r="F1699" s="436"/>
      <c r="G1699" s="408" t="s">
        <v>3113</v>
      </c>
      <c r="H1699" s="436"/>
      <c r="I1699" s="436"/>
      <c r="J1699" s="436"/>
      <c r="K1699" s="436"/>
      <c r="L1699" s="436"/>
      <c r="M1699" s="408" t="s">
        <v>3090</v>
      </c>
      <c r="N1699" s="408" t="s">
        <v>3091</v>
      </c>
      <c r="O1699" s="408">
        <v>9</v>
      </c>
      <c r="P1699" s="408">
        <v>10</v>
      </c>
      <c r="Q1699" s="408" t="s">
        <v>1940</v>
      </c>
    </row>
    <row r="1700" spans="2:17" ht="15.75" customHeight="1">
      <c r="B1700" s="408">
        <v>24</v>
      </c>
      <c r="C1700" s="436"/>
      <c r="D1700" s="408">
        <v>3150</v>
      </c>
      <c r="E1700" s="436"/>
      <c r="F1700" s="436"/>
      <c r="G1700" s="408" t="s">
        <v>3110</v>
      </c>
      <c r="H1700" s="436"/>
      <c r="I1700" s="436"/>
      <c r="J1700" s="436"/>
      <c r="K1700" s="436"/>
      <c r="L1700" s="436"/>
      <c r="M1700" s="408" t="s">
        <v>3090</v>
      </c>
      <c r="N1700" s="408" t="s">
        <v>3091</v>
      </c>
      <c r="O1700" s="408">
        <v>9</v>
      </c>
      <c r="P1700" s="408">
        <v>10</v>
      </c>
      <c r="Q1700" s="408" t="s">
        <v>1940</v>
      </c>
    </row>
    <row r="1701" spans="2:17" ht="15.75" customHeight="1">
      <c r="B1701" s="408">
        <v>25</v>
      </c>
      <c r="C1701" s="436"/>
      <c r="D1701" s="408">
        <v>3300</v>
      </c>
      <c r="E1701" s="436"/>
      <c r="F1701" s="436"/>
      <c r="G1701" s="408" t="s">
        <v>3114</v>
      </c>
      <c r="H1701" s="436"/>
      <c r="I1701" s="436"/>
      <c r="J1701" s="436"/>
      <c r="K1701" s="436"/>
      <c r="L1701" s="436"/>
      <c r="M1701" s="408" t="s">
        <v>3090</v>
      </c>
      <c r="N1701" s="408" t="s">
        <v>3091</v>
      </c>
      <c r="O1701" s="408">
        <v>9</v>
      </c>
      <c r="P1701" s="408">
        <v>10</v>
      </c>
      <c r="Q1701" s="408" t="s">
        <v>1940</v>
      </c>
    </row>
    <row r="1702" spans="2:17" ht="15.75" customHeight="1">
      <c r="B1702" s="408">
        <v>26</v>
      </c>
      <c r="C1702" s="436"/>
      <c r="D1702" s="408">
        <v>3200</v>
      </c>
      <c r="E1702" s="436"/>
      <c r="F1702" s="436"/>
      <c r="G1702" s="408" t="s">
        <v>3110</v>
      </c>
      <c r="H1702" s="436"/>
      <c r="I1702" s="436"/>
      <c r="J1702" s="436"/>
      <c r="K1702" s="436"/>
      <c r="L1702" s="436"/>
      <c r="M1702" s="408" t="s">
        <v>3090</v>
      </c>
      <c r="N1702" s="408" t="s">
        <v>3091</v>
      </c>
      <c r="O1702" s="408">
        <v>9</v>
      </c>
      <c r="P1702" s="408">
        <v>10</v>
      </c>
      <c r="Q1702" s="408" t="s">
        <v>1940</v>
      </c>
    </row>
    <row r="1703" spans="2:17" ht="15.75" customHeight="1">
      <c r="B1703" s="408">
        <v>27</v>
      </c>
      <c r="C1703" s="436"/>
      <c r="D1703" s="408">
        <v>2100</v>
      </c>
      <c r="E1703" s="436"/>
      <c r="F1703" s="436"/>
      <c r="G1703" s="408" t="s">
        <v>3112</v>
      </c>
      <c r="H1703" s="436"/>
      <c r="I1703" s="436"/>
      <c r="J1703" s="436"/>
      <c r="K1703" s="436"/>
      <c r="L1703" s="436"/>
      <c r="M1703" s="408" t="s">
        <v>3090</v>
      </c>
      <c r="N1703" s="408" t="s">
        <v>3091</v>
      </c>
      <c r="O1703" s="408">
        <v>9</v>
      </c>
      <c r="P1703" s="408">
        <v>10</v>
      </c>
      <c r="Q1703" s="408" t="s">
        <v>3058</v>
      </c>
    </row>
    <row r="1704" spans="2:17" ht="15.75" customHeight="1">
      <c r="B1704" s="408">
        <v>28</v>
      </c>
      <c r="C1704" s="436"/>
      <c r="D1704" s="408">
        <v>1650</v>
      </c>
      <c r="E1704" s="436"/>
      <c r="F1704" s="436"/>
      <c r="G1704" s="408" t="s">
        <v>3095</v>
      </c>
      <c r="H1704" s="436"/>
      <c r="I1704" s="436"/>
      <c r="J1704" s="436"/>
      <c r="K1704" s="436"/>
      <c r="L1704" s="436"/>
      <c r="M1704" s="408" t="s">
        <v>3090</v>
      </c>
      <c r="N1704" s="408" t="s">
        <v>3091</v>
      </c>
      <c r="O1704" s="408">
        <v>9</v>
      </c>
      <c r="P1704" s="408">
        <v>10</v>
      </c>
      <c r="Q1704" s="408" t="s">
        <v>1940</v>
      </c>
    </row>
    <row r="1705" spans="2:17" ht="15.75" customHeight="1">
      <c r="B1705" s="408">
        <v>29</v>
      </c>
      <c r="C1705" s="436"/>
      <c r="D1705" s="408">
        <v>2900</v>
      </c>
      <c r="E1705" s="436"/>
      <c r="F1705" s="436"/>
      <c r="G1705" s="408" t="s">
        <v>3112</v>
      </c>
      <c r="H1705" s="436"/>
      <c r="I1705" s="436"/>
      <c r="J1705" s="436"/>
      <c r="K1705" s="436"/>
      <c r="L1705" s="436"/>
      <c r="M1705" s="408" t="s">
        <v>3090</v>
      </c>
      <c r="N1705" s="408" t="s">
        <v>3091</v>
      </c>
      <c r="O1705" s="408">
        <v>9</v>
      </c>
      <c r="P1705" s="408">
        <v>10</v>
      </c>
      <c r="Q1705" s="408" t="s">
        <v>1940</v>
      </c>
    </row>
    <row r="1706" spans="2:17" ht="15.75" customHeight="1">
      <c r="B1706" s="408">
        <v>30</v>
      </c>
      <c r="C1706" s="436"/>
      <c r="D1706" s="408">
        <v>650</v>
      </c>
      <c r="E1706" s="436"/>
      <c r="F1706" s="436"/>
      <c r="G1706" s="408" t="s">
        <v>3089</v>
      </c>
      <c r="H1706" s="436"/>
      <c r="I1706" s="436"/>
      <c r="J1706" s="436"/>
      <c r="K1706" s="436"/>
      <c r="L1706" s="436"/>
      <c r="M1706" s="408" t="s">
        <v>3090</v>
      </c>
      <c r="N1706" s="408" t="s">
        <v>3091</v>
      </c>
      <c r="O1706" s="408">
        <v>9</v>
      </c>
      <c r="P1706" s="408">
        <v>10</v>
      </c>
      <c r="Q1706" s="408" t="s">
        <v>1940</v>
      </c>
    </row>
    <row r="1707" spans="2:17" ht="15.75" customHeight="1">
      <c r="B1707" s="408">
        <v>31</v>
      </c>
      <c r="C1707" s="436"/>
      <c r="D1707" s="408">
        <v>3275</v>
      </c>
      <c r="E1707" s="436"/>
      <c r="F1707" s="436"/>
      <c r="G1707" s="408" t="s">
        <v>3115</v>
      </c>
      <c r="H1707" s="436"/>
      <c r="I1707" s="436"/>
      <c r="J1707" s="436"/>
      <c r="K1707" s="436"/>
      <c r="L1707" s="436"/>
      <c r="M1707" s="408" t="s">
        <v>3090</v>
      </c>
      <c r="N1707" s="408" t="s">
        <v>3097</v>
      </c>
      <c r="O1707" s="408">
        <v>1</v>
      </c>
      <c r="P1707" s="408">
        <v>0</v>
      </c>
      <c r="Q1707" s="408" t="s">
        <v>1940</v>
      </c>
    </row>
    <row r="1708" spans="2:17" ht="15.75" customHeight="1">
      <c r="B1708" s="408">
        <v>32</v>
      </c>
      <c r="C1708" s="436"/>
      <c r="D1708" s="408">
        <v>3235</v>
      </c>
      <c r="E1708" s="436"/>
      <c r="F1708" s="436"/>
      <c r="G1708" s="408" t="s">
        <v>3089</v>
      </c>
      <c r="H1708" s="436"/>
      <c r="I1708" s="436"/>
      <c r="J1708" s="436"/>
      <c r="K1708" s="436"/>
      <c r="L1708" s="436"/>
      <c r="M1708" s="408" t="s">
        <v>3090</v>
      </c>
      <c r="N1708" s="408" t="s">
        <v>3091</v>
      </c>
      <c r="O1708" s="408">
        <v>9</v>
      </c>
      <c r="P1708" s="408">
        <v>10</v>
      </c>
      <c r="Q1708" s="408" t="s">
        <v>1940</v>
      </c>
    </row>
    <row r="1709" spans="2:17" ht="15.75" customHeight="1">
      <c r="B1709" s="408">
        <v>33</v>
      </c>
      <c r="C1709" s="436"/>
      <c r="D1709" s="408">
        <v>2500</v>
      </c>
      <c r="E1709" s="436"/>
      <c r="F1709" s="436"/>
      <c r="G1709" s="408" t="s">
        <v>3111</v>
      </c>
      <c r="H1709" s="436"/>
      <c r="I1709" s="436"/>
      <c r="J1709" s="436"/>
      <c r="K1709" s="436"/>
      <c r="L1709" s="436"/>
      <c r="M1709" s="408" t="s">
        <v>3090</v>
      </c>
      <c r="N1709" s="408" t="s">
        <v>3091</v>
      </c>
      <c r="O1709" s="408">
        <v>9</v>
      </c>
      <c r="P1709" s="408">
        <v>10</v>
      </c>
      <c r="Q1709" s="408" t="s">
        <v>1940</v>
      </c>
    </row>
    <row r="1710" spans="2:17" ht="15.75" customHeight="1">
      <c r="B1710" s="408">
        <v>34</v>
      </c>
      <c r="C1710" s="436"/>
      <c r="D1710" s="408">
        <v>2600</v>
      </c>
      <c r="E1710" s="436"/>
      <c r="F1710" s="436"/>
      <c r="G1710" s="408" t="s">
        <v>1955</v>
      </c>
      <c r="H1710" s="436"/>
      <c r="I1710" s="436"/>
      <c r="J1710" s="436"/>
      <c r="K1710" s="436"/>
      <c r="L1710" s="436"/>
      <c r="M1710" s="408" t="s">
        <v>3090</v>
      </c>
      <c r="N1710" s="408" t="s">
        <v>3091</v>
      </c>
      <c r="O1710" s="408">
        <v>8</v>
      </c>
      <c r="P1710" s="408">
        <v>10</v>
      </c>
      <c r="Q1710" s="408" t="s">
        <v>1940</v>
      </c>
    </row>
    <row r="1711" spans="2:17" ht="15.75" customHeight="1">
      <c r="B1711" s="408">
        <v>35</v>
      </c>
      <c r="C1711" s="436"/>
      <c r="D1711" s="408">
        <v>3600</v>
      </c>
      <c r="E1711" s="436"/>
      <c r="F1711" s="436"/>
      <c r="G1711" s="408" t="s">
        <v>3110</v>
      </c>
      <c r="H1711" s="436"/>
      <c r="I1711" s="436"/>
      <c r="J1711" s="436"/>
      <c r="K1711" s="436"/>
      <c r="L1711" s="436"/>
      <c r="M1711" s="408" t="s">
        <v>3090</v>
      </c>
      <c r="N1711" s="408" t="s">
        <v>3091</v>
      </c>
      <c r="O1711" s="408">
        <v>9</v>
      </c>
      <c r="P1711" s="408">
        <v>10</v>
      </c>
      <c r="Q1711" s="408" t="s">
        <v>1940</v>
      </c>
    </row>
    <row r="1712" spans="2:17" ht="15.75" customHeight="1">
      <c r="B1712" s="408">
        <v>36</v>
      </c>
      <c r="C1712" s="436"/>
      <c r="D1712" s="408">
        <v>2340</v>
      </c>
      <c r="E1712" s="436"/>
      <c r="F1712" s="436"/>
      <c r="G1712" s="408" t="s">
        <v>3112</v>
      </c>
      <c r="H1712" s="436"/>
      <c r="I1712" s="436"/>
      <c r="J1712" s="436"/>
      <c r="K1712" s="436"/>
      <c r="L1712" s="436"/>
      <c r="M1712" s="408" t="s">
        <v>3090</v>
      </c>
      <c r="N1712" s="408" t="s">
        <v>3091</v>
      </c>
      <c r="O1712" s="408">
        <v>9</v>
      </c>
      <c r="P1712" s="408">
        <v>10</v>
      </c>
      <c r="Q1712" s="408" t="s">
        <v>1940</v>
      </c>
    </row>
    <row r="1713" spans="1:17" ht="15.75" customHeight="1">
      <c r="B1713" s="408">
        <v>37</v>
      </c>
      <c r="C1713" s="436"/>
      <c r="D1713" s="408">
        <v>2500</v>
      </c>
      <c r="E1713" s="436"/>
      <c r="F1713" s="436"/>
      <c r="G1713" s="408" t="s">
        <v>3116</v>
      </c>
      <c r="H1713" s="436"/>
      <c r="I1713" s="436"/>
      <c r="J1713" s="436"/>
      <c r="K1713" s="436"/>
      <c r="L1713" s="436"/>
      <c r="M1713" s="408" t="s">
        <v>3090</v>
      </c>
      <c r="N1713" s="408" t="s">
        <v>3091</v>
      </c>
      <c r="O1713" s="408">
        <v>8</v>
      </c>
      <c r="P1713" s="408">
        <v>9</v>
      </c>
      <c r="Q1713" s="408" t="s">
        <v>3093</v>
      </c>
    </row>
    <row r="1714" spans="1:17" ht="15.75" customHeight="1">
      <c r="B1714" s="408">
        <v>38</v>
      </c>
      <c r="C1714" s="436"/>
      <c r="D1714" s="408">
        <v>2950</v>
      </c>
      <c r="E1714" s="436"/>
      <c r="F1714" s="436"/>
      <c r="G1714" s="408" t="s">
        <v>3117</v>
      </c>
      <c r="H1714" s="436"/>
      <c r="I1714" s="436"/>
      <c r="J1714" s="436"/>
      <c r="K1714" s="436"/>
      <c r="L1714" s="436"/>
      <c r="M1714" s="408" t="s">
        <v>3090</v>
      </c>
      <c r="N1714" s="408" t="s">
        <v>3091</v>
      </c>
      <c r="O1714" s="408">
        <v>9</v>
      </c>
      <c r="P1714" s="408">
        <v>10</v>
      </c>
      <c r="Q1714" s="408" t="s">
        <v>1940</v>
      </c>
    </row>
    <row r="1715" spans="1:17" ht="15.75" customHeight="1">
      <c r="B1715" s="408">
        <v>39</v>
      </c>
      <c r="C1715" s="436"/>
      <c r="D1715" s="408">
        <v>1525</v>
      </c>
      <c r="E1715" s="436"/>
      <c r="F1715" s="436"/>
      <c r="G1715" s="408" t="s">
        <v>3112</v>
      </c>
      <c r="H1715" s="436"/>
      <c r="I1715" s="436"/>
      <c r="J1715" s="436"/>
      <c r="K1715" s="436"/>
      <c r="L1715" s="436"/>
      <c r="M1715" s="408" t="s">
        <v>3090</v>
      </c>
      <c r="N1715" s="408" t="s">
        <v>3091</v>
      </c>
      <c r="O1715" s="408">
        <v>7</v>
      </c>
      <c r="P1715" s="408">
        <v>10</v>
      </c>
      <c r="Q1715" s="408" t="s">
        <v>1940</v>
      </c>
    </row>
    <row r="1716" spans="1:17" ht="15.75" customHeight="1">
      <c r="B1716" s="408">
        <v>40</v>
      </c>
      <c r="C1716" s="436"/>
      <c r="D1716" s="408">
        <v>3345</v>
      </c>
      <c r="E1716" s="436"/>
      <c r="F1716" s="436"/>
      <c r="G1716" s="408" t="s">
        <v>3092</v>
      </c>
      <c r="H1716" s="436"/>
      <c r="I1716" s="436"/>
      <c r="J1716" s="436"/>
      <c r="K1716" s="436"/>
      <c r="L1716" s="436"/>
      <c r="M1716" s="408" t="s">
        <v>3090</v>
      </c>
      <c r="N1716" s="408" t="s">
        <v>3091</v>
      </c>
      <c r="O1716" s="408">
        <v>9</v>
      </c>
      <c r="P1716" s="408">
        <v>10</v>
      </c>
      <c r="Q1716" s="408" t="s">
        <v>1940</v>
      </c>
    </row>
    <row r="1717" spans="1:17" ht="15.75" customHeight="1">
      <c r="B1717" s="408">
        <v>41</v>
      </c>
      <c r="C1717" s="436"/>
      <c r="D1717" s="408">
        <v>3350</v>
      </c>
      <c r="E1717" s="436"/>
      <c r="F1717" s="436"/>
      <c r="G1717" s="408" t="s">
        <v>3118</v>
      </c>
      <c r="H1717" s="436"/>
      <c r="I1717" s="436"/>
      <c r="J1717" s="436"/>
      <c r="K1717" s="436"/>
      <c r="L1717" s="436"/>
      <c r="M1717" s="408" t="s">
        <v>3090</v>
      </c>
      <c r="N1717" s="408" t="s">
        <v>3091</v>
      </c>
      <c r="O1717" s="408">
        <v>9</v>
      </c>
      <c r="P1717" s="408">
        <v>10</v>
      </c>
      <c r="Q1717" s="408" t="s">
        <v>1940</v>
      </c>
    </row>
    <row r="1718" spans="1:17" ht="15.75" customHeight="1">
      <c r="B1718" s="408">
        <v>42</v>
      </c>
      <c r="C1718" s="436"/>
      <c r="D1718" s="408">
        <v>3500</v>
      </c>
      <c r="E1718" s="436"/>
      <c r="F1718" s="436"/>
      <c r="G1718" s="408" t="s">
        <v>3119</v>
      </c>
      <c r="H1718" s="436"/>
      <c r="I1718" s="436"/>
      <c r="J1718" s="436"/>
      <c r="K1718" s="436"/>
      <c r="L1718" s="436"/>
      <c r="M1718" s="408" t="s">
        <v>3090</v>
      </c>
      <c r="N1718" s="408" t="s">
        <v>3091</v>
      </c>
      <c r="O1718" s="408">
        <v>7</v>
      </c>
      <c r="P1718" s="408">
        <v>9</v>
      </c>
      <c r="Q1718" s="408" t="s">
        <v>1940</v>
      </c>
    </row>
    <row r="1719" spans="1:17" ht="15.75" customHeight="1">
      <c r="B1719" s="408">
        <v>43</v>
      </c>
      <c r="C1719" s="436"/>
      <c r="D1719" s="408">
        <v>3355</v>
      </c>
      <c r="E1719" s="436"/>
      <c r="F1719" s="436"/>
      <c r="G1719" s="408" t="s">
        <v>3108</v>
      </c>
      <c r="H1719" s="436"/>
      <c r="I1719" s="436"/>
      <c r="J1719" s="436"/>
      <c r="K1719" s="436"/>
      <c r="L1719" s="436"/>
      <c r="M1719" s="408" t="s">
        <v>3090</v>
      </c>
      <c r="N1719" s="408" t="s">
        <v>3091</v>
      </c>
      <c r="O1719" s="408">
        <v>9</v>
      </c>
      <c r="P1719" s="408">
        <v>10</v>
      </c>
      <c r="Q1719" s="408" t="s">
        <v>1940</v>
      </c>
    </row>
    <row r="1720" spans="1:17" ht="15.75" customHeight="1">
      <c r="B1720" s="408">
        <v>44</v>
      </c>
      <c r="C1720" s="436"/>
      <c r="D1720" s="408">
        <v>2100</v>
      </c>
      <c r="E1720" s="436"/>
      <c r="F1720" s="436"/>
      <c r="G1720" s="408" t="s">
        <v>3095</v>
      </c>
      <c r="H1720" s="436"/>
      <c r="I1720" s="436"/>
      <c r="J1720" s="436"/>
      <c r="K1720" s="436"/>
      <c r="L1720" s="436"/>
      <c r="M1720" s="408" t="s">
        <v>3090</v>
      </c>
      <c r="N1720" s="408" t="s">
        <v>3091</v>
      </c>
      <c r="O1720" s="408">
        <v>9</v>
      </c>
      <c r="P1720" s="408">
        <v>10</v>
      </c>
      <c r="Q1720" s="408" t="s">
        <v>1940</v>
      </c>
    </row>
    <row r="1721" spans="1:17" ht="15.75" customHeight="1">
      <c r="A1721" s="28" t="s">
        <v>3120</v>
      </c>
      <c r="B1721" s="408">
        <v>1</v>
      </c>
      <c r="C1721" s="436"/>
      <c r="D1721" s="436">
        <v>2500</v>
      </c>
      <c r="E1721" s="436">
        <v>34</v>
      </c>
      <c r="F1721" s="436"/>
      <c r="G1721" s="436"/>
      <c r="H1721" s="436"/>
      <c r="I1721" s="436"/>
      <c r="J1721" s="436"/>
      <c r="K1721" s="436"/>
      <c r="L1721" s="436"/>
      <c r="M1721" s="436"/>
      <c r="N1721" s="436"/>
      <c r="O1721" s="436"/>
      <c r="P1721" s="436"/>
      <c r="Q1721" s="436"/>
    </row>
    <row r="1722" spans="1:17" ht="15.75" customHeight="1">
      <c r="B1722" s="408">
        <v>2</v>
      </c>
      <c r="C1722" s="436"/>
      <c r="D1722" s="436">
        <v>3000</v>
      </c>
      <c r="E1722" s="436">
        <v>36</v>
      </c>
      <c r="F1722" s="436"/>
      <c r="G1722" s="436"/>
      <c r="H1722" s="436"/>
      <c r="I1722" s="436"/>
      <c r="J1722" s="436"/>
      <c r="K1722" s="436"/>
      <c r="L1722" s="436"/>
      <c r="M1722" s="436"/>
      <c r="N1722" s="436"/>
      <c r="O1722" s="436"/>
      <c r="P1722" s="436"/>
      <c r="Q1722" s="436"/>
    </row>
    <row r="1723" spans="1:17" ht="15.75" customHeight="1">
      <c r="B1723" s="408">
        <v>3</v>
      </c>
      <c r="C1723" s="436"/>
      <c r="D1723" s="436">
        <v>2000</v>
      </c>
      <c r="E1723" s="436">
        <v>32</v>
      </c>
      <c r="F1723" s="436"/>
      <c r="G1723" s="436"/>
      <c r="H1723" s="436"/>
      <c r="I1723" s="436"/>
      <c r="J1723" s="436"/>
      <c r="K1723" s="436"/>
      <c r="L1723" s="436"/>
      <c r="M1723" s="436"/>
      <c r="N1723" s="436"/>
      <c r="O1723" s="436"/>
      <c r="P1723" s="436"/>
      <c r="Q1723" s="436"/>
    </row>
    <row r="1724" spans="1:17" ht="15.75" customHeight="1">
      <c r="B1724" s="408">
        <v>4</v>
      </c>
      <c r="C1724" s="436"/>
      <c r="D1724" s="436">
        <v>2250</v>
      </c>
      <c r="E1724" s="436">
        <v>35</v>
      </c>
      <c r="F1724" s="436"/>
      <c r="G1724" s="436"/>
      <c r="H1724" s="436"/>
      <c r="I1724" s="436"/>
      <c r="J1724" s="436"/>
      <c r="K1724" s="436"/>
      <c r="L1724" s="436"/>
      <c r="M1724" s="436"/>
      <c r="N1724" s="436"/>
      <c r="O1724" s="436"/>
      <c r="P1724" s="436"/>
      <c r="Q1724" s="436"/>
    </row>
    <row r="1725" spans="1:17" ht="15.75" customHeight="1">
      <c r="A1725" s="28" t="s">
        <v>1826</v>
      </c>
      <c r="B1725" s="412" t="s">
        <v>3121</v>
      </c>
      <c r="C1725" s="436"/>
      <c r="D1725" s="91" t="s">
        <v>2308</v>
      </c>
      <c r="E1725" s="436"/>
      <c r="F1725" s="436"/>
      <c r="G1725" s="436"/>
      <c r="H1725" s="436"/>
      <c r="I1725" s="436"/>
      <c r="J1725" s="436"/>
      <c r="K1725" s="436"/>
      <c r="L1725" s="436"/>
      <c r="M1725" s="436"/>
      <c r="N1725" s="436"/>
      <c r="O1725" s="436"/>
      <c r="P1725" s="436"/>
      <c r="Q1725" s="436"/>
    </row>
    <row r="1726" spans="1:17" ht="15.75" customHeight="1">
      <c r="A1726" s="28" t="s">
        <v>1830</v>
      </c>
      <c r="B1726" s="412" t="s">
        <v>3122</v>
      </c>
      <c r="C1726" s="436"/>
      <c r="D1726" s="91" t="s">
        <v>2309</v>
      </c>
      <c r="E1726" s="436"/>
      <c r="F1726" s="436"/>
      <c r="G1726" s="436"/>
      <c r="H1726" s="436"/>
      <c r="I1726" s="436"/>
      <c r="J1726" s="436"/>
      <c r="K1726" s="436"/>
      <c r="L1726" s="436"/>
      <c r="M1726" s="436"/>
      <c r="N1726" s="436"/>
      <c r="O1726" s="436"/>
      <c r="P1726" s="436"/>
      <c r="Q1726" s="436"/>
    </row>
    <row r="1727" spans="1:17" ht="15.75" customHeight="1">
      <c r="A1727" s="28" t="s">
        <v>1831</v>
      </c>
      <c r="B1727" s="128" t="s">
        <v>3017</v>
      </c>
      <c r="C1727" s="436"/>
      <c r="D1727" s="436"/>
      <c r="E1727" s="436">
        <v>7</v>
      </c>
      <c r="F1727" s="436"/>
      <c r="G1727" s="91" t="s">
        <v>3089</v>
      </c>
      <c r="H1727" s="436"/>
      <c r="I1727" s="436"/>
      <c r="J1727" s="436"/>
      <c r="K1727" s="436"/>
      <c r="L1727" s="436"/>
      <c r="M1727" s="91" t="s">
        <v>3123</v>
      </c>
      <c r="N1727" s="436"/>
      <c r="O1727" s="436"/>
      <c r="P1727" s="436"/>
      <c r="Q1727" s="436"/>
    </row>
    <row r="1728" spans="1:17" ht="15.75" customHeight="1">
      <c r="B1728" s="128" t="s">
        <v>3020</v>
      </c>
      <c r="C1728" s="436"/>
      <c r="D1728" s="436">
        <v>3800</v>
      </c>
      <c r="E1728" s="436"/>
      <c r="F1728" s="436"/>
      <c r="G1728" s="91" t="s">
        <v>1955</v>
      </c>
      <c r="H1728" s="436"/>
      <c r="I1728" s="91" t="s">
        <v>3124</v>
      </c>
      <c r="J1728" s="436"/>
      <c r="K1728" s="436"/>
      <c r="L1728" s="436"/>
      <c r="M1728" s="436"/>
      <c r="N1728" s="436"/>
      <c r="O1728" s="436"/>
      <c r="P1728" s="436"/>
      <c r="Q1728" s="436"/>
    </row>
    <row r="1729" spans="1:11" ht="15.75" customHeight="1">
      <c r="B1729" s="128" t="s">
        <v>3125</v>
      </c>
      <c r="C1729" s="91" t="s">
        <v>3044</v>
      </c>
      <c r="D1729" s="436"/>
      <c r="E1729" s="436"/>
      <c r="F1729" s="436"/>
      <c r="G1729" s="436"/>
      <c r="H1729" s="436"/>
      <c r="I1729" s="436"/>
      <c r="J1729" s="436"/>
      <c r="K1729" s="436"/>
    </row>
    <row r="1730" spans="1:11" ht="15.75" customHeight="1">
      <c r="A1730" s="391" t="s">
        <v>900</v>
      </c>
      <c r="B1730" s="443"/>
      <c r="C1730" s="436"/>
      <c r="D1730" s="436"/>
      <c r="E1730" s="436"/>
      <c r="F1730" s="436"/>
      <c r="G1730" s="436"/>
      <c r="H1730" s="436"/>
      <c r="I1730" s="436"/>
      <c r="J1730" s="436"/>
      <c r="K1730" s="436"/>
    </row>
    <row r="1731" spans="1:11" ht="15.75" customHeight="1">
      <c r="A1731" s="391" t="s">
        <v>1839</v>
      </c>
      <c r="B1731" s="443"/>
      <c r="C1731" s="436"/>
      <c r="D1731" s="436"/>
      <c r="E1731" s="436"/>
      <c r="F1731" s="436"/>
      <c r="G1731" s="436"/>
      <c r="H1731" s="436"/>
      <c r="I1731" s="436"/>
      <c r="J1731" s="436"/>
      <c r="K1731" s="436"/>
    </row>
    <row r="1732" spans="1:11" ht="15.75" customHeight="1">
      <c r="A1732" s="391" t="s">
        <v>1841</v>
      </c>
      <c r="B1732" s="443"/>
      <c r="C1732" s="436"/>
      <c r="D1732" s="436"/>
      <c r="E1732" s="436"/>
      <c r="F1732" s="436"/>
      <c r="G1732" s="436"/>
      <c r="H1732" s="436"/>
      <c r="I1732" s="436"/>
      <c r="J1732" s="436"/>
      <c r="K1732" s="436"/>
    </row>
    <row r="1733" spans="1:11" ht="15.75" customHeight="1">
      <c r="A1733" s="40" t="s">
        <v>1843</v>
      </c>
      <c r="B1733" s="128"/>
      <c r="C1733" s="436"/>
      <c r="D1733" s="436"/>
      <c r="E1733" s="436"/>
      <c r="F1733" s="436"/>
      <c r="G1733" s="436"/>
      <c r="H1733" s="436"/>
      <c r="I1733" s="436"/>
      <c r="J1733" s="436"/>
      <c r="K1733" s="436"/>
    </row>
    <row r="1734" spans="1:11" ht="15.75" customHeight="1">
      <c r="A1734" s="391" t="s">
        <v>1847</v>
      </c>
      <c r="B1734" s="443"/>
      <c r="C1734" s="436"/>
      <c r="D1734" s="436"/>
      <c r="E1734" s="436"/>
      <c r="F1734" s="436"/>
      <c r="G1734" s="91" t="s">
        <v>2314</v>
      </c>
      <c r="H1734" s="436"/>
      <c r="I1734" s="436"/>
      <c r="J1734" s="436"/>
      <c r="K1734" s="436"/>
    </row>
    <row r="1735" spans="1:11" ht="15.75" customHeight="1">
      <c r="A1735" s="391" t="s">
        <v>1851</v>
      </c>
      <c r="B1735" s="443"/>
      <c r="C1735" s="436"/>
      <c r="D1735" s="436"/>
      <c r="E1735" s="436"/>
      <c r="F1735" s="436"/>
      <c r="G1735" s="436"/>
      <c r="H1735" s="436"/>
      <c r="I1735" s="436"/>
      <c r="J1735" s="436"/>
      <c r="K1735" s="91" t="s">
        <v>3126</v>
      </c>
    </row>
    <row r="1736" spans="1:11" ht="15.75" customHeight="1">
      <c r="A1736" s="391" t="s">
        <v>1854</v>
      </c>
      <c r="B1736" s="128" t="s">
        <v>1281</v>
      </c>
      <c r="C1736" s="436"/>
      <c r="D1736" s="436">
        <v>3010</v>
      </c>
      <c r="E1736" s="436"/>
      <c r="F1736" s="436"/>
      <c r="G1736" s="302">
        <v>36.428571428571431</v>
      </c>
      <c r="H1736" s="436"/>
      <c r="I1736" s="436"/>
      <c r="J1736" s="436"/>
      <c r="K1736" s="436">
        <v>10</v>
      </c>
    </row>
    <row r="1737" spans="1:11" s="422" customFormat="1" ht="15.75" customHeight="1">
      <c r="A1737" s="391"/>
      <c r="B1737" s="128" t="s">
        <v>2741</v>
      </c>
      <c r="C1737" s="436"/>
      <c r="D1737" s="436">
        <v>3470</v>
      </c>
      <c r="E1737" s="436"/>
      <c r="F1737" s="436"/>
      <c r="G1737" s="302">
        <v>31.714285714285715</v>
      </c>
      <c r="H1737" s="436"/>
      <c r="I1737" s="436"/>
      <c r="J1737" s="436"/>
      <c r="K1737" s="436">
        <v>10</v>
      </c>
    </row>
    <row r="1738" spans="1:11" s="165" customFormat="1" ht="15.75" customHeight="1">
      <c r="A1738" s="431"/>
      <c r="B1738" s="128" t="s">
        <v>1029</v>
      </c>
      <c r="D1738" s="165">
        <v>3700</v>
      </c>
      <c r="G1738" s="432">
        <v>32</v>
      </c>
      <c r="K1738" s="165">
        <v>9</v>
      </c>
    </row>
    <row r="1739" spans="1:11" s="165" customFormat="1" ht="15.75" customHeight="1">
      <c r="A1739" s="431"/>
      <c r="B1739" s="128" t="s">
        <v>1153</v>
      </c>
      <c r="D1739" s="165">
        <v>2780</v>
      </c>
      <c r="G1739" s="432">
        <v>32.428571428571431</v>
      </c>
      <c r="K1739" s="165">
        <v>10</v>
      </c>
    </row>
    <row r="1740" spans="1:11" ht="15.75" customHeight="1">
      <c r="B1740" s="128" t="s">
        <v>1025</v>
      </c>
      <c r="C1740" s="436"/>
      <c r="D1740" s="436">
        <v>2950</v>
      </c>
      <c r="E1740" s="436"/>
      <c r="F1740" s="436"/>
      <c r="G1740" s="302">
        <v>24.857142857142858</v>
      </c>
      <c r="H1740" s="436"/>
      <c r="I1740" s="436"/>
      <c r="J1740" s="436"/>
      <c r="K1740" s="436">
        <v>9</v>
      </c>
    </row>
    <row r="1741" spans="1:11" ht="15.75" customHeight="1">
      <c r="B1741" s="128" t="s">
        <v>1009</v>
      </c>
      <c r="C1741" s="436"/>
      <c r="D1741" s="436">
        <v>3600</v>
      </c>
      <c r="E1741" s="436"/>
      <c r="F1741" s="436"/>
      <c r="G1741" s="302">
        <v>39.714285714285715</v>
      </c>
      <c r="H1741" s="436"/>
      <c r="I1741" s="436"/>
      <c r="J1741" s="436"/>
      <c r="K1741" s="436">
        <v>10</v>
      </c>
    </row>
    <row r="1742" spans="1:11" ht="15.75" customHeight="1">
      <c r="B1742" s="128" t="s">
        <v>892</v>
      </c>
      <c r="C1742" s="436"/>
      <c r="D1742" s="436">
        <v>2800</v>
      </c>
      <c r="E1742" s="436"/>
      <c r="F1742" s="436"/>
      <c r="G1742" s="302">
        <v>36</v>
      </c>
      <c r="H1742" s="436"/>
      <c r="I1742" s="436"/>
      <c r="J1742" s="436"/>
      <c r="K1742" s="436">
        <v>10</v>
      </c>
    </row>
    <row r="1743" spans="1:11" ht="15.75" customHeight="1">
      <c r="B1743" s="128" t="s">
        <v>810</v>
      </c>
      <c r="C1743" s="436"/>
      <c r="D1743" s="436">
        <v>1900</v>
      </c>
      <c r="E1743" s="436"/>
      <c r="F1743" s="436"/>
      <c r="G1743" s="302">
        <v>30.285714285714285</v>
      </c>
      <c r="H1743" s="436"/>
      <c r="I1743" s="436"/>
      <c r="J1743" s="436"/>
      <c r="K1743" s="436">
        <v>7</v>
      </c>
    </row>
    <row r="1744" spans="1:11" ht="15.75" customHeight="1">
      <c r="B1744" s="128" t="s">
        <v>1193</v>
      </c>
      <c r="C1744" s="436"/>
      <c r="D1744" s="436">
        <v>1600</v>
      </c>
      <c r="E1744" s="436"/>
      <c r="F1744" s="436"/>
      <c r="G1744" s="302">
        <v>31.285714285714285</v>
      </c>
      <c r="H1744" s="436"/>
      <c r="I1744" s="436"/>
      <c r="J1744" s="436"/>
      <c r="K1744" s="436">
        <v>9</v>
      </c>
    </row>
    <row r="1745" spans="1:11" ht="15.75" customHeight="1">
      <c r="B1745" s="128" t="s">
        <v>1021</v>
      </c>
      <c r="C1745" s="436"/>
      <c r="D1745" s="436">
        <v>3200</v>
      </c>
      <c r="E1745" s="436"/>
      <c r="F1745" s="436"/>
      <c r="G1745" s="302">
        <v>37.142857142857146</v>
      </c>
      <c r="H1745" s="436"/>
      <c r="I1745" s="436"/>
      <c r="J1745" s="436"/>
      <c r="K1745" s="436">
        <v>10</v>
      </c>
    </row>
    <row r="1746" spans="1:11" ht="15.75" customHeight="1">
      <c r="B1746" s="128" t="s">
        <v>887</v>
      </c>
      <c r="C1746" s="436"/>
      <c r="D1746" s="91" t="s">
        <v>3127</v>
      </c>
      <c r="E1746" s="436"/>
      <c r="F1746" s="436"/>
      <c r="G1746" s="302">
        <v>9.4285714285714288</v>
      </c>
      <c r="H1746" s="436"/>
      <c r="I1746" s="436"/>
      <c r="J1746" s="436"/>
      <c r="K1746" s="436" t="s">
        <v>1934</v>
      </c>
    </row>
    <row r="1747" spans="1:11" ht="15.75" customHeight="1">
      <c r="B1747" s="128" t="s">
        <v>1278</v>
      </c>
      <c r="C1747" s="436"/>
      <c r="D1747" s="436">
        <v>2200</v>
      </c>
      <c r="E1747" s="436"/>
      <c r="F1747" s="436"/>
      <c r="G1747" s="302">
        <v>31.142857142857142</v>
      </c>
      <c r="H1747" s="436"/>
      <c r="I1747" s="436"/>
      <c r="J1747" s="436"/>
      <c r="K1747" s="436">
        <v>9</v>
      </c>
    </row>
    <row r="1748" spans="1:11" ht="15.75" customHeight="1">
      <c r="B1748" s="128" t="s">
        <v>1497</v>
      </c>
      <c r="C1748" s="436"/>
      <c r="D1748" s="436">
        <v>2630</v>
      </c>
      <c r="E1748" s="436"/>
      <c r="F1748" s="436"/>
      <c r="G1748" s="302">
        <v>33.571428571428569</v>
      </c>
      <c r="H1748" s="436"/>
      <c r="I1748" s="436"/>
      <c r="J1748" s="436"/>
      <c r="K1748" s="436">
        <v>9</v>
      </c>
    </row>
    <row r="1749" spans="1:11" ht="15.75" customHeight="1">
      <c r="B1749" s="128" t="s">
        <v>971</v>
      </c>
      <c r="C1749" s="436"/>
      <c r="D1749" s="436">
        <v>3020</v>
      </c>
      <c r="E1749" s="436"/>
      <c r="F1749" s="436"/>
      <c r="G1749" s="302">
        <v>39</v>
      </c>
      <c r="H1749" s="436"/>
      <c r="I1749" s="436"/>
      <c r="J1749" s="436"/>
      <c r="K1749" s="436">
        <v>10</v>
      </c>
    </row>
    <row r="1750" spans="1:11" ht="15.75" customHeight="1">
      <c r="A1750" s="391" t="s">
        <v>1856</v>
      </c>
      <c r="B1750" s="128" t="s">
        <v>3009</v>
      </c>
      <c r="C1750" s="91"/>
      <c r="D1750" s="91"/>
      <c r="E1750" s="91"/>
      <c r="F1750" s="91"/>
      <c r="G1750" s="91"/>
      <c r="H1750" s="91">
        <v>1</v>
      </c>
      <c r="I1750" s="91">
        <v>1</v>
      </c>
      <c r="J1750" s="436"/>
      <c r="K1750" s="436"/>
    </row>
    <row r="1751" spans="1:11" ht="15.75" customHeight="1">
      <c r="A1751" s="391" t="s">
        <v>762</v>
      </c>
      <c r="B1751" s="443"/>
      <c r="C1751" s="436"/>
      <c r="D1751" s="436"/>
      <c r="E1751" s="436"/>
      <c r="F1751" s="436"/>
      <c r="G1751" s="436"/>
      <c r="H1751" s="436"/>
      <c r="I1751" s="436"/>
      <c r="J1751" s="436"/>
      <c r="K1751" s="436"/>
    </row>
    <row r="1752" spans="1:11" s="91" customFormat="1" ht="13">
      <c r="A1752" s="391" t="s">
        <v>1859</v>
      </c>
      <c r="B1752" s="128" t="s">
        <v>3128</v>
      </c>
      <c r="C1752" s="436"/>
      <c r="D1752" s="436"/>
      <c r="E1752" s="436"/>
      <c r="F1752" s="436"/>
      <c r="G1752" s="91" t="s">
        <v>2316</v>
      </c>
      <c r="H1752" s="436"/>
      <c r="I1752" s="436"/>
    </row>
    <row r="1753" spans="1:11" ht="15.75" customHeight="1">
      <c r="A1753" s="391" t="s">
        <v>1861</v>
      </c>
      <c r="B1753" s="128" t="s">
        <v>1281</v>
      </c>
      <c r="C1753" s="436"/>
      <c r="D1753" s="436">
        <v>2700</v>
      </c>
      <c r="E1753" s="436"/>
      <c r="F1753" s="436"/>
      <c r="G1753" s="436"/>
      <c r="H1753" s="436"/>
      <c r="I1753" s="436"/>
      <c r="J1753" s="436"/>
      <c r="K1753" s="436"/>
    </row>
    <row r="1754" spans="1:11" ht="15.75" customHeight="1">
      <c r="A1754" s="391" t="s">
        <v>1862</v>
      </c>
      <c r="B1754" s="443"/>
      <c r="C1754" s="436"/>
      <c r="D1754" s="436"/>
      <c r="E1754" s="436"/>
      <c r="F1754" s="436"/>
      <c r="G1754" s="436"/>
      <c r="H1754" s="436"/>
      <c r="I1754" s="436"/>
      <c r="J1754" s="436"/>
      <c r="K1754" s="436"/>
    </row>
    <row r="1755" spans="1:11" ht="15.75" customHeight="1">
      <c r="A1755" s="28" t="s">
        <v>1863</v>
      </c>
      <c r="B1755" s="443" t="s">
        <v>3044</v>
      </c>
      <c r="C1755" s="436"/>
      <c r="D1755" s="436"/>
      <c r="E1755" s="436"/>
      <c r="F1755" s="436"/>
      <c r="G1755" s="436"/>
      <c r="H1755" s="436"/>
      <c r="I1755" s="436"/>
      <c r="J1755" s="436"/>
      <c r="K1755" s="436"/>
    </row>
    <row r="1756" spans="1:11" ht="15.75" customHeight="1">
      <c r="A1756" s="391" t="s">
        <v>456</v>
      </c>
      <c r="B1756" s="443" t="s">
        <v>3044</v>
      </c>
      <c r="C1756" s="436"/>
      <c r="D1756" s="436"/>
      <c r="E1756" s="436"/>
      <c r="F1756" s="436"/>
      <c r="G1756" s="436"/>
      <c r="H1756" s="436"/>
      <c r="I1756" s="436"/>
      <c r="J1756" s="436"/>
      <c r="K1756" s="436"/>
    </row>
    <row r="1757" spans="1:11" ht="15.75" customHeight="1">
      <c r="A1757" s="28" t="s">
        <v>1872</v>
      </c>
      <c r="B1757" s="443" t="s">
        <v>1281</v>
      </c>
      <c r="C1757" s="436"/>
      <c r="D1757" s="436">
        <v>2900</v>
      </c>
      <c r="E1757" s="436">
        <v>1</v>
      </c>
      <c r="F1757" s="436"/>
      <c r="G1757" s="436">
        <v>37</v>
      </c>
      <c r="H1757" s="436"/>
      <c r="I1757" s="436"/>
      <c r="J1757" s="436"/>
      <c r="K1757" s="436"/>
    </row>
    <row r="1758" spans="1:11" ht="15.75" customHeight="1">
      <c r="B1758" s="443" t="s">
        <v>2741</v>
      </c>
      <c r="C1758" s="436"/>
      <c r="D1758" s="436">
        <v>3200</v>
      </c>
      <c r="E1758" s="436">
        <v>2</v>
      </c>
      <c r="F1758" s="436"/>
      <c r="G1758" s="436" t="s">
        <v>2040</v>
      </c>
      <c r="H1758" s="436"/>
      <c r="I1758" s="436"/>
      <c r="J1758" s="436"/>
      <c r="K1758" s="436"/>
    </row>
    <row r="1759" spans="1:11" ht="15.75" customHeight="1">
      <c r="B1759" s="443" t="s">
        <v>1029</v>
      </c>
      <c r="C1759" s="436"/>
      <c r="D1759" s="436">
        <v>2090</v>
      </c>
      <c r="E1759" s="436">
        <v>3</v>
      </c>
      <c r="F1759" s="436"/>
      <c r="G1759" s="436" t="s">
        <v>910</v>
      </c>
      <c r="H1759" s="436"/>
      <c r="I1759" s="436"/>
      <c r="J1759" s="436"/>
      <c r="K1759" s="436"/>
    </row>
    <row r="1760" spans="1:11" ht="15.75" customHeight="1">
      <c r="B1760" s="443" t="s">
        <v>1153</v>
      </c>
      <c r="C1760" s="436"/>
      <c r="D1760" s="436">
        <v>2660</v>
      </c>
      <c r="E1760" s="436">
        <v>2</v>
      </c>
      <c r="F1760" s="436"/>
      <c r="G1760" s="436" t="s">
        <v>2371</v>
      </c>
      <c r="H1760" s="436"/>
      <c r="I1760" s="436"/>
      <c r="J1760" s="436"/>
      <c r="K1760" s="436"/>
    </row>
    <row r="1761" spans="2:13" ht="15.75" customHeight="1">
      <c r="B1761" s="443" t="s">
        <v>1025</v>
      </c>
      <c r="C1761" s="436"/>
      <c r="D1761" s="436">
        <v>3320</v>
      </c>
      <c r="E1761" s="436">
        <v>1</v>
      </c>
      <c r="F1761" s="436"/>
      <c r="G1761" s="436" t="s">
        <v>2371</v>
      </c>
      <c r="H1761" s="436"/>
      <c r="I1761" s="436"/>
      <c r="J1761" s="436"/>
      <c r="K1761" s="436"/>
      <c r="L1761" s="436"/>
      <c r="M1761" s="436"/>
    </row>
    <row r="1762" spans="2:13" ht="15.75" customHeight="1">
      <c r="B1762" s="443" t="s">
        <v>1009</v>
      </c>
      <c r="C1762" s="436"/>
      <c r="D1762" s="436">
        <v>2450</v>
      </c>
      <c r="E1762" s="436">
        <v>1</v>
      </c>
      <c r="F1762" s="436"/>
      <c r="G1762" s="436" t="s">
        <v>732</v>
      </c>
      <c r="H1762" s="436"/>
      <c r="I1762" s="436"/>
      <c r="J1762" s="436"/>
      <c r="K1762" s="436"/>
      <c r="L1762" s="436"/>
      <c r="M1762" s="436"/>
    </row>
    <row r="1763" spans="2:13" ht="15.75" customHeight="1">
      <c r="B1763" s="443" t="s">
        <v>892</v>
      </c>
      <c r="C1763" s="436"/>
      <c r="D1763" s="436">
        <v>2745</v>
      </c>
      <c r="E1763" s="436">
        <v>2</v>
      </c>
      <c r="F1763" s="436"/>
      <c r="G1763" s="436">
        <v>37</v>
      </c>
      <c r="H1763" s="436"/>
      <c r="I1763" s="436"/>
      <c r="J1763" s="436"/>
      <c r="K1763" s="436"/>
      <c r="L1763" s="436"/>
      <c r="M1763" s="436"/>
    </row>
    <row r="1764" spans="2:13" ht="15.75" customHeight="1">
      <c r="B1764" s="443" t="s">
        <v>810</v>
      </c>
      <c r="C1764" s="436"/>
      <c r="D1764" s="436" t="s">
        <v>3129</v>
      </c>
      <c r="E1764" s="436">
        <v>3</v>
      </c>
      <c r="F1764" s="436"/>
      <c r="G1764" s="436" t="s">
        <v>2414</v>
      </c>
      <c r="H1764" s="436"/>
      <c r="I1764" s="436"/>
      <c r="J1764" s="436"/>
      <c r="K1764" s="436"/>
      <c r="L1764" s="436"/>
      <c r="M1764" s="436"/>
    </row>
    <row r="1765" spans="2:13" ht="15.75" customHeight="1">
      <c r="B1765" s="443" t="s">
        <v>1193</v>
      </c>
      <c r="C1765" s="436"/>
      <c r="D1765" s="436">
        <v>3150</v>
      </c>
      <c r="E1765" s="436">
        <v>2</v>
      </c>
      <c r="F1765" s="436"/>
      <c r="G1765" s="436" t="s">
        <v>2152</v>
      </c>
      <c r="H1765" s="436"/>
      <c r="I1765" s="436"/>
      <c r="J1765" s="436"/>
      <c r="K1765" s="436"/>
      <c r="L1765" s="436"/>
      <c r="M1765" s="436"/>
    </row>
    <row r="1766" spans="2:13" ht="15.75" customHeight="1">
      <c r="B1766" s="443" t="s">
        <v>1021</v>
      </c>
      <c r="C1766" s="436"/>
      <c r="D1766" s="436">
        <v>2365</v>
      </c>
      <c r="E1766" s="436">
        <v>4</v>
      </c>
      <c r="F1766" s="436"/>
      <c r="G1766" s="436" t="s">
        <v>659</v>
      </c>
      <c r="H1766" s="436"/>
      <c r="I1766" s="436"/>
      <c r="J1766" s="436"/>
      <c r="K1766" s="436"/>
      <c r="L1766" s="436"/>
      <c r="M1766" s="436"/>
    </row>
    <row r="1767" spans="2:13" ht="15.75" customHeight="1">
      <c r="B1767" s="443" t="s">
        <v>887</v>
      </c>
      <c r="C1767" s="436"/>
      <c r="D1767" s="436">
        <v>2640</v>
      </c>
      <c r="E1767" s="436">
        <v>1</v>
      </c>
      <c r="F1767" s="436"/>
      <c r="G1767" s="436">
        <v>38</v>
      </c>
      <c r="H1767" s="436"/>
      <c r="I1767" s="436"/>
      <c r="J1767" s="436"/>
      <c r="K1767" s="436"/>
      <c r="L1767" s="436"/>
      <c r="M1767" s="436"/>
    </row>
    <row r="1768" spans="2:13" ht="15.75" customHeight="1">
      <c r="B1768" s="443" t="s">
        <v>1278</v>
      </c>
      <c r="C1768" s="436"/>
      <c r="D1768" s="436">
        <v>2735</v>
      </c>
      <c r="E1768" s="436">
        <v>2</v>
      </c>
      <c r="F1768" s="436"/>
      <c r="G1768" s="436">
        <v>37</v>
      </c>
      <c r="H1768" s="436"/>
      <c r="I1768" s="436"/>
      <c r="J1768" s="436"/>
      <c r="K1768" s="436"/>
      <c r="L1768" s="436"/>
      <c r="M1768" s="436"/>
    </row>
    <row r="1769" spans="2:13" ht="15.75" customHeight="1">
      <c r="B1769" s="443" t="s">
        <v>1497</v>
      </c>
      <c r="C1769" s="436"/>
      <c r="D1769" s="436">
        <v>2385</v>
      </c>
      <c r="E1769" s="436">
        <v>3</v>
      </c>
      <c r="F1769" s="436"/>
      <c r="G1769" s="436">
        <v>35</v>
      </c>
      <c r="H1769" s="436"/>
      <c r="I1769" s="436"/>
      <c r="J1769" s="436"/>
      <c r="K1769" s="436"/>
      <c r="L1769" s="436"/>
      <c r="M1769" s="436" t="s">
        <v>3130</v>
      </c>
    </row>
    <row r="1770" spans="2:13" ht="15.75" customHeight="1">
      <c r="B1770" s="443" t="s">
        <v>971</v>
      </c>
      <c r="C1770" s="436"/>
      <c r="D1770" s="436">
        <v>3915</v>
      </c>
      <c r="E1770" s="436">
        <v>2</v>
      </c>
      <c r="F1770" s="436"/>
      <c r="G1770" s="436" t="s">
        <v>1024</v>
      </c>
      <c r="H1770" s="436"/>
      <c r="I1770" s="436"/>
      <c r="J1770" s="436"/>
      <c r="K1770" s="436"/>
      <c r="L1770" s="436"/>
      <c r="M1770" s="436"/>
    </row>
    <row r="1771" spans="2:13" ht="15.75" customHeight="1">
      <c r="B1771" s="443" t="s">
        <v>2745</v>
      </c>
      <c r="C1771" s="436"/>
      <c r="D1771" s="436">
        <v>2175</v>
      </c>
      <c r="E1771" s="436">
        <v>1</v>
      </c>
      <c r="F1771" s="436"/>
      <c r="G1771" s="436" t="s">
        <v>2365</v>
      </c>
      <c r="H1771" s="436"/>
      <c r="I1771" s="436"/>
      <c r="J1771" s="436"/>
      <c r="K1771" s="436"/>
      <c r="L1771" s="436"/>
      <c r="M1771" s="436"/>
    </row>
    <row r="1772" spans="2:13" ht="15.75" customHeight="1">
      <c r="B1772" s="443" t="s">
        <v>2746</v>
      </c>
      <c r="C1772" s="436"/>
      <c r="D1772" s="436">
        <v>2565</v>
      </c>
      <c r="E1772" s="436">
        <v>3</v>
      </c>
      <c r="F1772" s="436"/>
      <c r="G1772" s="436" t="s">
        <v>993</v>
      </c>
      <c r="H1772" s="436"/>
      <c r="I1772" s="436"/>
      <c r="J1772" s="436"/>
      <c r="K1772" s="436"/>
      <c r="L1772" s="436"/>
      <c r="M1772" s="436"/>
    </row>
    <row r="1773" spans="2:13" ht="15.75" customHeight="1">
      <c r="B1773" s="443" t="s">
        <v>2747</v>
      </c>
      <c r="C1773" s="436"/>
      <c r="D1773" s="436">
        <v>3500</v>
      </c>
      <c r="E1773" s="436">
        <v>2</v>
      </c>
      <c r="F1773" s="436"/>
      <c r="G1773" s="436" t="s">
        <v>2394</v>
      </c>
      <c r="H1773" s="436"/>
      <c r="I1773" s="436"/>
      <c r="J1773" s="436"/>
      <c r="K1773" s="436"/>
      <c r="L1773" s="436"/>
      <c r="M1773" s="436"/>
    </row>
    <row r="1774" spans="2:13" ht="15.75" customHeight="1">
      <c r="B1774" s="443" t="s">
        <v>2748</v>
      </c>
      <c r="C1774" s="436"/>
      <c r="D1774" s="436" t="s">
        <v>3131</v>
      </c>
      <c r="E1774" s="436">
        <v>1</v>
      </c>
      <c r="F1774" s="436"/>
      <c r="G1774" s="436" t="s">
        <v>993</v>
      </c>
      <c r="H1774" s="436"/>
      <c r="I1774" s="436"/>
      <c r="J1774" s="436"/>
      <c r="K1774" s="436"/>
      <c r="L1774" s="436"/>
      <c r="M1774" s="436"/>
    </row>
    <row r="1775" spans="2:13" ht="15.75" customHeight="1">
      <c r="B1775" s="443" t="s">
        <v>2749</v>
      </c>
      <c r="C1775" s="436"/>
      <c r="D1775" s="436">
        <v>2720</v>
      </c>
      <c r="E1775" s="436">
        <v>1</v>
      </c>
      <c r="F1775" s="436"/>
      <c r="G1775" s="436">
        <v>37</v>
      </c>
      <c r="H1775" s="436"/>
      <c r="I1775" s="436"/>
      <c r="J1775" s="436"/>
      <c r="K1775" s="436"/>
      <c r="L1775" s="436"/>
      <c r="M1775" s="436"/>
    </row>
    <row r="1776" spans="2:13" ht="15.75" customHeight="1">
      <c r="B1776" s="443" t="s">
        <v>2768</v>
      </c>
      <c r="C1776" s="436"/>
      <c r="D1776" s="436">
        <v>2580</v>
      </c>
      <c r="E1776" s="436">
        <v>3</v>
      </c>
      <c r="F1776" s="436"/>
      <c r="G1776" s="436" t="s">
        <v>2152</v>
      </c>
      <c r="H1776" s="436"/>
      <c r="I1776" s="436"/>
      <c r="J1776" s="436"/>
      <c r="K1776" s="436"/>
      <c r="L1776" s="436"/>
      <c r="M1776" s="436"/>
    </row>
    <row r="1777" spans="1:7" ht="15.75" customHeight="1">
      <c r="B1777" s="443" t="s">
        <v>1248</v>
      </c>
      <c r="C1777" s="436"/>
      <c r="D1777" s="436">
        <v>3130</v>
      </c>
      <c r="E1777" s="436">
        <v>2</v>
      </c>
      <c r="F1777" s="436"/>
      <c r="G1777" s="436" t="s">
        <v>1351</v>
      </c>
    </row>
    <row r="1778" spans="1:7" ht="15.75" customHeight="1">
      <c r="B1778" s="443" t="s">
        <v>2817</v>
      </c>
      <c r="C1778" s="436"/>
      <c r="D1778" s="436">
        <v>2650</v>
      </c>
      <c r="E1778" s="436">
        <v>2</v>
      </c>
      <c r="F1778" s="436"/>
      <c r="G1778" s="436" t="s">
        <v>2152</v>
      </c>
    </row>
    <row r="1779" spans="1:7" ht="15.75" customHeight="1">
      <c r="B1779" s="443" t="s">
        <v>3132</v>
      </c>
      <c r="C1779" s="436"/>
      <c r="D1779" s="436">
        <v>2880</v>
      </c>
      <c r="E1779" s="436">
        <v>1</v>
      </c>
      <c r="F1779" s="436"/>
      <c r="G1779" s="436">
        <v>37</v>
      </c>
    </row>
    <row r="1780" spans="1:7" ht="15.75" customHeight="1">
      <c r="B1780" s="443" t="s">
        <v>976</v>
      </c>
      <c r="C1780" s="436"/>
      <c r="D1780" s="436">
        <v>3120</v>
      </c>
      <c r="E1780" s="436">
        <v>2</v>
      </c>
      <c r="F1780" s="436"/>
      <c r="G1780" s="436" t="s">
        <v>2371</v>
      </c>
    </row>
    <row r="1781" spans="1:7" ht="15.75" customHeight="1">
      <c r="B1781" s="443" t="s">
        <v>979</v>
      </c>
      <c r="C1781" s="436"/>
      <c r="D1781" s="436">
        <v>3360</v>
      </c>
      <c r="E1781" s="436">
        <v>3</v>
      </c>
      <c r="F1781" s="436"/>
      <c r="G1781" s="436" t="s">
        <v>1024</v>
      </c>
    </row>
    <row r="1782" spans="1:7" ht="15.75" customHeight="1">
      <c r="B1782" s="443" t="s">
        <v>1303</v>
      </c>
      <c r="C1782" s="436"/>
      <c r="D1782" s="436">
        <v>2960</v>
      </c>
      <c r="E1782" s="436">
        <v>1</v>
      </c>
      <c r="F1782" s="436"/>
      <c r="G1782" s="436" t="s">
        <v>1024</v>
      </c>
    </row>
    <row r="1783" spans="1:7" ht="15.75" customHeight="1">
      <c r="B1783" s="443" t="s">
        <v>3133</v>
      </c>
      <c r="C1783" s="436"/>
      <c r="D1783" s="436">
        <v>3110</v>
      </c>
      <c r="E1783" s="436">
        <v>2</v>
      </c>
      <c r="F1783" s="436"/>
      <c r="G1783" s="436" t="s">
        <v>2040</v>
      </c>
    </row>
    <row r="1784" spans="1:7" ht="15.75" customHeight="1">
      <c r="B1784" s="443" t="s">
        <v>911</v>
      </c>
      <c r="C1784" s="436"/>
      <c r="D1784" s="436">
        <v>3000</v>
      </c>
      <c r="E1784" s="436">
        <v>1</v>
      </c>
      <c r="F1784" s="436"/>
      <c r="G1784" s="436" t="s">
        <v>2371</v>
      </c>
    </row>
    <row r="1785" spans="1:7" ht="15.75" customHeight="1">
      <c r="B1785" s="443" t="s">
        <v>956</v>
      </c>
      <c r="C1785" s="436"/>
      <c r="D1785" s="436">
        <v>2750</v>
      </c>
      <c r="E1785" s="436">
        <v>2</v>
      </c>
      <c r="F1785" s="436"/>
      <c r="G1785" s="436" t="s">
        <v>2152</v>
      </c>
    </row>
    <row r="1786" spans="1:7" ht="15.75" customHeight="1">
      <c r="B1786" s="443" t="s">
        <v>1105</v>
      </c>
      <c r="C1786" s="436"/>
      <c r="D1786" s="436">
        <v>3450</v>
      </c>
      <c r="E1786" s="436">
        <v>3</v>
      </c>
      <c r="F1786" s="436"/>
      <c r="G1786" s="436" t="s">
        <v>2040</v>
      </c>
    </row>
    <row r="1787" spans="1:7" ht="15.75" customHeight="1">
      <c r="A1787" s="391" t="s">
        <v>3056</v>
      </c>
      <c r="B1787" s="130" t="s">
        <v>7488</v>
      </c>
      <c r="D1787" t="s">
        <v>7487</v>
      </c>
      <c r="G1787" s="459" t="s">
        <v>7486</v>
      </c>
    </row>
    <row r="1788" spans="1:7" ht="15.75" customHeight="1">
      <c r="A1788" s="388" t="s">
        <v>7480</v>
      </c>
      <c r="B1788" s="130" t="s">
        <v>7491</v>
      </c>
    </row>
    <row r="1789" spans="1:7" ht="15.75" customHeight="1">
      <c r="A1789" s="465" t="s">
        <v>7492</v>
      </c>
      <c r="B1789" s="207" t="s">
        <v>3044</v>
      </c>
    </row>
    <row r="1790" spans="1:7" ht="15.75" customHeight="1">
      <c r="A1790" s="395" t="s">
        <v>7507</v>
      </c>
      <c r="B1790" s="207" t="s">
        <v>3044</v>
      </c>
    </row>
    <row r="1791" spans="1:7" ht="15.75" customHeight="1">
      <c r="A1791" s="28" t="s">
        <v>551</v>
      </c>
      <c r="B1791" s="128" t="s">
        <v>3044</v>
      </c>
    </row>
    <row r="1792" spans="1:7" ht="15.75" customHeight="1">
      <c r="A1792" s="28" t="s">
        <v>7531</v>
      </c>
      <c r="B1792" s="130" t="s">
        <v>3044</v>
      </c>
    </row>
    <row r="1793" spans="1:12" ht="15.75" customHeight="1">
      <c r="A1793" s="28" t="s">
        <v>7542</v>
      </c>
      <c r="B1793" s="130" t="s">
        <v>3044</v>
      </c>
    </row>
    <row r="1794" spans="1:12" ht="15.75" customHeight="1">
      <c r="A1794" s="28" t="s">
        <v>7552</v>
      </c>
      <c r="B1794" s="130" t="s">
        <v>3044</v>
      </c>
    </row>
    <row r="1795" spans="1:12" ht="15.75" customHeight="1">
      <c r="A1795" s="28" t="s">
        <v>7562</v>
      </c>
      <c r="B1795" s="130" t="s">
        <v>3044</v>
      </c>
    </row>
    <row r="1796" spans="1:12" ht="15.75" customHeight="1">
      <c r="A1796" s="28" t="s">
        <v>7586</v>
      </c>
      <c r="B1796" s="130" t="s">
        <v>3044</v>
      </c>
    </row>
    <row r="1797" spans="1:12" ht="15.75" customHeight="1">
      <c r="A1797" s="28" t="s">
        <v>7602</v>
      </c>
      <c r="B1797" s="128" t="s">
        <v>3044</v>
      </c>
    </row>
    <row r="1798" spans="1:12" s="484" customFormat="1" ht="15.75" customHeight="1">
      <c r="A1798" s="28" t="s">
        <v>7615</v>
      </c>
      <c r="B1798" s="128" t="s">
        <v>3044</v>
      </c>
    </row>
    <row r="1799" spans="1:12" s="209" customFormat="1" ht="15.75" customHeight="1">
      <c r="A1799" s="481" t="s">
        <v>7620</v>
      </c>
      <c r="B1799" s="207" t="s">
        <v>7627</v>
      </c>
      <c r="D1799" s="208" t="s">
        <v>7626</v>
      </c>
      <c r="G1799" s="208" t="s">
        <v>7625</v>
      </c>
      <c r="L1799" s="208" t="s">
        <v>7628</v>
      </c>
    </row>
    <row r="1800" spans="1:12" ht="15.75" customHeight="1">
      <c r="A1800" s="493" t="s">
        <v>7632</v>
      </c>
      <c r="B1800" s="128" t="s">
        <v>3044</v>
      </c>
    </row>
    <row r="1801" spans="1:12" ht="15.75" customHeight="1">
      <c r="A1801" s="493" t="s">
        <v>7633</v>
      </c>
      <c r="B1801" s="128" t="s">
        <v>3044</v>
      </c>
    </row>
    <row r="1802" spans="1:12" ht="15.75" customHeight="1">
      <c r="A1802" s="493" t="s">
        <v>7634</v>
      </c>
      <c r="B1802" s="128" t="s">
        <v>3044</v>
      </c>
    </row>
    <row r="1803" spans="1:12" ht="15.75" customHeight="1">
      <c r="A1803" s="493" t="s">
        <v>7635</v>
      </c>
      <c r="B1803" s="128" t="s">
        <v>2784</v>
      </c>
      <c r="C1803" s="487" t="s">
        <v>7673</v>
      </c>
      <c r="D1803" s="487" t="s">
        <v>7672</v>
      </c>
      <c r="I1803" s="91" t="s">
        <v>7678</v>
      </c>
    </row>
    <row r="1804" spans="1:12" ht="15.75" customHeight="1">
      <c r="C1804" s="487" t="s">
        <v>7675</v>
      </c>
      <c r="D1804" s="487" t="s">
        <v>7674</v>
      </c>
    </row>
    <row r="1805" spans="1:12" ht="15.75" customHeight="1">
      <c r="C1805" s="487" t="s">
        <v>7677</v>
      </c>
      <c r="D1805" s="487" t="s">
        <v>7676</v>
      </c>
    </row>
  </sheetData>
  <mergeCells count="72">
    <mergeCell ref="K197:M197"/>
    <mergeCell ref="I200:J200"/>
    <mergeCell ref="K200:L200"/>
    <mergeCell ref="I201:J201"/>
    <mergeCell ref="F202:H202"/>
    <mergeCell ref="K202:M202"/>
    <mergeCell ref="K204:L204"/>
    <mergeCell ref="I207:J207"/>
    <mergeCell ref="K207:L207"/>
    <mergeCell ref="G209:H209"/>
    <mergeCell ref="G210:H210"/>
    <mergeCell ref="D211:E211"/>
    <mergeCell ref="I214:J214"/>
    <mergeCell ref="K214:N214"/>
    <mergeCell ref="K227:L227"/>
    <mergeCell ref="I228:J228"/>
    <mergeCell ref="I229:J229"/>
    <mergeCell ref="I230:J230"/>
    <mergeCell ref="I231:J231"/>
    <mergeCell ref="K231:N231"/>
    <mergeCell ref="I232:J232"/>
    <mergeCell ref="I247:J247"/>
    <mergeCell ref="B457:B459"/>
    <mergeCell ref="C457:C459"/>
    <mergeCell ref="I234:J234"/>
    <mergeCell ref="I235:J235"/>
    <mergeCell ref="I236:J236"/>
    <mergeCell ref="I237:J237"/>
    <mergeCell ref="I239:J239"/>
    <mergeCell ref="I241:J241"/>
    <mergeCell ref="I242:J242"/>
    <mergeCell ref="K16:AD16"/>
    <mergeCell ref="K17:L17"/>
    <mergeCell ref="I26:J26"/>
    <mergeCell ref="K26:M26"/>
    <mergeCell ref="I54:J54"/>
    <mergeCell ref="K54:S54"/>
    <mergeCell ref="K78:S78"/>
    <mergeCell ref="I79:J79"/>
    <mergeCell ref="K79:O79"/>
    <mergeCell ref="K80:O80"/>
    <mergeCell ref="I81:J81"/>
    <mergeCell ref="K81:O81"/>
    <mergeCell ref="K112:S112"/>
    <mergeCell ref="K113:L113"/>
    <mergeCell ref="K144:O144"/>
    <mergeCell ref="K145:AH145"/>
    <mergeCell ref="I131:J131"/>
    <mergeCell ref="I134:J134"/>
    <mergeCell ref="K136:M136"/>
    <mergeCell ref="K137:M137"/>
    <mergeCell ref="K138:M138"/>
    <mergeCell ref="K139:N139"/>
    <mergeCell ref="I144:J144"/>
    <mergeCell ref="K147:M147"/>
    <mergeCell ref="K148:M148"/>
    <mergeCell ref="K149:N149"/>
    <mergeCell ref="K160:M160"/>
    <mergeCell ref="K161:L161"/>
    <mergeCell ref="K162:M162"/>
    <mergeCell ref="K163:L163"/>
    <mergeCell ref="I176:J176"/>
    <mergeCell ref="I177:J177"/>
    <mergeCell ref="K177:L177"/>
    <mergeCell ref="K178:N178"/>
    <mergeCell ref="K164:L164"/>
    <mergeCell ref="K166:L166"/>
    <mergeCell ref="K170:L170"/>
    <mergeCell ref="K171:M171"/>
    <mergeCell ref="K172:M172"/>
    <mergeCell ref="K173:M173"/>
    <mergeCell ref="K175:M175"/>
  </mergeCells>
  <phoneticPr fontId="33" type="noConversion"/>
  <pageMargins left="0.75" right="0.75" top="1" bottom="1" header="0.5" footer="0.5"/>
  <pageSetup orientation="portrait" r:id="rId1"/>
  <ignoredErrors>
    <ignoredError sqref="B888" numberStoredAsText="1"/>
    <ignoredError sqref="B1237" twoDigitTextYear="1" numberStoredAsText="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590"/>
  <sheetViews>
    <sheetView zoomScale="80" zoomScaleNormal="80" workbookViewId="0">
      <pane ySplit="1" topLeftCell="A834" activePane="bottomLeft" state="frozen"/>
      <selection activeCell="B140" sqref="B140"/>
      <selection pane="bottomLeft" activeCell="D852" sqref="D852"/>
    </sheetView>
  </sheetViews>
  <sheetFormatPr defaultColWidth="14.453125" defaultRowHeight="15.75" customHeight="1"/>
  <cols>
    <col min="8" max="8" width="21" customWidth="1"/>
    <col min="9" max="9" width="14.453125" style="91"/>
  </cols>
  <sheetData>
    <row r="1" spans="1:27" ht="15.75" customHeight="1">
      <c r="A1" s="437" t="s">
        <v>3134</v>
      </c>
      <c r="B1" s="437" t="s">
        <v>3135</v>
      </c>
      <c r="C1" s="437" t="s">
        <v>3136</v>
      </c>
      <c r="D1" s="437" t="s">
        <v>3137</v>
      </c>
      <c r="E1" s="43" t="s">
        <v>3138</v>
      </c>
      <c r="F1" s="43" t="s">
        <v>3139</v>
      </c>
      <c r="G1" s="43" t="s">
        <v>3140</v>
      </c>
      <c r="H1" s="43" t="s">
        <v>3141</v>
      </c>
      <c r="I1" s="43" t="s">
        <v>3142</v>
      </c>
      <c r="J1" s="43" t="s">
        <v>3143</v>
      </c>
      <c r="K1" s="43" t="s">
        <v>3144</v>
      </c>
      <c r="L1" s="43" t="s">
        <v>3145</v>
      </c>
      <c r="M1" s="43" t="s">
        <v>3146</v>
      </c>
      <c r="N1" s="43" t="s">
        <v>39</v>
      </c>
      <c r="O1" s="43"/>
      <c r="P1" s="43"/>
      <c r="Q1" s="43"/>
      <c r="R1" s="43"/>
      <c r="S1" s="43"/>
      <c r="T1" s="43"/>
      <c r="U1" s="43"/>
      <c r="V1" s="43"/>
      <c r="W1" s="43"/>
      <c r="X1" s="43"/>
      <c r="Y1" s="43"/>
      <c r="Z1" s="43"/>
      <c r="AA1" s="43"/>
    </row>
    <row r="2" spans="1:27" ht="15.75" customHeight="1">
      <c r="A2" s="437" t="s">
        <v>40</v>
      </c>
      <c r="B2" s="435" t="s">
        <v>3147</v>
      </c>
      <c r="C2" s="435" t="s">
        <v>3148</v>
      </c>
      <c r="D2" s="435" t="s">
        <v>3147</v>
      </c>
      <c r="E2" s="444" t="s">
        <v>3149</v>
      </c>
      <c r="F2" s="444" t="s">
        <v>56</v>
      </c>
      <c r="G2" s="444" t="s">
        <v>56</v>
      </c>
      <c r="H2" s="444" t="s">
        <v>3150</v>
      </c>
      <c r="I2" s="444" t="s">
        <v>2577</v>
      </c>
      <c r="J2" s="444" t="s">
        <v>2358</v>
      </c>
      <c r="K2" s="444" t="s">
        <v>1961</v>
      </c>
      <c r="L2" s="444" t="s">
        <v>1961</v>
      </c>
      <c r="M2" s="444" t="s">
        <v>3151</v>
      </c>
      <c r="N2" s="444"/>
      <c r="O2" s="444"/>
      <c r="P2" s="444"/>
      <c r="Q2" s="444"/>
      <c r="R2" s="444"/>
      <c r="S2" s="444"/>
      <c r="T2" s="444"/>
      <c r="U2" s="444"/>
      <c r="V2" s="444"/>
      <c r="W2" s="444"/>
      <c r="X2" s="444"/>
      <c r="Y2" s="444"/>
      <c r="Z2" s="444"/>
      <c r="AA2" s="444"/>
    </row>
    <row r="3" spans="1:27" ht="15.75" customHeight="1">
      <c r="A3" s="437" t="s">
        <v>42</v>
      </c>
      <c r="B3" s="444" t="s">
        <v>3152</v>
      </c>
      <c r="C3" s="444" t="s">
        <v>254</v>
      </c>
      <c r="D3" s="444" t="s">
        <v>254</v>
      </c>
      <c r="E3" s="444"/>
      <c r="F3" s="444" t="s">
        <v>56</v>
      </c>
      <c r="G3" s="444" t="s">
        <v>56</v>
      </c>
      <c r="H3" s="444" t="s">
        <v>3150</v>
      </c>
      <c r="I3" s="444" t="s">
        <v>2577</v>
      </c>
      <c r="J3" s="444" t="s">
        <v>2577</v>
      </c>
      <c r="K3" s="444" t="s">
        <v>2577</v>
      </c>
      <c r="L3" s="444"/>
      <c r="M3" s="444"/>
      <c r="N3" s="444"/>
      <c r="O3" s="444"/>
      <c r="P3" s="444"/>
      <c r="Q3" s="444"/>
      <c r="R3" s="444"/>
      <c r="S3" s="444"/>
      <c r="T3" s="444"/>
      <c r="U3" s="444"/>
      <c r="V3" s="444"/>
      <c r="W3" s="444"/>
      <c r="X3" s="444"/>
      <c r="Y3" s="444"/>
      <c r="Z3" s="444"/>
      <c r="AA3" s="444"/>
    </row>
    <row r="4" spans="1:27" ht="15.75" customHeight="1">
      <c r="A4" s="437" t="s">
        <v>3153</v>
      </c>
      <c r="B4" s="444" t="s">
        <v>3154</v>
      </c>
      <c r="C4" s="444"/>
      <c r="D4" s="444" t="s">
        <v>254</v>
      </c>
      <c r="E4" s="444"/>
      <c r="F4" s="444" t="s">
        <v>56</v>
      </c>
      <c r="G4" s="444" t="s">
        <v>56</v>
      </c>
      <c r="H4" s="444" t="s">
        <v>3150</v>
      </c>
      <c r="I4" s="444" t="s">
        <v>2577</v>
      </c>
      <c r="J4" s="444" t="s">
        <v>2577</v>
      </c>
      <c r="K4" s="444" t="s">
        <v>2577</v>
      </c>
      <c r="L4" s="444"/>
      <c r="M4" s="444"/>
      <c r="N4" s="444"/>
      <c r="O4" s="444"/>
      <c r="P4" s="444"/>
      <c r="Q4" s="444"/>
      <c r="R4" s="444"/>
      <c r="S4" s="444"/>
      <c r="T4" s="444"/>
      <c r="U4" s="444"/>
      <c r="V4" s="444"/>
      <c r="W4" s="444"/>
      <c r="X4" s="444"/>
      <c r="Y4" s="444"/>
      <c r="Z4" s="444"/>
      <c r="AA4" s="444"/>
    </row>
    <row r="5" spans="1:27" ht="15.75" customHeight="1">
      <c r="A5" s="437" t="s">
        <v>1931</v>
      </c>
      <c r="B5" s="444" t="s">
        <v>3147</v>
      </c>
      <c r="C5" s="444" t="s">
        <v>3155</v>
      </c>
      <c r="D5" s="444" t="s">
        <v>3147</v>
      </c>
      <c r="E5" s="444" t="s">
        <v>3156</v>
      </c>
      <c r="F5" s="444" t="s">
        <v>56</v>
      </c>
      <c r="G5" s="444" t="s">
        <v>56</v>
      </c>
      <c r="H5" s="444" t="s">
        <v>3150</v>
      </c>
      <c r="I5" s="444" t="s">
        <v>2577</v>
      </c>
      <c r="J5" s="444" t="s">
        <v>2577</v>
      </c>
      <c r="K5" s="444" t="s">
        <v>2577</v>
      </c>
      <c r="L5" s="444"/>
      <c r="M5" s="44" t="s">
        <v>3157</v>
      </c>
      <c r="N5" s="444"/>
      <c r="O5" s="444"/>
      <c r="P5" s="444"/>
      <c r="Q5" s="444"/>
      <c r="R5" s="444"/>
      <c r="S5" s="444"/>
      <c r="T5" s="444"/>
      <c r="U5" s="444"/>
      <c r="V5" s="444"/>
      <c r="W5" s="444"/>
      <c r="X5" s="444"/>
      <c r="Y5" s="444"/>
      <c r="Z5" s="444"/>
      <c r="AA5" s="444"/>
    </row>
    <row r="6" spans="1:27" ht="15.75" customHeight="1">
      <c r="A6" s="437" t="s">
        <v>58</v>
      </c>
      <c r="B6" s="444" t="s">
        <v>3158</v>
      </c>
      <c r="C6" s="444"/>
      <c r="D6" s="444"/>
      <c r="E6" s="444"/>
      <c r="F6" s="444" t="s">
        <v>56</v>
      </c>
      <c r="G6" s="444" t="s">
        <v>56</v>
      </c>
      <c r="H6" s="444" t="s">
        <v>3150</v>
      </c>
      <c r="I6" s="444" t="s">
        <v>3159</v>
      </c>
      <c r="J6" s="444" t="s">
        <v>2577</v>
      </c>
      <c r="K6" s="444" t="s">
        <v>2577</v>
      </c>
      <c r="L6" s="444" t="s">
        <v>2577</v>
      </c>
      <c r="M6" s="444"/>
      <c r="N6" s="444"/>
      <c r="O6" s="444"/>
      <c r="P6" s="444"/>
      <c r="Q6" s="444"/>
      <c r="R6" s="444"/>
      <c r="S6" s="444"/>
      <c r="T6" s="444"/>
      <c r="U6" s="444"/>
      <c r="V6" s="444"/>
      <c r="W6" s="444"/>
      <c r="X6" s="444"/>
      <c r="Y6" s="444"/>
      <c r="Z6" s="444"/>
      <c r="AA6" s="444"/>
    </row>
    <row r="7" spans="1:27" ht="15.75" customHeight="1">
      <c r="A7" s="437" t="s">
        <v>63</v>
      </c>
      <c r="B7" s="444" t="s">
        <v>3160</v>
      </c>
      <c r="C7" s="444" t="s">
        <v>3161</v>
      </c>
      <c r="D7" s="444"/>
      <c r="E7" s="444"/>
      <c r="F7" s="444" t="s">
        <v>56</v>
      </c>
      <c r="G7" s="444" t="s">
        <v>56</v>
      </c>
      <c r="H7" s="444" t="s">
        <v>3150</v>
      </c>
      <c r="I7" s="444" t="s">
        <v>2577</v>
      </c>
      <c r="J7" s="444" t="s">
        <v>2577</v>
      </c>
      <c r="K7" s="444" t="s">
        <v>2577</v>
      </c>
      <c r="L7" s="512" t="s">
        <v>3162</v>
      </c>
      <c r="M7" s="444"/>
      <c r="N7" s="444"/>
      <c r="O7" s="444"/>
      <c r="P7" s="444"/>
      <c r="Q7" s="444"/>
      <c r="R7" s="444"/>
      <c r="S7" s="444"/>
      <c r="T7" s="444"/>
      <c r="U7" s="444"/>
      <c r="V7" s="444"/>
      <c r="W7" s="444"/>
      <c r="X7" s="444"/>
      <c r="Y7" s="444"/>
      <c r="Z7" s="444"/>
      <c r="AA7" s="444"/>
    </row>
    <row r="8" spans="1:27" ht="15.75" customHeight="1">
      <c r="A8" s="437"/>
      <c r="B8" s="444" t="s">
        <v>3163</v>
      </c>
      <c r="C8" s="444" t="s">
        <v>3164</v>
      </c>
      <c r="D8" s="444"/>
      <c r="E8" s="444"/>
      <c r="F8" s="444" t="s">
        <v>56</v>
      </c>
      <c r="G8" s="444" t="s">
        <v>56</v>
      </c>
      <c r="H8" s="444" t="s">
        <v>3150</v>
      </c>
      <c r="I8" s="444" t="s">
        <v>2577</v>
      </c>
      <c r="J8" s="444" t="s">
        <v>2577</v>
      </c>
      <c r="K8" s="444" t="s">
        <v>2577</v>
      </c>
      <c r="L8" s="502"/>
      <c r="M8" s="444"/>
      <c r="N8" s="444"/>
      <c r="O8" s="444"/>
      <c r="P8" s="444"/>
      <c r="Q8" s="444"/>
      <c r="R8" s="444"/>
      <c r="S8" s="444"/>
      <c r="T8" s="444"/>
      <c r="U8" s="444"/>
      <c r="V8" s="444"/>
      <c r="W8" s="444"/>
      <c r="X8" s="444"/>
      <c r="Y8" s="444"/>
      <c r="Z8" s="444"/>
      <c r="AA8" s="444"/>
    </row>
    <row r="9" spans="1:27" ht="15.75" customHeight="1">
      <c r="A9" s="437" t="s">
        <v>67</v>
      </c>
      <c r="B9" s="444" t="s">
        <v>3147</v>
      </c>
      <c r="C9" s="444"/>
      <c r="D9" s="444"/>
      <c r="E9" s="444"/>
      <c r="F9" s="444" t="s">
        <v>56</v>
      </c>
      <c r="G9" s="444" t="s">
        <v>56</v>
      </c>
      <c r="H9" s="444" t="s">
        <v>3150</v>
      </c>
      <c r="I9" s="444" t="s">
        <v>3147</v>
      </c>
      <c r="J9" s="444" t="s">
        <v>2358</v>
      </c>
      <c r="K9" s="444" t="s">
        <v>3165</v>
      </c>
      <c r="L9" s="444" t="s">
        <v>3166</v>
      </c>
      <c r="M9" s="444"/>
      <c r="N9" s="444"/>
      <c r="O9" s="444"/>
      <c r="P9" s="444"/>
      <c r="Q9" s="444"/>
      <c r="R9" s="444"/>
      <c r="S9" s="444"/>
      <c r="T9" s="444"/>
      <c r="U9" s="444"/>
      <c r="V9" s="444"/>
      <c r="W9" s="444"/>
      <c r="X9" s="444"/>
      <c r="Y9" s="444"/>
      <c r="Z9" s="444"/>
      <c r="AA9" s="444"/>
    </row>
    <row r="10" spans="1:27" ht="15.75" customHeight="1">
      <c r="A10" s="437"/>
      <c r="B10" s="444" t="s">
        <v>3147</v>
      </c>
      <c r="C10" s="444"/>
      <c r="D10" s="444"/>
      <c r="E10" s="444"/>
      <c r="F10" s="444" t="s">
        <v>56</v>
      </c>
      <c r="G10" s="444" t="s">
        <v>56</v>
      </c>
      <c r="H10" s="444" t="s">
        <v>3150</v>
      </c>
      <c r="I10" s="444" t="s">
        <v>3147</v>
      </c>
      <c r="J10" s="444" t="s">
        <v>2577</v>
      </c>
      <c r="K10" s="444" t="s">
        <v>3165</v>
      </c>
      <c r="L10" s="444" t="s">
        <v>3167</v>
      </c>
      <c r="M10" s="444"/>
      <c r="N10" s="444"/>
      <c r="O10" s="444"/>
      <c r="P10" s="444"/>
      <c r="Q10" s="444"/>
      <c r="R10" s="444"/>
      <c r="S10" s="444"/>
      <c r="T10" s="444"/>
      <c r="U10" s="444"/>
      <c r="V10" s="444"/>
      <c r="W10" s="444"/>
      <c r="X10" s="444"/>
      <c r="Y10" s="444"/>
      <c r="Z10" s="444"/>
      <c r="AA10" s="444"/>
    </row>
    <row r="11" spans="1:27" ht="15.75" customHeight="1">
      <c r="A11" s="437" t="s">
        <v>71</v>
      </c>
      <c r="B11" s="444" t="s">
        <v>56</v>
      </c>
      <c r="C11" s="444"/>
      <c r="D11" s="444"/>
      <c r="E11" s="444"/>
      <c r="F11" s="444" t="s">
        <v>56</v>
      </c>
      <c r="G11" s="444" t="s">
        <v>56</v>
      </c>
      <c r="H11" s="444" t="s">
        <v>3150</v>
      </c>
      <c r="I11" s="444" t="s">
        <v>2577</v>
      </c>
      <c r="J11" s="444" t="s">
        <v>2577</v>
      </c>
      <c r="K11" s="444" t="s">
        <v>2577</v>
      </c>
      <c r="L11" s="444"/>
      <c r="M11" s="444"/>
      <c r="N11" s="444"/>
      <c r="O11" s="444"/>
      <c r="P11" s="444"/>
      <c r="Q11" s="444"/>
      <c r="R11" s="444"/>
      <c r="S11" s="444"/>
      <c r="T11" s="444"/>
      <c r="U11" s="444"/>
      <c r="V11" s="444"/>
      <c r="W11" s="444"/>
      <c r="X11" s="444"/>
      <c r="Y11" s="444"/>
      <c r="Z11" s="444"/>
      <c r="AA11" s="444"/>
    </row>
    <row r="12" spans="1:27" ht="15.75" customHeight="1">
      <c r="A12" s="437" t="s">
        <v>76</v>
      </c>
      <c r="B12" s="444" t="s">
        <v>2871</v>
      </c>
      <c r="C12" s="444"/>
      <c r="D12" s="444"/>
      <c r="E12" s="444"/>
      <c r="F12" s="444" t="s">
        <v>56</v>
      </c>
      <c r="G12" s="444" t="s">
        <v>56</v>
      </c>
      <c r="H12" s="444" t="s">
        <v>3150</v>
      </c>
      <c r="I12" s="444" t="s">
        <v>2577</v>
      </c>
      <c r="J12" s="444" t="s">
        <v>2577</v>
      </c>
      <c r="K12" s="444" t="s">
        <v>2577</v>
      </c>
      <c r="L12" s="444"/>
      <c r="M12" s="444"/>
      <c r="N12" s="444"/>
      <c r="O12" s="444"/>
      <c r="P12" s="444"/>
      <c r="Q12" s="444"/>
      <c r="R12" s="444"/>
      <c r="S12" s="444"/>
      <c r="T12" s="444"/>
      <c r="U12" s="444"/>
      <c r="V12" s="444"/>
      <c r="W12" s="444"/>
      <c r="X12" s="444"/>
      <c r="Y12" s="444"/>
      <c r="Z12" s="444"/>
      <c r="AA12" s="444"/>
    </row>
    <row r="13" spans="1:27" ht="15.75" customHeight="1">
      <c r="A13" s="437" t="s">
        <v>78</v>
      </c>
      <c r="B13" s="444" t="s">
        <v>3152</v>
      </c>
      <c r="C13" s="444" t="s">
        <v>3168</v>
      </c>
      <c r="D13" s="444" t="s">
        <v>3169</v>
      </c>
      <c r="E13" s="444" t="s">
        <v>3170</v>
      </c>
      <c r="F13" s="444" t="s">
        <v>56</v>
      </c>
      <c r="G13" s="444" t="s">
        <v>56</v>
      </c>
      <c r="H13" s="444" t="s">
        <v>3150</v>
      </c>
      <c r="I13" s="444" t="s">
        <v>2577</v>
      </c>
      <c r="J13" s="444" t="s">
        <v>3171</v>
      </c>
      <c r="K13" s="444" t="s">
        <v>2577</v>
      </c>
      <c r="L13" s="444"/>
      <c r="M13" s="444"/>
      <c r="N13" s="444"/>
      <c r="O13" s="444"/>
      <c r="P13" s="444"/>
      <c r="Q13" s="444"/>
      <c r="R13" s="444"/>
      <c r="S13" s="444"/>
      <c r="T13" s="444"/>
      <c r="U13" s="444"/>
      <c r="V13" s="444"/>
      <c r="W13" s="444"/>
      <c r="X13" s="444"/>
      <c r="Y13" s="444"/>
      <c r="Z13" s="444"/>
      <c r="AA13" s="444"/>
    </row>
    <row r="14" spans="1:27" ht="15.75" customHeight="1">
      <c r="A14" s="437" t="s">
        <v>81</v>
      </c>
      <c r="B14" s="444" t="s">
        <v>3172</v>
      </c>
      <c r="C14" s="444" t="s">
        <v>3173</v>
      </c>
      <c r="D14" s="444" t="s">
        <v>3147</v>
      </c>
      <c r="E14" s="444" t="s">
        <v>3174</v>
      </c>
      <c r="F14" s="444" t="s">
        <v>56</v>
      </c>
      <c r="G14" s="444" t="s">
        <v>56</v>
      </c>
      <c r="H14" s="444" t="s">
        <v>3150</v>
      </c>
      <c r="I14" s="444" t="s">
        <v>3147</v>
      </c>
      <c r="J14" s="444" t="s">
        <v>2358</v>
      </c>
      <c r="K14" s="444" t="s">
        <v>2577</v>
      </c>
      <c r="L14" s="444" t="s">
        <v>3175</v>
      </c>
      <c r="M14" s="444"/>
      <c r="N14" s="444"/>
      <c r="O14" s="444"/>
      <c r="P14" s="444"/>
      <c r="Q14" s="444"/>
      <c r="R14" s="444"/>
      <c r="S14" s="444"/>
      <c r="T14" s="444"/>
      <c r="U14" s="444"/>
      <c r="V14" s="444"/>
      <c r="W14" s="444"/>
      <c r="X14" s="444"/>
      <c r="Y14" s="444"/>
      <c r="Z14" s="444"/>
      <c r="AA14" s="444"/>
    </row>
    <row r="15" spans="1:27" ht="15.75" customHeight="1">
      <c r="A15" s="437"/>
      <c r="B15" s="444" t="s">
        <v>3163</v>
      </c>
      <c r="C15" s="444"/>
      <c r="D15" s="444"/>
      <c r="E15" s="444"/>
      <c r="F15" s="444" t="s">
        <v>56</v>
      </c>
      <c r="G15" s="444" t="s">
        <v>56</v>
      </c>
      <c r="H15" s="444" t="s">
        <v>3150</v>
      </c>
      <c r="I15" s="444" t="s">
        <v>2577</v>
      </c>
      <c r="J15" s="444" t="s">
        <v>1961</v>
      </c>
      <c r="K15" s="444" t="s">
        <v>2577</v>
      </c>
      <c r="L15" s="444" t="s">
        <v>1961</v>
      </c>
      <c r="M15" s="444"/>
      <c r="N15" s="444"/>
      <c r="O15" s="444"/>
      <c r="P15" s="444"/>
      <c r="Q15" s="444"/>
      <c r="R15" s="444"/>
      <c r="S15" s="444"/>
      <c r="T15" s="444"/>
      <c r="U15" s="444"/>
      <c r="V15" s="444"/>
      <c r="W15" s="444"/>
      <c r="X15" s="444"/>
      <c r="Y15" s="444"/>
      <c r="Z15" s="444"/>
      <c r="AA15" s="444"/>
    </row>
    <row r="16" spans="1:27" ht="15.75" customHeight="1">
      <c r="A16" s="437" t="s">
        <v>85</v>
      </c>
      <c r="B16" s="444" t="s">
        <v>3147</v>
      </c>
      <c r="C16" s="444" t="s">
        <v>3176</v>
      </c>
      <c r="D16" s="444" t="s">
        <v>3147</v>
      </c>
      <c r="E16" s="444" t="s">
        <v>3177</v>
      </c>
      <c r="F16" s="444" t="s">
        <v>3178</v>
      </c>
      <c r="G16" s="444" t="s">
        <v>3178</v>
      </c>
      <c r="H16" s="444" t="s">
        <v>3179</v>
      </c>
      <c r="I16" s="444" t="s">
        <v>2577</v>
      </c>
      <c r="J16" s="444" t="s">
        <v>2358</v>
      </c>
      <c r="K16" s="444" t="s">
        <v>1961</v>
      </c>
      <c r="L16" s="444" t="s">
        <v>1961</v>
      </c>
      <c r="M16" s="444"/>
      <c r="N16" s="444"/>
      <c r="O16" s="444"/>
      <c r="P16" s="444"/>
      <c r="Q16" s="444"/>
      <c r="R16" s="444"/>
      <c r="S16" s="444"/>
      <c r="T16" s="444"/>
      <c r="U16" s="444"/>
      <c r="V16" s="444"/>
      <c r="W16" s="444"/>
      <c r="X16" s="444"/>
      <c r="Y16" s="444"/>
      <c r="Z16" s="444"/>
      <c r="AA16" s="444"/>
    </row>
    <row r="17" spans="1:27" ht="15.75" customHeight="1">
      <c r="A17" s="437" t="s">
        <v>87</v>
      </c>
      <c r="B17" s="444" t="s">
        <v>3180</v>
      </c>
      <c r="C17" s="444" t="s">
        <v>3181</v>
      </c>
      <c r="D17" s="444" t="s">
        <v>3182</v>
      </c>
      <c r="E17" s="444" t="s">
        <v>3183</v>
      </c>
      <c r="F17" s="444" t="s">
        <v>56</v>
      </c>
      <c r="G17" s="444" t="s">
        <v>56</v>
      </c>
      <c r="H17" s="444" t="s">
        <v>3150</v>
      </c>
      <c r="I17" s="444" t="s">
        <v>2577</v>
      </c>
      <c r="J17" s="444" t="s">
        <v>2577</v>
      </c>
      <c r="K17" s="444" t="s">
        <v>2577</v>
      </c>
      <c r="L17" s="444" t="s">
        <v>3184</v>
      </c>
      <c r="M17" s="444" t="s">
        <v>3185</v>
      </c>
      <c r="N17" s="444"/>
      <c r="O17" s="444"/>
      <c r="P17" s="444"/>
      <c r="Q17" s="444"/>
      <c r="R17" s="444"/>
      <c r="S17" s="444"/>
      <c r="T17" s="444"/>
      <c r="U17" s="444"/>
      <c r="V17" s="444"/>
      <c r="W17" s="444"/>
      <c r="X17" s="444"/>
      <c r="Y17" s="444"/>
      <c r="Z17" s="444"/>
      <c r="AA17" s="444"/>
    </row>
    <row r="18" spans="1:27" ht="15.75" customHeight="1">
      <c r="A18" s="437"/>
      <c r="B18" s="444" t="s">
        <v>3186</v>
      </c>
      <c r="C18" s="444" t="s">
        <v>3181</v>
      </c>
      <c r="D18" s="444" t="s">
        <v>3182</v>
      </c>
      <c r="E18" s="444" t="s">
        <v>3183</v>
      </c>
      <c r="F18" s="444" t="s">
        <v>56</v>
      </c>
      <c r="G18" s="444" t="s">
        <v>56</v>
      </c>
      <c r="H18" s="444" t="s">
        <v>3150</v>
      </c>
      <c r="I18" s="444" t="s">
        <v>2577</v>
      </c>
      <c r="J18" s="444" t="s">
        <v>2577</v>
      </c>
      <c r="K18" s="444" t="s">
        <v>2577</v>
      </c>
      <c r="L18" s="444" t="s">
        <v>3187</v>
      </c>
      <c r="M18" s="444" t="s">
        <v>3185</v>
      </c>
      <c r="N18" s="444"/>
      <c r="O18" s="444"/>
      <c r="P18" s="444"/>
      <c r="Q18" s="444"/>
      <c r="R18" s="444"/>
      <c r="S18" s="444"/>
      <c r="T18" s="444"/>
      <c r="U18" s="444"/>
      <c r="V18" s="444"/>
      <c r="W18" s="444"/>
      <c r="X18" s="444"/>
      <c r="Y18" s="444"/>
      <c r="Z18" s="444"/>
      <c r="AA18" s="444"/>
    </row>
    <row r="19" spans="1:27" ht="15.75" customHeight="1">
      <c r="A19" s="437"/>
      <c r="B19" s="444" t="s">
        <v>3186</v>
      </c>
      <c r="C19" s="444" t="s">
        <v>3181</v>
      </c>
      <c r="D19" s="444" t="s">
        <v>3147</v>
      </c>
      <c r="E19" s="444" t="s">
        <v>3188</v>
      </c>
      <c r="F19" s="444" t="s">
        <v>56</v>
      </c>
      <c r="G19" s="444" t="s">
        <v>56</v>
      </c>
      <c r="H19" s="444" t="s">
        <v>3150</v>
      </c>
      <c r="I19" s="444" t="s">
        <v>2577</v>
      </c>
      <c r="J19" s="444" t="s">
        <v>2577</v>
      </c>
      <c r="K19" s="444" t="s">
        <v>2577</v>
      </c>
      <c r="L19" s="444"/>
      <c r="M19" s="444" t="s">
        <v>3185</v>
      </c>
      <c r="N19" s="444"/>
      <c r="O19" s="444"/>
      <c r="P19" s="444"/>
      <c r="Q19" s="444"/>
      <c r="R19" s="444"/>
      <c r="S19" s="444"/>
      <c r="T19" s="444"/>
      <c r="U19" s="444"/>
      <c r="V19" s="444"/>
      <c r="W19" s="444"/>
      <c r="X19" s="444"/>
      <c r="Y19" s="444"/>
      <c r="Z19" s="444"/>
      <c r="AA19" s="444"/>
    </row>
    <row r="20" spans="1:27" ht="15.75" customHeight="1">
      <c r="A20" s="437" t="s">
        <v>89</v>
      </c>
      <c r="B20" s="444" t="s">
        <v>3180</v>
      </c>
      <c r="C20" s="444" t="s">
        <v>3173</v>
      </c>
      <c r="D20" s="444" t="s">
        <v>3147</v>
      </c>
      <c r="E20" s="444" t="s">
        <v>3189</v>
      </c>
      <c r="F20" s="444" t="s">
        <v>56</v>
      </c>
      <c r="G20" s="444" t="s">
        <v>56</v>
      </c>
      <c r="H20" s="444" t="s">
        <v>3150</v>
      </c>
      <c r="I20" s="444" t="s">
        <v>3147</v>
      </c>
      <c r="J20" s="444" t="s">
        <v>2358</v>
      </c>
      <c r="K20" s="444" t="s">
        <v>1961</v>
      </c>
      <c r="L20" s="444" t="s">
        <v>1961</v>
      </c>
      <c r="M20" s="444" t="s">
        <v>3190</v>
      </c>
      <c r="N20" s="444"/>
      <c r="O20" s="444"/>
      <c r="P20" s="444"/>
      <c r="Q20" s="444"/>
      <c r="R20" s="444"/>
      <c r="S20" s="444"/>
      <c r="T20" s="444"/>
      <c r="U20" s="444"/>
      <c r="V20" s="444"/>
      <c r="W20" s="444"/>
      <c r="X20" s="444"/>
      <c r="Y20" s="444"/>
      <c r="Z20" s="444"/>
      <c r="AA20" s="444"/>
    </row>
    <row r="21" spans="1:27" ht="15.75" customHeight="1">
      <c r="A21" s="437" t="s">
        <v>91</v>
      </c>
      <c r="B21" s="444" t="s">
        <v>3191</v>
      </c>
      <c r="C21" s="444"/>
      <c r="D21" s="444"/>
      <c r="E21" s="444"/>
      <c r="F21" s="444" t="s">
        <v>56</v>
      </c>
      <c r="G21" s="444" t="s">
        <v>56</v>
      </c>
      <c r="H21" s="444" t="s">
        <v>3150</v>
      </c>
      <c r="I21" s="444" t="s">
        <v>2577</v>
      </c>
      <c r="J21" s="444" t="s">
        <v>2577</v>
      </c>
      <c r="K21" s="444" t="s">
        <v>2577</v>
      </c>
      <c r="L21" s="444"/>
      <c r="M21" s="444"/>
      <c r="N21" s="444"/>
      <c r="O21" s="444"/>
      <c r="P21" s="444"/>
      <c r="Q21" s="444"/>
      <c r="R21" s="444"/>
      <c r="S21" s="444"/>
      <c r="T21" s="444"/>
      <c r="U21" s="444"/>
      <c r="V21" s="444"/>
      <c r="W21" s="444"/>
      <c r="X21" s="444"/>
      <c r="Y21" s="444"/>
      <c r="Z21" s="444"/>
      <c r="AA21" s="444"/>
    </row>
    <row r="22" spans="1:27" ht="15.75" customHeight="1">
      <c r="A22" s="437" t="s">
        <v>94</v>
      </c>
      <c r="B22" s="444" t="s">
        <v>3192</v>
      </c>
      <c r="C22" s="444"/>
      <c r="D22" s="444"/>
      <c r="E22" s="444"/>
      <c r="F22" s="444" t="s">
        <v>56</v>
      </c>
      <c r="G22" s="444" t="s">
        <v>56</v>
      </c>
      <c r="H22" s="444" t="s">
        <v>3150</v>
      </c>
      <c r="I22" s="444" t="s">
        <v>56</v>
      </c>
      <c r="J22" s="444" t="s">
        <v>2577</v>
      </c>
      <c r="K22" s="444" t="s">
        <v>2577</v>
      </c>
      <c r="L22" s="444"/>
      <c r="M22" s="444"/>
      <c r="N22" s="444"/>
      <c r="O22" s="444"/>
      <c r="P22" s="444"/>
      <c r="Q22" s="444"/>
      <c r="R22" s="444"/>
      <c r="S22" s="444"/>
      <c r="T22" s="444"/>
      <c r="U22" s="444"/>
      <c r="V22" s="444"/>
      <c r="W22" s="444"/>
      <c r="X22" s="444"/>
      <c r="Y22" s="444"/>
      <c r="Z22" s="444"/>
      <c r="AA22" s="444"/>
    </row>
    <row r="23" spans="1:27" ht="15.75" customHeight="1">
      <c r="A23" s="437" t="s">
        <v>98</v>
      </c>
      <c r="B23" s="444" t="s">
        <v>3193</v>
      </c>
      <c r="C23" s="444"/>
      <c r="D23" s="444"/>
      <c r="E23" s="444"/>
      <c r="F23" s="444" t="s">
        <v>56</v>
      </c>
      <c r="G23" s="444" t="s">
        <v>56</v>
      </c>
      <c r="H23" s="444" t="s">
        <v>3150</v>
      </c>
      <c r="I23" s="444" t="s">
        <v>3147</v>
      </c>
      <c r="J23" s="444" t="s">
        <v>2577</v>
      </c>
      <c r="K23" s="444" t="s">
        <v>2577</v>
      </c>
      <c r="L23" s="444"/>
      <c r="M23" s="444"/>
      <c r="N23" s="444"/>
      <c r="O23" s="444"/>
      <c r="P23" s="444"/>
      <c r="Q23" s="444"/>
      <c r="R23" s="444"/>
      <c r="S23" s="444"/>
      <c r="T23" s="444"/>
      <c r="U23" s="444"/>
      <c r="V23" s="444"/>
      <c r="W23" s="444"/>
      <c r="X23" s="444"/>
      <c r="Y23" s="444"/>
      <c r="Z23" s="444"/>
      <c r="AA23" s="444"/>
    </row>
    <row r="24" spans="1:27" ht="15.75" customHeight="1">
      <c r="A24" s="437" t="s">
        <v>101</v>
      </c>
      <c r="B24" s="444" t="s">
        <v>3147</v>
      </c>
      <c r="C24" s="444"/>
      <c r="D24" s="444"/>
      <c r="E24" s="444"/>
      <c r="F24" s="444" t="s">
        <v>56</v>
      </c>
      <c r="G24" s="444" t="s">
        <v>56</v>
      </c>
      <c r="H24" s="444" t="s">
        <v>3150</v>
      </c>
      <c r="I24" s="444" t="s">
        <v>2577</v>
      </c>
      <c r="J24" s="444" t="s">
        <v>2577</v>
      </c>
      <c r="K24" s="444" t="s">
        <v>2577</v>
      </c>
      <c r="L24" s="444"/>
      <c r="M24" s="444" t="s">
        <v>3194</v>
      </c>
      <c r="N24" s="444"/>
      <c r="O24" s="444"/>
      <c r="P24" s="444"/>
      <c r="Q24" s="444"/>
      <c r="R24" s="444"/>
      <c r="S24" s="444"/>
      <c r="T24" s="444"/>
      <c r="U24" s="444"/>
      <c r="V24" s="444"/>
      <c r="W24" s="444"/>
      <c r="X24" s="444"/>
      <c r="Y24" s="444"/>
      <c r="Z24" s="444"/>
      <c r="AA24" s="444"/>
    </row>
    <row r="25" spans="1:27" ht="15.75" customHeight="1">
      <c r="A25" s="437" t="s">
        <v>104</v>
      </c>
      <c r="B25" s="444" t="s">
        <v>3147</v>
      </c>
      <c r="C25" s="444"/>
      <c r="D25" s="444"/>
      <c r="E25" s="444"/>
      <c r="F25" s="444" t="s">
        <v>56</v>
      </c>
      <c r="G25" s="444" t="s">
        <v>56</v>
      </c>
      <c r="H25" s="444" t="s">
        <v>3150</v>
      </c>
      <c r="I25" s="444" t="s">
        <v>3147</v>
      </c>
      <c r="J25" s="444" t="s">
        <v>2577</v>
      </c>
      <c r="K25" s="444" t="s">
        <v>2577</v>
      </c>
      <c r="L25" s="444"/>
      <c r="M25" s="444" t="s">
        <v>3195</v>
      </c>
      <c r="N25" s="444"/>
      <c r="O25" s="444"/>
      <c r="P25" s="444"/>
      <c r="Q25" s="444"/>
      <c r="R25" s="444"/>
      <c r="S25" s="444"/>
      <c r="T25" s="444"/>
      <c r="U25" s="444"/>
      <c r="V25" s="444"/>
      <c r="W25" s="444"/>
      <c r="X25" s="444"/>
      <c r="Y25" s="444"/>
      <c r="Z25" s="444"/>
      <c r="AA25" s="444"/>
    </row>
    <row r="26" spans="1:27" ht="15.75" customHeight="1">
      <c r="A26" s="437" t="s">
        <v>106</v>
      </c>
      <c r="B26" s="444" t="s">
        <v>3147</v>
      </c>
      <c r="C26" s="444"/>
      <c r="D26" s="444"/>
      <c r="E26" s="444"/>
      <c r="F26" s="444" t="s">
        <v>3196</v>
      </c>
      <c r="G26" s="444" t="s">
        <v>3196</v>
      </c>
      <c r="H26" s="444" t="s">
        <v>2577</v>
      </c>
      <c r="I26" s="444" t="s">
        <v>2577</v>
      </c>
      <c r="J26" s="444" t="s">
        <v>2577</v>
      </c>
      <c r="K26" s="444" t="s">
        <v>2577</v>
      </c>
      <c r="L26" s="444"/>
      <c r="M26" s="444" t="s">
        <v>3197</v>
      </c>
      <c r="N26" s="444"/>
      <c r="O26" s="444"/>
      <c r="P26" s="444"/>
      <c r="Q26" s="444"/>
      <c r="R26" s="444"/>
      <c r="S26" s="444"/>
      <c r="T26" s="444"/>
      <c r="U26" s="444"/>
      <c r="V26" s="444"/>
      <c r="W26" s="444"/>
      <c r="X26" s="444"/>
      <c r="Y26" s="444"/>
      <c r="Z26" s="444"/>
      <c r="AA26" s="444"/>
    </row>
    <row r="27" spans="1:27" ht="15.75" customHeight="1">
      <c r="A27" s="437"/>
      <c r="B27" s="444" t="s">
        <v>3147</v>
      </c>
      <c r="C27" s="444"/>
      <c r="D27" s="444"/>
      <c r="E27" s="444"/>
      <c r="F27" s="444" t="s">
        <v>3196</v>
      </c>
      <c r="G27" s="444" t="s">
        <v>3196</v>
      </c>
      <c r="H27" s="444" t="s">
        <v>2577</v>
      </c>
      <c r="I27" s="444" t="s">
        <v>2577</v>
      </c>
      <c r="J27" s="444" t="s">
        <v>2577</v>
      </c>
      <c r="K27" s="444" t="s">
        <v>2577</v>
      </c>
      <c r="L27" s="444"/>
      <c r="M27" s="444" t="s">
        <v>3197</v>
      </c>
      <c r="N27" s="444"/>
      <c r="O27" s="444"/>
      <c r="P27" s="444"/>
      <c r="Q27" s="444"/>
      <c r="R27" s="444"/>
      <c r="S27" s="444"/>
      <c r="T27" s="444"/>
      <c r="U27" s="444"/>
      <c r="V27" s="444"/>
      <c r="W27" s="444"/>
      <c r="X27" s="444"/>
      <c r="Y27" s="444"/>
      <c r="Z27" s="444"/>
      <c r="AA27" s="444"/>
    </row>
    <row r="28" spans="1:27" ht="15.75" customHeight="1">
      <c r="A28" s="437"/>
      <c r="B28" s="444" t="s">
        <v>3147</v>
      </c>
      <c r="C28" s="444"/>
      <c r="D28" s="444"/>
      <c r="E28" s="444"/>
      <c r="F28" s="444" t="s">
        <v>3198</v>
      </c>
      <c r="G28" s="444" t="s">
        <v>3196</v>
      </c>
      <c r="H28" s="444" t="s">
        <v>2577</v>
      </c>
      <c r="I28" s="444" t="s">
        <v>2577</v>
      </c>
      <c r="J28" s="444" t="s">
        <v>2577</v>
      </c>
      <c r="K28" s="444" t="s">
        <v>2577</v>
      </c>
      <c r="L28" s="444"/>
      <c r="M28" s="444" t="s">
        <v>3197</v>
      </c>
      <c r="N28" s="444"/>
      <c r="O28" s="444"/>
      <c r="P28" s="444"/>
      <c r="Q28" s="444"/>
      <c r="R28" s="444"/>
      <c r="S28" s="444"/>
      <c r="T28" s="444"/>
      <c r="U28" s="444"/>
      <c r="V28" s="444"/>
      <c r="W28" s="444"/>
      <c r="X28" s="444"/>
      <c r="Y28" s="444"/>
      <c r="Z28" s="444"/>
      <c r="AA28" s="444"/>
    </row>
    <row r="29" spans="1:27" ht="15.75" customHeight="1">
      <c r="A29" s="437"/>
      <c r="B29" s="444" t="s">
        <v>3147</v>
      </c>
      <c r="C29" s="444"/>
      <c r="D29" s="444"/>
      <c r="E29" s="444"/>
      <c r="F29" s="444" t="s">
        <v>3198</v>
      </c>
      <c r="G29" s="444" t="s">
        <v>3196</v>
      </c>
      <c r="H29" s="444" t="s">
        <v>2577</v>
      </c>
      <c r="I29" s="444" t="s">
        <v>2577</v>
      </c>
      <c r="J29" s="444" t="s">
        <v>2577</v>
      </c>
      <c r="K29" s="444" t="s">
        <v>2577</v>
      </c>
      <c r="L29" s="444"/>
      <c r="M29" s="444" t="s">
        <v>3197</v>
      </c>
      <c r="N29" s="444"/>
      <c r="O29" s="444"/>
      <c r="P29" s="444"/>
      <c r="Q29" s="444"/>
      <c r="R29" s="444"/>
      <c r="S29" s="444"/>
      <c r="T29" s="444"/>
      <c r="U29" s="444"/>
      <c r="V29" s="444"/>
      <c r="W29" s="444"/>
      <c r="X29" s="444"/>
      <c r="Y29" s="444"/>
      <c r="Z29" s="444"/>
      <c r="AA29" s="444"/>
    </row>
    <row r="30" spans="1:27" ht="15.75" customHeight="1">
      <c r="A30" s="437"/>
      <c r="B30" s="444" t="s">
        <v>3147</v>
      </c>
      <c r="C30" s="444"/>
      <c r="D30" s="444"/>
      <c r="E30" s="444"/>
      <c r="F30" s="444" t="s">
        <v>3198</v>
      </c>
      <c r="G30" s="444" t="s">
        <v>3196</v>
      </c>
      <c r="H30" s="444" t="s">
        <v>2577</v>
      </c>
      <c r="I30" s="444" t="s">
        <v>2577</v>
      </c>
      <c r="J30" s="444" t="s">
        <v>2577</v>
      </c>
      <c r="K30" s="444" t="s">
        <v>2577</v>
      </c>
      <c r="L30" s="444"/>
      <c r="M30" s="444" t="s">
        <v>3197</v>
      </c>
      <c r="N30" s="444"/>
      <c r="O30" s="444"/>
      <c r="P30" s="444"/>
      <c r="Q30" s="444"/>
      <c r="R30" s="444"/>
      <c r="S30" s="444"/>
      <c r="T30" s="444"/>
      <c r="U30" s="444"/>
      <c r="V30" s="444"/>
      <c r="W30" s="444"/>
      <c r="X30" s="444"/>
      <c r="Y30" s="444"/>
      <c r="Z30" s="444"/>
      <c r="AA30" s="444"/>
    </row>
    <row r="31" spans="1:27" ht="15.75" customHeight="1">
      <c r="A31" s="437"/>
      <c r="B31" s="444" t="s">
        <v>3147</v>
      </c>
      <c r="C31" s="444"/>
      <c r="D31" s="444"/>
      <c r="E31" s="444"/>
      <c r="F31" s="444" t="s">
        <v>3198</v>
      </c>
      <c r="G31" s="444" t="s">
        <v>3198</v>
      </c>
      <c r="H31" s="444" t="s">
        <v>2577</v>
      </c>
      <c r="I31" s="444" t="s">
        <v>2577</v>
      </c>
      <c r="J31" s="444" t="s">
        <v>2577</v>
      </c>
      <c r="K31" s="444" t="s">
        <v>2577</v>
      </c>
      <c r="L31" s="444"/>
      <c r="M31" s="444" t="s">
        <v>3197</v>
      </c>
      <c r="N31" s="444"/>
      <c r="O31" s="444"/>
      <c r="P31" s="444"/>
      <c r="Q31" s="444"/>
      <c r="R31" s="444"/>
      <c r="S31" s="444"/>
      <c r="T31" s="444"/>
      <c r="U31" s="444"/>
      <c r="V31" s="444"/>
      <c r="W31" s="444"/>
      <c r="X31" s="444"/>
      <c r="Y31" s="444"/>
      <c r="Z31" s="444"/>
      <c r="AA31" s="444"/>
    </row>
    <row r="32" spans="1:27" ht="15.75" customHeight="1">
      <c r="A32" s="437" t="s">
        <v>3199</v>
      </c>
      <c r="B32" s="444" t="s">
        <v>3147</v>
      </c>
      <c r="C32" s="444" t="s">
        <v>3183</v>
      </c>
      <c r="D32" s="444" t="s">
        <v>3180</v>
      </c>
      <c r="E32" s="444" t="s">
        <v>3200</v>
      </c>
      <c r="F32" s="444" t="s">
        <v>56</v>
      </c>
      <c r="G32" s="444" t="s">
        <v>56</v>
      </c>
      <c r="H32" s="444" t="s">
        <v>3150</v>
      </c>
      <c r="I32" s="444" t="s">
        <v>3150</v>
      </c>
      <c r="J32" s="444" t="s">
        <v>3201</v>
      </c>
      <c r="K32" s="444" t="s">
        <v>3202</v>
      </c>
      <c r="L32" s="444" t="s">
        <v>3203</v>
      </c>
      <c r="M32" s="444"/>
      <c r="N32" s="444"/>
      <c r="O32" s="444"/>
      <c r="P32" s="444"/>
      <c r="Q32" s="444"/>
      <c r="R32" s="444"/>
      <c r="S32" s="444"/>
      <c r="T32" s="444"/>
      <c r="U32" s="444"/>
      <c r="V32" s="444"/>
      <c r="W32" s="444"/>
      <c r="X32" s="444"/>
      <c r="Y32" s="444"/>
      <c r="Z32" s="444"/>
      <c r="AA32" s="444"/>
    </row>
    <row r="33" spans="1:27" ht="15.75" customHeight="1">
      <c r="A33" s="437" t="s">
        <v>111</v>
      </c>
      <c r="B33" s="444" t="s">
        <v>3182</v>
      </c>
      <c r="C33" s="444" t="s">
        <v>3204</v>
      </c>
      <c r="D33" s="444" t="s">
        <v>3205</v>
      </c>
      <c r="E33" s="444" t="s">
        <v>3206</v>
      </c>
      <c r="F33" s="444" t="s">
        <v>56</v>
      </c>
      <c r="G33" s="444" t="s">
        <v>56</v>
      </c>
      <c r="H33" s="444" t="s">
        <v>3150</v>
      </c>
      <c r="I33" s="444" t="s">
        <v>2577</v>
      </c>
      <c r="J33" s="444" t="s">
        <v>3207</v>
      </c>
      <c r="K33" s="444" t="s">
        <v>3208</v>
      </c>
      <c r="L33" s="444"/>
      <c r="M33" s="44" t="s">
        <v>3209</v>
      </c>
      <c r="N33" s="444"/>
      <c r="O33" s="444"/>
      <c r="P33" s="444"/>
      <c r="Q33" s="444"/>
      <c r="R33" s="444"/>
      <c r="S33" s="444"/>
      <c r="T33" s="444"/>
      <c r="U33" s="444"/>
      <c r="V33" s="444"/>
      <c r="W33" s="444"/>
      <c r="X33" s="444"/>
      <c r="Y33" s="444"/>
      <c r="Z33" s="444"/>
      <c r="AA33" s="444"/>
    </row>
    <row r="34" spans="1:27" ht="15.75" customHeight="1">
      <c r="A34" s="437" t="s">
        <v>112</v>
      </c>
      <c r="B34" s="444" t="s">
        <v>3147</v>
      </c>
      <c r="C34" s="444"/>
      <c r="D34" s="444"/>
      <c r="E34" s="444"/>
      <c r="F34" s="444" t="s">
        <v>56</v>
      </c>
      <c r="G34" s="444" t="s">
        <v>56</v>
      </c>
      <c r="H34" s="444" t="s">
        <v>3150</v>
      </c>
      <c r="I34" s="444" t="s">
        <v>3147</v>
      </c>
      <c r="J34" s="444" t="s">
        <v>2577</v>
      </c>
      <c r="K34" s="444" t="s">
        <v>3210</v>
      </c>
      <c r="L34" s="444"/>
      <c r="M34" s="444" t="s">
        <v>3211</v>
      </c>
      <c r="N34" s="444"/>
      <c r="O34" s="444"/>
      <c r="P34" s="444"/>
      <c r="Q34" s="444"/>
      <c r="R34" s="444"/>
      <c r="S34" s="444"/>
      <c r="T34" s="444"/>
      <c r="U34" s="444"/>
      <c r="V34" s="444"/>
      <c r="W34" s="444"/>
      <c r="X34" s="444"/>
      <c r="Y34" s="444"/>
      <c r="Z34" s="444"/>
      <c r="AA34" s="444"/>
    </row>
    <row r="35" spans="1:27" ht="15.75" customHeight="1">
      <c r="A35" s="437" t="s">
        <v>115</v>
      </c>
      <c r="B35" s="444" t="s">
        <v>3163</v>
      </c>
      <c r="C35" s="444" t="s">
        <v>3212</v>
      </c>
      <c r="D35" s="444" t="s">
        <v>3163</v>
      </c>
      <c r="E35" s="44" t="s">
        <v>3213</v>
      </c>
      <c r="F35" s="444" t="s">
        <v>56</v>
      </c>
      <c r="G35" s="444" t="s">
        <v>56</v>
      </c>
      <c r="H35" s="444" t="s">
        <v>3150</v>
      </c>
      <c r="I35" s="444" t="s">
        <v>2577</v>
      </c>
      <c r="J35" s="44" t="s">
        <v>3214</v>
      </c>
      <c r="K35" s="44" t="s">
        <v>3215</v>
      </c>
      <c r="L35" s="444"/>
      <c r="M35" s="444"/>
      <c r="N35" s="444"/>
      <c r="O35" s="444"/>
      <c r="P35" s="444"/>
      <c r="Q35" s="444"/>
      <c r="R35" s="444"/>
      <c r="S35" s="444"/>
      <c r="T35" s="444"/>
      <c r="U35" s="444"/>
      <c r="V35" s="444"/>
      <c r="W35" s="444"/>
      <c r="X35" s="444"/>
      <c r="Y35" s="444"/>
      <c r="Z35" s="444"/>
      <c r="AA35" s="444"/>
    </row>
    <row r="36" spans="1:27" ht="15.75" customHeight="1">
      <c r="A36" s="437" t="s">
        <v>117</v>
      </c>
      <c r="B36" s="444" t="s">
        <v>3152</v>
      </c>
      <c r="C36" s="444" t="s">
        <v>3161</v>
      </c>
      <c r="D36" s="444"/>
      <c r="E36" s="444"/>
      <c r="F36" s="444" t="s">
        <v>56</v>
      </c>
      <c r="G36" s="444" t="s">
        <v>56</v>
      </c>
      <c r="H36" s="444" t="s">
        <v>3150</v>
      </c>
      <c r="I36" s="444" t="s">
        <v>2577</v>
      </c>
      <c r="J36" s="444" t="s">
        <v>2358</v>
      </c>
      <c r="K36" s="444" t="s">
        <v>3208</v>
      </c>
      <c r="L36" s="444"/>
      <c r="M36" s="444"/>
      <c r="N36" s="444"/>
      <c r="O36" s="444"/>
      <c r="P36" s="444"/>
      <c r="Q36" s="444"/>
      <c r="R36" s="444"/>
      <c r="S36" s="444"/>
      <c r="T36" s="444"/>
      <c r="U36" s="444"/>
      <c r="V36" s="444"/>
      <c r="W36" s="444"/>
      <c r="X36" s="444"/>
      <c r="Y36" s="444"/>
      <c r="Z36" s="444"/>
      <c r="AA36" s="444"/>
    </row>
    <row r="37" spans="1:27" ht="15.75" customHeight="1">
      <c r="A37" s="437" t="s">
        <v>118</v>
      </c>
      <c r="B37" s="444" t="s">
        <v>3216</v>
      </c>
      <c r="C37" s="444" t="s">
        <v>3148</v>
      </c>
      <c r="D37" s="444" t="s">
        <v>3216</v>
      </c>
      <c r="E37" s="444" t="s">
        <v>3217</v>
      </c>
      <c r="F37" s="444" t="s">
        <v>56</v>
      </c>
      <c r="G37" s="444" t="s">
        <v>56</v>
      </c>
      <c r="H37" s="444" t="s">
        <v>3150</v>
      </c>
      <c r="I37" s="444" t="s">
        <v>2577</v>
      </c>
      <c r="J37" s="444" t="s">
        <v>1961</v>
      </c>
      <c r="K37" s="444" t="s">
        <v>2358</v>
      </c>
      <c r="L37" s="444"/>
      <c r="M37" s="444"/>
      <c r="N37" s="444"/>
      <c r="O37" s="444"/>
      <c r="P37" s="444"/>
      <c r="Q37" s="444"/>
      <c r="R37" s="444"/>
      <c r="S37" s="444"/>
      <c r="T37" s="444"/>
      <c r="U37" s="444"/>
      <c r="V37" s="444"/>
      <c r="W37" s="444"/>
      <c r="X37" s="444"/>
      <c r="Y37" s="444"/>
      <c r="Z37" s="444"/>
      <c r="AA37" s="444"/>
    </row>
    <row r="38" spans="1:27" ht="15.75" customHeight="1">
      <c r="A38" s="437"/>
      <c r="B38" s="444" t="s">
        <v>3218</v>
      </c>
      <c r="C38" s="444" t="s">
        <v>3219</v>
      </c>
      <c r="D38" s="444" t="s">
        <v>3180</v>
      </c>
      <c r="E38" s="444" t="s">
        <v>3217</v>
      </c>
      <c r="F38" s="444" t="s">
        <v>56</v>
      </c>
      <c r="G38" s="444" t="s">
        <v>56</v>
      </c>
      <c r="H38" s="444" t="s">
        <v>3150</v>
      </c>
      <c r="I38" s="444" t="s">
        <v>2577</v>
      </c>
      <c r="J38" s="444" t="s">
        <v>2358</v>
      </c>
      <c r="K38" s="444" t="s">
        <v>1961</v>
      </c>
      <c r="L38" s="444" t="s">
        <v>3220</v>
      </c>
      <c r="M38" s="444"/>
      <c r="N38" s="444"/>
      <c r="O38" s="444"/>
      <c r="P38" s="444"/>
      <c r="Q38" s="444"/>
      <c r="R38" s="444"/>
      <c r="S38" s="444"/>
      <c r="T38" s="444"/>
      <c r="U38" s="444"/>
      <c r="V38" s="444"/>
      <c r="W38" s="444"/>
      <c r="X38" s="444"/>
      <c r="Y38" s="444"/>
      <c r="Z38" s="444"/>
      <c r="AA38" s="444"/>
    </row>
    <row r="39" spans="1:27" ht="14.5">
      <c r="A39" s="437" t="s">
        <v>122</v>
      </c>
      <c r="B39" s="444" t="s">
        <v>2577</v>
      </c>
      <c r="C39" s="444" t="s">
        <v>2577</v>
      </c>
      <c r="D39" s="444" t="s">
        <v>2577</v>
      </c>
      <c r="E39" s="444" t="s">
        <v>2577</v>
      </c>
      <c r="F39" s="444" t="s">
        <v>56</v>
      </c>
      <c r="G39" s="444" t="s">
        <v>56</v>
      </c>
      <c r="H39" s="444" t="s">
        <v>3150</v>
      </c>
      <c r="I39" s="444" t="s">
        <v>2577</v>
      </c>
      <c r="J39" s="444" t="s">
        <v>2577</v>
      </c>
      <c r="K39" s="444" t="s">
        <v>2577</v>
      </c>
      <c r="L39" s="444"/>
      <c r="M39" s="444"/>
      <c r="N39" s="444"/>
      <c r="O39" s="444" t="s">
        <v>254</v>
      </c>
      <c r="P39" s="444"/>
      <c r="Q39" s="444"/>
      <c r="R39" s="444"/>
      <c r="S39" s="444"/>
      <c r="T39" s="444"/>
      <c r="U39" s="444"/>
      <c r="V39" s="444"/>
      <c r="W39" s="444"/>
      <c r="X39" s="444"/>
      <c r="Y39" s="444"/>
      <c r="Z39" s="444"/>
      <c r="AA39" s="444"/>
    </row>
    <row r="40" spans="1:27" ht="14.5">
      <c r="A40" s="437" t="s">
        <v>123</v>
      </c>
      <c r="B40" s="444" t="s">
        <v>3221</v>
      </c>
      <c r="C40" s="444"/>
      <c r="D40" s="444"/>
      <c r="E40" s="444"/>
      <c r="F40" s="444" t="s">
        <v>56</v>
      </c>
      <c r="G40" s="444" t="s">
        <v>56</v>
      </c>
      <c r="H40" s="444" t="s">
        <v>3150</v>
      </c>
      <c r="I40" s="444" t="s">
        <v>2577</v>
      </c>
      <c r="J40" s="444" t="s">
        <v>2577</v>
      </c>
      <c r="K40" s="444" t="s">
        <v>2577</v>
      </c>
      <c r="L40" s="444"/>
      <c r="M40" s="444"/>
      <c r="N40" s="444"/>
      <c r="O40" s="444"/>
      <c r="P40" s="444"/>
      <c r="Q40" s="444"/>
      <c r="R40" s="444"/>
      <c r="S40" s="444"/>
      <c r="T40" s="444"/>
      <c r="U40" s="444"/>
      <c r="V40" s="444"/>
      <c r="W40" s="444"/>
      <c r="X40" s="444"/>
      <c r="Y40" s="444"/>
      <c r="Z40" s="444"/>
      <c r="AA40" s="444"/>
    </row>
    <row r="41" spans="1:27" ht="14.5">
      <c r="A41" s="437"/>
      <c r="B41" s="444" t="s">
        <v>3222</v>
      </c>
      <c r="C41" s="444"/>
      <c r="D41" s="444"/>
      <c r="E41" s="444"/>
      <c r="F41" s="444" t="s">
        <v>56</v>
      </c>
      <c r="G41" s="444" t="s">
        <v>56</v>
      </c>
      <c r="H41" s="444" t="s">
        <v>3150</v>
      </c>
      <c r="I41" s="444" t="s">
        <v>2577</v>
      </c>
      <c r="J41" s="444" t="s">
        <v>2577</v>
      </c>
      <c r="K41" s="444" t="s">
        <v>2577</v>
      </c>
      <c r="L41" s="444"/>
      <c r="M41" s="444"/>
      <c r="N41" s="444"/>
      <c r="O41" s="444"/>
      <c r="P41" s="444"/>
      <c r="Q41" s="444"/>
      <c r="R41" s="444"/>
      <c r="S41" s="444"/>
      <c r="T41" s="444"/>
      <c r="U41" s="444"/>
      <c r="V41" s="444"/>
      <c r="W41" s="444"/>
      <c r="X41" s="444"/>
      <c r="Y41" s="444"/>
      <c r="Z41" s="444"/>
      <c r="AA41" s="444"/>
    </row>
    <row r="42" spans="1:27" ht="14.5">
      <c r="A42" s="437" t="s">
        <v>124</v>
      </c>
      <c r="B42" s="444" t="s">
        <v>3152</v>
      </c>
      <c r="C42" s="444"/>
      <c r="D42" s="444"/>
      <c r="E42" s="444"/>
      <c r="F42" s="444" t="s">
        <v>56</v>
      </c>
      <c r="G42" s="444" t="s">
        <v>56</v>
      </c>
      <c r="H42" s="444" t="s">
        <v>3150</v>
      </c>
      <c r="I42" s="444" t="s">
        <v>2577</v>
      </c>
      <c r="J42" s="444" t="s">
        <v>2577</v>
      </c>
      <c r="K42" s="444" t="s">
        <v>2577</v>
      </c>
      <c r="L42" s="444" t="s">
        <v>3223</v>
      </c>
      <c r="M42" s="444"/>
      <c r="N42" s="444"/>
      <c r="O42" s="444"/>
      <c r="P42" s="444"/>
      <c r="Q42" s="444"/>
      <c r="R42" s="444"/>
      <c r="S42" s="444"/>
      <c r="T42" s="444"/>
      <c r="U42" s="444"/>
      <c r="V42" s="444"/>
      <c r="W42" s="444"/>
      <c r="X42" s="444"/>
      <c r="Y42" s="444"/>
      <c r="Z42" s="444"/>
      <c r="AA42" s="444"/>
    </row>
    <row r="43" spans="1:27" ht="14.5">
      <c r="A43" s="437" t="s">
        <v>127</v>
      </c>
      <c r="B43" s="444" t="s">
        <v>3147</v>
      </c>
      <c r="C43" s="444" t="s">
        <v>3217</v>
      </c>
      <c r="D43" s="444" t="s">
        <v>3147</v>
      </c>
      <c r="E43" s="444" t="s">
        <v>3188</v>
      </c>
      <c r="F43" s="444" t="s">
        <v>56</v>
      </c>
      <c r="G43" s="444" t="s">
        <v>56</v>
      </c>
      <c r="H43" s="444" t="s">
        <v>3150</v>
      </c>
      <c r="I43" s="444"/>
      <c r="J43" s="444"/>
      <c r="K43" s="444"/>
      <c r="L43" s="444"/>
      <c r="M43" s="444"/>
      <c r="N43" s="444"/>
      <c r="O43" s="444"/>
      <c r="P43" s="444"/>
      <c r="Q43" s="444"/>
      <c r="R43" s="444"/>
      <c r="S43" s="444"/>
      <c r="T43" s="444"/>
      <c r="U43" s="444"/>
      <c r="V43" s="444"/>
      <c r="W43" s="444"/>
      <c r="X43" s="444"/>
      <c r="Y43" s="444"/>
      <c r="Z43" s="444"/>
      <c r="AA43" s="444"/>
    </row>
    <row r="44" spans="1:27" ht="14.5">
      <c r="A44" s="437" t="s">
        <v>128</v>
      </c>
      <c r="B44" s="444" t="s">
        <v>3147</v>
      </c>
      <c r="C44" s="444" t="s">
        <v>3148</v>
      </c>
      <c r="D44" s="444"/>
      <c r="E44" s="444"/>
      <c r="F44" s="444" t="s">
        <v>56</v>
      </c>
      <c r="G44" s="444" t="s">
        <v>56</v>
      </c>
      <c r="H44" s="444" t="s">
        <v>3150</v>
      </c>
      <c r="I44" s="444" t="s">
        <v>3147</v>
      </c>
      <c r="J44" s="444" t="s">
        <v>2358</v>
      </c>
      <c r="K44" s="444" t="s">
        <v>1961</v>
      </c>
      <c r="L44" s="444"/>
      <c r="M44" s="444" t="s">
        <v>3224</v>
      </c>
      <c r="N44" s="444"/>
      <c r="O44" s="444"/>
      <c r="P44" s="444"/>
      <c r="Q44" s="444"/>
      <c r="R44" s="444"/>
      <c r="S44" s="444"/>
      <c r="T44" s="444"/>
      <c r="U44" s="444"/>
      <c r="V44" s="444"/>
      <c r="W44" s="444"/>
      <c r="X44" s="444"/>
      <c r="Y44" s="444"/>
      <c r="Z44" s="444"/>
      <c r="AA44" s="444"/>
    </row>
    <row r="45" spans="1:27" ht="14.5">
      <c r="A45" s="437"/>
      <c r="B45" s="444" t="s">
        <v>3147</v>
      </c>
      <c r="C45" s="444" t="s">
        <v>3225</v>
      </c>
      <c r="D45" s="444" t="s">
        <v>3147</v>
      </c>
      <c r="E45" s="444" t="s">
        <v>3226</v>
      </c>
      <c r="F45" s="444" t="s">
        <v>56</v>
      </c>
      <c r="G45" s="444" t="s">
        <v>56</v>
      </c>
      <c r="H45" s="444" t="s">
        <v>3150</v>
      </c>
      <c r="I45" s="444" t="s">
        <v>2577</v>
      </c>
      <c r="J45" s="444" t="s">
        <v>2358</v>
      </c>
      <c r="K45" s="444" t="s">
        <v>1961</v>
      </c>
      <c r="L45" s="9" t="s">
        <v>3227</v>
      </c>
      <c r="M45" s="444" t="s">
        <v>3228</v>
      </c>
      <c r="N45" s="444"/>
      <c r="O45" s="444"/>
      <c r="P45" s="444"/>
      <c r="Q45" s="444"/>
      <c r="R45" s="444"/>
      <c r="S45" s="444"/>
      <c r="T45" s="444"/>
      <c r="U45" s="444"/>
      <c r="V45" s="444"/>
      <c r="W45" s="444"/>
      <c r="X45" s="444"/>
      <c r="Y45" s="444"/>
      <c r="Z45" s="444"/>
      <c r="AA45" s="444"/>
    </row>
    <row r="46" spans="1:27" ht="14.5">
      <c r="A46" s="437"/>
      <c r="B46" s="444" t="s">
        <v>3147</v>
      </c>
      <c r="C46" s="444" t="s">
        <v>3148</v>
      </c>
      <c r="D46" s="444" t="s">
        <v>3147</v>
      </c>
      <c r="E46" s="444" t="s">
        <v>3176</v>
      </c>
      <c r="F46" s="444" t="s">
        <v>56</v>
      </c>
      <c r="G46" s="444" t="s">
        <v>56</v>
      </c>
      <c r="H46" s="444" t="s">
        <v>3150</v>
      </c>
      <c r="I46" s="444" t="s">
        <v>2577</v>
      </c>
      <c r="J46" s="444" t="s">
        <v>2358</v>
      </c>
      <c r="K46" s="444" t="s">
        <v>1961</v>
      </c>
      <c r="L46" s="444"/>
      <c r="M46" s="444" t="s">
        <v>3228</v>
      </c>
      <c r="N46" s="444"/>
      <c r="O46" s="444"/>
      <c r="P46" s="444"/>
      <c r="Q46" s="444"/>
      <c r="R46" s="444"/>
      <c r="S46" s="444"/>
      <c r="T46" s="444"/>
      <c r="U46" s="444"/>
      <c r="V46" s="444"/>
      <c r="W46" s="444"/>
      <c r="X46" s="444"/>
      <c r="Y46" s="444"/>
      <c r="Z46" s="444"/>
      <c r="AA46" s="444"/>
    </row>
    <row r="47" spans="1:27" ht="14.5">
      <c r="A47" s="437" t="s">
        <v>134</v>
      </c>
      <c r="B47" s="444" t="s">
        <v>3147</v>
      </c>
      <c r="C47" s="444" t="s">
        <v>3229</v>
      </c>
      <c r="D47" s="444" t="s">
        <v>3147</v>
      </c>
      <c r="E47" s="444" t="s">
        <v>3230</v>
      </c>
      <c r="F47" s="444" t="s">
        <v>56</v>
      </c>
      <c r="G47" s="444" t="s">
        <v>56</v>
      </c>
      <c r="H47" s="444" t="s">
        <v>3150</v>
      </c>
      <c r="I47" s="444" t="s">
        <v>3147</v>
      </c>
      <c r="J47" s="444" t="s">
        <v>3059</v>
      </c>
      <c r="K47" s="444" t="s">
        <v>2577</v>
      </c>
      <c r="L47" s="444" t="s">
        <v>3231</v>
      </c>
      <c r="M47" s="444" t="s">
        <v>3232</v>
      </c>
      <c r="N47" s="444"/>
      <c r="O47" s="444"/>
      <c r="P47" s="444"/>
      <c r="Q47" s="444"/>
      <c r="R47" s="444"/>
      <c r="S47" s="444"/>
      <c r="T47" s="444"/>
      <c r="U47" s="444"/>
      <c r="V47" s="444"/>
      <c r="W47" s="444"/>
      <c r="X47" s="444"/>
      <c r="Y47" s="444"/>
      <c r="Z47" s="444"/>
      <c r="AA47" s="444"/>
    </row>
    <row r="48" spans="1:27" ht="14.5">
      <c r="A48" s="437" t="s">
        <v>135</v>
      </c>
      <c r="B48" s="444" t="s">
        <v>3180</v>
      </c>
      <c r="C48" s="444" t="s">
        <v>3233</v>
      </c>
      <c r="D48" s="444" t="s">
        <v>3180</v>
      </c>
      <c r="E48" s="444" t="s">
        <v>3176</v>
      </c>
      <c r="F48" s="444" t="s">
        <v>3147</v>
      </c>
      <c r="G48" s="444" t="s">
        <v>3147</v>
      </c>
      <c r="H48" s="444" t="s">
        <v>3150</v>
      </c>
      <c r="I48" s="444" t="s">
        <v>2577</v>
      </c>
      <c r="J48" s="444" t="s">
        <v>2358</v>
      </c>
      <c r="K48" s="444" t="s">
        <v>1961</v>
      </c>
      <c r="L48" s="45" t="s">
        <v>3234</v>
      </c>
      <c r="M48" s="444"/>
      <c r="N48" s="444"/>
      <c r="O48" s="444"/>
      <c r="P48" s="444"/>
      <c r="Q48" s="444"/>
      <c r="R48" s="444"/>
      <c r="S48" s="444"/>
      <c r="T48" s="444"/>
      <c r="U48" s="444"/>
      <c r="V48" s="444"/>
      <c r="W48" s="444"/>
      <c r="X48" s="444"/>
      <c r="Y48" s="444"/>
      <c r="Z48" s="444"/>
      <c r="AA48" s="444"/>
    </row>
    <row r="49" spans="1:27" ht="14.5">
      <c r="A49" s="437" t="s">
        <v>137</v>
      </c>
      <c r="B49" s="444" t="s">
        <v>3235</v>
      </c>
      <c r="C49" s="444"/>
      <c r="D49" s="444"/>
      <c r="E49" s="444"/>
      <c r="F49" s="444" t="s">
        <v>56</v>
      </c>
      <c r="G49" s="444" t="s">
        <v>56</v>
      </c>
      <c r="H49" s="444" t="s">
        <v>3150</v>
      </c>
      <c r="I49" s="444" t="s">
        <v>2577</v>
      </c>
      <c r="J49" s="444" t="s">
        <v>2358</v>
      </c>
      <c r="K49" s="444" t="s">
        <v>2577</v>
      </c>
      <c r="L49" s="444"/>
      <c r="M49" s="444"/>
      <c r="N49" s="444"/>
      <c r="O49" s="444"/>
      <c r="P49" s="444"/>
      <c r="Q49" s="444"/>
      <c r="R49" s="444"/>
      <c r="S49" s="444"/>
      <c r="T49" s="444"/>
      <c r="U49" s="444"/>
      <c r="V49" s="444"/>
      <c r="W49" s="444"/>
      <c r="X49" s="444"/>
      <c r="Y49" s="444"/>
      <c r="Z49" s="444"/>
      <c r="AA49" s="444"/>
    </row>
    <row r="50" spans="1:27" ht="14.5">
      <c r="A50" s="437" t="s">
        <v>139</v>
      </c>
      <c r="B50" s="444" t="s">
        <v>3147</v>
      </c>
      <c r="C50" s="444" t="s">
        <v>3155</v>
      </c>
      <c r="D50" s="444" t="s">
        <v>3180</v>
      </c>
      <c r="E50" s="444" t="s">
        <v>3236</v>
      </c>
      <c r="F50" s="444" t="s">
        <v>56</v>
      </c>
      <c r="G50" s="444" t="s">
        <v>56</v>
      </c>
      <c r="H50" s="444" t="s">
        <v>3150</v>
      </c>
      <c r="I50" s="444" t="s">
        <v>3147</v>
      </c>
      <c r="J50" s="444" t="s">
        <v>2358</v>
      </c>
      <c r="K50" s="444" t="s">
        <v>3237</v>
      </c>
      <c r="L50" s="444" t="s">
        <v>3238</v>
      </c>
      <c r="M50" s="444"/>
      <c r="N50" s="444"/>
      <c r="O50" s="444"/>
      <c r="P50" s="444"/>
      <c r="Q50" s="444"/>
      <c r="R50" s="444"/>
      <c r="S50" s="444"/>
      <c r="T50" s="444"/>
      <c r="U50" s="444"/>
      <c r="V50" s="444"/>
      <c r="W50" s="444"/>
      <c r="X50" s="444"/>
      <c r="Y50" s="444"/>
      <c r="Z50" s="444"/>
      <c r="AA50" s="444"/>
    </row>
    <row r="51" spans="1:27" ht="14.5">
      <c r="A51" s="437" t="s">
        <v>141</v>
      </c>
      <c r="B51" s="444" t="s">
        <v>2577</v>
      </c>
      <c r="C51" s="444"/>
      <c r="D51" s="444"/>
      <c r="E51" s="444"/>
      <c r="F51" s="444" t="s">
        <v>56</v>
      </c>
      <c r="G51" s="444" t="s">
        <v>56</v>
      </c>
      <c r="H51" s="444" t="s">
        <v>3150</v>
      </c>
      <c r="I51" s="444" t="s">
        <v>2577</v>
      </c>
      <c r="J51" s="444" t="s">
        <v>2577</v>
      </c>
      <c r="K51" s="444" t="s">
        <v>3239</v>
      </c>
      <c r="L51" s="444"/>
      <c r="M51" s="444"/>
      <c r="N51" s="444"/>
      <c r="O51" s="444"/>
      <c r="P51" s="444"/>
      <c r="Q51" s="444"/>
      <c r="R51" s="444"/>
      <c r="S51" s="444"/>
      <c r="T51" s="444"/>
      <c r="U51" s="444"/>
      <c r="V51" s="444"/>
      <c r="W51" s="444"/>
      <c r="X51" s="444"/>
      <c r="Y51" s="444"/>
      <c r="Z51" s="444"/>
      <c r="AA51" s="444"/>
    </row>
    <row r="52" spans="1:27" ht="14.5">
      <c r="A52" s="437" t="s">
        <v>145</v>
      </c>
      <c r="B52" s="444" t="s">
        <v>3147</v>
      </c>
      <c r="C52" s="444" t="s">
        <v>3240</v>
      </c>
      <c r="D52" s="444"/>
      <c r="E52" s="444"/>
      <c r="F52" s="444" t="s">
        <v>56</v>
      </c>
      <c r="G52" s="444" t="s">
        <v>56</v>
      </c>
      <c r="H52" s="444" t="s">
        <v>3150</v>
      </c>
      <c r="I52" s="444" t="s">
        <v>2577</v>
      </c>
      <c r="J52" s="444" t="s">
        <v>3059</v>
      </c>
      <c r="K52" s="444" t="s">
        <v>2577</v>
      </c>
      <c r="L52" s="444"/>
      <c r="M52" s="444"/>
      <c r="N52" s="444"/>
      <c r="O52" s="444"/>
      <c r="P52" s="444"/>
      <c r="Q52" s="444"/>
      <c r="R52" s="444"/>
      <c r="S52" s="444"/>
      <c r="T52" s="444"/>
      <c r="U52" s="444"/>
      <c r="V52" s="444"/>
      <c r="W52" s="444"/>
      <c r="X52" s="444"/>
      <c r="Y52" s="444"/>
      <c r="Z52" s="444"/>
      <c r="AA52" s="444"/>
    </row>
    <row r="53" spans="1:27" ht="14.5">
      <c r="A53" s="437"/>
      <c r="B53" s="444" t="s">
        <v>3147</v>
      </c>
      <c r="C53" s="444" t="s">
        <v>3241</v>
      </c>
      <c r="D53" s="444"/>
      <c r="E53" s="444"/>
      <c r="F53" s="444" t="s">
        <v>56</v>
      </c>
      <c r="G53" s="444" t="s">
        <v>56</v>
      </c>
      <c r="H53" s="444" t="s">
        <v>3150</v>
      </c>
      <c r="I53" s="444" t="s">
        <v>3147</v>
      </c>
      <c r="J53" s="444" t="s">
        <v>1961</v>
      </c>
      <c r="K53" s="444" t="s">
        <v>2577</v>
      </c>
      <c r="L53" s="444"/>
      <c r="M53" s="444" t="s">
        <v>3242</v>
      </c>
      <c r="N53" s="444"/>
      <c r="O53" s="444"/>
      <c r="P53" s="444"/>
      <c r="Q53" s="444"/>
      <c r="R53" s="444"/>
      <c r="S53" s="444"/>
      <c r="T53" s="444"/>
      <c r="U53" s="444"/>
      <c r="V53" s="444"/>
      <c r="W53" s="444"/>
      <c r="X53" s="444"/>
      <c r="Y53" s="444"/>
      <c r="Z53" s="444"/>
      <c r="AA53" s="444"/>
    </row>
    <row r="54" spans="1:27" ht="14.5">
      <c r="A54" s="437"/>
      <c r="B54" s="444" t="s">
        <v>3147</v>
      </c>
      <c r="C54" s="444" t="s">
        <v>3241</v>
      </c>
      <c r="D54" s="444" t="s">
        <v>3147</v>
      </c>
      <c r="E54" s="444" t="s">
        <v>3240</v>
      </c>
      <c r="F54" s="444" t="s">
        <v>56</v>
      </c>
      <c r="G54" s="444" t="s">
        <v>56</v>
      </c>
      <c r="H54" s="444" t="s">
        <v>3150</v>
      </c>
      <c r="I54" s="444" t="s">
        <v>3147</v>
      </c>
      <c r="J54" s="444" t="s">
        <v>3059</v>
      </c>
      <c r="K54" s="444" t="s">
        <v>2577</v>
      </c>
      <c r="L54" s="444"/>
      <c r="M54" s="444" t="s">
        <v>3242</v>
      </c>
      <c r="N54" s="444"/>
      <c r="O54" s="444"/>
      <c r="P54" s="444"/>
      <c r="Q54" s="444"/>
      <c r="R54" s="444"/>
      <c r="S54" s="444"/>
      <c r="T54" s="444"/>
      <c r="U54" s="444"/>
      <c r="V54" s="444"/>
      <c r="W54" s="444"/>
      <c r="X54" s="444"/>
      <c r="Y54" s="444"/>
      <c r="Z54" s="444"/>
      <c r="AA54" s="444"/>
    </row>
    <row r="55" spans="1:27" ht="14.5">
      <c r="A55" s="437"/>
      <c r="B55" s="444" t="s">
        <v>3147</v>
      </c>
      <c r="C55" s="444" t="s">
        <v>3241</v>
      </c>
      <c r="D55" s="444" t="s">
        <v>3147</v>
      </c>
      <c r="E55" s="444" t="s">
        <v>3240</v>
      </c>
      <c r="F55" s="444" t="s">
        <v>56</v>
      </c>
      <c r="G55" s="444" t="s">
        <v>56</v>
      </c>
      <c r="H55" s="444" t="s">
        <v>3150</v>
      </c>
      <c r="I55" s="444" t="s">
        <v>3147</v>
      </c>
      <c r="J55" s="444" t="s">
        <v>3059</v>
      </c>
      <c r="K55" s="444" t="s">
        <v>2577</v>
      </c>
      <c r="L55" s="444" t="s">
        <v>3243</v>
      </c>
      <c r="M55" s="444" t="s">
        <v>3242</v>
      </c>
      <c r="N55" s="444"/>
      <c r="O55" s="444"/>
      <c r="P55" s="444"/>
      <c r="Q55" s="444"/>
      <c r="R55" s="444"/>
      <c r="S55" s="444"/>
      <c r="T55" s="444"/>
      <c r="U55" s="444"/>
      <c r="V55" s="444"/>
      <c r="W55" s="444"/>
      <c r="X55" s="444"/>
      <c r="Y55" s="444"/>
      <c r="Z55" s="444"/>
      <c r="AA55" s="444"/>
    </row>
    <row r="56" spans="1:27" ht="14.5">
      <c r="A56" s="437"/>
      <c r="B56" s="444" t="s">
        <v>3147</v>
      </c>
      <c r="C56" s="444" t="s">
        <v>3241</v>
      </c>
      <c r="D56" s="444" t="s">
        <v>3147</v>
      </c>
      <c r="E56" s="444" t="s">
        <v>3240</v>
      </c>
      <c r="F56" s="444" t="s">
        <v>56</v>
      </c>
      <c r="G56" s="444" t="s">
        <v>56</v>
      </c>
      <c r="H56" s="444" t="s">
        <v>3150</v>
      </c>
      <c r="I56" s="444" t="s">
        <v>3147</v>
      </c>
      <c r="J56" s="444" t="s">
        <v>3059</v>
      </c>
      <c r="K56" s="444" t="s">
        <v>2577</v>
      </c>
      <c r="L56" s="444" t="s">
        <v>3243</v>
      </c>
      <c r="M56" s="444" t="s">
        <v>3242</v>
      </c>
      <c r="N56" s="444"/>
      <c r="O56" s="444"/>
      <c r="P56" s="444"/>
      <c r="Q56" s="444"/>
      <c r="R56" s="444"/>
      <c r="S56" s="444"/>
      <c r="T56" s="444"/>
      <c r="U56" s="444"/>
      <c r="V56" s="444"/>
      <c r="W56" s="444"/>
      <c r="X56" s="444"/>
      <c r="Y56" s="444"/>
      <c r="Z56" s="444"/>
      <c r="AA56" s="444"/>
    </row>
    <row r="57" spans="1:27" ht="14.5">
      <c r="A57" s="437"/>
      <c r="B57" s="444" t="s">
        <v>2577</v>
      </c>
      <c r="C57" s="444"/>
      <c r="D57" s="444"/>
      <c r="E57" s="444"/>
      <c r="F57" s="444" t="s">
        <v>56</v>
      </c>
      <c r="G57" s="444" t="s">
        <v>56</v>
      </c>
      <c r="H57" s="444" t="s">
        <v>3150</v>
      </c>
      <c r="I57" s="444" t="s">
        <v>2577</v>
      </c>
      <c r="J57" s="444" t="s">
        <v>1961</v>
      </c>
      <c r="K57" s="444" t="s">
        <v>2577</v>
      </c>
      <c r="L57" s="444"/>
      <c r="M57" s="444"/>
      <c r="N57" s="444"/>
      <c r="O57" s="444"/>
      <c r="P57" s="444"/>
      <c r="Q57" s="444"/>
      <c r="R57" s="444"/>
      <c r="S57" s="444"/>
      <c r="T57" s="444"/>
      <c r="U57" s="444"/>
      <c r="V57" s="444"/>
      <c r="W57" s="444"/>
      <c r="X57" s="444"/>
      <c r="Y57" s="444"/>
      <c r="Z57" s="444"/>
      <c r="AA57" s="444"/>
    </row>
    <row r="58" spans="1:27" ht="14.5">
      <c r="A58" s="437"/>
      <c r="B58" s="444" t="s">
        <v>3147</v>
      </c>
      <c r="C58" s="444" t="s">
        <v>3241</v>
      </c>
      <c r="D58" s="444" t="s">
        <v>3147</v>
      </c>
      <c r="E58" s="444" t="s">
        <v>3240</v>
      </c>
      <c r="F58" s="444" t="s">
        <v>56</v>
      </c>
      <c r="G58" s="444" t="s">
        <v>56</v>
      </c>
      <c r="H58" s="444" t="s">
        <v>3150</v>
      </c>
      <c r="I58" s="444" t="s">
        <v>3147</v>
      </c>
      <c r="J58" s="444" t="s">
        <v>3059</v>
      </c>
      <c r="K58" s="444" t="s">
        <v>2577</v>
      </c>
      <c r="L58" s="444"/>
      <c r="M58" s="444" t="s">
        <v>3242</v>
      </c>
      <c r="N58" s="444"/>
      <c r="O58" s="444"/>
      <c r="P58" s="444"/>
      <c r="Q58" s="444"/>
      <c r="R58" s="444"/>
      <c r="S58" s="444"/>
      <c r="T58" s="444"/>
      <c r="U58" s="444"/>
      <c r="V58" s="444"/>
      <c r="W58" s="444"/>
      <c r="X58" s="444"/>
      <c r="Y58" s="444"/>
      <c r="Z58" s="444"/>
      <c r="AA58" s="444"/>
    </row>
    <row r="59" spans="1:27" ht="14.5">
      <c r="A59" s="437" t="s">
        <v>147</v>
      </c>
      <c r="B59" s="444" t="s">
        <v>3244</v>
      </c>
      <c r="C59" s="444"/>
      <c r="D59" s="444"/>
      <c r="E59" s="444"/>
      <c r="F59" s="444" t="s">
        <v>56</v>
      </c>
      <c r="G59" s="444" t="s">
        <v>56</v>
      </c>
      <c r="H59" s="444" t="s">
        <v>3150</v>
      </c>
      <c r="I59" s="444" t="s">
        <v>2577</v>
      </c>
      <c r="J59" s="444" t="s">
        <v>2577</v>
      </c>
      <c r="K59" s="444" t="s">
        <v>2577</v>
      </c>
      <c r="L59" s="444"/>
      <c r="M59" s="444" t="s">
        <v>3245</v>
      </c>
      <c r="N59" s="444"/>
      <c r="O59" s="444"/>
      <c r="P59" s="444"/>
      <c r="Q59" s="444"/>
      <c r="R59" s="444"/>
      <c r="S59" s="444"/>
      <c r="T59" s="444"/>
      <c r="U59" s="444"/>
      <c r="V59" s="444"/>
      <c r="W59" s="444"/>
      <c r="X59" s="444"/>
      <c r="Y59" s="444"/>
      <c r="Z59" s="444"/>
      <c r="AA59" s="444"/>
    </row>
    <row r="60" spans="1:27" ht="14.5">
      <c r="A60" s="437" t="s">
        <v>150</v>
      </c>
      <c r="B60" s="444" t="s">
        <v>3246</v>
      </c>
      <c r="C60" s="444" t="s">
        <v>3247</v>
      </c>
      <c r="D60" s="444" t="s">
        <v>3147</v>
      </c>
      <c r="E60" s="444" t="s">
        <v>3248</v>
      </c>
      <c r="F60" s="444" t="s">
        <v>3147</v>
      </c>
      <c r="G60" s="444" t="s">
        <v>3147</v>
      </c>
      <c r="H60" s="444" t="s">
        <v>2577</v>
      </c>
      <c r="I60" s="444" t="s">
        <v>2577</v>
      </c>
      <c r="J60" s="512" t="s">
        <v>3249</v>
      </c>
      <c r="K60" s="512" t="s">
        <v>3250</v>
      </c>
      <c r="L60" s="444"/>
      <c r="M60" s="444"/>
      <c r="N60" s="444"/>
      <c r="O60" s="444"/>
      <c r="P60" s="444"/>
      <c r="Q60" s="444"/>
      <c r="R60" s="444"/>
      <c r="S60" s="444"/>
      <c r="T60" s="444"/>
      <c r="U60" s="444"/>
      <c r="V60" s="444"/>
      <c r="W60" s="444"/>
      <c r="X60" s="444"/>
      <c r="Y60" s="444"/>
      <c r="Z60" s="444"/>
      <c r="AA60" s="444"/>
    </row>
    <row r="61" spans="1:27" ht="14.5">
      <c r="A61" s="437"/>
      <c r="B61" s="444" t="s">
        <v>3251</v>
      </c>
      <c r="C61" s="444" t="s">
        <v>3247</v>
      </c>
      <c r="D61" s="444" t="s">
        <v>3147</v>
      </c>
      <c r="E61" s="444" t="s">
        <v>3248</v>
      </c>
      <c r="F61" s="444" t="s">
        <v>3147</v>
      </c>
      <c r="G61" s="444" t="s">
        <v>3147</v>
      </c>
      <c r="H61" s="444" t="s">
        <v>2577</v>
      </c>
      <c r="I61" s="444" t="s">
        <v>2577</v>
      </c>
      <c r="J61" s="502"/>
      <c r="K61" s="502"/>
      <c r="L61" s="444"/>
      <c r="M61" s="444"/>
      <c r="N61" s="444"/>
      <c r="O61" s="444"/>
      <c r="P61" s="444"/>
      <c r="Q61" s="444"/>
      <c r="R61" s="444"/>
      <c r="S61" s="444"/>
      <c r="T61" s="444"/>
      <c r="U61" s="444"/>
      <c r="V61" s="444"/>
      <c r="W61" s="444"/>
      <c r="X61" s="444"/>
      <c r="Y61" s="444"/>
      <c r="Z61" s="444"/>
      <c r="AA61" s="444"/>
    </row>
    <row r="62" spans="1:27" ht="14.5">
      <c r="A62" s="437"/>
      <c r="B62" s="444" t="s">
        <v>3252</v>
      </c>
      <c r="C62" s="444"/>
      <c r="D62" s="444"/>
      <c r="E62" s="444"/>
      <c r="F62" s="444" t="s">
        <v>3147</v>
      </c>
      <c r="G62" s="444" t="s">
        <v>3147</v>
      </c>
      <c r="H62" s="444"/>
      <c r="I62" s="444" t="s">
        <v>2577</v>
      </c>
      <c r="J62" s="502"/>
      <c r="K62" s="502"/>
      <c r="L62" s="444"/>
      <c r="M62" s="444"/>
      <c r="N62" s="444"/>
      <c r="O62" s="444"/>
      <c r="P62" s="444"/>
      <c r="Q62" s="444"/>
      <c r="R62" s="444"/>
      <c r="S62" s="444"/>
      <c r="T62" s="444"/>
      <c r="U62" s="444"/>
      <c r="V62" s="444"/>
      <c r="W62" s="444"/>
      <c r="X62" s="444"/>
      <c r="Y62" s="444"/>
      <c r="Z62" s="444"/>
      <c r="AA62" s="444"/>
    </row>
    <row r="63" spans="1:27" ht="14.5">
      <c r="A63" s="437" t="s">
        <v>128</v>
      </c>
      <c r="B63" s="444" t="s">
        <v>3253</v>
      </c>
      <c r="C63" s="444"/>
      <c r="D63" s="444"/>
      <c r="E63" s="444"/>
      <c r="F63" s="444" t="s">
        <v>56</v>
      </c>
      <c r="G63" s="444" t="s">
        <v>56</v>
      </c>
      <c r="H63" s="444" t="s">
        <v>3150</v>
      </c>
      <c r="I63" s="444" t="s">
        <v>3147</v>
      </c>
      <c r="J63" s="444" t="s">
        <v>3254</v>
      </c>
      <c r="K63" s="444"/>
      <c r="L63" s="444"/>
      <c r="M63" s="9" t="s">
        <v>3255</v>
      </c>
      <c r="N63" s="444"/>
      <c r="O63" s="444"/>
      <c r="P63" s="444"/>
      <c r="Q63" s="444"/>
      <c r="R63" s="444"/>
      <c r="S63" s="444"/>
      <c r="T63" s="444"/>
      <c r="U63" s="444"/>
      <c r="V63" s="444"/>
      <c r="W63" s="444"/>
      <c r="X63" s="444"/>
      <c r="Y63" s="444"/>
      <c r="Z63" s="444"/>
      <c r="AA63" s="444"/>
    </row>
    <row r="64" spans="1:27" ht="14.5">
      <c r="A64" s="437" t="s">
        <v>157</v>
      </c>
      <c r="B64" s="444" t="s">
        <v>3147</v>
      </c>
      <c r="C64" s="444" t="s">
        <v>3204</v>
      </c>
      <c r="D64" s="444"/>
      <c r="E64" s="444"/>
      <c r="F64" s="444" t="s">
        <v>56</v>
      </c>
      <c r="G64" s="444" t="s">
        <v>56</v>
      </c>
      <c r="H64" s="444" t="s">
        <v>3150</v>
      </c>
      <c r="I64" s="444" t="s">
        <v>2577</v>
      </c>
      <c r="J64" s="444" t="s">
        <v>1961</v>
      </c>
      <c r="K64" s="444" t="s">
        <v>2358</v>
      </c>
      <c r="L64" s="444" t="s">
        <v>1961</v>
      </c>
      <c r="M64" s="444"/>
      <c r="N64" s="444"/>
      <c r="O64" s="444"/>
      <c r="P64" s="444"/>
      <c r="Q64" s="444"/>
      <c r="R64" s="444"/>
      <c r="S64" s="444"/>
      <c r="T64" s="444"/>
      <c r="U64" s="444"/>
      <c r="V64" s="444"/>
      <c r="W64" s="444"/>
      <c r="X64" s="444"/>
      <c r="Y64" s="444"/>
      <c r="Z64" s="444"/>
      <c r="AA64" s="444"/>
    </row>
    <row r="65" spans="1:27" ht="14.5">
      <c r="A65" s="437" t="s">
        <v>159</v>
      </c>
      <c r="B65" s="444" t="s">
        <v>2577</v>
      </c>
      <c r="C65" s="444" t="s">
        <v>2577</v>
      </c>
      <c r="D65" s="444" t="s">
        <v>2577</v>
      </c>
      <c r="E65" s="444" t="s">
        <v>2577</v>
      </c>
      <c r="F65" s="444" t="s">
        <v>56</v>
      </c>
      <c r="G65" s="444" t="s">
        <v>56</v>
      </c>
      <c r="H65" s="444" t="s">
        <v>3150</v>
      </c>
      <c r="I65" s="444" t="s">
        <v>2577</v>
      </c>
      <c r="J65" s="444" t="s">
        <v>2577</v>
      </c>
      <c r="K65" s="444" t="s">
        <v>2577</v>
      </c>
      <c r="L65" s="444"/>
      <c r="M65" s="444"/>
      <c r="N65" s="444"/>
      <c r="O65" s="444"/>
      <c r="P65" s="444"/>
      <c r="Q65" s="444"/>
      <c r="R65" s="444"/>
      <c r="S65" s="444"/>
      <c r="T65" s="444"/>
      <c r="U65" s="444"/>
      <c r="V65" s="444"/>
      <c r="W65" s="444"/>
      <c r="X65" s="444"/>
      <c r="Y65" s="444"/>
      <c r="Z65" s="444"/>
      <c r="AA65" s="444"/>
    </row>
    <row r="66" spans="1:27" ht="14.5">
      <c r="A66" s="437" t="s">
        <v>161</v>
      </c>
      <c r="B66" s="444" t="s">
        <v>3182</v>
      </c>
      <c r="C66" s="444" t="s">
        <v>3155</v>
      </c>
      <c r="D66" s="444"/>
      <c r="E66" s="444"/>
      <c r="F66" s="444" t="s">
        <v>3147</v>
      </c>
      <c r="G66" s="444" t="s">
        <v>3147</v>
      </c>
      <c r="H66" s="444" t="s">
        <v>2577</v>
      </c>
      <c r="I66" s="444" t="s">
        <v>2577</v>
      </c>
      <c r="J66" s="444" t="s">
        <v>2577</v>
      </c>
      <c r="K66" s="444" t="s">
        <v>2577</v>
      </c>
      <c r="L66" s="444"/>
      <c r="M66" s="444" t="s">
        <v>3256</v>
      </c>
      <c r="N66" s="444"/>
      <c r="O66" s="444"/>
      <c r="P66" s="444"/>
      <c r="Q66" s="444"/>
      <c r="R66" s="444"/>
      <c r="S66" s="444"/>
      <c r="T66" s="444"/>
      <c r="U66" s="444"/>
      <c r="V66" s="444"/>
      <c r="W66" s="444"/>
      <c r="X66" s="444"/>
      <c r="Y66" s="444"/>
      <c r="Z66" s="444"/>
      <c r="AA66" s="444"/>
    </row>
    <row r="67" spans="1:27" ht="14.5">
      <c r="A67" s="437" t="s">
        <v>163</v>
      </c>
      <c r="B67" s="444" t="s">
        <v>3147</v>
      </c>
      <c r="C67" s="444" t="s">
        <v>3247</v>
      </c>
      <c r="D67" s="444" t="s">
        <v>3147</v>
      </c>
      <c r="E67" s="444" t="s">
        <v>3257</v>
      </c>
      <c r="F67" s="444" t="s">
        <v>56</v>
      </c>
      <c r="G67" s="444" t="s">
        <v>56</v>
      </c>
      <c r="H67" s="444" t="s">
        <v>3150</v>
      </c>
      <c r="I67" s="444" t="s">
        <v>3258</v>
      </c>
      <c r="J67" s="444" t="s">
        <v>2358</v>
      </c>
      <c r="K67" s="444" t="s">
        <v>1961</v>
      </c>
      <c r="L67" s="444"/>
      <c r="M67" s="444" t="s">
        <v>3259</v>
      </c>
      <c r="N67" s="444"/>
      <c r="O67" s="444"/>
      <c r="P67" s="444"/>
      <c r="Q67" s="444"/>
      <c r="R67" s="444"/>
      <c r="S67" s="444"/>
      <c r="T67" s="444"/>
      <c r="U67" s="444"/>
      <c r="V67" s="444"/>
      <c r="W67" s="444"/>
      <c r="X67" s="444"/>
      <c r="Y67" s="444"/>
      <c r="Z67" s="444"/>
      <c r="AA67" s="444"/>
    </row>
    <row r="68" spans="1:27" ht="14.5">
      <c r="A68" s="437" t="s">
        <v>165</v>
      </c>
      <c r="B68" s="444" t="s">
        <v>3147</v>
      </c>
      <c r="C68" s="444" t="s">
        <v>3247</v>
      </c>
      <c r="D68" s="444" t="s">
        <v>3147</v>
      </c>
      <c r="E68" s="444" t="s">
        <v>3260</v>
      </c>
      <c r="F68" s="444" t="s">
        <v>56</v>
      </c>
      <c r="G68" s="444" t="s">
        <v>56</v>
      </c>
      <c r="H68" s="444" t="s">
        <v>3150</v>
      </c>
      <c r="I68" s="444" t="s">
        <v>3258</v>
      </c>
      <c r="J68" s="444" t="s">
        <v>2577</v>
      </c>
      <c r="K68" s="444" t="s">
        <v>1961</v>
      </c>
      <c r="L68" s="444"/>
      <c r="M68" s="444" t="s">
        <v>3261</v>
      </c>
      <c r="N68" s="444"/>
      <c r="O68" s="444"/>
      <c r="P68" s="444"/>
      <c r="Q68" s="444"/>
      <c r="R68" s="444"/>
      <c r="S68" s="444"/>
      <c r="T68" s="444"/>
      <c r="U68" s="444"/>
      <c r="V68" s="444"/>
      <c r="W68" s="444"/>
      <c r="X68" s="444"/>
      <c r="Y68" s="444"/>
      <c r="Z68" s="444"/>
      <c r="AA68" s="444"/>
    </row>
    <row r="69" spans="1:27" ht="14.5">
      <c r="A69" s="437" t="s">
        <v>166</v>
      </c>
      <c r="B69" s="444" t="s">
        <v>3147</v>
      </c>
      <c r="C69" s="444"/>
      <c r="D69" s="444"/>
      <c r="E69" s="444"/>
      <c r="F69" s="444" t="s">
        <v>56</v>
      </c>
      <c r="G69" s="444" t="s">
        <v>56</v>
      </c>
      <c r="H69" s="444" t="s">
        <v>3150</v>
      </c>
      <c r="I69" s="444" t="s">
        <v>3147</v>
      </c>
      <c r="J69" s="444" t="s">
        <v>2577</v>
      </c>
      <c r="K69" s="444" t="s">
        <v>2577</v>
      </c>
      <c r="L69" s="444"/>
      <c r="M69" s="444" t="s">
        <v>3262</v>
      </c>
      <c r="N69" s="444"/>
      <c r="O69" s="444"/>
      <c r="P69" s="444"/>
      <c r="Q69" s="444"/>
      <c r="R69" s="444"/>
      <c r="S69" s="444"/>
      <c r="T69" s="444"/>
      <c r="U69" s="444"/>
      <c r="V69" s="444"/>
      <c r="W69" s="444"/>
      <c r="X69" s="444"/>
      <c r="Y69" s="444"/>
      <c r="Z69" s="444"/>
      <c r="AA69" s="444"/>
    </row>
    <row r="70" spans="1:27" ht="14.5">
      <c r="A70" s="437" t="s">
        <v>167</v>
      </c>
      <c r="B70" s="444" t="s">
        <v>3147</v>
      </c>
      <c r="C70" s="444"/>
      <c r="D70" s="444"/>
      <c r="E70" s="444"/>
      <c r="F70" s="444" t="s">
        <v>56</v>
      </c>
      <c r="G70" s="444" t="s">
        <v>56</v>
      </c>
      <c r="H70" s="444" t="s">
        <v>3150</v>
      </c>
      <c r="I70" s="444" t="s">
        <v>2577</v>
      </c>
      <c r="J70" s="444" t="s">
        <v>2577</v>
      </c>
      <c r="K70" s="444" t="s">
        <v>2577</v>
      </c>
      <c r="L70" s="444"/>
      <c r="M70" s="444"/>
      <c r="N70" s="444"/>
      <c r="O70" s="444"/>
      <c r="P70" s="444"/>
      <c r="Q70" s="444"/>
      <c r="R70" s="444"/>
      <c r="S70" s="444"/>
      <c r="T70" s="444"/>
      <c r="U70" s="444"/>
      <c r="V70" s="444"/>
      <c r="W70" s="444"/>
      <c r="X70" s="444"/>
      <c r="Y70" s="444"/>
      <c r="Z70" s="444"/>
      <c r="AA70" s="444"/>
    </row>
    <row r="71" spans="1:27" ht="14.5">
      <c r="A71" s="437" t="s">
        <v>124</v>
      </c>
      <c r="B71" s="444" t="s">
        <v>3246</v>
      </c>
      <c r="C71" s="444" t="s">
        <v>3155</v>
      </c>
      <c r="D71" s="444"/>
      <c r="E71" s="444"/>
      <c r="F71" s="444" t="s">
        <v>56</v>
      </c>
      <c r="G71" s="444" t="s">
        <v>56</v>
      </c>
      <c r="H71" s="444" t="s">
        <v>3150</v>
      </c>
      <c r="I71" s="444" t="s">
        <v>2577</v>
      </c>
      <c r="J71" s="444" t="s">
        <v>2577</v>
      </c>
      <c r="K71" s="444" t="s">
        <v>2577</v>
      </c>
      <c r="L71" s="444"/>
      <c r="M71" s="444"/>
      <c r="N71" s="444"/>
      <c r="O71" s="444"/>
      <c r="P71" s="444"/>
      <c r="Q71" s="444"/>
      <c r="R71" s="444"/>
      <c r="S71" s="444"/>
      <c r="T71" s="444"/>
      <c r="U71" s="444"/>
      <c r="V71" s="444"/>
      <c r="W71" s="444"/>
      <c r="X71" s="444"/>
      <c r="Y71" s="444"/>
      <c r="Z71" s="444"/>
      <c r="AA71" s="444"/>
    </row>
    <row r="72" spans="1:27" ht="14.5">
      <c r="A72" s="437"/>
      <c r="B72" s="444" t="s">
        <v>3216</v>
      </c>
      <c r="C72" s="444" t="s">
        <v>3204</v>
      </c>
      <c r="D72" s="444"/>
      <c r="E72" s="444"/>
      <c r="F72" s="444" t="s">
        <v>56</v>
      </c>
      <c r="G72" s="444" t="s">
        <v>56</v>
      </c>
      <c r="H72" s="444" t="s">
        <v>3150</v>
      </c>
      <c r="I72" s="444" t="s">
        <v>2577</v>
      </c>
      <c r="J72" s="444" t="s">
        <v>2577</v>
      </c>
      <c r="K72" s="444" t="s">
        <v>2577</v>
      </c>
      <c r="L72" s="444"/>
      <c r="M72" s="444"/>
      <c r="N72" s="444"/>
      <c r="O72" s="444"/>
      <c r="P72" s="444"/>
      <c r="Q72" s="444"/>
      <c r="R72" s="444"/>
      <c r="S72" s="444"/>
      <c r="T72" s="444"/>
      <c r="U72" s="444"/>
      <c r="V72" s="444"/>
      <c r="W72" s="444"/>
      <c r="X72" s="444"/>
      <c r="Y72" s="444"/>
      <c r="Z72" s="444"/>
      <c r="AA72" s="444"/>
    </row>
    <row r="73" spans="1:27" ht="14.5">
      <c r="A73" s="437" t="s">
        <v>173</v>
      </c>
      <c r="B73" s="444" t="s">
        <v>2577</v>
      </c>
      <c r="C73" s="444"/>
      <c r="D73" s="444"/>
      <c r="E73" s="444"/>
      <c r="F73" s="444" t="s">
        <v>56</v>
      </c>
      <c r="G73" s="444" t="s">
        <v>56</v>
      </c>
      <c r="H73" s="444" t="s">
        <v>3150</v>
      </c>
      <c r="I73" s="444" t="s">
        <v>2577</v>
      </c>
      <c r="J73" s="444" t="s">
        <v>2577</v>
      </c>
      <c r="K73" s="444" t="s">
        <v>2577</v>
      </c>
      <c r="L73" s="444"/>
      <c r="M73" s="444"/>
      <c r="N73" s="444"/>
      <c r="O73" s="444"/>
      <c r="P73" s="444"/>
      <c r="Q73" s="444"/>
      <c r="R73" s="444"/>
      <c r="S73" s="444"/>
      <c r="T73" s="444"/>
      <c r="U73" s="444"/>
      <c r="V73" s="444"/>
      <c r="W73" s="444"/>
      <c r="X73" s="444"/>
      <c r="Y73" s="444"/>
      <c r="Z73" s="444"/>
      <c r="AA73" s="444"/>
    </row>
    <row r="74" spans="1:27" ht="14.5">
      <c r="A74" s="437" t="s">
        <v>175</v>
      </c>
      <c r="B74" s="444" t="s">
        <v>2577</v>
      </c>
      <c r="C74" s="444"/>
      <c r="D74" s="444"/>
      <c r="E74" s="444"/>
      <c r="F74" s="444" t="s">
        <v>56</v>
      </c>
      <c r="G74" s="444" t="s">
        <v>56</v>
      </c>
      <c r="H74" s="444" t="s">
        <v>3150</v>
      </c>
      <c r="I74" s="444" t="s">
        <v>2577</v>
      </c>
      <c r="J74" s="444" t="s">
        <v>2577</v>
      </c>
      <c r="K74" s="444" t="s">
        <v>2577</v>
      </c>
      <c r="L74" s="444"/>
      <c r="M74" s="444"/>
      <c r="N74" s="444"/>
      <c r="O74" s="444"/>
      <c r="P74" s="444"/>
      <c r="Q74" s="444"/>
      <c r="R74" s="444"/>
      <c r="S74" s="444"/>
      <c r="T74" s="444"/>
      <c r="U74" s="444"/>
      <c r="V74" s="444"/>
      <c r="W74" s="444"/>
      <c r="X74" s="444"/>
      <c r="Y74" s="444"/>
      <c r="Z74" s="444"/>
      <c r="AA74" s="444"/>
    </row>
    <row r="75" spans="1:27" ht="14.5">
      <c r="A75" s="437" t="s">
        <v>176</v>
      </c>
      <c r="B75" s="444" t="s">
        <v>3147</v>
      </c>
      <c r="C75" s="444" t="s">
        <v>3155</v>
      </c>
      <c r="D75" s="444" t="s">
        <v>3147</v>
      </c>
      <c r="E75" s="444" t="s">
        <v>3168</v>
      </c>
      <c r="F75" s="444" t="s">
        <v>56</v>
      </c>
      <c r="G75" s="444" t="s">
        <v>56</v>
      </c>
      <c r="H75" s="444" t="s">
        <v>3150</v>
      </c>
      <c r="I75" s="444" t="s">
        <v>2577</v>
      </c>
      <c r="J75" s="444" t="s">
        <v>2358</v>
      </c>
      <c r="K75" s="444" t="s">
        <v>3263</v>
      </c>
      <c r="L75" s="444" t="s">
        <v>3264</v>
      </c>
      <c r="M75" s="444" t="s">
        <v>3262</v>
      </c>
      <c r="N75" s="444"/>
      <c r="O75" s="444"/>
      <c r="P75" s="444"/>
      <c r="Q75" s="444"/>
      <c r="R75" s="444"/>
      <c r="S75" s="444"/>
      <c r="T75" s="444"/>
      <c r="U75" s="444"/>
      <c r="V75" s="444"/>
      <c r="W75" s="444"/>
      <c r="X75" s="444"/>
      <c r="Y75" s="444"/>
      <c r="Z75" s="444"/>
      <c r="AA75" s="444"/>
    </row>
    <row r="76" spans="1:27" ht="14.5">
      <c r="A76" s="437" t="s">
        <v>177</v>
      </c>
      <c r="B76" s="444" t="s">
        <v>3265</v>
      </c>
      <c r="C76" s="444" t="s">
        <v>3204</v>
      </c>
      <c r="D76" s="444"/>
      <c r="E76" s="444"/>
      <c r="F76" s="444" t="s">
        <v>56</v>
      </c>
      <c r="G76" s="444" t="s">
        <v>56</v>
      </c>
      <c r="H76" s="444" t="s">
        <v>3150</v>
      </c>
      <c r="I76" s="444" t="s">
        <v>2577</v>
      </c>
      <c r="J76" s="444" t="s">
        <v>2577</v>
      </c>
      <c r="K76" s="444" t="s">
        <v>2577</v>
      </c>
      <c r="L76" s="444"/>
      <c r="M76" s="444"/>
      <c r="N76" s="444"/>
      <c r="O76" s="444"/>
      <c r="P76" s="444"/>
      <c r="Q76" s="444"/>
      <c r="R76" s="444"/>
      <c r="S76" s="444"/>
      <c r="T76" s="444"/>
      <c r="U76" s="444"/>
      <c r="V76" s="444"/>
      <c r="W76" s="444"/>
      <c r="X76" s="444"/>
      <c r="Y76" s="444"/>
      <c r="Z76" s="444"/>
      <c r="AA76" s="444"/>
    </row>
    <row r="77" spans="1:27" ht="14.5">
      <c r="A77" s="437" t="s">
        <v>179</v>
      </c>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row>
    <row r="78" spans="1:27" ht="14.5">
      <c r="A78" s="437" t="s">
        <v>180</v>
      </c>
      <c r="B78" s="444" t="s">
        <v>3266</v>
      </c>
      <c r="C78" s="444" t="s">
        <v>3267</v>
      </c>
      <c r="D78" s="444"/>
      <c r="E78" s="444"/>
      <c r="F78" s="444" t="s">
        <v>56</v>
      </c>
      <c r="G78" s="444" t="s">
        <v>56</v>
      </c>
      <c r="H78" s="444" t="s">
        <v>3150</v>
      </c>
      <c r="I78" s="444" t="s">
        <v>2577</v>
      </c>
      <c r="J78" s="444" t="s">
        <v>2577</v>
      </c>
      <c r="K78" s="444" t="s">
        <v>2577</v>
      </c>
      <c r="L78" s="444"/>
      <c r="M78" s="444"/>
      <c r="N78" s="444"/>
      <c r="O78" s="444"/>
      <c r="P78" s="444"/>
      <c r="Q78" s="444"/>
      <c r="R78" s="444"/>
      <c r="S78" s="444"/>
      <c r="T78" s="444"/>
      <c r="U78" s="444"/>
      <c r="V78" s="444"/>
      <c r="W78" s="444"/>
      <c r="X78" s="444"/>
      <c r="Y78" s="444"/>
      <c r="Z78" s="444"/>
      <c r="AA78" s="444"/>
    </row>
    <row r="79" spans="1:27" ht="14.5">
      <c r="A79" s="437" t="s">
        <v>182</v>
      </c>
      <c r="B79" s="444" t="s">
        <v>3268</v>
      </c>
      <c r="C79" s="444"/>
      <c r="D79" s="444"/>
      <c r="E79" s="444"/>
      <c r="F79" s="444" t="s">
        <v>56</v>
      </c>
      <c r="G79" s="444" t="s">
        <v>56</v>
      </c>
      <c r="H79" s="444" t="s">
        <v>3150</v>
      </c>
      <c r="I79" s="444" t="s">
        <v>2577</v>
      </c>
      <c r="J79" s="444" t="s">
        <v>2358</v>
      </c>
      <c r="K79" s="444" t="s">
        <v>1961</v>
      </c>
      <c r="L79" s="444"/>
      <c r="M79" s="444"/>
      <c r="N79" s="444"/>
      <c r="O79" s="444"/>
      <c r="P79" s="444"/>
      <c r="Q79" s="444"/>
      <c r="R79" s="444"/>
      <c r="S79" s="444"/>
      <c r="T79" s="444"/>
      <c r="U79" s="444"/>
      <c r="V79" s="444"/>
      <c r="W79" s="444"/>
      <c r="X79" s="444"/>
      <c r="Y79" s="444"/>
      <c r="Z79" s="444"/>
      <c r="AA79" s="444"/>
    </row>
    <row r="80" spans="1:27" ht="14.5">
      <c r="A80" s="437"/>
      <c r="B80" s="444" t="s">
        <v>3269</v>
      </c>
      <c r="C80" s="444"/>
      <c r="D80" s="444" t="s">
        <v>3147</v>
      </c>
      <c r="E80" s="444" t="s">
        <v>3270</v>
      </c>
      <c r="F80" s="444" t="s">
        <v>56</v>
      </c>
      <c r="G80" s="444" t="s">
        <v>56</v>
      </c>
      <c r="H80" s="444" t="s">
        <v>3150</v>
      </c>
      <c r="I80" s="444" t="s">
        <v>3147</v>
      </c>
      <c r="J80" s="444" t="s">
        <v>2358</v>
      </c>
      <c r="K80" s="444" t="s">
        <v>1961</v>
      </c>
      <c r="L80" s="444"/>
      <c r="M80" s="444" t="s">
        <v>3271</v>
      </c>
      <c r="N80" s="444"/>
      <c r="O80" s="444"/>
      <c r="P80" s="444"/>
      <c r="Q80" s="444"/>
      <c r="R80" s="444"/>
      <c r="S80" s="444"/>
      <c r="T80" s="444"/>
      <c r="U80" s="444"/>
      <c r="V80" s="444"/>
      <c r="W80" s="444"/>
      <c r="X80" s="444"/>
      <c r="Y80" s="444"/>
      <c r="Z80" s="444"/>
      <c r="AA80" s="444"/>
    </row>
    <row r="81" spans="1:27" ht="14.5">
      <c r="A81" s="437" t="s">
        <v>186</v>
      </c>
      <c r="B81" s="444" t="s">
        <v>2577</v>
      </c>
      <c r="C81" s="444"/>
      <c r="D81" s="444"/>
      <c r="E81" s="444"/>
      <c r="F81" s="444" t="s">
        <v>56</v>
      </c>
      <c r="G81" s="444" t="s">
        <v>56</v>
      </c>
      <c r="H81" s="444" t="s">
        <v>3150</v>
      </c>
      <c r="I81" s="444" t="s">
        <v>2577</v>
      </c>
      <c r="J81" s="444" t="s">
        <v>2577</v>
      </c>
      <c r="K81" s="444" t="s">
        <v>2577</v>
      </c>
      <c r="L81" s="444"/>
      <c r="M81" s="444"/>
      <c r="N81" s="444"/>
      <c r="O81" s="444"/>
      <c r="P81" s="444"/>
      <c r="Q81" s="444"/>
      <c r="R81" s="444"/>
      <c r="S81" s="444"/>
      <c r="T81" s="444"/>
      <c r="U81" s="444"/>
      <c r="V81" s="444"/>
      <c r="W81" s="444"/>
      <c r="X81" s="444"/>
      <c r="Y81" s="444"/>
      <c r="Z81" s="444"/>
      <c r="AA81" s="444"/>
    </row>
    <row r="82" spans="1:27" ht="14.5">
      <c r="A82" s="437" t="s">
        <v>187</v>
      </c>
      <c r="B82" s="444" t="s">
        <v>3147</v>
      </c>
      <c r="C82" s="444" t="s">
        <v>3188</v>
      </c>
      <c r="D82" s="444"/>
      <c r="E82" s="444"/>
      <c r="F82" s="444" t="s">
        <v>56</v>
      </c>
      <c r="G82" s="444" t="s">
        <v>56</v>
      </c>
      <c r="H82" s="444" t="s">
        <v>3150</v>
      </c>
      <c r="I82" s="444" t="s">
        <v>2577</v>
      </c>
      <c r="J82" s="444" t="s">
        <v>2577</v>
      </c>
      <c r="K82" s="444" t="s">
        <v>2358</v>
      </c>
      <c r="L82" s="444"/>
      <c r="M82" s="444"/>
      <c r="N82" s="444"/>
      <c r="O82" s="444"/>
      <c r="P82" s="444"/>
      <c r="Q82" s="444"/>
      <c r="R82" s="444"/>
      <c r="S82" s="444"/>
      <c r="T82" s="444"/>
      <c r="U82" s="444"/>
      <c r="V82" s="444"/>
      <c r="W82" s="444"/>
      <c r="X82" s="444"/>
      <c r="Y82" s="444"/>
      <c r="Z82" s="444"/>
      <c r="AA82" s="444"/>
    </row>
    <row r="83" spans="1:27" ht="14.5">
      <c r="A83" s="437" t="s">
        <v>189</v>
      </c>
      <c r="B83" s="444" t="s">
        <v>3147</v>
      </c>
      <c r="C83" s="444" t="s">
        <v>3155</v>
      </c>
      <c r="D83" s="444" t="s">
        <v>3147</v>
      </c>
      <c r="E83" s="444" t="s">
        <v>3204</v>
      </c>
      <c r="F83" s="444" t="s">
        <v>56</v>
      </c>
      <c r="G83" s="444" t="s">
        <v>56</v>
      </c>
      <c r="H83" s="444" t="s">
        <v>3150</v>
      </c>
      <c r="I83" s="444" t="s">
        <v>2577</v>
      </c>
      <c r="J83" s="444" t="s">
        <v>2358</v>
      </c>
      <c r="K83" s="444" t="s">
        <v>3272</v>
      </c>
      <c r="L83" s="444"/>
      <c r="M83" s="444" t="s">
        <v>3273</v>
      </c>
      <c r="N83" s="444"/>
      <c r="O83" s="444"/>
      <c r="P83" s="444"/>
      <c r="Q83" s="444"/>
      <c r="R83" s="444"/>
      <c r="S83" s="444"/>
      <c r="T83" s="444"/>
      <c r="U83" s="444"/>
      <c r="V83" s="444"/>
      <c r="W83" s="444"/>
      <c r="X83" s="444"/>
      <c r="Y83" s="444"/>
      <c r="Z83" s="444"/>
      <c r="AA83" s="444"/>
    </row>
    <row r="84" spans="1:27" ht="14.5">
      <c r="A84" s="437" t="s">
        <v>192</v>
      </c>
      <c r="B84" s="444" t="s">
        <v>3266</v>
      </c>
      <c r="C84" s="444"/>
      <c r="D84" s="444"/>
      <c r="E84" s="444"/>
      <c r="F84" s="444" t="s">
        <v>56</v>
      </c>
      <c r="G84" s="444" t="s">
        <v>56</v>
      </c>
      <c r="H84" s="444" t="s">
        <v>3150</v>
      </c>
      <c r="I84" s="444" t="s">
        <v>2577</v>
      </c>
      <c r="J84" s="444" t="s">
        <v>2577</v>
      </c>
      <c r="K84" s="444" t="s">
        <v>2577</v>
      </c>
      <c r="L84" s="444"/>
      <c r="M84" s="444"/>
      <c r="N84" s="444"/>
      <c r="O84" s="444"/>
      <c r="P84" s="444"/>
      <c r="Q84" s="444"/>
      <c r="R84" s="444"/>
      <c r="S84" s="444"/>
      <c r="T84" s="444"/>
      <c r="U84" s="444"/>
      <c r="V84" s="444"/>
      <c r="W84" s="444"/>
      <c r="X84" s="444"/>
      <c r="Y84" s="444"/>
      <c r="Z84" s="444"/>
      <c r="AA84" s="444"/>
    </row>
    <row r="85" spans="1:27" ht="14.5">
      <c r="A85" s="437" t="s">
        <v>197</v>
      </c>
      <c r="B85" s="444" t="s">
        <v>3147</v>
      </c>
      <c r="C85" s="444" t="s">
        <v>3217</v>
      </c>
      <c r="D85" s="444" t="s">
        <v>3147</v>
      </c>
      <c r="E85" s="444" t="s">
        <v>3274</v>
      </c>
      <c r="F85" s="444" t="s">
        <v>56</v>
      </c>
      <c r="G85" s="444" t="s">
        <v>56</v>
      </c>
      <c r="H85" s="444" t="s">
        <v>3150</v>
      </c>
      <c r="I85" s="444" t="s">
        <v>2577</v>
      </c>
      <c r="J85" s="444" t="s">
        <v>2577</v>
      </c>
      <c r="K85" s="444" t="s">
        <v>2577</v>
      </c>
      <c r="L85" s="444"/>
      <c r="M85" s="444"/>
      <c r="N85" s="444"/>
      <c r="O85" s="444"/>
      <c r="P85" s="444"/>
      <c r="Q85" s="444"/>
      <c r="R85" s="444"/>
      <c r="S85" s="444"/>
      <c r="T85" s="444"/>
      <c r="U85" s="444"/>
      <c r="V85" s="444"/>
      <c r="W85" s="444"/>
      <c r="X85" s="444"/>
      <c r="Y85" s="444"/>
      <c r="Z85" s="444"/>
      <c r="AA85" s="444"/>
    </row>
    <row r="86" spans="1:27" ht="14.5">
      <c r="A86" s="437" t="s">
        <v>198</v>
      </c>
      <c r="B86" s="444" t="s">
        <v>3180</v>
      </c>
      <c r="C86" s="444" t="s">
        <v>3155</v>
      </c>
      <c r="D86" s="444" t="s">
        <v>3275</v>
      </c>
      <c r="E86" s="444" t="s">
        <v>3276</v>
      </c>
      <c r="F86" s="444" t="s">
        <v>3147</v>
      </c>
      <c r="G86" s="444" t="s">
        <v>3277</v>
      </c>
      <c r="H86" s="444" t="s">
        <v>3150</v>
      </c>
      <c r="I86" s="444" t="s">
        <v>3278</v>
      </c>
      <c r="J86" s="444" t="s">
        <v>2577</v>
      </c>
      <c r="K86" s="444" t="s">
        <v>2577</v>
      </c>
      <c r="L86" s="444"/>
      <c r="M86" s="444" t="s">
        <v>3271</v>
      </c>
      <c r="N86" s="444"/>
      <c r="O86" s="444"/>
      <c r="P86" s="444"/>
      <c r="Q86" s="444"/>
      <c r="R86" s="444"/>
      <c r="S86" s="444"/>
      <c r="T86" s="444"/>
      <c r="U86" s="444"/>
      <c r="V86" s="444"/>
      <c r="W86" s="444"/>
      <c r="X86" s="444"/>
      <c r="Y86" s="444"/>
      <c r="Z86" s="444"/>
      <c r="AA86" s="444"/>
    </row>
    <row r="87" spans="1:27" ht="14.5">
      <c r="A87" s="437" t="s">
        <v>204</v>
      </c>
      <c r="B87" s="444" t="s">
        <v>2577</v>
      </c>
      <c r="C87" s="444"/>
      <c r="D87" s="444"/>
      <c r="E87" s="444"/>
      <c r="F87" s="444" t="s">
        <v>56</v>
      </c>
      <c r="G87" s="444" t="s">
        <v>56</v>
      </c>
      <c r="H87" s="444" t="s">
        <v>3150</v>
      </c>
      <c r="I87" s="444" t="s">
        <v>2577</v>
      </c>
      <c r="J87" s="444" t="s">
        <v>2577</v>
      </c>
      <c r="K87" s="444" t="s">
        <v>2577</v>
      </c>
      <c r="L87" s="444"/>
      <c r="M87" s="444"/>
      <c r="N87" s="444"/>
      <c r="O87" s="444"/>
      <c r="P87" s="444"/>
      <c r="Q87" s="444"/>
      <c r="R87" s="444"/>
      <c r="S87" s="444"/>
      <c r="T87" s="444"/>
      <c r="U87" s="444"/>
      <c r="V87" s="444"/>
      <c r="W87" s="444"/>
      <c r="X87" s="444"/>
      <c r="Y87" s="444"/>
      <c r="Z87" s="444"/>
      <c r="AA87" s="444"/>
    </row>
    <row r="88" spans="1:27" ht="14.5">
      <c r="A88" s="437" t="s">
        <v>206</v>
      </c>
      <c r="B88" s="444" t="s">
        <v>3172</v>
      </c>
      <c r="C88" s="444" t="s">
        <v>3173</v>
      </c>
      <c r="D88" s="444"/>
      <c r="E88" s="444"/>
      <c r="F88" s="444" t="s">
        <v>56</v>
      </c>
      <c r="G88" s="444" t="s">
        <v>56</v>
      </c>
      <c r="H88" s="444" t="s">
        <v>3150</v>
      </c>
      <c r="I88" s="444" t="s">
        <v>2577</v>
      </c>
      <c r="J88" s="444" t="s">
        <v>2358</v>
      </c>
      <c r="K88" s="444" t="s">
        <v>1961</v>
      </c>
      <c r="L88" s="444"/>
      <c r="M88" s="512" t="s">
        <v>3279</v>
      </c>
      <c r="N88" s="444"/>
      <c r="O88" s="444"/>
      <c r="P88" s="444"/>
      <c r="Q88" s="444"/>
      <c r="R88" s="444"/>
      <c r="S88" s="444"/>
      <c r="T88" s="444"/>
      <c r="U88" s="444"/>
      <c r="V88" s="444"/>
      <c r="W88" s="444"/>
      <c r="X88" s="444"/>
      <c r="Y88" s="444"/>
      <c r="Z88" s="444"/>
      <c r="AA88" s="444"/>
    </row>
    <row r="89" spans="1:27" ht="14.5">
      <c r="A89" s="437"/>
      <c r="B89" s="444" t="s">
        <v>3158</v>
      </c>
      <c r="C89" s="444" t="s">
        <v>3280</v>
      </c>
      <c r="D89" s="444"/>
      <c r="E89" s="444"/>
      <c r="F89" s="444" t="s">
        <v>56</v>
      </c>
      <c r="G89" s="444" t="s">
        <v>56</v>
      </c>
      <c r="H89" s="444" t="s">
        <v>3150</v>
      </c>
      <c r="I89" s="444" t="s">
        <v>2577</v>
      </c>
      <c r="J89" s="444" t="s">
        <v>2358</v>
      </c>
      <c r="K89" s="444" t="s">
        <v>1961</v>
      </c>
      <c r="L89" s="444"/>
      <c r="M89" s="502"/>
      <c r="N89" s="444"/>
      <c r="O89" s="444"/>
      <c r="P89" s="444"/>
      <c r="Q89" s="444"/>
      <c r="R89" s="444"/>
      <c r="S89" s="444"/>
      <c r="T89" s="444"/>
      <c r="U89" s="444"/>
      <c r="V89" s="444"/>
      <c r="W89" s="444"/>
      <c r="X89" s="444"/>
      <c r="Y89" s="444"/>
      <c r="Z89" s="444"/>
      <c r="AA89" s="444"/>
    </row>
    <row r="90" spans="1:27" ht="14.5">
      <c r="A90" s="437" t="s">
        <v>210</v>
      </c>
      <c r="B90" s="444" t="s">
        <v>3281</v>
      </c>
      <c r="C90" s="444"/>
      <c r="D90" s="444"/>
      <c r="E90" s="444"/>
      <c r="F90" s="444" t="s">
        <v>56</v>
      </c>
      <c r="G90" s="444" t="s">
        <v>56</v>
      </c>
      <c r="H90" s="444" t="s">
        <v>3150</v>
      </c>
      <c r="I90" s="444" t="s">
        <v>3282</v>
      </c>
      <c r="J90" s="444" t="s">
        <v>2577</v>
      </c>
      <c r="K90" s="444" t="s">
        <v>2577</v>
      </c>
      <c r="L90" s="444"/>
      <c r="M90" s="444"/>
      <c r="N90" s="444"/>
      <c r="O90" s="444"/>
      <c r="P90" s="444"/>
      <c r="Q90" s="444"/>
      <c r="R90" s="444"/>
      <c r="S90" s="444"/>
      <c r="T90" s="444"/>
      <c r="U90" s="444"/>
      <c r="V90" s="444"/>
      <c r="W90" s="444"/>
      <c r="X90" s="444"/>
      <c r="Y90" s="444"/>
      <c r="Z90" s="444"/>
      <c r="AA90" s="444"/>
    </row>
    <row r="91" spans="1:27" ht="14.5">
      <c r="A91" s="437" t="s">
        <v>213</v>
      </c>
      <c r="B91" s="444" t="s">
        <v>3163</v>
      </c>
      <c r="C91" s="444" t="s">
        <v>3148</v>
      </c>
      <c r="D91" s="444" t="s">
        <v>3163</v>
      </c>
      <c r="E91" s="444" t="s">
        <v>3168</v>
      </c>
      <c r="F91" s="444" t="s">
        <v>56</v>
      </c>
      <c r="G91" s="444" t="s">
        <v>56</v>
      </c>
      <c r="H91" s="444" t="s">
        <v>3150</v>
      </c>
      <c r="I91" s="444" t="s">
        <v>2577</v>
      </c>
      <c r="J91" s="444" t="s">
        <v>2577</v>
      </c>
      <c r="K91" s="444" t="s">
        <v>2577</v>
      </c>
      <c r="L91" s="444"/>
      <c r="M91" s="444" t="s">
        <v>3283</v>
      </c>
      <c r="N91" s="444"/>
      <c r="O91" s="444"/>
      <c r="P91" s="444"/>
      <c r="Q91" s="444"/>
      <c r="R91" s="444"/>
      <c r="S91" s="444"/>
      <c r="T91" s="444"/>
      <c r="U91" s="444"/>
      <c r="V91" s="444"/>
      <c r="W91" s="444"/>
      <c r="X91" s="444"/>
      <c r="Y91" s="444"/>
      <c r="Z91" s="444"/>
      <c r="AA91" s="444"/>
    </row>
    <row r="92" spans="1:27" ht="14.5">
      <c r="A92" s="437" t="s">
        <v>215</v>
      </c>
      <c r="B92" s="444" t="s">
        <v>3147</v>
      </c>
      <c r="C92" s="444" t="s">
        <v>3284</v>
      </c>
      <c r="D92" s="444"/>
      <c r="E92" s="444"/>
      <c r="F92" s="444" t="s">
        <v>56</v>
      </c>
      <c r="G92" s="444" t="s">
        <v>56</v>
      </c>
      <c r="H92" s="444" t="s">
        <v>3150</v>
      </c>
      <c r="I92" s="444" t="s">
        <v>2577</v>
      </c>
      <c r="J92" s="444" t="s">
        <v>2358</v>
      </c>
      <c r="K92" s="444" t="s">
        <v>1961</v>
      </c>
      <c r="L92" s="444" t="s">
        <v>3285</v>
      </c>
      <c r="M92" s="444"/>
      <c r="N92" s="444"/>
      <c r="O92" s="444"/>
      <c r="P92" s="444"/>
      <c r="Q92" s="444"/>
      <c r="R92" s="444"/>
      <c r="S92" s="444"/>
      <c r="T92" s="444"/>
      <c r="U92" s="444"/>
      <c r="V92" s="444"/>
      <c r="W92" s="444"/>
      <c r="X92" s="444"/>
      <c r="Y92" s="444"/>
      <c r="Z92" s="444"/>
      <c r="AA92" s="444"/>
    </row>
    <row r="93" spans="1:27" ht="14.5">
      <c r="A93" s="437"/>
      <c r="B93" s="444" t="s">
        <v>3147</v>
      </c>
      <c r="C93" s="444" t="s">
        <v>3148</v>
      </c>
      <c r="D93" s="444"/>
      <c r="E93" s="444"/>
      <c r="F93" s="444" t="s">
        <v>56</v>
      </c>
      <c r="G93" s="444" t="s">
        <v>56</v>
      </c>
      <c r="H93" s="444" t="s">
        <v>3150</v>
      </c>
      <c r="I93" s="444" t="s">
        <v>2577</v>
      </c>
      <c r="J93" s="444" t="s">
        <v>2358</v>
      </c>
      <c r="K93" s="444" t="s">
        <v>1961</v>
      </c>
      <c r="L93" s="444"/>
      <c r="M93" s="444"/>
      <c r="N93" s="444"/>
      <c r="O93" s="444"/>
      <c r="P93" s="444"/>
      <c r="Q93" s="444"/>
      <c r="R93" s="444"/>
      <c r="S93" s="444"/>
      <c r="T93" s="444"/>
      <c r="U93" s="444"/>
      <c r="V93" s="444"/>
      <c r="W93" s="444"/>
      <c r="X93" s="444"/>
      <c r="Y93" s="444"/>
      <c r="Z93" s="444"/>
      <c r="AA93" s="444"/>
    </row>
    <row r="94" spans="1:27" ht="14.5">
      <c r="A94" s="437"/>
      <c r="B94" s="444" t="s">
        <v>3147</v>
      </c>
      <c r="C94" s="444" t="s">
        <v>3284</v>
      </c>
      <c r="D94" s="444"/>
      <c r="E94" s="444"/>
      <c r="F94" s="444" t="s">
        <v>56</v>
      </c>
      <c r="G94" s="444" t="s">
        <v>56</v>
      </c>
      <c r="H94" s="444" t="s">
        <v>3150</v>
      </c>
      <c r="I94" s="444" t="s">
        <v>2577</v>
      </c>
      <c r="J94" s="444" t="s">
        <v>2358</v>
      </c>
      <c r="K94" s="444" t="s">
        <v>1961</v>
      </c>
      <c r="L94" s="444"/>
      <c r="M94" s="444"/>
      <c r="N94" s="444"/>
      <c r="O94" s="444"/>
      <c r="P94" s="444"/>
      <c r="Q94" s="444"/>
      <c r="R94" s="444"/>
      <c r="S94" s="444"/>
      <c r="T94" s="444"/>
      <c r="U94" s="444"/>
      <c r="V94" s="444"/>
      <c r="W94" s="444"/>
      <c r="X94" s="444"/>
      <c r="Y94" s="444"/>
      <c r="Z94" s="444"/>
      <c r="AA94" s="444"/>
    </row>
    <row r="95" spans="1:27" ht="14.5">
      <c r="A95" s="437"/>
      <c r="B95" s="444" t="s">
        <v>3147</v>
      </c>
      <c r="C95" s="444" t="s">
        <v>3148</v>
      </c>
      <c r="D95" s="444"/>
      <c r="E95" s="444"/>
      <c r="F95" s="444" t="s">
        <v>56</v>
      </c>
      <c r="G95" s="444" t="s">
        <v>56</v>
      </c>
      <c r="H95" s="444" t="s">
        <v>3150</v>
      </c>
      <c r="I95" s="444" t="s">
        <v>2577</v>
      </c>
      <c r="J95" s="444" t="s">
        <v>2358</v>
      </c>
      <c r="K95" s="444" t="s">
        <v>1961</v>
      </c>
      <c r="L95" s="444"/>
      <c r="M95" s="444"/>
      <c r="N95" s="444"/>
      <c r="O95" s="444"/>
      <c r="P95" s="444"/>
      <c r="Q95" s="444"/>
      <c r="R95" s="444"/>
      <c r="S95" s="444"/>
      <c r="T95" s="444"/>
      <c r="U95" s="444"/>
      <c r="V95" s="444"/>
      <c r="W95" s="444"/>
      <c r="X95" s="444"/>
      <c r="Y95" s="444"/>
      <c r="Z95" s="444"/>
      <c r="AA95" s="444"/>
    </row>
    <row r="96" spans="1:27" ht="14.5">
      <c r="A96" s="437"/>
      <c r="B96" s="444" t="s">
        <v>3147</v>
      </c>
      <c r="C96" s="444" t="s">
        <v>3247</v>
      </c>
      <c r="D96" s="444"/>
      <c r="E96" s="444"/>
      <c r="F96" s="444" t="s">
        <v>56</v>
      </c>
      <c r="G96" s="444" t="s">
        <v>56</v>
      </c>
      <c r="H96" s="444" t="s">
        <v>3150</v>
      </c>
      <c r="I96" s="444" t="s">
        <v>2577</v>
      </c>
      <c r="J96" s="444" t="s">
        <v>2358</v>
      </c>
      <c r="K96" s="444" t="s">
        <v>1961</v>
      </c>
      <c r="L96" s="444"/>
      <c r="M96" s="444"/>
      <c r="N96" s="444"/>
      <c r="O96" s="444"/>
      <c r="P96" s="444"/>
      <c r="Q96" s="444"/>
      <c r="R96" s="444"/>
      <c r="S96" s="444"/>
      <c r="T96" s="444"/>
      <c r="U96" s="444"/>
      <c r="V96" s="444"/>
      <c r="W96" s="444"/>
      <c r="X96" s="444"/>
      <c r="Y96" s="444"/>
      <c r="Z96" s="444"/>
      <c r="AA96" s="444"/>
    </row>
    <row r="97" spans="1:27" ht="14.5">
      <c r="A97" s="437" t="s">
        <v>217</v>
      </c>
      <c r="B97" s="444" t="s">
        <v>3286</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444"/>
    </row>
    <row r="98" spans="1:27" ht="14.5">
      <c r="A98" s="437" t="s">
        <v>81</v>
      </c>
      <c r="B98" s="444" t="s">
        <v>2871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row>
    <row r="99" spans="1:27" ht="14.5">
      <c r="A99" s="437" t="s">
        <v>223</v>
      </c>
      <c r="B99" s="444" t="s">
        <v>3287</v>
      </c>
      <c r="C99" s="444"/>
      <c r="D99" s="444"/>
      <c r="E99" s="444"/>
      <c r="F99" s="444" t="s">
        <v>56</v>
      </c>
      <c r="G99" s="444" t="s">
        <v>56</v>
      </c>
      <c r="H99" s="444" t="s">
        <v>3150</v>
      </c>
      <c r="I99" s="444" t="s">
        <v>2577</v>
      </c>
      <c r="J99" s="444" t="s">
        <v>2577</v>
      </c>
      <c r="K99" s="444" t="s">
        <v>2577</v>
      </c>
      <c r="L99" s="444"/>
      <c r="M99" s="444"/>
      <c r="N99" s="444"/>
      <c r="O99" s="444"/>
      <c r="P99" s="444"/>
      <c r="Q99" s="444"/>
      <c r="R99" s="444"/>
      <c r="S99" s="444"/>
      <c r="T99" s="444"/>
      <c r="U99" s="444"/>
      <c r="V99" s="444"/>
      <c r="W99" s="444"/>
      <c r="X99" s="444"/>
      <c r="Y99" s="444"/>
      <c r="Z99" s="444"/>
      <c r="AA99" s="444"/>
    </row>
    <row r="100" spans="1:27" ht="14.5">
      <c r="A100" s="437" t="s">
        <v>225</v>
      </c>
      <c r="B100" s="444" t="s">
        <v>3147</v>
      </c>
      <c r="C100" s="444">
        <v>0</v>
      </c>
      <c r="D100" s="444" t="s">
        <v>3147</v>
      </c>
      <c r="E100" s="444" t="s">
        <v>3288</v>
      </c>
      <c r="F100" s="444" t="s">
        <v>56</v>
      </c>
      <c r="G100" s="444" t="s">
        <v>56</v>
      </c>
      <c r="H100" s="444" t="s">
        <v>3150</v>
      </c>
      <c r="I100" s="444" t="s">
        <v>2577</v>
      </c>
      <c r="J100" s="444" t="s">
        <v>3289</v>
      </c>
      <c r="K100" s="444"/>
      <c r="L100" s="444"/>
      <c r="M100" s="444" t="s">
        <v>3290</v>
      </c>
      <c r="N100" s="444"/>
      <c r="O100" s="444"/>
      <c r="P100" s="444"/>
      <c r="Q100" s="444"/>
      <c r="R100" s="444"/>
      <c r="S100" s="444"/>
      <c r="T100" s="444"/>
      <c r="U100" s="444"/>
      <c r="V100" s="444"/>
      <c r="W100" s="444"/>
      <c r="X100" s="444"/>
      <c r="Y100" s="444"/>
      <c r="Z100" s="444"/>
      <c r="AA100" s="444"/>
    </row>
    <row r="101" spans="1:27" ht="14.5">
      <c r="A101" s="437" t="s">
        <v>226</v>
      </c>
      <c r="B101" s="444" t="s">
        <v>3291</v>
      </c>
      <c r="C101" s="444" t="s">
        <v>3204</v>
      </c>
      <c r="D101" s="444" t="s">
        <v>3291</v>
      </c>
      <c r="E101" s="444" t="s">
        <v>3206</v>
      </c>
      <c r="F101" s="444" t="s">
        <v>56</v>
      </c>
      <c r="G101" s="444" t="s">
        <v>3292</v>
      </c>
      <c r="H101" s="444" t="s">
        <v>3150</v>
      </c>
      <c r="I101" s="444" t="s">
        <v>2577</v>
      </c>
      <c r="J101" s="444" t="s">
        <v>2577</v>
      </c>
      <c r="K101" s="444" t="s">
        <v>2577</v>
      </c>
      <c r="L101" s="444"/>
      <c r="M101" s="444"/>
      <c r="N101" s="444"/>
      <c r="O101" s="444"/>
      <c r="P101" s="444"/>
      <c r="Q101" s="444"/>
      <c r="R101" s="444"/>
      <c r="S101" s="444"/>
      <c r="T101" s="444"/>
      <c r="U101" s="444"/>
      <c r="V101" s="444"/>
      <c r="W101" s="444"/>
      <c r="X101" s="444"/>
      <c r="Y101" s="444"/>
      <c r="Z101" s="444"/>
      <c r="AA101" s="444"/>
    </row>
    <row r="102" spans="1:27" ht="14.5">
      <c r="A102" s="437" t="s">
        <v>230</v>
      </c>
      <c r="B102" s="444" t="s">
        <v>3293</v>
      </c>
      <c r="C102" s="444" t="s">
        <v>3155</v>
      </c>
      <c r="D102" s="444" t="s">
        <v>3293</v>
      </c>
      <c r="E102" s="444" t="s">
        <v>3204</v>
      </c>
      <c r="F102" s="444" t="s">
        <v>56</v>
      </c>
      <c r="G102" s="444" t="s">
        <v>56</v>
      </c>
      <c r="H102" s="444" t="s">
        <v>3150</v>
      </c>
      <c r="I102" s="444" t="s">
        <v>2577</v>
      </c>
      <c r="J102" s="444" t="s">
        <v>3294</v>
      </c>
      <c r="K102" s="444" t="s">
        <v>3295</v>
      </c>
      <c r="L102" s="444"/>
      <c r="M102" s="444"/>
      <c r="N102" s="444"/>
      <c r="O102" s="444"/>
      <c r="P102" s="444"/>
      <c r="Q102" s="444"/>
      <c r="R102" s="444"/>
      <c r="S102" s="444"/>
      <c r="T102" s="444"/>
      <c r="U102" s="444"/>
      <c r="V102" s="444"/>
      <c r="W102" s="444"/>
      <c r="X102" s="444"/>
      <c r="Y102" s="444"/>
      <c r="Z102" s="444"/>
      <c r="AA102" s="444"/>
    </row>
    <row r="103" spans="1:27" ht="14.5">
      <c r="A103" s="437" t="s">
        <v>233</v>
      </c>
      <c r="B103" s="444" t="s">
        <v>3147</v>
      </c>
      <c r="C103" s="444" t="s">
        <v>3204</v>
      </c>
      <c r="D103" s="444" t="s">
        <v>3147</v>
      </c>
      <c r="E103" s="444" t="s">
        <v>3296</v>
      </c>
      <c r="F103" s="444" t="s">
        <v>56</v>
      </c>
      <c r="G103" s="444" t="s">
        <v>56</v>
      </c>
      <c r="H103" s="444" t="s">
        <v>3150</v>
      </c>
      <c r="I103" s="444" t="s">
        <v>2577</v>
      </c>
      <c r="J103" s="444" t="s">
        <v>1961</v>
      </c>
      <c r="K103" s="444" t="s">
        <v>2358</v>
      </c>
      <c r="L103" s="444" t="s">
        <v>1961</v>
      </c>
      <c r="M103" s="444" t="s">
        <v>3297</v>
      </c>
      <c r="N103" s="444"/>
      <c r="O103" s="444"/>
      <c r="P103" s="444"/>
      <c r="Q103" s="444"/>
      <c r="R103" s="444"/>
      <c r="S103" s="444"/>
      <c r="T103" s="444"/>
      <c r="U103" s="444"/>
      <c r="V103" s="444"/>
      <c r="W103" s="444"/>
      <c r="X103" s="444"/>
      <c r="Y103" s="444"/>
      <c r="Z103" s="444"/>
      <c r="AA103" s="444"/>
    </row>
    <row r="104" spans="1:27" ht="14.5">
      <c r="A104" s="19" t="s">
        <v>235</v>
      </c>
      <c r="B104" s="444" t="s">
        <v>3221</v>
      </c>
      <c r="C104" s="444"/>
      <c r="D104" s="444"/>
      <c r="E104" s="444"/>
      <c r="F104" s="444" t="s">
        <v>56</v>
      </c>
      <c r="G104" s="444" t="s">
        <v>56</v>
      </c>
      <c r="H104" s="444" t="s">
        <v>3150</v>
      </c>
      <c r="I104" s="444" t="s">
        <v>2577</v>
      </c>
      <c r="J104" s="444" t="s">
        <v>2577</v>
      </c>
      <c r="K104" s="444" t="s">
        <v>2577</v>
      </c>
      <c r="L104" s="444"/>
      <c r="M104" s="444"/>
      <c r="N104" s="444"/>
      <c r="O104" s="444"/>
      <c r="P104" s="444"/>
      <c r="Q104" s="444"/>
      <c r="R104" s="444"/>
      <c r="S104" s="444"/>
      <c r="T104" s="444"/>
      <c r="U104" s="444"/>
      <c r="V104" s="444"/>
      <c r="W104" s="444"/>
      <c r="X104" s="444"/>
      <c r="Y104" s="444"/>
      <c r="Z104" s="444"/>
      <c r="AA104" s="444"/>
    </row>
    <row r="105" spans="1:27" ht="14.5">
      <c r="A105" s="437"/>
      <c r="B105" s="444" t="s">
        <v>3298</v>
      </c>
      <c r="C105" s="444" t="s">
        <v>3247</v>
      </c>
      <c r="D105" s="444" t="s">
        <v>3180</v>
      </c>
      <c r="E105" s="444" t="s">
        <v>3188</v>
      </c>
      <c r="F105" s="444" t="s">
        <v>56</v>
      </c>
      <c r="G105" s="444" t="s">
        <v>56</v>
      </c>
      <c r="H105" s="444" t="s">
        <v>3150</v>
      </c>
      <c r="I105" s="444" t="s">
        <v>2577</v>
      </c>
      <c r="J105" s="444" t="s">
        <v>2577</v>
      </c>
      <c r="K105" s="444" t="s">
        <v>2577</v>
      </c>
      <c r="L105" s="444" t="s">
        <v>3299</v>
      </c>
      <c r="M105" s="444"/>
      <c r="N105" s="444"/>
      <c r="O105" s="444"/>
      <c r="P105" s="444"/>
      <c r="Q105" s="444"/>
      <c r="R105" s="444"/>
      <c r="S105" s="444"/>
      <c r="T105" s="444"/>
      <c r="U105" s="444"/>
      <c r="V105" s="444"/>
      <c r="W105" s="444"/>
      <c r="X105" s="444"/>
      <c r="Y105" s="444"/>
      <c r="Z105" s="444"/>
      <c r="AA105" s="444"/>
    </row>
    <row r="106" spans="1:27" ht="14.5">
      <c r="A106" s="437"/>
      <c r="B106" s="444" t="s">
        <v>3300</v>
      </c>
      <c r="C106" s="444" t="s">
        <v>3247</v>
      </c>
      <c r="D106" s="444" t="s">
        <v>3301</v>
      </c>
      <c r="E106" s="444"/>
      <c r="F106" s="444" t="s">
        <v>56</v>
      </c>
      <c r="G106" s="444" t="s">
        <v>56</v>
      </c>
      <c r="H106" s="444" t="s">
        <v>3150</v>
      </c>
      <c r="I106" s="444" t="s">
        <v>2577</v>
      </c>
      <c r="J106" s="444" t="s">
        <v>2577</v>
      </c>
      <c r="K106" s="444" t="s">
        <v>2577</v>
      </c>
      <c r="L106" s="444"/>
      <c r="M106" s="444"/>
      <c r="N106" s="444"/>
      <c r="O106" s="444"/>
      <c r="P106" s="444"/>
      <c r="Q106" s="444"/>
      <c r="R106" s="444"/>
      <c r="S106" s="444"/>
      <c r="T106" s="444"/>
      <c r="U106" s="444"/>
      <c r="V106" s="444"/>
      <c r="W106" s="444"/>
      <c r="X106" s="444"/>
      <c r="Y106" s="444"/>
      <c r="Z106" s="444"/>
      <c r="AA106" s="444"/>
    </row>
    <row r="107" spans="1:27" ht="14.5">
      <c r="A107" s="437" t="s">
        <v>238</v>
      </c>
      <c r="B107" s="444" t="s">
        <v>3147</v>
      </c>
      <c r="C107" s="444" t="s">
        <v>3274</v>
      </c>
      <c r="D107" s="444"/>
      <c r="E107" s="444"/>
      <c r="F107" s="444" t="s">
        <v>56</v>
      </c>
      <c r="G107" s="444" t="s">
        <v>56</v>
      </c>
      <c r="H107" s="444" t="s">
        <v>3150</v>
      </c>
      <c r="I107" s="444" t="s">
        <v>2577</v>
      </c>
      <c r="J107" s="444" t="s">
        <v>2577</v>
      </c>
      <c r="K107" s="444" t="s">
        <v>2577</v>
      </c>
      <c r="L107" s="444"/>
      <c r="M107" s="444"/>
      <c r="N107" s="444"/>
      <c r="O107" s="444"/>
      <c r="P107" s="444"/>
      <c r="Q107" s="444"/>
      <c r="R107" s="444"/>
      <c r="S107" s="444"/>
      <c r="T107" s="444"/>
      <c r="U107" s="444"/>
      <c r="V107" s="444"/>
      <c r="W107" s="444"/>
      <c r="X107" s="444"/>
      <c r="Y107" s="444"/>
      <c r="Z107" s="444"/>
      <c r="AA107" s="444"/>
    </row>
    <row r="108" spans="1:27" ht="14.5">
      <c r="A108" s="437" t="s">
        <v>240</v>
      </c>
      <c r="B108" s="444" t="s">
        <v>3147</v>
      </c>
      <c r="C108" s="444" t="s">
        <v>3247</v>
      </c>
      <c r="D108" s="444"/>
      <c r="E108" s="444"/>
      <c r="F108" s="444" t="s">
        <v>56</v>
      </c>
      <c r="G108" s="444" t="s">
        <v>56</v>
      </c>
      <c r="H108" s="444" t="s">
        <v>3150</v>
      </c>
      <c r="I108" s="444" t="s">
        <v>3147</v>
      </c>
      <c r="J108" s="444" t="s">
        <v>2577</v>
      </c>
      <c r="K108" s="444" t="s">
        <v>2577</v>
      </c>
      <c r="L108" s="444" t="s">
        <v>1925</v>
      </c>
      <c r="M108" s="444"/>
      <c r="N108" s="444"/>
      <c r="O108" s="444"/>
      <c r="P108" s="444"/>
      <c r="Q108" s="444"/>
      <c r="R108" s="444"/>
      <c r="S108" s="444"/>
      <c r="T108" s="444"/>
      <c r="U108" s="444"/>
      <c r="V108" s="444"/>
      <c r="W108" s="444"/>
      <c r="X108" s="444"/>
      <c r="Y108" s="444"/>
      <c r="Z108" s="444"/>
      <c r="AA108" s="444"/>
    </row>
    <row r="109" spans="1:27" ht="14.5">
      <c r="A109" s="437" t="s">
        <v>213</v>
      </c>
      <c r="B109" s="444" t="s">
        <v>3147</v>
      </c>
      <c r="C109" s="444" t="s">
        <v>3148</v>
      </c>
      <c r="D109" s="444" t="s">
        <v>3302</v>
      </c>
      <c r="E109" s="444" t="s">
        <v>3303</v>
      </c>
      <c r="F109" s="444" t="s">
        <v>56</v>
      </c>
      <c r="G109" s="444" t="s">
        <v>56</v>
      </c>
      <c r="H109" s="444" t="s">
        <v>3150</v>
      </c>
      <c r="I109" s="444" t="s">
        <v>2577</v>
      </c>
      <c r="J109" s="444" t="s">
        <v>2577</v>
      </c>
      <c r="K109" s="444" t="s">
        <v>2358</v>
      </c>
      <c r="L109" s="444" t="s">
        <v>1961</v>
      </c>
      <c r="M109" s="444"/>
      <c r="N109" s="444"/>
      <c r="O109" s="444"/>
      <c r="P109" s="444"/>
      <c r="Q109" s="444"/>
      <c r="R109" s="444"/>
      <c r="S109" s="444"/>
      <c r="T109" s="444"/>
      <c r="U109" s="444"/>
      <c r="V109" s="444"/>
      <c r="W109" s="444"/>
      <c r="X109" s="444"/>
      <c r="Y109" s="444"/>
      <c r="Z109" s="444"/>
      <c r="AA109" s="444"/>
    </row>
    <row r="110" spans="1:27" ht="14.5">
      <c r="A110" s="444"/>
      <c r="B110" s="444" t="s">
        <v>3147</v>
      </c>
      <c r="C110" s="444" t="s">
        <v>3148</v>
      </c>
      <c r="D110" s="444" t="s">
        <v>3147</v>
      </c>
      <c r="E110" s="444" t="s">
        <v>3303</v>
      </c>
      <c r="F110" s="444" t="s">
        <v>56</v>
      </c>
      <c r="G110" s="444" t="s">
        <v>56</v>
      </c>
      <c r="H110" s="444" t="s">
        <v>3150</v>
      </c>
      <c r="I110" s="444" t="s">
        <v>2577</v>
      </c>
      <c r="J110" s="444" t="s">
        <v>2577</v>
      </c>
      <c r="K110" s="444" t="s">
        <v>1961</v>
      </c>
      <c r="L110" s="444" t="s">
        <v>1961</v>
      </c>
      <c r="M110" s="444"/>
      <c r="N110" s="444"/>
      <c r="O110" s="444"/>
      <c r="P110" s="444"/>
      <c r="Q110" s="444"/>
      <c r="R110" s="444"/>
      <c r="S110" s="444"/>
      <c r="T110" s="444"/>
      <c r="U110" s="444"/>
      <c r="V110" s="444"/>
      <c r="W110" s="444"/>
      <c r="X110" s="444"/>
      <c r="Y110" s="444"/>
      <c r="Z110" s="444"/>
      <c r="AA110" s="444"/>
    </row>
    <row r="111" spans="1:27" ht="14.5">
      <c r="A111" s="437" t="s">
        <v>242</v>
      </c>
      <c r="B111" s="444" t="s">
        <v>3147</v>
      </c>
      <c r="C111" s="444" t="s">
        <v>3148</v>
      </c>
      <c r="D111" s="444" t="s">
        <v>3147</v>
      </c>
      <c r="E111" s="444" t="s">
        <v>3176</v>
      </c>
      <c r="F111" s="444" t="s">
        <v>56</v>
      </c>
      <c r="G111" s="444" t="s">
        <v>56</v>
      </c>
      <c r="H111" s="444" t="s">
        <v>3150</v>
      </c>
      <c r="I111" s="444" t="s">
        <v>2577</v>
      </c>
      <c r="J111" s="444" t="s">
        <v>2577</v>
      </c>
      <c r="K111" s="444" t="s">
        <v>2577</v>
      </c>
      <c r="L111" s="444"/>
      <c r="M111" s="444"/>
      <c r="N111" s="444"/>
      <c r="O111" s="444"/>
      <c r="P111" s="444"/>
      <c r="Q111" s="444"/>
      <c r="R111" s="444"/>
      <c r="S111" s="444"/>
      <c r="T111" s="444"/>
      <c r="U111" s="444"/>
      <c r="V111" s="444"/>
      <c r="W111" s="444"/>
      <c r="X111" s="444"/>
      <c r="Y111" s="444"/>
      <c r="Z111" s="444"/>
      <c r="AA111" s="444"/>
    </row>
    <row r="112" spans="1:27" ht="14.5">
      <c r="A112" s="437" t="s">
        <v>244</v>
      </c>
      <c r="B112" s="444" t="s">
        <v>2577</v>
      </c>
      <c r="C112" s="444"/>
      <c r="D112" s="444"/>
      <c r="E112" s="444"/>
      <c r="F112" s="444" t="s">
        <v>56</v>
      </c>
      <c r="G112" s="444" t="s">
        <v>56</v>
      </c>
      <c r="H112" s="444" t="s">
        <v>3150</v>
      </c>
      <c r="I112" s="444" t="s">
        <v>2577</v>
      </c>
      <c r="J112" s="444" t="s">
        <v>2577</v>
      </c>
      <c r="K112" s="444" t="s">
        <v>2577</v>
      </c>
      <c r="L112" s="444"/>
      <c r="M112" s="444"/>
      <c r="N112" s="444"/>
      <c r="O112" s="444"/>
      <c r="P112" s="444"/>
      <c r="Q112" s="444"/>
      <c r="R112" s="444"/>
      <c r="S112" s="444"/>
      <c r="T112" s="444"/>
      <c r="U112" s="444"/>
      <c r="V112" s="444"/>
      <c r="W112" s="444"/>
      <c r="X112" s="444"/>
      <c r="Y112" s="444"/>
      <c r="Z112" s="444"/>
      <c r="AA112" s="444"/>
    </row>
    <row r="113" spans="1:27" ht="14.5">
      <c r="A113" s="437" t="s">
        <v>246</v>
      </c>
      <c r="B113" s="444" t="s">
        <v>3192</v>
      </c>
      <c r="C113" s="444"/>
      <c r="D113" s="444"/>
      <c r="E113" s="444"/>
      <c r="F113" s="444" t="s">
        <v>56</v>
      </c>
      <c r="G113" s="444" t="s">
        <v>56</v>
      </c>
      <c r="H113" s="444" t="s">
        <v>3150</v>
      </c>
      <c r="I113" s="444" t="s">
        <v>2577</v>
      </c>
      <c r="J113" s="444" t="s">
        <v>2577</v>
      </c>
      <c r="K113" s="444" t="s">
        <v>2577</v>
      </c>
      <c r="L113" s="444"/>
      <c r="M113" s="444" t="s">
        <v>3304</v>
      </c>
      <c r="N113" s="444"/>
      <c r="O113" s="444"/>
      <c r="P113" s="444"/>
      <c r="Q113" s="444"/>
      <c r="R113" s="444"/>
      <c r="S113" s="444"/>
      <c r="T113" s="444"/>
      <c r="U113" s="444"/>
      <c r="V113" s="444"/>
      <c r="W113" s="444"/>
      <c r="X113" s="444"/>
      <c r="Y113" s="444"/>
      <c r="Z113" s="444"/>
      <c r="AA113" s="444"/>
    </row>
    <row r="114" spans="1:27" ht="14.5">
      <c r="A114" s="437" t="s">
        <v>249</v>
      </c>
      <c r="B114" s="444" t="s">
        <v>3152</v>
      </c>
      <c r="C114" s="444" t="s">
        <v>3204</v>
      </c>
      <c r="D114" s="444" t="s">
        <v>3152</v>
      </c>
      <c r="E114" s="444" t="s">
        <v>3305</v>
      </c>
      <c r="F114" s="444" t="s">
        <v>3306</v>
      </c>
      <c r="G114" s="444" t="s">
        <v>56</v>
      </c>
      <c r="H114" s="444" t="s">
        <v>3150</v>
      </c>
      <c r="I114" s="444" t="s">
        <v>2577</v>
      </c>
      <c r="J114" s="444" t="s">
        <v>2577</v>
      </c>
      <c r="K114" s="444" t="s">
        <v>2577</v>
      </c>
      <c r="L114" s="444"/>
      <c r="M114" s="444"/>
      <c r="N114" s="444"/>
      <c r="O114" s="444"/>
      <c r="P114" s="444"/>
      <c r="Q114" s="444"/>
      <c r="R114" s="444"/>
      <c r="S114" s="444"/>
      <c r="T114" s="444"/>
      <c r="U114" s="444"/>
      <c r="V114" s="444"/>
      <c r="W114" s="444"/>
      <c r="X114" s="444"/>
      <c r="Y114" s="444"/>
      <c r="Z114" s="444"/>
      <c r="AA114" s="444"/>
    </row>
    <row r="115" spans="1:27" ht="14.5">
      <c r="A115" s="437" t="s">
        <v>251</v>
      </c>
      <c r="B115" s="444" t="s">
        <v>2577</v>
      </c>
      <c r="C115" s="444" t="s">
        <v>2577</v>
      </c>
      <c r="D115" s="444" t="s">
        <v>2577</v>
      </c>
      <c r="E115" s="444" t="s">
        <v>2577</v>
      </c>
      <c r="F115" s="444" t="s">
        <v>2577</v>
      </c>
      <c r="G115" s="444" t="s">
        <v>2577</v>
      </c>
      <c r="H115" s="444" t="s">
        <v>2577</v>
      </c>
      <c r="I115" s="444" t="s">
        <v>2577</v>
      </c>
      <c r="J115" s="444" t="s">
        <v>2577</v>
      </c>
      <c r="K115" s="444" t="s">
        <v>2577</v>
      </c>
      <c r="L115" s="444" t="s">
        <v>2577</v>
      </c>
      <c r="M115" s="444" t="s">
        <v>2577</v>
      </c>
      <c r="N115" s="444"/>
      <c r="O115" s="444"/>
      <c r="P115" s="444"/>
      <c r="Q115" s="444"/>
      <c r="R115" s="444"/>
      <c r="S115" s="444"/>
      <c r="T115" s="444"/>
      <c r="U115" s="444"/>
      <c r="V115" s="444"/>
      <c r="W115" s="444"/>
      <c r="X115" s="444"/>
      <c r="Y115" s="444"/>
      <c r="Z115" s="444"/>
      <c r="AA115" s="444"/>
    </row>
    <row r="116" spans="1:27" ht="14.5">
      <c r="A116" s="437" t="s">
        <v>253</v>
      </c>
      <c r="B116" s="444" t="s">
        <v>3147</v>
      </c>
      <c r="C116" s="444" t="s">
        <v>3204</v>
      </c>
      <c r="D116" s="444" t="s">
        <v>3147</v>
      </c>
      <c r="E116" s="444" t="s">
        <v>3307</v>
      </c>
      <c r="F116" s="444" t="s">
        <v>3308</v>
      </c>
      <c r="G116" s="444" t="s">
        <v>3308</v>
      </c>
      <c r="H116" s="444" t="s">
        <v>2577</v>
      </c>
      <c r="I116" s="444"/>
      <c r="J116" s="444"/>
      <c r="K116" s="444"/>
      <c r="L116" s="444"/>
      <c r="M116" s="444" t="s">
        <v>3309</v>
      </c>
      <c r="N116" s="444"/>
      <c r="O116" s="444"/>
      <c r="P116" s="444"/>
      <c r="Q116" s="444"/>
      <c r="R116" s="444"/>
      <c r="S116" s="444"/>
      <c r="T116" s="444"/>
      <c r="U116" s="444"/>
      <c r="V116" s="444"/>
      <c r="W116" s="444"/>
      <c r="X116" s="444"/>
      <c r="Y116" s="444"/>
      <c r="Z116" s="444"/>
      <c r="AA116" s="444"/>
    </row>
    <row r="117" spans="1:27" ht="14.5">
      <c r="A117" s="437" t="s">
        <v>255</v>
      </c>
      <c r="B117" s="444" t="s">
        <v>2577</v>
      </c>
      <c r="C117" s="444" t="s">
        <v>2577</v>
      </c>
      <c r="D117" s="444" t="s">
        <v>2577</v>
      </c>
      <c r="E117" s="444" t="s">
        <v>2577</v>
      </c>
      <c r="F117" s="444" t="s">
        <v>2577</v>
      </c>
      <c r="G117" s="444" t="s">
        <v>2577</v>
      </c>
      <c r="H117" s="444" t="s">
        <v>2577</v>
      </c>
      <c r="I117" s="444" t="s">
        <v>2577</v>
      </c>
      <c r="J117" s="444" t="s">
        <v>2577</v>
      </c>
      <c r="K117" s="444" t="s">
        <v>2577</v>
      </c>
      <c r="L117" s="444" t="s">
        <v>2577</v>
      </c>
      <c r="M117" s="444" t="s">
        <v>2577</v>
      </c>
      <c r="N117" s="444"/>
      <c r="O117" s="444"/>
      <c r="P117" s="444"/>
      <c r="Q117" s="444"/>
      <c r="R117" s="444"/>
      <c r="S117" s="444"/>
      <c r="T117" s="444"/>
      <c r="U117" s="444"/>
      <c r="V117" s="444"/>
      <c r="W117" s="444"/>
      <c r="X117" s="444"/>
      <c r="Y117" s="444"/>
      <c r="Z117" s="444"/>
      <c r="AA117" s="444"/>
    </row>
    <row r="118" spans="1:27" ht="14.5">
      <c r="A118" s="437" t="s">
        <v>257</v>
      </c>
      <c r="B118" s="444" t="s">
        <v>3298</v>
      </c>
      <c r="C118" s="444" t="s">
        <v>3204</v>
      </c>
      <c r="D118" s="444" t="s">
        <v>3172</v>
      </c>
      <c r="E118" s="444" t="s">
        <v>3206</v>
      </c>
      <c r="F118" s="444" t="s">
        <v>56</v>
      </c>
      <c r="G118" s="444" t="s">
        <v>56</v>
      </c>
      <c r="H118" s="444" t="s">
        <v>3150</v>
      </c>
      <c r="I118" s="444" t="s">
        <v>2577</v>
      </c>
      <c r="J118" s="444" t="s">
        <v>2577</v>
      </c>
      <c r="K118" s="444" t="s">
        <v>2577</v>
      </c>
      <c r="L118" s="444" t="s">
        <v>1961</v>
      </c>
      <c r="M118" s="444" t="s">
        <v>2577</v>
      </c>
      <c r="N118" s="444"/>
      <c r="O118" s="444"/>
      <c r="P118" s="444"/>
      <c r="Q118" s="444"/>
      <c r="R118" s="444"/>
      <c r="S118" s="444"/>
      <c r="T118" s="444"/>
      <c r="U118" s="444"/>
      <c r="V118" s="444"/>
      <c r="W118" s="444"/>
      <c r="X118" s="444"/>
      <c r="Y118" s="444"/>
      <c r="Z118" s="444"/>
      <c r="AA118" s="444"/>
    </row>
    <row r="119" spans="1:27" ht="14.5">
      <c r="A119" s="437"/>
      <c r="B119" s="444" t="s">
        <v>3310</v>
      </c>
      <c r="C119" s="444"/>
      <c r="D119" s="444"/>
      <c r="E119" s="444"/>
      <c r="F119" s="444" t="s">
        <v>56</v>
      </c>
      <c r="G119" s="444" t="s">
        <v>56</v>
      </c>
      <c r="H119" s="444" t="s">
        <v>3150</v>
      </c>
      <c r="I119" s="444" t="s">
        <v>2577</v>
      </c>
      <c r="J119" s="444" t="s">
        <v>2577</v>
      </c>
      <c r="K119" s="444" t="s">
        <v>2577</v>
      </c>
      <c r="L119" s="444"/>
      <c r="M119" s="444"/>
      <c r="N119" s="444"/>
      <c r="O119" s="444"/>
      <c r="P119" s="444"/>
      <c r="Q119" s="444"/>
      <c r="R119" s="444"/>
      <c r="S119" s="444"/>
      <c r="T119" s="444"/>
      <c r="U119" s="444"/>
      <c r="V119" s="444"/>
      <c r="W119" s="444"/>
      <c r="X119" s="444"/>
      <c r="Y119" s="444"/>
      <c r="Z119" s="444"/>
      <c r="AA119" s="444"/>
    </row>
    <row r="120" spans="1:27" ht="14.5">
      <c r="A120" s="437" t="s">
        <v>261</v>
      </c>
      <c r="B120" s="444" t="s">
        <v>3147</v>
      </c>
      <c r="C120" s="444" t="s">
        <v>3176</v>
      </c>
      <c r="D120" s="444" t="s">
        <v>3147</v>
      </c>
      <c r="E120" s="444" t="s">
        <v>3168</v>
      </c>
      <c r="F120" s="444" t="s">
        <v>56</v>
      </c>
      <c r="G120" s="444" t="s">
        <v>56</v>
      </c>
      <c r="H120" s="444" t="s">
        <v>3150</v>
      </c>
      <c r="I120" s="444" t="s">
        <v>2577</v>
      </c>
      <c r="J120" s="444" t="s">
        <v>2577</v>
      </c>
      <c r="K120" s="444" t="s">
        <v>2577</v>
      </c>
      <c r="L120" s="444"/>
      <c r="M120" s="444"/>
      <c r="N120" s="444"/>
      <c r="O120" s="444"/>
      <c r="P120" s="444"/>
      <c r="Q120" s="444"/>
      <c r="R120" s="444"/>
      <c r="S120" s="444"/>
      <c r="T120" s="444"/>
      <c r="U120" s="444"/>
      <c r="V120" s="444"/>
      <c r="W120" s="444"/>
      <c r="X120" s="444"/>
      <c r="Y120" s="444"/>
      <c r="Z120" s="444"/>
      <c r="AA120" s="444"/>
    </row>
    <row r="121" spans="1:27" ht="14.5">
      <c r="A121" s="437"/>
      <c r="B121" s="444" t="s">
        <v>3147</v>
      </c>
      <c r="C121" s="444" t="s">
        <v>3148</v>
      </c>
      <c r="D121" s="444" t="s">
        <v>3147</v>
      </c>
      <c r="E121" s="444" t="s">
        <v>3274</v>
      </c>
      <c r="F121" s="444" t="s">
        <v>56</v>
      </c>
      <c r="G121" s="444" t="s">
        <v>56</v>
      </c>
      <c r="H121" s="444" t="s">
        <v>3150</v>
      </c>
      <c r="I121" s="444" t="s">
        <v>2577</v>
      </c>
      <c r="J121" s="444" t="s">
        <v>2577</v>
      </c>
      <c r="K121" s="444" t="s">
        <v>2577</v>
      </c>
      <c r="L121" s="444"/>
      <c r="M121" s="444"/>
      <c r="N121" s="444"/>
      <c r="O121" s="444"/>
      <c r="P121" s="444"/>
      <c r="Q121" s="444"/>
      <c r="R121" s="444"/>
      <c r="S121" s="444"/>
      <c r="T121" s="444"/>
      <c r="U121" s="444"/>
      <c r="V121" s="444"/>
      <c r="W121" s="444"/>
      <c r="X121" s="444"/>
      <c r="Y121" s="444"/>
      <c r="Z121" s="444"/>
      <c r="AA121" s="444"/>
    </row>
    <row r="122" spans="1:27" ht="14.5">
      <c r="A122" s="437"/>
      <c r="B122" s="444" t="s">
        <v>3147</v>
      </c>
      <c r="C122" s="444" t="s">
        <v>3148</v>
      </c>
      <c r="D122" s="444" t="s">
        <v>3147</v>
      </c>
      <c r="E122" s="444" t="s">
        <v>3217</v>
      </c>
      <c r="F122" s="444" t="s">
        <v>56</v>
      </c>
      <c r="G122" s="444" t="s">
        <v>56</v>
      </c>
      <c r="H122" s="444" t="s">
        <v>3150</v>
      </c>
      <c r="I122" s="444" t="s">
        <v>2577</v>
      </c>
      <c r="J122" s="444" t="s">
        <v>2577</v>
      </c>
      <c r="K122" s="444" t="s">
        <v>2577</v>
      </c>
      <c r="L122" s="444"/>
      <c r="M122" s="444"/>
      <c r="N122" s="444"/>
      <c r="O122" s="444"/>
      <c r="P122" s="444"/>
      <c r="Q122" s="444"/>
      <c r="R122" s="444"/>
      <c r="S122" s="444"/>
      <c r="T122" s="444"/>
      <c r="U122" s="444"/>
      <c r="V122" s="444"/>
      <c r="W122" s="444"/>
      <c r="X122" s="444"/>
      <c r="Y122" s="444"/>
      <c r="Z122" s="444"/>
      <c r="AA122" s="444"/>
    </row>
    <row r="123" spans="1:27" ht="14.5">
      <c r="A123" s="437"/>
      <c r="B123" s="444" t="s">
        <v>3147</v>
      </c>
      <c r="C123" s="444" t="s">
        <v>3148</v>
      </c>
      <c r="D123" s="444" t="s">
        <v>3147</v>
      </c>
      <c r="E123" s="444" t="s">
        <v>3311</v>
      </c>
      <c r="F123" s="444" t="s">
        <v>56</v>
      </c>
      <c r="G123" s="444" t="s">
        <v>56</v>
      </c>
      <c r="H123" s="444" t="s">
        <v>3150</v>
      </c>
      <c r="I123" s="444" t="s">
        <v>2577</v>
      </c>
      <c r="J123" s="444" t="s">
        <v>2577</v>
      </c>
      <c r="K123" s="444" t="s">
        <v>2577</v>
      </c>
      <c r="L123" s="444"/>
      <c r="M123" s="444"/>
      <c r="N123" s="444"/>
      <c r="O123" s="444"/>
      <c r="P123" s="444"/>
      <c r="Q123" s="444"/>
      <c r="R123" s="444"/>
      <c r="S123" s="444"/>
      <c r="T123" s="444"/>
      <c r="U123" s="444"/>
      <c r="V123" s="444"/>
      <c r="W123" s="444"/>
      <c r="X123" s="444"/>
      <c r="Y123" s="444"/>
      <c r="Z123" s="444"/>
      <c r="AA123" s="444"/>
    </row>
    <row r="124" spans="1:27" ht="14.5">
      <c r="A124" s="437"/>
      <c r="B124" s="444" t="s">
        <v>3147</v>
      </c>
      <c r="C124" s="444" t="s">
        <v>3148</v>
      </c>
      <c r="D124" s="444" t="s">
        <v>3147</v>
      </c>
      <c r="E124" s="444" t="s">
        <v>3217</v>
      </c>
      <c r="F124" s="444" t="s">
        <v>56</v>
      </c>
      <c r="G124" s="444" t="s">
        <v>56</v>
      </c>
      <c r="H124" s="444" t="s">
        <v>3150</v>
      </c>
      <c r="I124" s="444" t="s">
        <v>2577</v>
      </c>
      <c r="J124" s="444" t="s">
        <v>2577</v>
      </c>
      <c r="K124" s="444" t="s">
        <v>2577</v>
      </c>
      <c r="L124" s="444"/>
      <c r="M124" s="444"/>
      <c r="N124" s="444"/>
      <c r="O124" s="444"/>
      <c r="P124" s="444"/>
      <c r="Q124" s="444"/>
      <c r="R124" s="444"/>
      <c r="S124" s="444"/>
      <c r="T124" s="444"/>
      <c r="U124" s="444"/>
      <c r="V124" s="444"/>
      <c r="W124" s="444"/>
      <c r="X124" s="444"/>
      <c r="Y124" s="444"/>
      <c r="Z124" s="444"/>
      <c r="AA124" s="444"/>
    </row>
    <row r="125" spans="1:27" ht="14.5">
      <c r="A125" s="437"/>
      <c r="B125" s="444" t="s">
        <v>3147</v>
      </c>
      <c r="C125" s="444" t="s">
        <v>3217</v>
      </c>
      <c r="D125" s="444" t="s">
        <v>3147</v>
      </c>
      <c r="E125" s="444" t="s">
        <v>3168</v>
      </c>
      <c r="F125" s="444" t="s">
        <v>56</v>
      </c>
      <c r="G125" s="444" t="s">
        <v>56</v>
      </c>
      <c r="H125" s="444" t="s">
        <v>3150</v>
      </c>
      <c r="I125" s="444" t="s">
        <v>2577</v>
      </c>
      <c r="J125" s="444" t="s">
        <v>2577</v>
      </c>
      <c r="K125" s="444" t="s">
        <v>2577</v>
      </c>
      <c r="L125" s="444"/>
      <c r="M125" s="444"/>
      <c r="N125" s="444"/>
      <c r="O125" s="444"/>
      <c r="P125" s="444"/>
      <c r="Q125" s="444"/>
      <c r="R125" s="444"/>
      <c r="S125" s="444"/>
      <c r="T125" s="444"/>
      <c r="U125" s="444"/>
      <c r="V125" s="444"/>
      <c r="W125" s="444"/>
      <c r="X125" s="444"/>
      <c r="Y125" s="444"/>
      <c r="Z125" s="444"/>
      <c r="AA125" s="444"/>
    </row>
    <row r="126" spans="1:27" ht="14.5">
      <c r="A126" s="437"/>
      <c r="B126" s="444" t="s">
        <v>3147</v>
      </c>
      <c r="C126" s="444" t="s">
        <v>3176</v>
      </c>
      <c r="D126" s="444"/>
      <c r="E126" s="444"/>
      <c r="F126" s="444" t="s">
        <v>56</v>
      </c>
      <c r="G126" s="444" t="s">
        <v>56</v>
      </c>
      <c r="H126" s="444" t="s">
        <v>3150</v>
      </c>
      <c r="I126" s="444" t="s">
        <v>2577</v>
      </c>
      <c r="J126" s="444" t="s">
        <v>2577</v>
      </c>
      <c r="K126" s="444" t="s">
        <v>2577</v>
      </c>
      <c r="L126" s="444"/>
      <c r="M126" s="444"/>
      <c r="N126" s="444"/>
      <c r="O126" s="444"/>
      <c r="P126" s="444"/>
      <c r="Q126" s="444"/>
      <c r="R126" s="444"/>
      <c r="S126" s="444"/>
      <c r="T126" s="444"/>
      <c r="U126" s="444"/>
      <c r="V126" s="444"/>
      <c r="W126" s="444"/>
      <c r="X126" s="444"/>
      <c r="Y126" s="444"/>
      <c r="Z126" s="444"/>
      <c r="AA126" s="444"/>
    </row>
    <row r="127" spans="1:27" ht="14.5">
      <c r="A127" s="437"/>
      <c r="B127" s="444" t="s">
        <v>3147</v>
      </c>
      <c r="C127" s="444" t="s">
        <v>3176</v>
      </c>
      <c r="D127" s="444"/>
      <c r="E127" s="444"/>
      <c r="F127" s="444" t="s">
        <v>56</v>
      </c>
      <c r="G127" s="444" t="s">
        <v>56</v>
      </c>
      <c r="H127" s="444" t="s">
        <v>3150</v>
      </c>
      <c r="I127" s="444" t="s">
        <v>2577</v>
      </c>
      <c r="J127" s="444" t="s">
        <v>2577</v>
      </c>
      <c r="K127" s="444" t="s">
        <v>2577</v>
      </c>
      <c r="L127" s="444"/>
      <c r="M127" s="444"/>
      <c r="N127" s="444"/>
      <c r="O127" s="444"/>
      <c r="P127" s="444"/>
      <c r="Q127" s="444"/>
      <c r="R127" s="444"/>
      <c r="S127" s="444"/>
      <c r="T127" s="444"/>
      <c r="U127" s="444"/>
      <c r="V127" s="444"/>
      <c r="W127" s="444"/>
      <c r="X127" s="444"/>
      <c r="Y127" s="444"/>
      <c r="Z127" s="444"/>
      <c r="AA127" s="444"/>
    </row>
    <row r="128" spans="1:27" ht="14.5">
      <c r="A128" s="437"/>
      <c r="B128" s="444" t="s">
        <v>3147</v>
      </c>
      <c r="C128" s="444" t="s">
        <v>3148</v>
      </c>
      <c r="D128" s="444"/>
      <c r="E128" s="444"/>
      <c r="F128" s="444" t="s">
        <v>56</v>
      </c>
      <c r="G128" s="444" t="s">
        <v>56</v>
      </c>
      <c r="H128" s="444" t="s">
        <v>3150</v>
      </c>
      <c r="I128" s="444" t="s">
        <v>2577</v>
      </c>
      <c r="J128" s="444" t="s">
        <v>2577</v>
      </c>
      <c r="K128" s="444" t="s">
        <v>2577</v>
      </c>
      <c r="L128" s="444"/>
      <c r="M128" s="444"/>
      <c r="N128" s="444"/>
      <c r="O128" s="444"/>
      <c r="P128" s="444"/>
      <c r="Q128" s="444"/>
      <c r="R128" s="444"/>
      <c r="S128" s="444"/>
      <c r="T128" s="444"/>
      <c r="U128" s="444"/>
      <c r="V128" s="444"/>
      <c r="W128" s="444"/>
      <c r="X128" s="444"/>
      <c r="Y128" s="444"/>
      <c r="Z128" s="444"/>
      <c r="AA128" s="444"/>
    </row>
    <row r="129" spans="1:27" ht="14.5">
      <c r="A129" s="437"/>
      <c r="B129" s="444" t="s">
        <v>3147</v>
      </c>
      <c r="C129" s="444" t="s">
        <v>3148</v>
      </c>
      <c r="D129" s="444"/>
      <c r="E129" s="444"/>
      <c r="F129" s="444" t="s">
        <v>56</v>
      </c>
      <c r="G129" s="444" t="s">
        <v>56</v>
      </c>
      <c r="H129" s="444" t="s">
        <v>3150</v>
      </c>
      <c r="I129" s="444" t="s">
        <v>2577</v>
      </c>
      <c r="J129" s="444" t="s">
        <v>2577</v>
      </c>
      <c r="K129" s="444" t="s">
        <v>2577</v>
      </c>
      <c r="L129" s="444"/>
      <c r="M129" s="444"/>
      <c r="N129" s="444"/>
      <c r="O129" s="444"/>
      <c r="P129" s="444"/>
      <c r="Q129" s="444"/>
      <c r="R129" s="444"/>
      <c r="S129" s="444"/>
      <c r="T129" s="444"/>
      <c r="U129" s="444"/>
      <c r="V129" s="444"/>
      <c r="W129" s="444"/>
      <c r="X129" s="444"/>
      <c r="Y129" s="444"/>
      <c r="Z129" s="444"/>
      <c r="AA129" s="444"/>
    </row>
    <row r="130" spans="1:27" ht="14.5">
      <c r="A130" s="437"/>
      <c r="B130" s="444" t="s">
        <v>3147</v>
      </c>
      <c r="C130" s="444" t="s">
        <v>3176</v>
      </c>
      <c r="D130" s="444"/>
      <c r="E130" s="444"/>
      <c r="F130" s="444" t="s">
        <v>56</v>
      </c>
      <c r="G130" s="444" t="s">
        <v>56</v>
      </c>
      <c r="H130" s="444" t="s">
        <v>3150</v>
      </c>
      <c r="I130" s="444" t="s">
        <v>2577</v>
      </c>
      <c r="J130" s="444" t="s">
        <v>2577</v>
      </c>
      <c r="K130" s="444" t="s">
        <v>2577</v>
      </c>
      <c r="L130" s="444"/>
      <c r="M130" s="444"/>
      <c r="N130" s="444"/>
      <c r="O130" s="444"/>
      <c r="P130" s="444"/>
      <c r="Q130" s="444"/>
      <c r="R130" s="444"/>
      <c r="S130" s="444"/>
      <c r="T130" s="444"/>
      <c r="U130" s="444"/>
      <c r="V130" s="444"/>
      <c r="W130" s="444"/>
      <c r="X130" s="444"/>
      <c r="Y130" s="444"/>
      <c r="Z130" s="444"/>
      <c r="AA130" s="444"/>
    </row>
    <row r="131" spans="1:27" ht="14.5">
      <c r="A131" s="437"/>
      <c r="B131" s="444" t="s">
        <v>3312</v>
      </c>
      <c r="C131" s="444"/>
      <c r="D131" s="444"/>
      <c r="E131" s="444"/>
      <c r="F131" s="444"/>
      <c r="G131" s="444"/>
      <c r="H131" s="444"/>
      <c r="I131" s="444"/>
      <c r="J131" s="444"/>
      <c r="K131" s="444"/>
      <c r="L131" s="444"/>
      <c r="M131" s="444"/>
      <c r="N131" s="444"/>
      <c r="O131" s="444"/>
      <c r="P131" s="444"/>
      <c r="Q131" s="444"/>
      <c r="R131" s="444"/>
      <c r="S131" s="444"/>
      <c r="T131" s="444"/>
      <c r="U131" s="444"/>
      <c r="V131" s="444"/>
      <c r="W131" s="444"/>
      <c r="X131" s="444"/>
      <c r="Y131" s="444"/>
      <c r="Z131" s="444"/>
      <c r="AA131" s="444"/>
    </row>
    <row r="132" spans="1:27" ht="14.5">
      <c r="A132" s="437" t="s">
        <v>264</v>
      </c>
      <c r="B132" s="444" t="s">
        <v>3147</v>
      </c>
      <c r="C132" s="444" t="s">
        <v>3247</v>
      </c>
      <c r="D132" s="444"/>
      <c r="E132" s="444"/>
      <c r="F132" s="444" t="s">
        <v>56</v>
      </c>
      <c r="G132" s="444" t="s">
        <v>56</v>
      </c>
      <c r="H132" s="444" t="s">
        <v>3150</v>
      </c>
      <c r="I132" s="444" t="s">
        <v>2577</v>
      </c>
      <c r="J132" s="444" t="s">
        <v>2577</v>
      </c>
      <c r="K132" s="444" t="s">
        <v>2577</v>
      </c>
      <c r="L132" s="444"/>
      <c r="M132" s="444"/>
      <c r="N132" s="444"/>
      <c r="O132" s="444"/>
      <c r="P132" s="444"/>
      <c r="Q132" s="444"/>
      <c r="R132" s="444"/>
      <c r="S132" s="444"/>
      <c r="T132" s="444"/>
      <c r="U132" s="444"/>
      <c r="V132" s="444"/>
      <c r="W132" s="444"/>
      <c r="X132" s="444"/>
      <c r="Y132" s="444"/>
      <c r="Z132" s="444"/>
      <c r="AA132" s="444"/>
    </row>
    <row r="133" spans="1:27" ht="14.5">
      <c r="A133" s="437" t="s">
        <v>266</v>
      </c>
      <c r="B133" s="444" t="s">
        <v>2871</v>
      </c>
      <c r="C133" s="444"/>
      <c r="D133" s="444"/>
      <c r="E133" s="444"/>
      <c r="F133" s="444" t="s">
        <v>56</v>
      </c>
      <c r="G133" s="444" t="s">
        <v>56</v>
      </c>
      <c r="H133" s="444" t="s">
        <v>3150</v>
      </c>
      <c r="I133" s="444" t="s">
        <v>2577</v>
      </c>
      <c r="J133" s="444" t="s">
        <v>2577</v>
      </c>
      <c r="K133" s="444" t="s">
        <v>2577</v>
      </c>
      <c r="L133" s="444"/>
      <c r="M133" s="444"/>
      <c r="N133" s="444"/>
      <c r="O133" s="444"/>
      <c r="P133" s="444"/>
      <c r="Q133" s="444"/>
      <c r="R133" s="444"/>
      <c r="S133" s="444"/>
      <c r="T133" s="444"/>
      <c r="U133" s="444"/>
      <c r="V133" s="444"/>
      <c r="W133" s="444"/>
      <c r="X133" s="444"/>
      <c r="Y133" s="444"/>
      <c r="Z133" s="444"/>
      <c r="AA133" s="444"/>
    </row>
    <row r="134" spans="1:27" ht="14.5">
      <c r="A134" s="437" t="s">
        <v>268</v>
      </c>
      <c r="B134" s="444" t="s">
        <v>3147</v>
      </c>
      <c r="C134" s="444"/>
      <c r="D134" s="444"/>
      <c r="E134" s="444"/>
      <c r="F134" s="444" t="s">
        <v>56</v>
      </c>
      <c r="G134" s="444" t="s">
        <v>56</v>
      </c>
      <c r="H134" s="444" t="s">
        <v>3150</v>
      </c>
      <c r="I134" s="444" t="s">
        <v>2577</v>
      </c>
      <c r="J134" s="444" t="s">
        <v>2577</v>
      </c>
      <c r="K134" s="444" t="s">
        <v>2577</v>
      </c>
      <c r="L134" s="444"/>
      <c r="M134" s="444" t="s">
        <v>3313</v>
      </c>
      <c r="N134" s="444"/>
      <c r="O134" s="444"/>
      <c r="P134" s="444"/>
      <c r="Q134" s="444"/>
      <c r="R134" s="444"/>
      <c r="S134" s="444"/>
      <c r="T134" s="444"/>
      <c r="U134" s="444"/>
      <c r="V134" s="444"/>
      <c r="W134" s="444"/>
      <c r="X134" s="444"/>
      <c r="Y134" s="444"/>
      <c r="Z134" s="444"/>
      <c r="AA134" s="444"/>
    </row>
    <row r="135" spans="1:27" ht="14.5">
      <c r="A135" s="444"/>
      <c r="B135" s="444" t="s">
        <v>3147</v>
      </c>
      <c r="C135" s="444"/>
      <c r="D135" s="444"/>
      <c r="E135" s="444"/>
      <c r="F135" s="444" t="s">
        <v>56</v>
      </c>
      <c r="G135" s="444" t="s">
        <v>56</v>
      </c>
      <c r="H135" s="444" t="s">
        <v>3150</v>
      </c>
      <c r="I135" s="444" t="s">
        <v>2577</v>
      </c>
      <c r="J135" s="444" t="s">
        <v>2577</v>
      </c>
      <c r="K135" s="444" t="s">
        <v>2577</v>
      </c>
      <c r="L135" s="444"/>
      <c r="M135" s="444" t="s">
        <v>3313</v>
      </c>
      <c r="N135" s="444"/>
      <c r="O135" s="444"/>
      <c r="P135" s="444"/>
      <c r="Q135" s="444"/>
      <c r="R135" s="444"/>
      <c r="S135" s="444"/>
      <c r="T135" s="444"/>
      <c r="U135" s="444"/>
      <c r="V135" s="444"/>
      <c r="W135" s="444"/>
      <c r="X135" s="444"/>
      <c r="Y135" s="444"/>
      <c r="Z135" s="444"/>
      <c r="AA135" s="444"/>
    </row>
    <row r="136" spans="1:27" ht="14.5">
      <c r="A136" s="444"/>
      <c r="B136" s="444" t="s">
        <v>3147</v>
      </c>
      <c r="C136" s="444"/>
      <c r="D136" s="444"/>
      <c r="E136" s="444"/>
      <c r="F136" s="444" t="s">
        <v>56</v>
      </c>
      <c r="G136" s="444" t="s">
        <v>56</v>
      </c>
      <c r="H136" s="444" t="s">
        <v>3150</v>
      </c>
      <c r="I136" s="444" t="s">
        <v>2577</v>
      </c>
      <c r="J136" s="444" t="s">
        <v>2577</v>
      </c>
      <c r="K136" s="444" t="s">
        <v>2577</v>
      </c>
      <c r="L136" s="444"/>
      <c r="M136" s="444" t="s">
        <v>3313</v>
      </c>
      <c r="N136" s="444"/>
      <c r="O136" s="444"/>
      <c r="P136" s="444"/>
      <c r="Q136" s="444"/>
      <c r="R136" s="444"/>
      <c r="S136" s="444"/>
      <c r="T136" s="444"/>
      <c r="U136" s="444"/>
      <c r="V136" s="444"/>
      <c r="W136" s="444"/>
      <c r="X136" s="444"/>
      <c r="Y136" s="444"/>
      <c r="Z136" s="444"/>
      <c r="AA136" s="444"/>
    </row>
    <row r="137" spans="1:27" ht="14.5">
      <c r="A137" s="6" t="s">
        <v>270</v>
      </c>
      <c r="B137" s="444" t="s">
        <v>3180</v>
      </c>
      <c r="C137" s="444" t="s">
        <v>3188</v>
      </c>
      <c r="D137" s="444" t="s">
        <v>3182</v>
      </c>
      <c r="E137" s="444" t="s">
        <v>3170</v>
      </c>
      <c r="F137" s="444" t="s">
        <v>56</v>
      </c>
      <c r="G137" s="444" t="s">
        <v>56</v>
      </c>
      <c r="H137" s="444" t="s">
        <v>3150</v>
      </c>
      <c r="I137" s="444" t="s">
        <v>2577</v>
      </c>
      <c r="J137" s="444" t="s">
        <v>3314</v>
      </c>
      <c r="K137" s="444" t="s">
        <v>3315</v>
      </c>
      <c r="L137" s="444"/>
      <c r="M137" s="444"/>
      <c r="N137" s="444"/>
      <c r="O137" s="444"/>
      <c r="P137" s="444"/>
      <c r="Q137" s="444"/>
      <c r="R137" s="444"/>
      <c r="S137" s="444"/>
      <c r="T137" s="444"/>
      <c r="U137" s="444"/>
      <c r="V137" s="444"/>
      <c r="W137" s="444"/>
      <c r="X137" s="444"/>
      <c r="Y137" s="444"/>
      <c r="Z137" s="444"/>
      <c r="AA137" s="444"/>
    </row>
    <row r="138" spans="1:27" ht="14.5">
      <c r="A138" s="6" t="s">
        <v>273</v>
      </c>
      <c r="B138" s="444" t="s">
        <v>3180</v>
      </c>
      <c r="C138" s="444" t="s">
        <v>3183</v>
      </c>
      <c r="D138" s="444"/>
      <c r="E138" s="444"/>
      <c r="F138" s="444" t="s">
        <v>56</v>
      </c>
      <c r="G138" s="444" t="s">
        <v>56</v>
      </c>
      <c r="H138" s="444" t="s">
        <v>3150</v>
      </c>
      <c r="I138" s="444" t="s">
        <v>2577</v>
      </c>
      <c r="J138" s="444" t="s">
        <v>2577</v>
      </c>
      <c r="K138" s="444" t="s">
        <v>2577</v>
      </c>
      <c r="L138" s="444"/>
      <c r="M138" s="444"/>
      <c r="N138" s="444"/>
      <c r="O138" s="444"/>
      <c r="P138" s="444"/>
      <c r="Q138" s="444"/>
      <c r="R138" s="444"/>
      <c r="S138" s="444"/>
      <c r="T138" s="444"/>
      <c r="U138" s="444"/>
      <c r="V138" s="444"/>
      <c r="W138" s="444"/>
      <c r="X138" s="444"/>
      <c r="Y138" s="444"/>
      <c r="Z138" s="444"/>
      <c r="AA138" s="444"/>
    </row>
    <row r="139" spans="1:27" ht="14.5">
      <c r="A139" s="444"/>
      <c r="B139" s="444" t="s">
        <v>3147</v>
      </c>
      <c r="C139" s="444" t="s">
        <v>3217</v>
      </c>
      <c r="D139" s="444"/>
      <c r="E139" s="444"/>
      <c r="F139" s="444" t="s">
        <v>56</v>
      </c>
      <c r="G139" s="444" t="s">
        <v>56</v>
      </c>
      <c r="H139" s="444" t="s">
        <v>3150</v>
      </c>
      <c r="I139" s="444" t="s">
        <v>2577</v>
      </c>
      <c r="J139" s="444" t="s">
        <v>2577</v>
      </c>
      <c r="K139" s="444" t="s">
        <v>2577</v>
      </c>
      <c r="L139" s="444"/>
      <c r="M139" s="444"/>
      <c r="N139" s="444"/>
      <c r="O139" s="444"/>
      <c r="P139" s="444"/>
      <c r="Q139" s="444"/>
      <c r="R139" s="444"/>
      <c r="S139" s="444"/>
      <c r="T139" s="444"/>
      <c r="U139" s="444"/>
      <c r="V139" s="444"/>
      <c r="W139" s="444"/>
      <c r="X139" s="444"/>
      <c r="Y139" s="444"/>
      <c r="Z139" s="444"/>
      <c r="AA139" s="444"/>
    </row>
    <row r="140" spans="1:27" ht="14.5">
      <c r="A140" s="444"/>
      <c r="B140" s="444" t="s">
        <v>3147</v>
      </c>
      <c r="C140" s="444" t="s">
        <v>3284</v>
      </c>
      <c r="D140" s="444" t="s">
        <v>3147</v>
      </c>
      <c r="E140" s="444" t="s">
        <v>3316</v>
      </c>
      <c r="F140" s="444" t="s">
        <v>56</v>
      </c>
      <c r="G140" s="444" t="s">
        <v>56</v>
      </c>
      <c r="H140" s="444" t="s">
        <v>3150</v>
      </c>
      <c r="I140" s="444" t="s">
        <v>2577</v>
      </c>
      <c r="J140" s="444" t="s">
        <v>2577</v>
      </c>
      <c r="K140" s="444" t="s">
        <v>2577</v>
      </c>
      <c r="L140" s="444"/>
      <c r="M140" s="444"/>
      <c r="N140" s="444"/>
      <c r="O140" s="444"/>
      <c r="P140" s="444"/>
      <c r="Q140" s="444"/>
      <c r="R140" s="444"/>
      <c r="S140" s="444"/>
      <c r="T140" s="444"/>
      <c r="U140" s="444"/>
      <c r="V140" s="444"/>
      <c r="W140" s="444"/>
      <c r="X140" s="444"/>
      <c r="Y140" s="444"/>
      <c r="Z140" s="444"/>
      <c r="AA140" s="444"/>
    </row>
    <row r="141" spans="1:27" ht="14.5">
      <c r="A141" s="43" t="s">
        <v>276</v>
      </c>
      <c r="B141" s="444" t="s">
        <v>3147</v>
      </c>
      <c r="C141" s="444" t="s">
        <v>3217</v>
      </c>
      <c r="D141" s="444" t="s">
        <v>3147</v>
      </c>
      <c r="E141" s="444" t="s">
        <v>3274</v>
      </c>
      <c r="F141" s="444" t="s">
        <v>56</v>
      </c>
      <c r="G141" s="444" t="s">
        <v>56</v>
      </c>
      <c r="H141" s="444" t="s">
        <v>3150</v>
      </c>
      <c r="I141" s="444" t="s">
        <v>2577</v>
      </c>
      <c r="J141" s="444" t="s">
        <v>3059</v>
      </c>
      <c r="K141" s="444" t="s">
        <v>3315</v>
      </c>
      <c r="L141" s="444"/>
      <c r="M141" s="444"/>
      <c r="N141" s="444"/>
      <c r="O141" s="444"/>
      <c r="P141" s="444"/>
      <c r="Q141" s="444"/>
      <c r="R141" s="444"/>
      <c r="S141" s="444"/>
      <c r="T141" s="444"/>
      <c r="U141" s="444"/>
      <c r="V141" s="444"/>
      <c r="W141" s="444"/>
      <c r="X141" s="444"/>
      <c r="Y141" s="444"/>
      <c r="Z141" s="444"/>
      <c r="AA141" s="444"/>
    </row>
    <row r="142" spans="1:27" ht="14.5">
      <c r="A142" s="444"/>
      <c r="B142" s="444" t="s">
        <v>3147</v>
      </c>
      <c r="C142" s="444" t="s">
        <v>3217</v>
      </c>
      <c r="D142" s="444" t="s">
        <v>3147</v>
      </c>
      <c r="E142" s="444" t="s">
        <v>3274</v>
      </c>
      <c r="F142" s="444" t="s">
        <v>56</v>
      </c>
      <c r="G142" s="444" t="s">
        <v>56</v>
      </c>
      <c r="H142" s="444" t="s">
        <v>3150</v>
      </c>
      <c r="I142" s="444" t="s">
        <v>2577</v>
      </c>
      <c r="J142" s="444" t="s">
        <v>3059</v>
      </c>
      <c r="K142" s="444" t="s">
        <v>3315</v>
      </c>
      <c r="L142" s="444"/>
      <c r="M142" s="444"/>
      <c r="N142" s="444"/>
      <c r="O142" s="444"/>
      <c r="P142" s="444"/>
      <c r="Q142" s="444"/>
      <c r="R142" s="444"/>
      <c r="S142" s="444"/>
      <c r="T142" s="444"/>
      <c r="U142" s="444"/>
      <c r="V142" s="444"/>
      <c r="W142" s="444"/>
      <c r="X142" s="444"/>
      <c r="Y142" s="444"/>
      <c r="Z142" s="444"/>
      <c r="AA142" s="444"/>
    </row>
    <row r="143" spans="1:27" ht="14.5">
      <c r="A143" s="43" t="s">
        <v>279</v>
      </c>
      <c r="B143" s="444" t="s">
        <v>3180</v>
      </c>
      <c r="C143" s="444"/>
      <c r="D143" s="444"/>
      <c r="E143" s="444"/>
      <c r="F143" s="444" t="s">
        <v>56</v>
      </c>
      <c r="G143" s="444" t="s">
        <v>56</v>
      </c>
      <c r="H143" s="444" t="s">
        <v>3150</v>
      </c>
      <c r="I143" s="444" t="s">
        <v>2577</v>
      </c>
      <c r="J143" s="444" t="s">
        <v>2358</v>
      </c>
      <c r="K143" s="444" t="s">
        <v>2577</v>
      </c>
      <c r="L143" s="444" t="s">
        <v>3317</v>
      </c>
      <c r="M143" s="444"/>
      <c r="N143" s="444"/>
      <c r="O143" s="444"/>
      <c r="P143" s="444"/>
      <c r="Q143" s="444"/>
      <c r="R143" s="444"/>
      <c r="S143" s="444"/>
      <c r="T143" s="444"/>
      <c r="U143" s="444"/>
      <c r="V143" s="444"/>
      <c r="W143" s="444"/>
      <c r="X143" s="444"/>
      <c r="Y143" s="444"/>
      <c r="Z143" s="444"/>
      <c r="AA143" s="444"/>
    </row>
    <row r="144" spans="1:27" ht="14.5">
      <c r="A144" s="444"/>
      <c r="B144" s="444" t="s">
        <v>3318</v>
      </c>
      <c r="C144" s="444"/>
      <c r="D144" s="444"/>
      <c r="E144" s="444"/>
      <c r="F144" s="444" t="s">
        <v>56</v>
      </c>
      <c r="G144" s="444" t="s">
        <v>56</v>
      </c>
      <c r="H144" s="444" t="s">
        <v>3150</v>
      </c>
      <c r="I144" s="444" t="s">
        <v>2577</v>
      </c>
      <c r="J144" s="444" t="s">
        <v>2358</v>
      </c>
      <c r="K144" s="444" t="s">
        <v>2577</v>
      </c>
      <c r="L144" s="444"/>
      <c r="M144" s="444" t="s">
        <v>3319</v>
      </c>
      <c r="N144" s="444"/>
      <c r="O144" s="444"/>
      <c r="P144" s="444"/>
      <c r="Q144" s="444"/>
      <c r="R144" s="444"/>
      <c r="S144" s="444"/>
      <c r="T144" s="444"/>
      <c r="U144" s="444"/>
      <c r="V144" s="444"/>
      <c r="W144" s="444"/>
      <c r="X144" s="444"/>
      <c r="Y144" s="444"/>
      <c r="Z144" s="444"/>
      <c r="AA144" s="444"/>
    </row>
    <row r="145" spans="1:27" ht="14.5">
      <c r="A145" s="437" t="s">
        <v>280</v>
      </c>
      <c r="B145" s="444" t="s">
        <v>3147</v>
      </c>
      <c r="C145" s="444"/>
      <c r="D145" s="444"/>
      <c r="E145" s="444"/>
      <c r="F145" s="444" t="s">
        <v>56</v>
      </c>
      <c r="G145" s="444" t="s">
        <v>56</v>
      </c>
      <c r="H145" s="444" t="s">
        <v>3150</v>
      </c>
      <c r="I145" s="444" t="s">
        <v>2577</v>
      </c>
      <c r="J145" s="444" t="s">
        <v>2577</v>
      </c>
      <c r="K145" s="444" t="s">
        <v>2577</v>
      </c>
      <c r="L145" s="444"/>
      <c r="M145" s="444"/>
      <c r="N145" s="444"/>
      <c r="O145" s="444"/>
      <c r="P145" s="444"/>
      <c r="Q145" s="444"/>
      <c r="R145" s="444"/>
      <c r="S145" s="444"/>
      <c r="T145" s="444"/>
      <c r="U145" s="444"/>
      <c r="V145" s="444"/>
      <c r="W145" s="444"/>
      <c r="X145" s="444"/>
      <c r="Y145" s="444"/>
      <c r="Z145" s="444"/>
      <c r="AA145" s="444"/>
    </row>
    <row r="146" spans="1:27" ht="14.5">
      <c r="A146" s="43" t="s">
        <v>282</v>
      </c>
      <c r="B146" s="444" t="s">
        <v>3180</v>
      </c>
      <c r="C146" s="444" t="s">
        <v>3217</v>
      </c>
      <c r="D146" s="444"/>
      <c r="E146" s="444"/>
      <c r="F146" s="444" t="s">
        <v>56</v>
      </c>
      <c r="G146" s="444" t="s">
        <v>56</v>
      </c>
      <c r="H146" s="444" t="s">
        <v>3150</v>
      </c>
      <c r="I146" s="444" t="s">
        <v>2577</v>
      </c>
      <c r="J146" s="444" t="s">
        <v>2577</v>
      </c>
      <c r="K146" s="444" t="s">
        <v>2577</v>
      </c>
      <c r="L146" s="444"/>
      <c r="M146" s="444"/>
      <c r="N146" s="444"/>
      <c r="O146" s="444"/>
      <c r="P146" s="444"/>
      <c r="Q146" s="444"/>
      <c r="R146" s="444"/>
      <c r="S146" s="444"/>
      <c r="T146" s="444"/>
      <c r="U146" s="444"/>
      <c r="V146" s="444"/>
      <c r="W146" s="444"/>
      <c r="X146" s="444"/>
      <c r="Y146" s="444"/>
      <c r="Z146" s="444"/>
      <c r="AA146" s="444"/>
    </row>
    <row r="147" spans="1:27" ht="14.5">
      <c r="A147" s="437" t="s">
        <v>283</v>
      </c>
      <c r="B147" s="444" t="s">
        <v>3320</v>
      </c>
      <c r="C147" s="444"/>
      <c r="D147" s="444"/>
      <c r="E147" s="444"/>
      <c r="F147" s="444" t="s">
        <v>56</v>
      </c>
      <c r="G147" s="444" t="s">
        <v>56</v>
      </c>
      <c r="H147" s="444" t="s">
        <v>3150</v>
      </c>
      <c r="I147" s="444" t="s">
        <v>2577</v>
      </c>
      <c r="J147" s="444" t="s">
        <v>2577</v>
      </c>
      <c r="K147" s="444" t="s">
        <v>2577</v>
      </c>
      <c r="L147" s="444"/>
      <c r="M147" s="444"/>
      <c r="N147" s="444"/>
      <c r="O147" s="444"/>
      <c r="P147" s="444"/>
      <c r="Q147" s="444"/>
      <c r="R147" s="444"/>
      <c r="S147" s="444"/>
      <c r="T147" s="444"/>
      <c r="U147" s="444"/>
      <c r="V147" s="444"/>
      <c r="W147" s="444"/>
      <c r="X147" s="444"/>
      <c r="Y147" s="444"/>
      <c r="Z147" s="444"/>
      <c r="AA147" s="444"/>
    </row>
    <row r="148" spans="1:27" ht="14.5">
      <c r="A148" s="437" t="s">
        <v>286</v>
      </c>
      <c r="B148" s="444" t="s">
        <v>3180</v>
      </c>
      <c r="C148" s="444" t="s">
        <v>3321</v>
      </c>
      <c r="D148" s="444" t="s">
        <v>3180</v>
      </c>
      <c r="E148" s="444" t="s">
        <v>3170</v>
      </c>
      <c r="F148" s="444" t="s">
        <v>56</v>
      </c>
      <c r="G148" s="444" t="s">
        <v>56</v>
      </c>
      <c r="H148" s="444" t="s">
        <v>3150</v>
      </c>
      <c r="I148" s="444" t="s">
        <v>2577</v>
      </c>
      <c r="J148" s="444" t="s">
        <v>2577</v>
      </c>
      <c r="K148" s="444" t="s">
        <v>2577</v>
      </c>
      <c r="L148" s="444" t="s">
        <v>3322</v>
      </c>
      <c r="M148" s="444" t="s">
        <v>3323</v>
      </c>
      <c r="N148" s="444"/>
      <c r="O148" s="444"/>
      <c r="P148" s="444"/>
      <c r="Q148" s="444"/>
      <c r="R148" s="444"/>
      <c r="S148" s="444"/>
      <c r="T148" s="444"/>
      <c r="U148" s="444"/>
      <c r="V148" s="444"/>
      <c r="W148" s="444"/>
      <c r="X148" s="444"/>
      <c r="Y148" s="444"/>
      <c r="Z148" s="444"/>
      <c r="AA148" s="444"/>
    </row>
    <row r="149" spans="1:27" ht="14.5">
      <c r="A149" s="437" t="s">
        <v>287</v>
      </c>
      <c r="B149" s="444" t="s">
        <v>3147</v>
      </c>
      <c r="C149" s="444" t="s">
        <v>3176</v>
      </c>
      <c r="D149" s="444" t="s">
        <v>3147</v>
      </c>
      <c r="E149" s="444" t="s">
        <v>3217</v>
      </c>
      <c r="F149" s="444" t="s">
        <v>56</v>
      </c>
      <c r="G149" s="444" t="s">
        <v>56</v>
      </c>
      <c r="H149" s="444" t="s">
        <v>3150</v>
      </c>
      <c r="I149" s="444" t="s">
        <v>2577</v>
      </c>
      <c r="J149" s="444" t="s">
        <v>2577</v>
      </c>
      <c r="K149" s="444" t="s">
        <v>2577</v>
      </c>
      <c r="L149" s="444"/>
      <c r="M149" s="444"/>
      <c r="N149" s="444"/>
      <c r="O149" s="444"/>
      <c r="P149" s="444"/>
      <c r="Q149" s="444"/>
      <c r="R149" s="444"/>
      <c r="S149" s="444"/>
      <c r="T149" s="444"/>
      <c r="U149" s="444"/>
      <c r="V149" s="444"/>
      <c r="W149" s="444"/>
      <c r="X149" s="444"/>
      <c r="Y149" s="444"/>
      <c r="Z149" s="444"/>
      <c r="AA149" s="444"/>
    </row>
    <row r="150" spans="1:27" ht="14.5">
      <c r="A150" s="19" t="s">
        <v>289</v>
      </c>
      <c r="B150" s="444" t="s">
        <v>3180</v>
      </c>
      <c r="C150" s="444" t="s">
        <v>3324</v>
      </c>
      <c r="D150" s="444" t="s">
        <v>3180</v>
      </c>
      <c r="E150" s="444" t="s">
        <v>3325</v>
      </c>
      <c r="F150" s="444" t="s">
        <v>56</v>
      </c>
      <c r="G150" s="444" t="s">
        <v>56</v>
      </c>
      <c r="H150" s="444" t="s">
        <v>3150</v>
      </c>
      <c r="I150" s="444" t="s">
        <v>2577</v>
      </c>
      <c r="J150" s="444" t="s">
        <v>3326</v>
      </c>
      <c r="K150" s="444" t="s">
        <v>3250</v>
      </c>
      <c r="L150" s="444"/>
      <c r="M150" s="444" t="s">
        <v>3327</v>
      </c>
      <c r="N150" s="444"/>
      <c r="O150" s="444"/>
      <c r="P150" s="444"/>
      <c r="Q150" s="444"/>
      <c r="R150" s="444"/>
      <c r="S150" s="444"/>
      <c r="T150" s="444"/>
      <c r="U150" s="444"/>
      <c r="V150" s="444"/>
      <c r="W150" s="444"/>
      <c r="X150" s="444"/>
      <c r="Y150" s="444"/>
      <c r="Z150" s="444"/>
      <c r="AA150" s="444"/>
    </row>
    <row r="151" spans="1:27" ht="14.5">
      <c r="A151" s="437"/>
      <c r="B151" s="444"/>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444"/>
      <c r="Y151" s="444"/>
      <c r="Z151" s="444"/>
      <c r="AA151" s="444"/>
    </row>
    <row r="152" spans="1:27" ht="14.5">
      <c r="A152" s="444"/>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444"/>
      <c r="Y152" s="444"/>
      <c r="Z152" s="444"/>
      <c r="AA152" s="444"/>
    </row>
    <row r="153" spans="1:27" ht="14.5">
      <c r="A153" s="43" t="s">
        <v>290</v>
      </c>
      <c r="B153" s="444" t="s">
        <v>3158</v>
      </c>
      <c r="C153" s="444"/>
      <c r="D153" s="444"/>
      <c r="E153" s="444"/>
      <c r="F153" s="444" t="s">
        <v>56</v>
      </c>
      <c r="G153" s="444" t="s">
        <v>56</v>
      </c>
      <c r="H153" s="444" t="s">
        <v>3150</v>
      </c>
      <c r="I153" s="444" t="s">
        <v>2577</v>
      </c>
      <c r="J153" s="444" t="s">
        <v>2577</v>
      </c>
      <c r="K153" s="444" t="s">
        <v>2577</v>
      </c>
      <c r="L153" s="444"/>
      <c r="M153" s="444"/>
      <c r="N153" s="444" t="s">
        <v>254</v>
      </c>
      <c r="O153" s="444"/>
      <c r="P153" s="444"/>
      <c r="Q153" s="444"/>
      <c r="R153" s="444"/>
      <c r="S153" s="444"/>
      <c r="T153" s="444"/>
      <c r="U153" s="444"/>
      <c r="V153" s="444"/>
      <c r="W153" s="444"/>
      <c r="X153" s="444"/>
      <c r="Y153" s="444"/>
      <c r="Z153" s="444"/>
      <c r="AA153" s="444"/>
    </row>
    <row r="154" spans="1:27" ht="14.5">
      <c r="A154" s="437" t="s">
        <v>294</v>
      </c>
      <c r="B154" s="435" t="s">
        <v>3328</v>
      </c>
      <c r="C154" s="444"/>
      <c r="D154" s="444"/>
      <c r="E154" s="444"/>
      <c r="F154" s="444" t="s">
        <v>3329</v>
      </c>
      <c r="G154" s="444" t="s">
        <v>3329</v>
      </c>
      <c r="H154" s="444" t="s">
        <v>3150</v>
      </c>
      <c r="I154" s="444" t="s">
        <v>2577</v>
      </c>
      <c r="J154" s="444" t="s">
        <v>2577</v>
      </c>
      <c r="K154" s="444" t="s">
        <v>2577</v>
      </c>
      <c r="L154" s="444"/>
      <c r="M154" s="444"/>
      <c r="N154" s="444"/>
      <c r="O154" s="444"/>
      <c r="P154" s="444"/>
      <c r="Q154" s="444"/>
      <c r="R154" s="444"/>
      <c r="S154" s="444"/>
      <c r="T154" s="444"/>
      <c r="U154" s="444"/>
      <c r="V154" s="444"/>
      <c r="W154" s="444"/>
      <c r="X154" s="444"/>
      <c r="Y154" s="444"/>
      <c r="Z154" s="444"/>
      <c r="AA154" s="444"/>
    </row>
    <row r="155" spans="1:27" ht="14.5">
      <c r="A155" s="43" t="s">
        <v>298</v>
      </c>
      <c r="B155" s="444" t="s">
        <v>3147</v>
      </c>
      <c r="C155" s="444"/>
      <c r="D155" s="444"/>
      <c r="E155" s="444"/>
      <c r="F155" s="444" t="s">
        <v>56</v>
      </c>
      <c r="G155" s="444" t="s">
        <v>56</v>
      </c>
      <c r="H155" s="444" t="s">
        <v>3150</v>
      </c>
      <c r="I155" s="444" t="s">
        <v>2577</v>
      </c>
      <c r="J155" s="444" t="s">
        <v>2577</v>
      </c>
      <c r="K155" s="444" t="s">
        <v>2577</v>
      </c>
      <c r="L155" s="444"/>
      <c r="M155" s="444"/>
      <c r="N155" s="444"/>
      <c r="O155" s="444"/>
      <c r="P155" s="444"/>
      <c r="Q155" s="444"/>
      <c r="R155" s="444"/>
      <c r="S155" s="444"/>
      <c r="T155" s="444"/>
      <c r="U155" s="444"/>
      <c r="V155" s="444"/>
      <c r="W155" s="444"/>
      <c r="X155" s="444"/>
      <c r="Y155" s="444"/>
      <c r="Z155" s="444"/>
      <c r="AA155" s="444"/>
    </row>
    <row r="157" spans="1:27" ht="14.5">
      <c r="A157" s="40" t="s">
        <v>301</v>
      </c>
      <c r="B157" s="444" t="s">
        <v>3180</v>
      </c>
      <c r="C157" s="444" t="s">
        <v>3161</v>
      </c>
      <c r="D157" s="444"/>
      <c r="E157" s="444"/>
      <c r="F157" s="444" t="s">
        <v>56</v>
      </c>
      <c r="G157" s="444" t="s">
        <v>56</v>
      </c>
      <c r="H157" s="444" t="s">
        <v>3150</v>
      </c>
      <c r="I157" s="444" t="s">
        <v>2577</v>
      </c>
      <c r="J157" s="444" t="s">
        <v>3059</v>
      </c>
      <c r="K157" s="444" t="s">
        <v>1961</v>
      </c>
      <c r="L157" s="444" t="s">
        <v>1961</v>
      </c>
      <c r="M157" s="444"/>
      <c r="N157" s="444"/>
      <c r="O157" s="444"/>
      <c r="P157" s="444"/>
      <c r="Q157" s="444"/>
      <c r="R157" s="444"/>
      <c r="S157" s="444"/>
      <c r="T157" s="444"/>
      <c r="U157" s="444"/>
      <c r="V157" s="444"/>
      <c r="W157" s="444"/>
      <c r="X157" s="444"/>
      <c r="Y157" s="444"/>
      <c r="Z157" s="444"/>
      <c r="AA157" s="444"/>
    </row>
    <row r="158" spans="1:27" ht="14.5">
      <c r="A158" s="40"/>
      <c r="B158" s="444" t="s">
        <v>3147</v>
      </c>
      <c r="C158" s="444" t="s">
        <v>3161</v>
      </c>
      <c r="D158" s="444"/>
      <c r="E158" s="444"/>
      <c r="F158" s="444" t="s">
        <v>56</v>
      </c>
      <c r="G158" s="444" t="s">
        <v>56</v>
      </c>
      <c r="H158" s="444" t="s">
        <v>3150</v>
      </c>
      <c r="I158" s="444" t="s">
        <v>2577</v>
      </c>
      <c r="J158" s="444" t="s">
        <v>3059</v>
      </c>
      <c r="K158" s="444" t="s">
        <v>1961</v>
      </c>
      <c r="L158" s="444"/>
      <c r="M158" s="444"/>
      <c r="N158" s="444"/>
      <c r="O158" s="444"/>
      <c r="P158" s="444"/>
      <c r="Q158" s="444"/>
      <c r="R158" s="444"/>
      <c r="S158" s="444"/>
      <c r="T158" s="444"/>
      <c r="U158" s="444"/>
      <c r="V158" s="444"/>
      <c r="W158" s="444"/>
      <c r="X158" s="444"/>
      <c r="Y158" s="444"/>
      <c r="Z158" s="444"/>
      <c r="AA158" s="444"/>
    </row>
    <row r="159" spans="1:27" ht="14.5">
      <c r="A159" s="40" t="s">
        <v>302</v>
      </c>
      <c r="B159" s="444" t="s">
        <v>3147</v>
      </c>
      <c r="C159" s="444"/>
      <c r="D159" s="444"/>
      <c r="E159" s="444"/>
      <c r="F159" s="444" t="s">
        <v>56</v>
      </c>
      <c r="G159" s="444" t="s">
        <v>56</v>
      </c>
      <c r="H159" s="444" t="s">
        <v>3150</v>
      </c>
      <c r="I159" s="444" t="s">
        <v>2577</v>
      </c>
      <c r="J159" s="444" t="s">
        <v>2577</v>
      </c>
      <c r="K159" s="444" t="s">
        <v>2577</v>
      </c>
      <c r="L159" s="444"/>
      <c r="M159" s="444" t="s">
        <v>3330</v>
      </c>
      <c r="N159" s="444"/>
      <c r="O159" s="444"/>
      <c r="P159" s="444"/>
      <c r="Q159" s="444"/>
      <c r="R159" s="444"/>
      <c r="S159" s="444"/>
      <c r="T159" s="444"/>
      <c r="U159" s="444"/>
      <c r="V159" s="444"/>
      <c r="W159" s="444"/>
      <c r="X159" s="444"/>
      <c r="Y159" s="444"/>
      <c r="Z159" s="444"/>
      <c r="AA159" s="444"/>
    </row>
    <row r="160" spans="1:27" ht="14.5">
      <c r="A160" s="40" t="s">
        <v>1973</v>
      </c>
      <c r="B160" s="444" t="s">
        <v>3266</v>
      </c>
      <c r="C160" s="444"/>
      <c r="D160" s="444"/>
      <c r="E160" s="444"/>
      <c r="F160" s="444" t="s">
        <v>56</v>
      </c>
      <c r="G160" s="444" t="s">
        <v>56</v>
      </c>
      <c r="H160" s="444" t="s">
        <v>3150</v>
      </c>
      <c r="I160" s="444" t="s">
        <v>2577</v>
      </c>
      <c r="J160" s="444" t="s">
        <v>2577</v>
      </c>
      <c r="K160" s="444" t="s">
        <v>2577</v>
      </c>
      <c r="L160" s="444"/>
      <c r="M160" s="444"/>
      <c r="N160" s="444"/>
      <c r="O160" s="444"/>
      <c r="P160" s="444"/>
      <c r="Q160" s="444"/>
      <c r="R160" s="444"/>
      <c r="S160" s="444"/>
      <c r="T160" s="444"/>
      <c r="U160" s="444"/>
      <c r="V160" s="444"/>
      <c r="W160" s="444"/>
      <c r="X160" s="444"/>
      <c r="Y160" s="444"/>
      <c r="Z160" s="444"/>
      <c r="AA160" s="444"/>
    </row>
    <row r="161" spans="1:27" ht="14.5">
      <c r="A161" s="40" t="s">
        <v>308</v>
      </c>
      <c r="B161" s="444" t="s">
        <v>3163</v>
      </c>
      <c r="C161" s="444"/>
      <c r="D161" s="444"/>
      <c r="E161" s="444"/>
      <c r="F161" s="444" t="s">
        <v>56</v>
      </c>
      <c r="G161" s="444" t="s">
        <v>56</v>
      </c>
      <c r="H161" s="444" t="s">
        <v>3150</v>
      </c>
      <c r="I161" s="444" t="s">
        <v>2577</v>
      </c>
      <c r="J161" s="444" t="s">
        <v>2577</v>
      </c>
      <c r="K161" s="444" t="s">
        <v>2577</v>
      </c>
      <c r="L161" s="444"/>
      <c r="M161" s="444"/>
      <c r="N161" s="444"/>
      <c r="O161" s="444"/>
      <c r="P161" s="444"/>
      <c r="Q161" s="444"/>
      <c r="R161" s="444"/>
      <c r="S161" s="444"/>
      <c r="T161" s="444"/>
      <c r="U161" s="444"/>
      <c r="V161" s="444"/>
      <c r="W161" s="444"/>
      <c r="X161" s="444"/>
      <c r="Y161" s="444"/>
      <c r="Z161" s="444"/>
      <c r="AA161" s="444"/>
    </row>
    <row r="162" spans="1:27" ht="14.5">
      <c r="A162" s="40" t="s">
        <v>311</v>
      </c>
      <c r="B162" s="444" t="s">
        <v>3147</v>
      </c>
      <c r="C162" s="444" t="s">
        <v>3155</v>
      </c>
      <c r="D162" s="444" t="s">
        <v>3147</v>
      </c>
      <c r="E162" s="444"/>
      <c r="F162" s="444" t="s">
        <v>56</v>
      </c>
      <c r="G162" s="444" t="s">
        <v>56</v>
      </c>
      <c r="H162" s="444" t="s">
        <v>3150</v>
      </c>
      <c r="I162" s="444" t="s">
        <v>41</v>
      </c>
      <c r="J162" s="444" t="s">
        <v>2577</v>
      </c>
      <c r="K162" s="444" t="s">
        <v>2577</v>
      </c>
      <c r="L162" s="444"/>
      <c r="M162" s="444" t="s">
        <v>3331</v>
      </c>
      <c r="N162" s="444"/>
      <c r="O162" s="444"/>
      <c r="P162" s="444"/>
      <c r="Q162" s="444"/>
      <c r="R162" s="444"/>
      <c r="S162" s="444"/>
      <c r="T162" s="444"/>
      <c r="U162" s="444"/>
      <c r="V162" s="444"/>
      <c r="W162" s="444"/>
      <c r="X162" s="444"/>
      <c r="Y162" s="444"/>
      <c r="Z162" s="444"/>
      <c r="AA162" s="444"/>
    </row>
    <row r="163" spans="1:27" ht="14.5">
      <c r="A163" s="40" t="s">
        <v>312</v>
      </c>
      <c r="B163" s="444" t="s">
        <v>3332</v>
      </c>
      <c r="C163" s="444" t="s">
        <v>3324</v>
      </c>
      <c r="D163" s="444"/>
      <c r="E163" s="444"/>
      <c r="F163" s="444" t="s">
        <v>56</v>
      </c>
      <c r="G163" s="444" t="s">
        <v>56</v>
      </c>
      <c r="H163" s="444" t="s">
        <v>3150</v>
      </c>
      <c r="I163" s="444" t="s">
        <v>2577</v>
      </c>
      <c r="J163" s="444" t="s">
        <v>2577</v>
      </c>
      <c r="K163" s="444" t="s">
        <v>2577</v>
      </c>
      <c r="L163" s="444"/>
      <c r="M163" s="444"/>
      <c r="N163" s="444"/>
      <c r="O163" s="444"/>
      <c r="P163" s="444"/>
      <c r="Q163" s="444"/>
      <c r="R163" s="444"/>
      <c r="S163" s="444"/>
      <c r="T163" s="444"/>
      <c r="U163" s="444"/>
      <c r="V163" s="444"/>
      <c r="W163" s="444"/>
      <c r="X163" s="444"/>
      <c r="Y163" s="444"/>
      <c r="Z163" s="444"/>
      <c r="AA163" s="444"/>
    </row>
    <row r="164" spans="1:27" ht="14.5">
      <c r="A164" s="40" t="s">
        <v>314</v>
      </c>
      <c r="B164" s="444" t="s">
        <v>3333</v>
      </c>
      <c r="C164" s="444" t="s">
        <v>3334</v>
      </c>
      <c r="D164" s="444"/>
      <c r="E164" s="444"/>
      <c r="F164" s="444" t="s">
        <v>56</v>
      </c>
      <c r="G164" s="444" t="s">
        <v>56</v>
      </c>
      <c r="H164" s="444" t="s">
        <v>3150</v>
      </c>
      <c r="I164" s="444" t="s">
        <v>2577</v>
      </c>
      <c r="J164" s="444" t="s">
        <v>1961</v>
      </c>
      <c r="K164" s="444" t="s">
        <v>2358</v>
      </c>
      <c r="L164" s="444"/>
      <c r="M164" s="444"/>
      <c r="N164" s="444"/>
      <c r="O164" s="444"/>
      <c r="P164" s="444"/>
      <c r="Q164" s="444"/>
      <c r="R164" s="444"/>
      <c r="S164" s="444"/>
      <c r="T164" s="444"/>
      <c r="U164" s="444"/>
      <c r="V164" s="444"/>
      <c r="W164" s="444"/>
      <c r="X164" s="444"/>
      <c r="Y164" s="444"/>
      <c r="Z164" s="444"/>
      <c r="AA164" s="444"/>
    </row>
    <row r="165" spans="1:27" ht="14.5">
      <c r="A165" s="40" t="s">
        <v>316</v>
      </c>
      <c r="B165" s="444" t="s">
        <v>2272</v>
      </c>
      <c r="C165" s="444"/>
      <c r="D165" s="444"/>
      <c r="E165" s="444"/>
      <c r="F165" s="444" t="s">
        <v>56</v>
      </c>
      <c r="G165" s="444" t="s">
        <v>56</v>
      </c>
      <c r="H165" s="444" t="s">
        <v>3150</v>
      </c>
      <c r="I165" s="444" t="s">
        <v>2577</v>
      </c>
      <c r="J165" s="444" t="s">
        <v>2577</v>
      </c>
      <c r="K165" s="444" t="s">
        <v>2577</v>
      </c>
      <c r="L165" s="444"/>
      <c r="M165" s="444"/>
      <c r="N165" s="444"/>
      <c r="O165" s="444"/>
      <c r="P165" s="444"/>
      <c r="Q165" s="444"/>
      <c r="R165" s="444"/>
      <c r="S165" s="444"/>
      <c r="T165" s="444"/>
      <c r="U165" s="444"/>
      <c r="V165" s="444"/>
      <c r="W165" s="444"/>
      <c r="X165" s="444"/>
      <c r="Y165" s="444"/>
      <c r="Z165" s="444"/>
      <c r="AA165" s="444"/>
    </row>
    <row r="166" spans="1:27" ht="14.5">
      <c r="A166" s="40" t="s">
        <v>317</v>
      </c>
      <c r="B166" s="444" t="s">
        <v>3147</v>
      </c>
      <c r="C166" s="444"/>
      <c r="D166" s="444"/>
      <c r="E166" s="444"/>
      <c r="F166" s="444" t="s">
        <v>56</v>
      </c>
      <c r="G166" s="444" t="s">
        <v>56</v>
      </c>
      <c r="H166" s="444" t="s">
        <v>3150</v>
      </c>
      <c r="I166" s="444" t="s">
        <v>2577</v>
      </c>
      <c r="J166" s="444" t="s">
        <v>2577</v>
      </c>
      <c r="K166" s="444" t="s">
        <v>2577</v>
      </c>
      <c r="L166" s="444"/>
      <c r="M166" s="444"/>
      <c r="N166" s="444"/>
      <c r="O166" s="444"/>
      <c r="P166" s="444"/>
      <c r="Q166" s="444"/>
      <c r="R166" s="444"/>
      <c r="S166" s="444"/>
      <c r="T166" s="444"/>
      <c r="U166" s="444"/>
      <c r="V166" s="444"/>
      <c r="W166" s="444"/>
      <c r="X166" s="444"/>
      <c r="Y166" s="444"/>
      <c r="Z166" s="444"/>
      <c r="AA166" s="444"/>
    </row>
    <row r="167" spans="1:27" ht="14.5">
      <c r="A167" s="40" t="s">
        <v>318</v>
      </c>
      <c r="B167" s="444" t="s">
        <v>3180</v>
      </c>
      <c r="C167" s="444" t="s">
        <v>3247</v>
      </c>
      <c r="D167" s="444" t="s">
        <v>3180</v>
      </c>
      <c r="E167" s="444" t="s">
        <v>3335</v>
      </c>
      <c r="F167" s="444" t="s">
        <v>56</v>
      </c>
      <c r="G167" s="444" t="s">
        <v>56</v>
      </c>
      <c r="H167" s="444" t="s">
        <v>3150</v>
      </c>
      <c r="I167" s="444" t="s">
        <v>2577</v>
      </c>
      <c r="J167" s="444" t="s">
        <v>3336</v>
      </c>
      <c r="K167" s="444" t="s">
        <v>2358</v>
      </c>
      <c r="L167" s="444" t="s">
        <v>1961</v>
      </c>
      <c r="M167" s="444"/>
      <c r="N167" s="444"/>
      <c r="O167" s="444"/>
      <c r="P167" s="444"/>
      <c r="Q167" s="444"/>
      <c r="R167" s="444"/>
      <c r="S167" s="444"/>
      <c r="T167" s="444"/>
      <c r="U167" s="444"/>
      <c r="V167" s="444"/>
      <c r="W167" s="444"/>
      <c r="X167" s="444"/>
      <c r="Y167" s="444"/>
      <c r="Z167" s="444"/>
      <c r="AA167" s="444"/>
    </row>
    <row r="168" spans="1:27" ht="14.5">
      <c r="A168" s="40"/>
      <c r="B168" s="444" t="s">
        <v>3147</v>
      </c>
      <c r="C168" s="444" t="s">
        <v>3247</v>
      </c>
      <c r="D168" s="444" t="s">
        <v>3180</v>
      </c>
      <c r="E168" s="444" t="s">
        <v>3188</v>
      </c>
      <c r="F168" s="444" t="s">
        <v>56</v>
      </c>
      <c r="G168" s="444" t="s">
        <v>56</v>
      </c>
      <c r="H168" s="444" t="s">
        <v>3150</v>
      </c>
      <c r="I168" s="444" t="s">
        <v>2577</v>
      </c>
      <c r="J168" s="444" t="s">
        <v>2358</v>
      </c>
      <c r="K168" s="444" t="s">
        <v>2577</v>
      </c>
      <c r="L168" s="444"/>
      <c r="M168" s="444"/>
      <c r="N168" s="444"/>
      <c r="O168" s="444"/>
      <c r="P168" s="444"/>
      <c r="Q168" s="444"/>
      <c r="R168" s="444"/>
      <c r="S168" s="444"/>
      <c r="T168" s="444"/>
      <c r="U168" s="444"/>
      <c r="V168" s="444"/>
      <c r="W168" s="444"/>
      <c r="X168" s="444"/>
      <c r="Y168" s="444"/>
      <c r="Z168" s="444"/>
      <c r="AA168" s="444"/>
    </row>
    <row r="169" spans="1:27" ht="14.5">
      <c r="A169" s="40" t="s">
        <v>319</v>
      </c>
      <c r="B169" s="444" t="s">
        <v>3337</v>
      </c>
      <c r="C169" s="444" t="s">
        <v>3148</v>
      </c>
      <c r="D169" s="444" t="s">
        <v>3337</v>
      </c>
      <c r="E169" s="444" t="s">
        <v>3176</v>
      </c>
      <c r="F169" s="444" t="s">
        <v>56</v>
      </c>
      <c r="G169" s="444" t="s">
        <v>56</v>
      </c>
      <c r="H169" s="444" t="s">
        <v>3150</v>
      </c>
      <c r="I169" s="444" t="s">
        <v>2577</v>
      </c>
      <c r="J169" s="444" t="s">
        <v>2577</v>
      </c>
      <c r="K169" s="444" t="s">
        <v>2577</v>
      </c>
      <c r="L169" s="444" t="s">
        <v>3338</v>
      </c>
      <c r="M169" s="444"/>
      <c r="N169" s="444"/>
      <c r="O169" s="444"/>
      <c r="P169" s="444"/>
      <c r="Q169" s="444"/>
      <c r="R169" s="444"/>
      <c r="S169" s="444"/>
      <c r="T169" s="444"/>
      <c r="U169" s="444"/>
      <c r="V169" s="444"/>
      <c r="W169" s="444"/>
      <c r="X169" s="444"/>
      <c r="Y169" s="444"/>
      <c r="Z169" s="444"/>
      <c r="AA169" s="444"/>
    </row>
    <row r="170" spans="1:27" ht="14.5">
      <c r="A170" s="40" t="s">
        <v>321</v>
      </c>
      <c r="B170" s="444" t="s">
        <v>3339</v>
      </c>
      <c r="C170" s="444" t="s">
        <v>3206</v>
      </c>
      <c r="D170" s="444"/>
      <c r="E170" s="444"/>
      <c r="F170" s="444" t="s">
        <v>56</v>
      </c>
      <c r="G170" s="444" t="s">
        <v>56</v>
      </c>
      <c r="H170" s="444" t="s">
        <v>3150</v>
      </c>
      <c r="I170" s="444" t="s">
        <v>2577</v>
      </c>
      <c r="J170" s="444" t="s">
        <v>2358</v>
      </c>
      <c r="K170" s="444" t="s">
        <v>2358</v>
      </c>
      <c r="L170" s="444"/>
      <c r="M170" s="444"/>
      <c r="N170" s="444"/>
      <c r="O170" s="444"/>
      <c r="P170" s="444"/>
      <c r="Q170" s="444"/>
      <c r="R170" s="444"/>
      <c r="S170" s="444"/>
      <c r="T170" s="444"/>
      <c r="U170" s="444"/>
      <c r="V170" s="444"/>
      <c r="W170" s="444"/>
      <c r="X170" s="444"/>
      <c r="Y170" s="444"/>
      <c r="Z170" s="444"/>
      <c r="AA170" s="444"/>
    </row>
    <row r="171" spans="1:27" ht="14.5">
      <c r="A171" s="40" t="s">
        <v>324</v>
      </c>
      <c r="B171" s="444" t="s">
        <v>3340</v>
      </c>
      <c r="C171" s="444" t="s">
        <v>3341</v>
      </c>
      <c r="D171" s="444" t="s">
        <v>3340</v>
      </c>
      <c r="E171" s="444" t="s">
        <v>3342</v>
      </c>
      <c r="F171" s="444" t="s">
        <v>56</v>
      </c>
      <c r="G171" s="444" t="s">
        <v>56</v>
      </c>
      <c r="H171" s="444" t="s">
        <v>3150</v>
      </c>
      <c r="I171" s="444" t="s">
        <v>2577</v>
      </c>
      <c r="J171" s="444" t="s">
        <v>3343</v>
      </c>
      <c r="K171" s="444" t="s">
        <v>1961</v>
      </c>
      <c r="L171" s="444"/>
      <c r="M171" s="444"/>
      <c r="N171" s="444"/>
      <c r="O171" s="444"/>
      <c r="P171" s="444"/>
      <c r="Q171" s="444"/>
      <c r="R171" s="444"/>
      <c r="S171" s="444"/>
      <c r="T171" s="444"/>
      <c r="U171" s="444"/>
      <c r="V171" s="444"/>
      <c r="W171" s="444"/>
      <c r="X171" s="444"/>
      <c r="Y171" s="444"/>
      <c r="Z171" s="444"/>
      <c r="AA171" s="444"/>
    </row>
    <row r="172" spans="1:27" ht="14.5">
      <c r="A172" s="40" t="s">
        <v>325</v>
      </c>
      <c r="B172" s="444" t="s">
        <v>2577</v>
      </c>
      <c r="C172" s="444"/>
      <c r="D172" s="444"/>
      <c r="E172" s="444"/>
      <c r="F172" s="444" t="s">
        <v>56</v>
      </c>
      <c r="G172" s="444" t="s">
        <v>56</v>
      </c>
      <c r="H172" s="444" t="s">
        <v>3150</v>
      </c>
      <c r="I172" s="444" t="s">
        <v>2577</v>
      </c>
      <c r="J172" s="444" t="s">
        <v>2577</v>
      </c>
      <c r="K172" s="444" t="s">
        <v>2577</v>
      </c>
      <c r="L172" s="444"/>
      <c r="M172" s="444"/>
      <c r="N172" s="444"/>
      <c r="O172" s="444"/>
      <c r="P172" s="444"/>
      <c r="Q172" s="444"/>
      <c r="R172" s="444"/>
      <c r="S172" s="444"/>
      <c r="T172" s="444"/>
      <c r="U172" s="444"/>
      <c r="V172" s="444"/>
      <c r="W172" s="444"/>
      <c r="X172" s="444"/>
      <c r="Y172" s="444"/>
      <c r="Z172" s="444"/>
      <c r="AA172" s="444"/>
    </row>
    <row r="173" spans="1:27" ht="14.5">
      <c r="A173" s="40" t="s">
        <v>326</v>
      </c>
      <c r="B173" s="444" t="s">
        <v>3344</v>
      </c>
      <c r="C173" s="444"/>
      <c r="D173" s="444"/>
      <c r="E173" s="444"/>
      <c r="F173" s="444" t="s">
        <v>56</v>
      </c>
      <c r="G173" s="444" t="s">
        <v>56</v>
      </c>
      <c r="H173" s="444" t="s">
        <v>3150</v>
      </c>
      <c r="I173" s="444" t="s">
        <v>2577</v>
      </c>
      <c r="J173" s="444" t="s">
        <v>3345</v>
      </c>
      <c r="K173" s="444" t="s">
        <v>2577</v>
      </c>
      <c r="L173" s="444"/>
      <c r="M173" s="444"/>
      <c r="N173" s="444"/>
      <c r="O173" s="444"/>
      <c r="P173" s="444"/>
      <c r="Q173" s="444"/>
      <c r="R173" s="444"/>
      <c r="S173" s="444"/>
      <c r="T173" s="444"/>
      <c r="U173" s="444"/>
      <c r="V173" s="444"/>
      <c r="W173" s="444"/>
      <c r="X173" s="444"/>
      <c r="Y173" s="444"/>
      <c r="Z173" s="444"/>
      <c r="AA173" s="444"/>
    </row>
    <row r="174" spans="1:27" ht="14.5">
      <c r="A174" s="40" t="s">
        <v>327</v>
      </c>
      <c r="B174" s="444" t="s">
        <v>3346</v>
      </c>
      <c r="C174" s="444" t="s">
        <v>3204</v>
      </c>
      <c r="D174" s="444"/>
      <c r="E174" s="444"/>
      <c r="F174" s="444" t="s">
        <v>56</v>
      </c>
      <c r="G174" s="444" t="s">
        <v>56</v>
      </c>
      <c r="H174" s="444" t="s">
        <v>3150</v>
      </c>
      <c r="I174" s="444" t="s">
        <v>2577</v>
      </c>
      <c r="J174" s="444" t="s">
        <v>3347</v>
      </c>
      <c r="K174" s="444" t="s">
        <v>2358</v>
      </c>
      <c r="L174" s="444"/>
      <c r="M174" s="444"/>
      <c r="N174" s="444"/>
      <c r="O174" s="444"/>
      <c r="P174" s="444"/>
      <c r="Q174" s="444"/>
      <c r="R174" s="444"/>
      <c r="S174" s="444"/>
      <c r="T174" s="444"/>
      <c r="U174" s="444"/>
      <c r="V174" s="444"/>
      <c r="W174" s="444"/>
      <c r="X174" s="444"/>
      <c r="Y174" s="444"/>
      <c r="Z174" s="444"/>
      <c r="AA174" s="444"/>
    </row>
    <row r="175" spans="1:27" ht="14.5">
      <c r="A175" s="444"/>
      <c r="B175" s="444" t="s">
        <v>3163</v>
      </c>
      <c r="C175" s="444" t="s">
        <v>3348</v>
      </c>
      <c r="D175" s="444" t="s">
        <v>3163</v>
      </c>
      <c r="E175" s="444" t="s">
        <v>3349</v>
      </c>
      <c r="F175" s="444" t="s">
        <v>56</v>
      </c>
      <c r="G175" s="444" t="s">
        <v>56</v>
      </c>
      <c r="H175" s="444" t="s">
        <v>3150</v>
      </c>
      <c r="I175" s="444" t="s">
        <v>2577</v>
      </c>
      <c r="J175" s="444" t="s">
        <v>3347</v>
      </c>
      <c r="K175" s="444" t="s">
        <v>2358</v>
      </c>
      <c r="L175" s="444"/>
      <c r="M175" s="444"/>
      <c r="N175" s="444"/>
      <c r="O175" s="444"/>
      <c r="P175" s="444"/>
      <c r="Q175" s="444"/>
      <c r="R175" s="444"/>
      <c r="S175" s="444"/>
      <c r="T175" s="444"/>
      <c r="U175" s="444"/>
      <c r="V175" s="444"/>
      <c r="W175" s="444"/>
      <c r="X175" s="444"/>
      <c r="Y175" s="444"/>
      <c r="Z175" s="444"/>
      <c r="AA175" s="444"/>
    </row>
    <row r="176" spans="1:27" ht="14.5">
      <c r="A176" s="40" t="s">
        <v>329</v>
      </c>
      <c r="B176" s="444" t="s">
        <v>3350</v>
      </c>
      <c r="C176" s="444"/>
      <c r="D176" s="444"/>
      <c r="E176" s="444"/>
      <c r="F176" s="444" t="s">
        <v>56</v>
      </c>
      <c r="G176" s="444" t="s">
        <v>56</v>
      </c>
      <c r="H176" s="444" t="s">
        <v>3150</v>
      </c>
      <c r="I176" s="444" t="s">
        <v>2577</v>
      </c>
      <c r="J176" s="444" t="s">
        <v>2577</v>
      </c>
      <c r="K176" s="444" t="s">
        <v>3351</v>
      </c>
      <c r="L176" s="444"/>
      <c r="M176" s="444"/>
      <c r="N176" s="444"/>
      <c r="O176" s="444"/>
      <c r="P176" s="444"/>
      <c r="Q176" s="444"/>
      <c r="R176" s="444"/>
      <c r="S176" s="444"/>
      <c r="T176" s="444"/>
      <c r="U176" s="444"/>
      <c r="V176" s="444"/>
      <c r="W176" s="444"/>
      <c r="X176" s="444"/>
      <c r="Y176" s="444"/>
      <c r="Z176" s="444"/>
      <c r="AA176" s="444"/>
    </row>
    <row r="177" spans="1:27" ht="14.5">
      <c r="A177" s="40" t="s">
        <v>332</v>
      </c>
      <c r="B177" s="444" t="s">
        <v>2577</v>
      </c>
      <c r="C177" s="444"/>
      <c r="D177" s="444"/>
      <c r="E177" s="444"/>
      <c r="F177" s="444" t="s">
        <v>56</v>
      </c>
      <c r="G177" s="444" t="s">
        <v>56</v>
      </c>
      <c r="H177" s="444" t="s">
        <v>3150</v>
      </c>
      <c r="I177" s="444" t="s">
        <v>2577</v>
      </c>
      <c r="J177" s="444" t="s">
        <v>2577</v>
      </c>
      <c r="K177" s="444" t="s">
        <v>2577</v>
      </c>
      <c r="L177" s="444" t="s">
        <v>3352</v>
      </c>
      <c r="M177" s="444"/>
      <c r="N177" s="444"/>
      <c r="O177" s="444"/>
      <c r="P177" s="444"/>
      <c r="Q177" s="444"/>
      <c r="R177" s="444"/>
      <c r="S177" s="444"/>
      <c r="T177" s="444"/>
      <c r="U177" s="444"/>
      <c r="V177" s="444"/>
      <c r="W177" s="444"/>
      <c r="X177" s="444"/>
      <c r="Y177" s="444"/>
      <c r="Z177" s="444"/>
      <c r="AA177" s="444"/>
    </row>
    <row r="178" spans="1:27" ht="14.5">
      <c r="A178" s="40" t="s">
        <v>333</v>
      </c>
      <c r="B178" s="444" t="s">
        <v>3344</v>
      </c>
      <c r="C178" s="444"/>
      <c r="D178" s="444"/>
      <c r="E178" s="444"/>
      <c r="F178" s="444" t="s">
        <v>56</v>
      </c>
      <c r="G178" s="444" t="s">
        <v>56</v>
      </c>
      <c r="H178" s="444" t="s">
        <v>3150</v>
      </c>
      <c r="I178" s="444" t="s">
        <v>2577</v>
      </c>
      <c r="J178" s="444" t="s">
        <v>2577</v>
      </c>
      <c r="K178" s="444" t="s">
        <v>2577</v>
      </c>
      <c r="L178" s="444"/>
      <c r="M178" s="444" t="s">
        <v>3330</v>
      </c>
      <c r="N178" s="444"/>
      <c r="O178" s="444"/>
      <c r="P178" s="444"/>
      <c r="Q178" s="444"/>
      <c r="R178" s="444"/>
      <c r="S178" s="444"/>
      <c r="T178" s="444"/>
      <c r="U178" s="444"/>
      <c r="V178" s="444"/>
      <c r="W178" s="444"/>
      <c r="X178" s="444"/>
      <c r="Y178" s="444"/>
      <c r="Z178" s="444"/>
      <c r="AA178" s="444"/>
    </row>
    <row r="179" spans="1:27" ht="14.5">
      <c r="A179" s="40" t="s">
        <v>336</v>
      </c>
      <c r="B179" s="435" t="s">
        <v>3147</v>
      </c>
      <c r="C179" s="444" t="s">
        <v>3229</v>
      </c>
      <c r="D179" s="444" t="s">
        <v>3147</v>
      </c>
      <c r="E179" s="444" t="s">
        <v>3206</v>
      </c>
      <c r="F179" s="444" t="s">
        <v>56</v>
      </c>
      <c r="G179" s="444" t="s">
        <v>56</v>
      </c>
      <c r="H179" s="444" t="s">
        <v>3150</v>
      </c>
      <c r="I179" s="444" t="s">
        <v>2577</v>
      </c>
      <c r="J179" s="444" t="s">
        <v>2358</v>
      </c>
      <c r="K179" s="444" t="s">
        <v>1961</v>
      </c>
      <c r="L179" s="444"/>
      <c r="M179" s="444"/>
      <c r="N179" s="444"/>
      <c r="O179" s="444"/>
      <c r="P179" s="444"/>
      <c r="Q179" s="444"/>
      <c r="R179" s="444"/>
      <c r="S179" s="444"/>
      <c r="T179" s="444"/>
      <c r="U179" s="444"/>
      <c r="V179" s="444"/>
      <c r="W179" s="444"/>
      <c r="X179" s="444"/>
      <c r="Y179" s="444"/>
      <c r="Z179" s="444"/>
      <c r="AA179" s="444"/>
    </row>
    <row r="180" spans="1:27" ht="14.5">
      <c r="A180" s="40" t="s">
        <v>337</v>
      </c>
      <c r="B180" s="444" t="s">
        <v>3353</v>
      </c>
      <c r="C180" s="444"/>
      <c r="D180" s="444"/>
      <c r="E180" s="444"/>
      <c r="F180" s="444" t="s">
        <v>56</v>
      </c>
      <c r="G180" s="444" t="s">
        <v>56</v>
      </c>
      <c r="H180" s="444" t="s">
        <v>3150</v>
      </c>
      <c r="I180" s="444" t="s">
        <v>2577</v>
      </c>
      <c r="J180" s="444" t="s">
        <v>2577</v>
      </c>
      <c r="K180" s="444" t="s">
        <v>2577</v>
      </c>
      <c r="L180" s="444"/>
      <c r="M180" s="444"/>
      <c r="N180" s="444"/>
      <c r="O180" s="444"/>
      <c r="P180" s="444"/>
      <c r="Q180" s="444"/>
      <c r="R180" s="444"/>
      <c r="S180" s="444"/>
      <c r="T180" s="444"/>
      <c r="U180" s="444"/>
      <c r="V180" s="444"/>
      <c r="W180" s="444"/>
      <c r="X180" s="444"/>
      <c r="Y180" s="444"/>
      <c r="Z180" s="444"/>
      <c r="AA180" s="444"/>
    </row>
    <row r="181" spans="1:27" ht="14.5">
      <c r="A181" s="40" t="s">
        <v>338</v>
      </c>
      <c r="B181" s="444" t="s">
        <v>3147</v>
      </c>
      <c r="C181" s="444" t="s">
        <v>3354</v>
      </c>
      <c r="D181" s="444" t="s">
        <v>3182</v>
      </c>
      <c r="E181" s="444" t="s">
        <v>3170</v>
      </c>
      <c r="F181" s="444" t="s">
        <v>56</v>
      </c>
      <c r="G181" s="444" t="s">
        <v>56</v>
      </c>
      <c r="H181" s="444" t="s">
        <v>3150</v>
      </c>
      <c r="I181" s="444" t="s">
        <v>2577</v>
      </c>
      <c r="J181" s="444" t="s">
        <v>2577</v>
      </c>
      <c r="K181" s="444" t="s">
        <v>2358</v>
      </c>
      <c r="L181" s="444"/>
      <c r="M181" s="444"/>
      <c r="N181" s="444"/>
      <c r="O181" s="444"/>
      <c r="P181" s="444"/>
      <c r="Q181" s="444"/>
      <c r="R181" s="444"/>
      <c r="S181" s="444"/>
      <c r="T181" s="444"/>
      <c r="U181" s="444"/>
      <c r="V181" s="444"/>
      <c r="W181" s="444"/>
      <c r="X181" s="444"/>
      <c r="Y181" s="444"/>
      <c r="Z181" s="444"/>
      <c r="AA181" s="444"/>
    </row>
    <row r="182" spans="1:27" ht="14.5">
      <c r="A182" s="40" t="s">
        <v>343</v>
      </c>
      <c r="B182" s="444" t="s">
        <v>3147</v>
      </c>
      <c r="C182" s="444" t="s">
        <v>3354</v>
      </c>
      <c r="D182" s="444" t="s">
        <v>3180</v>
      </c>
      <c r="E182" s="444" t="s">
        <v>3355</v>
      </c>
      <c r="F182" s="444" t="s">
        <v>56</v>
      </c>
      <c r="G182" s="444" t="s">
        <v>56</v>
      </c>
      <c r="H182" s="444" t="s">
        <v>3150</v>
      </c>
      <c r="I182" s="444" t="s">
        <v>2577</v>
      </c>
      <c r="J182" s="444" t="s">
        <v>2358</v>
      </c>
      <c r="K182" s="444" t="s">
        <v>1961</v>
      </c>
      <c r="L182" s="444"/>
      <c r="M182" s="444"/>
      <c r="N182" s="444"/>
      <c r="O182" s="444"/>
      <c r="P182" s="444"/>
      <c r="Q182" s="444"/>
      <c r="R182" s="444"/>
      <c r="S182" s="444"/>
      <c r="T182" s="444"/>
      <c r="U182" s="444"/>
      <c r="V182" s="444"/>
      <c r="W182" s="444"/>
      <c r="X182" s="444"/>
      <c r="Y182" s="444"/>
      <c r="Z182" s="444"/>
      <c r="AA182" s="444"/>
    </row>
    <row r="183" spans="1:27" ht="14.5">
      <c r="A183" s="19" t="s">
        <v>344</v>
      </c>
      <c r="B183" s="444" t="s">
        <v>254</v>
      </c>
      <c r="C183" s="444"/>
      <c r="D183" s="444"/>
      <c r="E183" s="444"/>
      <c r="F183" s="444" t="s">
        <v>56</v>
      </c>
      <c r="G183" s="444" t="s">
        <v>56</v>
      </c>
      <c r="H183" s="444" t="s">
        <v>3150</v>
      </c>
      <c r="I183" s="444" t="s">
        <v>2577</v>
      </c>
      <c r="J183" s="444" t="s">
        <v>2577</v>
      </c>
      <c r="K183" s="444" t="s">
        <v>2577</v>
      </c>
      <c r="L183" s="444"/>
      <c r="M183" s="444"/>
      <c r="N183" s="444"/>
      <c r="O183" s="444"/>
      <c r="P183" s="444"/>
      <c r="Q183" s="444"/>
      <c r="R183" s="444"/>
      <c r="S183" s="444"/>
      <c r="T183" s="444"/>
      <c r="U183" s="444"/>
      <c r="V183" s="444"/>
      <c r="W183" s="444"/>
      <c r="X183" s="444"/>
      <c r="Y183" s="444"/>
      <c r="Z183" s="444"/>
      <c r="AA183" s="444"/>
    </row>
    <row r="184" spans="1:27" ht="14.5">
      <c r="A184" s="19" t="s">
        <v>346</v>
      </c>
      <c r="B184" s="444"/>
      <c r="C184" s="444"/>
      <c r="D184" s="444"/>
      <c r="E184" s="444"/>
      <c r="F184" s="444" t="s">
        <v>56</v>
      </c>
      <c r="G184" s="444" t="s">
        <v>56</v>
      </c>
      <c r="H184" s="444" t="s">
        <v>3150</v>
      </c>
      <c r="I184" s="444" t="s">
        <v>2577</v>
      </c>
      <c r="J184" s="444" t="s">
        <v>2577</v>
      </c>
      <c r="K184" s="444" t="s">
        <v>2577</v>
      </c>
      <c r="L184" s="444"/>
      <c r="M184" s="444"/>
      <c r="N184" s="444"/>
      <c r="O184" s="444"/>
      <c r="P184" s="444"/>
      <c r="Q184" s="444"/>
      <c r="R184" s="444"/>
      <c r="S184" s="444"/>
      <c r="T184" s="444"/>
      <c r="U184" s="444"/>
      <c r="V184" s="444"/>
      <c r="W184" s="444"/>
      <c r="X184" s="444"/>
      <c r="Y184" s="444"/>
      <c r="Z184" s="444"/>
      <c r="AA184" s="444"/>
    </row>
    <row r="185" spans="1:27" ht="14.5">
      <c r="A185" s="40" t="s">
        <v>347</v>
      </c>
      <c r="B185" s="444" t="s">
        <v>3147</v>
      </c>
      <c r="C185" s="444"/>
      <c r="D185" s="444"/>
      <c r="E185" s="444"/>
      <c r="F185" s="444" t="s">
        <v>56</v>
      </c>
      <c r="G185" s="444" t="s">
        <v>56</v>
      </c>
      <c r="H185" s="444" t="s">
        <v>3150</v>
      </c>
      <c r="I185" s="444" t="s">
        <v>2577</v>
      </c>
      <c r="J185" s="444" t="s">
        <v>2577</v>
      </c>
      <c r="K185" s="444" t="s">
        <v>2577</v>
      </c>
      <c r="L185" s="444"/>
      <c r="M185" s="444"/>
      <c r="N185" s="444"/>
      <c r="O185" s="444"/>
      <c r="P185" s="444"/>
      <c r="Q185" s="444"/>
      <c r="R185" s="444"/>
      <c r="S185" s="444"/>
      <c r="T185" s="444"/>
      <c r="U185" s="444"/>
      <c r="V185" s="444"/>
      <c r="W185" s="444"/>
      <c r="X185" s="444"/>
      <c r="Y185" s="444"/>
      <c r="Z185" s="444"/>
      <c r="AA185" s="444"/>
    </row>
    <row r="186" spans="1:27" ht="14.5">
      <c r="A186" s="40" t="s">
        <v>349</v>
      </c>
      <c r="B186" s="444" t="s">
        <v>3182</v>
      </c>
      <c r="C186" s="444" t="s">
        <v>3356</v>
      </c>
      <c r="D186" s="444"/>
      <c r="E186" s="444"/>
      <c r="F186" s="444" t="s">
        <v>56</v>
      </c>
      <c r="G186" s="444" t="s">
        <v>56</v>
      </c>
      <c r="H186" s="444" t="s">
        <v>3150</v>
      </c>
      <c r="I186" s="444" t="s">
        <v>2577</v>
      </c>
      <c r="J186" s="444" t="s">
        <v>2577</v>
      </c>
      <c r="K186" s="444" t="s">
        <v>2577</v>
      </c>
      <c r="L186" s="444"/>
      <c r="M186" s="444"/>
      <c r="N186" s="444"/>
      <c r="O186" s="444"/>
      <c r="P186" s="444"/>
      <c r="Q186" s="444"/>
      <c r="R186" s="444"/>
      <c r="S186" s="444"/>
      <c r="T186" s="444"/>
      <c r="U186" s="444"/>
      <c r="V186" s="444"/>
      <c r="W186" s="444"/>
      <c r="X186" s="444"/>
      <c r="Y186" s="444"/>
      <c r="Z186" s="444"/>
      <c r="AA186" s="444"/>
    </row>
    <row r="187" spans="1:27" ht="14.5">
      <c r="A187" s="40" t="s">
        <v>350</v>
      </c>
      <c r="B187" s="444" t="s">
        <v>3147</v>
      </c>
      <c r="C187" s="444" t="s">
        <v>3356</v>
      </c>
      <c r="D187" s="444"/>
      <c r="E187" s="444"/>
      <c r="F187" s="444" t="s">
        <v>56</v>
      </c>
      <c r="G187" s="444" t="s">
        <v>56</v>
      </c>
      <c r="H187" s="444" t="s">
        <v>3150</v>
      </c>
      <c r="I187" s="444" t="s">
        <v>2577</v>
      </c>
      <c r="J187" s="444" t="s">
        <v>2577</v>
      </c>
      <c r="K187" s="444" t="s">
        <v>2577</v>
      </c>
      <c r="L187" s="444"/>
      <c r="M187" s="444"/>
      <c r="N187" s="444"/>
      <c r="O187" s="444"/>
      <c r="P187" s="444"/>
      <c r="Q187" s="444"/>
      <c r="R187" s="444"/>
      <c r="S187" s="444"/>
      <c r="T187" s="444"/>
      <c r="U187" s="444"/>
      <c r="V187" s="444"/>
      <c r="W187" s="444"/>
      <c r="X187" s="444"/>
      <c r="Y187" s="444"/>
      <c r="Z187" s="444"/>
      <c r="AA187" s="444"/>
    </row>
    <row r="188" spans="1:27" ht="14.5">
      <c r="A188" s="40"/>
      <c r="B188" s="444" t="s">
        <v>3147</v>
      </c>
      <c r="C188" s="444" t="s">
        <v>3356</v>
      </c>
      <c r="D188" s="444"/>
      <c r="E188" s="444"/>
      <c r="F188" s="444" t="s">
        <v>56</v>
      </c>
      <c r="G188" s="444" t="s">
        <v>56</v>
      </c>
      <c r="H188" s="444" t="s">
        <v>3150</v>
      </c>
      <c r="I188" s="444" t="s">
        <v>2577</v>
      </c>
      <c r="J188" s="444" t="s">
        <v>2577</v>
      </c>
      <c r="K188" s="444" t="s">
        <v>2577</v>
      </c>
      <c r="L188" s="444"/>
      <c r="M188" s="444"/>
      <c r="N188" s="444"/>
      <c r="O188" s="444"/>
      <c r="P188" s="444"/>
      <c r="Q188" s="444"/>
      <c r="R188" s="444"/>
      <c r="S188" s="444"/>
      <c r="T188" s="444"/>
      <c r="U188" s="444"/>
      <c r="V188" s="444"/>
      <c r="W188" s="444"/>
      <c r="X188" s="444"/>
      <c r="Y188" s="444"/>
      <c r="Z188" s="444"/>
      <c r="AA188" s="444"/>
    </row>
    <row r="189" spans="1:27" ht="14.5">
      <c r="A189" s="40" t="s">
        <v>352</v>
      </c>
      <c r="B189" s="444" t="s">
        <v>3180</v>
      </c>
      <c r="C189" s="444" t="s">
        <v>3357</v>
      </c>
      <c r="D189" s="444" t="s">
        <v>3147</v>
      </c>
      <c r="E189" s="444" t="s">
        <v>3358</v>
      </c>
      <c r="F189" s="444" t="s">
        <v>56</v>
      </c>
      <c r="G189" s="444" t="s">
        <v>56</v>
      </c>
      <c r="H189" s="444" t="s">
        <v>3150</v>
      </c>
      <c r="I189" s="444" t="s">
        <v>2577</v>
      </c>
      <c r="J189" s="444" t="s">
        <v>2358</v>
      </c>
      <c r="K189" s="444" t="s">
        <v>1961</v>
      </c>
      <c r="L189" s="444"/>
      <c r="M189" s="444"/>
      <c r="N189" s="444"/>
      <c r="O189" s="444"/>
      <c r="P189" s="444"/>
      <c r="Q189" s="444"/>
      <c r="R189" s="444"/>
      <c r="S189" s="444"/>
      <c r="T189" s="444"/>
      <c r="U189" s="444"/>
      <c r="V189" s="444"/>
      <c r="W189" s="444"/>
      <c r="X189" s="444"/>
      <c r="Y189" s="444"/>
      <c r="Z189" s="444"/>
      <c r="AA189" s="444"/>
    </row>
    <row r="190" spans="1:27" ht="14.5">
      <c r="A190" s="40" t="s">
        <v>353</v>
      </c>
      <c r="B190" s="444" t="s">
        <v>3147</v>
      </c>
      <c r="C190" s="444" t="s">
        <v>3359</v>
      </c>
      <c r="D190" s="444"/>
      <c r="E190" s="444"/>
      <c r="F190" s="444" t="s">
        <v>56</v>
      </c>
      <c r="G190" s="444" t="s">
        <v>56</v>
      </c>
      <c r="H190" s="444" t="s">
        <v>3150</v>
      </c>
      <c r="I190" s="444" t="s">
        <v>2577</v>
      </c>
      <c r="J190" s="444" t="s">
        <v>3360</v>
      </c>
      <c r="K190" s="444" t="s">
        <v>3361</v>
      </c>
      <c r="L190" s="444"/>
      <c r="M190" s="444"/>
      <c r="N190" s="444"/>
      <c r="O190" s="444"/>
      <c r="P190" s="444"/>
      <c r="Q190" s="444"/>
      <c r="R190" s="444"/>
      <c r="S190" s="444"/>
      <c r="T190" s="444"/>
      <c r="U190" s="444"/>
      <c r="V190" s="444"/>
      <c r="W190" s="444"/>
      <c r="X190" s="444"/>
      <c r="Y190" s="444"/>
      <c r="Z190" s="444"/>
      <c r="AA190" s="444"/>
    </row>
    <row r="191" spans="1:27" ht="14.5">
      <c r="A191" s="40"/>
      <c r="B191" s="444" t="s">
        <v>3147</v>
      </c>
      <c r="C191" s="444" t="s">
        <v>3362</v>
      </c>
      <c r="D191" s="444"/>
      <c r="E191" s="444"/>
      <c r="F191" s="444" t="s">
        <v>56</v>
      </c>
      <c r="G191" s="444" t="s">
        <v>56</v>
      </c>
      <c r="H191" s="444" t="s">
        <v>3150</v>
      </c>
      <c r="I191" s="444" t="s">
        <v>2577</v>
      </c>
      <c r="J191" s="444"/>
      <c r="K191" s="444"/>
      <c r="L191" s="444" t="s">
        <v>2364</v>
      </c>
      <c r="M191" s="444"/>
      <c r="N191" s="444"/>
      <c r="O191" s="444"/>
      <c r="P191" s="444"/>
      <c r="Q191" s="444"/>
      <c r="R191" s="444"/>
      <c r="S191" s="444"/>
      <c r="T191" s="444"/>
      <c r="U191" s="444"/>
      <c r="V191" s="444"/>
      <c r="W191" s="444"/>
      <c r="X191" s="444"/>
      <c r="Y191" s="444"/>
      <c r="Z191" s="444"/>
      <c r="AA191" s="444"/>
    </row>
    <row r="192" spans="1:27" ht="14.5">
      <c r="A192" s="40" t="s">
        <v>354</v>
      </c>
      <c r="B192" s="444" t="s">
        <v>3180</v>
      </c>
      <c r="C192" s="444" t="s">
        <v>3176</v>
      </c>
      <c r="D192" s="444" t="s">
        <v>3147</v>
      </c>
      <c r="E192" s="444" t="s">
        <v>3354</v>
      </c>
      <c r="F192" s="444" t="s">
        <v>56</v>
      </c>
      <c r="G192" s="444" t="s">
        <v>56</v>
      </c>
      <c r="H192" s="444" t="s">
        <v>3150</v>
      </c>
      <c r="I192" s="444" t="s">
        <v>2577</v>
      </c>
      <c r="J192" s="444"/>
      <c r="K192" s="444"/>
      <c r="L192" s="444"/>
      <c r="M192" s="444"/>
      <c r="N192" s="444"/>
      <c r="O192" s="444"/>
      <c r="P192" s="444"/>
      <c r="Q192" s="444"/>
      <c r="R192" s="444"/>
      <c r="S192" s="444"/>
      <c r="T192" s="444"/>
      <c r="U192" s="444"/>
      <c r="V192" s="444"/>
      <c r="W192" s="444"/>
      <c r="X192" s="444"/>
      <c r="Y192" s="444"/>
      <c r="Z192" s="444"/>
      <c r="AA192" s="444"/>
    </row>
    <row r="193" spans="1:27" ht="14.5">
      <c r="A193" s="40"/>
      <c r="B193" s="444" t="s">
        <v>3180</v>
      </c>
      <c r="C193" s="444" t="s">
        <v>3363</v>
      </c>
      <c r="D193" s="444" t="s">
        <v>3147</v>
      </c>
      <c r="E193" s="444" t="s">
        <v>3364</v>
      </c>
      <c r="F193" s="444" t="s">
        <v>56</v>
      </c>
      <c r="G193" s="444" t="s">
        <v>56</v>
      </c>
      <c r="H193" s="444" t="s">
        <v>3150</v>
      </c>
      <c r="I193" s="444" t="s">
        <v>2577</v>
      </c>
      <c r="J193" s="444"/>
      <c r="K193" s="444"/>
      <c r="L193" s="444"/>
      <c r="M193" s="444"/>
      <c r="N193" s="444"/>
      <c r="O193" s="444"/>
      <c r="P193" s="444"/>
      <c r="Q193" s="444"/>
      <c r="R193" s="444"/>
      <c r="S193" s="444"/>
      <c r="T193" s="444"/>
      <c r="U193" s="444"/>
      <c r="V193" s="444"/>
      <c r="W193" s="444"/>
      <c r="X193" s="444"/>
      <c r="Y193" s="444"/>
      <c r="Z193" s="444"/>
      <c r="AA193" s="444"/>
    </row>
    <row r="194" spans="1:27" ht="14.5">
      <c r="A194" s="40"/>
      <c r="B194" s="444" t="s">
        <v>3180</v>
      </c>
      <c r="C194" s="444" t="s">
        <v>3183</v>
      </c>
      <c r="D194" s="444" t="s">
        <v>3147</v>
      </c>
      <c r="E194" s="444" t="s">
        <v>3365</v>
      </c>
      <c r="F194" s="444" t="s">
        <v>56</v>
      </c>
      <c r="G194" s="444" t="s">
        <v>56</v>
      </c>
      <c r="H194" s="444" t="s">
        <v>3150</v>
      </c>
      <c r="I194" s="444" t="s">
        <v>2577</v>
      </c>
      <c r="J194" s="444"/>
      <c r="K194" s="444"/>
      <c r="L194" s="444"/>
      <c r="M194" s="444"/>
      <c r="N194" s="444"/>
      <c r="O194" s="444"/>
      <c r="P194" s="444"/>
      <c r="Q194" s="444"/>
      <c r="R194" s="444"/>
      <c r="S194" s="444"/>
      <c r="T194" s="444"/>
      <c r="U194" s="444"/>
      <c r="V194" s="444"/>
      <c r="W194" s="444"/>
      <c r="X194" s="444"/>
      <c r="Y194" s="444"/>
      <c r="Z194" s="444"/>
      <c r="AA194" s="444"/>
    </row>
    <row r="195" spans="1:27" ht="14.5">
      <c r="A195" s="40" t="s">
        <v>356</v>
      </c>
      <c r="B195" s="444" t="s">
        <v>3160</v>
      </c>
      <c r="C195" s="444"/>
      <c r="D195" s="444"/>
      <c r="E195" s="444"/>
      <c r="F195" s="444" t="s">
        <v>56</v>
      </c>
      <c r="G195" s="444" t="s">
        <v>56</v>
      </c>
      <c r="H195" s="444" t="s">
        <v>3150</v>
      </c>
      <c r="I195" s="444" t="s">
        <v>2577</v>
      </c>
      <c r="J195" s="444" t="s">
        <v>2358</v>
      </c>
      <c r="K195" s="444" t="s">
        <v>3366</v>
      </c>
      <c r="L195" s="444"/>
      <c r="M195" s="444"/>
      <c r="N195" s="444"/>
      <c r="O195" s="444"/>
      <c r="P195" s="444"/>
      <c r="Q195" s="444"/>
      <c r="R195" s="444"/>
      <c r="S195" s="444"/>
      <c r="T195" s="444"/>
      <c r="U195" s="444"/>
      <c r="V195" s="444"/>
      <c r="W195" s="444"/>
      <c r="X195" s="444"/>
      <c r="Y195" s="444"/>
      <c r="Z195" s="444"/>
      <c r="AA195" s="444"/>
    </row>
    <row r="196" spans="1:27" ht="14.5">
      <c r="A196" s="40" t="s">
        <v>358</v>
      </c>
      <c r="B196" s="444" t="s">
        <v>2577</v>
      </c>
      <c r="C196" s="444"/>
      <c r="D196" s="444"/>
      <c r="E196" s="444"/>
      <c r="F196" s="444" t="s">
        <v>56</v>
      </c>
      <c r="G196" s="444" t="s">
        <v>56</v>
      </c>
      <c r="H196" s="444" t="s">
        <v>3150</v>
      </c>
      <c r="I196" s="444" t="s">
        <v>2577</v>
      </c>
      <c r="J196" s="444"/>
      <c r="K196" s="444"/>
      <c r="L196" s="444" t="s">
        <v>1961</v>
      </c>
      <c r="M196" s="444"/>
      <c r="N196" s="444"/>
      <c r="O196" s="444"/>
      <c r="P196" s="444"/>
      <c r="Q196" s="444"/>
      <c r="R196" s="444"/>
      <c r="S196" s="444"/>
      <c r="T196" s="444"/>
      <c r="U196" s="444"/>
      <c r="V196" s="444"/>
      <c r="W196" s="444"/>
      <c r="X196" s="444"/>
      <c r="Y196" s="444"/>
      <c r="Z196" s="444"/>
      <c r="AA196" s="444"/>
    </row>
    <row r="197" spans="1:27" ht="14.5">
      <c r="A197" s="40" t="s">
        <v>361</v>
      </c>
      <c r="B197" s="444" t="s">
        <v>3216</v>
      </c>
      <c r="C197" s="444"/>
      <c r="D197" s="444"/>
      <c r="E197" s="444"/>
      <c r="F197" s="444" t="s">
        <v>56</v>
      </c>
      <c r="G197" s="444" t="s">
        <v>56</v>
      </c>
      <c r="H197" s="444" t="s">
        <v>3150</v>
      </c>
      <c r="I197" s="444" t="s">
        <v>2577</v>
      </c>
      <c r="J197" s="444"/>
      <c r="K197" s="444"/>
      <c r="L197" s="444"/>
      <c r="M197" s="444"/>
      <c r="N197" s="444"/>
      <c r="O197" s="444"/>
      <c r="P197" s="444"/>
      <c r="Q197" s="444"/>
      <c r="R197" s="444"/>
      <c r="S197" s="444"/>
      <c r="T197" s="444"/>
      <c r="U197" s="444"/>
      <c r="V197" s="444"/>
      <c r="W197" s="444"/>
      <c r="X197" s="444"/>
      <c r="Y197" s="444"/>
      <c r="Z197" s="444"/>
      <c r="AA197" s="444"/>
    </row>
    <row r="198" spans="1:27" ht="14.5">
      <c r="A198" s="40" t="s">
        <v>367</v>
      </c>
      <c r="B198" s="444" t="s">
        <v>3147</v>
      </c>
      <c r="C198" s="444"/>
      <c r="D198" s="444"/>
      <c r="E198" s="444"/>
      <c r="F198" s="444" t="s">
        <v>56</v>
      </c>
      <c r="G198" s="444" t="s">
        <v>56</v>
      </c>
      <c r="H198" s="444" t="s">
        <v>3150</v>
      </c>
      <c r="I198" s="444" t="s">
        <v>2577</v>
      </c>
      <c r="J198" s="444" t="s">
        <v>2358</v>
      </c>
      <c r="K198" s="444"/>
      <c r="L198" s="444"/>
      <c r="M198" s="444"/>
      <c r="N198" s="444"/>
      <c r="O198" s="444"/>
      <c r="P198" s="444"/>
      <c r="Q198" s="444"/>
      <c r="R198" s="444"/>
      <c r="S198" s="444"/>
      <c r="T198" s="444"/>
      <c r="U198" s="444"/>
      <c r="V198" s="444"/>
      <c r="W198" s="444"/>
      <c r="X198" s="444"/>
      <c r="Y198" s="444"/>
      <c r="Z198" s="444"/>
      <c r="AA198" s="444"/>
    </row>
    <row r="199" spans="1:27" ht="14.5">
      <c r="A199" s="40"/>
      <c r="B199" s="444" t="s">
        <v>3147</v>
      </c>
      <c r="C199" s="444" t="s">
        <v>3148</v>
      </c>
      <c r="D199" s="444"/>
      <c r="E199" s="444"/>
      <c r="F199" s="444" t="s">
        <v>56</v>
      </c>
      <c r="G199" s="444" t="s">
        <v>56</v>
      </c>
      <c r="H199" s="444" t="s">
        <v>3150</v>
      </c>
      <c r="I199" s="444" t="s">
        <v>2577</v>
      </c>
      <c r="J199" s="444"/>
      <c r="K199" s="444"/>
      <c r="L199" s="444"/>
      <c r="M199" s="444"/>
      <c r="N199" s="444"/>
      <c r="O199" s="444"/>
      <c r="P199" s="444"/>
      <c r="Q199" s="444"/>
      <c r="R199" s="444"/>
      <c r="S199" s="444"/>
      <c r="T199" s="444"/>
      <c r="U199" s="444"/>
      <c r="V199" s="444"/>
      <c r="W199" s="444"/>
      <c r="X199" s="444"/>
      <c r="Y199" s="444"/>
      <c r="Z199" s="444"/>
      <c r="AA199" s="444"/>
    </row>
    <row r="200" spans="1:27" ht="14.5">
      <c r="A200" s="40" t="s">
        <v>370</v>
      </c>
      <c r="B200" s="444" t="s">
        <v>3367</v>
      </c>
      <c r="C200" s="444"/>
      <c r="D200" s="444"/>
      <c r="E200" s="444"/>
      <c r="F200" s="444" t="s">
        <v>56</v>
      </c>
      <c r="G200" s="444" t="s">
        <v>56</v>
      </c>
      <c r="H200" s="444" t="s">
        <v>3150</v>
      </c>
      <c r="I200" s="444" t="s">
        <v>2577</v>
      </c>
      <c r="J200" s="444"/>
      <c r="K200" s="444"/>
      <c r="L200" s="444"/>
      <c r="M200" s="444"/>
      <c r="N200" s="444"/>
      <c r="O200" s="444"/>
      <c r="P200" s="444"/>
      <c r="Q200" s="444"/>
      <c r="R200" s="444"/>
      <c r="S200" s="444"/>
      <c r="T200" s="444"/>
      <c r="U200" s="444"/>
      <c r="V200" s="444"/>
      <c r="W200" s="444"/>
      <c r="X200" s="444"/>
      <c r="Y200" s="444"/>
      <c r="Z200" s="444"/>
      <c r="AA200" s="444"/>
    </row>
    <row r="201" spans="1:27" ht="14.5">
      <c r="A201" s="40" t="s">
        <v>373</v>
      </c>
      <c r="B201" s="444" t="s">
        <v>3368</v>
      </c>
      <c r="C201" s="444" t="s">
        <v>3369</v>
      </c>
      <c r="D201" s="444" t="s">
        <v>3152</v>
      </c>
      <c r="E201" s="444" t="s">
        <v>3206</v>
      </c>
      <c r="F201" s="444" t="s">
        <v>56</v>
      </c>
      <c r="G201" s="444" t="s">
        <v>56</v>
      </c>
      <c r="H201" s="444" t="s">
        <v>3150</v>
      </c>
      <c r="I201" s="444" t="s">
        <v>2577</v>
      </c>
      <c r="J201" s="444"/>
      <c r="K201" s="512">
        <v>42</v>
      </c>
      <c r="L201" s="444" t="s">
        <v>1961</v>
      </c>
      <c r="M201" s="444"/>
      <c r="N201" s="444"/>
      <c r="O201" s="444"/>
      <c r="P201" s="444"/>
      <c r="Q201" s="444"/>
      <c r="R201" s="444"/>
      <c r="S201" s="444"/>
      <c r="T201" s="444"/>
      <c r="U201" s="444"/>
      <c r="V201" s="444"/>
      <c r="W201" s="444"/>
      <c r="X201" s="444"/>
      <c r="Y201" s="444"/>
      <c r="Z201" s="444"/>
      <c r="AA201" s="444"/>
    </row>
    <row r="202" spans="1:27" ht="14.5">
      <c r="A202" s="40"/>
      <c r="B202" s="444" t="s">
        <v>3370</v>
      </c>
      <c r="C202" s="444"/>
      <c r="D202" s="444"/>
      <c r="E202" s="444"/>
      <c r="F202" s="444" t="s">
        <v>56</v>
      </c>
      <c r="G202" s="444" t="s">
        <v>56</v>
      </c>
      <c r="H202" s="444" t="s">
        <v>3150</v>
      </c>
      <c r="I202" s="444" t="s">
        <v>2577</v>
      </c>
      <c r="J202" s="444"/>
      <c r="K202" s="502"/>
      <c r="L202" s="444" t="s">
        <v>1961</v>
      </c>
      <c r="M202" s="444"/>
      <c r="N202" s="444"/>
      <c r="O202" s="444"/>
      <c r="P202" s="444"/>
      <c r="Q202" s="444"/>
      <c r="R202" s="444"/>
      <c r="S202" s="444"/>
      <c r="T202" s="444"/>
      <c r="U202" s="444"/>
      <c r="V202" s="444"/>
      <c r="W202" s="444"/>
      <c r="X202" s="444"/>
      <c r="Y202" s="444"/>
      <c r="Z202" s="444"/>
      <c r="AA202" s="444"/>
    </row>
    <row r="203" spans="1:27" ht="14.5">
      <c r="A203" s="40"/>
      <c r="B203" s="444" t="s">
        <v>3163</v>
      </c>
      <c r="C203" s="444"/>
      <c r="D203" s="444" t="s">
        <v>3216</v>
      </c>
      <c r="E203" s="444"/>
      <c r="F203" s="444" t="s">
        <v>56</v>
      </c>
      <c r="G203" s="444" t="s">
        <v>56</v>
      </c>
      <c r="H203" s="444" t="s">
        <v>3150</v>
      </c>
      <c r="I203" s="444" t="s">
        <v>2577</v>
      </c>
      <c r="J203" s="444"/>
      <c r="K203" s="502"/>
      <c r="L203" s="444" t="s">
        <v>3371</v>
      </c>
      <c r="M203" s="444"/>
      <c r="N203" s="444"/>
      <c r="O203" s="444"/>
      <c r="P203" s="444"/>
      <c r="Q203" s="444"/>
      <c r="R203" s="444"/>
      <c r="S203" s="444"/>
      <c r="T203" s="444"/>
      <c r="U203" s="444"/>
      <c r="V203" s="444"/>
      <c r="W203" s="444"/>
      <c r="X203" s="444"/>
      <c r="Y203" s="444"/>
      <c r="Z203" s="444"/>
      <c r="AA203" s="444"/>
    </row>
    <row r="204" spans="1:27" ht="14.5">
      <c r="A204" s="40" t="s">
        <v>376</v>
      </c>
      <c r="B204" s="444" t="s">
        <v>3147</v>
      </c>
      <c r="C204" s="444" t="s">
        <v>3155</v>
      </c>
      <c r="D204" s="444" t="s">
        <v>3147</v>
      </c>
      <c r="E204" s="444" t="s">
        <v>3372</v>
      </c>
      <c r="F204" s="444" t="s">
        <v>56</v>
      </c>
      <c r="G204" s="444" t="s">
        <v>56</v>
      </c>
      <c r="H204" s="444" t="s">
        <v>3150</v>
      </c>
      <c r="I204" s="444" t="s">
        <v>2577</v>
      </c>
      <c r="J204" s="444" t="s">
        <v>2358</v>
      </c>
      <c r="K204" s="444" t="s">
        <v>1961</v>
      </c>
      <c r="L204" s="444"/>
      <c r="M204" s="444" t="s">
        <v>3373</v>
      </c>
      <c r="N204" s="444"/>
      <c r="O204" s="444"/>
      <c r="P204" s="444"/>
      <c r="Q204" s="444"/>
      <c r="R204" s="444"/>
      <c r="S204" s="444"/>
      <c r="T204" s="444"/>
      <c r="U204" s="444"/>
      <c r="V204" s="444"/>
      <c r="W204" s="444"/>
      <c r="X204" s="444"/>
      <c r="Y204" s="444"/>
      <c r="Z204" s="444"/>
      <c r="AA204" s="444"/>
    </row>
    <row r="205" spans="1:27" ht="14.5">
      <c r="A205" s="43" t="s">
        <v>377</v>
      </c>
      <c r="B205" s="444" t="s">
        <v>3182</v>
      </c>
      <c r="C205" s="444" t="s">
        <v>3206</v>
      </c>
      <c r="D205" s="444" t="s">
        <v>3147</v>
      </c>
      <c r="E205" s="444" t="s">
        <v>3374</v>
      </c>
      <c r="F205" s="444" t="s">
        <v>56</v>
      </c>
      <c r="G205" s="444" t="s">
        <v>56</v>
      </c>
      <c r="H205" s="444" t="s">
        <v>3150</v>
      </c>
      <c r="I205" s="444" t="s">
        <v>2577</v>
      </c>
      <c r="J205" s="444"/>
      <c r="K205" s="444" t="s">
        <v>3375</v>
      </c>
      <c r="L205" s="444"/>
      <c r="M205" s="444"/>
      <c r="N205" s="444"/>
      <c r="O205" s="444"/>
      <c r="P205" s="444"/>
      <c r="Q205" s="444"/>
      <c r="R205" s="444"/>
      <c r="S205" s="444"/>
      <c r="T205" s="444"/>
      <c r="U205" s="444"/>
      <c r="V205" s="444"/>
      <c r="W205" s="444"/>
      <c r="X205" s="444"/>
      <c r="Y205" s="444"/>
      <c r="Z205" s="444"/>
      <c r="AA205" s="444"/>
    </row>
    <row r="206" spans="1:27" ht="14.5">
      <c r="A206" s="43" t="s">
        <v>378</v>
      </c>
      <c r="B206" s="444" t="s">
        <v>3163</v>
      </c>
      <c r="C206" s="444" t="s">
        <v>3324</v>
      </c>
      <c r="D206" s="444" t="s">
        <v>3163</v>
      </c>
      <c r="E206" s="444" t="s">
        <v>3206</v>
      </c>
      <c r="F206" s="444" t="s">
        <v>56</v>
      </c>
      <c r="G206" s="444" t="s">
        <v>56</v>
      </c>
      <c r="H206" s="444" t="s">
        <v>3150</v>
      </c>
      <c r="I206" s="444" t="s">
        <v>2577</v>
      </c>
      <c r="J206" s="444"/>
      <c r="K206" s="444"/>
      <c r="L206" s="444"/>
      <c r="M206" s="444"/>
      <c r="N206" s="444"/>
      <c r="O206" s="444"/>
      <c r="P206" s="444"/>
      <c r="Q206" s="444"/>
      <c r="R206" s="444"/>
      <c r="S206" s="444"/>
      <c r="T206" s="444"/>
      <c r="U206" s="444"/>
      <c r="V206" s="444"/>
      <c r="W206" s="444"/>
      <c r="X206" s="444"/>
      <c r="Y206" s="444"/>
      <c r="Z206" s="444"/>
      <c r="AA206" s="444"/>
    </row>
    <row r="207" spans="1:27" ht="14.5">
      <c r="A207" s="43" t="s">
        <v>380</v>
      </c>
      <c r="B207" s="444" t="s">
        <v>432</v>
      </c>
      <c r="C207" s="444" t="s">
        <v>3204</v>
      </c>
      <c r="D207" s="444"/>
      <c r="E207" s="444"/>
      <c r="F207" s="444" t="s">
        <v>56</v>
      </c>
      <c r="G207" s="444" t="s">
        <v>56</v>
      </c>
      <c r="H207" s="444" t="s">
        <v>3150</v>
      </c>
      <c r="I207" s="444" t="s">
        <v>2577</v>
      </c>
      <c r="J207" s="444"/>
      <c r="K207" s="444"/>
      <c r="L207" s="444"/>
      <c r="M207" s="444"/>
      <c r="N207" s="444"/>
      <c r="O207" s="444"/>
      <c r="P207" s="444"/>
      <c r="Q207" s="444"/>
      <c r="R207" s="444"/>
      <c r="S207" s="444"/>
      <c r="T207" s="444"/>
      <c r="U207" s="444"/>
      <c r="V207" s="444"/>
      <c r="W207" s="444"/>
      <c r="X207" s="444"/>
      <c r="Y207" s="444"/>
      <c r="Z207" s="444"/>
      <c r="AA207" s="444"/>
    </row>
    <row r="208" spans="1:27" ht="14.5">
      <c r="A208" s="40" t="s">
        <v>382</v>
      </c>
      <c r="B208" s="444" t="s">
        <v>3344</v>
      </c>
      <c r="C208" s="444" t="s">
        <v>3148</v>
      </c>
      <c r="D208" s="444" t="s">
        <v>3147</v>
      </c>
      <c r="E208" s="444" t="s">
        <v>3217</v>
      </c>
      <c r="F208" s="444" t="s">
        <v>56</v>
      </c>
      <c r="G208" s="444" t="s">
        <v>56</v>
      </c>
      <c r="H208" s="444" t="s">
        <v>3150</v>
      </c>
      <c r="I208" s="444" t="s">
        <v>2577</v>
      </c>
      <c r="J208" s="444"/>
      <c r="K208" s="444"/>
      <c r="L208" s="444" t="s">
        <v>1961</v>
      </c>
      <c r="M208" s="444" t="s">
        <v>3376</v>
      </c>
      <c r="N208" s="444"/>
      <c r="O208" s="444"/>
      <c r="P208" s="444"/>
      <c r="Q208" s="444"/>
      <c r="R208" s="444"/>
      <c r="S208" s="444"/>
      <c r="T208" s="444"/>
      <c r="U208" s="444"/>
      <c r="V208" s="444"/>
      <c r="W208" s="444"/>
      <c r="X208" s="444"/>
      <c r="Y208" s="444"/>
      <c r="Z208" s="444"/>
      <c r="AA208" s="444"/>
    </row>
    <row r="209" spans="1:27" ht="14.5">
      <c r="A209" s="441" t="s">
        <v>3377</v>
      </c>
      <c r="B209" s="444" t="s">
        <v>3192</v>
      </c>
      <c r="C209" s="444" t="s">
        <v>3148</v>
      </c>
      <c r="D209" s="444" t="s">
        <v>3147</v>
      </c>
      <c r="E209" s="444" t="s">
        <v>3378</v>
      </c>
      <c r="F209" s="444" t="s">
        <v>56</v>
      </c>
      <c r="G209" s="444" t="s">
        <v>56</v>
      </c>
      <c r="H209" s="444" t="s">
        <v>3150</v>
      </c>
      <c r="I209" s="444" t="s">
        <v>2577</v>
      </c>
      <c r="J209" s="444"/>
      <c r="K209" s="444"/>
      <c r="L209" s="444" t="s">
        <v>1961</v>
      </c>
      <c r="M209" s="444" t="s">
        <v>3376</v>
      </c>
      <c r="N209" s="444"/>
      <c r="O209" s="444"/>
      <c r="P209" s="444"/>
      <c r="Q209" s="444"/>
      <c r="R209" s="444"/>
      <c r="S209" s="444"/>
      <c r="T209" s="444"/>
      <c r="U209" s="444"/>
      <c r="V209" s="444"/>
      <c r="W209" s="444"/>
      <c r="X209" s="444"/>
      <c r="Y209" s="444"/>
      <c r="Z209" s="444"/>
      <c r="AA209" s="444"/>
    </row>
    <row r="210" spans="1:27" ht="14.5">
      <c r="A210" s="40" t="s">
        <v>387</v>
      </c>
      <c r="B210" s="444" t="s">
        <v>3160</v>
      </c>
      <c r="C210" s="444" t="s">
        <v>3324</v>
      </c>
      <c r="D210" s="444"/>
      <c r="E210" s="444"/>
      <c r="F210" s="444" t="s">
        <v>56</v>
      </c>
      <c r="G210" s="444" t="s">
        <v>56</v>
      </c>
      <c r="H210" s="444" t="s">
        <v>3150</v>
      </c>
      <c r="I210" s="444" t="s">
        <v>2577</v>
      </c>
      <c r="J210" s="444"/>
      <c r="K210" s="444"/>
      <c r="L210" s="444"/>
      <c r="M210" s="444"/>
      <c r="N210" s="444"/>
      <c r="O210" s="444"/>
      <c r="P210" s="444"/>
      <c r="Q210" s="444"/>
      <c r="R210" s="444"/>
      <c r="S210" s="444"/>
      <c r="T210" s="444"/>
      <c r="U210" s="444"/>
      <c r="V210" s="444"/>
      <c r="W210" s="444"/>
      <c r="X210" s="444"/>
      <c r="Y210" s="444"/>
      <c r="Z210" s="444"/>
      <c r="AA210" s="444"/>
    </row>
    <row r="211" spans="1:27" ht="14.5">
      <c r="A211" s="40" t="s">
        <v>391</v>
      </c>
      <c r="B211" s="444" t="s">
        <v>3172</v>
      </c>
      <c r="C211" s="444"/>
      <c r="D211" s="444"/>
      <c r="E211" s="444"/>
      <c r="F211" s="444" t="s">
        <v>56</v>
      </c>
      <c r="G211" s="444" t="s">
        <v>56</v>
      </c>
      <c r="H211" s="444" t="s">
        <v>3150</v>
      </c>
      <c r="I211" s="444" t="s">
        <v>2577</v>
      </c>
      <c r="J211" s="444"/>
      <c r="K211" s="444" t="s">
        <v>3379</v>
      </c>
      <c r="L211" s="444"/>
      <c r="M211" s="444"/>
      <c r="N211" s="444"/>
      <c r="O211" s="444"/>
      <c r="P211" s="444"/>
      <c r="Q211" s="444"/>
      <c r="R211" s="444"/>
      <c r="S211" s="444"/>
      <c r="T211" s="444"/>
      <c r="U211" s="444"/>
      <c r="V211" s="444"/>
      <c r="W211" s="444"/>
      <c r="X211" s="444"/>
      <c r="Y211" s="444"/>
      <c r="Z211" s="444"/>
      <c r="AA211" s="444"/>
    </row>
    <row r="212" spans="1:27" ht="14.5">
      <c r="A212" s="40"/>
      <c r="B212" s="444" t="s">
        <v>3380</v>
      </c>
      <c r="C212" s="444"/>
      <c r="D212" s="444"/>
      <c r="E212" s="444"/>
      <c r="F212" s="444" t="s">
        <v>3163</v>
      </c>
      <c r="G212" s="444" t="s">
        <v>3216</v>
      </c>
      <c r="H212" s="444" t="s">
        <v>3150</v>
      </c>
      <c r="I212" s="444" t="s">
        <v>2577</v>
      </c>
      <c r="J212" s="444"/>
      <c r="K212" s="444"/>
      <c r="L212" s="444"/>
      <c r="M212" s="444"/>
      <c r="N212" s="444"/>
      <c r="O212" s="444"/>
      <c r="P212" s="444"/>
      <c r="Q212" s="444"/>
      <c r="R212" s="444"/>
      <c r="S212" s="444"/>
      <c r="T212" s="444"/>
      <c r="U212" s="444"/>
      <c r="V212" s="444"/>
      <c r="W212" s="444"/>
      <c r="X212" s="444"/>
      <c r="Y212" s="444"/>
      <c r="Z212" s="444"/>
      <c r="AA212" s="444"/>
    </row>
    <row r="213" spans="1:27" ht="14.5">
      <c r="A213" s="40"/>
      <c r="B213" s="444" t="s">
        <v>3298</v>
      </c>
      <c r="C213" s="444"/>
      <c r="D213" s="444"/>
      <c r="E213" s="444"/>
      <c r="F213" s="444" t="s">
        <v>3172</v>
      </c>
      <c r="G213" s="444" t="s">
        <v>3172</v>
      </c>
      <c r="H213" s="444" t="s">
        <v>3150</v>
      </c>
      <c r="I213" s="444" t="s">
        <v>2577</v>
      </c>
      <c r="J213" s="444"/>
      <c r="K213" s="444"/>
      <c r="L213" s="444"/>
      <c r="M213" s="444"/>
      <c r="N213" s="444"/>
      <c r="O213" s="444"/>
      <c r="P213" s="444"/>
      <c r="Q213" s="444"/>
      <c r="R213" s="444"/>
      <c r="S213" s="444"/>
      <c r="T213" s="444"/>
      <c r="U213" s="444"/>
      <c r="V213" s="444"/>
      <c r="W213" s="444"/>
      <c r="X213" s="444"/>
      <c r="Y213" s="444"/>
      <c r="Z213" s="444"/>
      <c r="AA213" s="444"/>
    </row>
    <row r="214" spans="1:27" ht="14.5">
      <c r="A214" s="40" t="s">
        <v>394</v>
      </c>
      <c r="B214" s="444" t="s">
        <v>3147</v>
      </c>
      <c r="C214" s="444" t="s">
        <v>3155</v>
      </c>
      <c r="D214" s="444" t="s">
        <v>3147</v>
      </c>
      <c r="E214" s="444" t="s">
        <v>3324</v>
      </c>
      <c r="F214" s="444" t="s">
        <v>56</v>
      </c>
      <c r="G214" s="444" t="s">
        <v>56</v>
      </c>
      <c r="H214" s="444" t="s">
        <v>3150</v>
      </c>
      <c r="I214" s="444" t="s">
        <v>2577</v>
      </c>
      <c r="J214" s="444" t="s">
        <v>2358</v>
      </c>
      <c r="K214" s="444"/>
      <c r="L214" s="444" t="s">
        <v>3381</v>
      </c>
      <c r="M214" s="444"/>
      <c r="N214" s="444"/>
      <c r="O214" s="444"/>
      <c r="P214" s="444"/>
      <c r="Q214" s="444"/>
      <c r="R214" s="444"/>
      <c r="S214" s="444"/>
      <c r="T214" s="444"/>
      <c r="U214" s="444"/>
      <c r="V214" s="444"/>
      <c r="W214" s="444"/>
      <c r="X214" s="444"/>
      <c r="Y214" s="444"/>
      <c r="Z214" s="444"/>
      <c r="AA214" s="444"/>
    </row>
    <row r="215" spans="1:27" ht="14.5">
      <c r="A215" s="40"/>
      <c r="B215" s="444" t="s">
        <v>3147</v>
      </c>
      <c r="C215" s="444" t="s">
        <v>3155</v>
      </c>
      <c r="D215" s="444" t="s">
        <v>3180</v>
      </c>
      <c r="E215" s="444" t="s">
        <v>3324</v>
      </c>
      <c r="F215" s="444" t="s">
        <v>56</v>
      </c>
      <c r="G215" s="444" t="s">
        <v>56</v>
      </c>
      <c r="H215" s="444" t="s">
        <v>3150</v>
      </c>
      <c r="I215" s="444" t="s">
        <v>2577</v>
      </c>
      <c r="J215" s="444" t="s">
        <v>2358</v>
      </c>
      <c r="K215" s="444"/>
      <c r="L215" s="444"/>
      <c r="M215" s="444"/>
      <c r="N215" s="444"/>
      <c r="O215" s="444"/>
      <c r="P215" s="444"/>
      <c r="Q215" s="444"/>
      <c r="R215" s="444"/>
      <c r="S215" s="444"/>
      <c r="T215" s="444"/>
      <c r="U215" s="444"/>
      <c r="V215" s="444"/>
      <c r="W215" s="444"/>
      <c r="X215" s="444"/>
      <c r="Y215" s="444"/>
      <c r="Z215" s="444"/>
      <c r="AA215" s="444"/>
    </row>
    <row r="216" spans="1:27" ht="14.5">
      <c r="A216" s="40"/>
      <c r="B216" s="444" t="s">
        <v>3147</v>
      </c>
      <c r="C216" s="444" t="s">
        <v>3155</v>
      </c>
      <c r="D216" s="444" t="s">
        <v>3147</v>
      </c>
      <c r="E216" s="444" t="s">
        <v>3324</v>
      </c>
      <c r="F216" s="444" t="s">
        <v>56</v>
      </c>
      <c r="G216" s="444" t="s">
        <v>56</v>
      </c>
      <c r="H216" s="444" t="s">
        <v>3150</v>
      </c>
      <c r="I216" s="444" t="s">
        <v>2577</v>
      </c>
      <c r="J216" s="444" t="s">
        <v>2358</v>
      </c>
      <c r="K216" s="444"/>
      <c r="L216" s="444" t="s">
        <v>3382</v>
      </c>
      <c r="M216" s="444"/>
      <c r="N216" s="444"/>
      <c r="O216" s="444"/>
      <c r="P216" s="444"/>
      <c r="Q216" s="444"/>
      <c r="R216" s="444"/>
      <c r="S216" s="444"/>
      <c r="T216" s="444"/>
      <c r="U216" s="444"/>
      <c r="V216" s="444"/>
      <c r="W216" s="444"/>
      <c r="X216" s="444"/>
      <c r="Y216" s="444"/>
      <c r="Z216" s="444"/>
      <c r="AA216" s="444"/>
    </row>
    <row r="217" spans="1:27" ht="14.5">
      <c r="A217" s="40" t="s">
        <v>395</v>
      </c>
      <c r="B217" s="444" t="s">
        <v>3383</v>
      </c>
      <c r="C217" s="444"/>
      <c r="D217" s="444"/>
      <c r="E217" s="444"/>
      <c r="F217" s="444" t="s">
        <v>56</v>
      </c>
      <c r="G217" s="444" t="s">
        <v>56</v>
      </c>
      <c r="H217" s="444" t="s">
        <v>3150</v>
      </c>
      <c r="I217" s="444" t="s">
        <v>2577</v>
      </c>
      <c r="J217" s="444"/>
      <c r="K217" s="444"/>
      <c r="L217" s="444"/>
      <c r="M217" s="444"/>
      <c r="N217" s="444"/>
      <c r="O217" s="444"/>
      <c r="P217" s="444"/>
      <c r="Q217" s="444"/>
      <c r="R217" s="444"/>
      <c r="S217" s="444"/>
      <c r="T217" s="444"/>
      <c r="U217" s="444"/>
      <c r="V217" s="444"/>
      <c r="W217" s="444"/>
      <c r="X217" s="444"/>
      <c r="Y217" s="444"/>
      <c r="Z217" s="444"/>
      <c r="AA217" s="444"/>
    </row>
    <row r="218" spans="1:27" ht="14.5">
      <c r="A218" s="40" t="s">
        <v>397</v>
      </c>
      <c r="B218" s="444" t="s">
        <v>2577</v>
      </c>
      <c r="C218" s="444"/>
      <c r="D218" s="444"/>
      <c r="E218" s="444"/>
      <c r="F218" s="444" t="s">
        <v>56</v>
      </c>
      <c r="G218" s="444" t="s">
        <v>56</v>
      </c>
      <c r="H218" s="444" t="s">
        <v>3150</v>
      </c>
      <c r="I218" s="444" t="s">
        <v>2577</v>
      </c>
      <c r="J218" s="444"/>
      <c r="K218" s="444"/>
      <c r="L218" s="444"/>
      <c r="M218" s="444"/>
      <c r="N218" s="444"/>
      <c r="O218" s="444"/>
      <c r="P218" s="444"/>
      <c r="Q218" s="444"/>
      <c r="R218" s="444"/>
      <c r="S218" s="444"/>
      <c r="T218" s="444"/>
      <c r="U218" s="444"/>
      <c r="V218" s="444"/>
      <c r="W218" s="444"/>
      <c r="X218" s="444"/>
      <c r="Y218" s="444"/>
      <c r="Z218" s="444"/>
      <c r="AA218" s="444"/>
    </row>
    <row r="219" spans="1:27" ht="14.5">
      <c r="A219" s="40" t="s">
        <v>399</v>
      </c>
      <c r="B219" s="444" t="s">
        <v>2577</v>
      </c>
      <c r="C219" s="444"/>
      <c r="D219" s="444"/>
      <c r="E219" s="444"/>
      <c r="F219" s="444" t="s">
        <v>56</v>
      </c>
      <c r="G219" s="444" t="s">
        <v>56</v>
      </c>
      <c r="H219" s="444" t="s">
        <v>3150</v>
      </c>
      <c r="I219" s="444" t="s">
        <v>2577</v>
      </c>
      <c r="J219" s="444"/>
      <c r="K219" s="444"/>
      <c r="L219" s="444"/>
      <c r="M219" s="444"/>
      <c r="N219" s="444"/>
      <c r="O219" s="444"/>
      <c r="P219" s="444"/>
      <c r="Q219" s="444"/>
      <c r="R219" s="444"/>
      <c r="S219" s="444"/>
      <c r="T219" s="444"/>
      <c r="U219" s="444"/>
      <c r="V219" s="444"/>
      <c r="W219" s="444"/>
      <c r="X219" s="444"/>
      <c r="Y219" s="444"/>
      <c r="Z219" s="444"/>
      <c r="AA219" s="444"/>
    </row>
    <row r="220" spans="1:27" ht="14.5">
      <c r="A220" s="40" t="s">
        <v>401</v>
      </c>
      <c r="B220" s="444" t="s">
        <v>2577</v>
      </c>
      <c r="C220" s="444"/>
      <c r="D220" s="444"/>
      <c r="E220" s="444"/>
      <c r="F220" s="444" t="s">
        <v>56</v>
      </c>
      <c r="G220" s="444" t="s">
        <v>56</v>
      </c>
      <c r="H220" s="444" t="s">
        <v>3150</v>
      </c>
      <c r="I220" s="444" t="s">
        <v>2577</v>
      </c>
      <c r="J220" s="444"/>
      <c r="K220" s="444"/>
      <c r="L220" s="444"/>
      <c r="M220" s="444"/>
      <c r="N220" s="444"/>
      <c r="O220" s="444"/>
      <c r="P220" s="444"/>
      <c r="Q220" s="444"/>
      <c r="R220" s="444"/>
      <c r="S220" s="444"/>
      <c r="T220" s="444"/>
      <c r="U220" s="444"/>
      <c r="V220" s="444"/>
      <c r="W220" s="444"/>
      <c r="X220" s="444"/>
      <c r="Y220" s="444"/>
      <c r="Z220" s="444"/>
      <c r="AA220" s="444"/>
    </row>
    <row r="221" spans="1:27" ht="14.5">
      <c r="A221" s="28" t="s">
        <v>405</v>
      </c>
      <c r="B221" s="444" t="s">
        <v>3147</v>
      </c>
      <c r="C221" s="444" t="s">
        <v>3155</v>
      </c>
      <c r="D221" s="444"/>
      <c r="E221" s="444"/>
      <c r="F221" s="444" t="s">
        <v>56</v>
      </c>
      <c r="G221" s="444" t="s">
        <v>55</v>
      </c>
      <c r="H221" s="444" t="s">
        <v>3150</v>
      </c>
      <c r="I221" s="444" t="s">
        <v>2577</v>
      </c>
      <c r="J221" s="444" t="s">
        <v>2358</v>
      </c>
      <c r="K221" s="444"/>
      <c r="L221" s="444"/>
      <c r="M221" s="444"/>
      <c r="N221" s="444"/>
      <c r="O221" s="444"/>
      <c r="P221" s="444"/>
      <c r="Q221" s="444"/>
      <c r="R221" s="444"/>
      <c r="S221" s="444"/>
      <c r="T221" s="444"/>
      <c r="U221" s="444"/>
      <c r="V221" s="444"/>
      <c r="W221" s="444"/>
      <c r="X221" s="444"/>
      <c r="Y221" s="444"/>
      <c r="Z221" s="444"/>
      <c r="AA221" s="444"/>
    </row>
    <row r="222" spans="1:27" ht="14.5">
      <c r="A222" s="28" t="s">
        <v>410</v>
      </c>
      <c r="B222" s="444" t="s">
        <v>3384</v>
      </c>
      <c r="C222" s="444" t="s">
        <v>3385</v>
      </c>
      <c r="D222" s="444"/>
      <c r="E222" s="444"/>
      <c r="F222" s="444" t="s">
        <v>56</v>
      </c>
      <c r="G222" s="444" t="s">
        <v>56</v>
      </c>
      <c r="H222" s="444" t="s">
        <v>3150</v>
      </c>
      <c r="I222" s="444" t="s">
        <v>2577</v>
      </c>
      <c r="J222" s="444"/>
      <c r="K222" s="444"/>
      <c r="L222" s="444"/>
      <c r="M222" s="444"/>
      <c r="N222" s="444"/>
      <c r="O222" s="444"/>
      <c r="P222" s="444"/>
      <c r="Q222" s="444"/>
      <c r="R222" s="444"/>
      <c r="S222" s="444"/>
      <c r="T222" s="444"/>
      <c r="U222" s="444"/>
      <c r="V222" s="444"/>
      <c r="W222" s="444"/>
      <c r="X222" s="444"/>
      <c r="Y222" s="444"/>
      <c r="Z222" s="444"/>
      <c r="AA222" s="444"/>
    </row>
    <row r="223" spans="1:27" ht="14.5">
      <c r="A223" s="28"/>
      <c r="B223" s="444" t="s">
        <v>3386</v>
      </c>
      <c r="C223" s="444" t="s">
        <v>3385</v>
      </c>
      <c r="D223" s="444"/>
      <c r="E223" s="444"/>
      <c r="F223" s="444" t="s">
        <v>56</v>
      </c>
      <c r="G223" s="444" t="s">
        <v>56</v>
      </c>
      <c r="H223" s="444" t="s">
        <v>3150</v>
      </c>
      <c r="I223" s="444" t="s">
        <v>2577</v>
      </c>
      <c r="J223" s="444"/>
      <c r="K223" s="444"/>
      <c r="L223" s="444"/>
      <c r="M223" s="444"/>
      <c r="N223" s="444"/>
      <c r="O223" s="444"/>
      <c r="P223" s="444"/>
      <c r="Q223" s="444"/>
      <c r="R223" s="444"/>
      <c r="S223" s="444"/>
      <c r="T223" s="444"/>
      <c r="U223" s="444"/>
      <c r="V223" s="444"/>
      <c r="W223" s="444"/>
      <c r="X223" s="444"/>
      <c r="Y223" s="444"/>
      <c r="Z223" s="444"/>
      <c r="AA223" s="444"/>
    </row>
    <row r="224" spans="1:27" ht="14.5">
      <c r="A224" s="28" t="s">
        <v>413</v>
      </c>
      <c r="B224" s="444" t="s">
        <v>248</v>
      </c>
      <c r="C224" s="444" t="s">
        <v>3183</v>
      </c>
      <c r="D224" s="444"/>
      <c r="E224" s="444"/>
      <c r="F224" s="444" t="s">
        <v>56</v>
      </c>
      <c r="G224" s="444" t="s">
        <v>56</v>
      </c>
      <c r="H224" s="444" t="s">
        <v>3150</v>
      </c>
      <c r="I224" s="444" t="s">
        <v>2577</v>
      </c>
      <c r="J224" s="444"/>
      <c r="K224" s="444"/>
      <c r="L224" s="444"/>
      <c r="M224" s="444"/>
      <c r="N224" s="444"/>
      <c r="O224" s="444"/>
      <c r="P224" s="444"/>
      <c r="Q224" s="444"/>
      <c r="R224" s="444"/>
      <c r="S224" s="444"/>
      <c r="T224" s="444"/>
      <c r="U224" s="444"/>
      <c r="V224" s="444"/>
      <c r="W224" s="444"/>
      <c r="X224" s="444"/>
      <c r="Y224" s="444"/>
      <c r="Z224" s="444"/>
      <c r="AA224" s="444"/>
    </row>
    <row r="225" spans="1:27" ht="14.5">
      <c r="A225" s="29" t="s">
        <v>416</v>
      </c>
      <c r="B225" s="444" t="s">
        <v>3147</v>
      </c>
      <c r="C225" s="444" t="s">
        <v>3148</v>
      </c>
      <c r="D225" s="444" t="s">
        <v>3147</v>
      </c>
      <c r="E225" s="444" t="s">
        <v>3387</v>
      </c>
      <c r="F225" s="444" t="s">
        <v>56</v>
      </c>
      <c r="G225" s="444" t="s">
        <v>56</v>
      </c>
      <c r="H225" s="444" t="s">
        <v>3150</v>
      </c>
      <c r="I225" s="444" t="s">
        <v>3147</v>
      </c>
      <c r="J225" s="444"/>
      <c r="K225" s="444"/>
      <c r="L225" s="444"/>
      <c r="M225" s="444"/>
      <c r="N225" s="444"/>
      <c r="O225" s="444"/>
      <c r="P225" s="444"/>
      <c r="Q225" s="444"/>
      <c r="R225" s="444"/>
      <c r="S225" s="444"/>
      <c r="T225" s="444"/>
      <c r="U225" s="444"/>
      <c r="V225" s="444"/>
      <c r="W225" s="444"/>
      <c r="X225" s="444"/>
      <c r="Y225" s="444"/>
      <c r="Z225" s="444"/>
      <c r="AA225" s="444"/>
    </row>
    <row r="226" spans="1:27" ht="14.5">
      <c r="A226" s="40" t="s">
        <v>418</v>
      </c>
      <c r="B226" s="444" t="s">
        <v>3158</v>
      </c>
      <c r="C226" s="444"/>
      <c r="D226" s="444"/>
      <c r="E226" s="444"/>
      <c r="F226" s="444" t="s">
        <v>56</v>
      </c>
      <c r="G226" s="444" t="s">
        <v>56</v>
      </c>
      <c r="H226" s="444" t="s">
        <v>3150</v>
      </c>
      <c r="I226" s="444" t="s">
        <v>2577</v>
      </c>
      <c r="J226" s="444"/>
      <c r="K226" s="444"/>
      <c r="L226" s="444"/>
      <c r="M226" s="444"/>
      <c r="N226" s="444"/>
      <c r="O226" s="444"/>
      <c r="P226" s="444"/>
      <c r="Q226" s="444"/>
      <c r="R226" s="444"/>
      <c r="S226" s="444"/>
      <c r="T226" s="444"/>
      <c r="U226" s="444"/>
      <c r="V226" s="444"/>
      <c r="W226" s="444"/>
      <c r="X226" s="444"/>
      <c r="Y226" s="444"/>
      <c r="Z226" s="444"/>
      <c r="AA226" s="444"/>
    </row>
    <row r="227" spans="1:27" ht="14.5">
      <c r="A227" s="40" t="s">
        <v>420</v>
      </c>
      <c r="B227" s="444" t="s">
        <v>3160</v>
      </c>
      <c r="C227" s="444"/>
      <c r="D227" s="444"/>
      <c r="E227" s="444"/>
      <c r="F227" s="444" t="s">
        <v>56</v>
      </c>
      <c r="G227" s="444" t="s">
        <v>56</v>
      </c>
      <c r="H227" s="444" t="s">
        <v>3150</v>
      </c>
      <c r="I227" s="444" t="s">
        <v>2577</v>
      </c>
      <c r="J227" s="444"/>
      <c r="K227" s="444"/>
      <c r="L227" s="444"/>
      <c r="M227" s="444"/>
      <c r="N227" s="444"/>
      <c r="O227" s="444"/>
      <c r="P227" s="444"/>
      <c r="Q227" s="444"/>
      <c r="R227" s="444"/>
      <c r="S227" s="444"/>
      <c r="T227" s="444"/>
      <c r="U227" s="444"/>
      <c r="V227" s="444"/>
      <c r="W227" s="444"/>
      <c r="X227" s="444"/>
      <c r="Y227" s="444"/>
      <c r="Z227" s="444"/>
      <c r="AA227" s="444"/>
    </row>
    <row r="228" spans="1:27" ht="14.5">
      <c r="A228" s="40" t="s">
        <v>422</v>
      </c>
      <c r="B228" s="444" t="s">
        <v>21</v>
      </c>
      <c r="C228" s="444"/>
      <c r="D228" s="444"/>
      <c r="E228" s="444"/>
      <c r="F228" s="444" t="s">
        <v>56</v>
      </c>
      <c r="G228" s="444" t="s">
        <v>56</v>
      </c>
      <c r="H228" s="444" t="s">
        <v>3150</v>
      </c>
      <c r="I228" s="444" t="s">
        <v>2577</v>
      </c>
      <c r="J228" s="444"/>
      <c r="K228" s="444"/>
      <c r="L228" s="444"/>
      <c r="M228" s="444"/>
      <c r="N228" s="444"/>
      <c r="O228" s="444"/>
      <c r="P228" s="444"/>
      <c r="Q228" s="444"/>
      <c r="R228" s="444"/>
      <c r="S228" s="444"/>
      <c r="T228" s="444"/>
      <c r="U228" s="444"/>
      <c r="V228" s="444"/>
      <c r="W228" s="444"/>
      <c r="X228" s="444"/>
      <c r="Y228" s="444"/>
      <c r="Z228" s="444"/>
      <c r="AA228" s="444"/>
    </row>
    <row r="229" spans="1:27" ht="14.5">
      <c r="A229" s="40" t="s">
        <v>424</v>
      </c>
      <c r="B229" s="444" t="s">
        <v>3388</v>
      </c>
      <c r="C229" s="444" t="s">
        <v>3155</v>
      </c>
      <c r="D229" s="444" t="s">
        <v>3389</v>
      </c>
      <c r="E229" s="444" t="s">
        <v>3204</v>
      </c>
      <c r="F229" s="444" t="s">
        <v>41</v>
      </c>
      <c r="G229" s="444" t="s">
        <v>41</v>
      </c>
      <c r="H229" s="444" t="s">
        <v>3150</v>
      </c>
      <c r="I229" s="444" t="s">
        <v>2577</v>
      </c>
      <c r="J229" s="444"/>
      <c r="K229" s="444"/>
      <c r="L229" s="444"/>
      <c r="M229" s="444"/>
      <c r="N229" s="444"/>
      <c r="O229" s="444"/>
      <c r="P229" s="444"/>
      <c r="Q229" s="444"/>
      <c r="R229" s="444"/>
      <c r="S229" s="444"/>
      <c r="T229" s="444"/>
      <c r="U229" s="444"/>
      <c r="V229" s="444"/>
      <c r="W229" s="444"/>
      <c r="X229" s="444"/>
      <c r="Y229" s="444"/>
      <c r="Z229" s="444"/>
      <c r="AA229" s="444"/>
    </row>
    <row r="230" spans="1:27" ht="14.5">
      <c r="A230" s="40" t="s">
        <v>426</v>
      </c>
      <c r="B230" s="444" t="s">
        <v>3390</v>
      </c>
      <c r="C230" s="444" t="s">
        <v>3204</v>
      </c>
      <c r="D230" s="444"/>
      <c r="E230" s="444"/>
      <c r="F230" s="444" t="s">
        <v>56</v>
      </c>
      <c r="G230" s="444" t="s">
        <v>56</v>
      </c>
      <c r="H230" s="444" t="s">
        <v>3150</v>
      </c>
      <c r="I230" s="444" t="s">
        <v>2577</v>
      </c>
      <c r="J230" s="444"/>
      <c r="K230" s="444"/>
      <c r="L230" s="9" t="s">
        <v>2270</v>
      </c>
      <c r="M230" s="444"/>
      <c r="N230" s="444"/>
      <c r="O230" s="444"/>
      <c r="P230" s="444"/>
      <c r="Q230" s="444"/>
      <c r="R230" s="444"/>
      <c r="S230" s="444"/>
      <c r="T230" s="444"/>
      <c r="U230" s="444"/>
      <c r="V230" s="444"/>
      <c r="W230" s="444"/>
      <c r="X230" s="444"/>
      <c r="Y230" s="444"/>
      <c r="Z230" s="444"/>
      <c r="AA230" s="444"/>
    </row>
    <row r="231" spans="1:27" ht="14.5">
      <c r="A231" s="40"/>
      <c r="B231" s="444" t="s">
        <v>3390</v>
      </c>
      <c r="C231" s="444"/>
      <c r="D231" s="444"/>
      <c r="E231" s="444"/>
      <c r="F231" s="444" t="s">
        <v>56</v>
      </c>
      <c r="G231" s="444" t="s">
        <v>56</v>
      </c>
      <c r="H231" s="444" t="s">
        <v>3150</v>
      </c>
      <c r="I231" s="444" t="s">
        <v>2577</v>
      </c>
      <c r="J231" s="444"/>
      <c r="K231" s="444"/>
      <c r="L231" s="444" t="s">
        <v>3391</v>
      </c>
      <c r="M231" s="444"/>
      <c r="N231" s="444"/>
      <c r="O231" s="444"/>
      <c r="P231" s="444"/>
      <c r="Q231" s="444"/>
      <c r="R231" s="444"/>
      <c r="S231" s="444"/>
      <c r="T231" s="444"/>
      <c r="U231" s="444"/>
      <c r="V231" s="444"/>
      <c r="W231" s="444"/>
      <c r="X231" s="444"/>
      <c r="Y231" s="444"/>
      <c r="Z231" s="444"/>
      <c r="AA231" s="444"/>
    </row>
    <row r="232" spans="1:27" ht="14.5">
      <c r="A232" s="40" t="s">
        <v>428</v>
      </c>
      <c r="B232" s="444" t="s">
        <v>3392</v>
      </c>
      <c r="C232" s="444" t="s">
        <v>3204</v>
      </c>
      <c r="D232" s="444" t="s">
        <v>41</v>
      </c>
      <c r="E232" s="444" t="s">
        <v>3206</v>
      </c>
      <c r="F232" s="444"/>
      <c r="G232" s="444"/>
      <c r="H232" s="444" t="s">
        <v>3150</v>
      </c>
      <c r="I232" s="444" t="s">
        <v>2577</v>
      </c>
      <c r="J232" s="444"/>
      <c r="K232" s="444"/>
      <c r="L232" s="444" t="s">
        <v>3393</v>
      </c>
      <c r="M232" s="444"/>
      <c r="N232" s="444"/>
      <c r="O232" s="444"/>
      <c r="P232" s="444"/>
      <c r="Q232" s="444"/>
      <c r="R232" s="444"/>
      <c r="S232" s="444"/>
      <c r="T232" s="444"/>
      <c r="U232" s="444"/>
      <c r="V232" s="444"/>
      <c r="W232" s="444"/>
      <c r="X232" s="444"/>
      <c r="Y232" s="444"/>
      <c r="Z232" s="444"/>
      <c r="AA232" s="444"/>
    </row>
    <row r="233" spans="1:27" ht="14.5">
      <c r="A233" s="40" t="s">
        <v>429</v>
      </c>
      <c r="B233" s="444" t="s">
        <v>3392</v>
      </c>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444"/>
      <c r="Y233" s="444"/>
      <c r="Z233" s="444"/>
      <c r="AA233" s="444"/>
    </row>
    <row r="234" spans="1:27" ht="14.5">
      <c r="A234" s="40" t="s">
        <v>430</v>
      </c>
      <c r="B234" s="444" t="s">
        <v>3394</v>
      </c>
      <c r="C234" s="444"/>
      <c r="D234" s="444"/>
      <c r="E234" s="444"/>
      <c r="F234" s="444"/>
      <c r="G234" s="444"/>
      <c r="H234" s="444"/>
      <c r="I234" s="444"/>
      <c r="J234" s="444"/>
      <c r="K234" s="444"/>
      <c r="L234" s="444"/>
      <c r="M234" s="444" t="s">
        <v>3395</v>
      </c>
      <c r="N234" s="444"/>
      <c r="O234" s="444"/>
      <c r="P234" s="444"/>
      <c r="Q234" s="444"/>
      <c r="R234" s="444"/>
      <c r="S234" s="444"/>
      <c r="T234" s="444"/>
      <c r="U234" s="444"/>
      <c r="V234" s="444"/>
      <c r="W234" s="444"/>
      <c r="X234" s="444"/>
      <c r="Y234" s="444"/>
      <c r="Z234" s="444"/>
      <c r="AA234" s="444"/>
    </row>
    <row r="235" spans="1:27" ht="14.5">
      <c r="A235" s="40" t="s">
        <v>433</v>
      </c>
      <c r="B235" s="444" t="s">
        <v>3298</v>
      </c>
      <c r="C235" s="444"/>
      <c r="D235" s="444"/>
      <c r="E235" s="444"/>
      <c r="F235" s="444"/>
      <c r="G235" s="444"/>
      <c r="H235" s="444"/>
      <c r="I235" s="444"/>
      <c r="J235" s="444"/>
      <c r="K235" s="444"/>
      <c r="L235" s="444"/>
      <c r="M235" s="444"/>
      <c r="N235" s="444"/>
      <c r="O235" s="444"/>
      <c r="P235" s="444"/>
      <c r="Q235" s="444"/>
      <c r="R235" s="444"/>
      <c r="S235" s="444"/>
      <c r="T235" s="444"/>
      <c r="U235" s="444"/>
      <c r="V235" s="444"/>
      <c r="W235" s="444"/>
      <c r="X235" s="444"/>
      <c r="Y235" s="444"/>
      <c r="Z235" s="444"/>
      <c r="AA235" s="444"/>
    </row>
    <row r="236" spans="1:27" ht="14.5">
      <c r="A236" s="40"/>
      <c r="B236" s="444" t="s">
        <v>3298</v>
      </c>
      <c r="C236" s="444" t="s">
        <v>3148</v>
      </c>
      <c r="D236" s="444" t="s">
        <v>3298</v>
      </c>
      <c r="E236" s="444" t="s">
        <v>3296</v>
      </c>
      <c r="F236" s="444"/>
      <c r="G236" s="444"/>
      <c r="H236" s="444"/>
      <c r="I236" s="444"/>
      <c r="J236" s="444"/>
      <c r="K236" s="444"/>
      <c r="L236" s="444"/>
      <c r="M236" s="444"/>
      <c r="N236" s="444"/>
      <c r="O236" s="444"/>
      <c r="P236" s="444"/>
      <c r="Q236" s="444"/>
      <c r="R236" s="444"/>
      <c r="S236" s="444"/>
      <c r="T236" s="444"/>
      <c r="U236" s="444"/>
      <c r="V236" s="444"/>
      <c r="W236" s="444"/>
      <c r="X236" s="444"/>
      <c r="Y236" s="444"/>
      <c r="Z236" s="444"/>
      <c r="AA236" s="444"/>
    </row>
    <row r="237" spans="1:27" ht="14.5">
      <c r="A237" s="40" t="s">
        <v>436</v>
      </c>
      <c r="B237" s="444" t="s">
        <v>3298</v>
      </c>
      <c r="C237" s="444"/>
      <c r="D237" s="444"/>
      <c r="E237" s="444"/>
      <c r="F237" s="444"/>
      <c r="G237" s="444"/>
      <c r="H237" s="444"/>
      <c r="I237" s="444"/>
      <c r="J237" s="444"/>
      <c r="K237" s="444"/>
      <c r="L237" s="444"/>
      <c r="M237" s="444"/>
      <c r="N237" s="444"/>
      <c r="O237" s="444"/>
      <c r="P237" s="444"/>
      <c r="Q237" s="444"/>
      <c r="R237" s="444"/>
      <c r="S237" s="444"/>
      <c r="T237" s="444"/>
      <c r="U237" s="444"/>
      <c r="V237" s="444"/>
      <c r="W237" s="444"/>
      <c r="X237" s="444"/>
      <c r="Y237" s="444"/>
      <c r="Z237" s="444"/>
      <c r="AA237" s="444"/>
    </row>
    <row r="238" spans="1:27" ht="14.5">
      <c r="A238" s="40" t="s">
        <v>437</v>
      </c>
      <c r="B238" s="444" t="s">
        <v>3172</v>
      </c>
      <c r="C238" s="444" t="s">
        <v>3173</v>
      </c>
      <c r="D238" s="444" t="s">
        <v>3147</v>
      </c>
      <c r="E238" s="444" t="s">
        <v>3189</v>
      </c>
      <c r="F238" s="444"/>
      <c r="G238" s="444"/>
      <c r="H238" s="444"/>
      <c r="I238" s="444"/>
      <c r="J238" s="444"/>
      <c r="K238" s="444"/>
      <c r="L238" s="444" t="s">
        <v>1961</v>
      </c>
      <c r="M238" s="444"/>
      <c r="N238" s="444"/>
      <c r="O238" s="444"/>
      <c r="P238" s="444"/>
      <c r="Q238" s="444"/>
      <c r="R238" s="444"/>
      <c r="S238" s="444"/>
      <c r="T238" s="444"/>
      <c r="U238" s="444"/>
      <c r="V238" s="444"/>
      <c r="W238" s="444"/>
      <c r="X238" s="444"/>
      <c r="Y238" s="444"/>
      <c r="Z238" s="444"/>
      <c r="AA238" s="444"/>
    </row>
    <row r="239" spans="1:27" ht="14.5">
      <c r="A239" s="40" t="s">
        <v>438</v>
      </c>
      <c r="B239" s="444" t="s">
        <v>3298</v>
      </c>
      <c r="C239" s="444"/>
      <c r="D239" s="444"/>
      <c r="E239" s="444"/>
      <c r="F239" s="444"/>
      <c r="G239" s="444"/>
      <c r="H239" s="444"/>
      <c r="I239" s="444"/>
      <c r="J239" s="444" t="s">
        <v>3396</v>
      </c>
      <c r="K239" s="444" t="s">
        <v>1961</v>
      </c>
      <c r="L239" s="444"/>
      <c r="M239" s="444"/>
      <c r="N239" s="444"/>
      <c r="O239" s="444"/>
      <c r="P239" s="444"/>
      <c r="Q239" s="444"/>
      <c r="R239" s="444"/>
      <c r="S239" s="444"/>
      <c r="T239" s="444"/>
      <c r="U239" s="444"/>
      <c r="V239" s="444"/>
      <c r="W239" s="444"/>
      <c r="X239" s="444"/>
      <c r="Y239" s="444"/>
      <c r="Z239" s="444"/>
      <c r="AA239" s="444"/>
    </row>
    <row r="240" spans="1:27" ht="14.5">
      <c r="A240" s="40" t="s">
        <v>439</v>
      </c>
      <c r="B240" s="444" t="s">
        <v>3298</v>
      </c>
      <c r="C240" s="444" t="s">
        <v>3397</v>
      </c>
      <c r="D240" s="444"/>
      <c r="E240" s="444"/>
      <c r="F240" s="444"/>
      <c r="G240" s="444"/>
      <c r="H240" s="444"/>
      <c r="I240" s="444"/>
      <c r="J240" s="444" t="s">
        <v>2358</v>
      </c>
      <c r="K240" s="444" t="s">
        <v>3398</v>
      </c>
      <c r="L240" s="444"/>
      <c r="M240" s="444" t="s">
        <v>3399</v>
      </c>
      <c r="N240" s="444"/>
      <c r="O240" s="444"/>
      <c r="P240" s="444"/>
      <c r="Q240" s="444"/>
      <c r="R240" s="444"/>
      <c r="S240" s="444"/>
      <c r="T240" s="444"/>
      <c r="U240" s="444"/>
      <c r="V240" s="444"/>
      <c r="W240" s="444"/>
      <c r="X240" s="444"/>
      <c r="Y240" s="444"/>
      <c r="Z240" s="444"/>
      <c r="AA240" s="444"/>
    </row>
    <row r="241" spans="1:27" ht="14.5">
      <c r="A241" s="40" t="s">
        <v>440</v>
      </c>
      <c r="B241" s="444" t="s">
        <v>3400</v>
      </c>
      <c r="C241" s="444" t="s">
        <v>3204</v>
      </c>
      <c r="D241" s="444"/>
      <c r="E241" s="444"/>
      <c r="F241" s="444"/>
      <c r="G241" s="444"/>
      <c r="H241" s="444"/>
      <c r="I241" s="444"/>
      <c r="J241" s="444"/>
      <c r="K241" s="444"/>
      <c r="L241" s="444"/>
      <c r="M241" s="444"/>
      <c r="N241" s="444"/>
      <c r="O241" s="444"/>
      <c r="P241" s="444"/>
      <c r="Q241" s="444"/>
      <c r="R241" s="444"/>
      <c r="S241" s="444"/>
      <c r="T241" s="444"/>
      <c r="U241" s="444"/>
      <c r="V241" s="444"/>
      <c r="W241" s="444"/>
      <c r="X241" s="444"/>
      <c r="Y241" s="444"/>
      <c r="Z241" s="444"/>
      <c r="AA241" s="444"/>
    </row>
    <row r="242" spans="1:27" ht="14.5">
      <c r="A242" s="40" t="s">
        <v>441</v>
      </c>
      <c r="B242" s="444" t="s">
        <v>2583</v>
      </c>
      <c r="C242" s="444"/>
      <c r="D242" s="444"/>
      <c r="E242" s="444"/>
      <c r="F242" s="444"/>
      <c r="G242" s="444"/>
      <c r="H242" s="444"/>
      <c r="I242" s="444"/>
      <c r="J242" s="444"/>
      <c r="K242" s="444"/>
      <c r="L242" s="444"/>
      <c r="M242" s="444"/>
      <c r="N242" s="444"/>
      <c r="O242" s="444"/>
      <c r="P242" s="444"/>
      <c r="Q242" s="444"/>
      <c r="R242" s="444"/>
      <c r="S242" s="444"/>
      <c r="T242" s="444"/>
      <c r="U242" s="444"/>
      <c r="V242" s="444"/>
      <c r="W242" s="444"/>
      <c r="X242" s="444"/>
      <c r="Y242" s="444"/>
      <c r="Z242" s="444"/>
      <c r="AA242" s="444"/>
    </row>
    <row r="243" spans="1:27" ht="14.5">
      <c r="A243" s="40" t="s">
        <v>442</v>
      </c>
      <c r="B243" s="444" t="s">
        <v>2583</v>
      </c>
      <c r="C243" s="444"/>
      <c r="D243" s="444"/>
      <c r="E243" s="444"/>
      <c r="F243" s="444"/>
      <c r="G243" s="444"/>
      <c r="H243" s="444"/>
      <c r="I243" s="444"/>
      <c r="J243" s="444"/>
      <c r="K243" s="444"/>
      <c r="L243" s="444"/>
      <c r="M243" s="444"/>
      <c r="N243" s="444"/>
      <c r="O243" s="444"/>
      <c r="P243" s="444"/>
      <c r="Q243" s="444"/>
      <c r="R243" s="444"/>
      <c r="S243" s="444"/>
      <c r="T243" s="444"/>
      <c r="U243" s="444"/>
      <c r="V243" s="444"/>
      <c r="W243" s="444"/>
      <c r="X243" s="444"/>
      <c r="Y243" s="444"/>
      <c r="Z243" s="444"/>
      <c r="AA243" s="444"/>
    </row>
    <row r="244" spans="1:27" ht="14.5">
      <c r="A244" s="40" t="s">
        <v>443</v>
      </c>
      <c r="B244" s="444" t="s">
        <v>3147</v>
      </c>
      <c r="C244" s="444"/>
      <c r="D244" s="444"/>
      <c r="E244" s="444"/>
      <c r="F244" s="444"/>
      <c r="G244" s="444"/>
      <c r="H244" s="444"/>
      <c r="I244" s="444"/>
      <c r="J244" s="444"/>
      <c r="K244" s="444"/>
      <c r="L244" s="444"/>
      <c r="M244" s="444"/>
      <c r="N244" s="444"/>
      <c r="O244" s="444"/>
      <c r="P244" s="444"/>
      <c r="Q244" s="444"/>
      <c r="R244" s="444"/>
      <c r="S244" s="444"/>
      <c r="T244" s="444"/>
      <c r="U244" s="444"/>
      <c r="V244" s="444"/>
      <c r="W244" s="444"/>
      <c r="X244" s="444"/>
      <c r="Y244" s="444"/>
      <c r="Z244" s="444"/>
      <c r="AA244" s="444"/>
    </row>
    <row r="245" spans="1:27" ht="14.5">
      <c r="A245" s="40" t="s">
        <v>180</v>
      </c>
      <c r="B245" s="444" t="s">
        <v>3401</v>
      </c>
      <c r="C245" s="444"/>
      <c r="D245" s="444"/>
      <c r="E245" s="444"/>
      <c r="F245" s="444"/>
      <c r="G245" s="444"/>
      <c r="H245" s="444"/>
      <c r="I245" s="444"/>
      <c r="J245" s="444"/>
      <c r="K245" s="444"/>
      <c r="L245" s="444"/>
      <c r="M245" s="444"/>
      <c r="N245" s="444"/>
      <c r="O245" s="444"/>
      <c r="P245" s="444"/>
      <c r="Q245" s="444"/>
      <c r="R245" s="444"/>
      <c r="S245" s="444"/>
      <c r="T245" s="444"/>
      <c r="U245" s="444"/>
      <c r="V245" s="444"/>
      <c r="W245" s="444"/>
      <c r="X245" s="444"/>
      <c r="Y245" s="444"/>
      <c r="Z245" s="444"/>
      <c r="AA245" s="444"/>
    </row>
    <row r="246" spans="1:27" ht="14.5">
      <c r="A246" s="40" t="s">
        <v>444</v>
      </c>
      <c r="B246" s="444" t="s">
        <v>515</v>
      </c>
      <c r="C246" s="444"/>
      <c r="D246" s="444"/>
      <c r="E246" s="444"/>
      <c r="F246" s="444"/>
      <c r="G246" s="444"/>
      <c r="H246" s="444"/>
      <c r="I246" s="444"/>
      <c r="J246" s="444"/>
      <c r="K246" s="444"/>
      <c r="L246" s="444"/>
      <c r="M246" s="444"/>
      <c r="N246" s="444"/>
      <c r="O246" s="444"/>
      <c r="P246" s="444"/>
      <c r="Q246" s="444"/>
      <c r="R246" s="444"/>
      <c r="S246" s="444"/>
      <c r="T246" s="444"/>
      <c r="U246" s="444"/>
      <c r="V246" s="444"/>
      <c r="W246" s="444"/>
      <c r="X246" s="444"/>
      <c r="Y246" s="444"/>
      <c r="Z246" s="444"/>
      <c r="AA246" s="444"/>
    </row>
    <row r="247" spans="1:27" ht="14.5">
      <c r="A247" s="40" t="s">
        <v>445</v>
      </c>
      <c r="B247" s="444" t="s">
        <v>515</v>
      </c>
      <c r="C247" s="444"/>
      <c r="D247" s="444"/>
      <c r="E247" s="444"/>
      <c r="F247" s="444"/>
      <c r="G247" s="444"/>
      <c r="H247" s="444"/>
      <c r="I247" s="444"/>
      <c r="J247" s="444"/>
      <c r="K247" s="444"/>
      <c r="L247" s="444"/>
      <c r="M247" s="444"/>
      <c r="N247" s="444"/>
      <c r="O247" s="444"/>
      <c r="P247" s="444"/>
      <c r="Q247" s="444"/>
      <c r="R247" s="444"/>
      <c r="S247" s="444"/>
      <c r="T247" s="444"/>
      <c r="U247" s="444"/>
      <c r="V247" s="444"/>
      <c r="W247" s="444"/>
      <c r="X247" s="444"/>
      <c r="Y247" s="444"/>
      <c r="Z247" s="444"/>
      <c r="AA247" s="444"/>
    </row>
    <row r="248" spans="1:27" ht="14.5">
      <c r="A248" s="40" t="s">
        <v>446</v>
      </c>
      <c r="B248" s="444" t="s">
        <v>3402</v>
      </c>
      <c r="C248" s="444"/>
      <c r="D248" s="444" t="s">
        <v>3403</v>
      </c>
      <c r="E248" s="444"/>
      <c r="F248" s="444"/>
      <c r="G248" s="444"/>
      <c r="H248" s="444"/>
      <c r="I248" s="444"/>
      <c r="J248" s="444"/>
      <c r="K248" s="444"/>
      <c r="L248" s="444"/>
      <c r="M248" s="444"/>
      <c r="N248" s="444"/>
      <c r="O248" s="444"/>
      <c r="P248" s="444"/>
      <c r="Q248" s="444"/>
      <c r="R248" s="444"/>
      <c r="S248" s="444"/>
      <c r="T248" s="444"/>
      <c r="U248" s="444"/>
      <c r="V248" s="444"/>
      <c r="W248" s="444"/>
      <c r="X248" s="444"/>
      <c r="Y248" s="444"/>
      <c r="Z248" s="444"/>
      <c r="AA248" s="444"/>
    </row>
    <row r="249" spans="1:27" ht="14.5">
      <c r="A249" s="40" t="s">
        <v>448</v>
      </c>
      <c r="B249" s="444" t="s">
        <v>3404</v>
      </c>
      <c r="C249" s="444"/>
      <c r="D249" s="444"/>
      <c r="E249" s="444"/>
      <c r="F249" s="444"/>
      <c r="G249" s="444"/>
      <c r="H249" s="444"/>
      <c r="I249" s="444"/>
      <c r="J249" s="444"/>
      <c r="K249" s="444"/>
      <c r="L249" s="444"/>
      <c r="M249" s="444"/>
      <c r="N249" s="444"/>
      <c r="O249" s="444"/>
      <c r="P249" s="444"/>
      <c r="Q249" s="444"/>
      <c r="R249" s="444"/>
      <c r="S249" s="444"/>
      <c r="T249" s="444"/>
      <c r="U249" s="444"/>
      <c r="V249" s="444"/>
      <c r="W249" s="444"/>
      <c r="X249" s="444"/>
      <c r="Y249" s="444"/>
      <c r="Z249" s="444"/>
      <c r="AA249" s="444"/>
    </row>
    <row r="250" spans="1:27" ht="14.5">
      <c r="A250" s="40" t="s">
        <v>451</v>
      </c>
      <c r="B250" s="444" t="s">
        <v>2596</v>
      </c>
      <c r="C250" s="444"/>
      <c r="D250" s="444"/>
      <c r="E250" s="444"/>
      <c r="F250" s="444"/>
      <c r="G250" s="444"/>
      <c r="H250" s="444"/>
      <c r="I250" s="444"/>
      <c r="J250" s="444"/>
      <c r="K250" s="444"/>
      <c r="L250" s="444"/>
      <c r="M250" s="444"/>
      <c r="N250" s="444"/>
      <c r="O250" s="444"/>
      <c r="P250" s="444"/>
      <c r="Q250" s="444"/>
      <c r="R250" s="444"/>
      <c r="S250" s="444"/>
      <c r="T250" s="444"/>
      <c r="U250" s="444"/>
      <c r="V250" s="444"/>
      <c r="W250" s="444"/>
      <c r="X250" s="444"/>
      <c r="Y250" s="444"/>
      <c r="Z250" s="444"/>
      <c r="AA250" s="444"/>
    </row>
    <row r="251" spans="1:27" ht="14.5">
      <c r="A251" s="40" t="s">
        <v>452</v>
      </c>
      <c r="B251" s="444" t="s">
        <v>3169</v>
      </c>
      <c r="C251" s="444" t="s">
        <v>3148</v>
      </c>
      <c r="D251" s="444"/>
      <c r="E251" s="444"/>
      <c r="F251" s="444"/>
      <c r="G251" s="444"/>
      <c r="H251" s="444"/>
      <c r="I251" s="444"/>
      <c r="J251" s="444"/>
      <c r="K251" s="444"/>
      <c r="L251" s="444"/>
      <c r="M251" s="444"/>
      <c r="N251" s="444"/>
      <c r="O251" s="444"/>
      <c r="P251" s="444"/>
      <c r="Q251" s="444"/>
      <c r="R251" s="444"/>
      <c r="S251" s="444"/>
      <c r="T251" s="444"/>
      <c r="U251" s="444"/>
      <c r="V251" s="444"/>
      <c r="W251" s="444"/>
      <c r="X251" s="444"/>
      <c r="Y251" s="444"/>
      <c r="Z251" s="444"/>
      <c r="AA251" s="444"/>
    </row>
    <row r="252" spans="1:27" ht="14.5">
      <c r="A252" s="43" t="s">
        <v>455</v>
      </c>
      <c r="B252" s="444" t="s">
        <v>3298</v>
      </c>
      <c r="C252" s="444" t="s">
        <v>3206</v>
      </c>
      <c r="D252" s="444"/>
      <c r="E252" s="444"/>
      <c r="F252" s="444"/>
      <c r="G252" s="444"/>
      <c r="H252" s="444"/>
      <c r="I252" s="444"/>
      <c r="J252" s="444"/>
      <c r="K252" s="444" t="s">
        <v>3405</v>
      </c>
      <c r="L252" s="444" t="s">
        <v>1961</v>
      </c>
      <c r="M252" s="444"/>
      <c r="N252" s="444"/>
      <c r="O252" s="444"/>
      <c r="P252" s="444"/>
      <c r="Q252" s="444"/>
      <c r="R252" s="444"/>
      <c r="S252" s="444"/>
      <c r="T252" s="444"/>
      <c r="U252" s="444"/>
      <c r="V252" s="444"/>
      <c r="W252" s="444"/>
      <c r="X252" s="444"/>
      <c r="Y252" s="444"/>
      <c r="Z252" s="444"/>
      <c r="AA252" s="444"/>
    </row>
    <row r="253" spans="1:27" ht="14.5">
      <c r="A253" s="40" t="s">
        <v>456</v>
      </c>
      <c r="B253" s="444" t="s">
        <v>3293</v>
      </c>
      <c r="C253" s="444"/>
      <c r="D253" s="444"/>
      <c r="E253" s="444"/>
      <c r="F253" s="444"/>
      <c r="G253" s="444"/>
      <c r="H253" s="444"/>
      <c r="I253" s="444"/>
      <c r="J253" s="444"/>
      <c r="K253" s="444" t="s">
        <v>2358</v>
      </c>
      <c r="L253" s="444"/>
      <c r="M253" s="444"/>
      <c r="N253" s="444"/>
      <c r="O253" s="444"/>
      <c r="P253" s="444"/>
      <c r="Q253" s="444"/>
      <c r="R253" s="444"/>
      <c r="S253" s="444"/>
      <c r="T253" s="444"/>
      <c r="U253" s="444"/>
      <c r="V253" s="444"/>
      <c r="W253" s="444"/>
      <c r="X253" s="444"/>
      <c r="Y253" s="444"/>
      <c r="Z253" s="444"/>
      <c r="AA253" s="444"/>
    </row>
    <row r="254" spans="1:27" ht="14.5">
      <c r="A254" s="40" t="s">
        <v>460</v>
      </c>
      <c r="B254" s="444" t="s">
        <v>2596</v>
      </c>
      <c r="C254" s="444"/>
      <c r="D254" s="444"/>
      <c r="E254" s="444"/>
      <c r="F254" s="444"/>
      <c r="G254" s="444"/>
      <c r="H254" s="444"/>
      <c r="I254" s="444"/>
      <c r="J254" s="444"/>
      <c r="K254" s="444"/>
      <c r="L254" s="444"/>
      <c r="M254" s="444"/>
      <c r="N254" s="444"/>
      <c r="O254" s="444"/>
      <c r="P254" s="444"/>
      <c r="Q254" s="444"/>
      <c r="R254" s="444"/>
      <c r="S254" s="444"/>
      <c r="T254" s="444"/>
      <c r="U254" s="444"/>
      <c r="V254" s="444"/>
      <c r="W254" s="444"/>
      <c r="X254" s="444"/>
      <c r="Y254" s="444"/>
      <c r="Z254" s="444"/>
      <c r="AA254" s="444"/>
    </row>
    <row r="255" spans="1:27" ht="14.5">
      <c r="A255" s="40" t="s">
        <v>462</v>
      </c>
      <c r="B255" s="444" t="s">
        <v>3406</v>
      </c>
      <c r="C255" s="444"/>
      <c r="D255" s="444"/>
      <c r="E255" s="444"/>
      <c r="F255" s="444"/>
      <c r="G255" s="444"/>
      <c r="H255" s="444"/>
      <c r="I255" s="444"/>
      <c r="J255" s="444"/>
      <c r="K255" s="444"/>
      <c r="L255" s="444"/>
      <c r="M255" s="444"/>
      <c r="N255" s="444"/>
      <c r="O255" s="444"/>
      <c r="P255" s="444"/>
      <c r="Q255" s="444"/>
      <c r="R255" s="444"/>
      <c r="S255" s="444"/>
      <c r="T255" s="444"/>
      <c r="U255" s="444"/>
      <c r="V255" s="444"/>
      <c r="W255" s="444"/>
      <c r="X255" s="444"/>
      <c r="Y255" s="444"/>
      <c r="Z255" s="444"/>
      <c r="AA255" s="444"/>
    </row>
    <row r="256" spans="1:27" ht="14.5">
      <c r="A256" s="40" t="s">
        <v>456</v>
      </c>
      <c r="B256" s="444" t="s">
        <v>3407</v>
      </c>
      <c r="C256" s="444" t="s">
        <v>3408</v>
      </c>
      <c r="D256" s="444" t="s">
        <v>3409</v>
      </c>
      <c r="E256" s="444" t="s">
        <v>3410</v>
      </c>
      <c r="F256" s="444"/>
      <c r="G256" s="444"/>
      <c r="H256" s="444"/>
      <c r="I256" s="444"/>
      <c r="J256" s="444"/>
      <c r="K256" s="444"/>
      <c r="L256" s="444"/>
      <c r="M256" s="444"/>
      <c r="N256" s="444"/>
      <c r="O256" s="444"/>
      <c r="P256" s="444"/>
      <c r="Q256" s="444"/>
      <c r="R256" s="444"/>
      <c r="S256" s="444"/>
      <c r="T256" s="444"/>
      <c r="U256" s="444"/>
      <c r="V256" s="444"/>
      <c r="W256" s="444"/>
      <c r="X256" s="444"/>
      <c r="Y256" s="444"/>
      <c r="Z256" s="444"/>
      <c r="AA256" s="444"/>
    </row>
    <row r="257" spans="1:27" ht="14.5">
      <c r="A257" s="40" t="s">
        <v>466</v>
      </c>
      <c r="B257" s="444" t="s">
        <v>3298</v>
      </c>
      <c r="C257" s="444" t="s">
        <v>3204</v>
      </c>
      <c r="D257" s="444" t="s">
        <v>3172</v>
      </c>
      <c r="E257" s="444" t="s">
        <v>3217</v>
      </c>
      <c r="F257" s="444"/>
      <c r="G257" s="444"/>
      <c r="H257" s="444"/>
      <c r="I257" s="444"/>
      <c r="J257" s="444" t="s">
        <v>2358</v>
      </c>
      <c r="K257" s="444" t="s">
        <v>1961</v>
      </c>
      <c r="L257" s="444"/>
      <c r="M257" s="444" t="s">
        <v>3411</v>
      </c>
      <c r="N257" s="444"/>
      <c r="O257" s="444"/>
      <c r="P257" s="444"/>
      <c r="Q257" s="444"/>
      <c r="R257" s="444"/>
      <c r="S257" s="444"/>
      <c r="T257" s="444"/>
      <c r="U257" s="444"/>
      <c r="V257" s="444"/>
      <c r="W257" s="444"/>
      <c r="X257" s="444"/>
      <c r="Y257" s="444"/>
      <c r="Z257" s="444"/>
      <c r="AA257" s="444"/>
    </row>
    <row r="258" spans="1:27" ht="14.5">
      <c r="A258" s="40" t="s">
        <v>467</v>
      </c>
      <c r="B258" s="444" t="s">
        <v>3180</v>
      </c>
      <c r="C258" s="444" t="s">
        <v>3204</v>
      </c>
      <c r="D258" s="444" t="s">
        <v>3180</v>
      </c>
      <c r="E258" s="444" t="s">
        <v>3206</v>
      </c>
      <c r="F258" s="444"/>
      <c r="G258" s="444"/>
      <c r="H258" s="444"/>
      <c r="I258" s="444"/>
      <c r="J258" s="444" t="s">
        <v>2358</v>
      </c>
      <c r="K258" s="444"/>
      <c r="L258" s="444" t="s">
        <v>3412</v>
      </c>
      <c r="M258" s="444"/>
      <c r="N258" s="444"/>
      <c r="O258" s="444"/>
      <c r="P258" s="444"/>
      <c r="Q258" s="444"/>
      <c r="R258" s="444"/>
      <c r="S258" s="444"/>
      <c r="T258" s="444"/>
      <c r="U258" s="444"/>
      <c r="V258" s="444"/>
      <c r="W258" s="444"/>
      <c r="X258" s="444"/>
      <c r="Y258" s="444"/>
      <c r="Z258" s="444"/>
      <c r="AA258" s="444"/>
    </row>
    <row r="259" spans="1:27" ht="14.5">
      <c r="A259" s="40" t="s">
        <v>468</v>
      </c>
      <c r="B259" s="444" t="s">
        <v>3413</v>
      </c>
      <c r="C259" s="444"/>
      <c r="D259" s="444"/>
      <c r="E259" s="444"/>
      <c r="F259" s="444"/>
      <c r="G259" s="444"/>
      <c r="H259" s="444"/>
      <c r="I259" s="444"/>
      <c r="J259" s="444" t="s">
        <v>3414</v>
      </c>
      <c r="K259" s="444" t="s">
        <v>3250</v>
      </c>
      <c r="L259" s="444"/>
      <c r="M259" s="444"/>
      <c r="N259" s="444"/>
      <c r="O259" s="444"/>
      <c r="P259" s="444"/>
      <c r="Q259" s="444"/>
      <c r="R259" s="444"/>
      <c r="S259" s="444"/>
      <c r="T259" s="444"/>
      <c r="U259" s="444"/>
      <c r="V259" s="444"/>
      <c r="W259" s="444"/>
      <c r="X259" s="444"/>
      <c r="Y259" s="444"/>
      <c r="Z259" s="444"/>
      <c r="AA259" s="444"/>
    </row>
    <row r="260" spans="1:27" ht="14.5">
      <c r="A260" s="40" t="s">
        <v>470</v>
      </c>
      <c r="B260" s="444" t="s">
        <v>3147</v>
      </c>
      <c r="C260" s="444" t="s">
        <v>3206</v>
      </c>
      <c r="D260" s="444" t="s">
        <v>3147</v>
      </c>
      <c r="E260" s="444" t="s">
        <v>3374</v>
      </c>
      <c r="F260" s="444"/>
      <c r="G260" s="444"/>
      <c r="H260" s="444"/>
      <c r="I260" s="444"/>
      <c r="J260" s="444"/>
      <c r="K260" s="444"/>
      <c r="L260" s="444"/>
      <c r="M260" s="444"/>
      <c r="N260" s="444"/>
      <c r="O260" s="444"/>
      <c r="P260" s="444"/>
      <c r="Q260" s="444"/>
      <c r="R260" s="444"/>
      <c r="S260" s="444"/>
      <c r="T260" s="444"/>
      <c r="U260" s="444"/>
      <c r="V260" s="444"/>
      <c r="W260" s="444"/>
      <c r="X260" s="444"/>
      <c r="Y260" s="444"/>
      <c r="Z260" s="444"/>
      <c r="AA260" s="444"/>
    </row>
    <row r="261" spans="1:27" ht="14.5">
      <c r="A261" s="40" t="s">
        <v>471</v>
      </c>
      <c r="B261" s="444" t="s">
        <v>3298</v>
      </c>
      <c r="C261" s="444" t="s">
        <v>3247</v>
      </c>
      <c r="D261" s="444" t="s">
        <v>3298</v>
      </c>
      <c r="E261" s="444" t="s">
        <v>3325</v>
      </c>
      <c r="F261" s="444"/>
      <c r="G261" s="444"/>
      <c r="H261" s="444"/>
      <c r="I261" s="444"/>
      <c r="J261" s="444"/>
      <c r="K261" s="444"/>
      <c r="L261" s="444" t="s">
        <v>3415</v>
      </c>
      <c r="M261" s="444" t="s">
        <v>3416</v>
      </c>
      <c r="N261" s="444"/>
      <c r="O261" s="444"/>
      <c r="P261" s="444"/>
      <c r="Q261" s="444"/>
      <c r="R261" s="444"/>
      <c r="S261" s="444"/>
      <c r="T261" s="444"/>
      <c r="U261" s="444"/>
      <c r="V261" s="444"/>
      <c r="W261" s="444"/>
      <c r="X261" s="444"/>
      <c r="Y261" s="444"/>
      <c r="Z261" s="444"/>
      <c r="AA261" s="444"/>
    </row>
    <row r="262" spans="1:27" ht="14.5">
      <c r="A262" s="40"/>
      <c r="B262" s="444" t="s">
        <v>3298</v>
      </c>
      <c r="C262" s="444" t="s">
        <v>3247</v>
      </c>
      <c r="D262" s="444" t="s">
        <v>3298</v>
      </c>
      <c r="E262" s="444" t="s">
        <v>3417</v>
      </c>
      <c r="F262" s="444"/>
      <c r="G262" s="444"/>
      <c r="H262" s="444"/>
      <c r="I262" s="444"/>
      <c r="J262" s="444"/>
      <c r="K262" s="444"/>
      <c r="L262" s="444" t="s">
        <v>3415</v>
      </c>
      <c r="M262" s="444" t="s">
        <v>3416</v>
      </c>
      <c r="N262" s="444"/>
      <c r="O262" s="444"/>
      <c r="P262" s="444"/>
      <c r="Q262" s="444"/>
      <c r="R262" s="444"/>
      <c r="S262" s="444"/>
      <c r="T262" s="444"/>
      <c r="U262" s="444"/>
      <c r="V262" s="444"/>
      <c r="W262" s="444"/>
      <c r="X262" s="444"/>
      <c r="Y262" s="444"/>
      <c r="Z262" s="444"/>
      <c r="AA262" s="444"/>
    </row>
    <row r="263" spans="1:27" ht="14.5">
      <c r="A263" s="40" t="s">
        <v>473</v>
      </c>
      <c r="B263" s="444" t="s">
        <v>2609</v>
      </c>
      <c r="C263" s="444"/>
      <c r="D263" s="444"/>
      <c r="E263" s="444"/>
      <c r="F263" s="444"/>
      <c r="G263" s="444"/>
      <c r="H263" s="444"/>
      <c r="I263" s="444"/>
      <c r="J263" s="444"/>
      <c r="K263" s="444"/>
      <c r="L263" s="444"/>
      <c r="M263" s="444"/>
      <c r="N263" s="444"/>
      <c r="O263" s="444"/>
      <c r="P263" s="444"/>
      <c r="Q263" s="444"/>
      <c r="R263" s="444"/>
      <c r="S263" s="444"/>
      <c r="T263" s="444"/>
      <c r="U263" s="444"/>
      <c r="V263" s="444"/>
      <c r="W263" s="444"/>
      <c r="X263" s="444"/>
      <c r="Y263" s="444"/>
      <c r="Z263" s="444"/>
      <c r="AA263" s="444"/>
    </row>
    <row r="264" spans="1:27" ht="14.5">
      <c r="A264" s="40" t="s">
        <v>474</v>
      </c>
      <c r="B264" s="444" t="s">
        <v>2609</v>
      </c>
      <c r="C264" s="444"/>
      <c r="D264" s="444"/>
      <c r="E264" s="444"/>
      <c r="F264" s="444"/>
      <c r="G264" s="444"/>
      <c r="H264" s="444"/>
      <c r="I264" s="444"/>
      <c r="J264" s="444"/>
      <c r="K264" s="444"/>
      <c r="L264" s="444"/>
      <c r="M264" s="444"/>
      <c r="N264" s="444"/>
      <c r="O264" s="444"/>
      <c r="P264" s="444"/>
      <c r="Q264" s="444"/>
      <c r="R264" s="444"/>
      <c r="S264" s="444"/>
      <c r="T264" s="444"/>
      <c r="U264" s="444"/>
      <c r="V264" s="444"/>
      <c r="W264" s="444"/>
      <c r="X264" s="444"/>
      <c r="Y264" s="444"/>
      <c r="Z264" s="444"/>
      <c r="AA264" s="444"/>
    </row>
    <row r="265" spans="1:27" ht="14.5">
      <c r="A265" s="40" t="s">
        <v>477</v>
      </c>
      <c r="B265" s="444" t="s">
        <v>404</v>
      </c>
      <c r="C265" s="444" t="s">
        <v>3418</v>
      </c>
      <c r="D265" s="444" t="s">
        <v>41</v>
      </c>
      <c r="E265" s="444" t="s">
        <v>3419</v>
      </c>
      <c r="F265" s="444"/>
      <c r="G265" s="444"/>
      <c r="H265" s="444"/>
      <c r="I265" s="444"/>
      <c r="J265" s="444"/>
      <c r="K265" s="444"/>
      <c r="L265" s="444"/>
      <c r="M265" s="444"/>
      <c r="N265" s="444"/>
      <c r="O265" s="444"/>
      <c r="P265" s="444"/>
      <c r="Q265" s="444"/>
      <c r="R265" s="444"/>
      <c r="S265" s="444"/>
      <c r="T265" s="444"/>
      <c r="U265" s="444"/>
      <c r="V265" s="444"/>
      <c r="W265" s="444"/>
      <c r="X265" s="444"/>
      <c r="Y265" s="444"/>
      <c r="Z265" s="444"/>
      <c r="AA265" s="444"/>
    </row>
    <row r="266" spans="1:27" ht="14.5">
      <c r="A266" s="40" t="s">
        <v>448</v>
      </c>
      <c r="B266" s="444" t="s">
        <v>55</v>
      </c>
      <c r="C266" s="444" t="s">
        <v>3420</v>
      </c>
      <c r="D266" s="444" t="s">
        <v>55</v>
      </c>
      <c r="E266" s="444" t="s">
        <v>3421</v>
      </c>
      <c r="F266" s="444"/>
      <c r="G266" s="444"/>
      <c r="H266" s="444"/>
      <c r="I266" s="444"/>
      <c r="J266" s="444"/>
      <c r="K266" s="444"/>
      <c r="L266" s="9" t="s">
        <v>3422</v>
      </c>
      <c r="M266" s="444" t="s">
        <v>3423</v>
      </c>
      <c r="N266" s="444"/>
      <c r="O266" s="444"/>
      <c r="P266" s="444"/>
      <c r="Q266" s="444"/>
      <c r="R266" s="444"/>
      <c r="S266" s="444"/>
      <c r="T266" s="444"/>
      <c r="U266" s="444"/>
      <c r="V266" s="444"/>
      <c r="W266" s="444"/>
      <c r="X266" s="444"/>
      <c r="Y266" s="444"/>
      <c r="Z266" s="444"/>
      <c r="AA266" s="444"/>
    </row>
    <row r="267" spans="1:27" ht="14.5">
      <c r="A267" s="40" t="s">
        <v>479</v>
      </c>
      <c r="B267" s="444" t="s">
        <v>3169</v>
      </c>
      <c r="C267" s="444"/>
      <c r="D267" s="444"/>
      <c r="E267" s="444"/>
      <c r="F267" s="444"/>
      <c r="G267" s="444"/>
      <c r="H267" s="444"/>
      <c r="I267" s="444"/>
      <c r="J267" s="444"/>
      <c r="K267" s="444"/>
      <c r="L267" s="444"/>
      <c r="M267" s="444"/>
      <c r="N267" s="444"/>
      <c r="O267" s="444"/>
      <c r="P267" s="444"/>
      <c r="Q267" s="444"/>
      <c r="R267" s="444"/>
      <c r="S267" s="444"/>
      <c r="T267" s="444"/>
      <c r="U267" s="444"/>
      <c r="V267" s="444"/>
      <c r="W267" s="444"/>
      <c r="X267" s="444"/>
      <c r="Y267" s="444"/>
      <c r="Z267" s="444"/>
      <c r="AA267" s="444"/>
    </row>
    <row r="268" spans="1:27" ht="14.5">
      <c r="A268" s="40" t="s">
        <v>482</v>
      </c>
      <c r="B268" s="444" t="s">
        <v>3147</v>
      </c>
      <c r="C268" s="444" t="s">
        <v>3229</v>
      </c>
      <c r="D268" s="444" t="s">
        <v>3147</v>
      </c>
      <c r="E268" s="444" t="s">
        <v>3217</v>
      </c>
      <c r="F268" s="444"/>
      <c r="G268" s="444"/>
      <c r="H268" s="444"/>
      <c r="I268" s="444"/>
      <c r="J268" s="444"/>
      <c r="K268" s="444"/>
      <c r="L268" s="444"/>
      <c r="M268" s="444"/>
      <c r="N268" s="444"/>
      <c r="O268" s="444"/>
      <c r="P268" s="444"/>
      <c r="Q268" s="444"/>
      <c r="R268" s="444"/>
      <c r="S268" s="444"/>
      <c r="T268" s="444"/>
      <c r="U268" s="444"/>
      <c r="V268" s="444"/>
      <c r="W268" s="444"/>
      <c r="X268" s="444"/>
      <c r="Y268" s="444"/>
      <c r="Z268" s="444"/>
      <c r="AA268" s="444"/>
    </row>
    <row r="269" spans="1:27" ht="14.5">
      <c r="A269" s="40" t="s">
        <v>483</v>
      </c>
      <c r="B269" s="444" t="s">
        <v>3147</v>
      </c>
      <c r="C269" s="444"/>
      <c r="D269" s="444"/>
      <c r="E269" s="444"/>
      <c r="F269" s="444"/>
      <c r="G269" s="444"/>
      <c r="H269" s="444"/>
      <c r="I269" s="444"/>
      <c r="J269" s="444"/>
      <c r="K269" s="444"/>
      <c r="L269" s="444"/>
      <c r="M269" s="444"/>
      <c r="N269" s="444"/>
      <c r="O269" s="444"/>
      <c r="P269" s="444"/>
      <c r="Q269" s="444"/>
      <c r="R269" s="444"/>
      <c r="S269" s="444"/>
      <c r="T269" s="444"/>
      <c r="U269" s="444"/>
      <c r="V269" s="444"/>
      <c r="W269" s="444"/>
      <c r="X269" s="444"/>
      <c r="Y269" s="444"/>
      <c r="Z269" s="444"/>
      <c r="AA269" s="444"/>
    </row>
    <row r="270" spans="1:27" ht="14.5">
      <c r="A270" s="40" t="s">
        <v>484</v>
      </c>
      <c r="B270" s="444" t="s">
        <v>3353</v>
      </c>
      <c r="C270" s="444"/>
      <c r="D270" s="444"/>
      <c r="E270" s="444"/>
      <c r="F270" s="444"/>
      <c r="G270" s="444"/>
      <c r="H270" s="444"/>
      <c r="I270" s="444"/>
      <c r="J270" s="444"/>
      <c r="K270" s="444"/>
      <c r="L270" s="444"/>
      <c r="M270" s="444"/>
      <c r="N270" s="444"/>
      <c r="O270" s="444"/>
      <c r="P270" s="444"/>
      <c r="Q270" s="444"/>
      <c r="R270" s="444"/>
      <c r="S270" s="444"/>
      <c r="T270" s="444"/>
      <c r="U270" s="444"/>
      <c r="V270" s="444"/>
      <c r="W270" s="444"/>
      <c r="X270" s="444"/>
      <c r="Y270" s="444"/>
      <c r="Z270" s="444"/>
      <c r="AA270" s="444"/>
    </row>
    <row r="271" spans="1:27" ht="14.5">
      <c r="A271" s="40" t="s">
        <v>486</v>
      </c>
      <c r="B271" s="444" t="s">
        <v>3147</v>
      </c>
      <c r="C271" s="444" t="s">
        <v>3204</v>
      </c>
      <c r="D271" s="444"/>
      <c r="E271" s="444"/>
      <c r="F271" s="444"/>
      <c r="G271" s="444"/>
      <c r="H271" s="444"/>
      <c r="I271" s="444"/>
      <c r="J271" s="444"/>
      <c r="K271" s="444"/>
      <c r="L271" s="444" t="s">
        <v>1961</v>
      </c>
      <c r="M271" s="444"/>
      <c r="N271" s="444"/>
      <c r="O271" s="444"/>
      <c r="P271" s="444"/>
      <c r="Q271" s="444"/>
      <c r="R271" s="444"/>
      <c r="S271" s="444"/>
      <c r="T271" s="444"/>
      <c r="U271" s="444"/>
      <c r="V271" s="444"/>
      <c r="W271" s="444"/>
      <c r="X271" s="444"/>
      <c r="Y271" s="444"/>
      <c r="Z271" s="444"/>
      <c r="AA271" s="444"/>
    </row>
    <row r="272" spans="1:27" ht="14.5">
      <c r="A272" s="40" t="s">
        <v>487</v>
      </c>
      <c r="B272" s="444" t="s">
        <v>3163</v>
      </c>
      <c r="C272" s="444" t="s">
        <v>3204</v>
      </c>
      <c r="D272" s="444"/>
      <c r="E272" s="444"/>
      <c r="F272" s="444"/>
      <c r="G272" s="444"/>
      <c r="H272" s="444"/>
      <c r="I272" s="444"/>
      <c r="J272" s="444"/>
      <c r="K272" s="444"/>
      <c r="L272" s="444"/>
      <c r="M272" s="444"/>
      <c r="N272" s="444"/>
      <c r="O272" s="444"/>
      <c r="P272" s="444"/>
      <c r="Q272" s="444"/>
      <c r="R272" s="444"/>
      <c r="S272" s="444"/>
      <c r="T272" s="444"/>
      <c r="U272" s="444"/>
      <c r="V272" s="444"/>
      <c r="W272" s="444"/>
      <c r="X272" s="444"/>
      <c r="Y272" s="444"/>
      <c r="Z272" s="444"/>
      <c r="AA272" s="444"/>
    </row>
    <row r="273" spans="1:27" ht="14.5">
      <c r="A273" s="40" t="s">
        <v>488</v>
      </c>
      <c r="B273" s="444"/>
      <c r="C273" s="444"/>
      <c r="D273" s="444"/>
      <c r="E273" s="444"/>
      <c r="F273" s="444"/>
      <c r="G273" s="444"/>
      <c r="H273" s="444"/>
      <c r="I273" s="444"/>
      <c r="J273" s="444"/>
      <c r="K273" s="444"/>
      <c r="L273" s="444"/>
      <c r="M273" s="444"/>
      <c r="N273" s="444"/>
      <c r="O273" s="444"/>
      <c r="P273" s="444"/>
      <c r="Q273" s="444"/>
      <c r="R273" s="444"/>
      <c r="S273" s="444"/>
      <c r="T273" s="444"/>
      <c r="U273" s="444"/>
      <c r="V273" s="444"/>
      <c r="W273" s="444"/>
      <c r="X273" s="444"/>
      <c r="Y273" s="444"/>
      <c r="Z273" s="444"/>
      <c r="AA273" s="444"/>
    </row>
    <row r="274" spans="1:27" ht="14.5">
      <c r="A274" s="40" t="s">
        <v>491</v>
      </c>
      <c r="B274" s="444"/>
      <c r="C274" s="444"/>
      <c r="D274" s="444"/>
      <c r="E274" s="444"/>
      <c r="F274" s="444"/>
      <c r="G274" s="444"/>
      <c r="H274" s="444"/>
      <c r="I274" s="444"/>
      <c r="J274" s="444"/>
      <c r="K274" s="444"/>
      <c r="L274" s="444"/>
      <c r="M274" s="444"/>
      <c r="N274" s="444"/>
      <c r="O274" s="444"/>
      <c r="P274" s="444"/>
      <c r="Q274" s="444"/>
      <c r="R274" s="444"/>
      <c r="S274" s="444"/>
      <c r="T274" s="444"/>
      <c r="U274" s="444"/>
      <c r="V274" s="444"/>
      <c r="W274" s="444"/>
      <c r="X274" s="444"/>
      <c r="Y274" s="444"/>
      <c r="Z274" s="444"/>
      <c r="AA274" s="444"/>
    </row>
    <row r="275" spans="1:27" ht="14.5">
      <c r="A275" s="40" t="s">
        <v>495</v>
      </c>
      <c r="B275" s="444"/>
      <c r="C275" s="444"/>
      <c r="D275" s="444"/>
      <c r="E275" s="444"/>
      <c r="F275" s="444"/>
      <c r="G275" s="444"/>
      <c r="H275" s="444"/>
      <c r="I275" s="444"/>
      <c r="J275" s="444"/>
      <c r="K275" s="444"/>
      <c r="L275" s="444"/>
      <c r="M275" s="444"/>
      <c r="N275" s="444"/>
      <c r="O275" s="444"/>
      <c r="P275" s="444"/>
      <c r="Q275" s="444"/>
      <c r="R275" s="444"/>
      <c r="S275" s="444"/>
      <c r="T275" s="444"/>
      <c r="U275" s="444"/>
      <c r="V275" s="444"/>
      <c r="W275" s="444"/>
      <c r="X275" s="444"/>
      <c r="Y275" s="444"/>
      <c r="Z275" s="444"/>
      <c r="AA275" s="444"/>
    </row>
    <row r="276" spans="1:27" ht="14.5">
      <c r="A276" s="43" t="s">
        <v>497</v>
      </c>
      <c r="B276" s="444" t="s">
        <v>3182</v>
      </c>
      <c r="C276" s="444" t="s">
        <v>3324</v>
      </c>
      <c r="D276" s="444" t="s">
        <v>3147</v>
      </c>
      <c r="E276" s="444" t="s">
        <v>3206</v>
      </c>
      <c r="F276" s="444"/>
      <c r="G276" s="444"/>
      <c r="H276" s="444"/>
      <c r="I276" s="444"/>
      <c r="J276" s="444" t="s">
        <v>2358</v>
      </c>
      <c r="K276" s="444"/>
      <c r="L276" s="444"/>
      <c r="M276" s="444" t="s">
        <v>3424</v>
      </c>
      <c r="N276" s="444"/>
      <c r="O276" s="444"/>
      <c r="P276" s="444"/>
      <c r="Q276" s="444"/>
      <c r="R276" s="444"/>
      <c r="S276" s="444"/>
      <c r="T276" s="444"/>
      <c r="U276" s="444"/>
      <c r="V276" s="444"/>
      <c r="W276" s="444"/>
      <c r="X276" s="444"/>
      <c r="Y276" s="444"/>
      <c r="Z276" s="444"/>
      <c r="AA276" s="444"/>
    </row>
    <row r="277" spans="1:27" ht="14.5">
      <c r="A277" s="40" t="s">
        <v>498</v>
      </c>
      <c r="B277" s="444" t="s">
        <v>3425</v>
      </c>
      <c r="C277" s="444" t="s">
        <v>3426</v>
      </c>
      <c r="D277" s="444"/>
      <c r="E277" s="444"/>
      <c r="F277" s="444"/>
      <c r="G277" s="444"/>
      <c r="H277" s="444"/>
      <c r="I277" s="444"/>
      <c r="J277" s="444"/>
      <c r="K277" s="444" t="s">
        <v>3427</v>
      </c>
      <c r="L277" s="444"/>
      <c r="M277" s="444" t="s">
        <v>3428</v>
      </c>
      <c r="N277" s="444"/>
      <c r="O277" s="444"/>
      <c r="P277" s="444"/>
      <c r="Q277" s="444"/>
      <c r="R277" s="444"/>
      <c r="S277" s="444"/>
      <c r="T277" s="444"/>
      <c r="U277" s="444"/>
      <c r="V277" s="444"/>
      <c r="W277" s="444"/>
      <c r="X277" s="444"/>
      <c r="Y277" s="444"/>
      <c r="Z277" s="444"/>
      <c r="AA277" s="444"/>
    </row>
    <row r="278" spans="1:27" ht="14.5">
      <c r="A278" s="40"/>
      <c r="B278" s="444" t="s">
        <v>3429</v>
      </c>
      <c r="C278" s="444" t="s">
        <v>3430</v>
      </c>
      <c r="D278" s="444"/>
      <c r="E278" s="444"/>
      <c r="F278" s="444"/>
      <c r="G278" s="444"/>
      <c r="H278" s="444"/>
      <c r="I278" s="444"/>
      <c r="J278" s="444" t="s">
        <v>2358</v>
      </c>
      <c r="K278" s="444"/>
      <c r="L278" s="444" t="s">
        <v>3431</v>
      </c>
      <c r="M278" s="444" t="s">
        <v>3428</v>
      </c>
      <c r="N278" s="444"/>
      <c r="O278" s="444"/>
      <c r="P278" s="444"/>
      <c r="Q278" s="444"/>
      <c r="R278" s="444"/>
      <c r="S278" s="444"/>
      <c r="T278" s="444"/>
      <c r="U278" s="444"/>
      <c r="V278" s="444"/>
      <c r="W278" s="444"/>
      <c r="X278" s="444"/>
      <c r="Y278" s="444"/>
      <c r="Z278" s="444"/>
      <c r="AA278" s="444"/>
    </row>
    <row r="279" spans="1:27" ht="14.5">
      <c r="A279" s="40" t="s">
        <v>500</v>
      </c>
      <c r="B279" s="444" t="s">
        <v>3432</v>
      </c>
      <c r="C279" s="444"/>
      <c r="D279" s="444"/>
      <c r="E279" s="444"/>
      <c r="F279" s="444"/>
      <c r="G279" s="444"/>
      <c r="H279" s="444"/>
      <c r="I279" s="444"/>
      <c r="J279" s="444"/>
      <c r="K279" s="444"/>
      <c r="L279" s="444"/>
      <c r="M279" s="444" t="s">
        <v>3433</v>
      </c>
      <c r="N279" s="444"/>
      <c r="O279" s="444"/>
      <c r="P279" s="444"/>
      <c r="Q279" s="444"/>
      <c r="R279" s="444"/>
      <c r="S279" s="444"/>
      <c r="T279" s="444"/>
      <c r="U279" s="444"/>
      <c r="V279" s="444"/>
      <c r="W279" s="444"/>
      <c r="X279" s="444"/>
      <c r="Y279" s="444"/>
      <c r="Z279" s="444"/>
      <c r="AA279" s="444"/>
    </row>
    <row r="280" spans="1:27" ht="14.5">
      <c r="A280" s="40" t="s">
        <v>504</v>
      </c>
      <c r="B280" s="444" t="s">
        <v>3333</v>
      </c>
      <c r="C280" s="444"/>
      <c r="D280" s="444"/>
      <c r="E280" s="444"/>
      <c r="F280" s="444"/>
      <c r="G280" s="444"/>
      <c r="H280" s="444"/>
      <c r="I280" s="444"/>
      <c r="J280" s="444"/>
      <c r="K280" s="444" t="s">
        <v>3434</v>
      </c>
      <c r="L280" s="444" t="s">
        <v>3435</v>
      </c>
      <c r="M280" s="444"/>
      <c r="N280" s="444"/>
      <c r="O280" s="444"/>
      <c r="P280" s="444"/>
      <c r="Q280" s="444"/>
      <c r="R280" s="444"/>
      <c r="S280" s="444"/>
      <c r="T280" s="444"/>
      <c r="U280" s="444"/>
      <c r="V280" s="444"/>
      <c r="W280" s="444"/>
      <c r="X280" s="444"/>
      <c r="Y280" s="444"/>
      <c r="Z280" s="444"/>
      <c r="AA280" s="444"/>
    </row>
    <row r="281" spans="1:27" ht="14.5">
      <c r="A281" s="40" t="s">
        <v>506</v>
      </c>
      <c r="B281" s="444" t="s">
        <v>3172</v>
      </c>
      <c r="C281" s="444" t="s">
        <v>3168</v>
      </c>
      <c r="D281" s="444"/>
      <c r="E281" s="444"/>
      <c r="F281" s="444"/>
      <c r="G281" s="444"/>
      <c r="H281" s="444"/>
      <c r="I281" s="444"/>
      <c r="J281" s="444"/>
      <c r="K281" s="444"/>
      <c r="L281" s="444"/>
      <c r="M281" s="444"/>
      <c r="N281" s="444"/>
      <c r="O281" s="444"/>
      <c r="P281" s="444"/>
      <c r="Q281" s="444"/>
      <c r="R281" s="444"/>
      <c r="S281" s="444"/>
      <c r="T281" s="444"/>
      <c r="U281" s="444"/>
      <c r="V281" s="444"/>
      <c r="W281" s="444"/>
      <c r="X281" s="444"/>
      <c r="Y281" s="444"/>
      <c r="Z281" s="444"/>
      <c r="AA281" s="444"/>
    </row>
    <row r="282" spans="1:27" ht="14.5">
      <c r="A282" s="40" t="s">
        <v>509</v>
      </c>
      <c r="B282" s="444" t="s">
        <v>3152</v>
      </c>
      <c r="C282" s="444" t="s">
        <v>3274</v>
      </c>
      <c r="D282" s="444"/>
      <c r="E282" s="444"/>
      <c r="F282" s="444"/>
      <c r="G282" s="444"/>
      <c r="H282" s="444"/>
      <c r="I282" s="444"/>
      <c r="J282" s="444" t="s">
        <v>2358</v>
      </c>
      <c r="K282" s="444"/>
      <c r="L282" s="444" t="s">
        <v>3436</v>
      </c>
      <c r="M282" s="444"/>
      <c r="N282" s="444"/>
      <c r="O282" s="444"/>
      <c r="P282" s="444"/>
      <c r="Q282" s="444"/>
      <c r="R282" s="444"/>
      <c r="S282" s="444"/>
      <c r="T282" s="444"/>
      <c r="U282" s="444"/>
      <c r="V282" s="444"/>
      <c r="W282" s="444"/>
      <c r="X282" s="444"/>
      <c r="Y282" s="444"/>
      <c r="Z282" s="444"/>
      <c r="AA282" s="444"/>
    </row>
    <row r="283" spans="1:27" ht="14.5">
      <c r="A283" s="43" t="s">
        <v>510</v>
      </c>
      <c r="B283" s="444" t="s">
        <v>3221</v>
      </c>
      <c r="C283" s="444"/>
      <c r="D283" s="444"/>
      <c r="E283" s="444"/>
      <c r="F283" s="444"/>
      <c r="G283" s="444"/>
      <c r="H283" s="444"/>
      <c r="I283" s="444"/>
      <c r="J283" s="444"/>
      <c r="K283" s="444"/>
      <c r="L283" s="444"/>
      <c r="M283" s="444" t="s">
        <v>3437</v>
      </c>
      <c r="N283" s="444"/>
      <c r="O283" s="444"/>
      <c r="P283" s="444"/>
      <c r="Q283" s="444"/>
      <c r="R283" s="444"/>
      <c r="S283" s="444"/>
      <c r="T283" s="444"/>
      <c r="U283" s="444"/>
      <c r="V283" s="444"/>
      <c r="W283" s="444"/>
      <c r="X283" s="444"/>
      <c r="Y283" s="444"/>
      <c r="Z283" s="444"/>
      <c r="AA283" s="444"/>
    </row>
    <row r="284" spans="1:27" ht="14.5">
      <c r="A284" s="40" t="s">
        <v>513</v>
      </c>
      <c r="B284" s="444" t="s">
        <v>3182</v>
      </c>
      <c r="C284" s="444" t="s">
        <v>3438</v>
      </c>
      <c r="D284" s="444" t="s">
        <v>3147</v>
      </c>
      <c r="E284" s="444" t="s">
        <v>3439</v>
      </c>
      <c r="F284" s="444"/>
      <c r="G284" s="444"/>
      <c r="H284" s="444"/>
      <c r="I284" s="444"/>
      <c r="J284" s="444"/>
      <c r="K284" s="444"/>
      <c r="L284" s="444"/>
      <c r="M284" s="444"/>
      <c r="N284" s="444"/>
      <c r="O284" s="444"/>
      <c r="P284" s="444"/>
      <c r="Q284" s="444"/>
      <c r="R284" s="444"/>
      <c r="S284" s="444"/>
      <c r="T284" s="444"/>
      <c r="U284" s="444"/>
      <c r="V284" s="444"/>
      <c r="W284" s="444"/>
      <c r="X284" s="444"/>
      <c r="Y284" s="444"/>
      <c r="Z284" s="444"/>
      <c r="AA284" s="444"/>
    </row>
    <row r="285" spans="1:27" ht="14.5">
      <c r="A285" s="40" t="s">
        <v>514</v>
      </c>
      <c r="B285" s="444" t="s">
        <v>3440</v>
      </c>
      <c r="C285" s="444" t="s">
        <v>3441</v>
      </c>
      <c r="D285" s="444"/>
      <c r="E285" s="444"/>
      <c r="F285" s="444"/>
      <c r="G285" s="444"/>
      <c r="H285" s="444"/>
      <c r="I285" s="444"/>
      <c r="J285" s="444"/>
      <c r="K285" s="444"/>
      <c r="L285" s="444"/>
      <c r="M285" s="444"/>
      <c r="N285" s="444"/>
      <c r="O285" s="444"/>
      <c r="P285" s="444"/>
      <c r="Q285" s="444"/>
      <c r="R285" s="444"/>
      <c r="S285" s="444"/>
      <c r="T285" s="444"/>
      <c r="U285" s="444"/>
      <c r="V285" s="444"/>
      <c r="W285" s="444"/>
      <c r="X285" s="444"/>
      <c r="Y285" s="444"/>
      <c r="Z285" s="444"/>
      <c r="AA285" s="444"/>
    </row>
    <row r="286" spans="1:27" ht="14.5">
      <c r="A286" s="40" t="s">
        <v>519</v>
      </c>
      <c r="B286" s="444" t="s">
        <v>3442</v>
      </c>
      <c r="C286" s="444"/>
      <c r="D286" s="444"/>
      <c r="E286" s="444"/>
      <c r="F286" s="444"/>
      <c r="G286" s="444"/>
      <c r="H286" s="444"/>
      <c r="I286" s="444"/>
      <c r="J286" s="444"/>
      <c r="K286" s="444"/>
      <c r="L286" s="444"/>
      <c r="M286" s="444"/>
      <c r="N286" s="444"/>
      <c r="O286" s="444"/>
      <c r="P286" s="444"/>
      <c r="Q286" s="444"/>
      <c r="R286" s="444"/>
      <c r="S286" s="444"/>
      <c r="T286" s="444"/>
      <c r="U286" s="444"/>
      <c r="V286" s="444"/>
      <c r="W286" s="444"/>
      <c r="X286" s="444"/>
      <c r="Y286" s="444"/>
      <c r="Z286" s="444"/>
      <c r="AA286" s="444"/>
    </row>
    <row r="287" spans="1:27" ht="14.5">
      <c r="A287" s="40" t="s">
        <v>117</v>
      </c>
      <c r="B287" s="444" t="s">
        <v>3443</v>
      </c>
      <c r="C287" s="444"/>
      <c r="D287" s="444"/>
      <c r="E287" s="444"/>
      <c r="F287" s="444"/>
      <c r="G287" s="444"/>
      <c r="H287" s="444"/>
      <c r="I287" s="444"/>
      <c r="J287" s="444" t="s">
        <v>2358</v>
      </c>
      <c r="K287" s="444" t="s">
        <v>1961</v>
      </c>
      <c r="L287" s="444"/>
      <c r="M287" s="444"/>
      <c r="N287" s="444"/>
      <c r="O287" s="444"/>
      <c r="P287" s="444"/>
      <c r="Q287" s="444"/>
      <c r="R287" s="444"/>
      <c r="S287" s="444"/>
      <c r="T287" s="444"/>
      <c r="U287" s="444"/>
      <c r="V287" s="444"/>
      <c r="W287" s="444"/>
      <c r="X287" s="444"/>
      <c r="Y287" s="444"/>
      <c r="Z287" s="444"/>
      <c r="AA287" s="444"/>
    </row>
    <row r="288" spans="1:27" ht="14.5">
      <c r="A288" s="40" t="s">
        <v>523</v>
      </c>
      <c r="B288" s="444" t="s">
        <v>2001</v>
      </c>
      <c r="C288" s="444"/>
      <c r="D288" s="444"/>
      <c r="E288" s="444"/>
      <c r="F288" s="444"/>
      <c r="G288" s="444"/>
      <c r="H288" s="444"/>
      <c r="I288" s="444"/>
      <c r="J288" s="444"/>
      <c r="K288" s="444"/>
      <c r="L288" s="444"/>
      <c r="M288" s="444"/>
      <c r="N288" s="444"/>
      <c r="O288" s="444"/>
      <c r="P288" s="444"/>
      <c r="Q288" s="444"/>
      <c r="R288" s="444"/>
      <c r="S288" s="444"/>
      <c r="T288" s="444"/>
      <c r="U288" s="444"/>
      <c r="V288" s="444"/>
      <c r="W288" s="444"/>
      <c r="X288" s="444"/>
      <c r="Y288" s="444"/>
      <c r="Z288" s="444"/>
      <c r="AA288" s="444"/>
    </row>
    <row r="289" spans="1:27" ht="14.5">
      <c r="A289" s="40" t="s">
        <v>524</v>
      </c>
      <c r="B289" s="444" t="s">
        <v>3282</v>
      </c>
      <c r="C289" s="444" t="s">
        <v>3438</v>
      </c>
      <c r="D289" s="444" t="s">
        <v>3432</v>
      </c>
      <c r="E289" s="444" t="s">
        <v>3206</v>
      </c>
      <c r="F289" s="444"/>
      <c r="G289" s="444"/>
      <c r="H289" s="444"/>
      <c r="I289" s="444"/>
      <c r="J289" s="444"/>
      <c r="K289" s="444" t="s">
        <v>3444</v>
      </c>
      <c r="L289" s="444" t="s">
        <v>1961</v>
      </c>
      <c r="M289" s="444"/>
      <c r="N289" s="444"/>
      <c r="O289" s="444"/>
      <c r="P289" s="444"/>
      <c r="Q289" s="444"/>
      <c r="R289" s="444"/>
      <c r="S289" s="444"/>
      <c r="T289" s="444"/>
      <c r="U289" s="444"/>
      <c r="V289" s="444"/>
      <c r="W289" s="444"/>
      <c r="X289" s="444"/>
      <c r="Y289" s="444"/>
      <c r="Z289" s="444"/>
      <c r="AA289" s="444"/>
    </row>
    <row r="290" spans="1:27" ht="14.5">
      <c r="A290" s="40" t="s">
        <v>526</v>
      </c>
      <c r="B290" s="444" t="s">
        <v>515</v>
      </c>
      <c r="C290" s="444"/>
      <c r="D290" s="444"/>
      <c r="E290" s="444"/>
      <c r="F290" s="444"/>
      <c r="G290" s="444"/>
      <c r="H290" s="444"/>
      <c r="I290" s="444"/>
      <c r="J290" s="444"/>
      <c r="K290" s="444"/>
      <c r="L290" s="444"/>
      <c r="M290" s="444"/>
      <c r="N290" s="444"/>
      <c r="O290" s="444"/>
      <c r="P290" s="444"/>
      <c r="Q290" s="444"/>
      <c r="R290" s="444"/>
      <c r="S290" s="444"/>
      <c r="T290" s="444"/>
      <c r="U290" s="444"/>
      <c r="V290" s="444"/>
      <c r="W290" s="444"/>
      <c r="X290" s="444"/>
      <c r="Y290" s="444"/>
      <c r="Z290" s="444"/>
      <c r="AA290" s="444"/>
    </row>
    <row r="291" spans="1:27" ht="14.5">
      <c r="A291" s="40" t="s">
        <v>530</v>
      </c>
      <c r="B291" s="444" t="s">
        <v>3298</v>
      </c>
      <c r="C291" s="444" t="s">
        <v>3204</v>
      </c>
      <c r="D291" s="444" t="s">
        <v>3298</v>
      </c>
      <c r="E291" s="444" t="s">
        <v>3206</v>
      </c>
      <c r="F291" s="444"/>
      <c r="G291" s="444"/>
      <c r="H291" s="444"/>
      <c r="I291" s="444"/>
      <c r="J291" s="444" t="s">
        <v>1961</v>
      </c>
      <c r="K291" s="444"/>
      <c r="L291" s="444"/>
      <c r="M291" s="444" t="s">
        <v>3445</v>
      </c>
      <c r="N291" s="444"/>
      <c r="O291" s="444"/>
      <c r="P291" s="444"/>
      <c r="Q291" s="444"/>
      <c r="R291" s="444"/>
      <c r="S291" s="444"/>
      <c r="T291" s="444"/>
      <c r="U291" s="444"/>
      <c r="V291" s="444"/>
      <c r="W291" s="444"/>
      <c r="X291" s="444"/>
      <c r="Y291" s="444"/>
      <c r="Z291" s="444"/>
      <c r="AA291" s="444"/>
    </row>
    <row r="292" spans="1:27" ht="14.5">
      <c r="A292" s="40" t="s">
        <v>533</v>
      </c>
      <c r="B292" s="444" t="s">
        <v>3446</v>
      </c>
      <c r="C292" s="444" t="s">
        <v>3204</v>
      </c>
      <c r="D292" s="444" t="s">
        <v>3447</v>
      </c>
      <c r="E292" s="444" t="s">
        <v>3448</v>
      </c>
      <c r="F292" s="444" t="s">
        <v>3449</v>
      </c>
      <c r="G292" s="444"/>
      <c r="H292" s="444"/>
      <c r="I292" s="444"/>
      <c r="J292" s="444" t="s">
        <v>3450</v>
      </c>
      <c r="K292" s="444" t="s">
        <v>2358</v>
      </c>
      <c r="L292" s="444"/>
      <c r="M292" s="444"/>
      <c r="N292" s="444"/>
      <c r="O292" s="444"/>
      <c r="P292" s="444"/>
      <c r="Q292" s="444"/>
      <c r="R292" s="444"/>
      <c r="S292" s="444"/>
      <c r="T292" s="444"/>
      <c r="U292" s="444"/>
      <c r="V292" s="444"/>
      <c r="W292" s="444"/>
      <c r="X292" s="444"/>
      <c r="Y292" s="444"/>
      <c r="Z292" s="444"/>
      <c r="AA292" s="444"/>
    </row>
    <row r="293" spans="1:27" ht="14.5">
      <c r="A293" s="40" t="s">
        <v>537</v>
      </c>
      <c r="B293" s="444" t="s">
        <v>3298</v>
      </c>
      <c r="C293" s="444" t="s">
        <v>3451</v>
      </c>
      <c r="D293" s="444" t="s">
        <v>3298</v>
      </c>
      <c r="E293" s="444" t="s">
        <v>3188</v>
      </c>
      <c r="F293" s="444" t="s">
        <v>3452</v>
      </c>
      <c r="G293" s="444" t="s">
        <v>3453</v>
      </c>
      <c r="H293" s="444"/>
      <c r="I293" s="444"/>
      <c r="J293" s="444"/>
      <c r="K293" s="444"/>
      <c r="L293" s="444"/>
      <c r="M293" s="444" t="s">
        <v>3454</v>
      </c>
      <c r="N293" s="444"/>
      <c r="O293" s="444"/>
      <c r="P293" s="444"/>
      <c r="Q293" s="444"/>
      <c r="R293" s="444"/>
      <c r="S293" s="444"/>
      <c r="T293" s="444"/>
      <c r="U293" s="444"/>
      <c r="V293" s="444"/>
      <c r="W293" s="444"/>
      <c r="X293" s="444"/>
      <c r="Y293" s="444"/>
      <c r="Z293" s="444"/>
      <c r="AA293" s="444"/>
    </row>
    <row r="294" spans="1:27" ht="14.5">
      <c r="A294" s="40" t="s">
        <v>539</v>
      </c>
      <c r="B294" s="444" t="s">
        <v>3455</v>
      </c>
      <c r="C294" s="444"/>
      <c r="D294" s="444"/>
      <c r="E294" s="444"/>
      <c r="F294" s="444" t="s">
        <v>3455</v>
      </c>
      <c r="G294" s="444" t="s">
        <v>3456</v>
      </c>
      <c r="H294" s="444"/>
      <c r="I294" s="444"/>
      <c r="J294" s="444"/>
      <c r="K294" s="444"/>
      <c r="L294" s="444"/>
      <c r="M294" s="444" t="s">
        <v>3457</v>
      </c>
      <c r="N294" s="444"/>
      <c r="O294" s="444"/>
      <c r="P294" s="444"/>
      <c r="Q294" s="444"/>
      <c r="R294" s="444"/>
      <c r="S294" s="444"/>
      <c r="T294" s="444"/>
      <c r="U294" s="444"/>
      <c r="V294" s="444"/>
      <c r="W294" s="444"/>
      <c r="X294" s="444"/>
      <c r="Y294" s="444"/>
      <c r="Z294" s="444"/>
      <c r="AA294" s="444"/>
    </row>
    <row r="295" spans="1:27" ht="14.5">
      <c r="A295" s="40" t="s">
        <v>542</v>
      </c>
      <c r="B295" s="444" t="s">
        <v>3456</v>
      </c>
      <c r="C295" s="444"/>
      <c r="D295" s="444"/>
      <c r="E295" s="444"/>
      <c r="F295" s="444" t="s">
        <v>3456</v>
      </c>
      <c r="G295" s="444" t="s">
        <v>3456</v>
      </c>
      <c r="H295" s="444"/>
      <c r="I295" s="444"/>
      <c r="J295" s="444"/>
      <c r="K295" s="444"/>
      <c r="L295" s="444"/>
      <c r="M295" s="444"/>
      <c r="N295" s="444"/>
      <c r="O295" s="444"/>
      <c r="P295" s="444"/>
      <c r="Q295" s="444"/>
      <c r="R295" s="444"/>
      <c r="S295" s="444"/>
      <c r="T295" s="444"/>
      <c r="U295" s="444"/>
      <c r="V295" s="444"/>
      <c r="W295" s="444"/>
      <c r="X295" s="444"/>
      <c r="Y295" s="444"/>
      <c r="Z295" s="444"/>
      <c r="AA295" s="444"/>
    </row>
    <row r="296" spans="1:27" ht="14.5">
      <c r="A296" s="40" t="s">
        <v>543</v>
      </c>
      <c r="B296" s="444" t="s">
        <v>3182</v>
      </c>
      <c r="C296" s="444" t="s">
        <v>3438</v>
      </c>
      <c r="D296" s="444" t="s">
        <v>3147</v>
      </c>
      <c r="E296" s="444" t="s">
        <v>3354</v>
      </c>
      <c r="F296" s="444"/>
      <c r="G296" s="444"/>
      <c r="H296" s="444"/>
      <c r="I296" s="444"/>
      <c r="J296" s="444"/>
      <c r="K296" s="444"/>
      <c r="L296" s="444"/>
      <c r="M296" s="444"/>
      <c r="N296" s="444"/>
      <c r="O296" s="444"/>
      <c r="P296" s="444"/>
      <c r="Q296" s="444"/>
      <c r="R296" s="444"/>
      <c r="S296" s="444"/>
      <c r="T296" s="444"/>
      <c r="U296" s="444"/>
      <c r="V296" s="444"/>
      <c r="W296" s="444"/>
      <c r="X296" s="444"/>
      <c r="Y296" s="444"/>
      <c r="Z296" s="444"/>
      <c r="AA296" s="444"/>
    </row>
    <row r="297" spans="1:27" ht="14.5">
      <c r="A297" s="40" t="s">
        <v>545</v>
      </c>
      <c r="B297" s="444" t="s">
        <v>3458</v>
      </c>
      <c r="C297" s="444" t="s">
        <v>3217</v>
      </c>
      <c r="D297" s="444" t="s">
        <v>3147</v>
      </c>
      <c r="E297" s="444" t="s">
        <v>3188</v>
      </c>
      <c r="F297" s="444"/>
      <c r="G297" s="444"/>
      <c r="H297" s="444"/>
      <c r="I297" s="444"/>
      <c r="J297" s="444"/>
      <c r="K297" s="444"/>
      <c r="L297" s="444"/>
      <c r="M297" s="444"/>
      <c r="N297" s="444"/>
      <c r="O297" s="444"/>
      <c r="P297" s="444"/>
      <c r="Q297" s="444"/>
      <c r="R297" s="444"/>
      <c r="S297" s="444"/>
      <c r="T297" s="444"/>
      <c r="U297" s="444"/>
      <c r="V297" s="444"/>
      <c r="W297" s="444"/>
      <c r="X297" s="444"/>
      <c r="Y297" s="444"/>
      <c r="Z297" s="444"/>
      <c r="AA297" s="444"/>
    </row>
    <row r="298" spans="1:27" ht="14.5">
      <c r="A298" s="40"/>
      <c r="B298" s="444" t="s">
        <v>3459</v>
      </c>
      <c r="C298" s="444"/>
      <c r="D298" s="444"/>
      <c r="E298" s="444"/>
      <c r="F298" s="444"/>
      <c r="G298" s="444"/>
      <c r="H298" s="444"/>
      <c r="I298" s="444"/>
      <c r="J298" s="444"/>
      <c r="K298" s="444"/>
      <c r="L298" s="444"/>
      <c r="M298" s="444"/>
      <c r="N298" s="444"/>
      <c r="O298" s="444"/>
      <c r="P298" s="444"/>
      <c r="Q298" s="444"/>
      <c r="R298" s="444"/>
      <c r="S298" s="444"/>
      <c r="T298" s="444"/>
      <c r="U298" s="444"/>
      <c r="V298" s="444"/>
      <c r="W298" s="444"/>
      <c r="X298" s="444"/>
      <c r="Y298" s="444"/>
      <c r="Z298" s="444"/>
      <c r="AA298" s="444"/>
    </row>
    <row r="299" spans="1:27" ht="14.5">
      <c r="A299" s="40" t="s">
        <v>547</v>
      </c>
      <c r="B299" s="444" t="s">
        <v>2652</v>
      </c>
      <c r="C299" s="444"/>
      <c r="D299" s="444"/>
      <c r="E299" s="444"/>
      <c r="F299" s="444"/>
      <c r="G299" s="444"/>
      <c r="H299" s="444"/>
      <c r="I299" s="444"/>
      <c r="J299" s="444"/>
      <c r="K299" s="444"/>
      <c r="L299" s="444"/>
      <c r="M299" s="444"/>
      <c r="N299" s="444"/>
      <c r="O299" s="444"/>
      <c r="P299" s="444"/>
      <c r="Q299" s="444"/>
      <c r="R299" s="444"/>
      <c r="S299" s="444"/>
      <c r="T299" s="444"/>
      <c r="U299" s="444"/>
      <c r="V299" s="444"/>
      <c r="W299" s="444"/>
      <c r="X299" s="444"/>
      <c r="Y299" s="444"/>
      <c r="Z299" s="444"/>
      <c r="AA299" s="444"/>
    </row>
    <row r="300" spans="1:27" ht="14.5">
      <c r="A300" s="15" t="s">
        <v>548</v>
      </c>
      <c r="B300" s="444" t="s">
        <v>3353</v>
      </c>
      <c r="C300" s="444"/>
      <c r="D300" s="444"/>
      <c r="E300" s="444"/>
      <c r="F300" s="444"/>
      <c r="G300" s="444"/>
      <c r="H300" s="444"/>
      <c r="I300" s="444"/>
      <c r="J300" s="444" t="s">
        <v>3460</v>
      </c>
      <c r="K300" s="444" t="s">
        <v>3461</v>
      </c>
      <c r="L300" s="444"/>
      <c r="M300" s="444"/>
      <c r="N300" s="444"/>
      <c r="O300" s="444"/>
      <c r="P300" s="444"/>
      <c r="Q300" s="444"/>
      <c r="R300" s="444"/>
      <c r="S300" s="444"/>
      <c r="T300" s="444"/>
      <c r="U300" s="444"/>
      <c r="V300" s="444"/>
      <c r="W300" s="444"/>
      <c r="X300" s="444"/>
      <c r="Y300" s="444"/>
      <c r="Z300" s="444"/>
      <c r="AA300" s="444"/>
    </row>
    <row r="301" spans="1:27" ht="14.5">
      <c r="A301" s="40" t="s">
        <v>551</v>
      </c>
      <c r="B301" s="444" t="s">
        <v>2652</v>
      </c>
      <c r="C301" s="444"/>
      <c r="D301" s="444"/>
      <c r="E301" s="444"/>
      <c r="F301" s="444"/>
      <c r="G301" s="444"/>
      <c r="H301" s="444"/>
      <c r="I301" s="444"/>
      <c r="J301" s="444"/>
      <c r="K301" s="444"/>
      <c r="L301" s="444"/>
      <c r="M301" s="444"/>
      <c r="N301" s="444"/>
      <c r="O301" s="444"/>
      <c r="P301" s="444"/>
      <c r="Q301" s="444"/>
      <c r="R301" s="444"/>
      <c r="S301" s="444"/>
      <c r="T301" s="444"/>
      <c r="U301" s="444"/>
      <c r="V301" s="444"/>
      <c r="W301" s="444"/>
      <c r="X301" s="444"/>
      <c r="Y301" s="444"/>
      <c r="Z301" s="444"/>
      <c r="AA301" s="444"/>
    </row>
    <row r="302" spans="1:27" ht="14.5">
      <c r="A302" s="40" t="s">
        <v>552</v>
      </c>
      <c r="B302" s="444" t="s">
        <v>3172</v>
      </c>
      <c r="C302" s="444" t="s">
        <v>3462</v>
      </c>
      <c r="D302" s="444"/>
      <c r="E302" s="444"/>
      <c r="F302" s="444"/>
      <c r="G302" s="444"/>
      <c r="H302" s="444"/>
      <c r="I302" s="444"/>
      <c r="J302" s="444"/>
      <c r="K302" s="444"/>
      <c r="L302" s="444"/>
      <c r="M302" s="444"/>
      <c r="N302" s="444"/>
      <c r="O302" s="444"/>
      <c r="P302" s="444"/>
      <c r="Q302" s="444"/>
      <c r="R302" s="444"/>
      <c r="S302" s="444"/>
      <c r="T302" s="444"/>
      <c r="U302" s="444"/>
      <c r="V302" s="444"/>
      <c r="W302" s="444"/>
      <c r="X302" s="444"/>
      <c r="Y302" s="444"/>
      <c r="Z302" s="444"/>
      <c r="AA302" s="444"/>
    </row>
    <row r="303" spans="1:27" ht="14.5">
      <c r="A303" s="40"/>
      <c r="B303" s="444" t="s">
        <v>3463</v>
      </c>
      <c r="C303" s="444" t="s">
        <v>3464</v>
      </c>
      <c r="D303" s="444" t="s">
        <v>3465</v>
      </c>
      <c r="E303" s="444" t="s">
        <v>3462</v>
      </c>
      <c r="F303" s="444"/>
      <c r="G303" s="444"/>
      <c r="H303" s="444"/>
      <c r="I303" s="444"/>
      <c r="J303" s="444" t="s">
        <v>3466</v>
      </c>
      <c r="K303" s="444"/>
      <c r="L303" s="444"/>
      <c r="M303" s="444"/>
      <c r="N303" s="444"/>
      <c r="O303" s="444"/>
      <c r="P303" s="444"/>
      <c r="Q303" s="444"/>
      <c r="R303" s="444"/>
      <c r="S303" s="444"/>
      <c r="T303" s="444"/>
      <c r="U303" s="444"/>
      <c r="V303" s="444"/>
      <c r="W303" s="444"/>
      <c r="X303" s="444"/>
      <c r="Y303" s="444"/>
      <c r="Z303" s="444"/>
      <c r="AA303" s="444"/>
    </row>
    <row r="304" spans="1:27" ht="14.5">
      <c r="A304" s="40" t="s">
        <v>556</v>
      </c>
      <c r="B304" s="444" t="s">
        <v>3467</v>
      </c>
      <c r="C304" s="444" t="s">
        <v>3420</v>
      </c>
      <c r="D304" s="444" t="s">
        <v>3468</v>
      </c>
      <c r="E304" s="444" t="s">
        <v>3469</v>
      </c>
      <c r="F304" s="444"/>
      <c r="G304" s="444"/>
      <c r="H304" s="444"/>
      <c r="I304" s="444"/>
      <c r="J304" s="444" t="s">
        <v>2358</v>
      </c>
      <c r="K304" s="444" t="s">
        <v>1961</v>
      </c>
      <c r="L304" s="444" t="s">
        <v>2358</v>
      </c>
      <c r="M304" s="444" t="s">
        <v>3470</v>
      </c>
      <c r="N304" s="444"/>
      <c r="O304" s="444"/>
      <c r="P304" s="444"/>
      <c r="Q304" s="444"/>
      <c r="R304" s="444"/>
      <c r="S304" s="444"/>
      <c r="T304" s="444"/>
      <c r="U304" s="444"/>
      <c r="V304" s="444"/>
      <c r="W304" s="444"/>
      <c r="X304" s="444"/>
      <c r="Y304" s="444"/>
      <c r="Z304" s="444"/>
      <c r="AA304" s="444"/>
    </row>
    <row r="305" spans="1:27" ht="14.5">
      <c r="A305" s="40" t="s">
        <v>558</v>
      </c>
      <c r="B305" s="444" t="s">
        <v>3298</v>
      </c>
      <c r="C305" s="444" t="s">
        <v>3471</v>
      </c>
      <c r="D305" s="444"/>
      <c r="E305" s="444"/>
      <c r="F305" s="444"/>
      <c r="G305" s="444"/>
      <c r="H305" s="444"/>
      <c r="I305" s="444"/>
      <c r="J305" s="444" t="s">
        <v>2358</v>
      </c>
      <c r="K305" s="444"/>
      <c r="L305" s="444"/>
      <c r="M305" s="444"/>
      <c r="N305" s="444"/>
      <c r="O305" s="444"/>
      <c r="P305" s="444"/>
      <c r="Q305" s="444"/>
      <c r="R305" s="444"/>
      <c r="S305" s="444"/>
      <c r="T305" s="444"/>
      <c r="U305" s="444"/>
      <c r="V305" s="444"/>
      <c r="W305" s="444"/>
      <c r="X305" s="444"/>
      <c r="Y305" s="444"/>
      <c r="Z305" s="444"/>
      <c r="AA305" s="444"/>
    </row>
    <row r="306" spans="1:27" ht="14.5">
      <c r="A306" s="40" t="s">
        <v>559</v>
      </c>
      <c r="B306" s="444" t="s">
        <v>3172</v>
      </c>
      <c r="C306" s="444" t="s">
        <v>3204</v>
      </c>
      <c r="D306" s="444" t="s">
        <v>3172</v>
      </c>
      <c r="E306" s="444" t="s">
        <v>3206</v>
      </c>
      <c r="F306" s="444"/>
      <c r="G306" s="444"/>
      <c r="H306" s="444"/>
      <c r="I306" s="444"/>
      <c r="J306" s="444"/>
      <c r="K306" s="444"/>
      <c r="L306" s="444"/>
      <c r="M306" s="444"/>
      <c r="N306" s="444"/>
      <c r="O306" s="444"/>
      <c r="P306" s="444"/>
      <c r="Q306" s="444"/>
      <c r="R306" s="444"/>
      <c r="S306" s="444"/>
      <c r="T306" s="444"/>
      <c r="U306" s="444"/>
      <c r="V306" s="444"/>
      <c r="W306" s="444"/>
      <c r="X306" s="444"/>
      <c r="Y306" s="444"/>
      <c r="Z306" s="444"/>
      <c r="AA306" s="444"/>
    </row>
    <row r="307" spans="1:27" ht="14.5">
      <c r="A307" s="40"/>
      <c r="B307" s="444" t="s">
        <v>3472</v>
      </c>
      <c r="C307" s="444"/>
      <c r="D307" s="444"/>
      <c r="E307" s="444"/>
      <c r="F307" s="444"/>
      <c r="G307" s="444"/>
      <c r="H307" s="444"/>
      <c r="I307" s="444"/>
      <c r="J307" s="444"/>
      <c r="K307" s="444"/>
      <c r="L307" s="444"/>
      <c r="M307" s="444"/>
      <c r="N307" s="444"/>
      <c r="O307" s="444"/>
      <c r="P307" s="444"/>
      <c r="Q307" s="444"/>
      <c r="R307" s="444"/>
      <c r="S307" s="444"/>
      <c r="T307" s="444"/>
      <c r="U307" s="444"/>
      <c r="V307" s="444"/>
      <c r="W307" s="444"/>
      <c r="X307" s="444"/>
      <c r="Y307" s="444"/>
      <c r="Z307" s="444"/>
      <c r="AA307" s="444"/>
    </row>
    <row r="308" spans="1:27" ht="14.5">
      <c r="A308" s="40" t="s">
        <v>562</v>
      </c>
      <c r="B308" s="444" t="s">
        <v>3350</v>
      </c>
      <c r="C308" s="444"/>
      <c r="D308" s="444"/>
      <c r="E308" s="444"/>
      <c r="F308" s="444"/>
      <c r="G308" s="444"/>
      <c r="H308" s="444"/>
      <c r="I308" s="444"/>
      <c r="J308" s="444"/>
      <c r="K308" s="444"/>
      <c r="L308" s="444"/>
      <c r="M308" s="444"/>
      <c r="N308" s="444"/>
      <c r="O308" s="444"/>
      <c r="P308" s="444"/>
      <c r="Q308" s="444"/>
      <c r="R308" s="444"/>
      <c r="S308" s="444"/>
      <c r="T308" s="444"/>
      <c r="U308" s="444"/>
      <c r="V308" s="444"/>
      <c r="W308" s="444"/>
      <c r="X308" s="444"/>
      <c r="Y308" s="444"/>
      <c r="Z308" s="444"/>
      <c r="AA308" s="444"/>
    </row>
    <row r="309" spans="1:27" ht="14.5">
      <c r="A309" s="40" t="s">
        <v>564</v>
      </c>
      <c r="B309" s="444" t="s">
        <v>3473</v>
      </c>
      <c r="C309" s="444" t="s">
        <v>3474</v>
      </c>
      <c r="D309" s="444" t="s">
        <v>3172</v>
      </c>
      <c r="E309" s="444" t="s">
        <v>3475</v>
      </c>
      <c r="F309" s="444" t="s">
        <v>3476</v>
      </c>
      <c r="G309" s="444" t="s">
        <v>3476</v>
      </c>
      <c r="H309" s="444"/>
      <c r="I309" s="444"/>
      <c r="J309" s="444" t="s">
        <v>2358</v>
      </c>
      <c r="K309" s="444" t="s">
        <v>3477</v>
      </c>
      <c r="L309" s="444"/>
      <c r="M309" s="444" t="s">
        <v>3478</v>
      </c>
      <c r="N309" s="444"/>
      <c r="O309" s="444"/>
      <c r="P309" s="444"/>
      <c r="Q309" s="444"/>
      <c r="R309" s="444"/>
      <c r="S309" s="444"/>
      <c r="T309" s="444"/>
      <c r="U309" s="444"/>
      <c r="V309" s="444"/>
      <c r="W309" s="444"/>
      <c r="X309" s="444"/>
      <c r="Y309" s="444"/>
      <c r="Z309" s="444"/>
      <c r="AA309" s="444"/>
    </row>
    <row r="310" spans="1:27" ht="14.5">
      <c r="A310" s="40" t="s">
        <v>566</v>
      </c>
      <c r="B310" s="444" t="s">
        <v>3298</v>
      </c>
      <c r="C310" s="444" t="s">
        <v>3204</v>
      </c>
      <c r="D310" s="444"/>
      <c r="E310" s="444"/>
      <c r="F310" s="444"/>
      <c r="G310" s="444"/>
      <c r="H310" s="444"/>
      <c r="I310" s="444"/>
      <c r="J310" s="444"/>
      <c r="K310" s="444" t="s">
        <v>2358</v>
      </c>
      <c r="L310" s="444"/>
      <c r="M310" s="444"/>
      <c r="N310" s="444"/>
      <c r="O310" s="444"/>
      <c r="P310" s="444"/>
      <c r="Q310" s="444"/>
      <c r="R310" s="444"/>
      <c r="S310" s="444"/>
      <c r="T310" s="444"/>
      <c r="U310" s="444"/>
      <c r="V310" s="444"/>
      <c r="W310" s="444"/>
      <c r="X310" s="444"/>
      <c r="Y310" s="444"/>
      <c r="Z310" s="444"/>
      <c r="AA310" s="444"/>
    </row>
    <row r="311" spans="1:27" ht="14.5">
      <c r="A311" s="40" t="s">
        <v>567</v>
      </c>
      <c r="B311" s="444" t="s">
        <v>3172</v>
      </c>
      <c r="C311" s="444" t="s">
        <v>3474</v>
      </c>
      <c r="D311" s="444"/>
      <c r="E311" s="444"/>
      <c r="F311" s="444"/>
      <c r="G311" s="444"/>
      <c r="H311" s="444"/>
      <c r="I311" s="444"/>
      <c r="J311" s="444"/>
      <c r="K311" s="444"/>
      <c r="L311" s="444"/>
      <c r="M311" s="444"/>
      <c r="N311" s="444"/>
      <c r="O311" s="444"/>
      <c r="P311" s="444"/>
      <c r="Q311" s="444"/>
      <c r="R311" s="444"/>
      <c r="S311" s="444"/>
      <c r="T311" s="444"/>
      <c r="U311" s="444"/>
      <c r="V311" s="444"/>
      <c r="W311" s="444"/>
      <c r="X311" s="444"/>
      <c r="Y311" s="444"/>
      <c r="Z311" s="444"/>
      <c r="AA311" s="444"/>
    </row>
    <row r="312" spans="1:27" ht="14.5">
      <c r="A312" s="40" t="s">
        <v>568</v>
      </c>
      <c r="B312" s="444" t="s">
        <v>2577</v>
      </c>
      <c r="C312" s="444"/>
      <c r="D312" s="444"/>
      <c r="E312" s="444"/>
      <c r="F312" s="444"/>
      <c r="G312" s="444"/>
      <c r="H312" s="444"/>
      <c r="I312" s="444"/>
      <c r="J312" s="444" t="s">
        <v>2358</v>
      </c>
      <c r="K312" s="444" t="s">
        <v>1961</v>
      </c>
      <c r="L312" s="444"/>
      <c r="M312" s="444"/>
      <c r="N312" s="444"/>
      <c r="O312" s="444"/>
      <c r="P312" s="444"/>
      <c r="Q312" s="444"/>
      <c r="R312" s="444"/>
      <c r="S312" s="444"/>
      <c r="T312" s="444"/>
      <c r="U312" s="444"/>
      <c r="V312" s="444"/>
      <c r="W312" s="444"/>
      <c r="X312" s="444"/>
      <c r="Y312" s="444"/>
      <c r="Z312" s="444"/>
      <c r="AA312" s="444"/>
    </row>
    <row r="313" spans="1:27" ht="14.5">
      <c r="A313" s="40" t="s">
        <v>569</v>
      </c>
      <c r="B313" s="444" t="s">
        <v>3400</v>
      </c>
      <c r="C313" s="444" t="s">
        <v>3438</v>
      </c>
      <c r="D313" s="444" t="s">
        <v>3479</v>
      </c>
      <c r="E313" s="444" t="s">
        <v>3176</v>
      </c>
      <c r="F313" s="444"/>
      <c r="G313" s="444"/>
      <c r="H313" s="444"/>
      <c r="I313" s="444"/>
      <c r="J313" s="444"/>
      <c r="K313" s="444"/>
      <c r="L313" s="444" t="s">
        <v>3480</v>
      </c>
      <c r="M313" s="444"/>
      <c r="N313" s="444"/>
      <c r="O313" s="444"/>
      <c r="P313" s="444"/>
      <c r="Q313" s="444"/>
      <c r="R313" s="444"/>
      <c r="S313" s="444"/>
      <c r="T313" s="444"/>
      <c r="U313" s="444"/>
      <c r="V313" s="444"/>
      <c r="W313" s="444"/>
      <c r="X313" s="444"/>
      <c r="Y313" s="444"/>
      <c r="Z313" s="444"/>
      <c r="AA313" s="444"/>
    </row>
    <row r="314" spans="1:27" ht="14.5">
      <c r="A314" s="40" t="s">
        <v>570</v>
      </c>
      <c r="B314" s="444" t="s">
        <v>3147</v>
      </c>
      <c r="C314" s="444" t="s">
        <v>3481</v>
      </c>
      <c r="D314" s="444" t="s">
        <v>3147</v>
      </c>
      <c r="E314" s="444" t="s">
        <v>3482</v>
      </c>
      <c r="F314" s="444"/>
      <c r="G314" s="444"/>
      <c r="H314" s="444"/>
      <c r="I314" s="444"/>
      <c r="J314" s="444"/>
      <c r="K314" s="444"/>
      <c r="L314" s="444"/>
      <c r="M314" s="444"/>
      <c r="N314" s="444"/>
      <c r="O314" s="444"/>
      <c r="P314" s="444"/>
      <c r="Q314" s="444"/>
      <c r="R314" s="444"/>
      <c r="S314" s="444"/>
      <c r="T314" s="444"/>
      <c r="U314" s="444"/>
      <c r="V314" s="444"/>
      <c r="W314" s="444"/>
      <c r="X314" s="444"/>
      <c r="Y314" s="444"/>
      <c r="Z314" s="444"/>
      <c r="AA314" s="444"/>
    </row>
    <row r="315" spans="1:27" ht="14.5">
      <c r="A315" s="40" t="s">
        <v>572</v>
      </c>
      <c r="B315" s="444" t="s">
        <v>3483</v>
      </c>
      <c r="C315" s="444" t="s">
        <v>3484</v>
      </c>
      <c r="D315" s="444"/>
      <c r="E315" s="444"/>
      <c r="F315" s="444"/>
      <c r="G315" s="444"/>
      <c r="H315" s="444"/>
      <c r="I315" s="444"/>
      <c r="J315" s="444"/>
      <c r="K315" s="444"/>
      <c r="L315" s="444" t="s">
        <v>3485</v>
      </c>
      <c r="M315" s="444"/>
      <c r="N315" s="444"/>
      <c r="O315" s="444"/>
      <c r="P315" s="444"/>
      <c r="Q315" s="444"/>
      <c r="R315" s="444"/>
      <c r="S315" s="444"/>
      <c r="T315" s="444"/>
      <c r="U315" s="444"/>
      <c r="V315" s="444"/>
      <c r="W315" s="444"/>
      <c r="X315" s="444"/>
      <c r="Y315" s="444"/>
      <c r="Z315" s="444"/>
      <c r="AA315" s="444"/>
    </row>
    <row r="316" spans="1:27" ht="14.5">
      <c r="A316" s="40" t="s">
        <v>574</v>
      </c>
      <c r="B316" s="444" t="s">
        <v>3486</v>
      </c>
      <c r="C316" s="444" t="s">
        <v>3148</v>
      </c>
      <c r="D316" s="444"/>
      <c r="E316" s="444"/>
      <c r="F316" s="444"/>
      <c r="G316" s="444"/>
      <c r="H316" s="444"/>
      <c r="I316" s="444"/>
      <c r="J316" s="444"/>
      <c r="K316" s="444"/>
      <c r="L316" s="444"/>
      <c r="M316" s="444"/>
      <c r="N316" s="444"/>
      <c r="O316" s="444"/>
      <c r="P316" s="444"/>
      <c r="Q316" s="444"/>
      <c r="R316" s="444"/>
      <c r="S316" s="444"/>
      <c r="T316" s="444"/>
      <c r="U316" s="444"/>
      <c r="V316" s="444"/>
      <c r="W316" s="444"/>
      <c r="X316" s="444"/>
      <c r="Y316" s="444"/>
      <c r="Z316" s="444"/>
      <c r="AA316" s="444"/>
    </row>
    <row r="317" spans="1:27" ht="14.5">
      <c r="A317" s="40" t="s">
        <v>329</v>
      </c>
      <c r="B317" s="444" t="s">
        <v>3487</v>
      </c>
      <c r="C317" s="444"/>
      <c r="D317" s="444"/>
      <c r="E317" s="444"/>
      <c r="F317" s="444"/>
      <c r="G317" s="444"/>
      <c r="H317" s="444"/>
      <c r="I317" s="444"/>
      <c r="J317" s="444"/>
      <c r="K317" s="444" t="s">
        <v>3488</v>
      </c>
      <c r="L317" s="444"/>
      <c r="M317" s="444"/>
      <c r="N317" s="444"/>
      <c r="O317" s="444"/>
      <c r="P317" s="444"/>
      <c r="Q317" s="444"/>
      <c r="R317" s="444"/>
      <c r="S317" s="444"/>
      <c r="T317" s="444"/>
      <c r="U317" s="444"/>
      <c r="V317" s="444"/>
      <c r="W317" s="444"/>
      <c r="X317" s="444"/>
      <c r="Y317" s="444"/>
      <c r="Z317" s="444"/>
      <c r="AA317" s="444"/>
    </row>
    <row r="318" spans="1:27" ht="14.5">
      <c r="A318" s="40" t="s">
        <v>579</v>
      </c>
      <c r="B318" s="444" t="s">
        <v>3147</v>
      </c>
      <c r="C318" s="444" t="s">
        <v>3489</v>
      </c>
      <c r="D318" s="444" t="s">
        <v>3490</v>
      </c>
      <c r="E318" s="444" t="s">
        <v>3188</v>
      </c>
      <c r="F318" s="444" t="s">
        <v>3491</v>
      </c>
      <c r="G318" s="444" t="s">
        <v>3492</v>
      </c>
      <c r="H318" s="444"/>
      <c r="I318" s="444"/>
      <c r="J318" s="444"/>
      <c r="K318" s="444"/>
      <c r="L318" s="444"/>
      <c r="M318" s="444" t="s">
        <v>3493</v>
      </c>
      <c r="N318" s="444"/>
      <c r="O318" s="444"/>
      <c r="P318" s="444"/>
      <c r="Q318" s="444"/>
      <c r="R318" s="444"/>
      <c r="S318" s="444"/>
      <c r="T318" s="444"/>
      <c r="U318" s="444"/>
      <c r="V318" s="444"/>
      <c r="W318" s="444"/>
      <c r="X318" s="444"/>
      <c r="Y318" s="444"/>
      <c r="Z318" s="444"/>
      <c r="AA318" s="444"/>
    </row>
    <row r="319" spans="1:27" ht="14.5">
      <c r="A319" s="40" t="s">
        <v>582</v>
      </c>
      <c r="B319" s="444" t="s">
        <v>2577</v>
      </c>
      <c r="C319" s="444"/>
      <c r="D319" s="444"/>
      <c r="E319" s="444"/>
      <c r="F319" s="444"/>
      <c r="G319" s="444"/>
      <c r="H319" s="444"/>
      <c r="I319" s="444"/>
      <c r="J319" s="444"/>
      <c r="K319" s="444"/>
      <c r="L319" s="444"/>
      <c r="M319" s="444"/>
      <c r="N319" s="444"/>
      <c r="O319" s="444"/>
      <c r="P319" s="444"/>
      <c r="Q319" s="444"/>
      <c r="R319" s="444"/>
      <c r="S319" s="444"/>
      <c r="T319" s="444"/>
      <c r="U319" s="444"/>
      <c r="V319" s="444"/>
      <c r="W319" s="444"/>
      <c r="X319" s="444"/>
      <c r="Y319" s="444"/>
      <c r="Z319" s="444"/>
      <c r="AA319" s="444"/>
    </row>
    <row r="320" spans="1:27" ht="14.5">
      <c r="A320" s="40" t="s">
        <v>584</v>
      </c>
      <c r="B320" s="444" t="s">
        <v>3494</v>
      </c>
      <c r="C320" s="444"/>
      <c r="D320" s="444"/>
      <c r="E320" s="444"/>
      <c r="F320" s="444"/>
      <c r="G320" s="444"/>
      <c r="H320" s="444"/>
      <c r="I320" s="444"/>
      <c r="J320" s="444" t="s">
        <v>3495</v>
      </c>
      <c r="K320" s="444">
        <v>31</v>
      </c>
      <c r="L320" s="444">
        <v>0</v>
      </c>
      <c r="M320" s="444"/>
      <c r="N320" s="444"/>
      <c r="O320" s="444"/>
      <c r="P320" s="444"/>
      <c r="Q320" s="444"/>
      <c r="R320" s="444"/>
      <c r="S320" s="444"/>
      <c r="T320" s="444"/>
      <c r="U320" s="444"/>
      <c r="V320" s="444"/>
      <c r="W320" s="444"/>
      <c r="X320" s="444"/>
      <c r="Y320" s="444"/>
      <c r="Z320" s="444"/>
      <c r="AA320" s="444"/>
    </row>
    <row r="321" spans="1:27" ht="14.5">
      <c r="A321" s="40"/>
      <c r="B321" s="444" t="s">
        <v>3368</v>
      </c>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c r="AA321" s="444"/>
    </row>
    <row r="322" spans="1:27" ht="14.5">
      <c r="A322" s="40" t="s">
        <v>587</v>
      </c>
      <c r="B322" s="444" t="s">
        <v>3298</v>
      </c>
      <c r="C322" s="444" t="s">
        <v>3148</v>
      </c>
      <c r="D322" s="444" t="s">
        <v>3172</v>
      </c>
      <c r="E322" s="444" t="s">
        <v>3176</v>
      </c>
      <c r="F322" s="444"/>
      <c r="G322" s="444"/>
      <c r="H322" s="444"/>
      <c r="I322" s="444"/>
      <c r="J322" s="444">
        <v>114</v>
      </c>
      <c r="K322" s="444" t="s">
        <v>3496</v>
      </c>
      <c r="L322" s="444"/>
      <c r="M322" s="444"/>
      <c r="N322" s="444"/>
      <c r="O322" s="444"/>
      <c r="P322" s="444"/>
      <c r="Q322" s="444"/>
      <c r="R322" s="444"/>
      <c r="S322" s="444"/>
      <c r="T322" s="444"/>
      <c r="U322" s="444"/>
      <c r="V322" s="444"/>
      <c r="W322" s="444"/>
      <c r="X322" s="444"/>
      <c r="Y322" s="444"/>
      <c r="Z322" s="444"/>
      <c r="AA322" s="444"/>
    </row>
    <row r="323" spans="1:27" ht="14.5">
      <c r="A323" s="40"/>
      <c r="B323" s="444" t="s">
        <v>3163</v>
      </c>
      <c r="C323" s="444" t="s">
        <v>3451</v>
      </c>
      <c r="D323" s="444" t="s">
        <v>3216</v>
      </c>
      <c r="E323" s="444" t="s">
        <v>3274</v>
      </c>
      <c r="F323" s="444"/>
      <c r="G323" s="444"/>
      <c r="H323" s="444"/>
      <c r="I323" s="444"/>
      <c r="J323" s="444"/>
      <c r="K323" s="444" t="s">
        <v>3497</v>
      </c>
      <c r="L323" s="444"/>
      <c r="M323" s="444"/>
      <c r="N323" s="444"/>
      <c r="O323" s="444"/>
      <c r="P323" s="444"/>
      <c r="Q323" s="444"/>
      <c r="R323" s="444"/>
      <c r="S323" s="444"/>
      <c r="T323" s="444"/>
      <c r="U323" s="444"/>
      <c r="V323" s="444"/>
      <c r="W323" s="444"/>
      <c r="X323" s="444"/>
      <c r="Y323" s="444"/>
      <c r="Z323" s="444"/>
      <c r="AA323" s="444"/>
    </row>
    <row r="324" spans="1:27" ht="14.5">
      <c r="A324" s="40"/>
      <c r="B324" s="444" t="s">
        <v>3172</v>
      </c>
      <c r="C324" s="444" t="s">
        <v>3148</v>
      </c>
      <c r="D324" s="444"/>
      <c r="E324" s="444"/>
      <c r="F324" s="444"/>
      <c r="G324" s="444"/>
      <c r="H324" s="444"/>
      <c r="I324" s="444"/>
      <c r="J324" s="444"/>
      <c r="K324" s="444"/>
      <c r="L324" s="444"/>
      <c r="M324" s="444"/>
      <c r="N324" s="444"/>
      <c r="O324" s="444"/>
      <c r="P324" s="444"/>
      <c r="Q324" s="444"/>
      <c r="R324" s="444"/>
      <c r="S324" s="444"/>
      <c r="T324" s="444"/>
      <c r="U324" s="444"/>
      <c r="V324" s="444"/>
      <c r="W324" s="444"/>
      <c r="X324" s="444"/>
      <c r="Y324" s="444"/>
      <c r="Z324" s="444"/>
      <c r="AA324" s="444"/>
    </row>
    <row r="325" spans="1:27" ht="14.5">
      <c r="A325" s="40"/>
      <c r="B325" s="444" t="s">
        <v>3498</v>
      </c>
      <c r="C325" s="444" t="s">
        <v>3499</v>
      </c>
      <c r="D325" s="444" t="s">
        <v>3498</v>
      </c>
      <c r="E325" s="444" t="s">
        <v>3176</v>
      </c>
      <c r="F325" s="444"/>
      <c r="G325" s="444"/>
      <c r="H325" s="444"/>
      <c r="I325" s="444"/>
      <c r="J325" s="444"/>
      <c r="K325" s="444"/>
      <c r="L325" s="444"/>
      <c r="M325" s="444"/>
      <c r="N325" s="444"/>
      <c r="O325" s="444"/>
      <c r="P325" s="444"/>
      <c r="Q325" s="444"/>
      <c r="R325" s="444"/>
      <c r="S325" s="444"/>
      <c r="T325" s="444"/>
      <c r="U325" s="444"/>
      <c r="V325" s="444"/>
      <c r="W325" s="444"/>
      <c r="X325" s="444"/>
      <c r="Y325" s="444"/>
      <c r="Z325" s="444"/>
      <c r="AA325" s="444"/>
    </row>
    <row r="326" spans="1:27" ht="14.5">
      <c r="A326" s="40" t="s">
        <v>590</v>
      </c>
      <c r="B326" s="444" t="s">
        <v>3172</v>
      </c>
      <c r="C326" s="444" t="s">
        <v>3229</v>
      </c>
      <c r="D326" s="444"/>
      <c r="E326" s="444"/>
      <c r="F326" s="444"/>
      <c r="G326" s="444"/>
      <c r="H326" s="444"/>
      <c r="I326" s="444"/>
      <c r="J326" s="444"/>
      <c r="K326" s="444"/>
      <c r="L326" s="444"/>
      <c r="M326" s="444"/>
      <c r="N326" s="444"/>
      <c r="O326" s="444"/>
      <c r="P326" s="444"/>
      <c r="Q326" s="444"/>
      <c r="R326" s="444"/>
      <c r="S326" s="444"/>
      <c r="T326" s="444"/>
      <c r="U326" s="444"/>
      <c r="V326" s="444"/>
      <c r="W326" s="444"/>
      <c r="X326" s="444"/>
      <c r="Y326" s="444"/>
      <c r="Z326" s="444"/>
      <c r="AA326" s="444"/>
    </row>
    <row r="327" spans="1:27" ht="14.5">
      <c r="A327" s="40"/>
      <c r="B327" s="444" t="s">
        <v>3298</v>
      </c>
      <c r="C327" s="444" t="s">
        <v>3500</v>
      </c>
      <c r="D327" s="444" t="s">
        <v>3172</v>
      </c>
      <c r="E327" s="444" t="s">
        <v>3188</v>
      </c>
      <c r="F327" s="444"/>
      <c r="G327" s="444"/>
      <c r="H327" s="444"/>
      <c r="I327" s="444"/>
      <c r="J327" s="444" t="s">
        <v>2358</v>
      </c>
      <c r="K327" s="444"/>
      <c r="L327" s="444" t="s">
        <v>3501</v>
      </c>
      <c r="M327" s="444"/>
      <c r="N327" s="444"/>
      <c r="O327" s="444"/>
      <c r="P327" s="444"/>
      <c r="Q327" s="444"/>
      <c r="R327" s="444"/>
      <c r="S327" s="444"/>
      <c r="T327" s="444"/>
      <c r="U327" s="444"/>
      <c r="V327" s="444"/>
      <c r="W327" s="444"/>
      <c r="X327" s="444"/>
      <c r="Y327" s="444"/>
      <c r="Z327" s="444"/>
      <c r="AA327" s="444"/>
    </row>
    <row r="328" spans="1:27" ht="14.5">
      <c r="A328" s="40"/>
      <c r="B328" s="444" t="s">
        <v>3172</v>
      </c>
      <c r="C328" s="444" t="s">
        <v>3168</v>
      </c>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row>
    <row r="329" spans="1:27" ht="14.5">
      <c r="A329" s="40"/>
      <c r="B329" s="444" t="s">
        <v>3298</v>
      </c>
      <c r="C329" s="444" t="s">
        <v>3502</v>
      </c>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row>
    <row r="330" spans="1:27" ht="14.5">
      <c r="A330" s="40"/>
      <c r="B330" s="444" t="s">
        <v>3298</v>
      </c>
      <c r="C330" s="444" t="s">
        <v>3502</v>
      </c>
      <c r="D330" s="444" t="s">
        <v>3172</v>
      </c>
      <c r="E330" s="444" t="s">
        <v>3217</v>
      </c>
      <c r="F330" s="444"/>
      <c r="G330" s="444"/>
      <c r="H330" s="444"/>
      <c r="I330" s="444"/>
      <c r="J330" s="444"/>
      <c r="K330" s="444"/>
      <c r="L330" s="444"/>
      <c r="M330" s="444"/>
      <c r="N330" s="444"/>
      <c r="O330" s="444"/>
      <c r="P330" s="444"/>
      <c r="Q330" s="444"/>
      <c r="R330" s="444"/>
      <c r="S330" s="444"/>
      <c r="T330" s="444"/>
      <c r="U330" s="444"/>
      <c r="V330" s="444"/>
      <c r="W330" s="444"/>
      <c r="X330" s="444"/>
      <c r="Y330" s="444"/>
      <c r="Z330" s="444"/>
      <c r="AA330" s="444"/>
    </row>
    <row r="331" spans="1:27" ht="14.5">
      <c r="A331" s="40"/>
      <c r="B331" s="444" t="s">
        <v>3458</v>
      </c>
      <c r="C331" s="444" t="s">
        <v>3502</v>
      </c>
      <c r="D331" s="444" t="s">
        <v>3298</v>
      </c>
      <c r="E331" s="444" t="s">
        <v>3217</v>
      </c>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row>
    <row r="332" spans="1:27" ht="14.5">
      <c r="A332" s="40"/>
      <c r="B332" s="444" t="s">
        <v>3172</v>
      </c>
      <c r="C332" s="444" t="s">
        <v>3471</v>
      </c>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c r="AA332" s="444"/>
    </row>
    <row r="333" spans="1:27" ht="14.5">
      <c r="A333" s="40"/>
      <c r="B333" s="444" t="s">
        <v>3298</v>
      </c>
      <c r="C333" s="444" t="s">
        <v>3471</v>
      </c>
      <c r="D333" s="444" t="s">
        <v>3172</v>
      </c>
      <c r="E333" s="444" t="s">
        <v>3168</v>
      </c>
      <c r="F333" s="444"/>
      <c r="G333" s="444"/>
      <c r="H333" s="444"/>
      <c r="I333" s="444"/>
      <c r="J333" s="444" t="s">
        <v>2358</v>
      </c>
      <c r="K333" s="444"/>
      <c r="L333" s="444"/>
      <c r="M333" s="444"/>
      <c r="N333" s="444"/>
      <c r="O333" s="444"/>
      <c r="P333" s="444"/>
      <c r="Q333" s="444"/>
      <c r="R333" s="444"/>
      <c r="S333" s="444"/>
      <c r="T333" s="444"/>
      <c r="U333" s="444"/>
      <c r="V333" s="444"/>
      <c r="W333" s="444"/>
      <c r="X333" s="444"/>
      <c r="Y333" s="444"/>
      <c r="Z333" s="444"/>
      <c r="AA333" s="444"/>
    </row>
    <row r="334" spans="1:27" ht="14.5">
      <c r="A334" s="40"/>
      <c r="B334" s="444" t="s">
        <v>3473</v>
      </c>
      <c r="C334" s="444" t="s">
        <v>3503</v>
      </c>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row>
    <row r="335" spans="1:27" ht="14.5">
      <c r="A335" s="40"/>
      <c r="B335" s="444" t="s">
        <v>3172</v>
      </c>
      <c r="C335" s="444" t="s">
        <v>3183</v>
      </c>
      <c r="D335" s="444"/>
      <c r="E335" s="444"/>
      <c r="F335" s="444"/>
      <c r="G335" s="444"/>
      <c r="H335" s="444"/>
      <c r="I335" s="444"/>
      <c r="J335" s="444"/>
      <c r="K335" s="444"/>
      <c r="L335" s="444"/>
      <c r="M335" s="444"/>
      <c r="N335" s="444"/>
      <c r="O335" s="444"/>
      <c r="P335" s="444"/>
      <c r="Q335" s="444"/>
      <c r="R335" s="444"/>
      <c r="S335" s="444"/>
      <c r="T335" s="444"/>
      <c r="U335" s="444"/>
      <c r="V335" s="444"/>
      <c r="W335" s="444"/>
      <c r="X335" s="444"/>
      <c r="Y335" s="444"/>
      <c r="Z335" s="444"/>
      <c r="AA335" s="444"/>
    </row>
    <row r="336" spans="1:27" ht="14.5">
      <c r="A336" s="40"/>
      <c r="B336" s="444" t="s">
        <v>3473</v>
      </c>
      <c r="C336" s="444" t="s">
        <v>3176</v>
      </c>
      <c r="D336" s="444" t="s">
        <v>3298</v>
      </c>
      <c r="E336" s="444" t="s">
        <v>3170</v>
      </c>
      <c r="F336" s="444"/>
      <c r="G336" s="444"/>
      <c r="H336" s="444"/>
      <c r="I336" s="444"/>
      <c r="J336" s="444"/>
      <c r="K336" s="444"/>
      <c r="L336" s="444"/>
      <c r="M336" s="444"/>
      <c r="N336" s="444"/>
      <c r="O336" s="444"/>
      <c r="P336" s="444"/>
      <c r="Q336" s="444"/>
      <c r="R336" s="444"/>
      <c r="S336" s="444"/>
      <c r="T336" s="444"/>
      <c r="U336" s="444"/>
      <c r="V336" s="444"/>
      <c r="W336" s="444"/>
      <c r="X336" s="444"/>
      <c r="Y336" s="444"/>
      <c r="Z336" s="444"/>
      <c r="AA336" s="444"/>
    </row>
    <row r="337" spans="1:27" ht="14.5">
      <c r="A337" s="40" t="s">
        <v>298</v>
      </c>
      <c r="B337" s="444" t="s">
        <v>3504</v>
      </c>
      <c r="C337" s="444"/>
      <c r="D337" s="444"/>
      <c r="E337" s="444"/>
      <c r="F337" s="444"/>
      <c r="G337" s="444"/>
      <c r="H337" s="444"/>
      <c r="I337" s="444"/>
      <c r="J337" s="444"/>
      <c r="K337" s="444"/>
      <c r="L337" s="444" t="s">
        <v>1961</v>
      </c>
      <c r="M337" s="444"/>
      <c r="N337" s="444"/>
      <c r="O337" s="444"/>
      <c r="P337" s="444"/>
      <c r="Q337" s="444"/>
      <c r="R337" s="444"/>
      <c r="S337" s="444"/>
      <c r="T337" s="444"/>
      <c r="U337" s="444"/>
      <c r="V337" s="444"/>
      <c r="W337" s="444"/>
      <c r="X337" s="444"/>
      <c r="Y337" s="444"/>
      <c r="Z337" s="444"/>
      <c r="AA337" s="444"/>
    </row>
    <row r="338" spans="1:27" ht="14.5">
      <c r="A338" s="40" t="s">
        <v>591</v>
      </c>
      <c r="B338" s="444" t="s">
        <v>3298</v>
      </c>
      <c r="C338" s="444"/>
      <c r="D338" s="444"/>
      <c r="E338" s="444"/>
      <c r="F338" s="444"/>
      <c r="G338" s="444"/>
      <c r="H338" s="444"/>
      <c r="I338" s="444"/>
      <c r="J338" s="444"/>
      <c r="K338" s="444"/>
      <c r="L338" s="444"/>
      <c r="M338" s="444"/>
      <c r="N338" s="444"/>
      <c r="O338" s="444"/>
      <c r="P338" s="444"/>
      <c r="Q338" s="444"/>
      <c r="R338" s="444"/>
      <c r="S338" s="444"/>
      <c r="T338" s="444"/>
      <c r="U338" s="444"/>
      <c r="V338" s="444"/>
      <c r="W338" s="444"/>
      <c r="X338" s="444"/>
      <c r="Y338" s="444"/>
      <c r="Z338" s="444"/>
      <c r="AA338" s="444"/>
    </row>
    <row r="339" spans="1:27" ht="14.5">
      <c r="A339" s="40" t="s">
        <v>592</v>
      </c>
      <c r="B339" s="444" t="s">
        <v>3298</v>
      </c>
      <c r="C339" s="444" t="s">
        <v>3438</v>
      </c>
      <c r="D339" s="444" t="s">
        <v>3172</v>
      </c>
      <c r="E339" s="444" t="s">
        <v>3324</v>
      </c>
      <c r="F339" s="444"/>
      <c r="G339" s="444"/>
      <c r="H339" s="444"/>
      <c r="I339" s="444"/>
      <c r="J339" s="444"/>
      <c r="K339" s="444"/>
      <c r="L339" s="444"/>
      <c r="M339" s="444"/>
      <c r="N339" s="444"/>
      <c r="O339" s="444"/>
      <c r="P339" s="444"/>
      <c r="Q339" s="444"/>
      <c r="R339" s="444"/>
      <c r="S339" s="444"/>
      <c r="T339" s="444"/>
      <c r="U339" s="444"/>
      <c r="V339" s="444"/>
      <c r="W339" s="444"/>
      <c r="X339" s="444"/>
      <c r="Y339" s="444"/>
      <c r="Z339" s="444"/>
      <c r="AA339" s="444"/>
    </row>
    <row r="340" spans="1:27" ht="14.5">
      <c r="A340" s="40"/>
      <c r="B340" s="444" t="s">
        <v>3505</v>
      </c>
      <c r="C340" s="444"/>
      <c r="D340" s="444"/>
      <c r="E340" s="444"/>
      <c r="F340" s="444"/>
      <c r="G340" s="444"/>
      <c r="H340" s="444"/>
      <c r="I340" s="444"/>
      <c r="J340" s="444"/>
      <c r="K340" s="444"/>
      <c r="L340" s="444"/>
      <c r="M340" s="444"/>
      <c r="N340" s="444"/>
      <c r="O340" s="444"/>
      <c r="P340" s="444"/>
      <c r="Q340" s="444"/>
      <c r="R340" s="444"/>
      <c r="S340" s="444"/>
      <c r="T340" s="444"/>
      <c r="U340" s="444"/>
      <c r="V340" s="444"/>
      <c r="W340" s="444"/>
      <c r="X340" s="444"/>
      <c r="Y340" s="444"/>
      <c r="Z340" s="444"/>
      <c r="AA340" s="444"/>
    </row>
    <row r="341" spans="1:27" ht="14.5">
      <c r="A341" s="40" t="s">
        <v>594</v>
      </c>
      <c r="B341" s="444" t="s">
        <v>3298</v>
      </c>
      <c r="C341" s="444" t="s">
        <v>3438</v>
      </c>
      <c r="D341" s="444" t="s">
        <v>3298</v>
      </c>
      <c r="E341" s="444" t="s">
        <v>3206</v>
      </c>
      <c r="F341" s="444"/>
      <c r="G341" s="444"/>
      <c r="H341" s="444"/>
      <c r="I341" s="444"/>
      <c r="J341" s="444" t="s">
        <v>1961</v>
      </c>
      <c r="K341" s="444" t="s">
        <v>2358</v>
      </c>
      <c r="L341" s="444"/>
      <c r="M341" s="444"/>
      <c r="N341" s="444"/>
      <c r="O341" s="444"/>
      <c r="P341" s="444"/>
      <c r="Q341" s="444"/>
      <c r="R341" s="444"/>
      <c r="S341" s="444"/>
      <c r="T341" s="444"/>
      <c r="U341" s="444"/>
      <c r="V341" s="444"/>
      <c r="W341" s="444"/>
      <c r="X341" s="444"/>
      <c r="Y341" s="444"/>
      <c r="Z341" s="444"/>
      <c r="AA341" s="444"/>
    </row>
    <row r="342" spans="1:27" ht="14.5">
      <c r="A342" s="40" t="s">
        <v>595</v>
      </c>
      <c r="B342" s="444" t="s">
        <v>3504</v>
      </c>
      <c r="C342" s="444"/>
      <c r="D342" s="444"/>
      <c r="E342" s="444"/>
      <c r="F342" s="444"/>
      <c r="G342" s="444"/>
      <c r="H342" s="444"/>
      <c r="I342" s="444"/>
      <c r="J342" s="444"/>
      <c r="K342" s="444"/>
      <c r="L342" s="444"/>
      <c r="M342" s="444"/>
      <c r="N342" s="444"/>
      <c r="O342" s="444"/>
      <c r="P342" s="444"/>
      <c r="Q342" s="444"/>
      <c r="R342" s="444"/>
      <c r="S342" s="444"/>
      <c r="T342" s="444"/>
      <c r="U342" s="444"/>
      <c r="V342" s="444"/>
      <c r="W342" s="444"/>
      <c r="X342" s="444"/>
      <c r="Y342" s="444"/>
      <c r="Z342" s="444"/>
      <c r="AA342" s="444"/>
    </row>
    <row r="343" spans="1:27" ht="14.5">
      <c r="A343" s="40" t="s">
        <v>597</v>
      </c>
      <c r="B343" s="444" t="s">
        <v>3298</v>
      </c>
      <c r="C343" s="444"/>
      <c r="D343" s="444"/>
      <c r="E343" s="444"/>
      <c r="F343" s="444" t="s">
        <v>3147</v>
      </c>
      <c r="G343" s="444" t="s">
        <v>3180</v>
      </c>
      <c r="H343" s="444"/>
      <c r="I343" s="444"/>
      <c r="J343" s="444"/>
      <c r="K343" s="444"/>
      <c r="L343" s="444"/>
      <c r="M343" s="444"/>
      <c r="N343" s="444"/>
      <c r="O343" s="444"/>
      <c r="P343" s="444"/>
      <c r="Q343" s="444"/>
      <c r="R343" s="444"/>
      <c r="S343" s="444"/>
      <c r="T343" s="444"/>
      <c r="U343" s="444"/>
      <c r="V343" s="444"/>
      <c r="W343" s="444"/>
      <c r="X343" s="444"/>
      <c r="Y343" s="444"/>
      <c r="Z343" s="444"/>
      <c r="AA343" s="444"/>
    </row>
    <row r="344" spans="1:27" ht="14.5">
      <c r="A344" s="46" t="s">
        <v>600</v>
      </c>
      <c r="B344" s="47"/>
      <c r="C344" s="444"/>
      <c r="D344" s="444"/>
      <c r="E344" s="444"/>
      <c r="F344" s="444"/>
      <c r="G344" s="444"/>
      <c r="H344" s="444"/>
      <c r="I344" s="444"/>
      <c r="J344" s="47" t="s">
        <v>2358</v>
      </c>
      <c r="K344" s="444"/>
      <c r="L344" s="444"/>
      <c r="M344" s="47" t="s">
        <v>3506</v>
      </c>
      <c r="N344" s="444"/>
      <c r="O344" s="444"/>
      <c r="P344" s="444"/>
      <c r="Q344" s="444"/>
      <c r="R344" s="444"/>
      <c r="S344" s="444"/>
      <c r="T344" s="444"/>
      <c r="U344" s="444"/>
      <c r="V344" s="444"/>
      <c r="W344" s="444"/>
      <c r="X344" s="444"/>
      <c r="Y344" s="444"/>
      <c r="Z344" s="444"/>
      <c r="AA344" s="444"/>
    </row>
    <row r="345" spans="1:27" ht="14.5">
      <c r="A345" s="46" t="s">
        <v>206</v>
      </c>
      <c r="B345" s="47" t="s">
        <v>3402</v>
      </c>
      <c r="C345" s="444"/>
      <c r="D345" s="444"/>
      <c r="E345" s="444"/>
      <c r="F345" s="444"/>
      <c r="G345" s="47" t="s">
        <v>3269</v>
      </c>
      <c r="H345" s="444"/>
      <c r="I345" s="47" t="s">
        <v>3507</v>
      </c>
      <c r="J345" s="444"/>
      <c r="K345" s="444"/>
      <c r="L345" s="444"/>
      <c r="M345" s="47" t="s">
        <v>3508</v>
      </c>
      <c r="N345" s="444"/>
      <c r="O345" s="444"/>
      <c r="P345" s="444"/>
      <c r="Q345" s="444"/>
      <c r="R345" s="444"/>
      <c r="S345" s="444"/>
      <c r="T345" s="444"/>
      <c r="U345" s="444"/>
      <c r="V345" s="444"/>
      <c r="W345" s="444"/>
      <c r="X345" s="444"/>
      <c r="Y345" s="444"/>
      <c r="Z345" s="444"/>
      <c r="AA345" s="444"/>
    </row>
    <row r="346" spans="1:27" ht="14.5">
      <c r="A346" s="40" t="s">
        <v>3509</v>
      </c>
      <c r="B346" s="444" t="s">
        <v>1607</v>
      </c>
      <c r="C346" s="444"/>
      <c r="D346" s="444"/>
      <c r="E346" s="444"/>
      <c r="F346" s="444"/>
      <c r="G346" s="444"/>
      <c r="H346" s="444"/>
      <c r="I346" s="444"/>
      <c r="J346" s="444"/>
      <c r="K346" s="444" t="s">
        <v>1961</v>
      </c>
      <c r="L346" s="444"/>
      <c r="M346" s="444"/>
      <c r="N346" s="444"/>
      <c r="O346" s="444"/>
      <c r="P346" s="444"/>
      <c r="Q346" s="444"/>
      <c r="R346" s="444"/>
      <c r="S346" s="444"/>
      <c r="T346" s="444"/>
      <c r="U346" s="444"/>
      <c r="V346" s="444"/>
      <c r="W346" s="444"/>
      <c r="X346" s="444"/>
      <c r="Y346" s="444"/>
      <c r="Z346" s="444"/>
      <c r="AA346" s="444"/>
    </row>
    <row r="347" spans="1:27" ht="14.5">
      <c r="A347" s="40" t="s">
        <v>610</v>
      </c>
      <c r="B347" s="444" t="s">
        <v>3510</v>
      </c>
      <c r="C347" s="444"/>
      <c r="D347" s="444" t="s">
        <v>3511</v>
      </c>
      <c r="E347" s="444"/>
      <c r="F347" s="444" t="s">
        <v>3512</v>
      </c>
      <c r="G347" s="444" t="s">
        <v>3513</v>
      </c>
      <c r="H347" s="444"/>
      <c r="I347" s="444"/>
      <c r="J347" s="444"/>
      <c r="K347" s="444" t="s">
        <v>2358</v>
      </c>
      <c r="L347" s="444"/>
      <c r="M347" s="444" t="s">
        <v>3514</v>
      </c>
      <c r="N347" s="444"/>
      <c r="O347" s="444"/>
      <c r="P347" s="444"/>
      <c r="Q347" s="444"/>
      <c r="R347" s="444"/>
      <c r="S347" s="444"/>
      <c r="T347" s="444"/>
      <c r="U347" s="444"/>
      <c r="V347" s="444"/>
      <c r="W347" s="444"/>
      <c r="X347" s="444"/>
      <c r="Y347" s="444"/>
      <c r="Z347" s="444"/>
      <c r="AA347" s="444"/>
    </row>
    <row r="348" spans="1:27" ht="14.5">
      <c r="A348" s="28" t="s">
        <v>613</v>
      </c>
      <c r="B348" s="444" t="s">
        <v>55</v>
      </c>
      <c r="C348" s="444" t="s">
        <v>3418</v>
      </c>
      <c r="D348" s="444" t="s">
        <v>41</v>
      </c>
      <c r="E348" s="444" t="s">
        <v>3515</v>
      </c>
      <c r="F348" s="444"/>
      <c r="G348" s="444"/>
      <c r="H348" s="444"/>
      <c r="I348" s="444"/>
      <c r="J348" s="444"/>
      <c r="K348" s="444" t="s">
        <v>1961</v>
      </c>
      <c r="L348" s="444"/>
      <c r="M348" s="444"/>
      <c r="N348" s="444"/>
      <c r="O348" s="444"/>
      <c r="P348" s="444"/>
      <c r="Q348" s="444"/>
      <c r="R348" s="444"/>
      <c r="S348" s="444"/>
      <c r="T348" s="444"/>
      <c r="U348" s="444"/>
      <c r="V348" s="444"/>
      <c r="W348" s="444"/>
      <c r="X348" s="444"/>
      <c r="Y348" s="444"/>
      <c r="Z348" s="444"/>
      <c r="AA348" s="444"/>
    </row>
    <row r="349" spans="1:27" ht="14.5">
      <c r="A349" s="28" t="s">
        <v>614</v>
      </c>
      <c r="B349" s="444" t="s">
        <v>248</v>
      </c>
      <c r="C349" s="444"/>
      <c r="D349" s="444"/>
      <c r="E349" s="444"/>
      <c r="F349" s="444"/>
      <c r="G349" s="444"/>
      <c r="H349" s="444"/>
      <c r="I349" s="444"/>
      <c r="J349" s="444"/>
      <c r="K349" s="444"/>
      <c r="L349" s="444"/>
      <c r="M349" s="444"/>
      <c r="N349" s="444"/>
      <c r="O349" s="444"/>
      <c r="P349" s="444"/>
      <c r="Q349" s="444"/>
      <c r="R349" s="444"/>
      <c r="S349" s="444"/>
      <c r="T349" s="444"/>
      <c r="U349" s="444"/>
      <c r="V349" s="444"/>
      <c r="W349" s="444"/>
      <c r="X349" s="444"/>
      <c r="Y349" s="444"/>
      <c r="Z349" s="444"/>
      <c r="AA349" s="444"/>
    </row>
    <row r="350" spans="1:27" ht="14.5">
      <c r="A350" s="43" t="s">
        <v>2688</v>
      </c>
      <c r="B350" s="444" t="s">
        <v>55</v>
      </c>
      <c r="C350" s="444" t="s">
        <v>3516</v>
      </c>
      <c r="D350" s="444"/>
      <c r="E350" s="444"/>
      <c r="F350" s="444"/>
      <c r="G350" s="444" t="s">
        <v>254</v>
      </c>
      <c r="H350" s="444"/>
      <c r="I350" s="444"/>
      <c r="J350" s="444"/>
      <c r="K350" s="444"/>
      <c r="L350" s="444"/>
      <c r="M350" s="444"/>
      <c r="N350" s="444"/>
      <c r="O350" s="444"/>
      <c r="P350" s="444"/>
      <c r="Q350" s="444"/>
      <c r="R350" s="444"/>
      <c r="S350" s="444"/>
      <c r="T350" s="444"/>
      <c r="U350" s="444"/>
      <c r="V350" s="444"/>
      <c r="W350" s="444"/>
      <c r="X350" s="444"/>
      <c r="Y350" s="444"/>
      <c r="Z350" s="444"/>
      <c r="AA350" s="444"/>
    </row>
    <row r="351" spans="1:27" ht="14.5">
      <c r="A351" s="43" t="s">
        <v>619</v>
      </c>
      <c r="B351" s="444" t="s">
        <v>55</v>
      </c>
      <c r="C351" s="444" t="s">
        <v>3517</v>
      </c>
      <c r="D351" s="444"/>
      <c r="E351" s="444"/>
      <c r="F351" s="444"/>
      <c r="G351" s="444"/>
      <c r="H351" s="444"/>
      <c r="I351" s="444"/>
      <c r="J351" s="444"/>
      <c r="K351" s="444"/>
      <c r="L351" s="444"/>
      <c r="M351" s="444"/>
      <c r="N351" s="444"/>
      <c r="O351" s="444"/>
      <c r="P351" s="444"/>
      <c r="Q351" s="444"/>
      <c r="R351" s="444"/>
      <c r="S351" s="444"/>
      <c r="T351" s="444"/>
      <c r="U351" s="444"/>
      <c r="V351" s="444"/>
      <c r="W351" s="444"/>
      <c r="X351" s="444"/>
      <c r="Y351" s="444"/>
      <c r="Z351" s="444"/>
      <c r="AA351" s="444"/>
    </row>
    <row r="352" spans="1:27" ht="14.5">
      <c r="A352" s="43" t="s">
        <v>622</v>
      </c>
      <c r="B352" s="444" t="s">
        <v>3518</v>
      </c>
      <c r="C352" s="444"/>
      <c r="D352" s="444"/>
      <c r="E352" s="444"/>
      <c r="F352" s="444"/>
      <c r="G352" s="444"/>
      <c r="H352" s="444"/>
      <c r="I352" s="444"/>
      <c r="J352" s="444" t="s">
        <v>3519</v>
      </c>
      <c r="K352" s="444"/>
      <c r="L352" s="444"/>
      <c r="M352" s="444"/>
      <c r="N352" s="444"/>
      <c r="O352" s="444"/>
      <c r="P352" s="444"/>
      <c r="Q352" s="444"/>
      <c r="R352" s="444"/>
      <c r="S352" s="444"/>
      <c r="T352" s="444"/>
      <c r="U352" s="444"/>
      <c r="V352" s="444"/>
      <c r="W352" s="444"/>
      <c r="X352" s="444"/>
      <c r="Y352" s="444"/>
      <c r="Z352" s="444"/>
      <c r="AA352" s="444"/>
    </row>
    <row r="353" spans="1:27" ht="14.5">
      <c r="A353" s="43" t="s">
        <v>623</v>
      </c>
      <c r="B353" s="444" t="s">
        <v>41</v>
      </c>
      <c r="C353" s="444" t="s">
        <v>3520</v>
      </c>
      <c r="D353" s="444"/>
      <c r="E353" s="444"/>
      <c r="F353" s="444"/>
      <c r="G353" s="444"/>
      <c r="H353" s="444"/>
      <c r="I353" s="444"/>
      <c r="J353" s="444"/>
      <c r="K353" s="444"/>
      <c r="L353" s="444"/>
      <c r="M353" s="444"/>
      <c r="N353" s="444"/>
      <c r="O353" s="444"/>
      <c r="P353" s="444"/>
      <c r="Q353" s="444"/>
      <c r="R353" s="444"/>
      <c r="S353" s="444"/>
      <c r="T353" s="444"/>
      <c r="U353" s="444"/>
      <c r="V353" s="444"/>
      <c r="W353" s="444"/>
      <c r="X353" s="444"/>
      <c r="Y353" s="444"/>
      <c r="Z353" s="444"/>
      <c r="AA353" s="444"/>
    </row>
    <row r="354" spans="1:27" ht="14.5">
      <c r="A354" s="43" t="s">
        <v>625</v>
      </c>
      <c r="B354" s="444" t="s">
        <v>3521</v>
      </c>
      <c r="C354" s="444"/>
      <c r="D354" s="444"/>
      <c r="E354" s="444"/>
      <c r="F354" s="444"/>
      <c r="G354" s="444"/>
      <c r="H354" s="444"/>
      <c r="I354" s="444" t="s">
        <v>3147</v>
      </c>
      <c r="J354" s="444"/>
      <c r="K354" s="444"/>
      <c r="L354" s="444"/>
      <c r="M354" s="444" t="s">
        <v>3522</v>
      </c>
      <c r="N354" s="444" t="s">
        <v>3523</v>
      </c>
      <c r="O354" s="444"/>
      <c r="P354" s="444"/>
      <c r="Q354" s="444"/>
      <c r="R354" s="444"/>
      <c r="S354" s="444"/>
      <c r="T354" s="444"/>
      <c r="U354" s="444"/>
      <c r="V354" s="444"/>
      <c r="W354" s="444"/>
      <c r="X354" s="444"/>
      <c r="Y354" s="444"/>
      <c r="Z354" s="444"/>
      <c r="AA354" s="444"/>
    </row>
    <row r="355" spans="1:27" ht="14.5">
      <c r="A355" s="40" t="s">
        <v>626</v>
      </c>
      <c r="B355" s="444" t="s">
        <v>3521</v>
      </c>
      <c r="C355" s="444" t="s">
        <v>3524</v>
      </c>
      <c r="D355" s="444"/>
      <c r="E355" s="444"/>
      <c r="F355" s="444"/>
      <c r="G355" s="444"/>
      <c r="H355" s="444"/>
      <c r="I355" s="444"/>
      <c r="J355" s="444"/>
      <c r="K355" s="444"/>
      <c r="L355" s="444"/>
      <c r="M355" s="444"/>
      <c r="N355" s="444"/>
      <c r="O355" s="444"/>
      <c r="P355" s="444"/>
      <c r="Q355" s="444"/>
      <c r="R355" s="444"/>
      <c r="S355" s="444"/>
      <c r="T355" s="444"/>
      <c r="U355" s="444"/>
      <c r="V355" s="444"/>
      <c r="W355" s="444"/>
      <c r="X355" s="444"/>
      <c r="Y355" s="444"/>
      <c r="Z355" s="444"/>
      <c r="AA355" s="444"/>
    </row>
    <row r="356" spans="1:27" ht="14.5">
      <c r="A356" s="43" t="s">
        <v>3525</v>
      </c>
      <c r="B356" s="444"/>
      <c r="C356" s="444"/>
      <c r="D356" s="444"/>
      <c r="E356" s="444"/>
      <c r="F356" s="444"/>
      <c r="G356" s="444"/>
      <c r="H356" s="444"/>
      <c r="I356" s="444"/>
      <c r="J356" s="444"/>
      <c r="K356" s="444"/>
      <c r="L356" s="444"/>
      <c r="M356" s="444"/>
      <c r="N356" s="444"/>
      <c r="O356" s="444"/>
      <c r="P356" s="444"/>
      <c r="Q356" s="444"/>
      <c r="R356" s="444"/>
      <c r="S356" s="444"/>
      <c r="T356" s="444"/>
      <c r="U356" s="444"/>
      <c r="V356" s="444"/>
      <c r="W356" s="444"/>
      <c r="X356" s="444"/>
      <c r="Y356" s="444"/>
      <c r="Z356" s="444"/>
      <c r="AA356" s="444"/>
    </row>
    <row r="357" spans="1:27" ht="14.5">
      <c r="A357" s="43" t="s">
        <v>2693</v>
      </c>
      <c r="B357" s="444" t="s">
        <v>2382</v>
      </c>
      <c r="C357" s="444"/>
      <c r="D357" s="444"/>
      <c r="E357" s="444"/>
      <c r="F357" s="444"/>
      <c r="G357" s="444"/>
      <c r="H357" s="444"/>
      <c r="I357" s="444"/>
      <c r="J357" s="444"/>
      <c r="K357" s="444"/>
      <c r="L357" s="444"/>
      <c r="M357" s="444"/>
      <c r="N357" s="444"/>
      <c r="O357" s="444"/>
      <c r="P357" s="444"/>
      <c r="Q357" s="444"/>
      <c r="R357" s="444"/>
      <c r="S357" s="444"/>
      <c r="T357" s="444"/>
      <c r="U357" s="444"/>
      <c r="V357" s="444"/>
      <c r="W357" s="444"/>
      <c r="X357" s="444"/>
      <c r="Y357" s="444"/>
      <c r="Z357" s="444"/>
      <c r="AA357" s="444"/>
    </row>
    <row r="358" spans="1:27" ht="14.5">
      <c r="A358" s="43" t="s">
        <v>3526</v>
      </c>
      <c r="B358" s="444"/>
      <c r="C358" s="444"/>
      <c r="D358" s="444"/>
      <c r="E358" s="444"/>
      <c r="F358" s="444"/>
      <c r="G358" s="444"/>
      <c r="H358" s="444"/>
      <c r="I358" s="444"/>
      <c r="J358" s="444"/>
      <c r="K358" s="444"/>
      <c r="L358" s="444"/>
      <c r="M358" s="444"/>
      <c r="N358" s="444"/>
      <c r="O358" s="444"/>
      <c r="P358" s="444"/>
      <c r="Q358" s="444"/>
      <c r="R358" s="444"/>
      <c r="S358" s="444"/>
      <c r="T358" s="444"/>
      <c r="U358" s="444"/>
      <c r="V358" s="444"/>
      <c r="W358" s="444"/>
      <c r="X358" s="444"/>
      <c r="Y358" s="444"/>
      <c r="Z358" s="444"/>
      <c r="AA358" s="444"/>
    </row>
    <row r="359" spans="1:27" ht="14.5">
      <c r="A359" s="43" t="s">
        <v>633</v>
      </c>
      <c r="B359" s="444" t="s">
        <v>41</v>
      </c>
      <c r="C359" s="444" t="s">
        <v>3527</v>
      </c>
      <c r="D359" s="444" t="s">
        <v>41</v>
      </c>
      <c r="E359" s="444" t="s">
        <v>3528</v>
      </c>
      <c r="F359" s="444"/>
      <c r="G359" s="444"/>
      <c r="H359" s="444"/>
      <c r="I359" s="444"/>
      <c r="J359" s="444" t="s">
        <v>2358</v>
      </c>
      <c r="K359" s="444"/>
      <c r="L359" s="444"/>
      <c r="M359" s="444"/>
      <c r="N359" s="444"/>
      <c r="O359" s="444"/>
      <c r="P359" s="444"/>
      <c r="Q359" s="444"/>
      <c r="R359" s="444"/>
      <c r="S359" s="444"/>
      <c r="T359" s="444"/>
      <c r="U359" s="444"/>
      <c r="V359" s="444"/>
      <c r="W359" s="444"/>
      <c r="X359" s="444"/>
      <c r="Y359" s="444"/>
      <c r="Z359" s="444"/>
      <c r="AA359" s="444"/>
    </row>
    <row r="360" spans="1:27" ht="14.5">
      <c r="A360" s="43" t="s">
        <v>2696</v>
      </c>
      <c r="B360" s="444" t="s">
        <v>41</v>
      </c>
      <c r="C360" s="444" t="s">
        <v>3418</v>
      </c>
      <c r="D360" s="444"/>
      <c r="E360" s="444"/>
      <c r="F360" s="444"/>
      <c r="G360" s="444"/>
      <c r="H360" s="444"/>
      <c r="I360" s="444"/>
      <c r="J360" s="444"/>
      <c r="K360" s="444"/>
      <c r="L360" s="444"/>
      <c r="M360" s="444"/>
      <c r="N360" s="444"/>
      <c r="O360" s="444"/>
      <c r="P360" s="444"/>
      <c r="Q360" s="444"/>
      <c r="R360" s="444"/>
      <c r="S360" s="444"/>
      <c r="T360" s="444"/>
      <c r="U360" s="444"/>
      <c r="V360" s="444"/>
      <c r="W360" s="444"/>
      <c r="X360" s="444"/>
      <c r="Y360" s="444"/>
      <c r="Z360" s="444"/>
      <c r="AA360" s="444"/>
    </row>
    <row r="361" spans="1:27" ht="14.5">
      <c r="A361" s="43" t="s">
        <v>3529</v>
      </c>
      <c r="B361" s="444"/>
      <c r="C361" s="444"/>
      <c r="D361" s="444"/>
      <c r="E361" s="444"/>
      <c r="F361" s="444"/>
      <c r="G361" s="444"/>
      <c r="H361" s="444"/>
      <c r="I361" s="444"/>
      <c r="J361" s="444"/>
      <c r="K361" s="444"/>
      <c r="L361" s="444"/>
      <c r="M361" s="444"/>
      <c r="N361" s="444"/>
      <c r="O361" s="444"/>
      <c r="P361" s="444"/>
      <c r="Q361" s="444"/>
      <c r="R361" s="444"/>
      <c r="S361" s="444"/>
      <c r="T361" s="444"/>
      <c r="U361" s="444"/>
      <c r="V361" s="444"/>
      <c r="W361" s="444"/>
      <c r="X361" s="444"/>
      <c r="Y361" s="444"/>
      <c r="Z361" s="444"/>
      <c r="AA361" s="444"/>
    </row>
    <row r="362" spans="1:27" ht="14.5">
      <c r="A362" s="40" t="s">
        <v>644</v>
      </c>
      <c r="B362" s="444" t="s">
        <v>41</v>
      </c>
      <c r="C362" s="444" t="s">
        <v>3524</v>
      </c>
      <c r="D362" s="444" t="s">
        <v>3530</v>
      </c>
      <c r="E362" s="444" t="s">
        <v>3531</v>
      </c>
      <c r="F362" s="444"/>
      <c r="G362" s="444"/>
      <c r="H362" s="444"/>
      <c r="I362" s="444"/>
      <c r="J362" s="444"/>
      <c r="K362" s="444"/>
      <c r="L362" s="444"/>
      <c r="M362" s="444"/>
      <c r="N362" s="444"/>
      <c r="O362" s="444"/>
      <c r="P362" s="444"/>
      <c r="Q362" s="444"/>
      <c r="R362" s="444"/>
      <c r="S362" s="444"/>
      <c r="T362" s="444"/>
      <c r="U362" s="444"/>
      <c r="V362" s="444"/>
      <c r="W362" s="444"/>
      <c r="X362" s="444"/>
      <c r="Y362" s="444"/>
      <c r="Z362" s="444"/>
      <c r="AA362" s="444"/>
    </row>
    <row r="363" spans="1:27" ht="14.5">
      <c r="A363" s="40" t="s">
        <v>646</v>
      </c>
      <c r="B363" s="444" t="s">
        <v>3532</v>
      </c>
      <c r="C363" s="444" t="s">
        <v>3418</v>
      </c>
      <c r="D363" s="444"/>
      <c r="E363" s="444"/>
      <c r="F363" s="444"/>
      <c r="G363" s="444"/>
      <c r="H363" s="444"/>
      <c r="I363" s="444"/>
      <c r="J363" s="444"/>
      <c r="K363" s="444" t="s">
        <v>1961</v>
      </c>
      <c r="L363" s="444"/>
      <c r="M363" s="444"/>
      <c r="N363" s="444"/>
      <c r="O363" s="444"/>
      <c r="P363" s="444"/>
      <c r="Q363" s="444"/>
      <c r="R363" s="444"/>
      <c r="S363" s="444"/>
      <c r="T363" s="444"/>
      <c r="U363" s="444"/>
      <c r="V363" s="444"/>
      <c r="W363" s="444"/>
      <c r="X363" s="444"/>
      <c r="Y363" s="444"/>
      <c r="Z363" s="444"/>
      <c r="AA363" s="444"/>
    </row>
    <row r="364" spans="1:27" ht="14.5">
      <c r="A364" s="40" t="s">
        <v>648</v>
      </c>
      <c r="B364" s="436"/>
      <c r="C364" s="444"/>
      <c r="D364" s="444"/>
      <c r="E364" s="444"/>
      <c r="F364" s="444"/>
      <c r="G364" s="444"/>
      <c r="H364" s="444"/>
      <c r="I364" s="444"/>
      <c r="J364" s="444"/>
      <c r="K364" s="444"/>
      <c r="L364" s="444" t="s">
        <v>3533</v>
      </c>
      <c r="M364" s="444" t="s">
        <v>3534</v>
      </c>
      <c r="N364" s="444"/>
      <c r="O364" s="444"/>
      <c r="P364" s="444"/>
      <c r="Q364" s="444"/>
      <c r="R364" s="444"/>
      <c r="S364" s="444"/>
      <c r="T364" s="444"/>
      <c r="U364" s="444"/>
      <c r="V364" s="444"/>
      <c r="W364" s="444"/>
      <c r="X364" s="444"/>
      <c r="Y364" s="444"/>
      <c r="Z364" s="444"/>
      <c r="AA364" s="444"/>
    </row>
    <row r="365" spans="1:27" ht="14.5">
      <c r="A365" s="40" t="s">
        <v>652</v>
      </c>
      <c r="B365" s="444" t="s">
        <v>41</v>
      </c>
      <c r="C365" s="444"/>
      <c r="D365" s="444"/>
      <c r="E365" s="444" t="s">
        <v>3535</v>
      </c>
      <c r="F365" s="444" t="s">
        <v>248</v>
      </c>
      <c r="G365" s="444" t="s">
        <v>126</v>
      </c>
      <c r="H365" s="444"/>
      <c r="I365" s="444" t="s">
        <v>3536</v>
      </c>
      <c r="J365" s="444"/>
      <c r="K365" s="444"/>
      <c r="L365" s="444"/>
      <c r="M365" s="444" t="s">
        <v>3537</v>
      </c>
      <c r="N365" s="444"/>
      <c r="O365" s="444"/>
      <c r="P365" s="444"/>
      <c r="Q365" s="444"/>
      <c r="R365" s="444"/>
      <c r="S365" s="444"/>
      <c r="T365" s="444"/>
      <c r="U365" s="444"/>
      <c r="V365" s="444"/>
      <c r="W365" s="444"/>
      <c r="X365" s="444"/>
      <c r="Y365" s="444"/>
      <c r="Z365" s="444"/>
      <c r="AA365" s="444"/>
    </row>
    <row r="366" spans="1:27" ht="14.5">
      <c r="A366" s="92" t="s">
        <v>658</v>
      </c>
      <c r="B366" s="94" t="s">
        <v>3538</v>
      </c>
      <c r="C366" s="444"/>
      <c r="D366" s="444"/>
      <c r="E366" s="444"/>
      <c r="F366" s="444"/>
      <c r="G366" s="444"/>
      <c r="H366" s="444"/>
      <c r="I366" s="444"/>
      <c r="J366" s="444"/>
      <c r="K366" s="444"/>
      <c r="L366" s="444"/>
      <c r="M366" s="435" t="s">
        <v>2037</v>
      </c>
      <c r="N366" s="444"/>
      <c r="O366" s="444"/>
      <c r="P366" s="444"/>
      <c r="Q366" s="444"/>
      <c r="R366" s="444"/>
      <c r="S366" s="444"/>
      <c r="T366" s="444"/>
      <c r="U366" s="444"/>
      <c r="V366" s="444"/>
      <c r="W366" s="444"/>
      <c r="X366" s="444"/>
      <c r="Y366" s="444"/>
      <c r="Z366" s="444"/>
      <c r="AA366" s="444"/>
    </row>
    <row r="367" spans="1:27" ht="14.5">
      <c r="A367" s="40" t="s">
        <v>128</v>
      </c>
      <c r="B367" s="444" t="s">
        <v>41</v>
      </c>
      <c r="C367" s="444"/>
      <c r="D367" s="444"/>
      <c r="E367" s="444"/>
      <c r="F367" s="444" t="s">
        <v>41</v>
      </c>
      <c r="G367" s="444" t="s">
        <v>41</v>
      </c>
      <c r="H367" s="444"/>
      <c r="I367" s="444" t="s">
        <v>41</v>
      </c>
      <c r="J367" s="444" t="s">
        <v>2358</v>
      </c>
      <c r="K367" s="444"/>
      <c r="L367" s="444" t="s">
        <v>1940</v>
      </c>
      <c r="M367" s="435" t="s">
        <v>2037</v>
      </c>
      <c r="N367" s="444"/>
      <c r="O367" s="444"/>
      <c r="P367" s="444"/>
      <c r="Q367" s="444"/>
      <c r="R367" s="444"/>
      <c r="S367" s="444"/>
      <c r="T367" s="444"/>
      <c r="U367" s="444"/>
      <c r="V367" s="444"/>
      <c r="W367" s="444"/>
      <c r="X367" s="444"/>
      <c r="Y367" s="444"/>
      <c r="Z367" s="444"/>
      <c r="AA367" s="444"/>
    </row>
    <row r="368" spans="1:27" ht="14.5">
      <c r="A368" s="43" t="s">
        <v>665</v>
      </c>
      <c r="B368" s="444" t="s">
        <v>3539</v>
      </c>
      <c r="C368" s="444"/>
      <c r="D368" s="444"/>
      <c r="E368" s="444"/>
      <c r="F368" s="444"/>
      <c r="G368" s="444"/>
      <c r="H368" s="444"/>
      <c r="I368" s="444"/>
      <c r="J368" s="444"/>
      <c r="K368" s="117">
        <v>101</v>
      </c>
      <c r="L368" s="444"/>
      <c r="M368" s="444"/>
      <c r="N368" s="444"/>
      <c r="O368" s="444"/>
      <c r="P368" s="444"/>
      <c r="Q368" s="444"/>
      <c r="R368" s="444"/>
      <c r="S368" s="444"/>
      <c r="T368" s="444"/>
      <c r="U368" s="444"/>
      <c r="V368" s="444"/>
      <c r="W368" s="444"/>
      <c r="X368" s="444"/>
      <c r="Y368" s="444"/>
      <c r="Z368" s="444"/>
      <c r="AA368" s="444"/>
    </row>
    <row r="369" spans="1:27" ht="14.5">
      <c r="A369" s="40" t="s">
        <v>667</v>
      </c>
      <c r="B369" s="444" t="s">
        <v>140</v>
      </c>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44"/>
      <c r="Z369" s="444"/>
      <c r="AA369" s="444"/>
    </row>
    <row r="370" spans="1:27" ht="14.5">
      <c r="A370" s="40" t="s">
        <v>668</v>
      </c>
      <c r="B370" s="444" t="s">
        <v>3540</v>
      </c>
      <c r="C370" s="444" t="s">
        <v>3418</v>
      </c>
      <c r="D370" s="444"/>
      <c r="E370" s="444"/>
      <c r="F370" s="444"/>
      <c r="G370" s="444"/>
      <c r="H370" s="444"/>
      <c r="I370" s="444"/>
      <c r="J370" s="444"/>
      <c r="K370" s="444"/>
      <c r="L370" s="444"/>
      <c r="M370" s="444"/>
      <c r="N370" s="444"/>
      <c r="O370" s="444"/>
      <c r="P370" s="444"/>
      <c r="Q370" s="444"/>
      <c r="R370" s="444"/>
      <c r="S370" s="444"/>
      <c r="T370" s="444"/>
      <c r="U370" s="444"/>
      <c r="V370" s="444"/>
      <c r="W370" s="444"/>
      <c r="X370" s="444"/>
      <c r="Y370" s="444"/>
      <c r="Z370" s="444"/>
      <c r="AA370" s="444"/>
    </row>
    <row r="371" spans="1:27" ht="14.5">
      <c r="A371" s="40" t="s">
        <v>672</v>
      </c>
      <c r="B371" s="444" t="s">
        <v>140</v>
      </c>
      <c r="C371" s="444" t="s">
        <v>3541</v>
      </c>
      <c r="D371" s="444" t="s">
        <v>41</v>
      </c>
      <c r="E371" s="444" t="s">
        <v>3542</v>
      </c>
      <c r="F371" s="444" t="s">
        <v>3543</v>
      </c>
      <c r="G371" s="444" t="s">
        <v>3544</v>
      </c>
      <c r="H371" s="444" t="s">
        <v>3545</v>
      </c>
      <c r="I371" s="444"/>
      <c r="J371" s="444"/>
      <c r="K371" s="444"/>
      <c r="L371" s="444"/>
      <c r="M371" s="444"/>
      <c r="N371" s="444"/>
      <c r="O371" s="444"/>
      <c r="P371" s="444"/>
      <c r="Q371" s="444"/>
      <c r="R371" s="444"/>
      <c r="S371" s="444"/>
      <c r="T371" s="444"/>
      <c r="U371" s="444"/>
      <c r="V371" s="444"/>
      <c r="W371" s="444"/>
      <c r="X371" s="444"/>
      <c r="Y371" s="444"/>
      <c r="Z371" s="444"/>
      <c r="AA371" s="444"/>
    </row>
    <row r="372" spans="1:27" ht="14.5">
      <c r="A372" s="40" t="s">
        <v>674</v>
      </c>
      <c r="B372" s="444" t="s">
        <v>41</v>
      </c>
      <c r="C372" s="444" t="s">
        <v>3546</v>
      </c>
      <c r="D372" s="444"/>
      <c r="E372" s="444"/>
      <c r="F372" s="444"/>
      <c r="G372" s="444"/>
      <c r="H372" s="444"/>
      <c r="I372" s="444"/>
      <c r="J372" s="444"/>
      <c r="K372" s="444"/>
      <c r="L372" s="444"/>
      <c r="M372" s="444"/>
      <c r="N372" s="444"/>
      <c r="O372" s="444"/>
      <c r="P372" s="444"/>
      <c r="Q372" s="444"/>
      <c r="R372" s="444"/>
      <c r="S372" s="444"/>
      <c r="T372" s="444"/>
      <c r="U372" s="444"/>
      <c r="V372" s="444"/>
      <c r="W372" s="444"/>
      <c r="X372" s="444"/>
      <c r="Y372" s="444"/>
      <c r="Z372" s="444"/>
      <c r="AA372" s="444"/>
    </row>
    <row r="373" spans="1:27" s="85" customFormat="1" ht="14.5">
      <c r="A373" s="40" t="s">
        <v>676</v>
      </c>
      <c r="B373" s="444" t="s">
        <v>759</v>
      </c>
      <c r="C373" s="444"/>
      <c r="D373" s="444"/>
      <c r="E373" s="444"/>
      <c r="F373" s="444"/>
      <c r="G373" s="444"/>
      <c r="H373" s="444"/>
      <c r="I373" s="444"/>
      <c r="J373" s="444"/>
      <c r="K373" s="444"/>
      <c r="L373" s="444"/>
      <c r="M373" s="444"/>
      <c r="N373" s="444"/>
      <c r="O373" s="444"/>
      <c r="P373" s="444"/>
      <c r="Q373" s="444"/>
      <c r="R373" s="444"/>
      <c r="S373" s="444"/>
      <c r="T373" s="444"/>
      <c r="U373" s="444"/>
      <c r="V373" s="444"/>
      <c r="W373" s="444"/>
      <c r="X373" s="444"/>
      <c r="Y373" s="444"/>
      <c r="Z373" s="444"/>
      <c r="AA373" s="444"/>
    </row>
    <row r="374" spans="1:27" s="85" customFormat="1" ht="14.5">
      <c r="A374" s="40" t="s">
        <v>678</v>
      </c>
      <c r="B374" s="444" t="s">
        <v>759</v>
      </c>
      <c r="C374" s="444"/>
      <c r="D374" s="444"/>
      <c r="E374" s="444"/>
      <c r="F374" s="444"/>
      <c r="G374" s="444"/>
      <c r="H374" s="444"/>
      <c r="I374" s="444"/>
      <c r="J374" s="444"/>
      <c r="K374" s="444"/>
      <c r="L374" s="444"/>
      <c r="M374" s="444"/>
      <c r="N374" s="444"/>
      <c r="O374" s="444"/>
      <c r="P374" s="444"/>
      <c r="Q374" s="444"/>
      <c r="R374" s="444"/>
      <c r="S374" s="444"/>
      <c r="T374" s="444"/>
      <c r="U374" s="444"/>
      <c r="V374" s="444"/>
      <c r="W374" s="444"/>
      <c r="X374" s="444"/>
      <c r="Y374" s="444"/>
      <c r="Z374" s="444"/>
      <c r="AA374" s="444"/>
    </row>
    <row r="375" spans="1:27" s="85" customFormat="1" ht="14.5">
      <c r="A375" s="92" t="s">
        <v>681</v>
      </c>
      <c r="B375" s="444" t="s">
        <v>3547</v>
      </c>
      <c r="C375" s="444" t="s">
        <v>3548</v>
      </c>
      <c r="D375" s="444"/>
      <c r="E375" s="444"/>
      <c r="F375" s="444"/>
      <c r="G375" s="444"/>
      <c r="H375" s="444"/>
      <c r="I375" s="444"/>
      <c r="J375" s="444"/>
      <c r="K375" s="444"/>
      <c r="L375" s="444"/>
      <c r="M375" s="444"/>
      <c r="N375" s="444"/>
      <c r="O375" s="444"/>
      <c r="P375" s="444"/>
      <c r="Q375" s="444"/>
      <c r="R375" s="444"/>
      <c r="S375" s="444"/>
      <c r="T375" s="444"/>
      <c r="U375" s="444"/>
      <c r="V375" s="444"/>
      <c r="W375" s="444"/>
      <c r="X375" s="444"/>
      <c r="Y375" s="444"/>
      <c r="Z375" s="444"/>
      <c r="AA375" s="444"/>
    </row>
    <row r="376" spans="1:27" s="85" customFormat="1" ht="14.5">
      <c r="A376" s="40" t="s">
        <v>683</v>
      </c>
      <c r="B376" s="444" t="s">
        <v>759</v>
      </c>
      <c r="C376" s="444"/>
      <c r="D376" s="444"/>
      <c r="E376" s="444"/>
      <c r="F376" s="444"/>
      <c r="G376" s="444"/>
      <c r="H376" s="444"/>
      <c r="I376" s="444"/>
      <c r="J376" s="444"/>
      <c r="K376" s="444"/>
      <c r="L376" s="444"/>
      <c r="M376" s="444"/>
      <c r="N376" s="444"/>
      <c r="O376" s="444"/>
      <c r="P376" s="444"/>
      <c r="Q376" s="444"/>
      <c r="R376" s="444"/>
      <c r="S376" s="444"/>
      <c r="T376" s="444"/>
      <c r="U376" s="444"/>
      <c r="V376" s="444"/>
      <c r="W376" s="444"/>
      <c r="X376" s="444"/>
      <c r="Y376" s="444"/>
      <c r="Z376" s="444"/>
      <c r="AA376" s="444"/>
    </row>
    <row r="377" spans="1:27" s="85" customFormat="1" ht="14.5">
      <c r="A377" s="40" t="s">
        <v>684</v>
      </c>
      <c r="B377" s="444" t="s">
        <v>759</v>
      </c>
      <c r="C377" s="444"/>
      <c r="D377" s="444"/>
      <c r="E377" s="444"/>
      <c r="F377" s="444"/>
      <c r="G377" s="444"/>
      <c r="H377" s="444"/>
      <c r="I377" s="444"/>
      <c r="J377" s="444"/>
      <c r="K377" s="444"/>
      <c r="L377" s="444"/>
      <c r="M377" s="444"/>
      <c r="N377" s="444"/>
      <c r="O377" s="444"/>
      <c r="P377" s="444"/>
      <c r="Q377" s="444"/>
      <c r="R377" s="444"/>
      <c r="S377" s="444"/>
      <c r="T377" s="444"/>
      <c r="U377" s="444"/>
      <c r="V377" s="444"/>
      <c r="W377" s="444"/>
      <c r="X377" s="444"/>
      <c r="Y377" s="444"/>
      <c r="Z377" s="444"/>
      <c r="AA377" s="444"/>
    </row>
    <row r="378" spans="1:27" s="85" customFormat="1" ht="14.5">
      <c r="A378" s="40" t="s">
        <v>3549</v>
      </c>
      <c r="B378" s="444" t="s">
        <v>3550</v>
      </c>
      <c r="C378" s="444" t="s">
        <v>3551</v>
      </c>
      <c r="D378" s="444" t="s">
        <v>3552</v>
      </c>
      <c r="E378" s="444" t="s">
        <v>3553</v>
      </c>
      <c r="F378" s="444"/>
      <c r="G378" s="444"/>
      <c r="H378" s="444"/>
      <c r="I378" s="444"/>
      <c r="J378" s="444"/>
      <c r="K378" s="444">
        <v>136</v>
      </c>
      <c r="L378" s="444"/>
      <c r="M378" s="444"/>
      <c r="N378" s="444"/>
      <c r="O378" s="444"/>
      <c r="P378" s="444"/>
      <c r="Q378" s="444"/>
      <c r="R378" s="444"/>
      <c r="S378" s="444"/>
      <c r="T378" s="444"/>
      <c r="U378" s="444"/>
      <c r="V378" s="444"/>
      <c r="W378" s="444"/>
      <c r="X378" s="444"/>
      <c r="Y378" s="444"/>
      <c r="Z378" s="444"/>
      <c r="AA378" s="444"/>
    </row>
    <row r="379" spans="1:27" s="85" customFormat="1" ht="14.5">
      <c r="A379" s="40" t="s">
        <v>693</v>
      </c>
      <c r="B379" s="444" t="s">
        <v>55</v>
      </c>
      <c r="C379" s="444" t="s">
        <v>3204</v>
      </c>
      <c r="D379" s="444" t="s">
        <v>972</v>
      </c>
      <c r="E379" s="444" t="s">
        <v>3554</v>
      </c>
      <c r="F379" s="444"/>
      <c r="G379" s="444"/>
      <c r="H379" s="444"/>
      <c r="I379" s="444"/>
      <c r="J379" s="444"/>
      <c r="K379" s="444"/>
      <c r="L379" s="444" t="s">
        <v>1940</v>
      </c>
      <c r="M379" s="444"/>
      <c r="N379" s="444"/>
      <c r="O379" s="444"/>
      <c r="P379" s="444"/>
      <c r="Q379" s="444"/>
      <c r="R379" s="444"/>
      <c r="S379" s="444"/>
      <c r="T379" s="444"/>
      <c r="U379" s="444"/>
      <c r="V379" s="444"/>
      <c r="W379" s="444"/>
      <c r="X379" s="444"/>
      <c r="Y379" s="444"/>
      <c r="Z379" s="444"/>
      <c r="AA379" s="444"/>
    </row>
    <row r="380" spans="1:27" s="85" customFormat="1" ht="14.5">
      <c r="A380" s="40" t="s">
        <v>695</v>
      </c>
      <c r="B380" s="444" t="s">
        <v>759</v>
      </c>
      <c r="C380" s="444"/>
      <c r="D380" s="444"/>
      <c r="E380" s="444"/>
      <c r="F380" s="444"/>
      <c r="G380" s="444"/>
      <c r="H380" s="444"/>
      <c r="I380" s="444"/>
      <c r="J380" s="444"/>
      <c r="K380" s="444"/>
      <c r="L380" s="444"/>
      <c r="M380" s="444"/>
      <c r="N380" s="444"/>
      <c r="O380" s="444"/>
      <c r="P380" s="444"/>
      <c r="Q380" s="444"/>
      <c r="R380" s="444"/>
      <c r="S380" s="444"/>
      <c r="T380" s="444"/>
      <c r="U380" s="444"/>
      <c r="V380" s="444"/>
      <c r="W380" s="444"/>
      <c r="X380" s="444"/>
      <c r="Y380" s="444"/>
      <c r="Z380" s="444"/>
      <c r="AA380" s="444"/>
    </row>
    <row r="381" spans="1:27" s="85" customFormat="1" ht="14.5">
      <c r="A381" s="40" t="s">
        <v>700</v>
      </c>
      <c r="B381" s="444" t="s">
        <v>759</v>
      </c>
      <c r="C381" s="444"/>
      <c r="D381" s="444"/>
      <c r="E381" s="444"/>
      <c r="F381" s="444"/>
      <c r="G381" s="444"/>
      <c r="H381" s="444"/>
      <c r="I381" s="444"/>
      <c r="J381" s="444"/>
      <c r="K381" s="444"/>
      <c r="L381" s="444"/>
      <c r="M381" s="444"/>
      <c r="N381" s="444"/>
      <c r="O381" s="444"/>
      <c r="P381" s="444"/>
      <c r="Q381" s="444"/>
      <c r="R381" s="444"/>
      <c r="S381" s="444"/>
      <c r="T381" s="444"/>
      <c r="U381" s="444"/>
      <c r="V381" s="444"/>
      <c r="W381" s="444"/>
      <c r="X381" s="444"/>
      <c r="Y381" s="444"/>
      <c r="Z381" s="444"/>
      <c r="AA381" s="444"/>
    </row>
    <row r="382" spans="1:27" s="85" customFormat="1" ht="14.5">
      <c r="A382" s="40" t="s">
        <v>702</v>
      </c>
      <c r="B382" s="444" t="s">
        <v>131</v>
      </c>
      <c r="C382" s="444" t="s">
        <v>3555</v>
      </c>
      <c r="D382" s="444" t="s">
        <v>46</v>
      </c>
      <c r="E382" s="444" t="s">
        <v>3556</v>
      </c>
      <c r="F382" s="444"/>
      <c r="G382" s="444"/>
      <c r="H382" s="444"/>
      <c r="I382" s="444"/>
      <c r="J382" s="444"/>
      <c r="K382" s="444" t="s">
        <v>2896</v>
      </c>
      <c r="L382" s="444"/>
      <c r="M382" s="444"/>
      <c r="N382" s="444"/>
      <c r="O382" s="444"/>
      <c r="P382" s="444"/>
      <c r="Q382" s="444"/>
      <c r="R382" s="444"/>
      <c r="S382" s="444"/>
      <c r="T382" s="444"/>
      <c r="U382" s="444"/>
      <c r="V382" s="444"/>
      <c r="W382" s="444"/>
      <c r="X382" s="444"/>
      <c r="Y382" s="444"/>
      <c r="Z382" s="444"/>
      <c r="AA382" s="444"/>
    </row>
    <row r="383" spans="1:27" s="85" customFormat="1" ht="14.5">
      <c r="A383" s="40" t="s">
        <v>705</v>
      </c>
      <c r="B383" s="444" t="s">
        <v>208</v>
      </c>
      <c r="C383" s="444"/>
      <c r="D383" s="444"/>
      <c r="E383" s="444"/>
      <c r="F383" s="444"/>
      <c r="G383" s="444"/>
      <c r="H383" s="444"/>
      <c r="I383" s="444"/>
      <c r="J383" s="444"/>
      <c r="K383" s="444"/>
      <c r="L383" s="444"/>
      <c r="M383" s="444"/>
      <c r="N383" s="444"/>
      <c r="O383" s="444"/>
      <c r="P383" s="444"/>
      <c r="Q383" s="444"/>
      <c r="R383" s="444"/>
      <c r="S383" s="444"/>
      <c r="T383" s="444"/>
      <c r="U383" s="444"/>
      <c r="V383" s="444"/>
      <c r="W383" s="444"/>
      <c r="X383" s="444"/>
      <c r="Y383" s="444"/>
      <c r="Z383" s="444"/>
      <c r="AA383" s="444"/>
    </row>
    <row r="384" spans="1:27" s="85" customFormat="1" ht="14.5">
      <c r="A384" s="40" t="s">
        <v>710</v>
      </c>
      <c r="B384" s="444" t="s">
        <v>41</v>
      </c>
      <c r="C384" s="444"/>
      <c r="D384" s="444" t="s">
        <v>41</v>
      </c>
      <c r="E384" s="444"/>
      <c r="F384" s="444"/>
      <c r="G384" s="444"/>
      <c r="H384" s="444"/>
      <c r="I384" s="444"/>
      <c r="J384" s="444"/>
      <c r="K384" s="444"/>
      <c r="L384" s="444"/>
      <c r="M384" s="444"/>
      <c r="N384" s="444"/>
      <c r="O384" s="444"/>
      <c r="P384" s="444"/>
      <c r="Q384" s="444"/>
      <c r="R384" s="444"/>
      <c r="S384" s="444"/>
      <c r="T384" s="444"/>
      <c r="U384" s="444"/>
      <c r="V384" s="444"/>
      <c r="W384" s="444"/>
      <c r="X384" s="444"/>
      <c r="Y384" s="444"/>
      <c r="Z384" s="444"/>
      <c r="AA384" s="444"/>
    </row>
    <row r="385" spans="1:27" s="85" customFormat="1" ht="14.5">
      <c r="A385" s="40" t="s">
        <v>711</v>
      </c>
      <c r="B385" s="444" t="s">
        <v>126</v>
      </c>
      <c r="C385" s="444"/>
      <c r="D385" s="444"/>
      <c r="E385" s="444"/>
      <c r="F385" s="444"/>
      <c r="G385" s="444"/>
      <c r="H385" s="444"/>
      <c r="I385" s="444"/>
      <c r="J385" s="444"/>
      <c r="K385" s="444"/>
      <c r="L385" s="444"/>
      <c r="M385" s="444"/>
      <c r="N385" s="444"/>
      <c r="O385" s="444"/>
      <c r="P385" s="444"/>
      <c r="Q385" s="444"/>
      <c r="R385" s="444"/>
      <c r="S385" s="444"/>
      <c r="T385" s="444"/>
      <c r="U385" s="444"/>
      <c r="V385" s="444"/>
      <c r="W385" s="444"/>
      <c r="X385" s="444"/>
      <c r="Y385" s="444"/>
      <c r="Z385" s="444"/>
      <c r="AA385" s="444"/>
    </row>
    <row r="386" spans="1:27" s="85" customFormat="1" ht="14.5">
      <c r="A386" s="40" t="s">
        <v>714</v>
      </c>
      <c r="B386" s="444" t="s">
        <v>41</v>
      </c>
      <c r="C386" s="444" t="s">
        <v>3557</v>
      </c>
      <c r="D386" s="444"/>
      <c r="E386" s="444"/>
      <c r="F386" s="444"/>
      <c r="G386" s="444"/>
      <c r="H386" s="444"/>
      <c r="I386" s="444"/>
      <c r="J386" s="444"/>
      <c r="K386" s="444" t="s">
        <v>2358</v>
      </c>
      <c r="L386" s="444"/>
      <c r="M386" s="444"/>
      <c r="N386" s="444"/>
      <c r="O386" s="444"/>
      <c r="P386" s="444"/>
      <c r="Q386" s="444"/>
      <c r="R386" s="444"/>
      <c r="S386" s="444"/>
      <c r="T386" s="444"/>
      <c r="U386" s="444"/>
      <c r="V386" s="444"/>
      <c r="W386" s="444"/>
      <c r="X386" s="444"/>
      <c r="Y386" s="444"/>
      <c r="Z386" s="444"/>
      <c r="AA386" s="444"/>
    </row>
    <row r="387" spans="1:27" s="116" customFormat="1" ht="14.5">
      <c r="A387" s="40" t="s">
        <v>718</v>
      </c>
      <c r="B387" s="444" t="s">
        <v>759</v>
      </c>
      <c r="C387" s="444"/>
      <c r="D387" s="444"/>
      <c r="E387" s="444"/>
      <c r="F387" s="444"/>
      <c r="G387" s="444"/>
      <c r="H387" s="444"/>
      <c r="I387" s="444"/>
      <c r="J387" s="444"/>
      <c r="K387" s="444"/>
      <c r="L387" s="444"/>
      <c r="M387" s="444"/>
      <c r="N387" s="444"/>
      <c r="O387" s="444"/>
      <c r="P387" s="444"/>
      <c r="Q387" s="444"/>
      <c r="R387" s="444"/>
      <c r="S387" s="444"/>
      <c r="T387" s="444"/>
      <c r="U387" s="444"/>
      <c r="V387" s="444"/>
      <c r="W387" s="444"/>
      <c r="X387" s="444"/>
      <c r="Y387" s="444"/>
      <c r="Z387" s="444"/>
      <c r="AA387" s="444"/>
    </row>
    <row r="388" spans="1:27" s="116" customFormat="1" ht="14.5">
      <c r="A388" s="40" t="s">
        <v>722</v>
      </c>
      <c r="B388" s="444" t="s">
        <v>3558</v>
      </c>
      <c r="C388" s="444" t="s">
        <v>3559</v>
      </c>
      <c r="D388" s="444" t="s">
        <v>3560</v>
      </c>
      <c r="E388" s="444" t="s">
        <v>3561</v>
      </c>
      <c r="F388" s="444"/>
      <c r="G388" s="444"/>
      <c r="H388" s="444"/>
      <c r="I388" s="444"/>
      <c r="J388" s="444" t="s">
        <v>3562</v>
      </c>
      <c r="K388" s="444"/>
      <c r="L388" s="444"/>
      <c r="M388" s="444"/>
      <c r="N388" s="444"/>
      <c r="O388" s="444"/>
      <c r="P388" s="444"/>
      <c r="Q388" s="444"/>
      <c r="R388" s="444"/>
      <c r="S388" s="444"/>
      <c r="T388" s="444"/>
      <c r="U388" s="444"/>
      <c r="V388" s="444"/>
      <c r="W388" s="444"/>
      <c r="X388" s="444"/>
      <c r="Y388" s="444"/>
      <c r="Z388" s="444"/>
      <c r="AA388" s="444"/>
    </row>
    <row r="389" spans="1:27" s="116" customFormat="1" ht="14.5">
      <c r="A389" s="40" t="s">
        <v>724</v>
      </c>
      <c r="B389" s="444" t="s">
        <v>759</v>
      </c>
      <c r="C389" s="444"/>
      <c r="D389" s="444"/>
      <c r="E389" s="444"/>
      <c r="F389" s="444"/>
      <c r="G389" s="444"/>
      <c r="H389" s="444"/>
      <c r="I389" s="444"/>
      <c r="J389" s="444"/>
      <c r="K389" s="444"/>
      <c r="L389" s="444"/>
      <c r="M389" s="444"/>
      <c r="N389" s="444"/>
      <c r="O389" s="444"/>
      <c r="P389" s="444"/>
      <c r="Q389" s="444"/>
      <c r="R389" s="444"/>
      <c r="S389" s="444"/>
      <c r="T389" s="444"/>
      <c r="U389" s="444"/>
      <c r="V389" s="444"/>
      <c r="W389" s="444"/>
      <c r="X389" s="444"/>
      <c r="Y389" s="444"/>
      <c r="Z389" s="444"/>
      <c r="AA389" s="444"/>
    </row>
    <row r="390" spans="1:27" s="116" customFormat="1" ht="14.5">
      <c r="A390" s="40" t="s">
        <v>726</v>
      </c>
      <c r="B390" s="444" t="s">
        <v>3563</v>
      </c>
      <c r="C390" s="444"/>
      <c r="D390" s="444"/>
      <c r="E390" s="444"/>
      <c r="F390" s="444" t="s">
        <v>248</v>
      </c>
      <c r="G390" s="444" t="s">
        <v>248</v>
      </c>
      <c r="H390" s="444"/>
      <c r="I390" s="444"/>
      <c r="J390" s="444"/>
      <c r="K390" s="444"/>
      <c r="L390" s="444"/>
      <c r="M390" s="444"/>
      <c r="N390" s="444"/>
      <c r="O390" s="444"/>
      <c r="P390" s="444"/>
      <c r="Q390" s="444"/>
      <c r="R390" s="444"/>
      <c r="S390" s="444"/>
      <c r="T390" s="444"/>
      <c r="U390" s="444"/>
      <c r="V390" s="444"/>
      <c r="W390" s="444"/>
      <c r="X390" s="444"/>
      <c r="Y390" s="444"/>
      <c r="Z390" s="444"/>
      <c r="AA390" s="444"/>
    </row>
    <row r="391" spans="1:27" s="121" customFormat="1" ht="14.5">
      <c r="A391" s="40" t="s">
        <v>192</v>
      </c>
      <c r="B391" s="444" t="s">
        <v>3564</v>
      </c>
      <c r="C391" s="444" t="s">
        <v>3565</v>
      </c>
      <c r="D391" s="444"/>
      <c r="E391" s="444"/>
      <c r="F391" s="444"/>
      <c r="G391" s="444"/>
      <c r="H391" s="444"/>
      <c r="I391" s="444"/>
      <c r="J391" s="444"/>
      <c r="K391" s="444" t="s">
        <v>3566</v>
      </c>
      <c r="L391" s="444"/>
      <c r="M391" s="444"/>
      <c r="N391" s="444"/>
      <c r="O391" s="444"/>
      <c r="P391" s="444"/>
      <c r="Q391" s="444"/>
      <c r="R391" s="444"/>
      <c r="S391" s="444"/>
      <c r="T391" s="444"/>
      <c r="U391" s="444"/>
      <c r="V391" s="444"/>
      <c r="W391" s="444"/>
      <c r="X391" s="444"/>
      <c r="Y391" s="444"/>
      <c r="Z391" s="444"/>
      <c r="AA391" s="444"/>
    </row>
    <row r="392" spans="1:27" s="121" customFormat="1" ht="14.5">
      <c r="A392" s="40" t="s">
        <v>731</v>
      </c>
      <c r="B392" s="444" t="s">
        <v>759</v>
      </c>
      <c r="C392" s="444"/>
      <c r="D392" s="444"/>
      <c r="E392" s="444"/>
      <c r="F392" s="444"/>
      <c r="G392" s="444"/>
      <c r="H392" s="444"/>
      <c r="I392" s="444"/>
      <c r="J392" s="444"/>
      <c r="K392" s="444" t="s">
        <v>2358</v>
      </c>
      <c r="L392" s="444"/>
      <c r="M392" s="444"/>
      <c r="N392" s="444"/>
      <c r="O392" s="444"/>
      <c r="P392" s="444"/>
      <c r="Q392" s="444"/>
      <c r="R392" s="444"/>
      <c r="S392" s="444"/>
      <c r="T392" s="444"/>
      <c r="U392" s="444"/>
      <c r="V392" s="444"/>
      <c r="W392" s="444"/>
      <c r="X392" s="444"/>
      <c r="Y392" s="444"/>
      <c r="Z392" s="444"/>
      <c r="AA392" s="444"/>
    </row>
    <row r="393" spans="1:27" s="121" customFormat="1" ht="14.5">
      <c r="A393" s="40" t="s">
        <v>734</v>
      </c>
      <c r="B393" s="444" t="s">
        <v>41</v>
      </c>
      <c r="C393" s="444" t="s">
        <v>3567</v>
      </c>
      <c r="D393" s="444" t="s">
        <v>41</v>
      </c>
      <c r="E393" s="444" t="s">
        <v>3535</v>
      </c>
      <c r="F393" s="444"/>
      <c r="G393" s="444"/>
      <c r="H393" s="444"/>
      <c r="I393" s="444" t="s">
        <v>41</v>
      </c>
      <c r="J393" s="444"/>
      <c r="K393" s="444" t="s">
        <v>1961</v>
      </c>
      <c r="L393" s="444"/>
      <c r="M393" s="444" t="s">
        <v>3568</v>
      </c>
      <c r="N393" s="444"/>
      <c r="O393" s="444"/>
      <c r="P393" s="444"/>
      <c r="Q393" s="444"/>
      <c r="R393" s="444"/>
      <c r="S393" s="444"/>
      <c r="T393" s="444"/>
      <c r="U393" s="444"/>
      <c r="V393" s="444"/>
      <c r="W393" s="444"/>
      <c r="X393" s="444"/>
      <c r="Y393" s="444"/>
      <c r="Z393" s="444"/>
      <c r="AA393" s="444"/>
    </row>
    <row r="394" spans="1:27" s="121" customFormat="1" ht="14.5">
      <c r="A394" s="92" t="s">
        <v>736</v>
      </c>
      <c r="B394" s="444" t="s">
        <v>759</v>
      </c>
      <c r="C394" s="444"/>
      <c r="D394" s="444"/>
      <c r="E394" s="444"/>
      <c r="F394" s="444"/>
      <c r="G394" s="444"/>
      <c r="H394" s="444"/>
      <c r="I394" s="444"/>
      <c r="J394" s="444"/>
      <c r="K394" s="444"/>
      <c r="L394" s="444"/>
      <c r="M394" s="444"/>
      <c r="N394" s="444"/>
      <c r="O394" s="444"/>
      <c r="P394" s="444"/>
      <c r="Q394" s="444"/>
      <c r="R394" s="444"/>
      <c r="S394" s="444"/>
      <c r="T394" s="444"/>
      <c r="U394" s="444"/>
      <c r="V394" s="444"/>
      <c r="W394" s="444"/>
      <c r="X394" s="444"/>
      <c r="Y394" s="444"/>
      <c r="Z394" s="444"/>
      <c r="AA394" s="444"/>
    </row>
    <row r="395" spans="1:27" s="134" customFormat="1" ht="14.5">
      <c r="A395" s="92" t="s">
        <v>738</v>
      </c>
      <c r="B395" s="444" t="s">
        <v>759</v>
      </c>
      <c r="C395" s="444"/>
      <c r="D395" s="444"/>
      <c r="E395" s="444"/>
      <c r="F395" s="444"/>
      <c r="G395" s="444"/>
      <c r="H395" s="444"/>
      <c r="I395" s="444"/>
      <c r="J395" s="444"/>
      <c r="K395" s="444"/>
      <c r="L395" s="444"/>
      <c r="M395" s="444"/>
      <c r="N395" s="444"/>
      <c r="O395" s="444"/>
      <c r="P395" s="444"/>
      <c r="Q395" s="444"/>
      <c r="R395" s="444"/>
      <c r="S395" s="444"/>
      <c r="T395" s="444"/>
      <c r="U395" s="444"/>
      <c r="V395" s="444"/>
      <c r="W395" s="444"/>
      <c r="X395" s="444"/>
      <c r="Y395" s="444"/>
      <c r="Z395" s="444"/>
      <c r="AA395" s="444"/>
    </row>
    <row r="396" spans="1:27" s="134" customFormat="1" ht="14.5">
      <c r="A396" s="40" t="s">
        <v>742</v>
      </c>
      <c r="B396" s="444" t="s">
        <v>41</v>
      </c>
      <c r="C396" s="444" t="s">
        <v>759</v>
      </c>
      <c r="D396" s="444"/>
      <c r="E396" s="444"/>
      <c r="F396" s="444"/>
      <c r="G396" s="444"/>
      <c r="H396" s="444"/>
      <c r="I396" s="444"/>
      <c r="J396" s="444"/>
      <c r="K396" s="444"/>
      <c r="L396" s="444"/>
      <c r="M396" s="444"/>
      <c r="N396" s="444"/>
      <c r="O396" s="444"/>
      <c r="P396" s="444"/>
      <c r="Q396" s="444"/>
      <c r="R396" s="444"/>
      <c r="S396" s="444"/>
      <c r="T396" s="444"/>
      <c r="U396" s="444"/>
      <c r="V396" s="444"/>
      <c r="W396" s="444"/>
      <c r="X396" s="444"/>
      <c r="Y396" s="444"/>
      <c r="Z396" s="444"/>
      <c r="AA396" s="444"/>
    </row>
    <row r="397" spans="1:27" s="134" customFormat="1" ht="14.5">
      <c r="A397" s="40" t="s">
        <v>744</v>
      </c>
      <c r="B397" s="444" t="s">
        <v>759</v>
      </c>
      <c r="C397" s="444"/>
      <c r="D397" s="444"/>
      <c r="E397" s="444"/>
      <c r="F397" s="444"/>
      <c r="G397" s="444"/>
      <c r="H397" s="444"/>
      <c r="I397" s="444"/>
      <c r="J397" s="444"/>
      <c r="K397" s="444"/>
      <c r="L397" s="444"/>
      <c r="M397" s="444"/>
      <c r="N397" s="444"/>
      <c r="O397" s="444"/>
      <c r="P397" s="444"/>
      <c r="Q397" s="444"/>
      <c r="R397" s="444"/>
      <c r="S397" s="444"/>
      <c r="T397" s="444"/>
      <c r="U397" s="444"/>
      <c r="V397" s="444"/>
      <c r="W397" s="444"/>
      <c r="X397" s="444"/>
      <c r="Y397" s="444"/>
      <c r="Z397" s="444"/>
      <c r="AA397" s="444"/>
    </row>
    <row r="398" spans="1:27" s="134" customFormat="1" ht="14.5">
      <c r="A398" s="40" t="s">
        <v>747</v>
      </c>
      <c r="B398" s="444" t="s">
        <v>759</v>
      </c>
      <c r="C398" s="444"/>
      <c r="D398" s="444"/>
      <c r="E398" s="444"/>
      <c r="F398" s="444"/>
      <c r="G398" s="444"/>
      <c r="H398" s="444"/>
      <c r="I398" s="444"/>
      <c r="J398" s="444"/>
      <c r="K398" s="444"/>
      <c r="L398" s="444"/>
      <c r="M398" s="444"/>
      <c r="N398" s="444"/>
      <c r="O398" s="444"/>
      <c r="P398" s="444"/>
      <c r="Q398" s="444"/>
      <c r="R398" s="444"/>
      <c r="S398" s="444"/>
      <c r="T398" s="444"/>
      <c r="U398" s="444"/>
      <c r="V398" s="444"/>
      <c r="W398" s="444"/>
      <c r="X398" s="444"/>
      <c r="Y398" s="444"/>
      <c r="Z398" s="444"/>
      <c r="AA398" s="444"/>
    </row>
    <row r="399" spans="1:27" s="134" customFormat="1" ht="14.5">
      <c r="A399" s="40" t="s">
        <v>751</v>
      </c>
      <c r="B399" s="444" t="s">
        <v>41</v>
      </c>
      <c r="C399" s="444"/>
      <c r="D399" s="444" t="s">
        <v>41</v>
      </c>
      <c r="E399" s="444"/>
      <c r="F399" s="444"/>
      <c r="G399" s="444"/>
      <c r="H399" s="444"/>
      <c r="I399" s="444"/>
      <c r="J399" s="444"/>
      <c r="K399" s="444"/>
      <c r="L399" s="444" t="s">
        <v>3569</v>
      </c>
      <c r="M399" s="444"/>
      <c r="N399" s="444"/>
      <c r="O399" s="444"/>
      <c r="P399" s="444"/>
      <c r="Q399" s="444"/>
      <c r="R399" s="444"/>
      <c r="S399" s="444"/>
      <c r="T399" s="444"/>
      <c r="U399" s="444"/>
      <c r="V399" s="444"/>
      <c r="W399" s="444"/>
      <c r="X399" s="444"/>
      <c r="Y399" s="444"/>
      <c r="Z399" s="444"/>
      <c r="AA399" s="444"/>
    </row>
    <row r="400" spans="1:27" s="134" customFormat="1" ht="14.5">
      <c r="A400" s="40" t="s">
        <v>752</v>
      </c>
      <c r="B400" s="444" t="s">
        <v>759</v>
      </c>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c r="AA400" s="444"/>
    </row>
    <row r="401" spans="1:27" s="121" customFormat="1" ht="14.5">
      <c r="A401" s="40" t="s">
        <v>757</v>
      </c>
      <c r="B401" s="444" t="s">
        <v>41</v>
      </c>
      <c r="C401" s="444" t="s">
        <v>3570</v>
      </c>
      <c r="D401" s="444" t="s">
        <v>41</v>
      </c>
      <c r="E401" s="444" t="s">
        <v>3571</v>
      </c>
      <c r="F401" s="444"/>
      <c r="G401" s="444"/>
      <c r="H401" s="444"/>
      <c r="I401" s="444"/>
      <c r="J401" s="444"/>
      <c r="K401" s="444"/>
      <c r="L401" s="444"/>
      <c r="M401" s="444" t="s">
        <v>3572</v>
      </c>
      <c r="N401" s="444"/>
      <c r="O401" s="444"/>
      <c r="P401" s="444"/>
      <c r="Q401" s="444"/>
      <c r="R401" s="444"/>
      <c r="S401" s="444"/>
      <c r="T401" s="444"/>
      <c r="U401" s="444"/>
      <c r="V401" s="444"/>
      <c r="W401" s="444"/>
      <c r="X401" s="444"/>
      <c r="Y401" s="444"/>
      <c r="Z401" s="444"/>
      <c r="AA401" s="444"/>
    </row>
    <row r="402" spans="1:27" s="137" customFormat="1" ht="14.5">
      <c r="A402" s="40" t="s">
        <v>760</v>
      </c>
      <c r="B402" s="444" t="s">
        <v>759</v>
      </c>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c r="AA402" s="444"/>
    </row>
    <row r="403" spans="1:27" s="137" customFormat="1" ht="14.5">
      <c r="A403" s="40" t="s">
        <v>762</v>
      </c>
      <c r="B403" s="444" t="s">
        <v>3558</v>
      </c>
      <c r="C403" s="444" t="s">
        <v>3418</v>
      </c>
      <c r="D403" s="444" t="s">
        <v>3573</v>
      </c>
      <c r="E403" s="444" t="s">
        <v>3557</v>
      </c>
      <c r="F403" s="444"/>
      <c r="G403" s="444"/>
      <c r="H403" s="444"/>
      <c r="I403" s="444"/>
      <c r="J403" s="444"/>
      <c r="K403" s="444" t="s">
        <v>3574</v>
      </c>
      <c r="L403" s="444" t="s">
        <v>3575</v>
      </c>
      <c r="M403" s="444"/>
      <c r="N403" s="444"/>
      <c r="O403" s="444"/>
      <c r="P403" s="444"/>
      <c r="Q403" s="444"/>
      <c r="R403" s="444"/>
      <c r="S403" s="444"/>
      <c r="T403" s="444"/>
      <c r="U403" s="444"/>
      <c r="V403" s="444"/>
      <c r="W403" s="444"/>
      <c r="X403" s="444"/>
      <c r="Y403" s="444"/>
      <c r="Z403" s="444"/>
      <c r="AA403" s="444"/>
    </row>
    <row r="404" spans="1:27" s="137" customFormat="1" ht="14.5">
      <c r="A404" s="40" t="s">
        <v>768</v>
      </c>
      <c r="B404" s="444" t="s">
        <v>3576</v>
      </c>
      <c r="C404" s="444" t="s">
        <v>3577</v>
      </c>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row>
    <row r="405" spans="1:27" s="137" customFormat="1" ht="14.5">
      <c r="A405" s="40" t="s">
        <v>772</v>
      </c>
      <c r="B405" s="444" t="s">
        <v>759</v>
      </c>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row>
    <row r="406" spans="1:27" s="137" customFormat="1" ht="14.5">
      <c r="A406" s="40" t="s">
        <v>775</v>
      </c>
      <c r="B406" s="444" t="s">
        <v>759</v>
      </c>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c r="AA406" s="444"/>
    </row>
    <row r="407" spans="1:27" s="85" customFormat="1" ht="14.5">
      <c r="A407" s="40" t="s">
        <v>779</v>
      </c>
      <c r="B407" s="444" t="s">
        <v>3578</v>
      </c>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c r="AA407" s="444"/>
    </row>
    <row r="408" spans="1:27" ht="14.5">
      <c r="A408" s="40" t="s">
        <v>780</v>
      </c>
      <c r="B408" s="444" t="s">
        <v>3579</v>
      </c>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row>
    <row r="409" spans="1:27" ht="14.5">
      <c r="A409" s="40" t="s">
        <v>781</v>
      </c>
      <c r="B409" s="444" t="s">
        <v>759</v>
      </c>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row>
    <row r="410" spans="1:27" ht="14.5">
      <c r="A410" s="40" t="s">
        <v>2754</v>
      </c>
      <c r="B410" s="444" t="s">
        <v>3580</v>
      </c>
      <c r="C410" s="444"/>
      <c r="D410" s="444"/>
      <c r="E410" s="444"/>
      <c r="F410" s="444"/>
      <c r="G410" s="444" t="s">
        <v>55</v>
      </c>
      <c r="H410" s="444"/>
      <c r="I410" s="444"/>
      <c r="J410" s="444"/>
      <c r="K410" s="444"/>
      <c r="L410" s="444"/>
      <c r="M410" s="444"/>
      <c r="N410" s="444"/>
      <c r="O410" s="444"/>
      <c r="P410" s="444"/>
      <c r="Q410" s="444"/>
      <c r="R410" s="444"/>
      <c r="S410" s="444"/>
      <c r="T410" s="444"/>
      <c r="U410" s="444"/>
      <c r="V410" s="444"/>
      <c r="W410" s="444"/>
      <c r="X410" s="444"/>
      <c r="Y410" s="444"/>
      <c r="Z410" s="444"/>
      <c r="AA410" s="444"/>
    </row>
    <row r="411" spans="1:27" ht="14.5">
      <c r="A411" s="444"/>
      <c r="B411" s="444" t="s">
        <v>3581</v>
      </c>
      <c r="C411" s="444"/>
      <c r="D411" s="444"/>
      <c r="E411" s="444"/>
      <c r="F411" s="444"/>
      <c r="G411" s="444" t="s">
        <v>41</v>
      </c>
      <c r="H411" s="444"/>
      <c r="I411" s="444"/>
      <c r="J411" s="444"/>
      <c r="K411" s="444"/>
      <c r="L411" s="444"/>
      <c r="M411" s="444"/>
      <c r="N411" s="444"/>
      <c r="O411" s="444"/>
      <c r="P411" s="444"/>
      <c r="Q411" s="444"/>
      <c r="R411" s="444"/>
      <c r="S411" s="444"/>
      <c r="T411" s="444"/>
      <c r="U411" s="444"/>
      <c r="V411" s="444"/>
      <c r="W411" s="444"/>
      <c r="X411" s="444"/>
      <c r="Y411" s="444"/>
      <c r="Z411" s="444"/>
      <c r="AA411" s="444"/>
    </row>
    <row r="412" spans="1:27" ht="14.5">
      <c r="A412" s="135" t="s">
        <v>786</v>
      </c>
      <c r="B412" s="444" t="s">
        <v>3582</v>
      </c>
      <c r="C412" s="436"/>
      <c r="D412" s="436"/>
      <c r="E412" s="436"/>
      <c r="F412" s="436"/>
      <c r="G412" s="436"/>
      <c r="H412" s="436"/>
      <c r="J412" s="91" t="s">
        <v>2358</v>
      </c>
      <c r="K412" s="91" t="s">
        <v>3583</v>
      </c>
      <c r="L412" s="436"/>
      <c r="M412" s="436"/>
      <c r="N412" s="444"/>
      <c r="O412" s="444"/>
      <c r="P412" s="444"/>
      <c r="Q412" s="444"/>
      <c r="R412" s="444"/>
      <c r="S412" s="444"/>
      <c r="T412" s="444"/>
      <c r="U412" s="444"/>
      <c r="V412" s="444"/>
      <c r="W412" s="444"/>
      <c r="X412" s="444"/>
      <c r="Y412" s="444"/>
      <c r="Z412" s="444"/>
      <c r="AA412" s="444"/>
    </row>
    <row r="413" spans="1:27" ht="14.5">
      <c r="A413" s="43" t="s">
        <v>3584</v>
      </c>
      <c r="B413" s="444" t="s">
        <v>3585</v>
      </c>
      <c r="C413" s="444"/>
      <c r="D413" s="444"/>
      <c r="E413" s="444"/>
      <c r="F413" s="444"/>
      <c r="G413" s="444"/>
      <c r="H413" s="444"/>
      <c r="I413" s="444"/>
      <c r="J413" s="444"/>
      <c r="K413" s="444"/>
      <c r="L413" s="444"/>
      <c r="M413" s="444"/>
      <c r="N413" s="444"/>
      <c r="O413" s="444"/>
      <c r="P413" s="444"/>
      <c r="Q413" s="444"/>
      <c r="R413" s="444"/>
      <c r="S413" s="444"/>
      <c r="T413" s="444"/>
      <c r="U413" s="444"/>
      <c r="V413" s="444"/>
      <c r="W413" s="444"/>
      <c r="X413" s="444"/>
      <c r="Y413" s="444"/>
      <c r="Z413" s="444"/>
      <c r="AA413" s="444"/>
    </row>
    <row r="414" spans="1:27" ht="14.5">
      <c r="A414" s="40" t="s">
        <v>788</v>
      </c>
      <c r="B414" s="444" t="s">
        <v>759</v>
      </c>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c r="AA414" s="444"/>
    </row>
    <row r="415" spans="1:27" ht="14.5">
      <c r="A415" s="43" t="s">
        <v>790</v>
      </c>
      <c r="B415" s="444" t="s">
        <v>3578</v>
      </c>
      <c r="C415" s="444" t="s">
        <v>3418</v>
      </c>
      <c r="D415" s="444" t="s">
        <v>3578</v>
      </c>
      <c r="E415" s="444" t="s">
        <v>3557</v>
      </c>
      <c r="F415" s="444"/>
      <c r="G415" s="444"/>
      <c r="H415" s="444"/>
      <c r="I415" s="444"/>
      <c r="J415" s="444"/>
      <c r="K415" s="444"/>
      <c r="L415" s="444"/>
      <c r="M415" s="444"/>
      <c r="N415" s="444"/>
      <c r="O415" s="444"/>
      <c r="P415" s="444"/>
      <c r="Q415" s="444"/>
      <c r="R415" s="444"/>
      <c r="S415" s="444"/>
      <c r="T415" s="444"/>
      <c r="U415" s="444"/>
      <c r="V415" s="444"/>
      <c r="W415" s="444"/>
      <c r="X415" s="444"/>
      <c r="Y415" s="444"/>
      <c r="Z415" s="444"/>
      <c r="AA415" s="444"/>
    </row>
    <row r="416" spans="1:27" ht="14.5">
      <c r="A416" s="40" t="s">
        <v>594</v>
      </c>
      <c r="B416" s="444" t="s">
        <v>3578</v>
      </c>
      <c r="C416" s="444"/>
      <c r="D416" s="444"/>
      <c r="E416" s="444"/>
      <c r="F416" s="444"/>
      <c r="G416" s="444"/>
      <c r="H416" s="444"/>
      <c r="I416" s="444"/>
      <c r="J416" s="444"/>
      <c r="K416" s="444"/>
      <c r="L416" s="444"/>
      <c r="M416" s="444"/>
      <c r="N416" s="444"/>
      <c r="O416" s="444"/>
      <c r="P416" s="444"/>
      <c r="Q416" s="444"/>
      <c r="R416" s="444"/>
      <c r="S416" s="444"/>
      <c r="T416" s="444"/>
      <c r="U416" s="444"/>
      <c r="V416" s="444"/>
      <c r="W416" s="444"/>
      <c r="X416" s="444"/>
      <c r="Y416" s="444"/>
      <c r="Z416" s="444"/>
      <c r="AA416" s="444"/>
    </row>
    <row r="417" spans="1:27" ht="14.5">
      <c r="A417" s="43" t="s">
        <v>793</v>
      </c>
      <c r="B417" s="444" t="s">
        <v>132</v>
      </c>
      <c r="C417" s="444" t="s">
        <v>3586</v>
      </c>
      <c r="D417" s="444" t="s">
        <v>41</v>
      </c>
      <c r="E417" s="444" t="s">
        <v>3587</v>
      </c>
      <c r="F417" s="444"/>
      <c r="G417" s="444" t="s">
        <v>248</v>
      </c>
      <c r="H417" s="444"/>
      <c r="I417" s="444"/>
      <c r="J417" s="444"/>
      <c r="K417" s="444"/>
      <c r="L417" s="444"/>
      <c r="M417" s="444" t="s">
        <v>3588</v>
      </c>
      <c r="N417" s="444"/>
      <c r="O417" s="444"/>
      <c r="P417" s="444"/>
      <c r="Q417" s="444"/>
      <c r="R417" s="444"/>
      <c r="S417" s="444"/>
      <c r="T417" s="444"/>
      <c r="U417" s="444"/>
      <c r="V417" s="444"/>
      <c r="W417" s="444"/>
      <c r="X417" s="444"/>
      <c r="Y417" s="444"/>
      <c r="Z417" s="444"/>
      <c r="AA417" s="444"/>
    </row>
    <row r="418" spans="1:27" ht="14.5">
      <c r="A418" s="40" t="s">
        <v>798</v>
      </c>
      <c r="B418" s="444" t="s">
        <v>131</v>
      </c>
      <c r="C418" s="444" t="s">
        <v>3589</v>
      </c>
      <c r="D418" s="444" t="s">
        <v>3573</v>
      </c>
      <c r="E418" s="444" t="s">
        <v>3590</v>
      </c>
      <c r="F418" s="444"/>
      <c r="G418" s="444"/>
      <c r="H418" s="444"/>
      <c r="I418" s="444"/>
      <c r="J418" s="444"/>
      <c r="K418" s="444"/>
      <c r="L418" s="444"/>
      <c r="M418" s="444" t="s">
        <v>3591</v>
      </c>
      <c r="N418" s="444"/>
      <c r="O418" s="444"/>
      <c r="P418" s="444"/>
      <c r="Q418" s="444"/>
      <c r="R418" s="444"/>
      <c r="S418" s="444"/>
      <c r="T418" s="444"/>
      <c r="U418" s="444"/>
      <c r="V418" s="444"/>
      <c r="W418" s="444"/>
      <c r="X418" s="444"/>
      <c r="Y418" s="444"/>
      <c r="Z418" s="444"/>
      <c r="AA418" s="444"/>
    </row>
    <row r="419" spans="1:27" ht="14.5">
      <c r="A419" s="444" t="s">
        <v>500</v>
      </c>
      <c r="B419" s="444" t="s">
        <v>3578</v>
      </c>
      <c r="C419" s="444" t="s">
        <v>3592</v>
      </c>
      <c r="D419" s="444" t="s">
        <v>3578</v>
      </c>
      <c r="E419" s="444" t="s">
        <v>3587</v>
      </c>
      <c r="F419" s="444"/>
      <c r="G419" s="444"/>
      <c r="H419" s="444"/>
      <c r="I419" s="444"/>
      <c r="J419" s="444"/>
      <c r="K419" s="444"/>
      <c r="L419" s="444"/>
      <c r="M419" s="444" t="s">
        <v>3593</v>
      </c>
      <c r="N419" s="444"/>
      <c r="O419" s="444"/>
      <c r="P419" s="444"/>
      <c r="Q419" s="444"/>
      <c r="R419" s="444"/>
      <c r="S419" s="444"/>
      <c r="T419" s="444"/>
      <c r="U419" s="444"/>
      <c r="V419" s="444"/>
      <c r="W419" s="444"/>
      <c r="X419" s="444"/>
      <c r="Y419" s="444"/>
      <c r="Z419" s="444"/>
      <c r="AA419" s="444"/>
    </row>
    <row r="420" spans="1:27" ht="14.5">
      <c r="A420" s="40" t="s">
        <v>803</v>
      </c>
      <c r="B420" s="444" t="s">
        <v>3578</v>
      </c>
      <c r="C420" s="444" t="s">
        <v>759</v>
      </c>
      <c r="D420" s="444"/>
      <c r="E420" s="444"/>
      <c r="F420" s="444"/>
      <c r="G420" s="444"/>
      <c r="H420" s="444"/>
      <c r="I420" s="444"/>
      <c r="J420" s="444"/>
      <c r="K420" s="444"/>
      <c r="L420" s="444"/>
      <c r="M420" s="444"/>
      <c r="N420" s="444"/>
      <c r="O420" s="444"/>
      <c r="P420" s="444"/>
      <c r="Q420" s="444"/>
      <c r="R420" s="444"/>
      <c r="S420" s="444"/>
      <c r="T420" s="444"/>
      <c r="U420" s="444"/>
      <c r="V420" s="444"/>
      <c r="W420" s="444"/>
      <c r="X420" s="444"/>
      <c r="Y420" s="444"/>
      <c r="Z420" s="444"/>
      <c r="AA420" s="444"/>
    </row>
    <row r="421" spans="1:27" ht="14.5">
      <c r="A421" s="40" t="s">
        <v>805</v>
      </c>
      <c r="B421" s="444" t="s">
        <v>759</v>
      </c>
      <c r="C421" s="444"/>
      <c r="D421" s="444"/>
      <c r="E421" s="444"/>
      <c r="F421" s="444"/>
      <c r="G421" s="444"/>
      <c r="H421" s="444"/>
      <c r="I421" s="444"/>
      <c r="J421" s="444"/>
      <c r="K421" s="444"/>
      <c r="L421" s="444"/>
      <c r="M421" s="444"/>
      <c r="N421" s="444"/>
      <c r="O421" s="444"/>
      <c r="P421" s="444"/>
      <c r="Q421" s="444"/>
      <c r="R421" s="444"/>
      <c r="S421" s="444"/>
      <c r="T421" s="444"/>
      <c r="U421" s="444"/>
      <c r="V421" s="444"/>
      <c r="W421" s="444"/>
      <c r="X421" s="444"/>
      <c r="Y421" s="444"/>
      <c r="Z421" s="444"/>
      <c r="AA421" s="444"/>
    </row>
    <row r="422" spans="1:27" ht="14.5">
      <c r="A422" s="40" t="s">
        <v>808</v>
      </c>
      <c r="B422" s="444" t="s">
        <v>41</v>
      </c>
      <c r="C422" s="444" t="s">
        <v>759</v>
      </c>
      <c r="D422" s="444"/>
      <c r="E422" s="444"/>
      <c r="F422" s="444"/>
      <c r="G422" s="444"/>
      <c r="H422" s="444"/>
      <c r="I422" s="444"/>
      <c r="J422" s="444"/>
      <c r="K422" s="444"/>
      <c r="L422" s="444"/>
      <c r="M422" s="444"/>
      <c r="N422" s="444"/>
      <c r="O422" s="444"/>
      <c r="P422" s="444"/>
      <c r="Q422" s="444"/>
      <c r="R422" s="444"/>
      <c r="S422" s="444"/>
      <c r="T422" s="444"/>
      <c r="U422" s="444"/>
      <c r="V422" s="444"/>
      <c r="W422" s="444"/>
      <c r="X422" s="444"/>
      <c r="Y422" s="444"/>
      <c r="Z422" s="444"/>
      <c r="AA422" s="444"/>
    </row>
    <row r="423" spans="1:27" ht="14.5">
      <c r="A423" s="40" t="s">
        <v>811</v>
      </c>
      <c r="B423" s="444" t="s">
        <v>759</v>
      </c>
      <c r="C423" s="444"/>
      <c r="D423" s="444"/>
      <c r="E423" s="444"/>
      <c r="F423" s="444"/>
      <c r="G423" s="444"/>
      <c r="H423" s="444"/>
      <c r="I423" s="444"/>
      <c r="J423" s="444"/>
      <c r="K423" s="444"/>
      <c r="L423" s="444"/>
      <c r="M423" s="444"/>
      <c r="N423" s="444"/>
      <c r="O423" s="444"/>
      <c r="P423" s="444"/>
      <c r="Q423" s="444"/>
      <c r="R423" s="444"/>
      <c r="S423" s="444"/>
      <c r="T423" s="444"/>
      <c r="U423" s="444"/>
      <c r="V423" s="444"/>
      <c r="W423" s="444"/>
      <c r="X423" s="444"/>
      <c r="Y423" s="444"/>
      <c r="Z423" s="444"/>
      <c r="AA423" s="444"/>
    </row>
    <row r="424" spans="1:27" ht="14.5">
      <c r="A424" s="40" t="s">
        <v>813</v>
      </c>
      <c r="B424" s="444" t="s">
        <v>55</v>
      </c>
      <c r="C424" s="444" t="s">
        <v>2699</v>
      </c>
      <c r="D424" s="91" t="s">
        <v>55</v>
      </c>
      <c r="E424" s="444" t="s">
        <v>3557</v>
      </c>
      <c r="F424" s="444"/>
      <c r="G424" s="444"/>
      <c r="H424" s="444"/>
      <c r="I424" s="444"/>
      <c r="J424" s="444"/>
      <c r="K424" s="444"/>
      <c r="L424" s="444"/>
      <c r="M424" s="444" t="s">
        <v>3594</v>
      </c>
      <c r="N424" s="444"/>
      <c r="O424" s="444"/>
      <c r="P424" s="444"/>
      <c r="Q424" s="444"/>
      <c r="R424" s="444"/>
      <c r="S424" s="444"/>
      <c r="T424" s="444"/>
      <c r="U424" s="444"/>
      <c r="V424" s="444"/>
      <c r="W424" s="444"/>
      <c r="X424" s="444"/>
      <c r="Y424" s="444"/>
      <c r="Z424" s="444"/>
      <c r="AA424" s="444"/>
    </row>
    <row r="425" spans="1:27" ht="14.5">
      <c r="A425" s="40" t="s">
        <v>816</v>
      </c>
      <c r="B425" s="444" t="s">
        <v>759</v>
      </c>
      <c r="C425" s="444"/>
      <c r="D425" s="444"/>
      <c r="E425" s="444"/>
      <c r="F425" s="444"/>
      <c r="G425" s="444"/>
      <c r="H425" s="444"/>
      <c r="I425" s="444"/>
      <c r="J425" s="444"/>
      <c r="K425" s="444"/>
      <c r="L425" s="444"/>
      <c r="M425" s="444"/>
      <c r="N425" s="444"/>
      <c r="O425" s="444"/>
      <c r="P425" s="444"/>
      <c r="Q425" s="444"/>
      <c r="R425" s="444"/>
      <c r="S425" s="444"/>
      <c r="T425" s="444"/>
      <c r="U425" s="444"/>
      <c r="V425" s="444"/>
      <c r="W425" s="444"/>
      <c r="X425" s="444"/>
      <c r="Y425" s="444"/>
      <c r="Z425" s="444"/>
      <c r="AA425" s="444"/>
    </row>
    <row r="426" spans="1:27" s="159" customFormat="1" ht="14.5">
      <c r="A426" s="40" t="s">
        <v>818</v>
      </c>
      <c r="B426" s="444" t="s">
        <v>248</v>
      </c>
      <c r="C426" s="444" t="s">
        <v>2699</v>
      </c>
      <c r="D426" s="444"/>
      <c r="E426" s="444"/>
      <c r="F426" s="444"/>
      <c r="G426" s="444"/>
      <c r="H426" s="444"/>
      <c r="I426" s="444"/>
      <c r="J426" s="444"/>
      <c r="K426" s="444"/>
      <c r="L426" s="444"/>
      <c r="M426" s="444"/>
      <c r="N426" s="444"/>
      <c r="O426" s="444"/>
      <c r="P426" s="444"/>
      <c r="Q426" s="444"/>
      <c r="R426" s="444"/>
      <c r="S426" s="444"/>
      <c r="T426" s="444"/>
      <c r="U426" s="444"/>
      <c r="V426" s="444"/>
      <c r="W426" s="444"/>
      <c r="X426" s="444"/>
      <c r="Y426" s="444"/>
      <c r="Z426" s="444"/>
      <c r="AA426" s="444"/>
    </row>
    <row r="427" spans="1:27" ht="14.5">
      <c r="A427" s="40" t="s">
        <v>821</v>
      </c>
      <c r="B427" s="444" t="s">
        <v>759</v>
      </c>
      <c r="C427" s="444"/>
      <c r="D427" s="444"/>
      <c r="E427" s="444"/>
      <c r="F427" s="444"/>
      <c r="G427" s="444"/>
      <c r="H427" s="444"/>
      <c r="I427" s="444"/>
      <c r="J427" s="444"/>
      <c r="K427" s="444"/>
      <c r="L427" s="444"/>
      <c r="M427" s="444"/>
      <c r="N427" s="444"/>
      <c r="O427" s="444"/>
      <c r="P427" s="444"/>
      <c r="Q427" s="444"/>
      <c r="R427" s="444"/>
      <c r="S427" s="444"/>
      <c r="T427" s="444"/>
      <c r="U427" s="444"/>
      <c r="V427" s="444"/>
      <c r="W427" s="444"/>
      <c r="X427" s="444"/>
      <c r="Y427" s="444"/>
      <c r="Z427" s="444"/>
      <c r="AA427" s="444"/>
    </row>
    <row r="428" spans="1:27" ht="14.5">
      <c r="A428" s="40" t="s">
        <v>824</v>
      </c>
      <c r="B428" s="444" t="s">
        <v>759</v>
      </c>
      <c r="C428" s="444"/>
      <c r="D428" s="444"/>
      <c r="E428" s="444"/>
      <c r="F428" s="91" t="s">
        <v>3578</v>
      </c>
      <c r="G428" s="444" t="s">
        <v>609</v>
      </c>
      <c r="H428" s="444"/>
      <c r="I428" s="444"/>
      <c r="J428" s="444"/>
      <c r="K428" s="444"/>
      <c r="L428" s="444"/>
      <c r="M428" s="444"/>
      <c r="N428" s="444"/>
      <c r="O428" s="444"/>
      <c r="P428" s="444"/>
      <c r="Q428" s="444"/>
      <c r="R428" s="444"/>
      <c r="S428" s="444"/>
      <c r="T428" s="444"/>
      <c r="U428" s="444"/>
      <c r="V428" s="444"/>
      <c r="W428" s="444"/>
      <c r="X428" s="444"/>
      <c r="Y428" s="444"/>
      <c r="Z428" s="444"/>
      <c r="AA428" s="444"/>
    </row>
    <row r="429" spans="1:27" ht="14.5">
      <c r="A429" s="92" t="s">
        <v>827</v>
      </c>
      <c r="B429" s="444" t="s">
        <v>248</v>
      </c>
      <c r="C429" s="444" t="s">
        <v>3595</v>
      </c>
      <c r="D429" s="444" t="s">
        <v>41</v>
      </c>
      <c r="E429" s="444" t="s">
        <v>3557</v>
      </c>
      <c r="F429" s="444"/>
      <c r="G429" s="444"/>
      <c r="H429" s="444"/>
      <c r="I429" s="444"/>
      <c r="J429" s="444">
        <v>11</v>
      </c>
      <c r="K429" s="444">
        <v>5</v>
      </c>
      <c r="L429" s="444">
        <v>10</v>
      </c>
      <c r="M429" s="444"/>
      <c r="N429" s="444"/>
      <c r="O429" s="444"/>
      <c r="P429" s="444"/>
      <c r="Q429" s="444"/>
      <c r="R429" s="444"/>
      <c r="S429" s="444"/>
      <c r="T429" s="444"/>
      <c r="U429" s="444"/>
      <c r="V429" s="444"/>
      <c r="W429" s="444"/>
      <c r="X429" s="444"/>
      <c r="Y429" s="444"/>
      <c r="Z429" s="444"/>
      <c r="AA429" s="444"/>
    </row>
    <row r="430" spans="1:27" ht="14.5">
      <c r="A430" s="40" t="s">
        <v>829</v>
      </c>
      <c r="B430" s="444" t="s">
        <v>248</v>
      </c>
      <c r="C430" s="444" t="s">
        <v>3596</v>
      </c>
      <c r="D430" s="444"/>
      <c r="E430" s="444"/>
      <c r="F430" s="444"/>
      <c r="G430" s="444"/>
      <c r="H430" s="444"/>
      <c r="I430" s="444"/>
      <c r="J430" s="444"/>
      <c r="K430" s="444"/>
      <c r="L430" s="444"/>
      <c r="M430" s="444"/>
      <c r="N430" s="444"/>
      <c r="O430" s="444"/>
      <c r="P430" s="444"/>
      <c r="Q430" s="444"/>
      <c r="R430" s="444"/>
      <c r="S430" s="444"/>
      <c r="T430" s="444"/>
      <c r="U430" s="444"/>
      <c r="V430" s="444"/>
      <c r="W430" s="444"/>
      <c r="X430" s="444"/>
      <c r="Y430" s="444"/>
      <c r="Z430" s="444"/>
      <c r="AA430" s="444"/>
    </row>
    <row r="431" spans="1:27" ht="14.5">
      <c r="A431" s="43" t="s">
        <v>832</v>
      </c>
      <c r="B431" s="444" t="s">
        <v>759</v>
      </c>
      <c r="C431" s="444"/>
      <c r="D431" s="444"/>
      <c r="E431" s="444"/>
      <c r="F431" s="444"/>
      <c r="G431" s="444"/>
      <c r="H431" s="444"/>
      <c r="I431" s="444"/>
      <c r="J431" s="444"/>
      <c r="K431" s="444"/>
      <c r="L431" s="444"/>
      <c r="M431" s="444"/>
      <c r="N431" s="444"/>
      <c r="O431" s="444"/>
      <c r="P431" s="444"/>
      <c r="Q431" s="444"/>
      <c r="R431" s="444"/>
      <c r="S431" s="444"/>
      <c r="T431" s="444"/>
      <c r="U431" s="444"/>
      <c r="V431" s="444"/>
      <c r="W431" s="444"/>
      <c r="X431" s="444"/>
      <c r="Y431" s="444"/>
      <c r="Z431" s="444"/>
      <c r="AA431" s="444"/>
    </row>
    <row r="432" spans="1:27" ht="14.5">
      <c r="A432" s="40" t="s">
        <v>835</v>
      </c>
      <c r="B432" s="444" t="s">
        <v>759</v>
      </c>
      <c r="C432" s="444"/>
      <c r="D432" s="444"/>
      <c r="E432" s="444"/>
      <c r="F432" s="444"/>
      <c r="G432" s="444"/>
      <c r="H432" s="444"/>
      <c r="I432" s="444"/>
      <c r="J432" s="444"/>
      <c r="K432" s="444"/>
      <c r="L432" s="444"/>
      <c r="M432" s="444"/>
      <c r="N432" s="444"/>
      <c r="O432" s="444"/>
      <c r="P432" s="444"/>
      <c r="Q432" s="444"/>
      <c r="R432" s="444"/>
      <c r="S432" s="444"/>
      <c r="T432" s="444"/>
      <c r="U432" s="444"/>
      <c r="V432" s="444"/>
      <c r="W432" s="444"/>
      <c r="X432" s="444"/>
      <c r="Y432" s="444"/>
      <c r="Z432" s="444"/>
      <c r="AA432" s="444"/>
    </row>
    <row r="433" spans="1:27" ht="14.5">
      <c r="A433" s="40" t="s">
        <v>836</v>
      </c>
      <c r="B433" s="444" t="s">
        <v>759</v>
      </c>
      <c r="C433" s="444"/>
      <c r="D433" s="444"/>
      <c r="E433" s="444"/>
      <c r="F433" s="444"/>
      <c r="G433" s="444"/>
      <c r="H433" s="444"/>
      <c r="I433" s="444"/>
      <c r="J433" s="444"/>
      <c r="K433" s="444"/>
      <c r="L433" s="444"/>
      <c r="M433" s="444"/>
      <c r="N433" s="444"/>
      <c r="O433" s="444"/>
      <c r="P433" s="444"/>
      <c r="Q433" s="444"/>
      <c r="R433" s="444"/>
      <c r="S433" s="444"/>
      <c r="T433" s="444"/>
      <c r="U433" s="444"/>
      <c r="V433" s="444"/>
      <c r="W433" s="444"/>
      <c r="X433" s="444"/>
      <c r="Y433" s="444"/>
      <c r="Z433" s="444"/>
      <c r="AA433" s="444"/>
    </row>
    <row r="434" spans="1:27" ht="14.5">
      <c r="A434" s="40" t="s">
        <v>839</v>
      </c>
      <c r="B434" s="444" t="s">
        <v>759</v>
      </c>
      <c r="C434" s="444"/>
      <c r="D434" s="444"/>
      <c r="E434" s="444"/>
      <c r="F434" s="444"/>
      <c r="G434" s="444"/>
      <c r="H434" s="444"/>
      <c r="I434" s="444"/>
      <c r="J434" s="444"/>
      <c r="K434" s="444"/>
      <c r="L434" s="444"/>
      <c r="M434" s="444"/>
      <c r="N434" s="444"/>
      <c r="O434" s="444"/>
      <c r="P434" s="444"/>
      <c r="Q434" s="444"/>
      <c r="R434" s="444"/>
      <c r="S434" s="444"/>
      <c r="T434" s="444"/>
      <c r="U434" s="444"/>
      <c r="V434" s="444"/>
      <c r="W434" s="444"/>
      <c r="X434" s="444"/>
      <c r="Y434" s="444"/>
      <c r="Z434" s="444"/>
      <c r="AA434" s="444"/>
    </row>
    <row r="435" spans="1:27" ht="14.5">
      <c r="A435" s="40" t="s">
        <v>840</v>
      </c>
      <c r="B435" s="444" t="s">
        <v>3597</v>
      </c>
      <c r="C435" s="444" t="s">
        <v>759</v>
      </c>
      <c r="D435" s="444"/>
      <c r="E435" s="444"/>
      <c r="F435" s="444"/>
      <c r="G435" s="444"/>
      <c r="H435" s="444"/>
      <c r="I435" s="444"/>
      <c r="J435" s="444"/>
      <c r="K435" s="444"/>
      <c r="L435" s="444"/>
      <c r="M435" s="444"/>
      <c r="N435" s="444"/>
      <c r="O435" s="444"/>
      <c r="P435" s="444"/>
      <c r="Q435" s="444"/>
      <c r="R435" s="444"/>
      <c r="S435" s="444"/>
      <c r="T435" s="444"/>
      <c r="U435" s="444"/>
      <c r="V435" s="444"/>
      <c r="W435" s="444"/>
      <c r="X435" s="444"/>
      <c r="Y435" s="444"/>
      <c r="Z435" s="444"/>
      <c r="AA435" s="444"/>
    </row>
    <row r="436" spans="1:27" ht="14.5">
      <c r="A436" s="40" t="s">
        <v>843</v>
      </c>
      <c r="B436" s="444" t="s">
        <v>759</v>
      </c>
      <c r="C436" s="444"/>
      <c r="D436" s="444"/>
      <c r="E436" s="444"/>
      <c r="F436" s="444"/>
      <c r="G436" s="444"/>
      <c r="H436" s="444"/>
      <c r="I436" s="444"/>
      <c r="J436" s="444"/>
      <c r="K436" s="444"/>
      <c r="L436" s="444"/>
      <c r="M436" s="444"/>
      <c r="N436" s="444"/>
      <c r="O436" s="444"/>
      <c r="P436" s="444"/>
      <c r="Q436" s="444"/>
      <c r="R436" s="444"/>
      <c r="S436" s="444"/>
      <c r="T436" s="444"/>
      <c r="U436" s="444"/>
      <c r="V436" s="444"/>
      <c r="W436" s="444"/>
      <c r="X436" s="444"/>
      <c r="Y436" s="444"/>
      <c r="Z436" s="444"/>
      <c r="AA436" s="444"/>
    </row>
    <row r="437" spans="1:27" ht="14.5">
      <c r="A437" s="43" t="s">
        <v>2771</v>
      </c>
      <c r="B437" s="444" t="s">
        <v>759</v>
      </c>
      <c r="C437" s="444"/>
      <c r="D437" s="444"/>
      <c r="E437" s="444"/>
      <c r="F437" s="444"/>
      <c r="G437" s="444"/>
      <c r="H437" s="444"/>
      <c r="I437" s="444"/>
      <c r="J437" s="444"/>
      <c r="K437" s="444"/>
      <c r="L437" s="444"/>
      <c r="M437" s="444"/>
      <c r="N437" s="444"/>
      <c r="O437" s="444"/>
      <c r="P437" s="444"/>
      <c r="Q437" s="444"/>
      <c r="R437" s="444"/>
      <c r="S437" s="444"/>
      <c r="T437" s="444"/>
      <c r="U437" s="444"/>
      <c r="V437" s="444"/>
      <c r="W437" s="444"/>
      <c r="X437" s="444"/>
      <c r="Y437" s="444"/>
      <c r="Z437" s="444"/>
      <c r="AA437" s="444"/>
    </row>
    <row r="438" spans="1:27" ht="14.5">
      <c r="A438" s="43" t="s">
        <v>846</v>
      </c>
      <c r="B438" s="444" t="s">
        <v>759</v>
      </c>
      <c r="C438" s="444"/>
      <c r="D438" s="444"/>
      <c r="E438" s="444"/>
      <c r="F438" s="444"/>
      <c r="G438" s="444"/>
      <c r="H438" s="444"/>
      <c r="I438" s="444"/>
      <c r="J438" s="444"/>
      <c r="K438" s="444"/>
      <c r="L438" s="444"/>
      <c r="M438" s="444"/>
      <c r="N438" s="444"/>
      <c r="O438" s="444"/>
      <c r="P438" s="444"/>
      <c r="Q438" s="444"/>
      <c r="R438" s="444"/>
      <c r="S438" s="444"/>
      <c r="T438" s="444"/>
      <c r="U438" s="444"/>
      <c r="V438" s="444"/>
      <c r="W438" s="444"/>
      <c r="X438" s="444"/>
      <c r="Y438" s="444"/>
      <c r="Z438" s="444"/>
      <c r="AA438" s="444"/>
    </row>
    <row r="439" spans="1:27" ht="14.5">
      <c r="A439" s="43" t="s">
        <v>847</v>
      </c>
      <c r="B439" s="444" t="s">
        <v>133</v>
      </c>
      <c r="C439" s="444" t="s">
        <v>3598</v>
      </c>
      <c r="D439" s="444" t="s">
        <v>3573</v>
      </c>
      <c r="E439" s="444" t="s">
        <v>3541</v>
      </c>
      <c r="F439" s="444"/>
      <c r="G439" s="444"/>
      <c r="H439" s="444"/>
      <c r="I439" s="444"/>
      <c r="J439" s="444"/>
      <c r="K439" s="444"/>
      <c r="L439" s="444"/>
      <c r="M439" s="444"/>
      <c r="N439" s="444"/>
      <c r="O439" s="444"/>
      <c r="P439" s="444"/>
      <c r="Q439" s="444"/>
      <c r="R439" s="444"/>
      <c r="S439" s="444"/>
      <c r="T439" s="444"/>
      <c r="U439" s="444"/>
      <c r="V439" s="444"/>
      <c r="W439" s="444"/>
      <c r="X439" s="444"/>
      <c r="Y439" s="444"/>
      <c r="Z439" s="444"/>
      <c r="AA439" s="444"/>
    </row>
    <row r="440" spans="1:27" ht="14.5">
      <c r="A440" s="43" t="s">
        <v>848</v>
      </c>
      <c r="B440" s="444" t="s">
        <v>3599</v>
      </c>
      <c r="C440" s="444"/>
      <c r="D440" s="444"/>
      <c r="E440" s="444"/>
      <c r="F440" s="444"/>
      <c r="G440" s="444"/>
      <c r="H440" s="444"/>
      <c r="I440" s="444"/>
      <c r="J440" s="444"/>
      <c r="K440" s="444"/>
      <c r="L440" s="444"/>
      <c r="M440" s="444"/>
      <c r="N440" s="444"/>
      <c r="O440" s="444"/>
      <c r="P440" s="444"/>
      <c r="Q440" s="444"/>
      <c r="R440" s="444"/>
      <c r="S440" s="444"/>
      <c r="T440" s="444"/>
      <c r="U440" s="444"/>
      <c r="V440" s="444"/>
      <c r="W440" s="444"/>
      <c r="X440" s="444"/>
      <c r="Y440" s="444"/>
      <c r="Z440" s="444"/>
      <c r="AA440" s="444"/>
    </row>
    <row r="441" spans="1:27" ht="14.5">
      <c r="A441" s="43" t="s">
        <v>850</v>
      </c>
      <c r="B441" s="444" t="s">
        <v>3600</v>
      </c>
      <c r="C441" s="444"/>
      <c r="D441" s="444"/>
      <c r="E441" s="444"/>
      <c r="F441" s="444"/>
      <c r="G441" s="444"/>
      <c r="H441" s="444"/>
      <c r="I441" s="444"/>
      <c r="J441" s="444"/>
      <c r="K441" s="444">
        <v>5</v>
      </c>
      <c r="L441" s="444"/>
      <c r="M441" s="444"/>
      <c r="N441" s="444"/>
      <c r="O441" s="444"/>
      <c r="P441" s="444"/>
      <c r="Q441" s="444"/>
      <c r="R441" s="444"/>
      <c r="S441" s="444"/>
      <c r="T441" s="444"/>
      <c r="U441" s="444"/>
      <c r="V441" s="444"/>
      <c r="W441" s="444"/>
      <c r="X441" s="444"/>
      <c r="Y441" s="444"/>
      <c r="Z441" s="444"/>
      <c r="AA441" s="444"/>
    </row>
    <row r="442" spans="1:27" ht="14.5">
      <c r="A442" s="43" t="s">
        <v>852</v>
      </c>
      <c r="B442" s="444" t="s">
        <v>3601</v>
      </c>
      <c r="C442" s="444"/>
      <c r="D442" s="444"/>
      <c r="E442" s="444"/>
      <c r="F442" s="444"/>
      <c r="G442" s="444"/>
      <c r="H442" s="444"/>
      <c r="I442" s="444"/>
      <c r="J442" s="444"/>
      <c r="K442" s="444"/>
      <c r="L442" s="444"/>
      <c r="M442" s="444"/>
      <c r="N442" s="444"/>
      <c r="O442" s="444"/>
      <c r="P442" s="444"/>
      <c r="Q442" s="444"/>
      <c r="R442" s="444"/>
      <c r="S442" s="444"/>
      <c r="T442" s="444"/>
      <c r="U442" s="444"/>
      <c r="V442" s="444"/>
      <c r="W442" s="444"/>
      <c r="X442" s="444"/>
      <c r="Y442" s="444"/>
      <c r="Z442" s="444"/>
      <c r="AA442" s="444"/>
    </row>
    <row r="443" spans="1:27" ht="14.5">
      <c r="A443" s="41"/>
      <c r="B443" s="444"/>
      <c r="C443" s="444"/>
      <c r="D443" s="444"/>
      <c r="E443" s="444"/>
      <c r="F443" s="444"/>
      <c r="G443" s="444"/>
      <c r="H443" s="444"/>
      <c r="I443" s="444"/>
      <c r="J443" s="444"/>
      <c r="K443" s="444"/>
      <c r="L443" s="444"/>
      <c r="M443" s="444"/>
      <c r="N443" s="444"/>
      <c r="O443" s="444"/>
      <c r="P443" s="444"/>
      <c r="Q443" s="444"/>
      <c r="R443" s="444"/>
      <c r="S443" s="444"/>
      <c r="T443" s="444"/>
      <c r="U443" s="444"/>
      <c r="V443" s="444"/>
      <c r="W443" s="444"/>
      <c r="X443" s="444"/>
      <c r="Y443" s="444"/>
      <c r="Z443" s="444"/>
      <c r="AA443" s="444"/>
    </row>
    <row r="444" spans="1:27" ht="14.5">
      <c r="A444" s="40" t="s">
        <v>853</v>
      </c>
      <c r="B444" s="444" t="s">
        <v>3602</v>
      </c>
      <c r="C444" s="444"/>
      <c r="D444" s="444"/>
      <c r="E444" s="444"/>
      <c r="F444" s="444"/>
      <c r="G444" s="444"/>
      <c r="H444" s="444"/>
      <c r="I444" s="444"/>
      <c r="J444" s="444"/>
      <c r="K444" s="444"/>
      <c r="L444" s="444"/>
      <c r="M444" s="444"/>
      <c r="N444" s="444"/>
      <c r="O444" s="444"/>
      <c r="P444" s="444"/>
      <c r="Q444" s="444"/>
      <c r="R444" s="444"/>
      <c r="S444" s="444"/>
      <c r="T444" s="444"/>
      <c r="U444" s="444"/>
      <c r="V444" s="444"/>
      <c r="W444" s="444"/>
      <c r="X444" s="444"/>
      <c r="Y444" s="444"/>
      <c r="Z444" s="444"/>
      <c r="AA444" s="444"/>
    </row>
    <row r="445" spans="1:27" ht="14.5">
      <c r="A445" s="40" t="s">
        <v>854</v>
      </c>
      <c r="B445" s="444" t="s">
        <v>3603</v>
      </c>
      <c r="C445" s="444" t="s">
        <v>3604</v>
      </c>
      <c r="D445" s="444" t="s">
        <v>3603</v>
      </c>
      <c r="E445" s="444" t="s">
        <v>3605</v>
      </c>
      <c r="F445" s="444"/>
      <c r="G445" s="444"/>
      <c r="H445" s="444"/>
      <c r="I445" s="444"/>
      <c r="J445" s="444"/>
      <c r="K445" s="444"/>
      <c r="L445" s="444"/>
      <c r="M445" s="444"/>
      <c r="N445" s="444"/>
      <c r="O445" s="444"/>
      <c r="P445" s="444"/>
      <c r="Q445" s="444"/>
      <c r="R445" s="444"/>
      <c r="S445" s="444"/>
      <c r="T445" s="444"/>
      <c r="U445" s="444"/>
      <c r="V445" s="444"/>
      <c r="W445" s="444"/>
      <c r="X445" s="444"/>
      <c r="Y445" s="444"/>
      <c r="Z445" s="444"/>
      <c r="AA445" s="444"/>
    </row>
    <row r="446" spans="1:27" ht="14.5">
      <c r="A446" s="40" t="s">
        <v>855</v>
      </c>
      <c r="B446" s="444" t="s">
        <v>759</v>
      </c>
      <c r="C446" s="444"/>
      <c r="D446" s="444"/>
      <c r="E446" s="444"/>
      <c r="F446" s="444"/>
      <c r="G446" s="444"/>
      <c r="H446" s="444"/>
      <c r="I446" s="444"/>
      <c r="J446" s="444"/>
      <c r="K446" s="444"/>
      <c r="L446" s="444"/>
      <c r="M446" s="444" t="s">
        <v>3606</v>
      </c>
      <c r="N446" s="444"/>
      <c r="O446" s="444"/>
      <c r="P446" s="444"/>
      <c r="Q446" s="444"/>
      <c r="R446" s="444"/>
      <c r="S446" s="444"/>
      <c r="T446" s="444"/>
      <c r="U446" s="444"/>
      <c r="V446" s="444"/>
      <c r="W446" s="444"/>
      <c r="X446" s="444"/>
      <c r="Y446" s="444"/>
      <c r="Z446" s="444"/>
      <c r="AA446" s="444"/>
    </row>
    <row r="447" spans="1:27" s="169" customFormat="1" ht="14.5">
      <c r="A447" s="40" t="s">
        <v>858</v>
      </c>
      <c r="B447" s="444" t="s">
        <v>46</v>
      </c>
      <c r="C447" s="444" t="s">
        <v>3607</v>
      </c>
      <c r="D447" s="444" t="s">
        <v>41</v>
      </c>
      <c r="E447" s="444" t="s">
        <v>3571</v>
      </c>
      <c r="F447" s="444"/>
      <c r="G447" s="444"/>
      <c r="H447" s="444"/>
      <c r="I447" s="444"/>
      <c r="J447" s="444" t="s">
        <v>3608</v>
      </c>
      <c r="K447" s="444" t="s">
        <v>3609</v>
      </c>
      <c r="L447" s="444" t="s">
        <v>1961</v>
      </c>
      <c r="M447" s="444"/>
      <c r="N447" s="444"/>
      <c r="O447" s="444"/>
      <c r="P447" s="444"/>
      <c r="Q447" s="444"/>
      <c r="R447" s="444"/>
      <c r="S447" s="444"/>
      <c r="T447" s="444"/>
      <c r="U447" s="444"/>
      <c r="V447" s="444"/>
      <c r="W447" s="444"/>
      <c r="X447" s="444"/>
      <c r="Y447" s="444"/>
      <c r="Z447" s="444"/>
      <c r="AA447" s="444"/>
    </row>
    <row r="448" spans="1:27" ht="14.5">
      <c r="A448" s="40" t="s">
        <v>860</v>
      </c>
      <c r="B448" s="444" t="s">
        <v>759</v>
      </c>
      <c r="C448" s="444"/>
      <c r="D448" s="444"/>
      <c r="E448" s="444"/>
      <c r="F448" s="444"/>
      <c r="G448" s="444"/>
      <c r="H448" s="444"/>
      <c r="I448" s="444"/>
      <c r="J448" s="444"/>
      <c r="K448" s="444"/>
      <c r="L448" s="444"/>
      <c r="M448" s="444"/>
      <c r="N448" s="444"/>
      <c r="O448" s="444"/>
      <c r="P448" s="444"/>
      <c r="Q448" s="444"/>
      <c r="R448" s="444"/>
      <c r="S448" s="444"/>
      <c r="T448" s="444"/>
      <c r="U448" s="444"/>
      <c r="V448" s="444"/>
      <c r="W448" s="444"/>
      <c r="X448" s="444"/>
      <c r="Y448" s="444"/>
      <c r="Z448" s="444"/>
      <c r="AA448" s="444"/>
    </row>
    <row r="449" spans="1:27" s="169" customFormat="1" ht="14.5">
      <c r="A449" s="40" t="s">
        <v>863</v>
      </c>
      <c r="B449" s="444" t="s">
        <v>216</v>
      </c>
      <c r="C449" s="444" t="s">
        <v>3610</v>
      </c>
      <c r="D449" s="444" t="s">
        <v>3611</v>
      </c>
      <c r="E449" s="444" t="s">
        <v>3612</v>
      </c>
      <c r="F449" s="444"/>
      <c r="G449" s="444"/>
      <c r="H449" s="444"/>
      <c r="I449" s="444"/>
      <c r="J449" s="444"/>
      <c r="K449" s="444">
        <v>249</v>
      </c>
      <c r="L449" s="444"/>
      <c r="M449" s="444"/>
      <c r="N449" s="444"/>
      <c r="O449" s="444"/>
      <c r="P449" s="444"/>
      <c r="Q449" s="444"/>
      <c r="R449" s="444"/>
      <c r="S449" s="444"/>
      <c r="T449" s="444"/>
      <c r="U449" s="444"/>
      <c r="V449" s="444"/>
      <c r="W449" s="444"/>
      <c r="X449" s="444"/>
      <c r="Y449" s="444"/>
      <c r="Z449" s="444"/>
      <c r="AA449" s="444"/>
    </row>
    <row r="450" spans="1:27" s="169" customFormat="1" ht="14.5">
      <c r="A450" s="40" t="s">
        <v>866</v>
      </c>
      <c r="B450" s="444" t="s">
        <v>55</v>
      </c>
      <c r="C450" s="444" t="s">
        <v>3587</v>
      </c>
      <c r="D450" s="444"/>
      <c r="E450" s="444"/>
      <c r="F450" s="444"/>
      <c r="G450" s="444"/>
      <c r="H450" s="444"/>
      <c r="I450" s="444"/>
      <c r="J450" s="444"/>
      <c r="K450" s="444"/>
      <c r="L450" s="444"/>
      <c r="M450" s="444"/>
      <c r="N450" s="444"/>
      <c r="O450" s="444"/>
      <c r="P450" s="444"/>
      <c r="Q450" s="444"/>
      <c r="R450" s="444"/>
      <c r="S450" s="444"/>
      <c r="T450" s="444"/>
      <c r="U450" s="444"/>
      <c r="V450" s="444"/>
      <c r="W450" s="444"/>
      <c r="X450" s="444"/>
      <c r="Y450" s="444"/>
      <c r="Z450" s="444"/>
      <c r="AA450" s="444"/>
    </row>
    <row r="451" spans="1:27" s="169" customFormat="1" ht="14.5">
      <c r="A451" s="40" t="s">
        <v>868</v>
      </c>
      <c r="B451" s="444" t="s">
        <v>41</v>
      </c>
      <c r="C451" s="444"/>
      <c r="D451" s="444"/>
      <c r="E451" s="444"/>
      <c r="F451" s="444"/>
      <c r="G451" s="444"/>
      <c r="H451" s="444"/>
      <c r="I451" s="444"/>
      <c r="J451" s="444"/>
      <c r="K451" s="444"/>
      <c r="L451" s="444"/>
      <c r="M451" s="444"/>
      <c r="N451" s="444"/>
      <c r="O451" s="444"/>
      <c r="P451" s="444"/>
      <c r="Q451" s="444"/>
      <c r="R451" s="444"/>
      <c r="S451" s="444"/>
      <c r="T451" s="444"/>
      <c r="U451" s="444"/>
      <c r="V451" s="444"/>
      <c r="W451" s="444"/>
      <c r="X451" s="444"/>
      <c r="Y451" s="444"/>
      <c r="Z451" s="444"/>
      <c r="AA451" s="444"/>
    </row>
    <row r="452" spans="1:27" s="175" customFormat="1" ht="14.5">
      <c r="A452" s="40" t="s">
        <v>871</v>
      </c>
      <c r="B452" s="444" t="s">
        <v>3613</v>
      </c>
      <c r="C452" s="444" t="s">
        <v>759</v>
      </c>
      <c r="D452" s="444"/>
      <c r="E452" s="444"/>
      <c r="F452" s="444"/>
      <c r="G452" s="444"/>
      <c r="H452" s="444"/>
      <c r="I452" s="444"/>
      <c r="J452" s="444"/>
      <c r="K452" s="444"/>
      <c r="L452" s="444"/>
      <c r="M452" s="444" t="s">
        <v>3614</v>
      </c>
      <c r="N452" s="444"/>
      <c r="O452" s="444"/>
      <c r="P452" s="444"/>
      <c r="Q452" s="444"/>
      <c r="R452" s="444"/>
      <c r="S452" s="444"/>
      <c r="T452" s="444"/>
      <c r="U452" s="444"/>
      <c r="V452" s="444"/>
      <c r="W452" s="444"/>
      <c r="X452" s="444"/>
      <c r="Y452" s="444"/>
      <c r="Z452" s="444"/>
      <c r="AA452" s="444"/>
    </row>
    <row r="453" spans="1:27" s="175" customFormat="1" ht="14.5">
      <c r="A453" s="40" t="s">
        <v>874</v>
      </c>
      <c r="B453" s="444" t="s">
        <v>55</v>
      </c>
      <c r="C453" s="444" t="s">
        <v>3615</v>
      </c>
      <c r="D453" s="444" t="s">
        <v>41</v>
      </c>
      <c r="E453" s="444" t="s">
        <v>3616</v>
      </c>
      <c r="F453" s="444" t="s">
        <v>41</v>
      </c>
      <c r="G453" s="444" t="s">
        <v>55</v>
      </c>
      <c r="H453" s="444"/>
      <c r="I453" s="444"/>
      <c r="J453" s="444" t="s">
        <v>2358</v>
      </c>
      <c r="K453" s="444"/>
      <c r="L453" s="444"/>
      <c r="M453" s="444"/>
      <c r="N453" s="444"/>
      <c r="O453" s="444"/>
      <c r="P453" s="444"/>
      <c r="Q453" s="444"/>
      <c r="R453" s="444"/>
      <c r="S453" s="444"/>
      <c r="T453" s="444"/>
      <c r="U453" s="444"/>
      <c r="V453" s="444"/>
      <c r="W453" s="444"/>
      <c r="X453" s="444"/>
      <c r="Y453" s="444"/>
      <c r="Z453" s="444"/>
      <c r="AA453" s="444"/>
    </row>
    <row r="454" spans="1:27" s="175" customFormat="1" ht="14.5">
      <c r="A454" s="40" t="s">
        <v>877</v>
      </c>
      <c r="B454" s="444" t="s">
        <v>759</v>
      </c>
      <c r="C454" s="444"/>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44"/>
      <c r="Z454" s="444"/>
      <c r="AA454" s="444"/>
    </row>
    <row r="455" spans="1:27" s="175" customFormat="1" ht="14.5">
      <c r="A455" s="40" t="s">
        <v>880</v>
      </c>
      <c r="B455" s="444" t="s">
        <v>759</v>
      </c>
      <c r="C455" s="444"/>
      <c r="D455" s="444"/>
      <c r="E455" s="444"/>
      <c r="F455" s="444"/>
      <c r="G455" s="444"/>
      <c r="H455" s="444"/>
      <c r="I455" s="444"/>
      <c r="J455" s="444"/>
      <c r="K455" s="444"/>
      <c r="L455" s="444"/>
      <c r="M455" s="444"/>
      <c r="N455" s="444"/>
      <c r="O455" s="444"/>
      <c r="P455" s="444"/>
      <c r="Q455" s="444"/>
      <c r="R455" s="444"/>
      <c r="S455" s="444"/>
      <c r="T455" s="444"/>
      <c r="U455" s="444"/>
      <c r="V455" s="444"/>
      <c r="W455" s="444"/>
      <c r="X455" s="444"/>
      <c r="Y455" s="444"/>
      <c r="Z455" s="444"/>
      <c r="AA455" s="444"/>
    </row>
    <row r="456" spans="1:27" s="175" customFormat="1" ht="14.5">
      <c r="A456" s="40" t="s">
        <v>883</v>
      </c>
      <c r="B456" s="444" t="s">
        <v>3617</v>
      </c>
      <c r="C456" s="444" t="s">
        <v>2699</v>
      </c>
      <c r="D456" s="444" t="s">
        <v>3617</v>
      </c>
      <c r="E456" s="444" t="s">
        <v>3557</v>
      </c>
      <c r="F456" s="444"/>
      <c r="G456" s="444"/>
      <c r="H456" s="444"/>
      <c r="I456" s="444"/>
      <c r="J456" s="444"/>
      <c r="K456" s="444"/>
      <c r="L456" s="444"/>
      <c r="M456" s="444"/>
      <c r="N456" s="444"/>
      <c r="O456" s="444"/>
      <c r="P456" s="444"/>
      <c r="Q456" s="444"/>
      <c r="R456" s="444"/>
      <c r="S456" s="444"/>
      <c r="T456" s="444"/>
      <c r="U456" s="444"/>
      <c r="V456" s="444"/>
      <c r="W456" s="444"/>
      <c r="X456" s="444"/>
      <c r="Y456" s="444"/>
      <c r="Z456" s="444"/>
      <c r="AA456" s="444"/>
    </row>
    <row r="457" spans="1:27" s="175" customFormat="1" ht="14.5">
      <c r="A457" s="40" t="s">
        <v>885</v>
      </c>
      <c r="B457" s="444" t="s">
        <v>41</v>
      </c>
      <c r="C457" s="444" t="s">
        <v>3618</v>
      </c>
      <c r="D457" s="444" t="s">
        <v>140</v>
      </c>
      <c r="E457" s="444" t="s">
        <v>3619</v>
      </c>
      <c r="F457" s="444"/>
      <c r="G457" s="444"/>
      <c r="H457" s="444"/>
      <c r="I457" s="444"/>
      <c r="J457" s="444"/>
      <c r="K457" s="444"/>
      <c r="L457" s="444"/>
      <c r="M457" s="444"/>
      <c r="N457" s="444"/>
      <c r="O457" s="444"/>
      <c r="P457" s="444"/>
      <c r="Q457" s="444"/>
      <c r="R457" s="444"/>
      <c r="S457" s="444"/>
      <c r="T457" s="444"/>
      <c r="U457" s="444"/>
      <c r="V457" s="444"/>
      <c r="W457" s="444"/>
      <c r="X457" s="444"/>
      <c r="Y457" s="444"/>
      <c r="Z457" s="444"/>
      <c r="AA457" s="444"/>
    </row>
    <row r="458" spans="1:27" s="175" customFormat="1" ht="14.5">
      <c r="A458" s="40" t="s">
        <v>888</v>
      </c>
      <c r="B458" s="444" t="s">
        <v>3620</v>
      </c>
      <c r="C458" s="444" t="s">
        <v>3621</v>
      </c>
      <c r="D458" s="444" t="s">
        <v>3622</v>
      </c>
      <c r="E458" s="444" t="s">
        <v>3557</v>
      </c>
      <c r="F458" s="444"/>
      <c r="G458" s="444"/>
      <c r="H458" s="444"/>
      <c r="I458" s="444"/>
      <c r="J458" s="444"/>
      <c r="K458" s="444"/>
      <c r="L458" s="444"/>
      <c r="M458" s="444"/>
      <c r="N458" s="444"/>
      <c r="O458" s="444"/>
      <c r="P458" s="444"/>
      <c r="Q458" s="444"/>
      <c r="R458" s="444"/>
      <c r="S458" s="444"/>
      <c r="T458" s="444"/>
      <c r="U458" s="444"/>
      <c r="V458" s="444"/>
      <c r="W458" s="444"/>
      <c r="X458" s="444"/>
      <c r="Y458" s="444"/>
      <c r="Z458" s="444"/>
      <c r="AA458" s="444"/>
    </row>
    <row r="459" spans="1:27" s="175" customFormat="1" ht="14.5">
      <c r="A459" s="40" t="s">
        <v>891</v>
      </c>
      <c r="B459" s="444" t="s">
        <v>759</v>
      </c>
      <c r="C459" s="444"/>
      <c r="D459" s="444"/>
      <c r="E459" s="444"/>
      <c r="F459" s="444"/>
      <c r="G459" s="444"/>
      <c r="H459" s="444"/>
      <c r="I459" s="444"/>
      <c r="J459" s="444"/>
      <c r="K459" s="444"/>
      <c r="L459" s="444"/>
      <c r="M459" s="444"/>
      <c r="N459" s="444"/>
      <c r="O459" s="444"/>
      <c r="P459" s="444"/>
      <c r="Q459" s="444"/>
      <c r="R459" s="444"/>
      <c r="S459" s="444"/>
      <c r="T459" s="444"/>
      <c r="U459" s="444"/>
      <c r="V459" s="444"/>
      <c r="W459" s="444"/>
      <c r="X459" s="444"/>
      <c r="Y459" s="444"/>
      <c r="Z459" s="444"/>
      <c r="AA459" s="444"/>
    </row>
    <row r="460" spans="1:27" s="175" customFormat="1" ht="14.5">
      <c r="A460" s="40" t="s">
        <v>893</v>
      </c>
      <c r="B460" s="444" t="s">
        <v>759</v>
      </c>
      <c r="C460" s="444"/>
      <c r="D460" s="444"/>
      <c r="E460" s="444"/>
      <c r="F460" s="444"/>
      <c r="G460" s="444"/>
      <c r="H460" s="444"/>
      <c r="I460" s="444"/>
      <c r="J460" s="444"/>
      <c r="K460" s="444"/>
      <c r="L460" s="444"/>
      <c r="M460" s="444"/>
      <c r="N460" s="444"/>
      <c r="O460" s="444"/>
      <c r="P460" s="444"/>
      <c r="Q460" s="444"/>
      <c r="R460" s="444"/>
      <c r="S460" s="444"/>
      <c r="T460" s="444"/>
      <c r="U460" s="444"/>
      <c r="V460" s="444"/>
      <c r="W460" s="444"/>
      <c r="X460" s="444"/>
      <c r="Y460" s="444"/>
      <c r="Z460" s="444"/>
      <c r="AA460" s="444"/>
    </row>
    <row r="461" spans="1:27" s="169" customFormat="1" ht="14.5">
      <c r="A461" s="40" t="s">
        <v>896</v>
      </c>
      <c r="B461" s="444" t="s">
        <v>759</v>
      </c>
      <c r="C461" s="444"/>
      <c r="D461" s="444"/>
      <c r="E461" s="444"/>
      <c r="F461" s="444"/>
      <c r="G461" s="444"/>
      <c r="H461" s="444"/>
      <c r="I461" s="444"/>
      <c r="J461" s="444"/>
      <c r="K461" s="444"/>
      <c r="L461" s="444"/>
      <c r="M461" s="444"/>
      <c r="N461" s="444"/>
      <c r="O461" s="444"/>
      <c r="P461" s="444"/>
      <c r="Q461" s="444"/>
      <c r="R461" s="444"/>
      <c r="S461" s="444"/>
      <c r="T461" s="444"/>
      <c r="U461" s="444"/>
      <c r="V461" s="444"/>
      <c r="W461" s="444"/>
      <c r="X461" s="444"/>
      <c r="Y461" s="444"/>
      <c r="Z461" s="444"/>
      <c r="AA461" s="444"/>
    </row>
    <row r="462" spans="1:27" s="175" customFormat="1" ht="14.5">
      <c r="A462" s="40" t="s">
        <v>899</v>
      </c>
      <c r="B462" s="444" t="s">
        <v>759</v>
      </c>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c r="AA462" s="444"/>
    </row>
    <row r="463" spans="1:27" s="175" customFormat="1" ht="14.5">
      <c r="A463" s="40" t="s">
        <v>900</v>
      </c>
      <c r="B463" s="444" t="s">
        <v>759</v>
      </c>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c r="AA463" s="444"/>
    </row>
    <row r="464" spans="1:27" s="175" customFormat="1" ht="14.5">
      <c r="A464" s="40" t="s">
        <v>903</v>
      </c>
      <c r="B464" s="444" t="s">
        <v>759</v>
      </c>
      <c r="C464" s="444"/>
      <c r="D464" s="444"/>
      <c r="E464" s="444"/>
      <c r="F464" s="444"/>
      <c r="G464" s="444"/>
      <c r="H464" s="444"/>
      <c r="I464" s="444"/>
      <c r="J464" s="444"/>
      <c r="K464" s="444"/>
      <c r="L464" s="444"/>
      <c r="M464" s="444"/>
      <c r="N464" s="444"/>
      <c r="O464" s="444"/>
      <c r="P464" s="444"/>
      <c r="Q464" s="444"/>
      <c r="R464" s="444"/>
      <c r="S464" s="444"/>
      <c r="T464" s="444"/>
      <c r="U464" s="444"/>
      <c r="V464" s="444"/>
      <c r="W464" s="444"/>
      <c r="X464" s="444"/>
      <c r="Y464" s="444"/>
      <c r="Z464" s="444"/>
      <c r="AA464" s="444"/>
    </row>
    <row r="465" spans="1:27" s="179" customFormat="1" ht="14.5">
      <c r="A465" s="40" t="s">
        <v>905</v>
      </c>
      <c r="B465" s="444" t="s">
        <v>3578</v>
      </c>
      <c r="C465" s="444" t="s">
        <v>3418</v>
      </c>
      <c r="D465" s="444" t="s">
        <v>3578</v>
      </c>
      <c r="E465" s="444" t="s">
        <v>3623</v>
      </c>
      <c r="F465" s="444"/>
      <c r="G465" s="444"/>
      <c r="H465" s="444"/>
      <c r="I465" s="444"/>
      <c r="J465" s="444" t="s">
        <v>3624</v>
      </c>
      <c r="K465" s="444"/>
      <c r="L465" s="444"/>
      <c r="M465" s="444" t="s">
        <v>3625</v>
      </c>
      <c r="N465" s="444"/>
      <c r="O465" s="444"/>
      <c r="P465" s="444"/>
      <c r="Q465" s="444"/>
      <c r="R465" s="444"/>
      <c r="S465" s="444"/>
      <c r="T465" s="444"/>
      <c r="U465" s="444"/>
      <c r="V465" s="444"/>
      <c r="W465" s="444"/>
      <c r="X465" s="444"/>
      <c r="Y465" s="444"/>
      <c r="Z465" s="444"/>
      <c r="AA465" s="444"/>
    </row>
    <row r="466" spans="1:27" s="179" customFormat="1" ht="14.5">
      <c r="A466" s="40" t="s">
        <v>909</v>
      </c>
      <c r="B466" s="444" t="s">
        <v>41</v>
      </c>
      <c r="C466" s="444" t="s">
        <v>3418</v>
      </c>
      <c r="D466" s="444" t="s">
        <v>41</v>
      </c>
      <c r="E466" s="444" t="s">
        <v>3557</v>
      </c>
      <c r="F466" s="444" t="s">
        <v>41</v>
      </c>
      <c r="G466" s="444" t="s">
        <v>55</v>
      </c>
      <c r="H466" s="444"/>
      <c r="I466" s="444"/>
      <c r="J466" s="444"/>
      <c r="K466" s="444" t="s">
        <v>2358</v>
      </c>
      <c r="L466" s="444"/>
      <c r="M466" s="444"/>
      <c r="N466" s="444"/>
      <c r="O466" s="444"/>
      <c r="P466" s="444"/>
      <c r="Q466" s="444"/>
      <c r="R466" s="444"/>
      <c r="S466" s="444"/>
      <c r="T466" s="444"/>
      <c r="U466" s="444"/>
      <c r="V466" s="444"/>
      <c r="W466" s="444"/>
      <c r="X466" s="444"/>
      <c r="Y466" s="444"/>
      <c r="Z466" s="444"/>
      <c r="AA466" s="444"/>
    </row>
    <row r="467" spans="1:27" s="179" customFormat="1" ht="14.5">
      <c r="A467" s="40" t="s">
        <v>67</v>
      </c>
      <c r="B467" s="444" t="s">
        <v>41</v>
      </c>
      <c r="C467" s="444"/>
      <c r="D467" s="444"/>
      <c r="E467" s="444"/>
      <c r="F467" s="444" t="s">
        <v>41</v>
      </c>
      <c r="G467" s="444" t="s">
        <v>3626</v>
      </c>
      <c r="H467" s="444"/>
      <c r="I467" s="444"/>
      <c r="J467" s="444"/>
      <c r="K467" s="444"/>
      <c r="L467" s="444"/>
      <c r="M467" s="444"/>
      <c r="N467" s="444"/>
      <c r="O467" s="444"/>
      <c r="P467" s="444"/>
      <c r="Q467" s="444"/>
      <c r="R467" s="444"/>
      <c r="S467" s="444"/>
      <c r="T467" s="444"/>
      <c r="U467" s="444"/>
      <c r="V467" s="444"/>
      <c r="W467" s="444"/>
      <c r="X467" s="444"/>
      <c r="Y467" s="444"/>
      <c r="Z467" s="444"/>
      <c r="AA467" s="444"/>
    </row>
    <row r="468" spans="1:27" s="175" customFormat="1" ht="14.5">
      <c r="A468" s="40" t="s">
        <v>915</v>
      </c>
      <c r="B468" s="444" t="s">
        <v>759</v>
      </c>
      <c r="C468" s="444"/>
      <c r="D468" s="444"/>
      <c r="E468" s="444"/>
      <c r="F468" s="436"/>
      <c r="G468" s="436"/>
      <c r="H468" s="444"/>
      <c r="I468" s="444"/>
      <c r="J468" s="444"/>
      <c r="K468" s="444"/>
      <c r="L468" s="444"/>
      <c r="M468" s="444"/>
      <c r="N468" s="444"/>
      <c r="O468" s="444"/>
      <c r="P468" s="444"/>
      <c r="Q468" s="444"/>
      <c r="R468" s="444"/>
      <c r="S468" s="444"/>
      <c r="T468" s="444"/>
      <c r="U468" s="444"/>
      <c r="V468" s="444"/>
      <c r="W468" s="444"/>
      <c r="X468" s="444"/>
      <c r="Y468" s="444"/>
      <c r="Z468" s="444"/>
      <c r="AA468" s="444"/>
    </row>
    <row r="469" spans="1:27" s="185" customFormat="1" ht="14.5">
      <c r="A469" s="40" t="s">
        <v>919</v>
      </c>
      <c r="B469" s="444" t="s">
        <v>759</v>
      </c>
      <c r="C469" s="444"/>
      <c r="D469" s="444"/>
      <c r="E469" s="444"/>
      <c r="F469" s="436"/>
      <c r="G469" s="436"/>
      <c r="H469" s="444"/>
      <c r="I469" s="444"/>
      <c r="J469" s="444"/>
      <c r="K469" s="444"/>
      <c r="L469" s="444"/>
      <c r="M469" s="444"/>
      <c r="N469" s="444"/>
      <c r="O469" s="444"/>
      <c r="P469" s="444"/>
      <c r="Q469" s="444"/>
      <c r="R469" s="444"/>
      <c r="S469" s="444"/>
      <c r="T469" s="444"/>
      <c r="U469" s="444"/>
      <c r="V469" s="444"/>
      <c r="W469" s="444"/>
      <c r="X469" s="444"/>
      <c r="Y469" s="444"/>
      <c r="Z469" s="444"/>
      <c r="AA469" s="444"/>
    </row>
    <row r="470" spans="1:27" s="185" customFormat="1" ht="14.5">
      <c r="A470" s="40" t="s">
        <v>924</v>
      </c>
      <c r="B470" s="444" t="s">
        <v>214</v>
      </c>
      <c r="C470" s="444" t="s">
        <v>3627</v>
      </c>
      <c r="D470" s="444" t="s">
        <v>214</v>
      </c>
      <c r="E470" s="444" t="s">
        <v>3628</v>
      </c>
      <c r="F470" s="91" t="s">
        <v>3629</v>
      </c>
      <c r="G470" s="444" t="s">
        <v>3630</v>
      </c>
      <c r="H470" s="444"/>
      <c r="I470" s="444"/>
      <c r="J470" s="444" t="s">
        <v>1961</v>
      </c>
      <c r="K470" s="444" t="s">
        <v>2358</v>
      </c>
      <c r="L470" s="444"/>
      <c r="M470" s="444"/>
      <c r="N470" s="444"/>
      <c r="O470" s="444"/>
      <c r="P470" s="444"/>
      <c r="Q470" s="444"/>
      <c r="R470" s="444"/>
      <c r="S470" s="444"/>
      <c r="T470" s="444"/>
      <c r="U470" s="444"/>
      <c r="V470" s="444"/>
      <c r="W470" s="444"/>
      <c r="X470" s="444"/>
      <c r="Y470" s="444"/>
      <c r="Z470" s="444"/>
      <c r="AA470" s="444"/>
    </row>
    <row r="471" spans="1:27" s="185" customFormat="1" ht="14.5">
      <c r="A471" s="40" t="s">
        <v>926</v>
      </c>
      <c r="B471" s="444" t="s">
        <v>759</v>
      </c>
      <c r="C471" s="444"/>
      <c r="D471" s="444"/>
      <c r="E471" s="444"/>
      <c r="F471" s="91"/>
      <c r="G471" s="444"/>
      <c r="H471" s="444"/>
      <c r="I471" s="444"/>
      <c r="J471" s="444"/>
      <c r="K471" s="444"/>
      <c r="L471" s="444"/>
      <c r="M471" s="444"/>
      <c r="N471" s="444"/>
      <c r="O471" s="444"/>
      <c r="P471" s="444"/>
      <c r="Q471" s="444"/>
      <c r="R471" s="444"/>
      <c r="S471" s="444"/>
      <c r="T471" s="444"/>
      <c r="U471" s="444"/>
      <c r="V471" s="444"/>
      <c r="W471" s="444"/>
      <c r="X471" s="444"/>
      <c r="Y471" s="444"/>
      <c r="Z471" s="444"/>
      <c r="AA471" s="444"/>
    </row>
    <row r="472" spans="1:27" s="185" customFormat="1" ht="14.5">
      <c r="A472" s="40" t="s">
        <v>928</v>
      </c>
      <c r="B472" s="444" t="s">
        <v>3631</v>
      </c>
      <c r="C472" s="444" t="s">
        <v>2699</v>
      </c>
      <c r="D472" s="444"/>
      <c r="E472" s="444"/>
      <c r="F472" s="91"/>
      <c r="G472" s="444"/>
      <c r="H472" s="444"/>
      <c r="I472" s="444"/>
      <c r="J472" s="444"/>
      <c r="K472" s="444"/>
      <c r="L472" s="444"/>
      <c r="M472" s="444"/>
      <c r="N472" s="444"/>
      <c r="O472" s="444"/>
      <c r="P472" s="444"/>
      <c r="Q472" s="444"/>
      <c r="R472" s="444"/>
      <c r="S472" s="444"/>
      <c r="T472" s="444"/>
      <c r="U472" s="444"/>
      <c r="V472" s="444"/>
      <c r="W472" s="444"/>
      <c r="X472" s="444"/>
      <c r="Y472" s="444"/>
      <c r="Z472" s="444"/>
      <c r="AA472" s="444"/>
    </row>
    <row r="473" spans="1:27" s="185" customFormat="1" ht="14.5">
      <c r="A473" s="40" t="s">
        <v>932</v>
      </c>
      <c r="B473" s="444" t="s">
        <v>3632</v>
      </c>
      <c r="C473" s="444" t="s">
        <v>759</v>
      </c>
      <c r="D473" s="444"/>
      <c r="E473" s="444"/>
      <c r="F473" s="91"/>
      <c r="G473" s="444"/>
      <c r="H473" s="444"/>
      <c r="I473" s="444"/>
      <c r="J473" s="444"/>
      <c r="K473" s="444"/>
      <c r="L473" s="444"/>
      <c r="M473" s="444"/>
      <c r="N473" s="444"/>
      <c r="O473" s="444"/>
      <c r="P473" s="444"/>
      <c r="Q473" s="444"/>
      <c r="R473" s="444"/>
      <c r="S473" s="444"/>
      <c r="T473" s="444"/>
      <c r="U473" s="444"/>
      <c r="V473" s="444"/>
      <c r="W473" s="444"/>
      <c r="X473" s="444"/>
      <c r="Y473" s="444"/>
      <c r="Z473" s="444"/>
      <c r="AA473" s="444"/>
    </row>
    <row r="474" spans="1:27" s="185" customFormat="1" ht="14.5">
      <c r="A474" s="40" t="s">
        <v>933</v>
      </c>
      <c r="B474" s="444" t="s">
        <v>759</v>
      </c>
      <c r="C474" s="444"/>
      <c r="D474" s="444"/>
      <c r="E474" s="444"/>
      <c r="F474" s="91"/>
      <c r="G474" s="444"/>
      <c r="H474" s="444"/>
      <c r="I474" s="444"/>
      <c r="J474" s="444"/>
      <c r="K474" s="444"/>
      <c r="L474" s="444"/>
      <c r="M474" s="444"/>
      <c r="N474" s="444"/>
      <c r="O474" s="444"/>
      <c r="P474" s="444"/>
      <c r="Q474" s="444"/>
      <c r="R474" s="444"/>
      <c r="S474" s="444"/>
      <c r="T474" s="444"/>
      <c r="U474" s="444"/>
      <c r="V474" s="444"/>
      <c r="W474" s="444"/>
      <c r="X474" s="444"/>
      <c r="Y474" s="444"/>
      <c r="Z474" s="444"/>
      <c r="AA474" s="444"/>
    </row>
    <row r="475" spans="1:27" s="185" customFormat="1" ht="14.5">
      <c r="A475" s="40" t="s">
        <v>936</v>
      </c>
      <c r="B475" s="444" t="s">
        <v>3578</v>
      </c>
      <c r="C475" s="444" t="s">
        <v>759</v>
      </c>
      <c r="D475" s="444"/>
      <c r="E475" s="444"/>
      <c r="F475" s="91"/>
      <c r="G475" s="444"/>
      <c r="H475" s="444"/>
      <c r="I475" s="444"/>
      <c r="J475" s="444"/>
      <c r="K475" s="444"/>
      <c r="L475" s="444"/>
      <c r="M475" s="444"/>
      <c r="N475" s="444"/>
      <c r="O475" s="444"/>
      <c r="P475" s="444"/>
      <c r="Q475" s="444"/>
      <c r="R475" s="444"/>
      <c r="S475" s="444"/>
      <c r="T475" s="444"/>
      <c r="U475" s="444"/>
      <c r="V475" s="444"/>
      <c r="W475" s="444"/>
      <c r="X475" s="444"/>
      <c r="Y475" s="444"/>
      <c r="Z475" s="444"/>
      <c r="AA475" s="444"/>
    </row>
    <row r="476" spans="1:27" s="185" customFormat="1" ht="14.5">
      <c r="A476" s="40" t="s">
        <v>940</v>
      </c>
      <c r="B476" s="444" t="s">
        <v>55</v>
      </c>
      <c r="C476" s="444" t="s">
        <v>2699</v>
      </c>
      <c r="D476" s="444" t="s">
        <v>41</v>
      </c>
      <c r="E476" s="444" t="s">
        <v>3633</v>
      </c>
      <c r="F476" s="91"/>
      <c r="G476" s="444"/>
      <c r="H476" s="444"/>
      <c r="I476" s="444"/>
      <c r="J476" s="444"/>
      <c r="K476" s="444"/>
      <c r="L476" s="444"/>
      <c r="M476" s="444"/>
      <c r="N476" s="444"/>
      <c r="O476" s="444"/>
      <c r="P476" s="444"/>
      <c r="Q476" s="444"/>
      <c r="R476" s="444"/>
      <c r="S476" s="444"/>
      <c r="T476" s="444"/>
      <c r="U476" s="444"/>
      <c r="V476" s="444"/>
      <c r="W476" s="444"/>
      <c r="X476" s="444"/>
      <c r="Y476" s="444"/>
      <c r="Z476" s="444"/>
      <c r="AA476" s="444"/>
    </row>
    <row r="477" spans="1:27" s="185" customFormat="1" ht="14.5">
      <c r="A477" s="40" t="s">
        <v>710</v>
      </c>
      <c r="B477" s="444" t="s">
        <v>41</v>
      </c>
      <c r="C477" s="444"/>
      <c r="D477" s="444" t="s">
        <v>41</v>
      </c>
      <c r="E477" s="444" t="s">
        <v>3634</v>
      </c>
      <c r="F477" s="91"/>
      <c r="G477" s="444"/>
      <c r="H477" s="444"/>
      <c r="I477" s="444"/>
      <c r="J477" s="444"/>
      <c r="K477" s="444"/>
      <c r="L477" s="444"/>
      <c r="M477" s="444"/>
      <c r="N477" s="444"/>
      <c r="O477" s="444"/>
      <c r="P477" s="444"/>
      <c r="Q477" s="444"/>
      <c r="R477" s="444"/>
      <c r="S477" s="444"/>
      <c r="T477" s="444"/>
      <c r="U477" s="444"/>
      <c r="V477" s="444"/>
      <c r="W477" s="444"/>
      <c r="X477" s="444"/>
      <c r="Y477" s="444"/>
      <c r="Z477" s="444"/>
      <c r="AA477" s="444"/>
    </row>
    <row r="478" spans="1:27" s="185" customFormat="1" ht="14.5">
      <c r="A478" s="40" t="s">
        <v>942</v>
      </c>
      <c r="B478" s="444" t="s">
        <v>55</v>
      </c>
      <c r="C478" s="444" t="s">
        <v>3635</v>
      </c>
      <c r="D478" s="444" t="s">
        <v>55</v>
      </c>
      <c r="E478" s="444" t="s">
        <v>3636</v>
      </c>
      <c r="F478" s="91"/>
      <c r="G478" s="444" t="s">
        <v>248</v>
      </c>
      <c r="H478" s="444"/>
      <c r="I478" s="444"/>
      <c r="J478" s="444"/>
      <c r="K478" s="444"/>
      <c r="L478" s="444"/>
      <c r="M478" s="444" t="s">
        <v>3637</v>
      </c>
      <c r="N478" s="444"/>
      <c r="O478" s="444"/>
      <c r="P478" s="444"/>
      <c r="Q478" s="444"/>
      <c r="R478" s="444"/>
      <c r="S478" s="444"/>
      <c r="T478" s="444"/>
      <c r="U478" s="444"/>
      <c r="V478" s="444"/>
      <c r="W478" s="444"/>
      <c r="X478" s="444"/>
      <c r="Y478" s="444"/>
      <c r="Z478" s="444"/>
      <c r="AA478" s="444"/>
    </row>
    <row r="479" spans="1:27" s="185" customFormat="1" ht="14.5">
      <c r="A479" s="40" t="s">
        <v>944</v>
      </c>
      <c r="B479" s="444" t="s">
        <v>41</v>
      </c>
      <c r="C479" s="444"/>
      <c r="D479" s="444"/>
      <c r="E479" s="444"/>
      <c r="F479" s="91"/>
      <c r="G479" s="444"/>
      <c r="H479" s="444"/>
      <c r="I479" s="444"/>
      <c r="J479" s="444"/>
      <c r="K479" s="444"/>
      <c r="L479" s="444"/>
      <c r="M479" s="444"/>
      <c r="N479" s="444"/>
      <c r="O479" s="444"/>
      <c r="P479" s="444"/>
      <c r="Q479" s="444"/>
      <c r="R479" s="444"/>
      <c r="S479" s="444"/>
      <c r="T479" s="444"/>
      <c r="U479" s="444"/>
      <c r="V479" s="444"/>
      <c r="W479" s="444"/>
      <c r="X479" s="444"/>
      <c r="Y479" s="444"/>
      <c r="Z479" s="444"/>
      <c r="AA479" s="444"/>
    </row>
    <row r="480" spans="1:27" s="185" customFormat="1" ht="14.5">
      <c r="A480" s="188" t="s">
        <v>948</v>
      </c>
      <c r="B480" s="444" t="s">
        <v>759</v>
      </c>
      <c r="C480" s="444"/>
      <c r="D480" s="444"/>
      <c r="E480" s="444"/>
      <c r="F480" s="91"/>
      <c r="G480" s="444" t="s">
        <v>55</v>
      </c>
      <c r="H480" s="444"/>
      <c r="I480" s="444"/>
      <c r="J480" s="444"/>
      <c r="K480" s="444"/>
      <c r="L480" s="444" t="s">
        <v>3638</v>
      </c>
      <c r="M480" s="444"/>
      <c r="N480" s="444"/>
      <c r="O480" s="444"/>
      <c r="P480" s="444"/>
      <c r="Q480" s="444"/>
      <c r="R480" s="444"/>
      <c r="S480" s="444"/>
      <c r="T480" s="444"/>
      <c r="U480" s="444"/>
      <c r="V480" s="444"/>
      <c r="W480" s="444"/>
      <c r="X480" s="444"/>
      <c r="Y480" s="444"/>
      <c r="Z480" s="444"/>
      <c r="AA480" s="444"/>
    </row>
    <row r="481" spans="1:27" s="185" customFormat="1" ht="14.5">
      <c r="A481" s="40" t="s">
        <v>950</v>
      </c>
      <c r="B481" s="444" t="s">
        <v>3578</v>
      </c>
      <c r="C481" s="444"/>
      <c r="D481" s="444"/>
      <c r="E481" s="444"/>
      <c r="F481" s="91" t="s">
        <v>41</v>
      </c>
      <c r="G481" s="444" t="s">
        <v>214</v>
      </c>
      <c r="H481" s="444"/>
      <c r="I481" s="444"/>
      <c r="J481" s="444"/>
      <c r="K481" s="444"/>
      <c r="L481" s="444"/>
      <c r="M481" s="444"/>
      <c r="N481" s="444"/>
      <c r="O481" s="444"/>
      <c r="P481" s="444"/>
      <c r="Q481" s="444"/>
      <c r="R481" s="444"/>
      <c r="S481" s="444"/>
      <c r="T481" s="444"/>
      <c r="U481" s="444"/>
      <c r="V481" s="444"/>
      <c r="W481" s="444"/>
      <c r="X481" s="444"/>
      <c r="Y481" s="444"/>
      <c r="Z481" s="444"/>
      <c r="AA481" s="444"/>
    </row>
    <row r="482" spans="1:27" s="185" customFormat="1" ht="14.5">
      <c r="A482" s="40" t="s">
        <v>955</v>
      </c>
      <c r="B482" s="444" t="s">
        <v>55</v>
      </c>
      <c r="C482" s="444" t="s">
        <v>3418</v>
      </c>
      <c r="D482" s="444" t="s">
        <v>55</v>
      </c>
      <c r="E482" s="444" t="s">
        <v>3639</v>
      </c>
      <c r="F482" s="91" t="s">
        <v>41</v>
      </c>
      <c r="G482" s="444" t="s">
        <v>55</v>
      </c>
      <c r="H482" s="444"/>
      <c r="I482" s="444"/>
      <c r="J482" s="444" t="s">
        <v>2358</v>
      </c>
      <c r="K482" s="444"/>
      <c r="L482" s="444"/>
      <c r="M482" s="444" t="s">
        <v>3640</v>
      </c>
      <c r="N482" s="444"/>
      <c r="O482" s="444"/>
      <c r="P482" s="444"/>
      <c r="Q482" s="444"/>
      <c r="R482" s="444"/>
      <c r="S482" s="444"/>
      <c r="T482" s="444"/>
      <c r="U482" s="444"/>
      <c r="V482" s="444"/>
      <c r="W482" s="444"/>
      <c r="X482" s="444"/>
      <c r="Y482" s="444"/>
      <c r="Z482" s="444"/>
      <c r="AA482" s="444"/>
    </row>
    <row r="483" spans="1:27" s="185" customFormat="1" ht="14.5">
      <c r="A483" s="40" t="s">
        <v>958</v>
      </c>
      <c r="B483" s="444" t="s">
        <v>41</v>
      </c>
      <c r="C483" s="444" t="s">
        <v>3641</v>
      </c>
      <c r="D483" s="444" t="s">
        <v>41</v>
      </c>
      <c r="E483" s="444" t="s">
        <v>3587</v>
      </c>
      <c r="F483" s="91"/>
      <c r="G483" s="444"/>
      <c r="H483" s="444"/>
      <c r="I483" s="444"/>
      <c r="J483" s="444"/>
      <c r="K483" s="444"/>
      <c r="L483" s="444"/>
      <c r="M483" s="444"/>
      <c r="N483" s="444"/>
      <c r="O483" s="444"/>
      <c r="P483" s="444"/>
      <c r="Q483" s="444"/>
      <c r="R483" s="444"/>
      <c r="S483" s="444"/>
      <c r="T483" s="444"/>
      <c r="U483" s="444"/>
      <c r="V483" s="444"/>
      <c r="W483" s="444"/>
      <c r="X483" s="444"/>
      <c r="Y483" s="444"/>
      <c r="Z483" s="444"/>
      <c r="AA483" s="444"/>
    </row>
    <row r="484" spans="1:27" s="185" customFormat="1" ht="14.5">
      <c r="A484" s="40" t="s">
        <v>961</v>
      </c>
      <c r="B484" s="444" t="s">
        <v>41</v>
      </c>
      <c r="C484" s="444" t="s">
        <v>3418</v>
      </c>
      <c r="D484" s="444"/>
      <c r="E484" s="444"/>
      <c r="F484" s="91"/>
      <c r="G484" s="444"/>
      <c r="H484" s="444"/>
      <c r="I484" s="444"/>
      <c r="J484" s="444"/>
      <c r="K484" s="194"/>
      <c r="L484" s="194"/>
      <c r="M484" s="194"/>
      <c r="N484" s="444"/>
      <c r="O484" s="444"/>
      <c r="P484" s="444"/>
      <c r="Q484" s="444"/>
      <c r="R484" s="444"/>
      <c r="S484" s="444"/>
      <c r="T484" s="444"/>
      <c r="U484" s="444"/>
      <c r="V484" s="444"/>
      <c r="W484" s="444"/>
      <c r="X484" s="444"/>
      <c r="Y484" s="444"/>
      <c r="Z484" s="444"/>
      <c r="AA484" s="444"/>
    </row>
    <row r="485" spans="1:27" s="185" customFormat="1" ht="14.5">
      <c r="A485" s="40" t="s">
        <v>963</v>
      </c>
      <c r="B485" s="444" t="s">
        <v>3630</v>
      </c>
      <c r="C485" s="444" t="s">
        <v>3598</v>
      </c>
      <c r="D485" s="444" t="s">
        <v>3630</v>
      </c>
      <c r="E485" s="444" t="s">
        <v>3642</v>
      </c>
      <c r="F485" s="91" t="s">
        <v>3643</v>
      </c>
      <c r="G485" s="444" t="s">
        <v>3629</v>
      </c>
      <c r="H485" s="444"/>
      <c r="I485" s="444"/>
      <c r="J485" s="444"/>
      <c r="K485" s="436"/>
      <c r="L485" s="444"/>
      <c r="M485" s="444"/>
      <c r="N485" s="444"/>
      <c r="O485" s="444"/>
      <c r="P485" s="444"/>
      <c r="Q485" s="444"/>
      <c r="R485" s="444"/>
      <c r="S485" s="444"/>
      <c r="T485" s="444"/>
      <c r="U485" s="444"/>
      <c r="V485" s="444"/>
      <c r="W485" s="444"/>
      <c r="X485" s="444"/>
      <c r="Y485" s="444"/>
      <c r="Z485" s="444"/>
      <c r="AA485" s="444"/>
    </row>
    <row r="486" spans="1:27" s="185" customFormat="1" ht="14.5">
      <c r="A486" s="40" t="s">
        <v>965</v>
      </c>
      <c r="B486" s="444" t="s">
        <v>759</v>
      </c>
      <c r="C486" s="444"/>
      <c r="D486" s="444"/>
      <c r="E486" s="444"/>
      <c r="F486" s="91"/>
      <c r="G486" s="444"/>
      <c r="H486" s="444"/>
      <c r="I486" s="444"/>
      <c r="J486" s="444"/>
      <c r="K486" s="444">
        <v>53</v>
      </c>
      <c r="L486" s="444"/>
      <c r="M486" s="444"/>
      <c r="N486" s="444"/>
      <c r="O486" s="444"/>
      <c r="P486" s="444"/>
      <c r="Q486" s="444"/>
      <c r="R486" s="444"/>
      <c r="S486" s="444"/>
      <c r="T486" s="444"/>
      <c r="U486" s="444"/>
      <c r="V486" s="444"/>
      <c r="W486" s="444"/>
      <c r="X486" s="444"/>
      <c r="Y486" s="444"/>
      <c r="Z486" s="444"/>
      <c r="AA486" s="444"/>
    </row>
    <row r="487" spans="1:27" s="185" customFormat="1" ht="14.5">
      <c r="A487" s="40" t="s">
        <v>969</v>
      </c>
      <c r="B487" s="444" t="s">
        <v>41</v>
      </c>
      <c r="C487" s="444"/>
      <c r="D487" s="444" t="s">
        <v>41</v>
      </c>
      <c r="E487" s="444"/>
      <c r="F487" s="91"/>
      <c r="G487" s="444"/>
      <c r="H487" s="444"/>
      <c r="I487" s="444"/>
      <c r="J487" s="444"/>
      <c r="K487" s="444"/>
      <c r="L487" s="444"/>
      <c r="M487" s="444"/>
      <c r="N487" s="444"/>
      <c r="O487" s="444"/>
      <c r="P487" s="444"/>
      <c r="Q487" s="444"/>
      <c r="R487" s="444"/>
      <c r="S487" s="444"/>
      <c r="T487" s="444"/>
      <c r="U487" s="444"/>
      <c r="V487" s="444"/>
      <c r="W487" s="444"/>
      <c r="X487" s="444"/>
      <c r="Y487" s="444"/>
      <c r="Z487" s="444"/>
      <c r="AA487" s="444"/>
    </row>
    <row r="488" spans="1:27" s="185" customFormat="1" ht="14.5">
      <c r="A488" s="40" t="s">
        <v>900</v>
      </c>
      <c r="B488" s="444" t="s">
        <v>3644</v>
      </c>
      <c r="C488" s="444" t="s">
        <v>3418</v>
      </c>
      <c r="D488" s="444"/>
      <c r="E488" s="444"/>
      <c r="F488" s="91"/>
      <c r="G488" s="444"/>
      <c r="H488" s="444"/>
      <c r="I488" s="444"/>
      <c r="J488" s="444"/>
      <c r="K488" s="444"/>
      <c r="L488" s="444"/>
      <c r="M488" s="444"/>
      <c r="N488" s="444"/>
      <c r="O488" s="444"/>
      <c r="P488" s="444"/>
      <c r="Q488" s="444"/>
      <c r="R488" s="444"/>
      <c r="S488" s="444"/>
      <c r="T488" s="444"/>
      <c r="U488" s="444"/>
      <c r="V488" s="444"/>
      <c r="W488" s="444"/>
      <c r="X488" s="444"/>
      <c r="Y488" s="444"/>
      <c r="Z488" s="444"/>
      <c r="AA488" s="444"/>
    </row>
    <row r="489" spans="1:27" s="185" customFormat="1" ht="14.5">
      <c r="A489" s="40" t="s">
        <v>974</v>
      </c>
      <c r="B489" s="444" t="s">
        <v>759</v>
      </c>
      <c r="C489" s="444"/>
      <c r="D489" s="444"/>
      <c r="E489" s="444"/>
      <c r="F489" s="91"/>
      <c r="G489" s="444"/>
      <c r="H489" s="444"/>
      <c r="I489" s="444"/>
      <c r="J489" s="444"/>
      <c r="K489" s="444"/>
      <c r="L489" s="444"/>
      <c r="M489" s="444"/>
      <c r="N489" s="444"/>
      <c r="O489" s="444"/>
      <c r="P489" s="444"/>
      <c r="Q489" s="444"/>
      <c r="R489" s="444"/>
      <c r="S489" s="444"/>
      <c r="T489" s="444"/>
      <c r="U489" s="444"/>
      <c r="V489" s="444"/>
      <c r="W489" s="444"/>
      <c r="X489" s="444"/>
      <c r="Y489" s="444"/>
      <c r="Z489" s="444"/>
      <c r="AA489" s="444"/>
    </row>
    <row r="490" spans="1:27" s="185" customFormat="1" ht="14.5">
      <c r="A490" s="40" t="s">
        <v>978</v>
      </c>
      <c r="B490" s="444" t="s">
        <v>41</v>
      </c>
      <c r="C490" s="444" t="s">
        <v>3645</v>
      </c>
      <c r="D490" s="444" t="s">
        <v>41</v>
      </c>
      <c r="E490" s="444" t="s">
        <v>3571</v>
      </c>
      <c r="F490" s="91"/>
      <c r="G490" s="444"/>
      <c r="H490" s="444"/>
      <c r="I490" s="444"/>
      <c r="J490" s="444"/>
      <c r="K490" s="444"/>
      <c r="L490" s="444"/>
      <c r="M490" s="444"/>
      <c r="N490" s="444"/>
      <c r="O490" s="444"/>
      <c r="P490" s="444"/>
      <c r="Q490" s="444"/>
      <c r="R490" s="444"/>
      <c r="S490" s="444"/>
      <c r="T490" s="444"/>
      <c r="U490" s="444"/>
      <c r="V490" s="444"/>
      <c r="W490" s="444"/>
      <c r="X490" s="444"/>
      <c r="Y490" s="444"/>
      <c r="Z490" s="444"/>
      <c r="AA490" s="444"/>
    </row>
    <row r="491" spans="1:27" s="185" customFormat="1" ht="14.5">
      <c r="A491" s="40" t="s">
        <v>980</v>
      </c>
      <c r="B491" s="444" t="s">
        <v>46</v>
      </c>
      <c r="C491" s="444"/>
      <c r="D491" s="444"/>
      <c r="E491" s="444"/>
      <c r="F491" s="91"/>
      <c r="G491" s="444"/>
      <c r="H491" s="444"/>
      <c r="I491" s="444"/>
      <c r="J491" s="444"/>
      <c r="K491" s="444"/>
      <c r="L491" s="444"/>
      <c r="M491" s="444"/>
      <c r="N491" s="444"/>
      <c r="O491" s="444"/>
      <c r="P491" s="444"/>
      <c r="Q491" s="444"/>
      <c r="R491" s="444"/>
      <c r="S491" s="444"/>
      <c r="T491" s="444"/>
      <c r="U491" s="444"/>
      <c r="V491" s="444"/>
      <c r="W491" s="444"/>
      <c r="X491" s="444"/>
      <c r="Y491" s="444"/>
      <c r="Z491" s="444"/>
      <c r="AA491" s="444"/>
    </row>
    <row r="492" spans="1:27" s="198" customFormat="1" ht="14.5">
      <c r="A492" s="40" t="s">
        <v>626</v>
      </c>
      <c r="B492" s="444" t="s">
        <v>41</v>
      </c>
      <c r="C492" s="444"/>
      <c r="D492" s="444"/>
      <c r="E492" s="444"/>
      <c r="F492" s="91"/>
      <c r="G492" s="444"/>
      <c r="H492" s="444"/>
      <c r="I492" s="444"/>
      <c r="J492" s="444"/>
      <c r="K492" s="444"/>
      <c r="L492" s="444"/>
      <c r="M492" s="444"/>
      <c r="N492" s="444"/>
      <c r="O492" s="444"/>
      <c r="P492" s="444"/>
      <c r="Q492" s="444"/>
      <c r="R492" s="444"/>
      <c r="S492" s="444"/>
      <c r="T492" s="444"/>
      <c r="U492" s="444"/>
      <c r="V492" s="444"/>
      <c r="W492" s="444"/>
      <c r="X492" s="444"/>
      <c r="Y492" s="444"/>
      <c r="Z492" s="444"/>
      <c r="AA492" s="444"/>
    </row>
    <row r="493" spans="1:27" s="198" customFormat="1" ht="14.5">
      <c r="A493" s="40" t="s">
        <v>984</v>
      </c>
      <c r="B493" s="444" t="s">
        <v>481</v>
      </c>
      <c r="C493" s="444" t="s">
        <v>3646</v>
      </c>
      <c r="D493" s="444" t="s">
        <v>248</v>
      </c>
      <c r="E493" s="444" t="s">
        <v>3647</v>
      </c>
      <c r="F493" s="91"/>
      <c r="G493" s="444"/>
      <c r="H493" s="444"/>
      <c r="I493" s="444"/>
      <c r="J493" s="444"/>
      <c r="K493" s="91" t="s">
        <v>3648</v>
      </c>
      <c r="L493" s="444"/>
      <c r="M493" s="444" t="s">
        <v>3649</v>
      </c>
      <c r="N493" s="444" t="s">
        <v>3650</v>
      </c>
      <c r="O493" s="444"/>
      <c r="P493" s="444"/>
      <c r="Q493" s="444"/>
      <c r="R493" s="444"/>
      <c r="S493" s="444"/>
      <c r="T493" s="444"/>
      <c r="U493" s="444"/>
      <c r="V493" s="444"/>
      <c r="W493" s="444"/>
      <c r="X493" s="444"/>
      <c r="Y493" s="444"/>
      <c r="Z493" s="444"/>
      <c r="AA493" s="444"/>
    </row>
    <row r="494" spans="1:27" s="198" customFormat="1" ht="14.5">
      <c r="A494" s="188" t="s">
        <v>987</v>
      </c>
      <c r="B494" s="444" t="s">
        <v>3651</v>
      </c>
      <c r="C494" s="444" t="s">
        <v>3438</v>
      </c>
      <c r="D494" s="444"/>
      <c r="E494" s="444"/>
      <c r="F494" s="91"/>
      <c r="G494" s="444"/>
      <c r="H494" s="444"/>
      <c r="I494" s="444"/>
      <c r="J494" s="444"/>
      <c r="K494" s="91"/>
      <c r="L494" s="444"/>
      <c r="M494" s="444"/>
      <c r="N494" s="444"/>
      <c r="O494" s="444"/>
      <c r="P494" s="444"/>
      <c r="Q494" s="444"/>
      <c r="R494" s="444"/>
      <c r="S494" s="444"/>
      <c r="T494" s="444"/>
      <c r="U494" s="444"/>
      <c r="V494" s="444"/>
      <c r="W494" s="444"/>
      <c r="X494" s="444"/>
      <c r="Y494" s="444"/>
      <c r="Z494" s="444"/>
      <c r="AA494" s="444"/>
    </row>
    <row r="495" spans="1:27" s="198" customFormat="1" ht="14.5">
      <c r="A495" s="188" t="s">
        <v>992</v>
      </c>
      <c r="B495" s="444" t="s">
        <v>41</v>
      </c>
      <c r="C495" s="444"/>
      <c r="D495" s="444"/>
      <c r="E495" s="444"/>
      <c r="F495" s="91"/>
      <c r="G495" s="444"/>
      <c r="H495" s="444"/>
      <c r="I495" s="444"/>
      <c r="J495" s="444"/>
      <c r="K495" s="91"/>
      <c r="L495" s="444"/>
      <c r="M495" s="444"/>
      <c r="N495" s="444"/>
      <c r="O495" s="444"/>
      <c r="P495" s="444"/>
      <c r="Q495" s="444"/>
      <c r="R495" s="444"/>
      <c r="S495" s="444"/>
      <c r="T495" s="444"/>
      <c r="U495" s="444"/>
      <c r="V495" s="444"/>
      <c r="W495" s="444"/>
      <c r="X495" s="444"/>
      <c r="Y495" s="444"/>
      <c r="Z495" s="444"/>
      <c r="AA495" s="444"/>
    </row>
    <row r="496" spans="1:27" s="198" customFormat="1" ht="14.5">
      <c r="A496" s="188" t="s">
        <v>995</v>
      </c>
      <c r="B496" s="444" t="s">
        <v>759</v>
      </c>
      <c r="C496" s="444"/>
      <c r="D496" s="444"/>
      <c r="E496" s="444"/>
      <c r="F496" s="91"/>
      <c r="G496" s="444"/>
      <c r="H496" s="444"/>
      <c r="I496" s="444"/>
      <c r="J496" s="444"/>
      <c r="K496" s="91"/>
      <c r="L496" s="444"/>
      <c r="M496" s="444"/>
      <c r="N496" s="444"/>
      <c r="O496" s="444"/>
      <c r="P496" s="444"/>
      <c r="Q496" s="444"/>
      <c r="R496" s="444"/>
      <c r="S496" s="444"/>
      <c r="T496" s="444"/>
      <c r="U496" s="444"/>
      <c r="V496" s="444"/>
      <c r="W496" s="444"/>
      <c r="X496" s="444"/>
      <c r="Y496" s="444"/>
      <c r="Z496" s="444"/>
      <c r="AA496" s="444"/>
    </row>
    <row r="497" spans="1:27" s="198" customFormat="1" ht="14.5">
      <c r="A497" s="188" t="s">
        <v>998</v>
      </c>
      <c r="B497" s="444" t="s">
        <v>41</v>
      </c>
      <c r="C497" s="444"/>
      <c r="D497" s="444"/>
      <c r="E497" s="444"/>
      <c r="F497" s="91"/>
      <c r="G497" s="444"/>
      <c r="H497" s="444"/>
      <c r="I497" s="444"/>
      <c r="J497" s="444"/>
      <c r="K497" s="91"/>
      <c r="L497" s="444"/>
      <c r="M497" s="444"/>
      <c r="N497" s="444"/>
      <c r="O497" s="444"/>
      <c r="P497" s="444"/>
      <c r="Q497" s="444"/>
      <c r="R497" s="444"/>
      <c r="S497" s="444"/>
      <c r="T497" s="444"/>
      <c r="U497" s="444"/>
      <c r="V497" s="444"/>
      <c r="W497" s="444"/>
      <c r="X497" s="444"/>
      <c r="Y497" s="444"/>
      <c r="Z497" s="444"/>
      <c r="AA497" s="444"/>
    </row>
    <row r="498" spans="1:27" s="198" customFormat="1" ht="14.5">
      <c r="A498" s="188" t="s">
        <v>1000</v>
      </c>
      <c r="B498" s="444" t="s">
        <v>759</v>
      </c>
      <c r="C498" s="444"/>
      <c r="D498" s="444"/>
      <c r="E498" s="444"/>
      <c r="F498" s="91"/>
      <c r="G498" s="444"/>
      <c r="H498" s="444"/>
      <c r="I498" s="444"/>
      <c r="J498" s="444"/>
      <c r="K498" s="91"/>
      <c r="L498" s="444"/>
      <c r="M498" s="444"/>
      <c r="N498" s="444"/>
      <c r="O498" s="444"/>
      <c r="P498" s="444"/>
      <c r="Q498" s="444"/>
      <c r="R498" s="444"/>
      <c r="S498" s="444"/>
      <c r="T498" s="444"/>
      <c r="U498" s="444"/>
      <c r="V498" s="444"/>
      <c r="W498" s="444"/>
      <c r="X498" s="444"/>
      <c r="Y498" s="444"/>
      <c r="Z498" s="444"/>
      <c r="AA498" s="444"/>
    </row>
    <row r="499" spans="1:27" s="198" customFormat="1" ht="14.5">
      <c r="A499" s="188" t="s">
        <v>1002</v>
      </c>
      <c r="B499" s="444" t="s">
        <v>3652</v>
      </c>
      <c r="C499" s="444" t="s">
        <v>3418</v>
      </c>
      <c r="D499" s="444" t="s">
        <v>3653</v>
      </c>
      <c r="E499" s="444" t="s">
        <v>3577</v>
      </c>
      <c r="F499" s="91"/>
      <c r="G499" s="444"/>
      <c r="H499" s="444"/>
      <c r="I499" s="444"/>
      <c r="J499" s="444"/>
      <c r="K499" s="91"/>
      <c r="L499" s="444"/>
      <c r="M499" s="444"/>
      <c r="N499" s="444"/>
      <c r="O499" s="444"/>
      <c r="P499" s="444"/>
      <c r="Q499" s="444"/>
      <c r="R499" s="444"/>
      <c r="S499" s="444"/>
      <c r="T499" s="444"/>
      <c r="U499" s="444"/>
      <c r="V499" s="444"/>
      <c r="W499" s="444"/>
      <c r="X499" s="444"/>
      <c r="Y499" s="444"/>
      <c r="Z499" s="444"/>
      <c r="AA499" s="444"/>
    </row>
    <row r="500" spans="1:27" s="198" customFormat="1" ht="14.5">
      <c r="A500" s="188" t="s">
        <v>1006</v>
      </c>
      <c r="B500" s="444" t="s">
        <v>3578</v>
      </c>
      <c r="C500" s="444"/>
      <c r="D500" s="444"/>
      <c r="E500" s="444"/>
      <c r="F500" s="91" t="s">
        <v>126</v>
      </c>
      <c r="G500" s="444">
        <v>11</v>
      </c>
      <c r="H500" s="444"/>
      <c r="I500" s="444"/>
      <c r="J500" s="444"/>
      <c r="K500" s="91"/>
      <c r="L500" s="444"/>
      <c r="M500" s="444" t="s">
        <v>3654</v>
      </c>
      <c r="N500" s="444"/>
      <c r="O500" s="444"/>
      <c r="P500" s="444"/>
      <c r="Q500" s="444"/>
      <c r="R500" s="444"/>
      <c r="S500" s="444"/>
      <c r="T500" s="444"/>
      <c r="U500" s="444"/>
      <c r="V500" s="444"/>
      <c r="W500" s="444"/>
      <c r="X500" s="444"/>
      <c r="Y500" s="444"/>
      <c r="Z500" s="444"/>
      <c r="AA500" s="444"/>
    </row>
    <row r="501" spans="1:27" s="198" customFormat="1" ht="14.5">
      <c r="A501" s="188" t="s">
        <v>1008</v>
      </c>
      <c r="B501" s="444" t="s">
        <v>46</v>
      </c>
      <c r="C501" s="444"/>
      <c r="D501" s="444"/>
      <c r="E501" s="444"/>
      <c r="F501" s="91"/>
      <c r="G501" s="444"/>
      <c r="H501" s="444"/>
      <c r="I501" s="444"/>
      <c r="J501" s="444">
        <v>4</v>
      </c>
      <c r="K501" s="91" t="s">
        <v>3655</v>
      </c>
      <c r="L501" s="444"/>
      <c r="M501" s="444"/>
      <c r="N501" s="444"/>
      <c r="O501" s="444"/>
      <c r="P501" s="444"/>
      <c r="Q501" s="444"/>
      <c r="R501" s="444"/>
      <c r="S501" s="444"/>
      <c r="T501" s="444"/>
      <c r="U501" s="444"/>
      <c r="V501" s="444"/>
      <c r="W501" s="444"/>
      <c r="X501" s="444"/>
      <c r="Y501" s="444"/>
      <c r="Z501" s="444"/>
      <c r="AA501" s="444"/>
    </row>
    <row r="502" spans="1:27" s="198" customFormat="1" ht="14.5">
      <c r="A502" s="188" t="s">
        <v>1010</v>
      </c>
      <c r="B502" s="444" t="s">
        <v>759</v>
      </c>
      <c r="C502" s="444"/>
      <c r="D502" s="444"/>
      <c r="E502" s="444"/>
      <c r="F502" s="91"/>
      <c r="G502" s="444"/>
      <c r="H502" s="444"/>
      <c r="I502" s="444"/>
      <c r="J502" s="444"/>
      <c r="K502" s="91"/>
      <c r="L502" s="444"/>
      <c r="M502" s="444"/>
      <c r="N502" s="444"/>
      <c r="O502" s="444"/>
      <c r="P502" s="444"/>
      <c r="Q502" s="444"/>
      <c r="R502" s="444"/>
      <c r="S502" s="444"/>
      <c r="T502" s="444"/>
      <c r="U502" s="444"/>
      <c r="V502" s="444"/>
      <c r="W502" s="444"/>
      <c r="X502" s="444"/>
      <c r="Y502" s="444"/>
      <c r="Z502" s="444"/>
      <c r="AA502" s="444"/>
    </row>
    <row r="503" spans="1:27" s="198" customFormat="1" ht="14.5">
      <c r="A503" s="188" t="s">
        <v>1011</v>
      </c>
      <c r="B503" s="444" t="s">
        <v>55</v>
      </c>
      <c r="C503" s="444" t="s">
        <v>2699</v>
      </c>
      <c r="D503" s="444"/>
      <c r="E503" s="444"/>
      <c r="F503" s="91"/>
      <c r="G503" s="444"/>
      <c r="H503" s="444"/>
      <c r="I503" s="444"/>
      <c r="J503" s="444"/>
      <c r="K503" s="91" t="s">
        <v>2358</v>
      </c>
      <c r="L503" s="444"/>
      <c r="M503" s="444"/>
      <c r="N503" s="444"/>
      <c r="O503" s="444"/>
      <c r="P503" s="444"/>
      <c r="Q503" s="444"/>
      <c r="R503" s="444"/>
      <c r="S503" s="444"/>
      <c r="T503" s="444"/>
      <c r="U503" s="444"/>
      <c r="V503" s="444"/>
      <c r="W503" s="444"/>
      <c r="X503" s="444"/>
      <c r="Y503" s="444"/>
      <c r="Z503" s="444"/>
      <c r="AA503" s="444"/>
    </row>
    <row r="504" spans="1:27" s="198" customFormat="1" ht="14.5">
      <c r="A504" s="188" t="s">
        <v>1012</v>
      </c>
      <c r="B504" s="444" t="s">
        <v>759</v>
      </c>
      <c r="C504" s="444"/>
      <c r="D504" s="444"/>
      <c r="E504" s="444"/>
      <c r="F504" s="91"/>
      <c r="G504" s="444"/>
      <c r="H504" s="444"/>
      <c r="I504" s="444"/>
      <c r="J504" s="444"/>
      <c r="K504" s="91"/>
      <c r="L504" s="444"/>
      <c r="M504" s="444"/>
      <c r="N504" s="444"/>
      <c r="O504" s="444"/>
      <c r="P504" s="444"/>
      <c r="Q504" s="444"/>
      <c r="R504" s="444"/>
      <c r="S504" s="444"/>
      <c r="T504" s="444"/>
      <c r="U504" s="444"/>
      <c r="V504" s="444"/>
      <c r="W504" s="444"/>
      <c r="X504" s="444"/>
      <c r="Y504" s="444"/>
      <c r="Z504" s="444"/>
      <c r="AA504" s="444"/>
    </row>
    <row r="505" spans="1:27" s="198" customFormat="1" ht="14.5">
      <c r="A505" s="188" t="s">
        <v>1014</v>
      </c>
      <c r="B505" s="444" t="s">
        <v>759</v>
      </c>
      <c r="C505" s="444"/>
      <c r="D505" s="444"/>
      <c r="E505" s="444"/>
      <c r="F505" s="91"/>
      <c r="G505" s="444"/>
      <c r="H505" s="444"/>
      <c r="I505" s="444"/>
      <c r="J505" s="444"/>
      <c r="K505" s="91"/>
      <c r="L505" s="444"/>
      <c r="M505" s="444"/>
      <c r="N505" s="444"/>
      <c r="O505" s="444"/>
      <c r="P505" s="444"/>
      <c r="Q505" s="444"/>
      <c r="R505" s="444"/>
      <c r="S505" s="444"/>
      <c r="T505" s="444"/>
      <c r="U505" s="444"/>
      <c r="V505" s="444"/>
      <c r="W505" s="444"/>
      <c r="X505" s="444"/>
      <c r="Y505" s="444"/>
      <c r="Z505" s="444"/>
      <c r="AA505" s="444"/>
    </row>
    <row r="506" spans="1:27" s="198" customFormat="1" ht="14.5">
      <c r="A506" s="188" t="s">
        <v>1017</v>
      </c>
      <c r="B506" s="444" t="s">
        <v>759</v>
      </c>
      <c r="C506" s="444"/>
      <c r="D506" s="444"/>
      <c r="E506" s="444"/>
      <c r="F506" s="91"/>
      <c r="G506" s="444"/>
      <c r="H506" s="444"/>
      <c r="I506" s="444"/>
      <c r="J506" s="444"/>
      <c r="K506" s="91"/>
      <c r="L506" s="444"/>
      <c r="M506" s="444"/>
      <c r="N506" s="444"/>
      <c r="O506" s="444"/>
      <c r="P506" s="444"/>
      <c r="Q506" s="444"/>
      <c r="R506" s="444"/>
      <c r="S506" s="444"/>
      <c r="T506" s="444"/>
      <c r="U506" s="444"/>
      <c r="V506" s="444"/>
      <c r="W506" s="444"/>
      <c r="X506" s="444"/>
      <c r="Y506" s="444"/>
      <c r="Z506" s="444"/>
      <c r="AA506" s="444"/>
    </row>
    <row r="507" spans="1:27" s="198" customFormat="1" ht="14.5">
      <c r="A507" s="188" t="s">
        <v>1019</v>
      </c>
      <c r="B507" s="444" t="s">
        <v>41</v>
      </c>
      <c r="C507" s="444" t="s">
        <v>3635</v>
      </c>
      <c r="D507" s="444"/>
      <c r="E507" s="444"/>
      <c r="F507" s="91" t="s">
        <v>41</v>
      </c>
      <c r="G507" s="444" t="s">
        <v>41</v>
      </c>
      <c r="H507" s="444"/>
      <c r="I507" s="444"/>
      <c r="J507" s="444"/>
      <c r="K507" s="91"/>
      <c r="L507" s="444"/>
      <c r="M507" s="444"/>
      <c r="N507" s="444"/>
      <c r="O507" s="444"/>
      <c r="P507" s="444"/>
      <c r="Q507" s="444"/>
      <c r="R507" s="444"/>
      <c r="S507" s="444"/>
      <c r="T507" s="444"/>
      <c r="U507" s="444"/>
      <c r="V507" s="444"/>
      <c r="W507" s="444"/>
      <c r="X507" s="444"/>
      <c r="Y507" s="444"/>
      <c r="Z507" s="444"/>
      <c r="AA507" s="444"/>
    </row>
    <row r="508" spans="1:27" s="198" customFormat="1" ht="14.5">
      <c r="A508" s="188" t="s">
        <v>1023</v>
      </c>
      <c r="B508" s="444" t="s">
        <v>759</v>
      </c>
      <c r="C508" s="444"/>
      <c r="D508" s="444"/>
      <c r="E508" s="444"/>
      <c r="F508" s="91"/>
      <c r="G508" s="444"/>
      <c r="H508" s="444"/>
      <c r="I508" s="444"/>
      <c r="J508" s="444"/>
      <c r="K508" s="91"/>
      <c r="L508" s="444"/>
      <c r="M508" s="444"/>
      <c r="N508" s="444"/>
      <c r="O508" s="444"/>
      <c r="P508" s="444"/>
      <c r="Q508" s="444"/>
      <c r="R508" s="444"/>
      <c r="S508" s="444"/>
      <c r="T508" s="444"/>
      <c r="U508" s="444"/>
      <c r="V508" s="444"/>
      <c r="W508" s="444"/>
      <c r="X508" s="444"/>
      <c r="Y508" s="444"/>
      <c r="Z508" s="444"/>
      <c r="AA508" s="444"/>
    </row>
    <row r="509" spans="1:27" s="198" customFormat="1" ht="14.5">
      <c r="A509" s="188" t="s">
        <v>1026</v>
      </c>
      <c r="B509" s="444" t="s">
        <v>759</v>
      </c>
      <c r="C509" s="444"/>
      <c r="D509" s="444"/>
      <c r="E509" s="444"/>
      <c r="F509" s="91"/>
      <c r="G509" s="444"/>
      <c r="H509" s="444"/>
      <c r="I509" s="444"/>
      <c r="J509" s="444"/>
      <c r="K509" s="91" t="s">
        <v>3656</v>
      </c>
      <c r="L509" s="444"/>
      <c r="M509" s="444"/>
      <c r="N509" s="444"/>
      <c r="O509" s="444"/>
      <c r="P509" s="444"/>
      <c r="Q509" s="444"/>
      <c r="R509" s="444"/>
      <c r="S509" s="444"/>
      <c r="T509" s="444"/>
      <c r="U509" s="444"/>
      <c r="V509" s="444"/>
      <c r="W509" s="444"/>
      <c r="X509" s="444"/>
      <c r="Y509" s="444"/>
      <c r="Z509" s="444"/>
      <c r="AA509" s="444"/>
    </row>
    <row r="510" spans="1:27" s="198" customFormat="1" ht="14.5">
      <c r="A510" s="188" t="s">
        <v>1028</v>
      </c>
      <c r="B510" s="444" t="s">
        <v>55</v>
      </c>
      <c r="C510" s="444" t="s">
        <v>3657</v>
      </c>
      <c r="D510" s="444" t="s">
        <v>41</v>
      </c>
      <c r="E510" s="444" t="s">
        <v>3658</v>
      </c>
      <c r="F510" s="91"/>
      <c r="G510" s="444" t="s">
        <v>41</v>
      </c>
      <c r="H510" s="444"/>
      <c r="I510" s="444"/>
      <c r="J510" s="444"/>
      <c r="K510" s="91" t="s">
        <v>3659</v>
      </c>
      <c r="L510" s="444"/>
      <c r="M510" s="444"/>
      <c r="N510" s="444"/>
      <c r="O510" s="444"/>
      <c r="P510" s="444"/>
      <c r="Q510" s="444"/>
      <c r="R510" s="444"/>
      <c r="S510" s="444"/>
      <c r="T510" s="444"/>
      <c r="U510" s="444"/>
      <c r="V510" s="444"/>
      <c r="W510" s="444"/>
      <c r="X510" s="444"/>
      <c r="Y510" s="444"/>
      <c r="Z510" s="444"/>
      <c r="AA510" s="444"/>
    </row>
    <row r="511" spans="1:27" s="198" customFormat="1" ht="14.5">
      <c r="A511" s="188" t="s">
        <v>1031</v>
      </c>
      <c r="B511" s="444" t="s">
        <v>41</v>
      </c>
      <c r="C511" s="444"/>
      <c r="D511" s="444" t="s">
        <v>41</v>
      </c>
      <c r="E511" s="444"/>
      <c r="F511" s="91"/>
      <c r="G511" s="444"/>
      <c r="H511" s="444"/>
      <c r="I511" s="444"/>
      <c r="J511" s="444"/>
      <c r="K511" s="91"/>
      <c r="L511" s="444"/>
      <c r="M511" s="444"/>
      <c r="N511" s="444"/>
      <c r="O511" s="444"/>
      <c r="P511" s="444"/>
      <c r="Q511" s="444"/>
      <c r="R511" s="444"/>
      <c r="S511" s="444"/>
      <c r="T511" s="444"/>
      <c r="U511" s="444"/>
      <c r="V511" s="444"/>
      <c r="W511" s="444"/>
      <c r="X511" s="444"/>
      <c r="Y511" s="444"/>
      <c r="Z511" s="444"/>
      <c r="AA511" s="444"/>
    </row>
    <row r="512" spans="1:27" s="198" customFormat="1" ht="14.5">
      <c r="A512" s="188" t="s">
        <v>1033</v>
      </c>
      <c r="B512" s="444" t="s">
        <v>759</v>
      </c>
      <c r="C512" s="444"/>
      <c r="D512" s="444"/>
      <c r="E512" s="444"/>
      <c r="F512" s="91"/>
      <c r="G512" s="444"/>
      <c r="H512" s="444"/>
      <c r="I512" s="444"/>
      <c r="J512" s="444"/>
      <c r="K512" s="91"/>
      <c r="L512" s="444"/>
      <c r="M512" s="444"/>
      <c r="N512" s="444"/>
      <c r="O512" s="444"/>
      <c r="P512" s="444"/>
      <c r="Q512" s="444"/>
      <c r="R512" s="444"/>
      <c r="S512" s="444"/>
      <c r="T512" s="444"/>
      <c r="U512" s="444"/>
      <c r="V512" s="444"/>
      <c r="W512" s="444"/>
      <c r="X512" s="444"/>
      <c r="Y512" s="444"/>
      <c r="Z512" s="444"/>
      <c r="AA512" s="444"/>
    </row>
    <row r="513" spans="1:27" s="198" customFormat="1" ht="14.5">
      <c r="A513" s="188" t="s">
        <v>1034</v>
      </c>
      <c r="B513" s="444" t="s">
        <v>759</v>
      </c>
      <c r="C513" s="444"/>
      <c r="D513" s="444"/>
      <c r="E513" s="444"/>
      <c r="F513" s="91"/>
      <c r="G513" s="444"/>
      <c r="H513" s="444"/>
      <c r="I513" s="444"/>
      <c r="J513" s="444"/>
      <c r="K513" s="91"/>
      <c r="L513" s="444"/>
      <c r="M513" s="444"/>
      <c r="N513" s="444"/>
      <c r="O513" s="444"/>
      <c r="P513" s="444"/>
      <c r="Q513" s="444"/>
      <c r="R513" s="444"/>
      <c r="S513" s="444"/>
      <c r="T513" s="444"/>
      <c r="U513" s="444"/>
      <c r="V513" s="444"/>
      <c r="W513" s="444"/>
      <c r="X513" s="444"/>
      <c r="Y513" s="444"/>
      <c r="Z513" s="444"/>
      <c r="AA513" s="444"/>
    </row>
    <row r="514" spans="1:27" s="198" customFormat="1" ht="14.5">
      <c r="A514" s="188" t="s">
        <v>1036</v>
      </c>
      <c r="B514" s="444" t="s">
        <v>41</v>
      </c>
      <c r="C514" s="444" t="s">
        <v>3618</v>
      </c>
      <c r="D514" s="444" t="s">
        <v>140</v>
      </c>
      <c r="E514" s="444" t="s">
        <v>3660</v>
      </c>
      <c r="F514" s="91"/>
      <c r="G514" s="444"/>
      <c r="H514" s="444"/>
      <c r="I514" s="444"/>
      <c r="J514" s="444" t="s">
        <v>2358</v>
      </c>
      <c r="K514" s="91"/>
      <c r="L514" s="444"/>
      <c r="M514" s="444"/>
      <c r="N514" s="444"/>
      <c r="O514" s="444"/>
      <c r="P514" s="444"/>
      <c r="Q514" s="444"/>
      <c r="R514" s="444"/>
      <c r="S514" s="444"/>
      <c r="T514" s="444"/>
      <c r="U514" s="444"/>
      <c r="V514" s="444"/>
      <c r="W514" s="444"/>
      <c r="X514" s="444"/>
      <c r="Y514" s="444"/>
      <c r="Z514" s="444"/>
      <c r="AA514" s="444"/>
    </row>
    <row r="515" spans="1:27" s="198" customFormat="1" ht="14.5">
      <c r="A515" s="188" t="s">
        <v>1037</v>
      </c>
      <c r="B515" s="444" t="s">
        <v>759</v>
      </c>
      <c r="C515" s="444"/>
      <c r="D515" s="444"/>
      <c r="E515" s="444"/>
      <c r="F515" s="91"/>
      <c r="G515" s="444"/>
      <c r="H515" s="444"/>
      <c r="I515" s="444"/>
      <c r="J515" s="444"/>
      <c r="K515" s="91"/>
      <c r="L515" s="444"/>
      <c r="M515" s="444"/>
      <c r="N515" s="444"/>
      <c r="O515" s="444"/>
      <c r="P515" s="444"/>
      <c r="Q515" s="444"/>
      <c r="R515" s="444"/>
      <c r="S515" s="444"/>
      <c r="T515" s="444"/>
      <c r="U515" s="444"/>
      <c r="V515" s="444"/>
      <c r="W515" s="444"/>
      <c r="X515" s="444"/>
      <c r="Y515" s="444"/>
      <c r="Z515" s="444"/>
      <c r="AA515" s="444"/>
    </row>
    <row r="516" spans="1:27" s="198" customFormat="1" ht="14.5">
      <c r="A516" s="188" t="s">
        <v>1039</v>
      </c>
      <c r="B516" s="444" t="s">
        <v>759</v>
      </c>
      <c r="C516" s="444"/>
      <c r="D516" s="444"/>
      <c r="E516" s="444"/>
      <c r="F516" s="91"/>
      <c r="G516" s="444"/>
      <c r="H516" s="444"/>
      <c r="I516" s="444"/>
      <c r="J516" s="444"/>
      <c r="K516" s="91"/>
      <c r="L516" s="444"/>
      <c r="M516" s="444"/>
      <c r="N516" s="444"/>
      <c r="O516" s="444"/>
      <c r="P516" s="444"/>
      <c r="Q516" s="444"/>
      <c r="R516" s="444"/>
      <c r="S516" s="444"/>
      <c r="T516" s="444"/>
      <c r="U516" s="444"/>
      <c r="V516" s="444"/>
      <c r="W516" s="444"/>
      <c r="X516" s="444"/>
      <c r="Y516" s="444"/>
      <c r="Z516" s="444"/>
      <c r="AA516" s="444"/>
    </row>
    <row r="517" spans="1:27" s="198" customFormat="1" ht="14.5">
      <c r="A517" s="188" t="s">
        <v>1041</v>
      </c>
      <c r="B517" s="444" t="s">
        <v>55</v>
      </c>
      <c r="C517" s="444" t="s">
        <v>3661</v>
      </c>
      <c r="D517" s="444" t="s">
        <v>41</v>
      </c>
      <c r="E517" s="444"/>
      <c r="F517" s="91"/>
      <c r="G517" s="444"/>
      <c r="H517" s="444"/>
      <c r="I517" s="444"/>
      <c r="J517" s="444"/>
      <c r="K517" s="91"/>
      <c r="L517" s="444"/>
      <c r="M517" s="444"/>
      <c r="N517" s="444"/>
      <c r="O517" s="444"/>
      <c r="P517" s="444"/>
      <c r="Q517" s="444"/>
      <c r="R517" s="444"/>
      <c r="S517" s="444"/>
      <c r="T517" s="444"/>
      <c r="U517" s="444"/>
      <c r="V517" s="444"/>
      <c r="W517" s="444"/>
      <c r="X517" s="444"/>
      <c r="Y517" s="444"/>
      <c r="Z517" s="444"/>
      <c r="AA517" s="444"/>
    </row>
    <row r="518" spans="1:27" s="198" customFormat="1" ht="14.5">
      <c r="A518" s="188" t="s">
        <v>1043</v>
      </c>
      <c r="B518" s="444" t="s">
        <v>41</v>
      </c>
      <c r="C518" s="444"/>
      <c r="D518" s="444"/>
      <c r="E518" s="444"/>
      <c r="F518" s="91"/>
      <c r="G518" s="444"/>
      <c r="H518" s="444"/>
      <c r="I518" s="444"/>
      <c r="J518" s="444"/>
      <c r="K518" s="91"/>
      <c r="L518" s="444"/>
      <c r="M518" s="444"/>
      <c r="N518" s="444"/>
      <c r="O518" s="444"/>
      <c r="P518" s="444"/>
      <c r="Q518" s="444"/>
      <c r="R518" s="444"/>
      <c r="S518" s="444"/>
      <c r="T518" s="444"/>
      <c r="U518" s="444"/>
      <c r="V518" s="444"/>
      <c r="W518" s="444"/>
      <c r="X518" s="444"/>
      <c r="Y518" s="444"/>
      <c r="Z518" s="444"/>
      <c r="AA518" s="444"/>
    </row>
    <row r="519" spans="1:27" s="198" customFormat="1" ht="14.5">
      <c r="A519" s="188" t="s">
        <v>1045</v>
      </c>
      <c r="B519" s="444" t="s">
        <v>3662</v>
      </c>
      <c r="C519" s="444" t="s">
        <v>3663</v>
      </c>
      <c r="D519" s="444" t="s">
        <v>3664</v>
      </c>
      <c r="E519" s="444"/>
      <c r="F519" s="91"/>
      <c r="G519" s="444"/>
      <c r="H519" s="444"/>
      <c r="I519" s="444"/>
      <c r="J519" s="444"/>
      <c r="K519" s="91" t="s">
        <v>3665</v>
      </c>
      <c r="L519" s="444"/>
      <c r="M519" s="444"/>
      <c r="N519" s="444"/>
      <c r="O519" s="444"/>
      <c r="P519" s="444"/>
      <c r="Q519" s="444"/>
      <c r="R519" s="444"/>
      <c r="S519" s="444"/>
      <c r="T519" s="444"/>
      <c r="U519" s="444"/>
      <c r="V519" s="444"/>
      <c r="W519" s="444"/>
      <c r="X519" s="444"/>
      <c r="Y519" s="444"/>
      <c r="Z519" s="444"/>
      <c r="AA519" s="444"/>
    </row>
    <row r="520" spans="1:27" s="185" customFormat="1" ht="14.25" customHeight="1">
      <c r="A520" s="188" t="s">
        <v>1049</v>
      </c>
      <c r="B520" s="444" t="s">
        <v>759</v>
      </c>
      <c r="C520" s="436"/>
      <c r="D520" s="444"/>
      <c r="E520" s="444"/>
      <c r="F520" s="436"/>
      <c r="G520" s="436"/>
      <c r="H520" s="444"/>
      <c r="I520" s="444"/>
      <c r="J520" s="444"/>
      <c r="K520" s="436"/>
      <c r="L520" s="436"/>
      <c r="M520" s="436"/>
      <c r="N520" s="444"/>
      <c r="O520" s="444"/>
      <c r="P520" s="444"/>
      <c r="Q520" s="444"/>
      <c r="R520" s="444"/>
      <c r="S520" s="444"/>
      <c r="T520" s="444"/>
      <c r="U520" s="444"/>
      <c r="V520" s="444"/>
      <c r="W520" s="444"/>
      <c r="X520" s="444"/>
      <c r="Y520" s="444"/>
      <c r="Z520" s="444"/>
      <c r="AA520" s="444"/>
    </row>
    <row r="521" spans="1:27" s="198" customFormat="1" ht="14.25" customHeight="1">
      <c r="A521" s="188" t="s">
        <v>1051</v>
      </c>
      <c r="B521" s="444" t="s">
        <v>759</v>
      </c>
      <c r="C521" s="436"/>
      <c r="D521" s="444"/>
      <c r="E521" s="444"/>
      <c r="F521" s="436"/>
      <c r="G521" s="436"/>
      <c r="H521" s="444"/>
      <c r="I521" s="444"/>
      <c r="J521" s="444"/>
      <c r="K521" s="436"/>
      <c r="L521" s="436"/>
      <c r="M521" s="436"/>
      <c r="N521" s="444"/>
      <c r="O521" s="444"/>
      <c r="P521" s="444"/>
      <c r="Q521" s="444"/>
      <c r="R521" s="444"/>
      <c r="S521" s="444"/>
      <c r="T521" s="444"/>
      <c r="U521" s="444"/>
      <c r="V521" s="444"/>
      <c r="W521" s="444"/>
      <c r="X521" s="444"/>
      <c r="Y521" s="444"/>
      <c r="Z521" s="444"/>
      <c r="AA521" s="444"/>
    </row>
    <row r="522" spans="1:27" s="205" customFormat="1" ht="14.25" customHeight="1">
      <c r="A522" s="188" t="s">
        <v>1052</v>
      </c>
      <c r="B522" s="444" t="s">
        <v>41</v>
      </c>
      <c r="C522" s="436"/>
      <c r="D522" s="444"/>
      <c r="E522" s="444"/>
      <c r="F522" s="436"/>
      <c r="G522" s="436"/>
      <c r="H522" s="444"/>
      <c r="I522" s="444"/>
      <c r="J522" s="444"/>
      <c r="K522" s="436"/>
      <c r="L522" s="436"/>
      <c r="M522" s="436"/>
      <c r="N522" s="444"/>
      <c r="O522" s="444"/>
      <c r="P522" s="444"/>
      <c r="Q522" s="444"/>
      <c r="R522" s="444"/>
      <c r="S522" s="444"/>
      <c r="T522" s="444"/>
      <c r="U522" s="444"/>
      <c r="V522" s="444"/>
      <c r="W522" s="444"/>
      <c r="X522" s="444"/>
      <c r="Y522" s="444"/>
      <c r="Z522" s="444"/>
      <c r="AA522" s="444"/>
    </row>
    <row r="523" spans="1:27" s="205" customFormat="1" ht="14.25" customHeight="1">
      <c r="A523" s="188" t="s">
        <v>1056</v>
      </c>
      <c r="B523" s="444" t="s">
        <v>3666</v>
      </c>
      <c r="C523" s="436"/>
      <c r="D523" s="444"/>
      <c r="E523" s="444"/>
      <c r="F523" s="436"/>
      <c r="G523" s="436"/>
      <c r="H523" s="444"/>
      <c r="I523" s="444"/>
      <c r="J523" s="444"/>
      <c r="K523" s="436"/>
      <c r="L523" s="436"/>
      <c r="M523" s="436"/>
      <c r="N523" s="444"/>
      <c r="O523" s="444"/>
      <c r="P523" s="444"/>
      <c r="Q523" s="444"/>
      <c r="R523" s="444"/>
      <c r="S523" s="444"/>
      <c r="T523" s="444"/>
      <c r="U523" s="444"/>
      <c r="V523" s="444"/>
      <c r="W523" s="444"/>
      <c r="X523" s="444"/>
      <c r="Y523" s="444"/>
      <c r="Z523" s="444"/>
      <c r="AA523" s="444"/>
    </row>
    <row r="524" spans="1:27" s="205" customFormat="1" ht="14.25" customHeight="1">
      <c r="A524" s="188" t="s">
        <v>1060</v>
      </c>
      <c r="B524" s="444" t="s">
        <v>3667</v>
      </c>
      <c r="C524" s="436"/>
      <c r="D524" s="444"/>
      <c r="E524" s="444"/>
      <c r="F524" s="436"/>
      <c r="G524" s="436"/>
      <c r="H524" s="444"/>
      <c r="I524" s="444"/>
      <c r="J524" s="444" t="s">
        <v>3668</v>
      </c>
      <c r="K524" s="91" t="s">
        <v>3668</v>
      </c>
      <c r="L524" s="436"/>
      <c r="M524" s="436"/>
      <c r="N524" s="444"/>
      <c r="O524" s="444"/>
      <c r="P524" s="444"/>
      <c r="Q524" s="444"/>
      <c r="R524" s="444"/>
      <c r="S524" s="444"/>
      <c r="T524" s="444"/>
      <c r="U524" s="444"/>
      <c r="V524" s="444"/>
      <c r="W524" s="444"/>
      <c r="X524" s="444"/>
      <c r="Y524" s="444"/>
      <c r="Z524" s="444"/>
      <c r="AA524" s="444"/>
    </row>
    <row r="525" spans="1:27" s="205" customFormat="1" ht="14.25" customHeight="1">
      <c r="A525" s="188" t="s">
        <v>1064</v>
      </c>
      <c r="B525" s="444" t="s">
        <v>2822</v>
      </c>
      <c r="C525" s="436"/>
      <c r="D525" s="444"/>
      <c r="E525" s="444"/>
      <c r="F525" s="436"/>
      <c r="G525" s="436"/>
      <c r="H525" s="444"/>
      <c r="I525" s="444"/>
      <c r="J525" s="444"/>
      <c r="K525" s="91"/>
      <c r="L525" s="436"/>
      <c r="M525" s="436"/>
      <c r="N525" s="444"/>
      <c r="O525" s="444"/>
      <c r="P525" s="444"/>
      <c r="Q525" s="444"/>
      <c r="R525" s="444"/>
      <c r="S525" s="444"/>
      <c r="T525" s="444"/>
      <c r="U525" s="444"/>
      <c r="V525" s="444"/>
      <c r="W525" s="444"/>
      <c r="X525" s="444"/>
      <c r="Y525" s="444"/>
      <c r="Z525" s="444"/>
      <c r="AA525" s="444"/>
    </row>
    <row r="526" spans="1:27" s="205" customFormat="1" ht="14.25" customHeight="1">
      <c r="A526" s="188" t="s">
        <v>1067</v>
      </c>
      <c r="B526" s="444" t="s">
        <v>759</v>
      </c>
      <c r="C526" s="436"/>
      <c r="D526" s="444"/>
      <c r="E526" s="444"/>
      <c r="F526" s="436"/>
      <c r="G526" s="436"/>
      <c r="H526" s="444"/>
      <c r="I526" s="444"/>
      <c r="J526" s="444"/>
      <c r="K526" s="91"/>
      <c r="L526" s="436"/>
      <c r="M526" s="436"/>
      <c r="N526" s="444"/>
      <c r="O526" s="444"/>
      <c r="P526" s="444"/>
      <c r="Q526" s="444"/>
      <c r="R526" s="444"/>
      <c r="S526" s="444"/>
      <c r="T526" s="444"/>
      <c r="U526" s="444"/>
      <c r="V526" s="444"/>
      <c r="W526" s="444"/>
      <c r="X526" s="444"/>
      <c r="Y526" s="444"/>
      <c r="Z526" s="444"/>
      <c r="AA526" s="444"/>
    </row>
    <row r="527" spans="1:27" s="205" customFormat="1" ht="14.25" customHeight="1">
      <c r="A527" s="188" t="s">
        <v>1072</v>
      </c>
      <c r="B527" s="444" t="s">
        <v>3669</v>
      </c>
      <c r="C527" s="91" t="s">
        <v>2699</v>
      </c>
      <c r="D527" s="444" t="s">
        <v>41</v>
      </c>
      <c r="E527" s="444" t="s">
        <v>3557</v>
      </c>
      <c r="F527" s="436"/>
      <c r="G527" s="436"/>
      <c r="H527" s="444"/>
      <c r="I527" s="444"/>
      <c r="J527" s="444" t="s">
        <v>1961</v>
      </c>
      <c r="K527" s="91"/>
      <c r="L527" s="436"/>
      <c r="M527" s="436"/>
      <c r="N527" s="444"/>
      <c r="O527" s="444"/>
      <c r="P527" s="444"/>
      <c r="Q527" s="444"/>
      <c r="R527" s="444"/>
      <c r="S527" s="444"/>
      <c r="T527" s="444"/>
      <c r="U527" s="444"/>
      <c r="V527" s="444"/>
      <c r="W527" s="444"/>
      <c r="X527" s="444"/>
      <c r="Y527" s="444"/>
      <c r="Z527" s="444"/>
      <c r="AA527" s="444"/>
    </row>
    <row r="528" spans="1:27" s="205" customFormat="1" ht="14.25" customHeight="1">
      <c r="A528" s="188" t="s">
        <v>1074</v>
      </c>
      <c r="B528" s="444" t="s">
        <v>759</v>
      </c>
      <c r="C528" s="91"/>
      <c r="D528" s="444"/>
      <c r="E528" s="444"/>
      <c r="F528" s="436"/>
      <c r="G528" s="436"/>
      <c r="H528" s="444"/>
      <c r="I528" s="444"/>
      <c r="J528" s="444"/>
      <c r="K528" s="91"/>
      <c r="L528" s="436"/>
      <c r="M528" s="436"/>
      <c r="N528" s="444"/>
      <c r="O528" s="444"/>
      <c r="P528" s="444"/>
      <c r="Q528" s="444"/>
      <c r="R528" s="444"/>
      <c r="S528" s="444"/>
      <c r="T528" s="444"/>
      <c r="U528" s="444"/>
      <c r="V528" s="444"/>
      <c r="W528" s="444"/>
      <c r="X528" s="444"/>
      <c r="Y528" s="444"/>
      <c r="Z528" s="444"/>
      <c r="AA528" s="444"/>
    </row>
    <row r="529" spans="1:27" s="205" customFormat="1" ht="14.25" customHeight="1">
      <c r="A529" s="188" t="s">
        <v>1077</v>
      </c>
      <c r="B529" s="444" t="s">
        <v>3670</v>
      </c>
      <c r="C529" s="91" t="s">
        <v>3671</v>
      </c>
      <c r="D529" s="444" t="s">
        <v>3670</v>
      </c>
      <c r="E529" s="444" t="s">
        <v>3570</v>
      </c>
      <c r="F529" s="436"/>
      <c r="G529" s="436"/>
      <c r="H529" s="444"/>
      <c r="I529" s="444"/>
      <c r="J529" s="444"/>
      <c r="K529" s="91"/>
      <c r="L529" s="436"/>
      <c r="M529" s="436"/>
      <c r="N529" s="444"/>
      <c r="O529" s="444"/>
      <c r="P529" s="444"/>
      <c r="Q529" s="444"/>
      <c r="R529" s="444"/>
      <c r="S529" s="444"/>
      <c r="T529" s="444"/>
      <c r="U529" s="444"/>
      <c r="V529" s="444"/>
      <c r="W529" s="444"/>
      <c r="X529" s="444"/>
      <c r="Y529" s="444"/>
      <c r="Z529" s="444"/>
      <c r="AA529" s="444"/>
    </row>
    <row r="530" spans="1:27" s="205" customFormat="1" ht="14.25" customHeight="1">
      <c r="A530" s="188" t="s">
        <v>1079</v>
      </c>
      <c r="B530" s="444"/>
      <c r="C530" s="436"/>
      <c r="D530" s="444"/>
      <c r="E530" s="444"/>
      <c r="F530" s="436"/>
      <c r="G530" s="436"/>
      <c r="H530" s="444"/>
      <c r="I530" s="444"/>
      <c r="J530" s="444"/>
      <c r="K530" s="436"/>
      <c r="L530" s="436"/>
      <c r="M530" s="436"/>
      <c r="N530" s="444"/>
      <c r="O530" s="444"/>
      <c r="P530" s="444"/>
      <c r="Q530" s="444"/>
      <c r="R530" s="444"/>
      <c r="S530" s="444"/>
      <c r="T530" s="444"/>
      <c r="U530" s="444"/>
      <c r="V530" s="444"/>
      <c r="W530" s="444"/>
      <c r="X530" s="444"/>
      <c r="Y530" s="444"/>
      <c r="Z530" s="444"/>
      <c r="AA530" s="444"/>
    </row>
    <row r="531" spans="1:27" s="205" customFormat="1" ht="14.25" customHeight="1">
      <c r="A531" s="188" t="s">
        <v>405</v>
      </c>
      <c r="B531" s="444" t="s">
        <v>759</v>
      </c>
      <c r="C531" s="436"/>
      <c r="D531" s="444"/>
      <c r="E531" s="444"/>
      <c r="F531" s="436"/>
      <c r="G531" s="436"/>
      <c r="H531" s="444"/>
      <c r="I531" s="444"/>
      <c r="J531" s="444"/>
      <c r="K531" s="436"/>
      <c r="L531" s="436"/>
      <c r="M531" s="436"/>
      <c r="N531" s="444"/>
      <c r="O531" s="444"/>
      <c r="P531" s="444"/>
      <c r="Q531" s="444"/>
      <c r="R531" s="444"/>
      <c r="S531" s="444"/>
      <c r="T531" s="444"/>
      <c r="U531" s="444"/>
      <c r="V531" s="444"/>
      <c r="W531" s="444"/>
      <c r="X531" s="444"/>
      <c r="Y531" s="444"/>
      <c r="Z531" s="444"/>
      <c r="AA531" s="444"/>
    </row>
    <row r="532" spans="1:27" s="205" customFormat="1" ht="14.25" customHeight="1">
      <c r="A532" s="188" t="s">
        <v>1082</v>
      </c>
      <c r="B532" s="444" t="s">
        <v>3578</v>
      </c>
      <c r="C532" s="91" t="s">
        <v>2699</v>
      </c>
      <c r="D532" s="444"/>
      <c r="E532" s="444"/>
      <c r="F532" s="436"/>
      <c r="G532" s="436"/>
      <c r="H532" s="444"/>
      <c r="I532" s="444"/>
      <c r="J532" s="444"/>
      <c r="K532" s="436"/>
      <c r="L532" s="436"/>
      <c r="M532" s="436"/>
      <c r="N532" s="444"/>
      <c r="O532" s="444"/>
      <c r="P532" s="444"/>
      <c r="Q532" s="444"/>
      <c r="R532" s="444"/>
      <c r="S532" s="444"/>
      <c r="T532" s="444"/>
      <c r="U532" s="444"/>
      <c r="V532" s="444"/>
      <c r="W532" s="444"/>
      <c r="X532" s="444"/>
      <c r="Y532" s="444"/>
      <c r="Z532" s="444"/>
      <c r="AA532" s="444"/>
    </row>
    <row r="533" spans="1:27" s="205" customFormat="1" ht="14.25" customHeight="1">
      <c r="A533" s="188" t="s">
        <v>1084</v>
      </c>
      <c r="B533" s="444" t="s">
        <v>759</v>
      </c>
      <c r="C533" s="91"/>
      <c r="D533" s="444"/>
      <c r="E533" s="444"/>
      <c r="F533" s="436"/>
      <c r="G533" s="436"/>
      <c r="H533" s="444"/>
      <c r="I533" s="444"/>
      <c r="J533" s="444"/>
      <c r="K533" s="436"/>
      <c r="L533" s="436"/>
      <c r="M533" s="436"/>
      <c r="N533" s="444"/>
      <c r="O533" s="444"/>
      <c r="P533" s="444"/>
      <c r="Q533" s="444"/>
      <c r="R533" s="444"/>
      <c r="S533" s="444"/>
      <c r="T533" s="444"/>
      <c r="U533" s="444"/>
      <c r="V533" s="444"/>
      <c r="W533" s="444"/>
      <c r="X533" s="444"/>
      <c r="Y533" s="444"/>
      <c r="Z533" s="444"/>
      <c r="AA533" s="444"/>
    </row>
    <row r="534" spans="1:27" s="205" customFormat="1" ht="14.25" customHeight="1">
      <c r="A534" s="188" t="s">
        <v>1086</v>
      </c>
      <c r="B534" s="444" t="s">
        <v>759</v>
      </c>
      <c r="C534" s="436"/>
      <c r="D534" s="444"/>
      <c r="E534" s="444"/>
      <c r="F534" s="91"/>
      <c r="G534" s="436"/>
      <c r="H534" s="444"/>
      <c r="I534" s="444"/>
      <c r="J534" s="444"/>
      <c r="K534" s="436"/>
      <c r="L534" s="436"/>
      <c r="M534" s="436"/>
      <c r="N534" s="444"/>
      <c r="O534" s="444"/>
      <c r="P534" s="444"/>
      <c r="Q534" s="444"/>
      <c r="R534" s="444"/>
      <c r="S534" s="444"/>
      <c r="T534" s="444"/>
      <c r="U534" s="444"/>
      <c r="V534" s="444"/>
      <c r="W534" s="444"/>
      <c r="X534" s="444"/>
      <c r="Y534" s="444"/>
      <c r="Z534" s="444"/>
      <c r="AA534" s="444"/>
    </row>
    <row r="535" spans="1:27" ht="15.75" customHeight="1">
      <c r="A535" s="40" t="s">
        <v>1088</v>
      </c>
      <c r="B535" s="444" t="s">
        <v>55</v>
      </c>
      <c r="C535" s="91" t="s">
        <v>3672</v>
      </c>
      <c r="D535" s="91" t="s">
        <v>55</v>
      </c>
      <c r="E535" s="91" t="s">
        <v>3557</v>
      </c>
      <c r="F535" s="91" t="s">
        <v>3673</v>
      </c>
      <c r="G535" s="91" t="s">
        <v>3673</v>
      </c>
      <c r="H535" s="91" t="s">
        <v>3674</v>
      </c>
      <c r="J535" s="436"/>
      <c r="K535" s="436"/>
      <c r="L535" s="436"/>
      <c r="M535" s="91" t="s">
        <v>3675</v>
      </c>
      <c r="N535" s="436"/>
      <c r="O535" s="436"/>
      <c r="P535" s="436"/>
      <c r="Q535" s="436"/>
      <c r="R535" s="436"/>
      <c r="S535" s="436"/>
      <c r="T535" s="436"/>
      <c r="U535" s="436"/>
      <c r="V535" s="436"/>
      <c r="W535" s="436"/>
      <c r="X535" s="436"/>
      <c r="Y535" s="436"/>
      <c r="Z535" s="436"/>
      <c r="AA535" s="436"/>
    </row>
    <row r="536" spans="1:27" ht="15.75" customHeight="1">
      <c r="A536" s="40" t="s">
        <v>1090</v>
      </c>
      <c r="B536" s="436"/>
      <c r="C536" s="436"/>
      <c r="D536" s="436"/>
      <c r="E536" s="436"/>
      <c r="F536" s="91" t="s">
        <v>3676</v>
      </c>
      <c r="G536" s="436"/>
      <c r="H536" s="436"/>
      <c r="J536" s="436"/>
      <c r="K536" s="436"/>
      <c r="L536" s="436"/>
      <c r="M536" s="436"/>
      <c r="N536" s="436"/>
      <c r="O536" s="436"/>
      <c r="P536" s="436"/>
      <c r="Q536" s="436"/>
      <c r="R536" s="436"/>
      <c r="S536" s="436"/>
      <c r="T536" s="436"/>
      <c r="U536" s="436"/>
      <c r="V536" s="436"/>
      <c r="W536" s="436"/>
      <c r="X536" s="436"/>
      <c r="Y536" s="436"/>
      <c r="Z536" s="436"/>
      <c r="AA536" s="436"/>
    </row>
    <row r="537" spans="1:27" ht="15.75" customHeight="1">
      <c r="A537" s="40" t="s">
        <v>1096</v>
      </c>
      <c r="B537" s="444" t="s">
        <v>3578</v>
      </c>
      <c r="C537" s="436"/>
      <c r="D537" s="436"/>
      <c r="E537" s="436"/>
      <c r="F537" s="436"/>
      <c r="G537" s="436"/>
      <c r="H537" s="436"/>
      <c r="J537" s="436"/>
      <c r="K537" s="436"/>
      <c r="L537" s="436"/>
      <c r="M537" s="436"/>
      <c r="N537" s="436"/>
      <c r="O537" s="436"/>
      <c r="P537" s="436"/>
      <c r="Q537" s="436"/>
      <c r="R537" s="436"/>
      <c r="S537" s="436"/>
      <c r="T537" s="436"/>
      <c r="U537" s="436"/>
      <c r="V537" s="436"/>
      <c r="W537" s="436"/>
      <c r="X537" s="436"/>
      <c r="Y537" s="436"/>
      <c r="Z537" s="436"/>
      <c r="AA537" s="436"/>
    </row>
    <row r="538" spans="1:27" s="216" customFormat="1" ht="15.75" customHeight="1">
      <c r="A538" s="40" t="s">
        <v>416</v>
      </c>
      <c r="B538" s="444" t="s">
        <v>41</v>
      </c>
      <c r="C538" s="91" t="s">
        <v>3618</v>
      </c>
      <c r="D538" s="91" t="s">
        <v>41</v>
      </c>
      <c r="E538" s="91" t="s">
        <v>3587</v>
      </c>
      <c r="F538" s="436"/>
      <c r="G538" s="436"/>
      <c r="H538" s="436"/>
      <c r="I538" s="91"/>
      <c r="J538" s="436"/>
      <c r="K538" s="436"/>
      <c r="L538" s="436"/>
      <c r="M538" s="436"/>
      <c r="N538" s="436"/>
      <c r="O538" s="436"/>
      <c r="P538" s="436"/>
      <c r="Q538" s="436"/>
      <c r="R538" s="436"/>
      <c r="S538" s="436"/>
      <c r="T538" s="436"/>
      <c r="U538" s="436"/>
      <c r="V538" s="436"/>
      <c r="W538" s="436"/>
      <c r="X538" s="436"/>
      <c r="Y538" s="436"/>
      <c r="Z538" s="436"/>
      <c r="AA538" s="436"/>
    </row>
    <row r="539" spans="1:27" s="216" customFormat="1" ht="15.75" customHeight="1">
      <c r="A539" s="40" t="s">
        <v>1100</v>
      </c>
      <c r="B539" s="444"/>
      <c r="C539" s="91"/>
      <c r="D539" s="91"/>
      <c r="E539" s="91"/>
      <c r="F539" s="436"/>
      <c r="G539" s="436"/>
      <c r="H539" s="436"/>
      <c r="I539" s="91"/>
      <c r="J539" s="436"/>
      <c r="K539" s="436"/>
      <c r="L539" s="436"/>
      <c r="M539" s="91" t="s">
        <v>3677</v>
      </c>
      <c r="N539" s="436"/>
      <c r="O539" s="436"/>
      <c r="P539" s="436"/>
      <c r="Q539" s="436"/>
      <c r="R539" s="436"/>
      <c r="S539" s="436"/>
      <c r="T539" s="436"/>
      <c r="U539" s="436"/>
      <c r="V539" s="436"/>
      <c r="W539" s="436"/>
      <c r="X539" s="436"/>
      <c r="Y539" s="436"/>
      <c r="Z539" s="436"/>
      <c r="AA539" s="436"/>
    </row>
    <row r="540" spans="1:27" s="216" customFormat="1" ht="15.75" customHeight="1">
      <c r="A540" s="40" t="s">
        <v>900</v>
      </c>
      <c r="B540" s="444" t="s">
        <v>759</v>
      </c>
      <c r="C540" s="91"/>
      <c r="D540" s="91"/>
      <c r="E540" s="91"/>
      <c r="F540" s="436"/>
      <c r="G540" s="436"/>
      <c r="H540" s="436"/>
      <c r="I540" s="91"/>
      <c r="J540" s="436"/>
      <c r="K540" s="436"/>
      <c r="L540" s="436"/>
      <c r="M540" s="91"/>
      <c r="N540" s="436"/>
      <c r="O540" s="436"/>
      <c r="P540" s="436"/>
      <c r="Q540" s="436"/>
      <c r="R540" s="436"/>
      <c r="S540" s="436"/>
      <c r="T540" s="436"/>
      <c r="U540" s="436"/>
      <c r="V540" s="436"/>
      <c r="W540" s="436"/>
      <c r="X540" s="436"/>
      <c r="Y540" s="436"/>
      <c r="Z540" s="436"/>
      <c r="AA540" s="436"/>
    </row>
    <row r="541" spans="1:27" ht="15.75" customHeight="1">
      <c r="A541" s="40" t="s">
        <v>1107</v>
      </c>
      <c r="B541" s="444" t="s">
        <v>3578</v>
      </c>
      <c r="C541" s="436"/>
      <c r="D541" s="436"/>
      <c r="E541" s="436"/>
      <c r="F541" s="436"/>
      <c r="G541" s="436"/>
      <c r="H541" s="436"/>
      <c r="J541" s="436"/>
      <c r="K541" s="436"/>
      <c r="L541" s="436"/>
      <c r="M541" s="436"/>
      <c r="N541" s="436"/>
      <c r="O541" s="436"/>
      <c r="P541" s="436"/>
      <c r="Q541" s="436"/>
      <c r="R541" s="436"/>
      <c r="S541" s="436"/>
      <c r="T541" s="436"/>
      <c r="U541" s="436"/>
      <c r="V541" s="436"/>
      <c r="W541" s="436"/>
      <c r="X541" s="436"/>
      <c r="Y541" s="436"/>
      <c r="Z541" s="436"/>
      <c r="AA541" s="436"/>
    </row>
    <row r="542" spans="1:27" s="217" customFormat="1" ht="15.75" customHeight="1">
      <c r="A542" s="40" t="s">
        <v>1110</v>
      </c>
      <c r="B542" s="444" t="s">
        <v>3578</v>
      </c>
      <c r="C542" s="436"/>
      <c r="D542" s="436"/>
      <c r="E542" s="436"/>
      <c r="F542" s="436"/>
      <c r="G542" s="436"/>
      <c r="H542" s="436"/>
      <c r="I542" s="91"/>
      <c r="J542" s="436"/>
      <c r="K542" s="436"/>
      <c r="L542" s="436"/>
      <c r="M542" s="436"/>
      <c r="N542" s="436"/>
      <c r="O542" s="436"/>
      <c r="P542" s="436"/>
      <c r="Q542" s="436"/>
      <c r="R542" s="436"/>
      <c r="S542" s="436"/>
      <c r="T542" s="436"/>
      <c r="U542" s="436"/>
      <c r="V542" s="436"/>
      <c r="W542" s="436"/>
      <c r="X542" s="436"/>
      <c r="Y542" s="436"/>
      <c r="Z542" s="436"/>
      <c r="AA542" s="436"/>
    </row>
    <row r="543" spans="1:27" s="217" customFormat="1" ht="15.75" customHeight="1">
      <c r="A543" s="40" t="s">
        <v>40</v>
      </c>
      <c r="B543" s="444" t="s">
        <v>3578</v>
      </c>
      <c r="C543" s="436"/>
      <c r="D543" s="436"/>
      <c r="E543" s="436"/>
      <c r="F543" s="436"/>
      <c r="G543" s="91" t="s">
        <v>3678</v>
      </c>
      <c r="H543" s="436"/>
      <c r="I543" s="91"/>
      <c r="J543" s="91" t="s">
        <v>3679</v>
      </c>
      <c r="K543" s="91" t="s">
        <v>1961</v>
      </c>
      <c r="L543" s="436"/>
      <c r="M543" s="436"/>
      <c r="N543" s="436"/>
      <c r="O543" s="436"/>
      <c r="P543" s="436"/>
      <c r="Q543" s="436"/>
      <c r="R543" s="436"/>
      <c r="S543" s="436"/>
      <c r="T543" s="436"/>
      <c r="U543" s="436"/>
      <c r="V543" s="436"/>
      <c r="W543" s="436"/>
      <c r="X543" s="436"/>
      <c r="Y543" s="436"/>
      <c r="Z543" s="436"/>
      <c r="AA543" s="436"/>
    </row>
    <row r="544" spans="1:27" s="217" customFormat="1" ht="15.75" customHeight="1">
      <c r="A544" s="40" t="s">
        <v>282</v>
      </c>
      <c r="B544" s="444" t="s">
        <v>759</v>
      </c>
      <c r="C544" s="436"/>
      <c r="D544" s="436"/>
      <c r="E544" s="436"/>
      <c r="F544" s="436"/>
      <c r="G544" s="436"/>
      <c r="H544" s="436"/>
      <c r="I544" s="91"/>
      <c r="J544" s="436"/>
      <c r="K544" s="436"/>
      <c r="L544" s="436"/>
      <c r="M544" s="436"/>
      <c r="N544" s="436"/>
      <c r="O544" s="436"/>
      <c r="P544" s="436"/>
      <c r="Q544" s="436"/>
      <c r="R544" s="436"/>
      <c r="S544" s="436"/>
      <c r="T544" s="436"/>
      <c r="U544" s="436"/>
      <c r="V544" s="436"/>
      <c r="W544" s="436"/>
      <c r="X544" s="436"/>
      <c r="Y544" s="436"/>
      <c r="Z544" s="436"/>
      <c r="AA544" s="436"/>
    </row>
    <row r="545" spans="1:13" s="217" customFormat="1" ht="15.75" customHeight="1">
      <c r="A545" s="40" t="s">
        <v>1116</v>
      </c>
      <c r="B545" s="444" t="s">
        <v>759</v>
      </c>
      <c r="C545" s="436"/>
      <c r="D545" s="436"/>
      <c r="E545" s="436"/>
      <c r="F545" s="436"/>
      <c r="G545" s="436"/>
      <c r="H545" s="436"/>
      <c r="I545" s="91"/>
      <c r="J545" s="436"/>
      <c r="K545" s="436"/>
      <c r="L545" s="436"/>
      <c r="M545" s="436"/>
    </row>
    <row r="546" spans="1:13" s="220" customFormat="1" ht="15.75" customHeight="1">
      <c r="A546" s="40" t="s">
        <v>1119</v>
      </c>
      <c r="B546" s="444" t="s">
        <v>759</v>
      </c>
      <c r="C546" s="436"/>
      <c r="D546" s="436"/>
      <c r="E546" s="436"/>
      <c r="F546" s="436"/>
      <c r="G546" s="436"/>
      <c r="H546" s="436"/>
      <c r="I546" s="91"/>
      <c r="J546" s="436"/>
      <c r="K546" s="436"/>
      <c r="L546" s="436"/>
      <c r="M546" s="436"/>
    </row>
    <row r="547" spans="1:13" s="220" customFormat="1" ht="15.75" customHeight="1">
      <c r="A547" s="40" t="s">
        <v>1122</v>
      </c>
      <c r="B547" s="444" t="s">
        <v>759</v>
      </c>
      <c r="C547" s="436"/>
      <c r="D547" s="436"/>
      <c r="E547" s="436"/>
      <c r="F547" s="436"/>
      <c r="G547" s="436"/>
      <c r="H547" s="436"/>
      <c r="I547" s="91"/>
      <c r="J547" s="436"/>
      <c r="K547" s="436"/>
      <c r="L547" s="436"/>
      <c r="M547" s="436"/>
    </row>
    <row r="548" spans="1:13" s="220" customFormat="1" ht="15.75" customHeight="1">
      <c r="A548" s="40" t="s">
        <v>1125</v>
      </c>
      <c r="B548" s="444" t="s">
        <v>759</v>
      </c>
      <c r="C548" s="436"/>
      <c r="D548" s="436"/>
      <c r="E548" s="436"/>
      <c r="F548" s="436"/>
      <c r="G548" s="436"/>
      <c r="H548" s="436"/>
      <c r="I548" s="91"/>
      <c r="J548" s="436"/>
      <c r="K548" s="436"/>
      <c r="L548" s="436"/>
      <c r="M548" s="436"/>
    </row>
    <row r="549" spans="1:13" s="223" customFormat="1" ht="15.75" customHeight="1">
      <c r="A549" s="40" t="s">
        <v>1130</v>
      </c>
      <c r="B549" s="444"/>
      <c r="C549" s="436"/>
      <c r="D549" s="436"/>
      <c r="E549" s="436"/>
      <c r="F549" s="436" t="s">
        <v>3680</v>
      </c>
      <c r="G549" s="436" t="s">
        <v>66</v>
      </c>
      <c r="H549" s="436"/>
      <c r="I549" s="91"/>
      <c r="J549" s="436"/>
      <c r="K549" s="436"/>
      <c r="L549" s="436"/>
      <c r="M549" s="436" t="s">
        <v>3681</v>
      </c>
    </row>
    <row r="550" spans="1:13" s="223" customFormat="1" ht="15.75" customHeight="1">
      <c r="A550" s="40" t="s">
        <v>1132</v>
      </c>
      <c r="B550" s="444" t="s">
        <v>759</v>
      </c>
      <c r="C550" s="436"/>
      <c r="D550" s="436"/>
      <c r="E550" s="436"/>
      <c r="F550" s="436"/>
      <c r="G550" s="436"/>
      <c r="H550" s="436"/>
      <c r="I550" s="91"/>
      <c r="J550" s="436"/>
      <c r="K550" s="436"/>
      <c r="L550" s="436"/>
      <c r="M550" s="436"/>
    </row>
    <row r="551" spans="1:13" s="223" customFormat="1" ht="15.75" customHeight="1">
      <c r="A551" s="40" t="s">
        <v>1136</v>
      </c>
      <c r="B551" s="444" t="s">
        <v>759</v>
      </c>
      <c r="C551" s="436"/>
      <c r="D551" s="436"/>
      <c r="E551" s="436"/>
      <c r="F551" s="436"/>
      <c r="G551" s="436"/>
      <c r="H551" s="436"/>
      <c r="I551" s="91"/>
      <c r="J551" s="436"/>
      <c r="K551" s="436"/>
      <c r="L551" s="436"/>
      <c r="M551" s="436"/>
    </row>
    <row r="552" spans="1:13" s="223" customFormat="1" ht="15.75" customHeight="1">
      <c r="A552" s="40" t="s">
        <v>1140</v>
      </c>
      <c r="B552" s="444" t="s">
        <v>759</v>
      </c>
      <c r="C552" s="436"/>
      <c r="D552" s="436"/>
      <c r="E552" s="436"/>
      <c r="F552" s="436"/>
      <c r="G552" s="436"/>
      <c r="H552" s="436"/>
      <c r="I552" s="91"/>
      <c r="J552" s="436"/>
      <c r="K552" s="436"/>
      <c r="L552" s="436"/>
      <c r="M552" s="436"/>
    </row>
    <row r="553" spans="1:13" s="223" customFormat="1" ht="15.75" customHeight="1">
      <c r="A553" s="109" t="s">
        <v>1143</v>
      </c>
      <c r="B553" s="444" t="s">
        <v>759</v>
      </c>
      <c r="C553" s="436"/>
      <c r="D553" s="436"/>
      <c r="E553" s="436"/>
      <c r="F553" s="436"/>
      <c r="G553" s="436"/>
      <c r="H553" s="436"/>
      <c r="I553" s="91"/>
      <c r="J553" s="436"/>
      <c r="K553" s="436"/>
      <c r="L553" s="436"/>
      <c r="M553" s="436"/>
    </row>
    <row r="554" spans="1:13" s="223" customFormat="1" ht="15.75" customHeight="1">
      <c r="A554" s="109" t="s">
        <v>1145</v>
      </c>
      <c r="B554" s="444" t="s">
        <v>41</v>
      </c>
      <c r="C554" s="91" t="s">
        <v>3592</v>
      </c>
      <c r="D554" s="91" t="s">
        <v>41</v>
      </c>
      <c r="E554" s="91" t="s">
        <v>3618</v>
      </c>
      <c r="F554" s="436"/>
      <c r="G554" s="436"/>
      <c r="H554" s="436"/>
      <c r="I554" s="91"/>
      <c r="J554" s="436"/>
      <c r="K554" s="436"/>
      <c r="L554" s="436"/>
      <c r="M554" s="436"/>
    </row>
    <row r="555" spans="1:13" s="223" customFormat="1" ht="15.75" customHeight="1">
      <c r="A555" s="109" t="s">
        <v>1147</v>
      </c>
      <c r="B555" s="232" t="s">
        <v>759</v>
      </c>
      <c r="C555" s="91"/>
      <c r="D555" s="91"/>
      <c r="E555" s="91"/>
      <c r="F555" s="436"/>
      <c r="G555" s="436"/>
      <c r="H555" s="436"/>
      <c r="I555" s="91"/>
      <c r="J555" s="436"/>
      <c r="K555" s="436"/>
      <c r="L555" s="436"/>
      <c r="M555" s="436"/>
    </row>
    <row r="556" spans="1:13" s="223" customFormat="1" ht="15.75" customHeight="1">
      <c r="A556" s="109" t="s">
        <v>1150</v>
      </c>
      <c r="B556" s="232" t="s">
        <v>759</v>
      </c>
      <c r="C556" s="91"/>
      <c r="D556" s="91"/>
      <c r="E556" s="91"/>
      <c r="F556" s="436"/>
      <c r="G556" s="436"/>
      <c r="H556" s="436"/>
      <c r="I556" s="91"/>
      <c r="J556" s="436"/>
      <c r="K556" s="436"/>
      <c r="L556" s="436"/>
      <c r="M556" s="436"/>
    </row>
    <row r="557" spans="1:13" s="223" customFormat="1" ht="15.75" customHeight="1">
      <c r="A557" s="109" t="s">
        <v>1155</v>
      </c>
      <c r="B557" s="232" t="s">
        <v>759</v>
      </c>
      <c r="C557" s="91"/>
      <c r="D557" s="91"/>
      <c r="E557" s="91"/>
      <c r="F557" s="436"/>
      <c r="G557" s="436"/>
      <c r="H557" s="436"/>
      <c r="I557" s="91"/>
      <c r="J557" s="436"/>
      <c r="K557" s="436"/>
      <c r="L557" s="436"/>
      <c r="M557" s="436"/>
    </row>
    <row r="558" spans="1:13" s="217" customFormat="1" ht="15.75" customHeight="1">
      <c r="A558" s="40" t="s">
        <v>1157</v>
      </c>
      <c r="B558" s="444" t="s">
        <v>3682</v>
      </c>
      <c r="C558" s="91" t="s">
        <v>2699</v>
      </c>
      <c r="D558" s="91" t="s">
        <v>3683</v>
      </c>
      <c r="E558" s="91" t="s">
        <v>3684</v>
      </c>
      <c r="F558" s="436"/>
      <c r="G558" s="436"/>
      <c r="H558" s="436"/>
      <c r="I558" s="91"/>
      <c r="J558" s="91" t="s">
        <v>2358</v>
      </c>
      <c r="K558" s="91" t="s">
        <v>3685</v>
      </c>
      <c r="L558" s="436"/>
      <c r="M558" s="436"/>
    </row>
    <row r="559" spans="1:13" s="235" customFormat="1" ht="15.75" customHeight="1">
      <c r="A559" s="40" t="s">
        <v>1159</v>
      </c>
      <c r="B559" s="444" t="s">
        <v>3578</v>
      </c>
      <c r="C559" s="436"/>
      <c r="D559" s="436"/>
      <c r="E559" s="436"/>
      <c r="F559" s="436"/>
      <c r="G559" s="436"/>
      <c r="H559" s="436"/>
      <c r="I559" s="91"/>
      <c r="J559" s="436"/>
      <c r="K559" s="436"/>
      <c r="L559" s="436"/>
      <c r="M559" s="436"/>
    </row>
    <row r="560" spans="1:13" s="236" customFormat="1" ht="15.75" customHeight="1">
      <c r="A560" s="40" t="s">
        <v>1161</v>
      </c>
      <c r="B560" s="444" t="s">
        <v>759</v>
      </c>
      <c r="C560" s="436"/>
      <c r="D560" s="436"/>
      <c r="E560" s="436"/>
      <c r="F560" s="436"/>
      <c r="G560" s="436"/>
      <c r="H560" s="436"/>
      <c r="I560" s="91"/>
      <c r="J560" s="436"/>
      <c r="K560" s="91" t="s">
        <v>3686</v>
      </c>
      <c r="L560" s="436"/>
      <c r="M560" s="436"/>
    </row>
    <row r="561" spans="1:13" s="236" customFormat="1" ht="15.75" customHeight="1">
      <c r="A561" s="40" t="s">
        <v>1166</v>
      </c>
      <c r="B561" s="444" t="s">
        <v>3687</v>
      </c>
      <c r="C561" s="91" t="s">
        <v>3688</v>
      </c>
      <c r="D561" s="436"/>
      <c r="E561" s="436"/>
      <c r="F561" s="436"/>
      <c r="G561" s="436"/>
      <c r="H561" s="436"/>
      <c r="I561" s="91"/>
      <c r="J561" s="436"/>
      <c r="K561" s="436"/>
      <c r="L561" s="436"/>
      <c r="M561" s="436"/>
    </row>
    <row r="562" spans="1:13" s="236" customFormat="1" ht="15.75" customHeight="1">
      <c r="A562" s="40" t="s">
        <v>1169</v>
      </c>
      <c r="B562" s="444" t="s">
        <v>759</v>
      </c>
      <c r="C562" s="436"/>
      <c r="D562" s="436"/>
      <c r="E562" s="436"/>
      <c r="F562" s="436"/>
      <c r="G562" s="436"/>
      <c r="H562" s="436"/>
      <c r="I562" s="91"/>
      <c r="J562" s="436"/>
      <c r="K562" s="436"/>
      <c r="L562" s="436"/>
      <c r="M562" s="436"/>
    </row>
    <row r="563" spans="1:13" s="236" customFormat="1" ht="15.75" customHeight="1">
      <c r="A563" s="40" t="s">
        <v>1170</v>
      </c>
      <c r="B563" s="444" t="s">
        <v>759</v>
      </c>
      <c r="C563" s="436"/>
      <c r="D563" s="436"/>
      <c r="E563" s="436"/>
      <c r="F563" s="436"/>
      <c r="G563" s="436"/>
      <c r="H563" s="436"/>
      <c r="I563" s="91"/>
      <c r="J563" s="436"/>
      <c r="K563" s="436"/>
      <c r="L563" s="436"/>
      <c r="M563" s="436"/>
    </row>
    <row r="564" spans="1:13" s="236" customFormat="1" ht="15.75" customHeight="1">
      <c r="A564" s="40" t="s">
        <v>1174</v>
      </c>
      <c r="B564" s="444" t="s">
        <v>248</v>
      </c>
      <c r="C564" s="91" t="s">
        <v>3418</v>
      </c>
      <c r="D564" s="436"/>
      <c r="E564" s="436"/>
      <c r="F564" s="436"/>
      <c r="G564" s="436"/>
      <c r="H564" s="436"/>
      <c r="I564" s="91"/>
      <c r="J564" s="436"/>
      <c r="K564" s="436"/>
      <c r="L564" s="436"/>
      <c r="M564" s="436"/>
    </row>
    <row r="565" spans="1:13" s="237" customFormat="1" ht="15.75" customHeight="1">
      <c r="A565" s="109" t="s">
        <v>1177</v>
      </c>
      <c r="B565" s="232" t="s">
        <v>3689</v>
      </c>
      <c r="C565" s="91" t="s">
        <v>3690</v>
      </c>
      <c r="D565" s="91"/>
      <c r="E565" s="91"/>
      <c r="F565" s="436"/>
      <c r="G565" s="436"/>
      <c r="H565" s="436"/>
      <c r="I565" s="91"/>
      <c r="J565" s="436"/>
      <c r="K565" s="436"/>
      <c r="L565" s="436"/>
      <c r="M565" s="436"/>
    </row>
    <row r="566" spans="1:13" s="237" customFormat="1" ht="15.75" customHeight="1">
      <c r="A566" s="109" t="s">
        <v>1180</v>
      </c>
      <c r="B566" s="232" t="s">
        <v>759</v>
      </c>
      <c r="C566" s="91"/>
      <c r="D566" s="91"/>
      <c r="E566" s="91"/>
      <c r="F566" s="436"/>
      <c r="G566" s="436"/>
      <c r="H566" s="436"/>
      <c r="I566" s="91"/>
      <c r="J566" s="436"/>
      <c r="K566" s="436"/>
      <c r="L566" s="436"/>
      <c r="M566" s="436"/>
    </row>
    <row r="567" spans="1:13" s="237" customFormat="1" ht="15.75" customHeight="1">
      <c r="A567" s="109" t="s">
        <v>1184</v>
      </c>
      <c r="B567" s="232" t="s">
        <v>759</v>
      </c>
      <c r="C567" s="91"/>
      <c r="D567" s="91"/>
      <c r="E567" s="91"/>
      <c r="F567" s="436"/>
      <c r="G567" s="436"/>
      <c r="H567" s="436"/>
      <c r="I567" s="91"/>
      <c r="J567" s="436"/>
      <c r="K567" s="436"/>
      <c r="L567" s="436"/>
      <c r="M567" s="436"/>
    </row>
    <row r="568" spans="1:13" s="237" customFormat="1" ht="15.75" customHeight="1">
      <c r="A568" s="109" t="s">
        <v>1188</v>
      </c>
      <c r="B568" s="232" t="s">
        <v>759</v>
      </c>
      <c r="C568" s="91"/>
      <c r="D568" s="91"/>
      <c r="E568" s="91"/>
      <c r="F568" s="436"/>
      <c r="G568" s="436"/>
      <c r="H568" s="436"/>
      <c r="I568" s="91"/>
      <c r="J568" s="436"/>
      <c r="K568" s="436"/>
      <c r="L568" s="436"/>
      <c r="M568" s="436"/>
    </row>
    <row r="569" spans="1:13" s="237" customFormat="1" ht="15.75" customHeight="1">
      <c r="A569" s="109" t="s">
        <v>1190</v>
      </c>
      <c r="B569" s="232"/>
      <c r="C569" s="91"/>
      <c r="D569" s="91"/>
      <c r="E569" s="91"/>
      <c r="F569" s="436"/>
      <c r="G569" s="436"/>
      <c r="H569" s="436"/>
      <c r="I569" s="91"/>
      <c r="J569" s="436"/>
      <c r="K569" s="436"/>
      <c r="L569" s="436"/>
      <c r="M569" s="91" t="s">
        <v>3691</v>
      </c>
    </row>
    <row r="570" spans="1:13" s="237" customFormat="1" ht="15.75" customHeight="1">
      <c r="A570" s="109" t="s">
        <v>85</v>
      </c>
      <c r="B570" s="232" t="s">
        <v>3578</v>
      </c>
      <c r="C570" s="91" t="s">
        <v>3418</v>
      </c>
      <c r="D570" s="232" t="s">
        <v>3578</v>
      </c>
      <c r="E570" s="91" t="s">
        <v>3692</v>
      </c>
      <c r="F570" s="436"/>
      <c r="G570" s="436"/>
      <c r="H570" s="436"/>
      <c r="I570" s="91"/>
      <c r="J570" s="436"/>
      <c r="K570" s="436"/>
      <c r="L570" s="436"/>
      <c r="M570" s="91"/>
    </row>
    <row r="571" spans="1:13" s="252" customFormat="1" ht="15.75" customHeight="1">
      <c r="A571" s="109" t="s">
        <v>1195</v>
      </c>
      <c r="B571" s="232"/>
      <c r="C571" s="91"/>
      <c r="D571" s="232"/>
      <c r="E571" s="91"/>
      <c r="F571" s="91" t="s">
        <v>3693</v>
      </c>
      <c r="G571" s="91" t="s">
        <v>3693</v>
      </c>
      <c r="H571" s="436"/>
      <c r="I571" s="91"/>
      <c r="J571" s="436"/>
      <c r="K571" s="436"/>
      <c r="L571" s="436"/>
      <c r="M571" s="91"/>
    </row>
    <row r="572" spans="1:13" s="252" customFormat="1" ht="15.75" customHeight="1">
      <c r="A572" s="109" t="s">
        <v>1197</v>
      </c>
      <c r="B572" s="232" t="s">
        <v>759</v>
      </c>
      <c r="C572" s="91"/>
      <c r="D572" s="232"/>
      <c r="E572" s="91"/>
      <c r="F572" s="91"/>
      <c r="G572" s="91"/>
      <c r="H572" s="436"/>
      <c r="I572" s="91"/>
      <c r="J572" s="436"/>
      <c r="K572" s="436"/>
      <c r="L572" s="436"/>
      <c r="M572" s="91"/>
    </row>
    <row r="573" spans="1:13" s="252" customFormat="1" ht="15.75" customHeight="1">
      <c r="A573" s="109" t="s">
        <v>1202</v>
      </c>
      <c r="B573" s="232" t="s">
        <v>41</v>
      </c>
      <c r="C573" s="91" t="s">
        <v>3694</v>
      </c>
      <c r="D573" s="232" t="s">
        <v>55</v>
      </c>
      <c r="E573" s="91" t="s">
        <v>3695</v>
      </c>
      <c r="F573" s="91"/>
      <c r="G573" s="91"/>
      <c r="H573" s="436"/>
      <c r="I573" s="91"/>
      <c r="J573" s="436"/>
      <c r="K573" s="436"/>
      <c r="L573" s="436"/>
      <c r="M573" s="91"/>
    </row>
    <row r="574" spans="1:13" s="252" customFormat="1" ht="15.75" customHeight="1">
      <c r="A574" s="109" t="s">
        <v>1204</v>
      </c>
      <c r="B574" s="232" t="s">
        <v>759</v>
      </c>
      <c r="C574" s="91"/>
      <c r="D574" s="232"/>
      <c r="E574" s="91"/>
      <c r="F574" s="91"/>
      <c r="G574" s="91"/>
      <c r="H574" s="436"/>
      <c r="I574" s="91"/>
      <c r="J574" s="436"/>
      <c r="K574" s="436"/>
      <c r="L574" s="436"/>
      <c r="M574" s="91"/>
    </row>
    <row r="575" spans="1:13" s="252" customFormat="1" ht="15.75" customHeight="1">
      <c r="A575" s="109" t="s">
        <v>1207</v>
      </c>
      <c r="B575" s="232" t="s">
        <v>3578</v>
      </c>
      <c r="C575" s="91"/>
      <c r="D575" s="232"/>
      <c r="E575" s="91"/>
      <c r="F575" s="91"/>
      <c r="G575" s="91"/>
      <c r="H575" s="436"/>
      <c r="I575" s="91"/>
      <c r="J575" s="436"/>
      <c r="K575" s="91" t="s">
        <v>3696</v>
      </c>
      <c r="L575" s="436"/>
      <c r="M575" s="91"/>
    </row>
    <row r="576" spans="1:13" s="255" customFormat="1" ht="15.75" customHeight="1">
      <c r="A576" s="109" t="s">
        <v>1212</v>
      </c>
      <c r="B576" s="232" t="s">
        <v>54</v>
      </c>
      <c r="C576" s="91"/>
      <c r="D576" s="232"/>
      <c r="E576" s="91"/>
      <c r="F576" s="91"/>
      <c r="G576" s="91"/>
      <c r="H576" s="436"/>
      <c r="I576" s="91"/>
      <c r="J576" s="436"/>
      <c r="K576" s="91"/>
      <c r="L576" s="436"/>
      <c r="M576" s="91"/>
    </row>
    <row r="577" spans="1:13" s="255" customFormat="1" ht="15.75" customHeight="1">
      <c r="A577" s="109" t="s">
        <v>1214</v>
      </c>
      <c r="B577" s="232" t="s">
        <v>759</v>
      </c>
      <c r="C577" s="91"/>
      <c r="D577" s="232"/>
      <c r="E577" s="91"/>
      <c r="F577" s="91"/>
      <c r="G577" s="91"/>
      <c r="H577" s="436"/>
      <c r="I577" s="91"/>
      <c r="J577" s="436"/>
      <c r="K577" s="91"/>
      <c r="L577" s="436"/>
      <c r="M577" s="91"/>
    </row>
    <row r="578" spans="1:13" s="255" customFormat="1" ht="15.75" customHeight="1">
      <c r="A578" s="109" t="s">
        <v>1217</v>
      </c>
      <c r="B578" s="232" t="s">
        <v>759</v>
      </c>
      <c r="C578" s="91"/>
      <c r="D578" s="232"/>
      <c r="E578" s="91"/>
      <c r="F578" s="91"/>
      <c r="G578" s="91"/>
      <c r="H578" s="436"/>
      <c r="I578" s="91"/>
      <c r="J578" s="436"/>
      <c r="K578" s="91"/>
      <c r="L578" s="436"/>
      <c r="M578" s="91"/>
    </row>
    <row r="579" spans="1:13" s="255" customFormat="1" ht="15.75" customHeight="1">
      <c r="A579" s="109" t="s">
        <v>1221</v>
      </c>
      <c r="B579" s="232" t="s">
        <v>41</v>
      </c>
      <c r="C579" s="91" t="s">
        <v>3697</v>
      </c>
      <c r="D579" s="232" t="s">
        <v>3698</v>
      </c>
      <c r="E579" s="91" t="s">
        <v>3699</v>
      </c>
      <c r="F579" s="91"/>
      <c r="G579" s="91"/>
      <c r="H579" s="436"/>
      <c r="I579" s="91"/>
      <c r="J579" s="436"/>
      <c r="K579" s="91" t="s">
        <v>3700</v>
      </c>
      <c r="L579" s="436"/>
      <c r="M579" s="91"/>
    </row>
    <row r="580" spans="1:13" s="255" customFormat="1" ht="15.75" customHeight="1">
      <c r="A580" s="109" t="s">
        <v>1224</v>
      </c>
      <c r="B580" s="232" t="s">
        <v>759</v>
      </c>
      <c r="C580" s="91"/>
      <c r="D580" s="232"/>
      <c r="E580" s="91"/>
      <c r="F580" s="91"/>
      <c r="G580" s="91"/>
      <c r="H580" s="436"/>
      <c r="I580" s="91"/>
      <c r="J580" s="436"/>
      <c r="K580" s="91"/>
      <c r="L580" s="436"/>
      <c r="M580" s="91"/>
    </row>
    <row r="581" spans="1:13" s="255" customFormat="1" ht="15.75" customHeight="1">
      <c r="A581" s="40" t="s">
        <v>574</v>
      </c>
      <c r="B581" s="232" t="s">
        <v>759</v>
      </c>
      <c r="C581" s="91"/>
      <c r="D581" s="232"/>
      <c r="E581" s="91"/>
      <c r="F581" s="91"/>
      <c r="G581" s="91"/>
      <c r="H581" s="436"/>
      <c r="I581" s="91"/>
      <c r="J581" s="436"/>
      <c r="K581" s="91"/>
      <c r="L581" s="436"/>
      <c r="M581" s="91"/>
    </row>
    <row r="582" spans="1:13" s="255" customFormat="1" ht="15.75" customHeight="1">
      <c r="A582" s="40" t="s">
        <v>1226</v>
      </c>
      <c r="B582" s="232" t="s">
        <v>41</v>
      </c>
      <c r="C582" s="91"/>
      <c r="D582" s="232"/>
      <c r="E582" s="91"/>
      <c r="F582" s="91"/>
      <c r="G582" s="91"/>
      <c r="H582" s="436"/>
      <c r="I582" s="91"/>
      <c r="J582" s="436"/>
      <c r="K582" s="91"/>
      <c r="L582" s="436"/>
      <c r="M582" s="91"/>
    </row>
    <row r="583" spans="1:13" s="255" customFormat="1" ht="15.75" customHeight="1">
      <c r="A583" s="40" t="s">
        <v>1231</v>
      </c>
      <c r="B583" s="232" t="s">
        <v>41</v>
      </c>
      <c r="C583" s="91"/>
      <c r="D583" s="232"/>
      <c r="E583" s="91"/>
      <c r="F583" s="91"/>
      <c r="G583" s="91"/>
      <c r="H583" s="436"/>
      <c r="I583" s="91"/>
      <c r="J583" s="436"/>
      <c r="K583" s="91"/>
      <c r="L583" s="436"/>
      <c r="M583" s="91"/>
    </row>
    <row r="584" spans="1:13" s="255" customFormat="1" ht="15.75" customHeight="1">
      <c r="A584" s="40" t="s">
        <v>1233</v>
      </c>
      <c r="B584" s="232" t="s">
        <v>759</v>
      </c>
      <c r="C584" s="91"/>
      <c r="D584" s="232"/>
      <c r="E584" s="91"/>
      <c r="F584" s="91"/>
      <c r="G584" s="91"/>
      <c r="H584" s="436"/>
      <c r="I584" s="91"/>
      <c r="J584" s="436"/>
      <c r="K584" s="91"/>
      <c r="L584" s="436"/>
      <c r="M584" s="91"/>
    </row>
    <row r="585" spans="1:13" s="255" customFormat="1" ht="15.75" customHeight="1">
      <c r="A585" s="40" t="s">
        <v>1237</v>
      </c>
      <c r="B585" s="232" t="s">
        <v>41</v>
      </c>
      <c r="C585" s="91"/>
      <c r="D585" s="232"/>
      <c r="E585" s="91"/>
      <c r="F585" s="91"/>
      <c r="G585" s="91"/>
      <c r="H585" s="436"/>
      <c r="I585" s="91"/>
      <c r="J585" s="436"/>
      <c r="K585" s="91"/>
      <c r="L585" s="436"/>
      <c r="M585" s="91"/>
    </row>
    <row r="586" spans="1:13" s="255" customFormat="1" ht="15.75" customHeight="1">
      <c r="A586" s="40" t="s">
        <v>1239</v>
      </c>
      <c r="B586" s="232" t="s">
        <v>759</v>
      </c>
      <c r="C586" s="91"/>
      <c r="D586" s="232"/>
      <c r="E586" s="91"/>
      <c r="F586" s="91"/>
      <c r="G586" s="91"/>
      <c r="H586" s="436"/>
      <c r="I586" s="91"/>
      <c r="J586" s="436"/>
      <c r="K586" s="91"/>
      <c r="L586" s="436"/>
      <c r="M586" s="91"/>
    </row>
    <row r="587" spans="1:13" s="255" customFormat="1" ht="15.75" customHeight="1">
      <c r="A587" s="40" t="s">
        <v>1241</v>
      </c>
      <c r="B587" s="232" t="s">
        <v>41</v>
      </c>
      <c r="C587" s="91"/>
      <c r="D587" s="232"/>
      <c r="E587" s="91"/>
      <c r="F587" s="91"/>
      <c r="G587" s="91"/>
      <c r="H587" s="436"/>
      <c r="I587" s="91"/>
      <c r="J587" s="436"/>
      <c r="K587" s="91"/>
      <c r="L587" s="436"/>
      <c r="M587" s="91"/>
    </row>
    <row r="588" spans="1:13" s="255" customFormat="1" ht="15.75" customHeight="1">
      <c r="A588" s="40" t="s">
        <v>1244</v>
      </c>
      <c r="B588" s="232" t="s">
        <v>3701</v>
      </c>
      <c r="C588" s="91"/>
      <c r="D588" s="232"/>
      <c r="E588" s="91"/>
      <c r="F588" s="91"/>
      <c r="G588" s="91"/>
      <c r="H588" s="436"/>
      <c r="I588" s="91"/>
      <c r="J588" s="436"/>
      <c r="K588" s="91"/>
      <c r="L588" s="436"/>
      <c r="M588" s="91"/>
    </row>
    <row r="589" spans="1:13" s="255" customFormat="1" ht="15.75" customHeight="1">
      <c r="A589" s="40" t="s">
        <v>1145</v>
      </c>
      <c r="B589" s="232" t="s">
        <v>41</v>
      </c>
      <c r="C589" s="91"/>
      <c r="D589" s="232" t="s">
        <v>41</v>
      </c>
      <c r="E589" s="91"/>
      <c r="F589" s="91"/>
      <c r="G589" s="91"/>
      <c r="H589" s="436"/>
      <c r="I589" s="91"/>
      <c r="J589" s="436"/>
      <c r="K589" s="91"/>
      <c r="L589" s="436"/>
      <c r="M589" s="91"/>
    </row>
    <row r="590" spans="1:13" s="270" customFormat="1" ht="15.75" customHeight="1">
      <c r="A590" s="40" t="s">
        <v>1249</v>
      </c>
      <c r="B590" s="232" t="s">
        <v>41</v>
      </c>
      <c r="C590" s="91"/>
      <c r="D590" s="232"/>
      <c r="E590" s="91"/>
      <c r="F590" s="91"/>
      <c r="G590" s="91"/>
      <c r="H590" s="436"/>
      <c r="I590" s="91"/>
      <c r="J590" s="436"/>
      <c r="K590" s="91"/>
      <c r="L590" s="436"/>
      <c r="M590" s="91"/>
    </row>
    <row r="591" spans="1:13" s="270" customFormat="1" ht="15.75" customHeight="1">
      <c r="A591" s="40" t="s">
        <v>1250</v>
      </c>
      <c r="B591" s="232" t="s">
        <v>55</v>
      </c>
      <c r="C591" s="91"/>
      <c r="D591" s="232"/>
      <c r="E591" s="91"/>
      <c r="F591" s="91"/>
      <c r="G591" s="91"/>
      <c r="H591" s="436"/>
      <c r="I591" s="91"/>
      <c r="J591" s="436"/>
      <c r="K591" s="91"/>
      <c r="L591" s="91" t="s">
        <v>3702</v>
      </c>
      <c r="M591" s="91" t="s">
        <v>3703</v>
      </c>
    </row>
    <row r="592" spans="1:13" s="270" customFormat="1" ht="15.75" customHeight="1">
      <c r="A592" s="40" t="s">
        <v>1252</v>
      </c>
      <c r="B592" s="232" t="s">
        <v>41</v>
      </c>
      <c r="C592" s="91" t="s">
        <v>3557</v>
      </c>
      <c r="D592" s="232" t="s">
        <v>41</v>
      </c>
      <c r="E592" s="91" t="s">
        <v>3704</v>
      </c>
      <c r="F592" s="91"/>
      <c r="G592" s="91"/>
      <c r="H592" s="436"/>
      <c r="I592" s="91"/>
      <c r="J592" s="436"/>
      <c r="K592" s="91" t="s">
        <v>3705</v>
      </c>
      <c r="L592" s="91"/>
      <c r="M592" s="91"/>
    </row>
    <row r="593" spans="1:13" s="270" customFormat="1" ht="15.75" customHeight="1">
      <c r="A593" s="40" t="s">
        <v>1253</v>
      </c>
      <c r="B593" s="232" t="s">
        <v>759</v>
      </c>
      <c r="C593" s="91"/>
      <c r="D593" s="232"/>
      <c r="E593" s="91"/>
      <c r="F593" s="91"/>
      <c r="G593" s="91"/>
      <c r="H593" s="436"/>
      <c r="I593" s="91"/>
      <c r="J593" s="436"/>
      <c r="K593" s="91"/>
      <c r="L593" s="91"/>
      <c r="M593" s="91"/>
    </row>
    <row r="595" spans="1:13" s="270" customFormat="1" ht="15.75" customHeight="1">
      <c r="A595" s="40" t="s">
        <v>1257</v>
      </c>
      <c r="B595" s="232" t="s">
        <v>759</v>
      </c>
      <c r="C595" s="91"/>
      <c r="D595" s="232"/>
      <c r="E595" s="91"/>
      <c r="F595" s="91"/>
      <c r="G595" s="91"/>
      <c r="H595" s="436"/>
      <c r="I595" s="91"/>
      <c r="J595" s="436"/>
      <c r="K595" s="91"/>
      <c r="L595" s="91"/>
      <c r="M595" s="91"/>
    </row>
    <row r="596" spans="1:13" s="270" customFormat="1" ht="15.75" customHeight="1">
      <c r="A596" s="40" t="s">
        <v>1259</v>
      </c>
      <c r="B596" s="232" t="s">
        <v>759</v>
      </c>
      <c r="C596" s="91"/>
      <c r="D596" s="232"/>
      <c r="E596" s="91"/>
      <c r="F596" s="91"/>
      <c r="G596" s="91"/>
      <c r="H596" s="436"/>
      <c r="I596" s="91"/>
      <c r="J596" s="436"/>
      <c r="K596" s="91"/>
      <c r="L596" s="91"/>
      <c r="M596" s="91"/>
    </row>
    <row r="597" spans="1:13" s="270" customFormat="1" ht="15.75" customHeight="1">
      <c r="A597" s="40" t="s">
        <v>1264</v>
      </c>
      <c r="B597" s="232" t="s">
        <v>759</v>
      </c>
      <c r="C597" s="91"/>
      <c r="D597" s="232"/>
      <c r="E597" s="91"/>
      <c r="F597" s="91"/>
      <c r="G597" s="91"/>
      <c r="H597" s="436"/>
      <c r="I597" s="91"/>
      <c r="J597" s="436"/>
      <c r="K597" s="91"/>
      <c r="L597" s="91"/>
      <c r="M597" s="91"/>
    </row>
    <row r="598" spans="1:13" s="270" customFormat="1" ht="15.75" customHeight="1">
      <c r="A598" s="40" t="s">
        <v>1266</v>
      </c>
      <c r="B598" s="232" t="s">
        <v>759</v>
      </c>
      <c r="C598" s="91"/>
      <c r="D598" s="232"/>
      <c r="E598" s="91"/>
      <c r="F598" s="91"/>
      <c r="G598" s="91"/>
      <c r="H598" s="436"/>
      <c r="I598" s="91"/>
      <c r="J598" s="436"/>
      <c r="K598" s="91"/>
      <c r="L598" s="91"/>
      <c r="M598" s="91"/>
    </row>
    <row r="599" spans="1:13" s="270" customFormat="1" ht="15.75" customHeight="1">
      <c r="A599" s="40" t="s">
        <v>1267</v>
      </c>
      <c r="B599" s="232" t="s">
        <v>759</v>
      </c>
      <c r="C599" s="91"/>
      <c r="D599" s="232"/>
      <c r="E599" s="91"/>
      <c r="F599" s="91"/>
      <c r="G599" s="91"/>
      <c r="H599" s="436"/>
      <c r="I599" s="91"/>
      <c r="J599" s="436"/>
      <c r="K599" s="91"/>
      <c r="L599" s="91"/>
      <c r="M599" s="91"/>
    </row>
    <row r="600" spans="1:13" s="270" customFormat="1" ht="15.75" customHeight="1">
      <c r="A600" s="40" t="s">
        <v>1269</v>
      </c>
      <c r="B600" s="232" t="s">
        <v>759</v>
      </c>
      <c r="C600" s="91"/>
      <c r="D600" s="232"/>
      <c r="E600" s="91"/>
      <c r="F600" s="91"/>
      <c r="G600" s="91"/>
      <c r="H600" s="436"/>
      <c r="I600" s="91"/>
      <c r="J600" s="436"/>
      <c r="K600" s="91"/>
      <c r="L600" s="91"/>
      <c r="M600" s="91"/>
    </row>
    <row r="601" spans="1:13" s="270" customFormat="1" ht="15.75" customHeight="1">
      <c r="A601" s="40" t="s">
        <v>2150</v>
      </c>
      <c r="B601" s="232" t="s">
        <v>3578</v>
      </c>
      <c r="C601" s="91" t="s">
        <v>3418</v>
      </c>
      <c r="D601" s="232" t="s">
        <v>216</v>
      </c>
      <c r="E601" s="91" t="s">
        <v>3694</v>
      </c>
      <c r="F601" s="91"/>
      <c r="G601" s="91"/>
      <c r="H601" s="436"/>
      <c r="I601" s="91"/>
      <c r="J601" s="436"/>
      <c r="K601" s="91"/>
      <c r="L601" s="91"/>
      <c r="M601" s="91" t="s">
        <v>3706</v>
      </c>
    </row>
    <row r="602" spans="1:13" s="270" customFormat="1" ht="15.75" customHeight="1">
      <c r="A602" s="40" t="s">
        <v>1276</v>
      </c>
      <c r="B602" s="232" t="s">
        <v>759</v>
      </c>
      <c r="C602" s="91"/>
      <c r="D602" s="232"/>
      <c r="E602" s="91"/>
      <c r="F602" s="91"/>
      <c r="G602" s="91"/>
      <c r="H602" s="436"/>
      <c r="I602" s="91"/>
      <c r="J602" s="436"/>
      <c r="K602" s="91"/>
      <c r="L602" s="91"/>
      <c r="M602" s="91"/>
    </row>
    <row r="603" spans="1:13" s="270" customFormat="1" ht="15.75" customHeight="1">
      <c r="A603" s="40" t="s">
        <v>772</v>
      </c>
      <c r="B603" s="232" t="s">
        <v>3578</v>
      </c>
      <c r="C603" s="91"/>
      <c r="D603" s="232"/>
      <c r="E603" s="91"/>
      <c r="F603" s="91"/>
      <c r="G603" s="91" t="s">
        <v>307</v>
      </c>
      <c r="H603" s="436"/>
      <c r="I603" s="91"/>
      <c r="J603" s="436"/>
      <c r="K603" s="91"/>
      <c r="L603" s="91"/>
      <c r="M603" s="91" t="s">
        <v>3707</v>
      </c>
    </row>
    <row r="604" spans="1:13" s="270" customFormat="1" ht="15.75" customHeight="1">
      <c r="A604" s="40" t="s">
        <v>1279</v>
      </c>
      <c r="B604" s="232" t="s">
        <v>41</v>
      </c>
      <c r="C604" s="91"/>
      <c r="D604" s="232"/>
      <c r="E604" s="91"/>
      <c r="F604" s="91"/>
      <c r="G604" s="91"/>
      <c r="H604" s="436"/>
      <c r="I604" s="91"/>
      <c r="J604" s="436"/>
      <c r="K604" s="91"/>
      <c r="L604" s="91"/>
      <c r="M604" s="91"/>
    </row>
    <row r="605" spans="1:13" s="270" customFormat="1" ht="15.75" customHeight="1">
      <c r="A605" s="40" t="s">
        <v>526</v>
      </c>
      <c r="B605" s="232" t="s">
        <v>759</v>
      </c>
      <c r="C605" s="91"/>
      <c r="D605" s="232"/>
      <c r="E605" s="91"/>
      <c r="F605" s="91"/>
      <c r="G605" s="91"/>
      <c r="H605" s="436"/>
      <c r="I605" s="91"/>
      <c r="J605" s="436"/>
      <c r="K605" s="91"/>
      <c r="L605" s="91"/>
      <c r="M605" s="91"/>
    </row>
    <row r="607" spans="1:13" s="270" customFormat="1" ht="15.75" customHeight="1">
      <c r="A607" s="40" t="s">
        <v>1284</v>
      </c>
      <c r="B607" s="232" t="s">
        <v>759</v>
      </c>
      <c r="C607" s="91"/>
      <c r="D607" s="232"/>
      <c r="E607" s="91"/>
      <c r="F607" s="91"/>
      <c r="G607" s="91"/>
      <c r="H607" s="436"/>
      <c r="I607" s="91"/>
      <c r="J607" s="436"/>
      <c r="K607" s="91"/>
      <c r="L607" s="91"/>
      <c r="M607" s="91"/>
    </row>
    <row r="608" spans="1:13" s="270" customFormat="1" ht="15.75" customHeight="1">
      <c r="A608" s="40" t="s">
        <v>1287</v>
      </c>
      <c r="B608" s="232" t="s">
        <v>759</v>
      </c>
      <c r="C608" s="91"/>
      <c r="D608" s="232"/>
      <c r="E608" s="91"/>
      <c r="F608" s="91"/>
      <c r="G608" s="91"/>
      <c r="H608" s="436"/>
      <c r="I608" s="91"/>
      <c r="J608" s="436"/>
      <c r="K608" s="91"/>
      <c r="L608" s="91"/>
      <c r="M608" s="91"/>
    </row>
    <row r="609" spans="1:27" s="270" customFormat="1" ht="15.75" customHeight="1">
      <c r="A609" s="40" t="s">
        <v>1289</v>
      </c>
      <c r="B609" s="232" t="s">
        <v>759</v>
      </c>
      <c r="C609" s="91"/>
      <c r="D609" s="232"/>
      <c r="E609" s="91"/>
      <c r="F609" s="91"/>
      <c r="G609" s="91"/>
      <c r="H609" s="436"/>
      <c r="I609" s="91"/>
      <c r="J609" s="436"/>
      <c r="K609" s="91"/>
      <c r="L609" s="91"/>
      <c r="M609" s="91"/>
      <c r="N609" s="436"/>
      <c r="O609" s="436"/>
      <c r="P609" s="436"/>
      <c r="Q609" s="436"/>
      <c r="R609" s="436"/>
      <c r="S609" s="436"/>
      <c r="T609" s="436"/>
      <c r="U609" s="436"/>
      <c r="V609" s="436"/>
      <c r="W609" s="436"/>
      <c r="X609" s="436"/>
      <c r="Y609" s="436"/>
      <c r="Z609" s="436"/>
      <c r="AA609" s="436"/>
    </row>
    <row r="610" spans="1:27" s="270" customFormat="1" ht="15.75" customHeight="1">
      <c r="A610" s="40" t="s">
        <v>1291</v>
      </c>
      <c r="B610" s="232" t="s">
        <v>3689</v>
      </c>
      <c r="C610" s="91"/>
      <c r="D610" s="232"/>
      <c r="E610" s="91"/>
      <c r="F610" s="91"/>
      <c r="G610" s="91"/>
      <c r="H610" s="436"/>
      <c r="I610" s="91"/>
      <c r="J610" s="436"/>
      <c r="K610" s="91"/>
      <c r="L610" s="91"/>
      <c r="M610" s="91"/>
      <c r="N610" s="436"/>
      <c r="O610" s="436"/>
      <c r="P610" s="436"/>
      <c r="Q610" s="436"/>
      <c r="R610" s="436"/>
      <c r="S610" s="436"/>
      <c r="T610" s="436"/>
      <c r="U610" s="436"/>
      <c r="V610" s="436"/>
      <c r="W610" s="436"/>
      <c r="X610" s="436"/>
      <c r="Y610" s="436"/>
      <c r="Z610" s="436"/>
      <c r="AA610" s="436"/>
    </row>
    <row r="611" spans="1:27" s="270" customFormat="1" ht="15.75" customHeight="1">
      <c r="A611" s="40" t="s">
        <v>1292</v>
      </c>
      <c r="B611" s="232" t="s">
        <v>3708</v>
      </c>
      <c r="C611" s="91" t="s">
        <v>3577</v>
      </c>
      <c r="D611" s="232"/>
      <c r="E611" s="91"/>
      <c r="F611" s="91"/>
      <c r="G611" s="91" t="s">
        <v>3709</v>
      </c>
      <c r="H611" s="436"/>
      <c r="I611" s="91"/>
      <c r="J611" s="436"/>
      <c r="K611" s="91"/>
      <c r="L611" s="91"/>
      <c r="M611" s="91"/>
      <c r="N611" s="436"/>
      <c r="O611" s="436"/>
      <c r="P611" s="436"/>
      <c r="Q611" s="436"/>
      <c r="R611" s="436"/>
      <c r="S611" s="436"/>
      <c r="T611" s="436"/>
      <c r="U611" s="436"/>
      <c r="V611" s="436"/>
      <c r="W611" s="436"/>
      <c r="X611" s="436"/>
      <c r="Y611" s="436"/>
      <c r="Z611" s="436"/>
      <c r="AA611" s="436"/>
    </row>
    <row r="612" spans="1:27" s="270" customFormat="1" ht="15.75" customHeight="1">
      <c r="A612" s="40" t="s">
        <v>1297</v>
      </c>
      <c r="B612" s="232" t="s">
        <v>759</v>
      </c>
      <c r="C612" s="91"/>
      <c r="D612" s="232"/>
      <c r="E612" s="91"/>
      <c r="F612" s="91"/>
      <c r="G612" s="91"/>
      <c r="H612" s="436"/>
      <c r="I612" s="91"/>
      <c r="J612" s="436"/>
      <c r="K612" s="91"/>
      <c r="L612" s="91"/>
      <c r="M612" s="91"/>
      <c r="N612" s="436"/>
      <c r="O612" s="436"/>
      <c r="P612" s="436"/>
      <c r="Q612" s="436"/>
      <c r="R612" s="436"/>
      <c r="S612" s="436"/>
      <c r="T612" s="436"/>
      <c r="U612" s="436"/>
      <c r="V612" s="436"/>
      <c r="W612" s="436"/>
      <c r="X612" s="436"/>
      <c r="Y612" s="436"/>
      <c r="Z612" s="436"/>
      <c r="AA612" s="436"/>
    </row>
    <row r="613" spans="1:27" s="270" customFormat="1" ht="15.75" customHeight="1">
      <c r="A613" s="40" t="s">
        <v>1299</v>
      </c>
      <c r="B613" s="232" t="s">
        <v>3710</v>
      </c>
      <c r="C613" s="91"/>
      <c r="D613" s="232"/>
      <c r="E613" s="91"/>
      <c r="F613" s="91"/>
      <c r="G613" s="91"/>
      <c r="H613" s="436"/>
      <c r="I613" s="91"/>
      <c r="J613" s="91" t="s">
        <v>2358</v>
      </c>
      <c r="K613" s="91"/>
      <c r="L613" s="91"/>
      <c r="M613" s="91"/>
      <c r="N613" s="436"/>
      <c r="O613" s="436"/>
      <c r="P613" s="436"/>
      <c r="Q613" s="436"/>
      <c r="R613" s="436"/>
      <c r="S613" s="436"/>
      <c r="T613" s="436"/>
      <c r="U613" s="436"/>
      <c r="V613" s="436"/>
      <c r="W613" s="436"/>
      <c r="X613" s="436"/>
      <c r="Y613" s="436"/>
      <c r="Z613" s="436"/>
      <c r="AA613" s="436"/>
    </row>
    <row r="614" spans="1:27" s="270" customFormat="1" ht="15.75" customHeight="1">
      <c r="A614" s="40" t="s">
        <v>1300</v>
      </c>
      <c r="B614" s="232" t="s">
        <v>46</v>
      </c>
      <c r="C614" s="91"/>
      <c r="D614" s="232"/>
      <c r="E614" s="91"/>
      <c r="F614" s="91"/>
      <c r="G614" s="91"/>
      <c r="H614" s="436"/>
      <c r="I614" s="91"/>
      <c r="J614" s="91"/>
      <c r="K614" s="91"/>
      <c r="L614" s="91"/>
      <c r="M614" s="91"/>
      <c r="N614" s="436"/>
      <c r="O614" s="436"/>
      <c r="P614" s="436"/>
      <c r="Q614" s="436"/>
      <c r="R614" s="436"/>
      <c r="S614" s="436"/>
      <c r="T614" s="436"/>
      <c r="U614" s="436"/>
      <c r="V614" s="436"/>
      <c r="W614" s="436"/>
      <c r="X614" s="436"/>
      <c r="Y614" s="436"/>
      <c r="Z614" s="436"/>
      <c r="AA614" s="436"/>
    </row>
    <row r="615" spans="1:27" s="270" customFormat="1" ht="15.75" customHeight="1">
      <c r="A615" s="40" t="s">
        <v>1305</v>
      </c>
      <c r="B615" s="232" t="s">
        <v>41</v>
      </c>
      <c r="C615" s="91" t="s">
        <v>3711</v>
      </c>
      <c r="D615" s="232"/>
      <c r="E615" s="91"/>
      <c r="F615" s="91"/>
      <c r="G615" s="91"/>
      <c r="H615" s="436"/>
      <c r="I615" s="91"/>
      <c r="J615" s="91"/>
      <c r="K615" s="91"/>
      <c r="L615" s="91"/>
      <c r="M615" s="91"/>
      <c r="N615" s="436"/>
      <c r="O615" s="436"/>
      <c r="P615" s="436"/>
      <c r="Q615" s="436"/>
      <c r="R615" s="436"/>
      <c r="S615" s="436"/>
      <c r="T615" s="436"/>
      <c r="U615" s="436"/>
      <c r="V615" s="436"/>
      <c r="W615" s="436"/>
      <c r="X615" s="436"/>
      <c r="Y615" s="436"/>
      <c r="Z615" s="436"/>
      <c r="AA615" s="436"/>
    </row>
    <row r="616" spans="1:27" s="270" customFormat="1" ht="15.75" customHeight="1">
      <c r="A616" s="40" t="s">
        <v>1310</v>
      </c>
      <c r="B616" s="232" t="s">
        <v>41</v>
      </c>
      <c r="C616" s="91"/>
      <c r="D616" s="232"/>
      <c r="E616" s="91"/>
      <c r="F616" s="91"/>
      <c r="G616" s="91"/>
      <c r="H616" s="436"/>
      <c r="I616" s="91"/>
      <c r="J616" s="91"/>
      <c r="K616" s="91"/>
      <c r="L616" s="91"/>
      <c r="M616" s="91"/>
      <c r="N616" s="436"/>
      <c r="O616" s="436"/>
      <c r="P616" s="436"/>
      <c r="Q616" s="436"/>
      <c r="R616" s="436"/>
      <c r="S616" s="436"/>
      <c r="T616" s="436"/>
      <c r="U616" s="436"/>
      <c r="V616" s="436"/>
      <c r="W616" s="436"/>
      <c r="X616" s="436"/>
      <c r="Y616" s="436"/>
      <c r="Z616" s="436"/>
      <c r="AA616" s="436"/>
    </row>
    <row r="617" spans="1:27" s="270" customFormat="1" ht="15.75" customHeight="1">
      <c r="A617" s="40" t="s">
        <v>1312</v>
      </c>
      <c r="B617" s="232" t="s">
        <v>216</v>
      </c>
      <c r="C617" s="91" t="s">
        <v>3711</v>
      </c>
      <c r="D617" s="232" t="s">
        <v>248</v>
      </c>
      <c r="E617" s="91" t="s">
        <v>3557</v>
      </c>
      <c r="F617" s="91"/>
      <c r="G617" s="91"/>
      <c r="H617" s="436"/>
      <c r="I617" s="91"/>
      <c r="J617" s="91"/>
      <c r="K617" s="91" t="s">
        <v>1314</v>
      </c>
      <c r="L617" s="91"/>
      <c r="M617" s="91"/>
      <c r="N617" s="436"/>
      <c r="O617" s="436"/>
      <c r="P617" s="436"/>
      <c r="Q617" s="436"/>
      <c r="R617" s="436"/>
      <c r="S617" s="436"/>
      <c r="T617" s="436"/>
      <c r="U617" s="436"/>
      <c r="V617" s="436"/>
      <c r="W617" s="436"/>
      <c r="X617" s="436"/>
      <c r="Y617" s="436"/>
      <c r="Z617" s="436"/>
      <c r="AA617" s="436"/>
    </row>
    <row r="618" spans="1:27" s="270" customFormat="1" ht="15.75" customHeight="1">
      <c r="A618" s="40" t="s">
        <v>1315</v>
      </c>
      <c r="B618" s="232" t="s">
        <v>759</v>
      </c>
      <c r="C618" s="91"/>
      <c r="D618" s="232"/>
      <c r="E618" s="91"/>
      <c r="F618" s="91"/>
      <c r="G618" s="91"/>
      <c r="H618" s="436"/>
      <c r="I618" s="91"/>
      <c r="J618" s="91"/>
      <c r="K618" s="91"/>
      <c r="L618" s="91"/>
      <c r="M618" s="91"/>
      <c r="N618" s="436"/>
      <c r="O618" s="436"/>
      <c r="P618" s="436"/>
      <c r="Q618" s="436"/>
      <c r="R618" s="436"/>
      <c r="S618" s="436"/>
      <c r="T618" s="436"/>
      <c r="U618" s="436"/>
      <c r="V618" s="436"/>
      <c r="W618" s="436"/>
      <c r="X618" s="436"/>
      <c r="Y618" s="436"/>
      <c r="Z618" s="436"/>
      <c r="AA618" s="436"/>
    </row>
    <row r="619" spans="1:27" s="270" customFormat="1" ht="15.75" customHeight="1">
      <c r="A619" s="40" t="s">
        <v>1316</v>
      </c>
      <c r="B619" s="232" t="s">
        <v>759</v>
      </c>
      <c r="C619" s="91"/>
      <c r="D619" s="232"/>
      <c r="E619" s="91"/>
      <c r="F619" s="91"/>
      <c r="G619" s="91"/>
      <c r="H619" s="436"/>
      <c r="I619" s="91"/>
      <c r="J619" s="91"/>
      <c r="K619" s="91"/>
      <c r="L619" s="91"/>
      <c r="M619" s="91"/>
      <c r="N619" s="436"/>
      <c r="O619" s="436"/>
      <c r="P619" s="436"/>
      <c r="Q619" s="436"/>
      <c r="R619" s="436"/>
      <c r="S619" s="436"/>
      <c r="T619" s="436"/>
      <c r="U619" s="436"/>
      <c r="V619" s="436"/>
      <c r="W619" s="436"/>
      <c r="X619" s="436"/>
      <c r="Y619" s="436"/>
      <c r="Z619" s="436"/>
      <c r="AA619" s="436"/>
    </row>
    <row r="620" spans="1:27" s="270" customFormat="1" ht="15.75" customHeight="1">
      <c r="A620" s="40" t="s">
        <v>1317</v>
      </c>
      <c r="B620" s="232" t="s">
        <v>3712</v>
      </c>
      <c r="C620" s="91"/>
      <c r="D620" s="232"/>
      <c r="E620" s="91"/>
      <c r="F620" s="91"/>
      <c r="G620" s="91"/>
      <c r="H620" s="436"/>
      <c r="I620" s="91"/>
      <c r="J620" s="91"/>
      <c r="K620" s="91"/>
      <c r="L620" s="91"/>
      <c r="M620" s="91"/>
      <c r="N620" s="436"/>
      <c r="O620" s="436"/>
      <c r="P620" s="436"/>
      <c r="Q620" s="436"/>
      <c r="R620" s="436"/>
      <c r="S620" s="436"/>
      <c r="T620" s="436"/>
      <c r="U620" s="436"/>
      <c r="V620" s="436"/>
      <c r="W620" s="436"/>
      <c r="X620" s="436"/>
      <c r="Y620" s="436"/>
      <c r="Z620" s="436"/>
      <c r="AA620" s="436"/>
    </row>
    <row r="621" spans="1:27" s="270" customFormat="1" ht="15.75" customHeight="1">
      <c r="A621" s="109" t="s">
        <v>1322</v>
      </c>
      <c r="B621" s="232" t="s">
        <v>3713</v>
      </c>
      <c r="C621" s="91" t="s">
        <v>3714</v>
      </c>
      <c r="D621" s="232"/>
      <c r="E621" s="91"/>
      <c r="F621" s="91"/>
      <c r="G621" s="91"/>
      <c r="H621" s="436"/>
      <c r="I621" s="91"/>
      <c r="J621" s="91"/>
      <c r="K621" s="91"/>
      <c r="L621" s="91"/>
      <c r="M621" s="91"/>
      <c r="N621" s="436"/>
      <c r="O621" s="436"/>
      <c r="P621" s="436"/>
      <c r="Q621" s="436"/>
      <c r="R621" s="436"/>
      <c r="S621" s="436"/>
      <c r="T621" s="436"/>
      <c r="U621" s="436"/>
      <c r="V621" s="436"/>
      <c r="W621" s="436"/>
      <c r="X621" s="436"/>
      <c r="Y621" s="436"/>
      <c r="Z621" s="436"/>
      <c r="AA621" s="436"/>
    </row>
    <row r="622" spans="1:27" s="270" customFormat="1" ht="15.75" customHeight="1">
      <c r="A622" s="109" t="s">
        <v>1324</v>
      </c>
      <c r="B622" s="232" t="s">
        <v>522</v>
      </c>
      <c r="C622" s="91" t="s">
        <v>3715</v>
      </c>
      <c r="D622" s="232"/>
      <c r="E622" s="91"/>
      <c r="F622" s="91" t="s">
        <v>248</v>
      </c>
      <c r="G622" s="91" t="s">
        <v>248</v>
      </c>
      <c r="H622" s="436"/>
      <c r="I622" s="91"/>
      <c r="J622" s="91"/>
      <c r="K622" s="91">
        <v>12</v>
      </c>
      <c r="L622" s="91"/>
      <c r="M622" s="91"/>
      <c r="N622" s="436"/>
      <c r="O622" s="436"/>
      <c r="P622" s="436"/>
      <c r="Q622" s="436"/>
      <c r="R622" s="436"/>
      <c r="S622" s="436"/>
      <c r="T622" s="436"/>
      <c r="U622" s="436"/>
      <c r="V622" s="436"/>
      <c r="W622" s="436"/>
      <c r="X622" s="436"/>
      <c r="Y622" s="436"/>
      <c r="Z622" s="436"/>
      <c r="AA622" s="436"/>
    </row>
    <row r="623" spans="1:27" s="270" customFormat="1" ht="15.75" customHeight="1">
      <c r="A623" s="109" t="s">
        <v>1326</v>
      </c>
      <c r="B623" s="232" t="s">
        <v>41</v>
      </c>
      <c r="C623" s="91"/>
      <c r="D623" s="232"/>
      <c r="E623" s="91"/>
      <c r="F623" s="91"/>
      <c r="G623" s="91"/>
      <c r="H623" s="436"/>
      <c r="I623" s="91"/>
      <c r="J623" s="91"/>
      <c r="K623" s="91"/>
      <c r="L623" s="91"/>
      <c r="M623" s="91"/>
      <c r="N623" s="436"/>
      <c r="O623" s="436"/>
      <c r="P623" s="436"/>
      <c r="Q623" s="436"/>
      <c r="R623" s="436"/>
      <c r="S623" s="436"/>
      <c r="T623" s="436"/>
      <c r="U623" s="436"/>
      <c r="V623" s="436"/>
      <c r="W623" s="436"/>
      <c r="X623" s="436"/>
      <c r="Y623" s="436"/>
      <c r="Z623" s="436"/>
      <c r="AA623" s="436"/>
    </row>
    <row r="624" spans="1:27" ht="14.5">
      <c r="A624" s="40" t="s">
        <v>1328</v>
      </c>
      <c r="B624" s="444" t="s">
        <v>3716</v>
      </c>
      <c r="C624" s="444"/>
      <c r="D624" s="444"/>
      <c r="E624" s="444"/>
      <c r="F624" s="444"/>
      <c r="G624" s="444"/>
      <c r="H624" s="444"/>
      <c r="I624" s="444"/>
      <c r="J624" s="444"/>
      <c r="K624" s="444"/>
      <c r="L624" s="444"/>
      <c r="M624" s="444"/>
      <c r="N624" s="444"/>
      <c r="O624" s="444"/>
      <c r="P624" s="444"/>
      <c r="Q624" s="444"/>
      <c r="R624" s="444"/>
      <c r="S624" s="444"/>
      <c r="T624" s="444"/>
      <c r="U624" s="444"/>
      <c r="V624" s="444"/>
      <c r="W624" s="444"/>
      <c r="X624" s="444"/>
      <c r="Y624" s="444"/>
      <c r="Z624" s="444"/>
      <c r="AA624" s="444"/>
    </row>
    <row r="625" spans="1:27" ht="14.5">
      <c r="A625" s="40" t="s">
        <v>1333</v>
      </c>
      <c r="B625" s="444" t="s">
        <v>759</v>
      </c>
      <c r="C625" s="444"/>
      <c r="D625" s="444"/>
      <c r="E625" s="444"/>
      <c r="F625" s="444"/>
      <c r="G625" s="444"/>
      <c r="H625" s="444"/>
      <c r="I625" s="444"/>
      <c r="J625" s="444"/>
      <c r="K625" s="444"/>
      <c r="L625" s="444"/>
      <c r="M625" s="444"/>
      <c r="N625" s="444"/>
      <c r="O625" s="444"/>
      <c r="P625" s="444"/>
      <c r="Q625" s="444"/>
      <c r="R625" s="444"/>
      <c r="S625" s="444"/>
      <c r="T625" s="444"/>
      <c r="U625" s="444"/>
      <c r="V625" s="444"/>
      <c r="W625" s="444"/>
      <c r="X625" s="444"/>
      <c r="Y625" s="444"/>
      <c r="Z625" s="444"/>
      <c r="AA625" s="444"/>
    </row>
    <row r="626" spans="1:27" s="275" customFormat="1" ht="14.5">
      <c r="A626" s="40" t="s">
        <v>1334</v>
      </c>
      <c r="B626" s="444" t="s">
        <v>224</v>
      </c>
      <c r="C626" s="444"/>
      <c r="D626" s="444"/>
      <c r="E626" s="444"/>
      <c r="F626" s="444"/>
      <c r="G626" s="444"/>
      <c r="H626" s="444"/>
      <c r="I626" s="444"/>
      <c r="J626" s="444"/>
      <c r="K626" s="444"/>
      <c r="L626" s="444"/>
      <c r="M626" s="444"/>
      <c r="N626" s="444"/>
      <c r="O626" s="444"/>
      <c r="P626" s="444"/>
      <c r="Q626" s="444"/>
      <c r="R626" s="444"/>
      <c r="S626" s="444"/>
      <c r="T626" s="444"/>
      <c r="U626" s="444"/>
      <c r="V626" s="444"/>
      <c r="W626" s="444"/>
      <c r="X626" s="444"/>
      <c r="Y626" s="444"/>
      <c r="Z626" s="444"/>
      <c r="AA626" s="444"/>
    </row>
    <row r="627" spans="1:27" s="275" customFormat="1" ht="14.5">
      <c r="A627" s="40" t="s">
        <v>1335</v>
      </c>
      <c r="B627" s="444" t="s">
        <v>759</v>
      </c>
      <c r="C627" s="444"/>
      <c r="D627" s="444"/>
      <c r="E627" s="444"/>
      <c r="F627" s="444"/>
      <c r="G627" s="444"/>
      <c r="H627" s="444"/>
      <c r="I627" s="444"/>
      <c r="J627" s="444"/>
      <c r="K627" s="444"/>
      <c r="L627" s="444"/>
      <c r="M627" s="444"/>
      <c r="N627" s="444"/>
      <c r="O627" s="444"/>
      <c r="P627" s="444"/>
      <c r="Q627" s="444"/>
      <c r="R627" s="444"/>
      <c r="S627" s="444"/>
      <c r="T627" s="444"/>
      <c r="U627" s="444"/>
      <c r="V627" s="444"/>
      <c r="W627" s="444"/>
      <c r="X627" s="444"/>
      <c r="Y627" s="444"/>
      <c r="Z627" s="444"/>
      <c r="AA627" s="444"/>
    </row>
    <row r="628" spans="1:27" s="275" customFormat="1" ht="14.5">
      <c r="A628" s="40" t="s">
        <v>1338</v>
      </c>
      <c r="B628" s="444" t="s">
        <v>41</v>
      </c>
      <c r="C628" s="444"/>
      <c r="D628" s="444"/>
      <c r="E628" s="444"/>
      <c r="F628" s="444"/>
      <c r="G628" s="444"/>
      <c r="H628" s="444"/>
      <c r="I628" s="444"/>
      <c r="J628" s="444"/>
      <c r="K628" s="444"/>
      <c r="L628" s="444"/>
      <c r="M628" s="444"/>
      <c r="N628" s="444"/>
      <c r="O628" s="444"/>
      <c r="P628" s="444"/>
      <c r="Q628" s="444"/>
      <c r="R628" s="444"/>
      <c r="S628" s="444"/>
      <c r="T628" s="444"/>
      <c r="U628" s="444"/>
      <c r="V628" s="444"/>
      <c r="W628" s="444"/>
      <c r="X628" s="444"/>
      <c r="Y628" s="444"/>
      <c r="Z628" s="444"/>
      <c r="AA628" s="444"/>
    </row>
    <row r="629" spans="1:27" s="275" customFormat="1" ht="14.5">
      <c r="A629" s="40" t="s">
        <v>1340</v>
      </c>
      <c r="B629" s="444" t="s">
        <v>41</v>
      </c>
      <c r="C629" s="444"/>
      <c r="D629" s="444"/>
      <c r="E629" s="444"/>
      <c r="F629" s="444"/>
      <c r="G629" s="444"/>
      <c r="H629" s="444"/>
      <c r="I629" s="444"/>
      <c r="J629" s="444"/>
      <c r="K629" s="444"/>
      <c r="L629" s="444"/>
      <c r="M629" s="444"/>
      <c r="N629" s="444"/>
      <c r="O629" s="444"/>
      <c r="P629" s="444"/>
      <c r="Q629" s="444"/>
      <c r="R629" s="444"/>
      <c r="S629" s="444"/>
      <c r="T629" s="444"/>
      <c r="U629" s="444"/>
      <c r="V629" s="444"/>
      <c r="W629" s="444"/>
      <c r="X629" s="444"/>
      <c r="Y629" s="444"/>
      <c r="Z629" s="444"/>
      <c r="AA629" s="444"/>
    </row>
    <row r="630" spans="1:27" s="275" customFormat="1" ht="14.5">
      <c r="A630" s="40" t="s">
        <v>1344</v>
      </c>
      <c r="B630" s="444" t="s">
        <v>759</v>
      </c>
      <c r="C630" s="444"/>
      <c r="D630" s="444"/>
      <c r="E630" s="444"/>
      <c r="F630" s="444"/>
      <c r="G630" s="444"/>
      <c r="H630" s="444"/>
      <c r="I630" s="444"/>
      <c r="J630" s="444"/>
      <c r="K630" s="444"/>
      <c r="L630" s="444"/>
      <c r="M630" s="444"/>
      <c r="N630" s="444"/>
      <c r="O630" s="444"/>
      <c r="P630" s="444"/>
      <c r="Q630" s="444"/>
      <c r="R630" s="444"/>
      <c r="S630" s="444"/>
      <c r="T630" s="444"/>
      <c r="U630" s="444"/>
      <c r="V630" s="444"/>
      <c r="W630" s="444"/>
      <c r="X630" s="444"/>
      <c r="Y630" s="444"/>
      <c r="Z630" s="444"/>
      <c r="AA630" s="444"/>
    </row>
    <row r="631" spans="1:27" s="275" customFormat="1" ht="14.5">
      <c r="A631" s="40" t="s">
        <v>1345</v>
      </c>
      <c r="B631" s="444" t="s">
        <v>3717</v>
      </c>
      <c r="C631" s="444" t="s">
        <v>3711</v>
      </c>
      <c r="D631" s="444"/>
      <c r="E631" s="444"/>
      <c r="F631" s="444"/>
      <c r="G631" s="444"/>
      <c r="H631" s="444"/>
      <c r="I631" s="444"/>
      <c r="J631" s="444" t="s">
        <v>3718</v>
      </c>
      <c r="K631" s="444" t="s">
        <v>3719</v>
      </c>
      <c r="L631" s="444"/>
      <c r="M631" s="444"/>
      <c r="N631" s="444"/>
      <c r="O631" s="444"/>
      <c r="P631" s="444"/>
      <c r="Q631" s="444"/>
      <c r="R631" s="444"/>
      <c r="S631" s="444"/>
      <c r="T631" s="444"/>
      <c r="U631" s="444"/>
      <c r="V631" s="444"/>
      <c r="W631" s="444"/>
      <c r="X631" s="444"/>
      <c r="Y631" s="444"/>
      <c r="Z631" s="444"/>
      <c r="AA631" s="444"/>
    </row>
    <row r="632" spans="1:27" s="275" customFormat="1" ht="14.5">
      <c r="A632" s="40" t="s">
        <v>1348</v>
      </c>
      <c r="B632" s="444" t="s">
        <v>759</v>
      </c>
      <c r="C632" s="444"/>
      <c r="D632" s="444"/>
      <c r="E632" s="444"/>
      <c r="F632" s="444"/>
      <c r="G632" s="444"/>
      <c r="H632" s="444"/>
      <c r="I632" s="444"/>
      <c r="J632" s="444"/>
      <c r="K632" s="444"/>
      <c r="L632" s="444"/>
      <c r="M632" s="444"/>
      <c r="N632" s="444"/>
      <c r="O632" s="444"/>
      <c r="P632" s="444"/>
      <c r="Q632" s="444"/>
      <c r="R632" s="444"/>
      <c r="S632" s="444"/>
      <c r="T632" s="444"/>
      <c r="U632" s="444"/>
      <c r="V632" s="444"/>
      <c r="W632" s="444"/>
      <c r="X632" s="444"/>
      <c r="Y632" s="444"/>
      <c r="Z632" s="444"/>
      <c r="AA632" s="444"/>
    </row>
    <row r="633" spans="1:27" s="275" customFormat="1" ht="14.5">
      <c r="A633" s="40" t="s">
        <v>1350</v>
      </c>
      <c r="B633" s="444" t="s">
        <v>3630</v>
      </c>
      <c r="C633" s="444"/>
      <c r="D633" s="444"/>
      <c r="E633" s="444"/>
      <c r="F633" s="444"/>
      <c r="G633" s="444"/>
      <c r="H633" s="444"/>
      <c r="I633" s="444"/>
      <c r="J633" s="444"/>
      <c r="K633" s="444"/>
      <c r="L633" s="444"/>
      <c r="M633" s="444"/>
      <c r="N633" s="444"/>
      <c r="O633" s="444"/>
      <c r="P633" s="444"/>
      <c r="Q633" s="444"/>
      <c r="R633" s="444"/>
      <c r="S633" s="444"/>
      <c r="T633" s="444"/>
      <c r="U633" s="444"/>
      <c r="V633" s="444"/>
      <c r="W633" s="444"/>
      <c r="X633" s="444"/>
      <c r="Y633" s="444"/>
      <c r="Z633" s="444"/>
      <c r="AA633" s="444"/>
    </row>
    <row r="634" spans="1:27" s="275" customFormat="1" ht="14.5">
      <c r="A634" s="40" t="s">
        <v>1353</v>
      </c>
      <c r="B634" s="444" t="s">
        <v>759</v>
      </c>
      <c r="C634" s="444"/>
      <c r="D634" s="444"/>
      <c r="E634" s="444"/>
      <c r="F634" s="444"/>
      <c r="G634" s="444"/>
      <c r="H634" s="444"/>
      <c r="I634" s="444"/>
      <c r="J634" s="444"/>
      <c r="K634" s="444"/>
      <c r="L634" s="444"/>
      <c r="M634" s="444"/>
      <c r="N634" s="444"/>
      <c r="O634" s="444"/>
      <c r="P634" s="444"/>
      <c r="Q634" s="444"/>
      <c r="R634" s="444"/>
      <c r="S634" s="444"/>
      <c r="T634" s="444"/>
      <c r="U634" s="444"/>
      <c r="V634" s="444"/>
      <c r="W634" s="444"/>
      <c r="X634" s="444"/>
      <c r="Y634" s="444"/>
      <c r="Z634" s="444"/>
      <c r="AA634" s="444"/>
    </row>
    <row r="635" spans="1:27" s="275" customFormat="1" ht="14.5">
      <c r="A635" s="40" t="s">
        <v>1355</v>
      </c>
      <c r="B635" s="444" t="s">
        <v>759</v>
      </c>
      <c r="C635" s="444"/>
      <c r="D635" s="444"/>
      <c r="E635" s="444"/>
      <c r="F635" s="444"/>
      <c r="G635" s="444"/>
      <c r="H635" s="444"/>
      <c r="I635" s="444"/>
      <c r="J635" s="444"/>
      <c r="K635" s="444"/>
      <c r="L635" s="444"/>
      <c r="M635" s="444"/>
      <c r="N635" s="444"/>
      <c r="O635" s="444"/>
      <c r="P635" s="444"/>
      <c r="Q635" s="444"/>
      <c r="R635" s="444"/>
      <c r="S635" s="444"/>
      <c r="T635" s="444"/>
      <c r="U635" s="444"/>
      <c r="V635" s="444"/>
      <c r="W635" s="444"/>
      <c r="X635" s="444"/>
      <c r="Y635" s="444"/>
      <c r="Z635" s="444"/>
      <c r="AA635" s="444"/>
    </row>
    <row r="636" spans="1:27" s="275" customFormat="1" ht="14.5">
      <c r="A636" s="40" t="s">
        <v>394</v>
      </c>
      <c r="B636" s="444" t="s">
        <v>3578</v>
      </c>
      <c r="C636" s="444" t="s">
        <v>3418</v>
      </c>
      <c r="D636" s="444" t="s">
        <v>248</v>
      </c>
      <c r="E636" s="444" t="s">
        <v>3720</v>
      </c>
      <c r="F636" s="444"/>
      <c r="G636" s="444"/>
      <c r="H636" s="444"/>
      <c r="I636" s="444"/>
      <c r="J636" s="444"/>
      <c r="K636" s="444"/>
      <c r="L636" s="444"/>
      <c r="M636" s="444"/>
      <c r="N636" s="444"/>
      <c r="O636" s="444"/>
      <c r="P636" s="444"/>
      <c r="Q636" s="444"/>
      <c r="R636" s="444"/>
      <c r="S636" s="444"/>
      <c r="T636" s="444"/>
      <c r="U636" s="444"/>
      <c r="V636" s="444"/>
      <c r="W636" s="444"/>
      <c r="X636" s="444"/>
      <c r="Y636" s="444"/>
      <c r="Z636" s="444"/>
      <c r="AA636" s="444"/>
    </row>
    <row r="637" spans="1:27" s="275" customFormat="1" ht="14.5">
      <c r="A637" s="40" t="s">
        <v>1358</v>
      </c>
      <c r="B637" s="444" t="s">
        <v>41</v>
      </c>
      <c r="C637" s="444"/>
      <c r="D637" s="444"/>
      <c r="E637" s="444"/>
      <c r="F637" s="444"/>
      <c r="G637" s="444"/>
      <c r="H637" s="444"/>
      <c r="I637" s="444"/>
      <c r="J637" s="444"/>
      <c r="K637" s="444"/>
      <c r="L637" s="444"/>
      <c r="M637" s="444"/>
      <c r="N637" s="444"/>
      <c r="O637" s="444"/>
      <c r="P637" s="444"/>
      <c r="Q637" s="444"/>
      <c r="R637" s="444"/>
      <c r="S637" s="444"/>
      <c r="T637" s="444"/>
      <c r="U637" s="444"/>
      <c r="V637" s="444"/>
      <c r="W637" s="444"/>
      <c r="X637" s="444"/>
      <c r="Y637" s="444"/>
      <c r="Z637" s="444"/>
      <c r="AA637" s="444"/>
    </row>
    <row r="638" spans="1:27" s="275" customFormat="1" ht="14.5">
      <c r="A638" s="40" t="s">
        <v>1360</v>
      </c>
      <c r="B638" s="444" t="s">
        <v>759</v>
      </c>
      <c r="C638" s="444"/>
      <c r="D638" s="444"/>
      <c r="E638" s="444"/>
      <c r="F638" s="444"/>
      <c r="G638" s="444"/>
      <c r="H638" s="444"/>
      <c r="I638" s="444"/>
      <c r="J638" s="444"/>
      <c r="K638" s="444"/>
      <c r="L638" s="444"/>
      <c r="M638" s="444"/>
      <c r="N638" s="444"/>
      <c r="O638" s="444"/>
      <c r="P638" s="444"/>
      <c r="Q638" s="444"/>
      <c r="R638" s="444"/>
      <c r="S638" s="444"/>
      <c r="T638" s="444"/>
      <c r="U638" s="444"/>
      <c r="V638" s="444"/>
      <c r="W638" s="444"/>
      <c r="X638" s="444"/>
      <c r="Y638" s="444"/>
      <c r="Z638" s="444"/>
      <c r="AA638" s="444"/>
    </row>
    <row r="639" spans="1:27" s="275" customFormat="1" ht="14.5">
      <c r="A639" s="40" t="s">
        <v>1361</v>
      </c>
      <c r="B639" s="444" t="s">
        <v>41</v>
      </c>
      <c r="C639" s="444" t="s">
        <v>3720</v>
      </c>
      <c r="D639" s="444" t="s">
        <v>41</v>
      </c>
      <c r="E639" s="444" t="s">
        <v>3721</v>
      </c>
      <c r="F639" s="444"/>
      <c r="G639" s="444"/>
      <c r="H639" s="444"/>
      <c r="I639" s="444"/>
      <c r="J639" s="444"/>
      <c r="K639" s="444"/>
      <c r="L639" s="444"/>
      <c r="M639" s="444"/>
      <c r="N639" s="444"/>
      <c r="O639" s="444"/>
      <c r="P639" s="444"/>
      <c r="Q639" s="444"/>
      <c r="R639" s="444"/>
      <c r="S639" s="444"/>
      <c r="T639" s="444"/>
      <c r="U639" s="444"/>
      <c r="V639" s="444"/>
      <c r="W639" s="444"/>
      <c r="X639" s="444"/>
      <c r="Y639" s="444"/>
      <c r="Z639" s="444"/>
      <c r="AA639" s="444"/>
    </row>
    <row r="640" spans="1:27" s="275" customFormat="1" ht="14.5">
      <c r="A640" s="40" t="s">
        <v>1363</v>
      </c>
      <c r="B640" s="444" t="s">
        <v>759</v>
      </c>
      <c r="C640" s="444"/>
      <c r="D640" s="444"/>
      <c r="E640" s="444"/>
      <c r="F640" s="444"/>
      <c r="G640" s="444"/>
      <c r="H640" s="444"/>
      <c r="I640" s="444"/>
      <c r="J640" s="444"/>
      <c r="K640" s="444"/>
      <c r="L640" s="444"/>
      <c r="M640" s="444"/>
      <c r="N640" s="444"/>
      <c r="O640" s="444"/>
      <c r="P640" s="444"/>
      <c r="Q640" s="444"/>
      <c r="R640" s="444"/>
      <c r="S640" s="444"/>
      <c r="T640" s="444"/>
      <c r="U640" s="444"/>
      <c r="V640" s="444"/>
      <c r="W640" s="444"/>
      <c r="X640" s="444"/>
      <c r="Y640" s="444"/>
      <c r="Z640" s="444"/>
      <c r="AA640" s="444"/>
    </row>
    <row r="641" spans="1:27" s="275" customFormat="1" ht="14.5">
      <c r="A641" s="109" t="s">
        <v>1365</v>
      </c>
      <c r="B641" s="444" t="s">
        <v>307</v>
      </c>
      <c r="C641" s="444"/>
      <c r="D641" s="444"/>
      <c r="E641" s="444"/>
      <c r="F641" s="444"/>
      <c r="G641" s="444"/>
      <c r="H641" s="444"/>
      <c r="I641" s="444"/>
      <c r="J641" s="444" t="s">
        <v>3722</v>
      </c>
      <c r="K641" s="444" t="s">
        <v>3723</v>
      </c>
      <c r="L641" s="444"/>
      <c r="M641" s="444"/>
      <c r="N641" s="444"/>
      <c r="O641" s="444"/>
      <c r="P641" s="444"/>
      <c r="Q641" s="444"/>
      <c r="R641" s="444"/>
      <c r="S641" s="444"/>
      <c r="T641" s="444"/>
      <c r="U641" s="444"/>
      <c r="V641" s="444"/>
      <c r="W641" s="444"/>
      <c r="X641" s="444"/>
      <c r="Y641" s="444"/>
      <c r="Z641" s="444"/>
      <c r="AA641" s="444"/>
    </row>
    <row r="642" spans="1:27" s="275" customFormat="1" ht="14.5">
      <c r="A642" s="109" t="s">
        <v>1267</v>
      </c>
      <c r="B642" s="444"/>
      <c r="C642" s="444"/>
      <c r="D642" s="444"/>
      <c r="E642" s="444"/>
      <c r="F642" s="444"/>
      <c r="G642" s="444" t="s">
        <v>3724</v>
      </c>
      <c r="H642" s="444"/>
      <c r="I642" s="444"/>
      <c r="J642" s="444"/>
      <c r="K642" s="444" t="s">
        <v>3725</v>
      </c>
      <c r="L642" s="444"/>
      <c r="M642" s="444"/>
      <c r="N642" s="444"/>
      <c r="O642" s="444"/>
      <c r="P642" s="444"/>
      <c r="Q642" s="444"/>
      <c r="R642" s="444"/>
      <c r="S642" s="444"/>
      <c r="T642" s="444"/>
      <c r="U642" s="444"/>
      <c r="V642" s="444"/>
      <c r="W642" s="444"/>
      <c r="X642" s="444"/>
      <c r="Y642" s="444"/>
      <c r="Z642" s="444"/>
      <c r="AA642" s="444"/>
    </row>
    <row r="643" spans="1:27" s="275" customFormat="1" ht="14.5">
      <c r="A643" s="109" t="s">
        <v>1372</v>
      </c>
      <c r="B643" s="444" t="s">
        <v>759</v>
      </c>
      <c r="C643" s="444"/>
      <c r="D643" s="444"/>
      <c r="E643" s="444"/>
      <c r="F643" s="444"/>
      <c r="G643" s="444"/>
      <c r="H643" s="444"/>
      <c r="I643" s="444"/>
      <c r="J643" s="444"/>
      <c r="K643" s="444"/>
      <c r="L643" s="444"/>
      <c r="M643" s="444"/>
      <c r="N643" s="444"/>
      <c r="O643" s="444"/>
      <c r="P643" s="444"/>
      <c r="Q643" s="444"/>
      <c r="R643" s="444"/>
      <c r="S643" s="444"/>
      <c r="T643" s="444"/>
      <c r="U643" s="444"/>
      <c r="V643" s="444"/>
      <c r="W643" s="444"/>
      <c r="X643" s="444"/>
      <c r="Y643" s="444"/>
      <c r="Z643" s="444"/>
      <c r="AA643" s="444"/>
    </row>
    <row r="644" spans="1:27" s="275" customFormat="1" ht="14.5">
      <c r="A644" s="109" t="s">
        <v>1376</v>
      </c>
      <c r="B644" s="444" t="s">
        <v>759</v>
      </c>
      <c r="C644" s="444"/>
      <c r="D644" s="444"/>
      <c r="E644" s="444"/>
      <c r="F644" s="444"/>
      <c r="G644" s="444"/>
      <c r="H644" s="444"/>
      <c r="I644" s="444"/>
      <c r="J644" s="444"/>
      <c r="K644" s="444"/>
      <c r="L644" s="444"/>
      <c r="M644" s="444"/>
      <c r="N644" s="444"/>
      <c r="O644" s="444"/>
      <c r="P644" s="444"/>
      <c r="Q644" s="444"/>
      <c r="R644" s="444"/>
      <c r="S644" s="444"/>
      <c r="T644" s="444"/>
      <c r="U644" s="444"/>
      <c r="V644" s="444"/>
      <c r="W644" s="444"/>
      <c r="X644" s="444"/>
      <c r="Y644" s="444"/>
      <c r="Z644" s="444"/>
      <c r="AA644" s="444"/>
    </row>
    <row r="645" spans="1:27" ht="14.5">
      <c r="A645" s="109" t="s">
        <v>772</v>
      </c>
      <c r="B645" s="444" t="s">
        <v>759</v>
      </c>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c r="AA645" s="444"/>
    </row>
    <row r="646" spans="1:27" s="275" customFormat="1" ht="14.5">
      <c r="A646" s="109" t="s">
        <v>1382</v>
      </c>
      <c r="B646" s="444" t="s">
        <v>759</v>
      </c>
      <c r="C646" s="444"/>
      <c r="D646" s="444"/>
      <c r="E646" s="444"/>
      <c r="F646" s="444"/>
      <c r="G646" s="444"/>
      <c r="H646" s="444"/>
      <c r="I646" s="444"/>
      <c r="J646" s="444"/>
      <c r="K646" s="444"/>
      <c r="L646" s="444"/>
      <c r="M646" s="444"/>
      <c r="N646" s="444"/>
      <c r="O646" s="444"/>
      <c r="P646" s="444"/>
      <c r="Q646" s="444"/>
      <c r="R646" s="444"/>
      <c r="S646" s="444"/>
      <c r="T646" s="444"/>
      <c r="U646" s="444"/>
      <c r="V646" s="444"/>
      <c r="W646" s="444"/>
      <c r="X646" s="444"/>
      <c r="Y646" s="444"/>
      <c r="Z646" s="444"/>
      <c r="AA646" s="444"/>
    </row>
    <row r="647" spans="1:27" s="275" customFormat="1" ht="14.5">
      <c r="A647" s="109" t="s">
        <v>1385</v>
      </c>
      <c r="B647" s="444" t="s">
        <v>759</v>
      </c>
      <c r="C647" s="444"/>
      <c r="D647" s="444"/>
      <c r="E647" s="444"/>
      <c r="F647" s="444"/>
      <c r="G647" s="444"/>
      <c r="H647" s="444"/>
      <c r="I647" s="444"/>
      <c r="J647" s="444"/>
      <c r="K647" s="444"/>
      <c r="L647" s="444"/>
      <c r="M647" s="444"/>
      <c r="N647" s="444"/>
      <c r="O647" s="444"/>
      <c r="P647" s="444"/>
      <c r="Q647" s="444"/>
      <c r="R647" s="444"/>
      <c r="S647" s="444"/>
      <c r="T647" s="444"/>
      <c r="U647" s="444"/>
      <c r="V647" s="444"/>
      <c r="W647" s="444"/>
      <c r="X647" s="444"/>
      <c r="Y647" s="444"/>
      <c r="Z647" s="444"/>
      <c r="AA647" s="444"/>
    </row>
    <row r="648" spans="1:27" s="275" customFormat="1" ht="14.5">
      <c r="A648" s="109" t="s">
        <v>1387</v>
      </c>
      <c r="B648" s="444" t="s">
        <v>759</v>
      </c>
      <c r="C648" s="444"/>
      <c r="D648" s="444"/>
      <c r="E648" s="444"/>
      <c r="F648" s="444"/>
      <c r="G648" s="444"/>
      <c r="H648" s="444"/>
      <c r="I648" s="444"/>
      <c r="J648" s="444"/>
      <c r="K648" s="444"/>
      <c r="L648" s="444"/>
      <c r="M648" s="444"/>
      <c r="N648" s="444"/>
      <c r="O648" s="444"/>
      <c r="P648" s="444"/>
      <c r="Q648" s="444"/>
      <c r="R648" s="444"/>
      <c r="S648" s="444"/>
      <c r="T648" s="444"/>
      <c r="U648" s="444"/>
      <c r="V648" s="444"/>
      <c r="W648" s="444"/>
      <c r="X648" s="444"/>
      <c r="Y648" s="444"/>
      <c r="Z648" s="444"/>
      <c r="AA648" s="444"/>
    </row>
    <row r="649" spans="1:27" s="275" customFormat="1" ht="14.5">
      <c r="A649" s="109" t="s">
        <v>1390</v>
      </c>
      <c r="B649" s="444" t="s">
        <v>3726</v>
      </c>
      <c r="C649" s="444" t="s">
        <v>3418</v>
      </c>
      <c r="D649" s="444"/>
      <c r="E649" s="444"/>
      <c r="F649" s="444"/>
      <c r="G649" s="444"/>
      <c r="H649" s="444"/>
      <c r="I649" s="444"/>
      <c r="J649" s="444"/>
      <c r="K649" s="444"/>
      <c r="L649" s="444"/>
      <c r="M649" s="444"/>
      <c r="N649" s="444"/>
      <c r="O649" s="444"/>
      <c r="P649" s="444"/>
      <c r="Q649" s="444"/>
      <c r="R649" s="444"/>
      <c r="S649" s="444"/>
      <c r="T649" s="444"/>
      <c r="U649" s="444"/>
      <c r="V649" s="444"/>
      <c r="W649" s="444"/>
      <c r="X649" s="444"/>
      <c r="Y649" s="444"/>
      <c r="Z649" s="444"/>
      <c r="AA649" s="444"/>
    </row>
    <row r="650" spans="1:27" s="275" customFormat="1" ht="14.5">
      <c r="A650" s="109"/>
      <c r="B650" s="444"/>
      <c r="C650" s="444"/>
      <c r="D650" s="444"/>
      <c r="E650" s="444"/>
      <c r="F650" s="444"/>
      <c r="G650" s="444"/>
      <c r="H650" s="444"/>
      <c r="I650" s="444"/>
      <c r="J650" s="444"/>
      <c r="K650" s="444"/>
      <c r="L650" s="444"/>
      <c r="M650" s="444"/>
      <c r="N650" s="444"/>
      <c r="O650" s="444"/>
      <c r="P650" s="444"/>
      <c r="Q650" s="444"/>
      <c r="R650" s="444"/>
      <c r="S650" s="444"/>
      <c r="T650" s="444"/>
      <c r="U650" s="444"/>
      <c r="V650" s="444"/>
      <c r="W650" s="444"/>
      <c r="X650" s="444"/>
      <c r="Y650" s="444"/>
      <c r="Z650" s="444"/>
      <c r="AA650" s="444"/>
    </row>
    <row r="651" spans="1:27" s="278" customFormat="1" ht="14.5">
      <c r="A651" s="109" t="s">
        <v>1394</v>
      </c>
      <c r="B651" s="444" t="s">
        <v>759</v>
      </c>
      <c r="C651" s="444"/>
      <c r="D651" s="444"/>
      <c r="E651" s="444"/>
      <c r="F651" s="444"/>
      <c r="G651" s="444"/>
      <c r="H651" s="444"/>
      <c r="I651" s="444"/>
      <c r="J651" s="444"/>
      <c r="K651" s="444"/>
      <c r="L651" s="444"/>
      <c r="M651" s="444"/>
      <c r="N651" s="444"/>
      <c r="O651" s="444"/>
      <c r="P651" s="444"/>
      <c r="Q651" s="444"/>
      <c r="R651" s="444"/>
      <c r="S651" s="444"/>
      <c r="T651" s="444"/>
      <c r="U651" s="444"/>
      <c r="V651" s="444"/>
      <c r="W651" s="444"/>
      <c r="X651" s="444"/>
      <c r="Y651" s="444"/>
      <c r="Z651" s="444"/>
      <c r="AA651" s="444"/>
    </row>
    <row r="652" spans="1:27" s="285" customFormat="1" ht="14.5">
      <c r="A652" s="109" t="s">
        <v>1116</v>
      </c>
      <c r="B652" s="444" t="s">
        <v>3727</v>
      </c>
      <c r="C652" s="444" t="s">
        <v>3728</v>
      </c>
      <c r="D652" s="444"/>
      <c r="E652" s="444"/>
      <c r="F652" s="444"/>
      <c r="G652" s="444"/>
      <c r="H652" s="444"/>
      <c r="I652" s="444"/>
      <c r="J652" s="444"/>
      <c r="K652" s="444"/>
      <c r="L652" s="444"/>
      <c r="M652" s="444"/>
      <c r="N652" s="444"/>
      <c r="O652" s="444"/>
      <c r="P652" s="444"/>
      <c r="Q652" s="444"/>
      <c r="R652" s="444"/>
      <c r="S652" s="444"/>
      <c r="T652" s="444"/>
      <c r="U652" s="444"/>
      <c r="V652" s="444"/>
      <c r="W652" s="444"/>
      <c r="X652" s="444"/>
      <c r="Y652" s="444"/>
      <c r="Z652" s="444"/>
      <c r="AA652" s="444"/>
    </row>
    <row r="653" spans="1:27" s="278" customFormat="1" ht="14.5">
      <c r="A653" s="109" t="s">
        <v>1398</v>
      </c>
      <c r="B653" s="444" t="s">
        <v>3729</v>
      </c>
      <c r="C653" s="444" t="s">
        <v>3694</v>
      </c>
      <c r="D653" s="444" t="s">
        <v>3729</v>
      </c>
      <c r="E653" s="444" t="s">
        <v>3730</v>
      </c>
      <c r="F653" s="444" t="s">
        <v>3578</v>
      </c>
      <c r="G653" s="444" t="s">
        <v>248</v>
      </c>
      <c r="H653" s="444"/>
      <c r="I653" s="444"/>
      <c r="J653" s="444"/>
      <c r="K653" s="444" t="s">
        <v>3731</v>
      </c>
      <c r="L653" s="444"/>
      <c r="M653" s="444"/>
      <c r="N653" s="444"/>
      <c r="O653" s="444"/>
      <c r="P653" s="444"/>
      <c r="Q653" s="444"/>
      <c r="R653" s="444"/>
      <c r="S653" s="444"/>
      <c r="T653" s="444"/>
      <c r="U653" s="444"/>
      <c r="V653" s="444"/>
      <c r="W653" s="444"/>
      <c r="X653" s="444"/>
      <c r="Y653" s="444"/>
      <c r="Z653" s="444"/>
      <c r="AA653" s="444"/>
    </row>
    <row r="654" spans="1:27" s="285" customFormat="1" ht="14.5">
      <c r="A654" s="40" t="s">
        <v>1400</v>
      </c>
      <c r="B654" s="444" t="s">
        <v>55</v>
      </c>
      <c r="C654" s="444" t="s">
        <v>3732</v>
      </c>
      <c r="D654" s="444"/>
      <c r="E654" s="444"/>
      <c r="F654" s="444" t="s">
        <v>3733</v>
      </c>
      <c r="G654" s="444" t="s">
        <v>41</v>
      </c>
      <c r="H654" s="444"/>
      <c r="I654" s="444"/>
      <c r="J654" s="444" t="s">
        <v>2358</v>
      </c>
      <c r="K654" s="444" t="s">
        <v>3734</v>
      </c>
      <c r="L654" s="444"/>
      <c r="M654" s="444"/>
      <c r="N654" s="444"/>
      <c r="O654" s="444"/>
      <c r="P654" s="444"/>
      <c r="Q654" s="444"/>
      <c r="R654" s="444"/>
      <c r="S654" s="444"/>
      <c r="T654" s="444"/>
      <c r="U654" s="444"/>
      <c r="V654" s="444"/>
      <c r="W654" s="444"/>
      <c r="X654" s="444"/>
      <c r="Y654" s="444"/>
      <c r="Z654" s="444"/>
      <c r="AA654" s="444"/>
    </row>
    <row r="655" spans="1:27" s="285" customFormat="1" ht="14.5">
      <c r="A655" s="40" t="s">
        <v>1403</v>
      </c>
      <c r="B655" s="444" t="s">
        <v>759</v>
      </c>
      <c r="C655" s="444"/>
      <c r="D655" s="444"/>
      <c r="E655" s="444"/>
      <c r="F655" s="444"/>
      <c r="G655" s="444"/>
      <c r="H655" s="444"/>
      <c r="I655" s="444"/>
      <c r="J655" s="444"/>
      <c r="K655" s="444"/>
      <c r="L655" s="444"/>
      <c r="M655" s="444"/>
      <c r="N655" s="444"/>
      <c r="O655" s="444"/>
      <c r="P655" s="444"/>
      <c r="Q655" s="444"/>
      <c r="R655" s="444"/>
      <c r="S655" s="444"/>
      <c r="T655" s="444"/>
      <c r="U655" s="444"/>
      <c r="V655" s="444"/>
      <c r="W655" s="444"/>
      <c r="X655" s="444"/>
      <c r="Y655" s="444"/>
      <c r="Z655" s="444"/>
      <c r="AA655" s="444"/>
    </row>
    <row r="656" spans="1:27" s="285" customFormat="1" ht="14.5">
      <c r="A656" s="40" t="s">
        <v>1408</v>
      </c>
      <c r="B656" s="444" t="s">
        <v>759</v>
      </c>
      <c r="C656" s="444"/>
      <c r="D656" s="444"/>
      <c r="E656" s="444"/>
      <c r="F656" s="444"/>
      <c r="G656" s="444"/>
      <c r="H656" s="444"/>
      <c r="I656" s="444"/>
      <c r="J656" s="444"/>
      <c r="K656" s="444"/>
      <c r="L656" s="444"/>
      <c r="M656" s="444"/>
      <c r="N656" s="444"/>
      <c r="O656" s="444"/>
      <c r="P656" s="444"/>
      <c r="Q656" s="444"/>
      <c r="R656" s="444"/>
      <c r="S656" s="444"/>
      <c r="T656" s="444"/>
      <c r="U656" s="444"/>
      <c r="V656" s="444"/>
      <c r="W656" s="444"/>
      <c r="X656" s="444"/>
      <c r="Y656" s="444"/>
      <c r="Z656" s="444"/>
      <c r="AA656" s="444"/>
    </row>
    <row r="657" spans="1:27" s="285" customFormat="1" ht="14.5">
      <c r="A657" s="40" t="s">
        <v>1409</v>
      </c>
      <c r="B657" s="444" t="s">
        <v>609</v>
      </c>
      <c r="C657" s="444"/>
      <c r="D657" s="444"/>
      <c r="E657" s="444"/>
      <c r="F657" s="444"/>
      <c r="G657" s="444"/>
      <c r="H657" s="444"/>
      <c r="I657" s="444"/>
      <c r="J657" s="444"/>
      <c r="K657" s="444"/>
      <c r="L657" s="444"/>
      <c r="M657" s="444"/>
      <c r="N657" s="444"/>
      <c r="O657" s="444"/>
      <c r="P657" s="444"/>
      <c r="Q657" s="444"/>
      <c r="R657" s="444"/>
      <c r="S657" s="444"/>
      <c r="T657" s="444"/>
      <c r="U657" s="444"/>
      <c r="V657" s="444"/>
      <c r="W657" s="444"/>
      <c r="X657" s="444"/>
      <c r="Y657" s="444"/>
      <c r="Z657" s="444"/>
      <c r="AA657" s="444"/>
    </row>
    <row r="658" spans="1:27" s="285" customFormat="1" ht="14.5">
      <c r="A658" s="40" t="s">
        <v>1412</v>
      </c>
      <c r="B658" s="444" t="s">
        <v>550</v>
      </c>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c r="AA658" s="444"/>
    </row>
    <row r="659" spans="1:27" s="285" customFormat="1" ht="14.5">
      <c r="A659" s="40" t="s">
        <v>1415</v>
      </c>
      <c r="B659" s="444" t="s">
        <v>759</v>
      </c>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c r="AA659" s="444"/>
    </row>
    <row r="660" spans="1:27" s="285" customFormat="1" ht="14.5">
      <c r="A660" s="40" t="s">
        <v>1417</v>
      </c>
      <c r="B660" s="444" t="s">
        <v>3735</v>
      </c>
      <c r="C660" s="444"/>
      <c r="D660" s="444"/>
      <c r="E660" s="444"/>
      <c r="F660" s="444"/>
      <c r="G660" s="444"/>
      <c r="H660" s="444"/>
      <c r="I660" s="444"/>
      <c r="J660" s="444"/>
      <c r="K660" s="444"/>
      <c r="L660" s="444"/>
      <c r="M660" s="444"/>
      <c r="N660" s="444"/>
      <c r="O660" s="444"/>
      <c r="P660" s="444"/>
      <c r="Q660" s="444"/>
      <c r="R660" s="444"/>
      <c r="S660" s="444"/>
      <c r="T660" s="444"/>
      <c r="U660" s="444"/>
      <c r="V660" s="444"/>
      <c r="W660" s="444"/>
      <c r="X660" s="444"/>
      <c r="Y660" s="444"/>
      <c r="Z660" s="444"/>
      <c r="AA660" s="444"/>
    </row>
    <row r="661" spans="1:27" s="286" customFormat="1" ht="14.5">
      <c r="A661" s="40" t="s">
        <v>1420</v>
      </c>
      <c r="B661" s="444" t="s">
        <v>759</v>
      </c>
      <c r="C661" s="444"/>
      <c r="D661" s="444"/>
      <c r="E661" s="444"/>
      <c r="F661" s="444"/>
      <c r="G661" s="444"/>
      <c r="H661" s="444"/>
      <c r="I661" s="444"/>
      <c r="J661" s="444"/>
      <c r="K661" s="444"/>
      <c r="L661" s="444"/>
      <c r="M661" s="444"/>
      <c r="N661" s="444"/>
      <c r="O661" s="444"/>
      <c r="P661" s="444"/>
      <c r="Q661" s="444"/>
      <c r="R661" s="444"/>
      <c r="S661" s="444"/>
      <c r="T661" s="444"/>
      <c r="U661" s="444"/>
      <c r="V661" s="444"/>
      <c r="W661" s="444"/>
      <c r="X661" s="444"/>
      <c r="Y661" s="444"/>
      <c r="Z661" s="444"/>
      <c r="AA661" s="444"/>
    </row>
    <row r="662" spans="1:27" s="286" customFormat="1" ht="14.5">
      <c r="A662" s="40" t="s">
        <v>1424</v>
      </c>
      <c r="B662" s="444" t="s">
        <v>759</v>
      </c>
      <c r="C662" s="444"/>
      <c r="D662" s="444"/>
      <c r="E662" s="444"/>
      <c r="F662" s="444"/>
      <c r="G662" s="444"/>
      <c r="H662" s="444"/>
      <c r="I662" s="444"/>
      <c r="J662" s="444"/>
      <c r="K662" s="444"/>
      <c r="L662" s="444"/>
      <c r="M662" s="444"/>
      <c r="N662" s="444"/>
      <c r="O662" s="444"/>
      <c r="P662" s="444"/>
      <c r="Q662" s="444"/>
      <c r="R662" s="444"/>
      <c r="S662" s="444"/>
      <c r="T662" s="444"/>
      <c r="U662" s="444"/>
      <c r="V662" s="444"/>
      <c r="W662" s="444"/>
      <c r="X662" s="444"/>
      <c r="Y662" s="444"/>
      <c r="Z662" s="444"/>
      <c r="AA662" s="444"/>
    </row>
    <row r="663" spans="1:27" s="286" customFormat="1" ht="14.5">
      <c r="A663" s="40" t="s">
        <v>1425</v>
      </c>
      <c r="B663" s="444" t="s">
        <v>759</v>
      </c>
      <c r="C663" s="444"/>
      <c r="D663" s="444"/>
      <c r="E663" s="444"/>
      <c r="F663" s="444"/>
      <c r="G663" s="444"/>
      <c r="H663" s="444"/>
      <c r="I663" s="444"/>
      <c r="J663" s="444"/>
      <c r="K663" s="444"/>
      <c r="L663" s="444"/>
      <c r="M663" s="444"/>
      <c r="N663" s="444"/>
      <c r="O663" s="444"/>
      <c r="P663" s="444"/>
      <c r="Q663" s="444"/>
      <c r="R663" s="444"/>
      <c r="S663" s="444"/>
      <c r="T663" s="444"/>
      <c r="U663" s="444"/>
      <c r="V663" s="444"/>
      <c r="W663" s="444"/>
      <c r="X663" s="444"/>
      <c r="Y663" s="444"/>
      <c r="Z663" s="444"/>
      <c r="AA663" s="444"/>
    </row>
    <row r="664" spans="1:27" s="286" customFormat="1" ht="14.5">
      <c r="A664" s="40" t="s">
        <v>1428</v>
      </c>
      <c r="B664" s="444" t="s">
        <v>3736</v>
      </c>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44"/>
      <c r="Z664" s="444"/>
      <c r="AA664" s="444"/>
    </row>
    <row r="665" spans="1:27" s="286" customFormat="1" ht="14.5">
      <c r="A665" s="40" t="s">
        <v>1431</v>
      </c>
      <c r="B665" s="444" t="s">
        <v>3737</v>
      </c>
      <c r="C665" s="444" t="s">
        <v>3694</v>
      </c>
      <c r="D665" s="444" t="s">
        <v>3738</v>
      </c>
      <c r="E665" s="444" t="s">
        <v>3739</v>
      </c>
      <c r="F665" s="444"/>
      <c r="G665" s="444"/>
      <c r="H665" s="444"/>
      <c r="I665" s="444"/>
      <c r="J665" s="444" t="s">
        <v>3294</v>
      </c>
      <c r="K665" s="444" t="s">
        <v>3740</v>
      </c>
      <c r="L665" s="444"/>
      <c r="M665" s="444"/>
      <c r="N665" s="444"/>
      <c r="O665" s="444"/>
      <c r="P665" s="444"/>
      <c r="Q665" s="444"/>
      <c r="R665" s="444"/>
      <c r="S665" s="444"/>
      <c r="T665" s="444"/>
      <c r="U665" s="444"/>
      <c r="V665" s="444"/>
      <c r="W665" s="444"/>
      <c r="X665" s="444"/>
      <c r="Y665" s="444"/>
      <c r="Z665" s="444"/>
      <c r="AA665" s="444"/>
    </row>
    <row r="666" spans="1:27" s="286" customFormat="1" ht="14.5">
      <c r="A666" s="40" t="s">
        <v>1433</v>
      </c>
      <c r="B666" s="444" t="s">
        <v>759</v>
      </c>
      <c r="C666" s="444"/>
      <c r="D666" s="444"/>
      <c r="E666" s="444"/>
      <c r="F666" s="444"/>
      <c r="G666" s="444"/>
      <c r="H666" s="444"/>
      <c r="I666" s="444"/>
      <c r="J666" s="444"/>
      <c r="K666" s="444"/>
      <c r="L666" s="444"/>
      <c r="M666" s="444"/>
      <c r="N666" s="444"/>
      <c r="O666" s="444"/>
      <c r="P666" s="444"/>
      <c r="Q666" s="444"/>
      <c r="R666" s="444"/>
      <c r="S666" s="444"/>
      <c r="T666" s="444"/>
      <c r="U666" s="444"/>
      <c r="V666" s="444"/>
      <c r="W666" s="444"/>
      <c r="X666" s="444"/>
      <c r="Y666" s="444"/>
      <c r="Z666" s="444"/>
      <c r="AA666" s="444"/>
    </row>
    <row r="667" spans="1:27" s="286" customFormat="1" ht="14.5">
      <c r="A667" s="40" t="s">
        <v>1436</v>
      </c>
      <c r="B667" s="444" t="s">
        <v>3578</v>
      </c>
      <c r="C667" s="444"/>
      <c r="D667" s="444"/>
      <c r="E667" s="444"/>
      <c r="F667" s="444"/>
      <c r="G667" s="444"/>
      <c r="H667" s="444"/>
      <c r="I667" s="444"/>
      <c r="J667" s="444"/>
      <c r="K667" s="444" t="s">
        <v>3741</v>
      </c>
      <c r="L667" s="444"/>
      <c r="M667" s="444"/>
      <c r="N667" s="444"/>
      <c r="O667" s="444"/>
      <c r="P667" s="444"/>
      <c r="Q667" s="444"/>
      <c r="R667" s="444"/>
      <c r="S667" s="444"/>
      <c r="T667" s="444"/>
      <c r="U667" s="444"/>
      <c r="V667" s="444"/>
      <c r="W667" s="444"/>
      <c r="X667" s="444"/>
      <c r="Y667" s="444"/>
      <c r="Z667" s="444"/>
      <c r="AA667" s="444"/>
    </row>
    <row r="668" spans="1:27" s="286" customFormat="1" ht="14.5">
      <c r="A668" s="40" t="s">
        <v>1441</v>
      </c>
      <c r="B668" s="444" t="s">
        <v>3742</v>
      </c>
      <c r="C668" s="444" t="s">
        <v>3743</v>
      </c>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c r="AA668" s="444"/>
    </row>
    <row r="669" spans="1:27" s="286" customFormat="1" ht="14.5">
      <c r="A669" s="40" t="s">
        <v>1443</v>
      </c>
      <c r="B669" s="444" t="s">
        <v>3744</v>
      </c>
      <c r="C669" s="444"/>
      <c r="D669" s="444"/>
      <c r="E669" s="444"/>
      <c r="F669" s="444"/>
      <c r="G669" s="444"/>
      <c r="H669" s="444"/>
      <c r="I669" s="444"/>
      <c r="J669" s="444"/>
      <c r="K669" s="444"/>
      <c r="L669" s="444"/>
      <c r="M669" s="444"/>
      <c r="N669" s="444"/>
      <c r="O669" s="444"/>
      <c r="P669" s="444"/>
      <c r="Q669" s="444"/>
      <c r="R669" s="444"/>
      <c r="S669" s="444"/>
      <c r="T669" s="444"/>
      <c r="U669" s="444"/>
      <c r="V669" s="444"/>
      <c r="W669" s="444"/>
      <c r="X669" s="444"/>
      <c r="Y669" s="444"/>
      <c r="Z669" s="444"/>
      <c r="AA669" s="444"/>
    </row>
    <row r="670" spans="1:27" s="286" customFormat="1" ht="14.5">
      <c r="A670" s="40" t="s">
        <v>1447</v>
      </c>
      <c r="B670" s="444" t="s">
        <v>759</v>
      </c>
      <c r="C670" s="444"/>
      <c r="D670" s="444"/>
      <c r="E670" s="444"/>
      <c r="F670" s="444"/>
      <c r="G670" s="444"/>
      <c r="H670" s="444"/>
      <c r="I670" s="444"/>
      <c r="J670" s="444"/>
      <c r="K670" s="444"/>
      <c r="L670" s="444"/>
      <c r="M670" s="444"/>
      <c r="N670" s="444"/>
      <c r="O670" s="444"/>
      <c r="P670" s="444"/>
      <c r="Q670" s="444"/>
      <c r="R670" s="444"/>
      <c r="S670" s="444"/>
      <c r="T670" s="444"/>
      <c r="U670" s="444"/>
      <c r="V670" s="444"/>
      <c r="W670" s="444"/>
      <c r="X670" s="444"/>
      <c r="Y670" s="444"/>
      <c r="Z670" s="444"/>
      <c r="AA670" s="444"/>
    </row>
    <row r="671" spans="1:27" s="286" customFormat="1" ht="14.5">
      <c r="A671" s="40" t="s">
        <v>1451</v>
      </c>
      <c r="B671" s="444" t="s">
        <v>759</v>
      </c>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c r="AA671" s="444"/>
    </row>
    <row r="672" spans="1:27" s="278" customFormat="1" ht="14.5">
      <c r="A672" s="109" t="s">
        <v>1453</v>
      </c>
      <c r="B672" s="444" t="s">
        <v>41</v>
      </c>
      <c r="C672" s="444" t="s">
        <v>3745</v>
      </c>
      <c r="D672" s="444" t="s">
        <v>41</v>
      </c>
      <c r="E672" s="444" t="s">
        <v>3746</v>
      </c>
      <c r="F672" s="41" t="s">
        <v>41</v>
      </c>
      <c r="G672" s="444" t="s">
        <v>41</v>
      </c>
      <c r="H672" s="444"/>
      <c r="I672" s="444"/>
      <c r="J672" s="444"/>
      <c r="K672" s="436"/>
      <c r="L672" s="444"/>
      <c r="M672" s="444" t="s">
        <v>3747</v>
      </c>
      <c r="N672" s="444"/>
      <c r="O672" s="444"/>
      <c r="P672" s="444"/>
      <c r="Q672" s="444"/>
      <c r="R672" s="444"/>
      <c r="S672" s="444"/>
      <c r="T672" s="444"/>
      <c r="U672" s="444"/>
      <c r="V672" s="444"/>
      <c r="W672" s="444"/>
      <c r="X672" s="444"/>
      <c r="Y672" s="444"/>
      <c r="Z672" s="444"/>
      <c r="AA672" s="444"/>
    </row>
    <row r="673" spans="1:27" s="295" customFormat="1" ht="14.5">
      <c r="A673" s="109" t="s">
        <v>574</v>
      </c>
      <c r="B673" s="91" t="s">
        <v>3748</v>
      </c>
      <c r="C673" s="444"/>
      <c r="D673" s="444"/>
      <c r="E673" s="444"/>
      <c r="F673" s="40"/>
      <c r="G673" s="444"/>
      <c r="H673" s="444"/>
      <c r="I673" s="444"/>
      <c r="J673" s="444"/>
      <c r="K673" s="436"/>
      <c r="L673" s="444"/>
      <c r="M673" s="444"/>
      <c r="N673" s="444"/>
      <c r="O673" s="444"/>
      <c r="P673" s="444"/>
      <c r="Q673" s="444"/>
      <c r="R673" s="444"/>
      <c r="S673" s="444"/>
      <c r="T673" s="444"/>
      <c r="U673" s="444"/>
      <c r="V673" s="444"/>
      <c r="W673" s="444"/>
      <c r="X673" s="444"/>
      <c r="Y673" s="444"/>
      <c r="Z673" s="444"/>
      <c r="AA673" s="444"/>
    </row>
    <row r="674" spans="1:27" s="295" customFormat="1" ht="14.5">
      <c r="A674" s="109" t="s">
        <v>1456</v>
      </c>
      <c r="B674" s="444" t="s">
        <v>41</v>
      </c>
      <c r="C674" s="444" t="s">
        <v>3528</v>
      </c>
      <c r="D674" s="444" t="s">
        <v>3578</v>
      </c>
      <c r="E674" s="444" t="s">
        <v>3749</v>
      </c>
      <c r="F674" s="40"/>
      <c r="G674" s="444" t="s">
        <v>3750</v>
      </c>
      <c r="H674" s="444"/>
      <c r="I674" s="444"/>
      <c r="J674" s="444"/>
      <c r="K674" s="436"/>
      <c r="L674" s="444"/>
      <c r="M674" s="444"/>
      <c r="N674" s="444"/>
      <c r="O674" s="444"/>
      <c r="P674" s="444"/>
      <c r="Q674" s="444"/>
      <c r="R674" s="444"/>
      <c r="S674" s="444"/>
      <c r="T674" s="444"/>
      <c r="U674" s="444"/>
      <c r="V674" s="444"/>
      <c r="W674" s="444"/>
      <c r="X674" s="444"/>
      <c r="Y674" s="444"/>
      <c r="Z674" s="444"/>
      <c r="AA674" s="444"/>
    </row>
    <row r="675" spans="1:27" s="295" customFormat="1" ht="14.5">
      <c r="A675" s="109" t="s">
        <v>1458</v>
      </c>
      <c r="B675" s="444"/>
      <c r="C675" s="444"/>
      <c r="D675" s="444"/>
      <c r="E675" s="444"/>
      <c r="F675" s="40"/>
      <c r="G675" s="444"/>
      <c r="H675" s="444"/>
      <c r="I675" s="444"/>
      <c r="J675" s="444"/>
      <c r="K675" s="436"/>
      <c r="L675" s="444"/>
      <c r="M675" s="444" t="s">
        <v>3751</v>
      </c>
      <c r="N675" s="444"/>
      <c r="O675" s="444"/>
      <c r="P675" s="444"/>
      <c r="Q675" s="444"/>
      <c r="R675" s="444"/>
      <c r="S675" s="444"/>
      <c r="T675" s="444"/>
      <c r="U675" s="444"/>
      <c r="V675" s="444"/>
      <c r="W675" s="444"/>
      <c r="X675" s="444"/>
      <c r="Y675" s="444"/>
      <c r="Z675" s="444"/>
      <c r="AA675" s="444"/>
    </row>
    <row r="676" spans="1:27" s="295" customFormat="1" ht="14.5">
      <c r="A676" s="40" t="s">
        <v>1461</v>
      </c>
      <c r="B676" s="444" t="s">
        <v>41</v>
      </c>
      <c r="C676" s="444"/>
      <c r="D676" s="444"/>
      <c r="E676" s="444"/>
      <c r="F676" s="41" t="s">
        <v>41</v>
      </c>
      <c r="G676" s="444" t="s">
        <v>3752</v>
      </c>
      <c r="H676" s="444"/>
      <c r="I676" s="444"/>
      <c r="J676" s="444"/>
      <c r="K676" s="436"/>
      <c r="L676" s="444"/>
      <c r="M676" s="444" t="s">
        <v>3753</v>
      </c>
      <c r="N676" s="444"/>
      <c r="O676" s="444"/>
      <c r="P676" s="444"/>
      <c r="Q676" s="444"/>
      <c r="R676" s="444"/>
      <c r="S676" s="444"/>
      <c r="T676" s="444"/>
      <c r="U676" s="444"/>
      <c r="V676" s="444"/>
      <c r="W676" s="444"/>
      <c r="X676" s="444"/>
      <c r="Y676" s="444"/>
      <c r="Z676" s="444"/>
      <c r="AA676" s="444"/>
    </row>
    <row r="677" spans="1:27" s="295" customFormat="1" ht="14.5">
      <c r="A677" s="40" t="s">
        <v>1464</v>
      </c>
      <c r="B677" s="444" t="s">
        <v>759</v>
      </c>
      <c r="C677" s="444"/>
      <c r="D677" s="444"/>
      <c r="E677" s="444"/>
      <c r="F677" s="40"/>
      <c r="G677" s="444"/>
      <c r="H677" s="444"/>
      <c r="I677" s="444"/>
      <c r="J677" s="444"/>
      <c r="K677" s="436"/>
      <c r="L677" s="444"/>
      <c r="M677" s="444"/>
      <c r="N677" s="444"/>
      <c r="O677" s="444"/>
      <c r="P677" s="444"/>
      <c r="Q677" s="444"/>
      <c r="R677" s="444"/>
      <c r="S677" s="444"/>
      <c r="T677" s="444"/>
      <c r="U677" s="444"/>
      <c r="V677" s="444"/>
      <c r="W677" s="444"/>
      <c r="X677" s="444"/>
      <c r="Y677" s="444"/>
      <c r="Z677" s="444"/>
      <c r="AA677" s="444"/>
    </row>
    <row r="678" spans="1:27" s="295" customFormat="1" ht="14.5">
      <c r="A678" s="40" t="s">
        <v>1465</v>
      </c>
      <c r="B678" s="444" t="s">
        <v>46</v>
      </c>
      <c r="C678" s="444" t="s">
        <v>3754</v>
      </c>
      <c r="D678" s="444"/>
      <c r="E678" s="444"/>
      <c r="F678" s="40"/>
      <c r="G678" s="444"/>
      <c r="H678" s="444"/>
      <c r="I678" s="444"/>
      <c r="J678" s="444"/>
      <c r="K678" s="436"/>
      <c r="L678" s="444"/>
      <c r="M678" s="444"/>
      <c r="N678" s="444"/>
      <c r="O678" s="444"/>
      <c r="P678" s="444"/>
      <c r="Q678" s="444"/>
      <c r="R678" s="444"/>
      <c r="S678" s="444"/>
      <c r="T678" s="444"/>
      <c r="U678" s="444"/>
      <c r="V678" s="444"/>
      <c r="W678" s="444"/>
      <c r="X678" s="444"/>
      <c r="Y678" s="444"/>
      <c r="Z678" s="444"/>
      <c r="AA678" s="444"/>
    </row>
    <row r="679" spans="1:27" s="295" customFormat="1" ht="14.5">
      <c r="A679" s="40" t="s">
        <v>1469</v>
      </c>
      <c r="B679" s="444" t="s">
        <v>759</v>
      </c>
      <c r="C679" s="444"/>
      <c r="D679" s="444"/>
      <c r="E679" s="444"/>
      <c r="F679" s="40"/>
      <c r="G679" s="444"/>
      <c r="H679" s="444"/>
      <c r="I679" s="444"/>
      <c r="J679" s="444"/>
      <c r="K679" s="436"/>
      <c r="L679" s="444"/>
      <c r="M679" s="444"/>
      <c r="N679" s="444"/>
      <c r="O679" s="444"/>
      <c r="P679" s="444"/>
      <c r="Q679" s="444"/>
      <c r="R679" s="444"/>
      <c r="S679" s="444"/>
      <c r="T679" s="444"/>
      <c r="U679" s="444"/>
      <c r="V679" s="444"/>
      <c r="W679" s="444"/>
      <c r="X679" s="444"/>
      <c r="Y679" s="444"/>
      <c r="Z679" s="444"/>
      <c r="AA679" s="444"/>
    </row>
    <row r="680" spans="1:27" s="295" customFormat="1" ht="14.5">
      <c r="A680" s="40" t="s">
        <v>1472</v>
      </c>
      <c r="B680" s="444" t="s">
        <v>46</v>
      </c>
      <c r="C680" s="444" t="s">
        <v>3755</v>
      </c>
      <c r="D680" s="444"/>
      <c r="E680" s="444"/>
      <c r="F680" s="40"/>
      <c r="G680" s="444"/>
      <c r="H680" s="444"/>
      <c r="I680" s="444"/>
      <c r="J680" s="444"/>
      <c r="K680" s="436">
        <v>23</v>
      </c>
      <c r="L680" s="444"/>
      <c r="M680" s="444"/>
      <c r="N680" s="444"/>
      <c r="O680" s="444"/>
      <c r="P680" s="444"/>
      <c r="Q680" s="444"/>
      <c r="R680" s="444"/>
      <c r="S680" s="444"/>
      <c r="T680" s="444"/>
      <c r="U680" s="444"/>
      <c r="V680" s="444"/>
      <c r="W680" s="444"/>
      <c r="X680" s="444"/>
      <c r="Y680" s="444"/>
      <c r="Z680" s="444"/>
      <c r="AA680" s="444"/>
    </row>
    <row r="681" spans="1:27" s="295" customFormat="1" ht="14.5">
      <c r="A681" s="40" t="s">
        <v>1474</v>
      </c>
      <c r="B681" s="444" t="s">
        <v>55</v>
      </c>
      <c r="C681" s="444" t="s">
        <v>3756</v>
      </c>
      <c r="D681" s="444" t="s">
        <v>55</v>
      </c>
      <c r="E681" s="444" t="s">
        <v>3757</v>
      </c>
      <c r="F681" s="41" t="s">
        <v>3758</v>
      </c>
      <c r="G681" s="444" t="s">
        <v>3758</v>
      </c>
      <c r="H681" s="444"/>
      <c r="I681" s="444"/>
      <c r="J681" s="444" t="s">
        <v>1961</v>
      </c>
      <c r="K681" s="436"/>
      <c r="L681" s="444"/>
      <c r="M681" s="444"/>
      <c r="N681" s="444"/>
      <c r="O681" s="444"/>
      <c r="P681" s="444"/>
      <c r="Q681" s="444"/>
      <c r="R681" s="444"/>
      <c r="S681" s="444"/>
      <c r="T681" s="444"/>
      <c r="U681" s="444"/>
      <c r="V681" s="444"/>
      <c r="W681" s="444"/>
      <c r="X681" s="444"/>
      <c r="Y681" s="444"/>
      <c r="Z681" s="444"/>
      <c r="AA681" s="444"/>
    </row>
    <row r="682" spans="1:27" s="295" customFormat="1" ht="14.5">
      <c r="A682" s="40" t="s">
        <v>1363</v>
      </c>
      <c r="B682" s="444" t="s">
        <v>759</v>
      </c>
      <c r="C682" s="444"/>
      <c r="D682" s="444"/>
      <c r="E682" s="444"/>
      <c r="F682" s="40"/>
      <c r="G682" s="444"/>
      <c r="H682" s="444"/>
      <c r="I682" s="444"/>
      <c r="J682" s="444"/>
      <c r="K682" s="436"/>
      <c r="L682" s="444"/>
      <c r="M682" s="444"/>
      <c r="N682" s="444"/>
      <c r="O682" s="444"/>
      <c r="P682" s="444"/>
      <c r="Q682" s="444"/>
      <c r="R682" s="444"/>
      <c r="S682" s="444"/>
      <c r="T682" s="444"/>
      <c r="U682" s="444"/>
      <c r="V682" s="444"/>
      <c r="W682" s="444"/>
      <c r="X682" s="444"/>
      <c r="Y682" s="444"/>
      <c r="Z682" s="444"/>
      <c r="AA682" s="444"/>
    </row>
    <row r="683" spans="1:27" s="295" customFormat="1" ht="14.5">
      <c r="A683" s="40" t="s">
        <v>3759</v>
      </c>
      <c r="B683" s="444" t="s">
        <v>55</v>
      </c>
      <c r="C683" s="444" t="s">
        <v>3760</v>
      </c>
      <c r="D683" s="444" t="s">
        <v>3761</v>
      </c>
      <c r="E683" s="444" t="s">
        <v>3762</v>
      </c>
      <c r="F683" s="40"/>
      <c r="G683" s="444"/>
      <c r="H683" s="444"/>
      <c r="I683" s="444"/>
      <c r="J683" s="444" t="s">
        <v>1961</v>
      </c>
      <c r="K683" s="436"/>
      <c r="L683" s="444"/>
      <c r="M683" s="444"/>
      <c r="N683" s="444"/>
      <c r="O683" s="444"/>
      <c r="P683" s="444"/>
      <c r="Q683" s="444"/>
      <c r="R683" s="444"/>
      <c r="S683" s="444"/>
      <c r="T683" s="444"/>
      <c r="U683" s="444"/>
      <c r="V683" s="444"/>
      <c r="W683" s="444"/>
      <c r="X683" s="444"/>
      <c r="Y683" s="444"/>
      <c r="Z683" s="444"/>
      <c r="AA683" s="444"/>
    </row>
    <row r="684" spans="1:27" s="295" customFormat="1" ht="14.5">
      <c r="A684" s="40" t="s">
        <v>3763</v>
      </c>
      <c r="B684" s="444" t="s">
        <v>55</v>
      </c>
      <c r="C684" s="444" t="s">
        <v>3756</v>
      </c>
      <c r="D684" s="444" t="s">
        <v>3761</v>
      </c>
      <c r="E684" s="444" t="s">
        <v>3764</v>
      </c>
      <c r="F684" s="40"/>
      <c r="G684" s="444"/>
      <c r="H684" s="444"/>
      <c r="I684" s="444"/>
      <c r="J684" s="444" t="s">
        <v>1961</v>
      </c>
      <c r="K684" s="91" t="s">
        <v>2358</v>
      </c>
      <c r="L684" s="444"/>
      <c r="M684" s="444"/>
      <c r="N684" s="444"/>
      <c r="O684" s="444"/>
      <c r="P684" s="444"/>
      <c r="Q684" s="444"/>
      <c r="R684" s="444"/>
      <c r="S684" s="444"/>
      <c r="T684" s="444"/>
      <c r="U684" s="444"/>
      <c r="V684" s="444"/>
      <c r="W684" s="444"/>
      <c r="X684" s="444"/>
      <c r="Y684" s="444"/>
      <c r="Z684" s="444"/>
      <c r="AA684" s="444"/>
    </row>
    <row r="685" spans="1:27" s="295" customFormat="1" ht="14.5">
      <c r="A685" s="40" t="s">
        <v>3765</v>
      </c>
      <c r="B685" s="444" t="s">
        <v>55</v>
      </c>
      <c r="C685" s="444" t="s">
        <v>3756</v>
      </c>
      <c r="D685" s="444" t="s">
        <v>3761</v>
      </c>
      <c r="E685" s="444" t="s">
        <v>3766</v>
      </c>
      <c r="F685" s="40"/>
      <c r="G685" s="444"/>
      <c r="H685" s="444"/>
      <c r="I685" s="444"/>
      <c r="J685" s="444" t="s">
        <v>1961</v>
      </c>
      <c r="K685" s="91" t="s">
        <v>2358</v>
      </c>
      <c r="L685" s="444"/>
      <c r="M685" s="444"/>
      <c r="N685" s="444"/>
      <c r="O685" s="444"/>
      <c r="P685" s="444"/>
      <c r="Q685" s="444"/>
      <c r="R685" s="444"/>
      <c r="S685" s="444"/>
      <c r="T685" s="444"/>
      <c r="U685" s="444"/>
      <c r="V685" s="444"/>
      <c r="W685" s="444"/>
      <c r="X685" s="444"/>
      <c r="Y685" s="444"/>
      <c r="Z685" s="444"/>
      <c r="AA685" s="444"/>
    </row>
    <row r="686" spans="1:27" s="295" customFormat="1" ht="14.5">
      <c r="A686" s="40" t="s">
        <v>3767</v>
      </c>
      <c r="B686" s="444" t="s">
        <v>41</v>
      </c>
      <c r="C686" s="444" t="s">
        <v>3768</v>
      </c>
      <c r="D686" s="444" t="s">
        <v>3761</v>
      </c>
      <c r="E686" s="444" t="s">
        <v>3769</v>
      </c>
      <c r="F686" s="40"/>
      <c r="G686" s="444"/>
      <c r="H686" s="444"/>
      <c r="I686" s="444"/>
      <c r="J686" s="444" t="s">
        <v>1961</v>
      </c>
      <c r="K686" s="91" t="s">
        <v>2358</v>
      </c>
      <c r="L686" s="444"/>
      <c r="M686" s="444"/>
      <c r="N686" s="444"/>
      <c r="O686" s="444"/>
      <c r="P686" s="444"/>
      <c r="Q686" s="444"/>
      <c r="R686" s="444"/>
      <c r="S686" s="444"/>
      <c r="T686" s="444"/>
      <c r="U686" s="444"/>
      <c r="V686" s="444"/>
      <c r="W686" s="444"/>
      <c r="X686" s="444"/>
      <c r="Y686" s="444"/>
      <c r="Z686" s="444"/>
      <c r="AA686" s="444"/>
    </row>
    <row r="687" spans="1:27" s="295" customFormat="1" ht="14.5">
      <c r="A687" s="40" t="s">
        <v>3770</v>
      </c>
      <c r="B687" s="444" t="s">
        <v>55</v>
      </c>
      <c r="C687" s="444" t="s">
        <v>3768</v>
      </c>
      <c r="D687" s="444" t="s">
        <v>3761</v>
      </c>
      <c r="E687" s="444" t="s">
        <v>3771</v>
      </c>
      <c r="F687" s="40"/>
      <c r="G687" s="444"/>
      <c r="H687" s="444"/>
      <c r="I687" s="444"/>
      <c r="J687" s="444" t="s">
        <v>1961</v>
      </c>
      <c r="K687" s="91" t="s">
        <v>2358</v>
      </c>
      <c r="L687" s="444"/>
      <c r="M687" s="444"/>
      <c r="N687" s="444"/>
      <c r="O687" s="444"/>
      <c r="P687" s="444"/>
      <c r="Q687" s="444"/>
      <c r="R687" s="444"/>
      <c r="S687" s="444"/>
      <c r="T687" s="444"/>
      <c r="U687" s="444"/>
      <c r="V687" s="444"/>
      <c r="W687" s="444"/>
      <c r="X687" s="444"/>
      <c r="Y687" s="444"/>
      <c r="Z687" s="444"/>
      <c r="AA687" s="444"/>
    </row>
    <row r="688" spans="1:27" s="296" customFormat="1" ht="14.5">
      <c r="A688" s="40" t="s">
        <v>1477</v>
      </c>
      <c r="B688" s="444" t="s">
        <v>759</v>
      </c>
      <c r="C688" s="444"/>
      <c r="D688" s="444"/>
      <c r="E688" s="444"/>
      <c r="F688" s="40"/>
      <c r="G688" s="444" t="s">
        <v>248</v>
      </c>
      <c r="H688" s="444"/>
      <c r="I688" s="444"/>
      <c r="J688" s="444"/>
      <c r="K688" s="91"/>
      <c r="L688" s="444"/>
      <c r="M688" s="444"/>
      <c r="N688" s="444"/>
      <c r="O688" s="444"/>
      <c r="P688" s="444"/>
      <c r="Q688" s="444"/>
      <c r="R688" s="444"/>
      <c r="S688" s="444"/>
      <c r="T688" s="444"/>
      <c r="U688" s="444"/>
      <c r="V688" s="444"/>
      <c r="W688" s="444"/>
      <c r="X688" s="444"/>
      <c r="Y688" s="444"/>
      <c r="Z688" s="444"/>
      <c r="AA688" s="444"/>
    </row>
    <row r="689" spans="1:27" s="296" customFormat="1" ht="14.5">
      <c r="A689" s="40" t="s">
        <v>1480</v>
      </c>
      <c r="B689" s="444" t="s">
        <v>41</v>
      </c>
      <c r="C689" s="444"/>
      <c r="D689" s="444"/>
      <c r="E689" s="444"/>
      <c r="F689" s="40"/>
      <c r="G689" s="444"/>
      <c r="H689" s="444"/>
      <c r="I689" s="444"/>
      <c r="J689" s="444"/>
      <c r="K689" s="91"/>
      <c r="L689" s="444"/>
      <c r="M689" s="444"/>
      <c r="N689" s="444"/>
      <c r="O689" s="444"/>
      <c r="P689" s="444"/>
      <c r="Q689" s="444"/>
      <c r="R689" s="444"/>
      <c r="S689" s="444"/>
      <c r="T689" s="444"/>
      <c r="U689" s="444"/>
      <c r="V689" s="444"/>
      <c r="W689" s="444"/>
      <c r="X689" s="444"/>
      <c r="Y689" s="444"/>
      <c r="Z689" s="444"/>
      <c r="AA689" s="444"/>
    </row>
    <row r="690" spans="1:27" s="296" customFormat="1" ht="14.5">
      <c r="A690" s="40" t="s">
        <v>1481</v>
      </c>
      <c r="B690" s="444" t="s">
        <v>759</v>
      </c>
      <c r="C690" s="444"/>
      <c r="D690" s="444"/>
      <c r="E690" s="444"/>
      <c r="F690" s="40"/>
      <c r="G690" s="444"/>
      <c r="H690" s="444"/>
      <c r="I690" s="444"/>
      <c r="J690" s="444"/>
      <c r="K690" s="91"/>
      <c r="L690" s="444"/>
      <c r="M690" s="444"/>
      <c r="N690" s="444"/>
      <c r="O690" s="444"/>
      <c r="P690" s="444"/>
      <c r="Q690" s="444"/>
      <c r="R690" s="444"/>
      <c r="S690" s="444"/>
      <c r="T690" s="444"/>
      <c r="U690" s="444"/>
      <c r="V690" s="444"/>
      <c r="W690" s="444"/>
      <c r="X690" s="444"/>
      <c r="Y690" s="444"/>
      <c r="Z690" s="444"/>
      <c r="AA690" s="444"/>
    </row>
    <row r="691" spans="1:27" s="296" customFormat="1" ht="14.5">
      <c r="A691" s="40" t="s">
        <v>1482</v>
      </c>
      <c r="B691" s="444" t="s">
        <v>759</v>
      </c>
      <c r="C691" s="444"/>
      <c r="D691" s="444"/>
      <c r="E691" s="444"/>
      <c r="F691" s="40"/>
      <c r="G691" s="444"/>
      <c r="H691" s="444"/>
      <c r="I691" s="444"/>
      <c r="J691" s="444"/>
      <c r="K691" s="91"/>
      <c r="L691" s="444"/>
      <c r="M691" s="444"/>
      <c r="N691" s="444"/>
      <c r="O691" s="444"/>
      <c r="P691" s="444"/>
      <c r="Q691" s="444"/>
      <c r="R691" s="444"/>
      <c r="S691" s="444"/>
      <c r="T691" s="444"/>
      <c r="U691" s="444"/>
      <c r="V691" s="444"/>
      <c r="W691" s="444"/>
      <c r="X691" s="444"/>
      <c r="Y691" s="444"/>
      <c r="Z691" s="444"/>
      <c r="AA691" s="444"/>
    </row>
    <row r="692" spans="1:27" s="296" customFormat="1" ht="14.5">
      <c r="A692" s="40" t="s">
        <v>1483</v>
      </c>
      <c r="B692" s="444"/>
      <c r="C692" s="444"/>
      <c r="D692" s="444"/>
      <c r="E692" s="444"/>
      <c r="F692" s="40"/>
      <c r="G692" s="444" t="s">
        <v>55</v>
      </c>
      <c r="H692" s="444"/>
      <c r="I692" s="444"/>
      <c r="J692" s="444"/>
      <c r="K692" s="91"/>
      <c r="L692" s="444"/>
      <c r="M692" s="444"/>
      <c r="N692" s="444"/>
      <c r="O692" s="444"/>
      <c r="P692" s="444"/>
      <c r="Q692" s="444"/>
      <c r="R692" s="444"/>
      <c r="S692" s="444"/>
      <c r="T692" s="444"/>
      <c r="U692" s="444"/>
      <c r="V692" s="444"/>
      <c r="W692" s="444"/>
      <c r="X692" s="444"/>
      <c r="Y692" s="444"/>
      <c r="Z692" s="444"/>
      <c r="AA692" s="444"/>
    </row>
    <row r="693" spans="1:27" s="296" customFormat="1" ht="14.5">
      <c r="A693" s="40" t="s">
        <v>1284</v>
      </c>
      <c r="B693" s="444" t="s">
        <v>759</v>
      </c>
      <c r="C693" s="444"/>
      <c r="D693" s="444"/>
      <c r="E693" s="444"/>
      <c r="F693" s="40"/>
      <c r="G693" s="444"/>
      <c r="H693" s="444"/>
      <c r="I693" s="444"/>
      <c r="J693" s="444"/>
      <c r="K693" s="91"/>
      <c r="L693" s="444"/>
      <c r="M693" s="444"/>
      <c r="N693" s="444"/>
      <c r="O693" s="444"/>
      <c r="P693" s="444"/>
      <c r="Q693" s="444"/>
      <c r="R693" s="444"/>
      <c r="S693" s="444"/>
      <c r="T693" s="444"/>
      <c r="U693" s="444"/>
      <c r="V693" s="444"/>
      <c r="W693" s="444"/>
      <c r="X693" s="444"/>
      <c r="Y693" s="444"/>
      <c r="Z693" s="444"/>
      <c r="AA693" s="444"/>
    </row>
    <row r="694" spans="1:27" s="296" customFormat="1" ht="14.5">
      <c r="A694" s="40" t="s">
        <v>1485</v>
      </c>
      <c r="B694" s="444" t="s">
        <v>759</v>
      </c>
      <c r="C694" s="444"/>
      <c r="D694" s="444"/>
      <c r="E694" s="444"/>
      <c r="F694" s="40"/>
      <c r="G694" s="444"/>
      <c r="H694" s="444"/>
      <c r="I694" s="444"/>
      <c r="J694" s="444"/>
      <c r="K694" s="91"/>
      <c r="L694" s="444"/>
      <c r="M694" s="444"/>
      <c r="N694" s="444"/>
      <c r="O694" s="444"/>
      <c r="P694" s="444"/>
      <c r="Q694" s="444"/>
      <c r="R694" s="444"/>
      <c r="S694" s="444"/>
      <c r="T694" s="444"/>
      <c r="U694" s="444"/>
      <c r="V694" s="444"/>
      <c r="W694" s="444"/>
      <c r="X694" s="444"/>
      <c r="Y694" s="444"/>
      <c r="Z694" s="444"/>
      <c r="AA694" s="444"/>
    </row>
    <row r="695" spans="1:27" s="303" customFormat="1" ht="14.5">
      <c r="A695" s="40" t="s">
        <v>1487</v>
      </c>
      <c r="B695" s="444"/>
      <c r="C695" s="444"/>
      <c r="D695" s="444"/>
      <c r="E695" s="444"/>
      <c r="F695" s="40"/>
      <c r="G695" s="444" t="s">
        <v>3772</v>
      </c>
      <c r="H695" s="444"/>
      <c r="I695" s="444"/>
      <c r="J695" s="444"/>
      <c r="K695" s="91" t="s">
        <v>2358</v>
      </c>
      <c r="L695" s="444"/>
      <c r="M695" s="444"/>
      <c r="N695" s="444"/>
      <c r="O695" s="444"/>
      <c r="P695" s="444"/>
      <c r="Q695" s="444"/>
      <c r="R695" s="444"/>
      <c r="S695" s="444"/>
      <c r="T695" s="444"/>
      <c r="U695" s="444"/>
      <c r="V695" s="444"/>
      <c r="W695" s="444"/>
      <c r="X695" s="444"/>
      <c r="Y695" s="444"/>
      <c r="Z695" s="444"/>
      <c r="AA695" s="444"/>
    </row>
    <row r="696" spans="1:27" s="303" customFormat="1" ht="14.5">
      <c r="A696" s="40" t="s">
        <v>1490</v>
      </c>
      <c r="B696" s="444"/>
      <c r="C696" s="444"/>
      <c r="D696" s="444"/>
      <c r="E696" s="444"/>
      <c r="F696" s="40"/>
      <c r="G696" s="444"/>
      <c r="H696" s="444"/>
      <c r="I696" s="444"/>
      <c r="J696" s="444"/>
      <c r="K696" s="91"/>
      <c r="L696" s="444"/>
      <c r="M696" s="444"/>
      <c r="N696" s="444"/>
      <c r="O696" s="444"/>
      <c r="P696" s="444"/>
      <c r="Q696" s="444"/>
      <c r="R696" s="444"/>
      <c r="S696" s="444"/>
      <c r="T696" s="444"/>
      <c r="U696" s="444"/>
      <c r="V696" s="444"/>
      <c r="W696" s="444"/>
      <c r="X696" s="444"/>
      <c r="Y696" s="444"/>
      <c r="Z696" s="444"/>
      <c r="AA696" s="444"/>
    </row>
    <row r="697" spans="1:27" s="303" customFormat="1" ht="14.5">
      <c r="A697" s="40" t="s">
        <v>1491</v>
      </c>
      <c r="B697" s="444" t="s">
        <v>3773</v>
      </c>
      <c r="C697" s="444" t="s">
        <v>3728</v>
      </c>
      <c r="D697" s="444" t="s">
        <v>3773</v>
      </c>
      <c r="E697" s="444" t="s">
        <v>3774</v>
      </c>
      <c r="F697" s="40"/>
      <c r="G697" s="444"/>
      <c r="H697" s="444"/>
      <c r="I697" s="444"/>
      <c r="J697" s="444"/>
      <c r="K697" s="91"/>
      <c r="L697" s="444"/>
      <c r="M697" s="444"/>
      <c r="N697" s="444"/>
      <c r="O697" s="444"/>
      <c r="P697" s="444"/>
      <c r="Q697" s="444"/>
      <c r="R697" s="444"/>
      <c r="S697" s="444"/>
      <c r="T697" s="444"/>
      <c r="U697" s="444"/>
      <c r="V697" s="444"/>
      <c r="W697" s="444"/>
      <c r="X697" s="444"/>
      <c r="Y697" s="444"/>
      <c r="Z697" s="444"/>
      <c r="AA697" s="444"/>
    </row>
    <row r="698" spans="1:27" s="303" customFormat="1" ht="14.5">
      <c r="A698" s="40" t="s">
        <v>1494</v>
      </c>
      <c r="B698" s="444" t="s">
        <v>41</v>
      </c>
      <c r="C698" s="444" t="s">
        <v>3775</v>
      </c>
      <c r="D698" s="444" t="s">
        <v>41</v>
      </c>
      <c r="E698" s="444" t="s">
        <v>3776</v>
      </c>
      <c r="F698" s="40"/>
      <c r="G698" s="444"/>
      <c r="H698" s="444"/>
      <c r="I698" s="444"/>
      <c r="J698" s="444" t="s">
        <v>3777</v>
      </c>
      <c r="K698" s="91"/>
      <c r="L698" s="444"/>
      <c r="M698" s="444"/>
      <c r="N698" s="444"/>
      <c r="O698" s="444"/>
      <c r="P698" s="444"/>
      <c r="Q698" s="444"/>
      <c r="R698" s="444"/>
      <c r="S698" s="444"/>
      <c r="T698" s="444"/>
      <c r="U698" s="444"/>
      <c r="V698" s="444"/>
      <c r="W698" s="444"/>
      <c r="X698" s="444"/>
      <c r="Y698" s="444"/>
      <c r="Z698" s="444"/>
      <c r="AA698" s="444"/>
    </row>
    <row r="699" spans="1:27" s="303" customFormat="1" ht="14.5">
      <c r="A699" s="40" t="s">
        <v>1496</v>
      </c>
      <c r="B699" s="444" t="s">
        <v>759</v>
      </c>
      <c r="C699" s="444"/>
      <c r="D699" s="444"/>
      <c r="E699" s="444"/>
      <c r="F699" s="40"/>
      <c r="G699" s="444"/>
      <c r="H699" s="444"/>
      <c r="I699" s="444"/>
      <c r="J699" s="444"/>
      <c r="K699" s="91"/>
      <c r="L699" s="444"/>
      <c r="M699" s="444"/>
      <c r="N699" s="444"/>
      <c r="O699" s="444"/>
      <c r="P699" s="444"/>
      <c r="Q699" s="444"/>
      <c r="R699" s="444"/>
      <c r="S699" s="444"/>
      <c r="T699" s="444"/>
      <c r="U699" s="444"/>
      <c r="V699" s="444"/>
      <c r="W699" s="444"/>
      <c r="X699" s="444"/>
      <c r="Y699" s="444"/>
      <c r="Z699" s="444"/>
      <c r="AA699" s="444"/>
    </row>
    <row r="700" spans="1:27" s="304" customFormat="1" ht="14.5">
      <c r="A700" s="40" t="s">
        <v>1500</v>
      </c>
      <c r="B700" s="444" t="s">
        <v>3578</v>
      </c>
      <c r="C700" s="444"/>
      <c r="D700" s="444"/>
      <c r="E700" s="444"/>
      <c r="F700" s="40"/>
      <c r="G700" s="444"/>
      <c r="H700" s="444"/>
      <c r="I700" s="444"/>
      <c r="J700" s="444"/>
      <c r="K700" s="91"/>
      <c r="L700" s="444"/>
      <c r="M700" s="444"/>
      <c r="N700" s="444"/>
      <c r="O700" s="444"/>
      <c r="P700" s="444"/>
      <c r="Q700" s="444"/>
      <c r="R700" s="444"/>
      <c r="S700" s="444"/>
      <c r="T700" s="444"/>
      <c r="U700" s="444"/>
      <c r="V700" s="444"/>
      <c r="W700" s="444"/>
      <c r="X700" s="444"/>
      <c r="Y700" s="444"/>
      <c r="Z700" s="444"/>
      <c r="AA700" s="444"/>
    </row>
    <row r="701" spans="1:27" s="304" customFormat="1" ht="14.5">
      <c r="A701" s="40" t="s">
        <v>1502</v>
      </c>
      <c r="B701" s="444" t="s">
        <v>41</v>
      </c>
      <c r="C701" s="444" t="s">
        <v>3778</v>
      </c>
      <c r="D701" s="444"/>
      <c r="E701" s="444"/>
      <c r="F701" s="40"/>
      <c r="G701" s="444"/>
      <c r="H701" s="444"/>
      <c r="I701" s="444"/>
      <c r="J701" s="444" t="s">
        <v>1961</v>
      </c>
      <c r="K701" s="91"/>
      <c r="L701" s="444"/>
      <c r="M701" s="444"/>
      <c r="N701" s="444"/>
      <c r="O701" s="444"/>
      <c r="P701" s="444"/>
      <c r="Q701" s="444"/>
      <c r="R701" s="444"/>
      <c r="S701" s="444"/>
      <c r="T701" s="444"/>
      <c r="U701" s="444"/>
      <c r="V701" s="444"/>
      <c r="W701" s="444"/>
      <c r="X701" s="444"/>
      <c r="Y701" s="444"/>
      <c r="Z701" s="444"/>
      <c r="AA701" s="444"/>
    </row>
    <row r="702" spans="1:27" s="304" customFormat="1" ht="14.5">
      <c r="A702" s="40" t="s">
        <v>1505</v>
      </c>
      <c r="B702" s="444" t="s">
        <v>759</v>
      </c>
      <c r="C702" s="444"/>
      <c r="D702" s="444"/>
      <c r="E702" s="444"/>
      <c r="F702" s="40"/>
      <c r="G702" s="444"/>
      <c r="H702" s="444"/>
      <c r="I702" s="444"/>
      <c r="J702" s="444"/>
      <c r="K702" s="91"/>
      <c r="L702" s="444"/>
      <c r="M702" s="444"/>
      <c r="N702" s="444"/>
      <c r="O702" s="444"/>
      <c r="P702" s="444"/>
      <c r="Q702" s="444"/>
      <c r="R702" s="444"/>
      <c r="S702" s="444"/>
      <c r="T702" s="444"/>
      <c r="U702" s="444"/>
      <c r="V702" s="444"/>
      <c r="W702" s="444"/>
      <c r="X702" s="444"/>
      <c r="Y702" s="444"/>
      <c r="Z702" s="444"/>
      <c r="AA702" s="444"/>
    </row>
    <row r="703" spans="1:27" s="304" customFormat="1" ht="14.5">
      <c r="A703" s="40" t="s">
        <v>1508</v>
      </c>
      <c r="B703" s="444" t="s">
        <v>41</v>
      </c>
      <c r="C703" s="444" t="s">
        <v>2699</v>
      </c>
      <c r="D703" s="444" t="s">
        <v>41</v>
      </c>
      <c r="E703" s="444" t="s">
        <v>3779</v>
      </c>
      <c r="F703" s="40"/>
      <c r="G703" s="444"/>
      <c r="H703" s="444"/>
      <c r="I703" s="444"/>
      <c r="J703" s="444" t="s">
        <v>2358</v>
      </c>
      <c r="K703" s="91"/>
      <c r="L703" s="444"/>
      <c r="M703" s="444"/>
      <c r="N703" s="444"/>
      <c r="O703" s="444"/>
      <c r="P703" s="444"/>
      <c r="Q703" s="444"/>
      <c r="R703" s="444"/>
      <c r="S703" s="444"/>
      <c r="T703" s="444"/>
      <c r="U703" s="444"/>
      <c r="V703" s="444"/>
      <c r="W703" s="444"/>
      <c r="X703" s="444"/>
      <c r="Y703" s="444"/>
      <c r="Z703" s="444"/>
      <c r="AA703" s="444"/>
    </row>
    <row r="704" spans="1:27" s="304" customFormat="1" ht="14.5">
      <c r="A704" s="40" t="s">
        <v>1509</v>
      </c>
      <c r="B704" s="444" t="s">
        <v>3780</v>
      </c>
      <c r="C704" s="444"/>
      <c r="D704" s="444"/>
      <c r="E704" s="444"/>
      <c r="F704" s="40"/>
      <c r="G704" s="444"/>
      <c r="H704" s="444"/>
      <c r="I704" s="444"/>
      <c r="J704" s="444"/>
      <c r="K704" s="91"/>
      <c r="L704" s="444"/>
      <c r="M704" s="444"/>
      <c r="N704" s="444"/>
      <c r="O704" s="444"/>
      <c r="P704" s="444"/>
      <c r="Q704" s="444"/>
      <c r="R704" s="444"/>
      <c r="S704" s="444"/>
      <c r="T704" s="444"/>
      <c r="U704" s="444"/>
      <c r="V704" s="444"/>
      <c r="W704" s="444"/>
      <c r="X704" s="444"/>
      <c r="Y704" s="444"/>
      <c r="Z704" s="444"/>
      <c r="AA704" s="444"/>
    </row>
    <row r="705" spans="1:27" s="304" customFormat="1" ht="14.5">
      <c r="A705" s="40" t="s">
        <v>932</v>
      </c>
      <c r="B705" s="444" t="s">
        <v>3710</v>
      </c>
      <c r="C705" s="444"/>
      <c r="D705" s="444"/>
      <c r="E705" s="444"/>
      <c r="F705" s="40"/>
      <c r="G705" s="444"/>
      <c r="H705" s="444"/>
      <c r="I705" s="444"/>
      <c r="J705" s="444" t="s">
        <v>2358</v>
      </c>
      <c r="K705" s="91"/>
      <c r="L705" s="444"/>
      <c r="M705" s="444"/>
      <c r="N705" s="444"/>
      <c r="O705" s="444"/>
      <c r="P705" s="444"/>
      <c r="Q705" s="444"/>
      <c r="R705" s="444"/>
      <c r="S705" s="444"/>
      <c r="T705" s="444"/>
      <c r="U705" s="444"/>
      <c r="V705" s="444"/>
      <c r="W705" s="444"/>
      <c r="X705" s="444"/>
      <c r="Y705" s="444"/>
      <c r="Z705" s="444"/>
      <c r="AA705" s="444"/>
    </row>
    <row r="706" spans="1:27" s="304" customFormat="1" ht="14.5">
      <c r="A706" s="40" t="s">
        <v>1514</v>
      </c>
      <c r="B706" s="444" t="s">
        <v>3781</v>
      </c>
      <c r="C706" s="444"/>
      <c r="D706" s="444"/>
      <c r="E706" s="444"/>
      <c r="F706" s="40"/>
      <c r="G706" s="444"/>
      <c r="H706" s="444"/>
      <c r="I706" s="444"/>
      <c r="J706" s="444"/>
      <c r="K706" s="91"/>
      <c r="L706" s="444"/>
      <c r="M706" s="444"/>
      <c r="N706" s="444"/>
      <c r="O706" s="444"/>
      <c r="P706" s="444"/>
      <c r="Q706" s="444"/>
      <c r="R706" s="444"/>
      <c r="S706" s="444"/>
      <c r="T706" s="444"/>
      <c r="U706" s="444"/>
      <c r="V706" s="444"/>
      <c r="W706" s="444"/>
      <c r="X706" s="444"/>
      <c r="Y706" s="444"/>
      <c r="Z706" s="444"/>
      <c r="AA706" s="444"/>
    </row>
    <row r="707" spans="1:27" s="304" customFormat="1" ht="14.5">
      <c r="A707" s="40" t="s">
        <v>1515</v>
      </c>
      <c r="B707" s="444"/>
      <c r="C707" s="444"/>
      <c r="D707" s="444"/>
      <c r="E707" s="444"/>
      <c r="F707" s="40"/>
      <c r="G707" s="444"/>
      <c r="H707" s="444"/>
      <c r="I707" s="444"/>
      <c r="J707" s="444"/>
      <c r="K707" s="91" t="s">
        <v>3782</v>
      </c>
      <c r="L707" s="444"/>
      <c r="M707" s="444"/>
      <c r="N707" s="444"/>
      <c r="O707" s="444"/>
      <c r="P707" s="444"/>
      <c r="Q707" s="444"/>
      <c r="R707" s="444"/>
      <c r="S707" s="444"/>
      <c r="T707" s="444"/>
      <c r="U707" s="444"/>
      <c r="V707" s="444"/>
      <c r="W707" s="444"/>
      <c r="X707" s="444"/>
      <c r="Y707" s="444"/>
      <c r="Z707" s="444"/>
      <c r="AA707" s="444"/>
    </row>
    <row r="708" spans="1:27" s="304" customFormat="1" ht="14.5">
      <c r="A708" s="40" t="s">
        <v>1516</v>
      </c>
      <c r="B708" s="444" t="s">
        <v>3783</v>
      </c>
      <c r="C708" s="444"/>
      <c r="D708" s="444"/>
      <c r="E708" s="444"/>
      <c r="F708" s="40"/>
      <c r="G708" s="444"/>
      <c r="H708" s="444"/>
      <c r="I708" s="444"/>
      <c r="J708" s="444"/>
      <c r="K708" s="91"/>
      <c r="L708" s="444"/>
      <c r="M708" s="444"/>
      <c r="N708" s="444"/>
      <c r="O708" s="444"/>
      <c r="P708" s="444"/>
      <c r="Q708" s="444"/>
      <c r="R708" s="444"/>
      <c r="S708" s="444"/>
      <c r="T708" s="444"/>
      <c r="U708" s="444"/>
      <c r="V708" s="444"/>
      <c r="W708" s="444"/>
      <c r="X708" s="444"/>
      <c r="Y708" s="444"/>
      <c r="Z708" s="444"/>
      <c r="AA708" s="444"/>
    </row>
    <row r="709" spans="1:27" s="304" customFormat="1" ht="14.5">
      <c r="A709" s="40" t="s">
        <v>1517</v>
      </c>
      <c r="B709" s="444" t="s">
        <v>3578</v>
      </c>
      <c r="C709" s="444" t="s">
        <v>3418</v>
      </c>
      <c r="D709" s="444" t="s">
        <v>3784</v>
      </c>
      <c r="E709" s="444" t="s">
        <v>3704</v>
      </c>
      <c r="F709" s="40"/>
      <c r="G709" s="444"/>
      <c r="H709" s="444"/>
      <c r="I709" s="444"/>
      <c r="J709" s="444"/>
      <c r="K709" s="91"/>
      <c r="L709" s="444"/>
      <c r="M709" s="444"/>
      <c r="N709" s="444"/>
      <c r="O709" s="444"/>
      <c r="P709" s="444"/>
      <c r="Q709" s="444"/>
      <c r="R709" s="444"/>
      <c r="S709" s="444"/>
      <c r="T709" s="444"/>
      <c r="U709" s="444"/>
      <c r="V709" s="444"/>
      <c r="W709" s="444"/>
      <c r="X709" s="444"/>
      <c r="Y709" s="444"/>
      <c r="Z709" s="444"/>
      <c r="AA709" s="444"/>
    </row>
    <row r="710" spans="1:27" s="303" customFormat="1" ht="14.5">
      <c r="A710" s="109" t="s">
        <v>1519</v>
      </c>
      <c r="B710" s="444" t="s">
        <v>3578</v>
      </c>
      <c r="C710" s="444"/>
      <c r="D710" s="444"/>
      <c r="E710" s="444"/>
      <c r="F710" s="40"/>
      <c r="G710" s="444"/>
      <c r="H710" s="444"/>
      <c r="I710" s="444"/>
      <c r="J710" s="444"/>
      <c r="K710" s="91"/>
      <c r="L710" s="444"/>
      <c r="M710" s="444"/>
      <c r="N710" s="444"/>
      <c r="O710" s="444"/>
      <c r="P710" s="444"/>
      <c r="Q710" s="444"/>
      <c r="R710" s="444"/>
      <c r="S710" s="444"/>
      <c r="T710" s="444"/>
      <c r="U710" s="444"/>
      <c r="V710" s="444"/>
      <c r="W710" s="444"/>
      <c r="X710" s="444"/>
      <c r="Y710" s="444"/>
      <c r="Z710" s="444"/>
      <c r="AA710" s="444"/>
    </row>
    <row r="711" spans="1:27" s="306" customFormat="1" ht="14.5">
      <c r="A711" s="40" t="s">
        <v>1505</v>
      </c>
      <c r="B711" s="444" t="s">
        <v>759</v>
      </c>
      <c r="C711" s="444"/>
      <c r="D711" s="444"/>
      <c r="E711" s="444"/>
      <c r="F711" s="40"/>
      <c r="G711" s="444"/>
      <c r="H711" s="444"/>
      <c r="I711" s="444"/>
      <c r="J711" s="444"/>
      <c r="K711" s="91"/>
      <c r="L711" s="444"/>
      <c r="M711" s="444"/>
      <c r="N711" s="444"/>
      <c r="O711" s="444"/>
      <c r="P711" s="444"/>
      <c r="Q711" s="444"/>
      <c r="R711" s="444"/>
      <c r="S711" s="444"/>
      <c r="T711" s="444"/>
      <c r="U711" s="444"/>
      <c r="V711" s="444"/>
      <c r="W711" s="444"/>
      <c r="X711" s="444"/>
      <c r="Y711" s="444"/>
      <c r="Z711" s="444"/>
      <c r="AA711" s="444"/>
    </row>
    <row r="712" spans="1:27" ht="14.25" customHeight="1">
      <c r="A712" s="40" t="s">
        <v>1521</v>
      </c>
      <c r="B712" s="123" t="s">
        <v>41</v>
      </c>
      <c r="C712" s="444"/>
      <c r="D712" s="444"/>
      <c r="E712" s="444"/>
      <c r="F712" s="40"/>
      <c r="G712" s="444"/>
      <c r="H712" s="444"/>
      <c r="I712" s="444"/>
      <c r="J712" s="444"/>
      <c r="K712" s="91"/>
      <c r="L712" s="444"/>
      <c r="M712" s="444"/>
      <c r="N712" s="444"/>
      <c r="O712" s="444"/>
      <c r="P712" s="444"/>
      <c r="Q712" s="444"/>
      <c r="R712" s="444"/>
      <c r="S712" s="444"/>
      <c r="T712" s="444"/>
      <c r="U712" s="444"/>
      <c r="V712" s="444"/>
      <c r="W712" s="444"/>
      <c r="X712" s="444"/>
      <c r="Y712" s="444"/>
      <c r="Z712" s="444"/>
      <c r="AA712" s="444"/>
    </row>
    <row r="713" spans="1:27" ht="14.5">
      <c r="A713" s="40" t="s">
        <v>2962</v>
      </c>
      <c r="B713" s="444"/>
      <c r="C713" s="444"/>
      <c r="D713" s="444"/>
      <c r="E713" s="444"/>
      <c r="F713" s="444"/>
      <c r="G713" s="444"/>
      <c r="H713" s="444"/>
      <c r="I713" s="444"/>
      <c r="J713" s="444"/>
      <c r="K713" s="444"/>
      <c r="L713" s="444"/>
      <c r="M713" s="444"/>
      <c r="N713" s="444"/>
      <c r="O713" s="444"/>
      <c r="P713" s="444"/>
      <c r="Q713" s="444"/>
      <c r="R713" s="444"/>
      <c r="S713" s="444"/>
      <c r="T713" s="444"/>
      <c r="U713" s="444"/>
      <c r="V713" s="444"/>
      <c r="W713" s="444"/>
      <c r="X713" s="444"/>
      <c r="Y713" s="444"/>
      <c r="Z713" s="444"/>
      <c r="AA713" s="444"/>
    </row>
    <row r="714" spans="1:27" ht="14.5">
      <c r="A714" s="40"/>
      <c r="B714" s="444"/>
      <c r="C714" s="444"/>
      <c r="D714" s="444"/>
      <c r="E714" s="444"/>
      <c r="F714" s="444"/>
      <c r="G714" s="444"/>
      <c r="H714" s="444"/>
      <c r="I714" s="444"/>
      <c r="J714" s="444"/>
      <c r="K714" s="444"/>
      <c r="L714" s="444"/>
      <c r="M714" s="444"/>
      <c r="N714" s="444"/>
      <c r="O714" s="444"/>
      <c r="P714" s="444"/>
      <c r="Q714" s="444"/>
      <c r="R714" s="444"/>
      <c r="S714" s="444"/>
      <c r="T714" s="444"/>
      <c r="U714" s="444"/>
      <c r="V714" s="444"/>
      <c r="W714" s="444"/>
      <c r="X714" s="444"/>
      <c r="Y714" s="444"/>
      <c r="Z714" s="444"/>
      <c r="AA714" s="444"/>
    </row>
    <row r="715" spans="1:27" ht="14.5">
      <c r="A715" s="40" t="s">
        <v>1522</v>
      </c>
      <c r="B715" s="444" t="s">
        <v>759</v>
      </c>
      <c r="C715" s="444"/>
      <c r="D715" s="444"/>
      <c r="E715" s="444"/>
      <c r="F715" s="444"/>
      <c r="G715" s="444"/>
      <c r="H715" s="444"/>
      <c r="I715" s="444"/>
      <c r="J715" s="444"/>
      <c r="K715" s="444"/>
      <c r="L715" s="444"/>
      <c r="M715" s="444"/>
      <c r="N715" s="444"/>
      <c r="O715" s="444"/>
      <c r="P715" s="444"/>
      <c r="Q715" s="444"/>
      <c r="R715" s="444"/>
      <c r="S715" s="444"/>
      <c r="T715" s="444"/>
      <c r="U715" s="444"/>
      <c r="V715" s="444"/>
      <c r="W715" s="444"/>
      <c r="X715" s="444"/>
      <c r="Y715" s="444"/>
      <c r="Z715" s="444"/>
      <c r="AA715" s="444"/>
    </row>
    <row r="716" spans="1:27" ht="14.5">
      <c r="A716" s="40" t="s">
        <v>1526</v>
      </c>
      <c r="B716" s="444" t="s">
        <v>3785</v>
      </c>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44"/>
      <c r="Z716" s="444"/>
      <c r="AA716" s="444"/>
    </row>
    <row r="717" spans="1:27" ht="14.5">
      <c r="A717" s="444"/>
      <c r="B717" s="43" t="s">
        <v>3786</v>
      </c>
      <c r="C717" s="444"/>
      <c r="D717" s="444"/>
      <c r="E717" s="444"/>
      <c r="F717" s="444"/>
      <c r="G717" s="444"/>
      <c r="H717" s="444"/>
      <c r="I717" s="444"/>
      <c r="J717" s="444"/>
      <c r="K717" s="444">
        <v>119</v>
      </c>
      <c r="L717" s="444"/>
      <c r="M717" s="444"/>
      <c r="N717" s="444"/>
      <c r="O717" s="444"/>
      <c r="P717" s="444"/>
      <c r="Q717" s="444"/>
      <c r="R717" s="444"/>
      <c r="S717" s="444"/>
      <c r="T717" s="444"/>
      <c r="U717" s="444"/>
      <c r="V717" s="444"/>
      <c r="W717" s="444"/>
      <c r="X717" s="444"/>
      <c r="Y717" s="444"/>
      <c r="Z717" s="444"/>
      <c r="AA717" s="444"/>
    </row>
    <row r="718" spans="1:27" ht="14.5">
      <c r="A718" s="444"/>
      <c r="B718" s="43" t="s">
        <v>2967</v>
      </c>
      <c r="C718" s="436"/>
      <c r="D718" s="444"/>
      <c r="E718" s="444"/>
      <c r="F718" s="444"/>
      <c r="G718" s="444"/>
      <c r="H718" s="444"/>
      <c r="I718" s="444"/>
      <c r="J718" s="444"/>
      <c r="K718" s="444">
        <v>18</v>
      </c>
      <c r="L718" s="444"/>
      <c r="M718" s="444"/>
      <c r="N718" s="444"/>
      <c r="O718" s="444"/>
      <c r="P718" s="444"/>
      <c r="Q718" s="444"/>
      <c r="R718" s="444"/>
      <c r="S718" s="444"/>
      <c r="T718" s="444"/>
      <c r="U718" s="444"/>
      <c r="V718" s="444"/>
      <c r="W718" s="444"/>
      <c r="X718" s="444"/>
      <c r="Y718" s="444"/>
      <c r="Z718" s="444"/>
      <c r="AA718" s="444"/>
    </row>
    <row r="719" spans="1:27" ht="14.5">
      <c r="A719" s="436"/>
      <c r="B719" s="43" t="s">
        <v>2970</v>
      </c>
      <c r="C719" s="444"/>
      <c r="D719" s="444"/>
      <c r="E719" s="444"/>
      <c r="F719" s="444"/>
      <c r="G719" s="444"/>
      <c r="H719" s="444"/>
      <c r="I719" s="444"/>
      <c r="J719" s="444"/>
      <c r="K719" s="444">
        <v>998</v>
      </c>
      <c r="L719" s="444"/>
      <c r="M719" s="444"/>
      <c r="N719" s="444"/>
      <c r="O719" s="444"/>
      <c r="P719" s="444"/>
      <c r="Q719" s="444"/>
      <c r="R719" s="444"/>
      <c r="S719" s="444"/>
      <c r="T719" s="444"/>
      <c r="U719" s="444"/>
      <c r="V719" s="444"/>
      <c r="W719" s="444"/>
      <c r="X719" s="444"/>
      <c r="Y719" s="444"/>
      <c r="Z719" s="444"/>
      <c r="AA719" s="444"/>
    </row>
    <row r="720" spans="1:27" ht="14.5">
      <c r="A720" s="444"/>
      <c r="B720" s="43" t="s">
        <v>2973</v>
      </c>
      <c r="C720" s="436"/>
      <c r="D720" s="436"/>
      <c r="E720" s="436"/>
      <c r="F720" s="436"/>
      <c r="G720" s="436"/>
      <c r="H720" s="436"/>
      <c r="J720" s="436"/>
      <c r="K720" s="444">
        <v>45</v>
      </c>
      <c r="L720" s="444"/>
      <c r="M720" s="444"/>
      <c r="N720" s="444"/>
      <c r="O720" s="444"/>
      <c r="P720" s="444"/>
      <c r="Q720" s="444"/>
      <c r="R720" s="444"/>
      <c r="S720" s="444"/>
      <c r="T720" s="444"/>
      <c r="U720" s="444"/>
      <c r="V720" s="444"/>
      <c r="W720" s="444"/>
      <c r="X720" s="444"/>
      <c r="Y720" s="444"/>
      <c r="Z720" s="444"/>
      <c r="AA720" s="444"/>
    </row>
    <row r="721" spans="1:27" ht="14.5">
      <c r="A721" s="40" t="s">
        <v>1527</v>
      </c>
      <c r="B721" s="444" t="s">
        <v>481</v>
      </c>
      <c r="C721" s="444" t="s">
        <v>3787</v>
      </c>
      <c r="D721" s="444"/>
      <c r="E721" s="444"/>
      <c r="F721" s="444"/>
      <c r="G721" s="444"/>
      <c r="H721" s="444"/>
      <c r="I721" s="444"/>
      <c r="J721" s="444"/>
      <c r="K721" s="444"/>
      <c r="L721" s="444"/>
      <c r="M721" s="444"/>
      <c r="N721" s="444"/>
      <c r="O721" s="444"/>
      <c r="P721" s="444"/>
      <c r="Q721" s="444"/>
      <c r="R721" s="444"/>
      <c r="S721" s="444"/>
      <c r="T721" s="444"/>
      <c r="U721" s="444"/>
      <c r="V721" s="444"/>
      <c r="W721" s="444"/>
      <c r="X721" s="444"/>
      <c r="Y721" s="444"/>
      <c r="Z721" s="444"/>
      <c r="AA721" s="444"/>
    </row>
    <row r="722" spans="1:27" ht="14.5">
      <c r="A722" s="40" t="s">
        <v>1528</v>
      </c>
      <c r="B722" s="444" t="s">
        <v>759</v>
      </c>
      <c r="C722" s="444"/>
      <c r="D722" s="444"/>
      <c r="E722" s="444"/>
      <c r="F722" s="444"/>
      <c r="G722" s="444"/>
      <c r="H722" s="444"/>
      <c r="I722" s="444"/>
      <c r="J722" s="444"/>
      <c r="K722" s="444"/>
      <c r="L722" s="444"/>
      <c r="M722" s="444"/>
      <c r="N722" s="444"/>
      <c r="O722" s="444"/>
      <c r="P722" s="444"/>
      <c r="Q722" s="444"/>
      <c r="R722" s="444"/>
      <c r="S722" s="444"/>
      <c r="T722" s="444"/>
      <c r="U722" s="444"/>
      <c r="V722" s="444"/>
      <c r="W722" s="444"/>
      <c r="X722" s="444"/>
      <c r="Y722" s="444"/>
      <c r="Z722" s="444"/>
      <c r="AA722" s="444"/>
    </row>
    <row r="723" spans="1:27" ht="14.5">
      <c r="A723" s="40" t="s">
        <v>1531</v>
      </c>
      <c r="B723" s="444" t="s">
        <v>3788</v>
      </c>
      <c r="C723" s="444"/>
      <c r="D723" s="444"/>
      <c r="E723" s="444"/>
      <c r="F723" s="444"/>
      <c r="G723" s="444"/>
      <c r="H723" s="444"/>
      <c r="I723" s="444"/>
      <c r="J723" s="444"/>
      <c r="K723" s="444"/>
      <c r="L723" s="444"/>
      <c r="M723" s="444"/>
      <c r="N723" s="444"/>
      <c r="O723" s="444"/>
      <c r="P723" s="444"/>
      <c r="Q723" s="444"/>
      <c r="R723" s="444"/>
      <c r="S723" s="444"/>
      <c r="T723" s="444"/>
      <c r="U723" s="444"/>
      <c r="V723" s="444"/>
      <c r="W723" s="444"/>
      <c r="X723" s="444"/>
      <c r="Y723" s="444"/>
      <c r="Z723" s="444"/>
      <c r="AA723" s="444"/>
    </row>
    <row r="724" spans="1:27" s="312" customFormat="1" ht="14.5">
      <c r="A724" s="40" t="s">
        <v>1532</v>
      </c>
      <c r="B724" s="444" t="s">
        <v>3789</v>
      </c>
      <c r="C724" s="444"/>
      <c r="D724" s="444"/>
      <c r="E724" s="444"/>
      <c r="F724" s="444"/>
      <c r="G724" s="444"/>
      <c r="H724" s="444"/>
      <c r="I724" s="444"/>
      <c r="J724" s="444"/>
      <c r="K724" s="444"/>
      <c r="L724" s="444"/>
      <c r="M724" s="444"/>
      <c r="N724" s="444"/>
      <c r="O724" s="444"/>
      <c r="P724" s="444"/>
      <c r="Q724" s="444"/>
      <c r="R724" s="444"/>
      <c r="S724" s="444"/>
      <c r="T724" s="444"/>
      <c r="U724" s="444"/>
      <c r="V724" s="444"/>
      <c r="W724" s="444"/>
      <c r="X724" s="444"/>
      <c r="Y724" s="444"/>
      <c r="Z724" s="444"/>
      <c r="AA724" s="444"/>
    </row>
    <row r="725" spans="1:27" ht="14.5">
      <c r="A725" s="40" t="s">
        <v>1536</v>
      </c>
      <c r="B725" s="444" t="s">
        <v>759</v>
      </c>
      <c r="C725" s="444"/>
      <c r="D725" s="444"/>
      <c r="E725" s="444"/>
      <c r="F725" s="444"/>
      <c r="G725" s="444"/>
      <c r="H725" s="444"/>
      <c r="I725" s="444" t="s">
        <v>596</v>
      </c>
      <c r="J725" s="444"/>
      <c r="K725" s="444"/>
      <c r="L725" s="444"/>
      <c r="M725" s="444"/>
      <c r="N725" s="444"/>
      <c r="O725" s="444"/>
      <c r="P725" s="444"/>
      <c r="Q725" s="444"/>
      <c r="R725" s="444"/>
      <c r="S725" s="444"/>
      <c r="T725" s="444"/>
      <c r="U725" s="444"/>
      <c r="V725" s="444"/>
      <c r="W725" s="444"/>
      <c r="X725" s="444"/>
      <c r="Y725" s="444"/>
      <c r="Z725" s="444"/>
      <c r="AA725" s="444"/>
    </row>
    <row r="726" spans="1:27" ht="14.5">
      <c r="A726" s="40" t="s">
        <v>1541</v>
      </c>
      <c r="B726" s="444" t="s">
        <v>759</v>
      </c>
      <c r="C726" s="444"/>
      <c r="D726" s="444"/>
      <c r="E726" s="444"/>
      <c r="F726" s="444"/>
      <c r="G726" s="444"/>
      <c r="H726" s="444"/>
      <c r="I726" s="444"/>
      <c r="J726" s="444"/>
      <c r="K726" s="444"/>
      <c r="L726" s="444"/>
      <c r="M726" s="444"/>
      <c r="N726" s="444"/>
      <c r="O726" s="444"/>
      <c r="P726" s="444"/>
      <c r="Q726" s="444"/>
      <c r="R726" s="444"/>
      <c r="S726" s="444"/>
      <c r="T726" s="444"/>
      <c r="U726" s="444"/>
      <c r="V726" s="444"/>
      <c r="W726" s="444"/>
      <c r="X726" s="444"/>
      <c r="Y726" s="444"/>
      <c r="Z726" s="444"/>
      <c r="AA726" s="444"/>
    </row>
    <row r="727" spans="1:27" ht="14.5">
      <c r="A727" s="40" t="s">
        <v>1546</v>
      </c>
      <c r="B727" s="444" t="s">
        <v>759</v>
      </c>
      <c r="C727" s="444"/>
      <c r="D727" s="444"/>
      <c r="E727" s="444"/>
      <c r="F727" s="444"/>
      <c r="G727" s="444"/>
      <c r="H727" s="444"/>
      <c r="I727" s="444"/>
      <c r="J727" s="444"/>
      <c r="K727" s="444"/>
      <c r="L727" s="444"/>
      <c r="M727" s="444"/>
      <c r="N727" s="444"/>
      <c r="O727" s="444"/>
      <c r="P727" s="444"/>
      <c r="Q727" s="444"/>
      <c r="R727" s="444"/>
      <c r="S727" s="444"/>
      <c r="T727" s="444"/>
      <c r="U727" s="444"/>
      <c r="V727" s="444"/>
      <c r="W727" s="444"/>
      <c r="X727" s="444"/>
      <c r="Y727" s="444"/>
      <c r="Z727" s="444"/>
      <c r="AA727" s="444"/>
    </row>
    <row r="728" spans="1:27" ht="14.5">
      <c r="A728" s="109" t="s">
        <v>1284</v>
      </c>
      <c r="B728" s="436"/>
      <c r="C728" s="444"/>
      <c r="D728" s="444"/>
      <c r="E728" s="444"/>
      <c r="F728" s="444"/>
      <c r="G728" s="444"/>
      <c r="H728" s="444"/>
      <c r="I728" s="444"/>
      <c r="J728" s="444"/>
      <c r="K728" s="444"/>
      <c r="L728" s="444"/>
      <c r="M728" s="444"/>
      <c r="N728" s="444"/>
      <c r="O728" s="444"/>
      <c r="P728" s="444"/>
      <c r="Q728" s="444"/>
      <c r="R728" s="444"/>
      <c r="S728" s="444"/>
      <c r="T728" s="444"/>
      <c r="U728" s="444"/>
      <c r="V728" s="444"/>
      <c r="W728" s="444"/>
      <c r="X728" s="444"/>
      <c r="Y728" s="444"/>
      <c r="Z728" s="444"/>
      <c r="AA728" s="444"/>
    </row>
    <row r="729" spans="1:27" ht="14.5">
      <c r="A729" s="40" t="s">
        <v>1548</v>
      </c>
      <c r="B729" s="436"/>
      <c r="C729" s="444"/>
      <c r="D729" s="444"/>
      <c r="E729" s="444"/>
      <c r="F729" s="444"/>
      <c r="G729" s="444"/>
      <c r="H729" s="444"/>
      <c r="I729" s="444"/>
      <c r="J729" s="444"/>
      <c r="K729" s="444"/>
      <c r="L729" s="444"/>
      <c r="M729" s="444"/>
      <c r="N729" s="444"/>
      <c r="O729" s="444"/>
      <c r="P729" s="444"/>
      <c r="Q729" s="444"/>
      <c r="R729" s="444"/>
      <c r="S729" s="444"/>
      <c r="T729" s="444"/>
      <c r="U729" s="444"/>
      <c r="V729" s="444"/>
      <c r="W729" s="444"/>
      <c r="X729" s="444"/>
      <c r="Y729" s="444"/>
      <c r="Z729" s="444"/>
      <c r="AA729" s="444"/>
    </row>
    <row r="730" spans="1:27" ht="14.5">
      <c r="A730" s="40" t="s">
        <v>1551</v>
      </c>
      <c r="B730" s="444" t="s">
        <v>3578</v>
      </c>
      <c r="C730" s="444"/>
      <c r="D730" s="444"/>
      <c r="E730" s="444"/>
      <c r="F730" s="444"/>
      <c r="G730" s="444"/>
      <c r="H730" s="444"/>
      <c r="I730" s="444"/>
      <c r="J730" s="444"/>
      <c r="K730" s="444"/>
      <c r="L730" s="444"/>
      <c r="M730" s="444"/>
      <c r="N730" s="444"/>
      <c r="O730" s="444"/>
      <c r="P730" s="444"/>
      <c r="Q730" s="444"/>
      <c r="R730" s="444"/>
      <c r="S730" s="444"/>
      <c r="T730" s="444"/>
      <c r="U730" s="444"/>
      <c r="V730" s="444"/>
      <c r="W730" s="444"/>
      <c r="X730" s="444"/>
      <c r="Y730" s="444"/>
      <c r="Z730" s="444"/>
      <c r="AA730" s="444"/>
    </row>
    <row r="731" spans="1:27" ht="14.5">
      <c r="A731" s="40" t="s">
        <v>1554</v>
      </c>
      <c r="B731" s="444" t="s">
        <v>3790</v>
      </c>
      <c r="C731" s="444" t="s">
        <v>3418</v>
      </c>
      <c r="D731" s="444" t="s">
        <v>248</v>
      </c>
      <c r="E731" s="444" t="s">
        <v>3557</v>
      </c>
      <c r="F731" s="444"/>
      <c r="G731" s="444"/>
      <c r="H731" s="444"/>
      <c r="I731" s="444"/>
      <c r="J731" s="444"/>
      <c r="K731" s="444"/>
      <c r="L731" s="444"/>
      <c r="M731" s="444"/>
      <c r="N731" s="444"/>
      <c r="O731" s="444"/>
      <c r="P731" s="444"/>
      <c r="Q731" s="444"/>
      <c r="R731" s="444"/>
      <c r="S731" s="444"/>
      <c r="T731" s="444"/>
      <c r="U731" s="444"/>
      <c r="V731" s="444"/>
      <c r="W731" s="444"/>
      <c r="X731" s="444"/>
      <c r="Y731" s="444"/>
      <c r="Z731" s="444"/>
      <c r="AA731" s="444"/>
    </row>
    <row r="732" spans="1:27" ht="14.5">
      <c r="A732" s="40" t="s">
        <v>1557</v>
      </c>
      <c r="B732" s="444" t="s">
        <v>3578</v>
      </c>
      <c r="C732" s="444"/>
      <c r="D732" s="444"/>
      <c r="E732" s="444"/>
      <c r="F732" s="444"/>
      <c r="G732" s="444"/>
      <c r="H732" s="444"/>
      <c r="I732" s="444"/>
      <c r="J732" s="444"/>
      <c r="K732" s="444"/>
      <c r="L732" s="444"/>
      <c r="M732" s="444"/>
      <c r="N732" s="444"/>
      <c r="O732" s="444"/>
      <c r="P732" s="444"/>
      <c r="Q732" s="444"/>
      <c r="R732" s="444"/>
      <c r="S732" s="444"/>
      <c r="T732" s="444"/>
      <c r="U732" s="444"/>
      <c r="V732" s="444"/>
      <c r="W732" s="444"/>
      <c r="X732" s="444"/>
      <c r="Y732" s="444"/>
      <c r="Z732" s="444"/>
      <c r="AA732" s="444"/>
    </row>
    <row r="733" spans="1:27" ht="14.5">
      <c r="A733" s="40" t="s">
        <v>1560</v>
      </c>
      <c r="B733" s="444" t="s">
        <v>54</v>
      </c>
      <c r="C733" s="444"/>
      <c r="D733" s="444"/>
      <c r="E733" s="444"/>
      <c r="F733" s="444"/>
      <c r="G733" s="444"/>
      <c r="H733" s="444"/>
      <c r="I733" s="444" t="s">
        <v>203</v>
      </c>
      <c r="J733" s="444"/>
      <c r="K733" s="444"/>
      <c r="L733" s="444"/>
      <c r="M733" s="444"/>
      <c r="N733" s="444"/>
      <c r="O733" s="444"/>
      <c r="P733" s="444"/>
      <c r="Q733" s="444"/>
      <c r="R733" s="444"/>
      <c r="S733" s="444"/>
      <c r="T733" s="444"/>
      <c r="U733" s="444"/>
      <c r="V733" s="444"/>
      <c r="W733" s="444"/>
      <c r="X733" s="444"/>
      <c r="Y733" s="444"/>
      <c r="Z733" s="444"/>
      <c r="AA733" s="444"/>
    </row>
    <row r="734" spans="1:27" ht="14.5">
      <c r="A734" s="40" t="s">
        <v>1563</v>
      </c>
      <c r="B734" s="444" t="s">
        <v>3578</v>
      </c>
      <c r="C734" s="444"/>
      <c r="D734" s="444"/>
      <c r="E734" s="444"/>
      <c r="F734" s="444" t="s">
        <v>307</v>
      </c>
      <c r="G734" s="444" t="s">
        <v>3578</v>
      </c>
      <c r="H734" s="444"/>
      <c r="I734" s="444"/>
      <c r="J734" s="444"/>
      <c r="K734" s="444"/>
      <c r="L734" s="444"/>
      <c r="M734" s="444"/>
      <c r="N734" s="444"/>
      <c r="O734" s="444"/>
      <c r="P734" s="444"/>
      <c r="Q734" s="444"/>
      <c r="R734" s="444"/>
      <c r="S734" s="444"/>
      <c r="T734" s="444"/>
      <c r="U734" s="444"/>
      <c r="V734" s="444"/>
      <c r="W734" s="444"/>
      <c r="X734" s="444"/>
      <c r="Y734" s="444"/>
      <c r="Z734" s="444"/>
      <c r="AA734" s="444"/>
    </row>
    <row r="735" spans="1:27" s="318" customFormat="1" ht="14.5">
      <c r="A735" s="40" t="s">
        <v>1284</v>
      </c>
      <c r="B735" s="444" t="s">
        <v>759</v>
      </c>
      <c r="C735" s="444"/>
      <c r="D735" s="444"/>
      <c r="E735" s="444"/>
      <c r="F735" s="444"/>
      <c r="G735" s="444"/>
      <c r="H735" s="444"/>
      <c r="I735" s="444"/>
      <c r="J735" s="444"/>
      <c r="K735" s="444"/>
      <c r="L735" s="444"/>
      <c r="M735" s="444"/>
      <c r="N735" s="444"/>
      <c r="O735" s="444"/>
      <c r="P735" s="444"/>
      <c r="Q735" s="444"/>
      <c r="R735" s="444"/>
      <c r="S735" s="444"/>
      <c r="T735" s="444"/>
      <c r="U735" s="444"/>
      <c r="V735" s="444"/>
      <c r="W735" s="444"/>
      <c r="X735" s="444"/>
      <c r="Y735" s="444"/>
      <c r="Z735" s="444"/>
      <c r="AA735" s="444"/>
    </row>
    <row r="736" spans="1:27" s="318" customFormat="1" ht="14.5">
      <c r="A736" s="40" t="s">
        <v>1567</v>
      </c>
      <c r="B736" s="444" t="s">
        <v>759</v>
      </c>
      <c r="C736" s="444"/>
      <c r="D736" s="444"/>
      <c r="E736" s="444"/>
      <c r="F736" s="444"/>
      <c r="G736" s="444"/>
      <c r="H736" s="444"/>
      <c r="I736" s="444"/>
      <c r="J736" s="444"/>
      <c r="K736" s="444"/>
      <c r="L736" s="444"/>
      <c r="M736" s="444"/>
      <c r="N736" s="444"/>
      <c r="O736" s="444"/>
      <c r="P736" s="444"/>
      <c r="Q736" s="444"/>
      <c r="R736" s="444"/>
      <c r="S736" s="444"/>
      <c r="T736" s="444"/>
      <c r="U736" s="444"/>
      <c r="V736" s="444"/>
      <c r="W736" s="444"/>
      <c r="X736" s="444"/>
      <c r="Y736" s="444"/>
      <c r="Z736" s="444"/>
      <c r="AA736" s="444"/>
    </row>
    <row r="737" spans="1:27" s="318" customFormat="1" ht="14.5">
      <c r="A737" s="40" t="s">
        <v>47</v>
      </c>
      <c r="B737" s="444" t="s">
        <v>759</v>
      </c>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44"/>
      <c r="Z737" s="444"/>
      <c r="AA737" s="444"/>
    </row>
    <row r="738" spans="1:27" s="318" customFormat="1" ht="14.5">
      <c r="A738" s="40" t="s">
        <v>1574</v>
      </c>
      <c r="B738" s="444" t="s">
        <v>66</v>
      </c>
      <c r="C738" s="444"/>
      <c r="D738" s="444"/>
      <c r="E738" s="444"/>
      <c r="F738" s="444"/>
      <c r="G738" s="444"/>
      <c r="H738" s="444"/>
      <c r="I738" s="444"/>
      <c r="J738" s="444"/>
      <c r="K738" s="444"/>
      <c r="L738" s="444"/>
      <c r="M738" s="444"/>
      <c r="N738" s="444"/>
      <c r="O738" s="444"/>
      <c r="P738" s="444"/>
      <c r="Q738" s="444"/>
      <c r="R738" s="444"/>
      <c r="S738" s="444"/>
      <c r="T738" s="444"/>
      <c r="U738" s="444"/>
      <c r="V738" s="444"/>
      <c r="W738" s="444"/>
      <c r="X738" s="444"/>
      <c r="Y738" s="444"/>
      <c r="Z738" s="444"/>
      <c r="AA738" s="444"/>
    </row>
    <row r="739" spans="1:27" s="318" customFormat="1" ht="14.5">
      <c r="A739" s="40" t="s">
        <v>1578</v>
      </c>
      <c r="B739" s="444" t="s">
        <v>759</v>
      </c>
      <c r="C739" s="444"/>
      <c r="D739" s="444"/>
      <c r="E739" s="444"/>
      <c r="F739" s="444"/>
      <c r="G739" s="444"/>
      <c r="H739" s="444"/>
      <c r="I739" s="444"/>
      <c r="J739" s="444"/>
      <c r="K739" s="444"/>
      <c r="L739" s="444"/>
      <c r="M739" s="444"/>
      <c r="N739" s="444"/>
      <c r="O739" s="444"/>
      <c r="P739" s="444"/>
      <c r="Q739" s="444"/>
      <c r="R739" s="444"/>
      <c r="S739" s="444"/>
      <c r="T739" s="444"/>
      <c r="U739" s="444"/>
      <c r="V739" s="444"/>
      <c r="W739" s="444"/>
      <c r="X739" s="444"/>
      <c r="Y739" s="444"/>
      <c r="Z739" s="444"/>
      <c r="AA739" s="444"/>
    </row>
    <row r="740" spans="1:27" s="318" customFormat="1" ht="14.5">
      <c r="A740" s="40" t="s">
        <v>1580</v>
      </c>
      <c r="B740" s="444" t="s">
        <v>759</v>
      </c>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44"/>
      <c r="Z740" s="444"/>
      <c r="AA740" s="444"/>
    </row>
    <row r="741" spans="1:27" s="318" customFormat="1" ht="14.5">
      <c r="A741" s="40" t="s">
        <v>40</v>
      </c>
      <c r="B741" s="444"/>
      <c r="C741" s="444"/>
      <c r="D741" s="444"/>
      <c r="E741" s="444"/>
      <c r="F741" s="444" t="s">
        <v>3578</v>
      </c>
      <c r="G741" s="444" t="s">
        <v>307</v>
      </c>
      <c r="H741" s="444"/>
      <c r="I741" s="444"/>
      <c r="J741" s="444" t="s">
        <v>2358</v>
      </c>
      <c r="K741" s="444"/>
      <c r="L741" s="444"/>
      <c r="M741" s="444" t="s">
        <v>3791</v>
      </c>
      <c r="N741" s="444"/>
      <c r="O741" s="444"/>
      <c r="P741" s="444"/>
      <c r="Q741" s="444"/>
      <c r="R741" s="444"/>
      <c r="S741" s="444"/>
      <c r="T741" s="444"/>
      <c r="U741" s="444"/>
      <c r="V741" s="444"/>
      <c r="W741" s="444"/>
      <c r="X741" s="444"/>
      <c r="Y741" s="444"/>
      <c r="Z741" s="444"/>
      <c r="AA741" s="444"/>
    </row>
    <row r="742" spans="1:27" s="318" customFormat="1" ht="14.5">
      <c r="A742" s="40" t="s">
        <v>1585</v>
      </c>
      <c r="B742" s="444" t="s">
        <v>759</v>
      </c>
      <c r="C742" s="444"/>
      <c r="D742" s="444"/>
      <c r="E742" s="444"/>
      <c r="F742" s="444"/>
      <c r="G742" s="444"/>
      <c r="H742" s="444"/>
      <c r="I742" s="444"/>
      <c r="J742" s="444"/>
      <c r="K742" s="444"/>
      <c r="L742" s="444"/>
      <c r="M742" s="444"/>
      <c r="N742" s="444"/>
      <c r="O742" s="444"/>
      <c r="P742" s="444"/>
      <c r="Q742" s="444"/>
      <c r="R742" s="444"/>
      <c r="S742" s="444"/>
      <c r="T742" s="444"/>
      <c r="U742" s="444"/>
      <c r="V742" s="444"/>
      <c r="W742" s="444"/>
      <c r="X742" s="444"/>
      <c r="Y742" s="444"/>
      <c r="Z742" s="444"/>
      <c r="AA742" s="444"/>
    </row>
    <row r="743" spans="1:27" s="318" customFormat="1" ht="14.5">
      <c r="A743" s="40" t="s">
        <v>1586</v>
      </c>
      <c r="B743" s="444" t="s">
        <v>66</v>
      </c>
      <c r="C743" s="444"/>
      <c r="D743" s="444"/>
      <c r="E743" s="444"/>
      <c r="F743" s="444"/>
      <c r="G743" s="444"/>
      <c r="H743" s="444"/>
      <c r="I743" s="444"/>
      <c r="J743" s="444"/>
      <c r="K743" s="444"/>
      <c r="L743" s="444"/>
      <c r="M743" s="444"/>
      <c r="N743" s="444"/>
      <c r="O743" s="444"/>
      <c r="P743" s="444"/>
      <c r="Q743" s="444"/>
      <c r="R743" s="444"/>
      <c r="S743" s="444"/>
      <c r="T743" s="444"/>
      <c r="U743" s="444"/>
      <c r="V743" s="444"/>
      <c r="W743" s="444"/>
      <c r="X743" s="444"/>
      <c r="Y743" s="444"/>
      <c r="Z743" s="444"/>
      <c r="AA743" s="444"/>
    </row>
    <row r="744" spans="1:27" s="318" customFormat="1" ht="14.5">
      <c r="A744" s="40" t="s">
        <v>1587</v>
      </c>
      <c r="B744" s="444" t="s">
        <v>3578</v>
      </c>
      <c r="C744" s="444" t="s">
        <v>3418</v>
      </c>
      <c r="D744" s="444"/>
      <c r="E744" s="444"/>
      <c r="F744" s="444" t="s">
        <v>248</v>
      </c>
      <c r="G744" s="444" t="s">
        <v>3626</v>
      </c>
      <c r="H744" s="444"/>
      <c r="I744" s="444"/>
      <c r="J744" s="444"/>
      <c r="K744" s="444"/>
      <c r="L744" s="444"/>
      <c r="M744" s="444"/>
      <c r="N744" s="444"/>
      <c r="O744" s="444"/>
      <c r="P744" s="444"/>
      <c r="Q744" s="444"/>
      <c r="R744" s="444"/>
      <c r="S744" s="444"/>
      <c r="T744" s="444"/>
      <c r="U744" s="444"/>
      <c r="V744" s="444"/>
      <c r="W744" s="444"/>
      <c r="X744" s="444"/>
      <c r="Y744" s="444"/>
      <c r="Z744" s="444"/>
      <c r="AA744" s="444"/>
    </row>
    <row r="745" spans="1:27" s="318" customFormat="1" ht="14.5">
      <c r="A745" s="40" t="s">
        <v>1589</v>
      </c>
      <c r="B745" s="444" t="s">
        <v>3626</v>
      </c>
      <c r="C745" s="444" t="s">
        <v>3792</v>
      </c>
      <c r="D745" s="444"/>
      <c r="E745" s="444"/>
      <c r="F745" s="444"/>
      <c r="G745" s="444"/>
      <c r="H745" s="444"/>
      <c r="I745" s="444"/>
      <c r="J745" s="444"/>
      <c r="K745" s="444"/>
      <c r="L745" s="444" t="s">
        <v>3793</v>
      </c>
      <c r="M745" s="444"/>
      <c r="N745" s="444"/>
      <c r="O745" s="444"/>
      <c r="P745" s="444"/>
      <c r="Q745" s="444"/>
      <c r="R745" s="444"/>
      <c r="S745" s="444"/>
      <c r="T745" s="444"/>
      <c r="U745" s="444"/>
      <c r="V745" s="444"/>
      <c r="W745" s="444"/>
      <c r="X745" s="444"/>
      <c r="Y745" s="444"/>
      <c r="Z745" s="444"/>
      <c r="AA745" s="444"/>
    </row>
    <row r="746" spans="1:27" s="318" customFormat="1" ht="14.5">
      <c r="A746" s="40" t="s">
        <v>1590</v>
      </c>
      <c r="B746" s="444" t="s">
        <v>759</v>
      </c>
      <c r="C746" s="444"/>
      <c r="D746" s="444"/>
      <c r="E746" s="444"/>
      <c r="F746" s="444"/>
      <c r="G746" s="444"/>
      <c r="H746" s="444"/>
      <c r="I746" s="444"/>
      <c r="J746" s="444"/>
      <c r="K746" s="444"/>
      <c r="L746" s="444"/>
      <c r="M746" s="444"/>
      <c r="N746" s="444"/>
      <c r="O746" s="444"/>
      <c r="P746" s="444"/>
      <c r="Q746" s="444"/>
      <c r="R746" s="444"/>
      <c r="S746" s="444"/>
      <c r="T746" s="444"/>
      <c r="U746" s="444"/>
      <c r="V746" s="444"/>
      <c r="W746" s="444"/>
      <c r="X746" s="444"/>
      <c r="Y746" s="444"/>
      <c r="Z746" s="444"/>
      <c r="AA746" s="444"/>
    </row>
    <row r="747" spans="1:27" s="318" customFormat="1" ht="14.5">
      <c r="A747" s="40" t="s">
        <v>1594</v>
      </c>
      <c r="B747" s="444" t="s">
        <v>3794</v>
      </c>
      <c r="C747" s="444" t="s">
        <v>3743</v>
      </c>
      <c r="D747" s="444" t="s">
        <v>248</v>
      </c>
      <c r="E747" s="444" t="s">
        <v>3795</v>
      </c>
      <c r="F747" s="444"/>
      <c r="G747" s="444"/>
      <c r="H747" s="444"/>
      <c r="I747" s="444"/>
      <c r="J747" s="444"/>
      <c r="K747" s="444"/>
      <c r="L747" s="444"/>
      <c r="M747" s="444"/>
      <c r="N747" s="444"/>
      <c r="O747" s="444"/>
      <c r="P747" s="444"/>
      <c r="Q747" s="444"/>
      <c r="R747" s="444"/>
      <c r="S747" s="444"/>
      <c r="T747" s="444"/>
      <c r="U747" s="444"/>
      <c r="V747" s="444"/>
      <c r="W747" s="444"/>
      <c r="X747" s="444"/>
      <c r="Y747" s="444"/>
      <c r="Z747" s="444"/>
      <c r="AA747" s="444"/>
    </row>
    <row r="748" spans="1:27" s="318" customFormat="1" ht="14.5">
      <c r="A748" s="40" t="s">
        <v>1598</v>
      </c>
      <c r="B748" s="444" t="s">
        <v>3578</v>
      </c>
      <c r="C748" s="444" t="s">
        <v>3592</v>
      </c>
      <c r="D748" s="444" t="s">
        <v>3578</v>
      </c>
      <c r="E748" s="444" t="s">
        <v>3645</v>
      </c>
      <c r="F748" s="444"/>
      <c r="G748" s="444"/>
      <c r="H748" s="444"/>
      <c r="I748" s="444"/>
      <c r="J748" s="444" t="s">
        <v>2358</v>
      </c>
      <c r="K748" s="444"/>
      <c r="L748" s="444"/>
      <c r="M748" s="444"/>
      <c r="N748" s="444"/>
      <c r="O748" s="444"/>
      <c r="P748" s="444"/>
      <c r="Q748" s="444"/>
      <c r="R748" s="444"/>
      <c r="S748" s="444"/>
      <c r="T748" s="444"/>
      <c r="U748" s="444"/>
      <c r="V748" s="444"/>
      <c r="W748" s="444"/>
      <c r="X748" s="444"/>
      <c r="Y748" s="444"/>
      <c r="Z748" s="444"/>
      <c r="AA748" s="444"/>
    </row>
    <row r="749" spans="1:27" s="318" customFormat="1" ht="14.5">
      <c r="A749" s="40" t="s">
        <v>1601</v>
      </c>
      <c r="B749" s="444" t="s">
        <v>759</v>
      </c>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c r="AA749" s="444"/>
    </row>
    <row r="750" spans="1:27" s="318" customFormat="1" ht="14.5">
      <c r="A750" s="40" t="s">
        <v>1602</v>
      </c>
      <c r="B750" s="444" t="s">
        <v>3796</v>
      </c>
      <c r="C750" s="444"/>
      <c r="D750" s="444" t="s">
        <v>481</v>
      </c>
      <c r="E750" s="444" t="s">
        <v>3797</v>
      </c>
      <c r="F750" s="444"/>
      <c r="G750" s="444"/>
      <c r="H750" s="444"/>
      <c r="I750" s="444"/>
      <c r="J750" s="444"/>
      <c r="K750" s="444"/>
      <c r="L750" s="444"/>
      <c r="M750" s="444"/>
      <c r="N750" s="444"/>
      <c r="O750" s="444"/>
      <c r="P750" s="444"/>
      <c r="Q750" s="444"/>
      <c r="R750" s="444"/>
      <c r="S750" s="444"/>
      <c r="T750" s="444"/>
      <c r="U750" s="444"/>
      <c r="V750" s="444"/>
      <c r="W750" s="444"/>
      <c r="X750" s="444"/>
      <c r="Y750" s="444"/>
      <c r="Z750" s="444"/>
      <c r="AA750" s="444"/>
    </row>
    <row r="751" spans="1:27" s="318" customFormat="1" ht="14.5">
      <c r="A751" s="40" t="s">
        <v>1604</v>
      </c>
      <c r="B751" s="444" t="s">
        <v>3798</v>
      </c>
      <c r="C751" s="444" t="s">
        <v>3799</v>
      </c>
      <c r="D751" s="444" t="s">
        <v>3800</v>
      </c>
      <c r="E751" s="444" t="s">
        <v>3557</v>
      </c>
      <c r="F751" s="444"/>
      <c r="G751" s="444"/>
      <c r="H751" s="444"/>
      <c r="I751" s="444"/>
      <c r="J751" s="444"/>
      <c r="K751" s="444" t="s">
        <v>3801</v>
      </c>
      <c r="L751" s="444"/>
      <c r="M751" s="444" t="s">
        <v>3802</v>
      </c>
      <c r="N751" s="444"/>
      <c r="O751" s="444"/>
      <c r="P751" s="444"/>
      <c r="Q751" s="444"/>
      <c r="R751" s="444"/>
      <c r="S751" s="444"/>
      <c r="T751" s="444"/>
      <c r="U751" s="444"/>
      <c r="V751" s="444"/>
      <c r="W751" s="444"/>
      <c r="X751" s="444"/>
      <c r="Y751" s="444"/>
      <c r="Z751" s="444"/>
      <c r="AA751" s="444"/>
    </row>
    <row r="752" spans="1:27" s="318" customFormat="1" ht="14.5">
      <c r="A752" s="40" t="s">
        <v>1611</v>
      </c>
      <c r="B752" s="444" t="s">
        <v>3578</v>
      </c>
      <c r="C752" s="444" t="s">
        <v>3704</v>
      </c>
      <c r="D752" s="444" t="s">
        <v>3803</v>
      </c>
      <c r="E752" s="444" t="s">
        <v>3804</v>
      </c>
      <c r="F752" s="444"/>
      <c r="G752" s="444"/>
      <c r="H752" s="444"/>
      <c r="I752" s="444"/>
      <c r="J752" s="444" t="s">
        <v>3805</v>
      </c>
      <c r="K752" s="444" t="s">
        <v>3806</v>
      </c>
      <c r="L752" s="444"/>
      <c r="M752" s="444"/>
      <c r="N752" s="444"/>
      <c r="O752" s="444"/>
      <c r="P752" s="444"/>
      <c r="Q752" s="444"/>
      <c r="R752" s="444"/>
      <c r="S752" s="444"/>
      <c r="T752" s="444"/>
      <c r="U752" s="444"/>
      <c r="V752" s="444"/>
      <c r="W752" s="444"/>
      <c r="X752" s="444"/>
      <c r="Y752" s="444"/>
      <c r="Z752" s="444"/>
      <c r="AA752" s="444"/>
    </row>
    <row r="753" spans="1:27" s="318" customFormat="1" ht="14.5">
      <c r="A753" s="40" t="s">
        <v>1613</v>
      </c>
      <c r="B753" s="444" t="s">
        <v>131</v>
      </c>
      <c r="C753" s="444"/>
      <c r="D753" s="444"/>
      <c r="E753" s="444"/>
      <c r="F753" s="444"/>
      <c r="G753" s="444" t="s">
        <v>46</v>
      </c>
      <c r="H753" s="444"/>
      <c r="I753" s="444"/>
      <c r="J753" s="444"/>
      <c r="K753" s="444"/>
      <c r="L753" s="444"/>
      <c r="M753" s="444"/>
      <c r="N753" s="444"/>
      <c r="O753" s="444"/>
      <c r="P753" s="444"/>
      <c r="Q753" s="444"/>
      <c r="R753" s="444"/>
      <c r="S753" s="444"/>
      <c r="T753" s="444"/>
      <c r="U753" s="444"/>
      <c r="V753" s="444"/>
      <c r="W753" s="444"/>
      <c r="X753" s="444"/>
      <c r="Y753" s="444"/>
      <c r="Z753" s="444"/>
      <c r="AA753" s="444"/>
    </row>
    <row r="754" spans="1:27" s="318" customFormat="1" ht="14.5">
      <c r="A754" s="40" t="s">
        <v>1615</v>
      </c>
      <c r="B754" s="444" t="s">
        <v>759</v>
      </c>
      <c r="C754" s="444"/>
      <c r="D754" s="444"/>
      <c r="E754" s="444"/>
      <c r="F754" s="444"/>
      <c r="G754" s="444"/>
      <c r="H754" s="444"/>
      <c r="I754" s="444"/>
      <c r="J754" s="444"/>
      <c r="K754" s="444"/>
      <c r="L754" s="444"/>
      <c r="M754" s="444"/>
      <c r="N754" s="444"/>
      <c r="O754" s="444"/>
      <c r="P754" s="444"/>
      <c r="Q754" s="444"/>
      <c r="R754" s="444"/>
      <c r="S754" s="444"/>
      <c r="T754" s="444"/>
      <c r="U754" s="444"/>
      <c r="V754" s="444"/>
      <c r="W754" s="444"/>
      <c r="X754" s="444"/>
      <c r="Y754" s="444"/>
      <c r="Z754" s="444"/>
      <c r="AA754" s="444"/>
    </row>
    <row r="755" spans="1:27" s="318" customFormat="1" ht="14.5">
      <c r="A755" s="40" t="s">
        <v>1618</v>
      </c>
      <c r="B755" s="444" t="s">
        <v>759</v>
      </c>
      <c r="C755" s="444"/>
      <c r="D755" s="444"/>
      <c r="E755" s="444"/>
      <c r="F755" s="444"/>
      <c r="G755" s="444"/>
      <c r="H755" s="444"/>
      <c r="I755" s="444"/>
      <c r="J755" s="444"/>
      <c r="K755" s="444"/>
      <c r="L755" s="444"/>
      <c r="M755" s="444"/>
      <c r="N755" s="444"/>
      <c r="O755" s="444"/>
      <c r="P755" s="444"/>
      <c r="Q755" s="444"/>
      <c r="R755" s="444"/>
      <c r="S755" s="444"/>
      <c r="T755" s="444"/>
      <c r="U755" s="444"/>
      <c r="V755" s="444"/>
      <c r="W755" s="444"/>
      <c r="X755" s="444"/>
      <c r="Y755" s="444"/>
      <c r="Z755" s="444"/>
      <c r="AA755" s="444"/>
    </row>
    <row r="756" spans="1:27" s="318" customFormat="1" ht="14.5">
      <c r="A756" s="40" t="s">
        <v>1621</v>
      </c>
      <c r="B756" s="444"/>
      <c r="C756" s="444"/>
      <c r="D756" s="444"/>
      <c r="E756" s="444"/>
      <c r="F756" s="444" t="s">
        <v>3552</v>
      </c>
      <c r="G756" s="444" t="s">
        <v>3807</v>
      </c>
      <c r="H756" s="444"/>
      <c r="I756" s="444"/>
      <c r="J756" s="444"/>
      <c r="K756" s="444"/>
      <c r="L756" s="444"/>
      <c r="M756" s="444"/>
      <c r="N756" s="444"/>
      <c r="O756" s="444"/>
      <c r="P756" s="444"/>
      <c r="Q756" s="444"/>
      <c r="R756" s="444"/>
      <c r="S756" s="444"/>
      <c r="T756" s="444"/>
      <c r="U756" s="444"/>
      <c r="V756" s="444"/>
      <c r="W756" s="444"/>
      <c r="X756" s="444"/>
      <c r="Y756" s="444"/>
      <c r="Z756" s="444"/>
      <c r="AA756" s="444"/>
    </row>
    <row r="757" spans="1:27" s="318" customFormat="1" ht="14.5">
      <c r="A757" s="40" t="s">
        <v>1625</v>
      </c>
      <c r="B757" s="444" t="s">
        <v>46</v>
      </c>
      <c r="C757" s="444" t="s">
        <v>3808</v>
      </c>
      <c r="D757" s="444" t="s">
        <v>41</v>
      </c>
      <c r="E757" s="444"/>
      <c r="F757" s="444"/>
      <c r="G757" s="444"/>
      <c r="H757" s="444"/>
      <c r="I757" s="444"/>
      <c r="J757" s="444"/>
      <c r="K757" s="444"/>
      <c r="L757" s="444"/>
      <c r="M757" s="444"/>
      <c r="N757" s="444"/>
      <c r="O757" s="444"/>
      <c r="P757" s="444"/>
      <c r="Q757" s="444"/>
      <c r="R757" s="444"/>
      <c r="S757" s="444"/>
      <c r="T757" s="444"/>
      <c r="U757" s="444"/>
      <c r="V757" s="444"/>
      <c r="W757" s="444"/>
      <c r="X757" s="444"/>
      <c r="Y757" s="444"/>
      <c r="Z757" s="444"/>
      <c r="AA757" s="444"/>
    </row>
    <row r="758" spans="1:27" s="318" customFormat="1" ht="14.5">
      <c r="A758" s="40" t="s">
        <v>1626</v>
      </c>
      <c r="B758" s="444" t="s">
        <v>759</v>
      </c>
      <c r="C758" s="444"/>
      <c r="D758" s="444"/>
      <c r="E758" s="444"/>
      <c r="F758" s="444"/>
      <c r="G758" s="444"/>
      <c r="H758" s="444"/>
      <c r="I758" s="444"/>
      <c r="J758" s="444"/>
      <c r="K758" s="444"/>
      <c r="L758" s="444"/>
      <c r="M758" s="444"/>
      <c r="N758" s="444"/>
      <c r="O758" s="444"/>
      <c r="P758" s="444"/>
      <c r="Q758" s="444"/>
      <c r="R758" s="444"/>
      <c r="S758" s="444"/>
      <c r="T758" s="444"/>
      <c r="U758" s="444"/>
      <c r="V758" s="444"/>
      <c r="W758" s="444"/>
      <c r="X758" s="444"/>
      <c r="Y758" s="444"/>
      <c r="Z758" s="444"/>
      <c r="AA758" s="444"/>
    </row>
    <row r="759" spans="1:27" s="318" customFormat="1" ht="14.5">
      <c r="A759" s="40" t="s">
        <v>1628</v>
      </c>
      <c r="B759" s="444" t="s">
        <v>3809</v>
      </c>
      <c r="C759" s="444"/>
      <c r="D759" s="444"/>
      <c r="E759" s="444"/>
      <c r="F759" s="444"/>
      <c r="G759" s="444"/>
      <c r="H759" s="444"/>
      <c r="I759" s="444"/>
      <c r="J759" s="444"/>
      <c r="K759" s="444">
        <f>9+2+3+2+5</f>
        <v>21</v>
      </c>
      <c r="L759" s="444"/>
      <c r="M759" s="444"/>
      <c r="N759" s="444"/>
      <c r="O759" s="444"/>
      <c r="P759" s="444"/>
      <c r="Q759" s="444"/>
      <c r="R759" s="444"/>
      <c r="S759" s="444"/>
      <c r="T759" s="444"/>
      <c r="U759" s="444"/>
      <c r="V759" s="444"/>
      <c r="W759" s="444"/>
      <c r="X759" s="444"/>
      <c r="Y759" s="444"/>
      <c r="Z759" s="444"/>
      <c r="AA759" s="444"/>
    </row>
    <row r="760" spans="1:27" s="318" customFormat="1" ht="14.5">
      <c r="A760" s="40" t="s">
        <v>1632</v>
      </c>
      <c r="B760" s="444" t="s">
        <v>759</v>
      </c>
      <c r="C760" s="444"/>
      <c r="D760" s="444"/>
      <c r="E760" s="444"/>
      <c r="F760" s="444"/>
      <c r="G760" s="444"/>
      <c r="H760" s="444"/>
      <c r="I760" s="444"/>
      <c r="J760" s="444"/>
      <c r="K760" s="444"/>
      <c r="L760" s="444"/>
      <c r="M760" s="444"/>
      <c r="N760" s="444"/>
      <c r="O760" s="444"/>
      <c r="P760" s="444"/>
      <c r="Q760" s="444"/>
      <c r="R760" s="444"/>
      <c r="S760" s="444"/>
      <c r="T760" s="444"/>
      <c r="U760" s="444"/>
      <c r="V760" s="444"/>
      <c r="W760" s="444"/>
      <c r="X760" s="444"/>
      <c r="Y760" s="444"/>
      <c r="Z760" s="444"/>
      <c r="AA760" s="444"/>
    </row>
    <row r="761" spans="1:27" s="318" customFormat="1" ht="14.5">
      <c r="A761" s="40" t="s">
        <v>1634</v>
      </c>
      <c r="B761" s="444" t="s">
        <v>3578</v>
      </c>
      <c r="C761" s="444" t="s">
        <v>3810</v>
      </c>
      <c r="D761" s="444" t="s">
        <v>41</v>
      </c>
      <c r="E761" s="444" t="s">
        <v>3811</v>
      </c>
      <c r="F761" s="444"/>
      <c r="G761" s="444"/>
      <c r="H761" s="444"/>
      <c r="I761" s="444"/>
      <c r="J761" s="444"/>
      <c r="K761" s="444"/>
      <c r="L761" s="444"/>
      <c r="M761" s="444"/>
      <c r="N761" s="444"/>
      <c r="O761" s="444"/>
      <c r="P761" s="444"/>
      <c r="Q761" s="444"/>
      <c r="R761" s="444"/>
      <c r="S761" s="444"/>
      <c r="T761" s="444"/>
      <c r="U761" s="444"/>
      <c r="V761" s="444"/>
      <c r="W761" s="444"/>
      <c r="X761" s="444"/>
      <c r="Y761" s="444"/>
      <c r="Z761" s="444"/>
      <c r="AA761" s="444"/>
    </row>
    <row r="762" spans="1:27" s="318" customFormat="1" ht="14.5">
      <c r="A762" s="40" t="s">
        <v>1638</v>
      </c>
      <c r="B762" s="444" t="s">
        <v>41</v>
      </c>
      <c r="C762" s="444" t="s">
        <v>3720</v>
      </c>
      <c r="D762" s="444" t="s">
        <v>41</v>
      </c>
      <c r="E762" s="444" t="s">
        <v>3635</v>
      </c>
      <c r="F762" s="444"/>
      <c r="G762" s="444"/>
      <c r="H762" s="444"/>
      <c r="I762" s="444"/>
      <c r="J762" s="444"/>
      <c r="K762" s="444"/>
      <c r="L762" s="444"/>
      <c r="M762" s="444"/>
      <c r="N762" s="444"/>
      <c r="O762" s="444"/>
      <c r="P762" s="444"/>
      <c r="Q762" s="444"/>
      <c r="R762" s="444"/>
      <c r="S762" s="444"/>
      <c r="T762" s="444"/>
      <c r="U762" s="444"/>
      <c r="V762" s="444"/>
      <c r="W762" s="444"/>
      <c r="X762" s="444"/>
      <c r="Y762" s="444"/>
      <c r="Z762" s="444"/>
      <c r="AA762" s="444"/>
    </row>
    <row r="763" spans="1:27" s="318" customFormat="1" ht="14.5">
      <c r="A763" s="40" t="s">
        <v>1639</v>
      </c>
      <c r="B763" s="444" t="s">
        <v>41</v>
      </c>
      <c r="C763" s="444" t="s">
        <v>3812</v>
      </c>
      <c r="D763" s="444" t="s">
        <v>55</v>
      </c>
      <c r="E763" s="444" t="s">
        <v>3711</v>
      </c>
      <c r="F763" s="444"/>
      <c r="G763" s="444"/>
      <c r="H763" s="444"/>
      <c r="I763" s="444" t="s">
        <v>41</v>
      </c>
      <c r="J763" s="444" t="s">
        <v>2358</v>
      </c>
      <c r="K763" s="444" t="s">
        <v>1961</v>
      </c>
      <c r="L763" s="444"/>
      <c r="M763" s="444" t="s">
        <v>3813</v>
      </c>
      <c r="N763" s="444"/>
      <c r="O763" s="444"/>
      <c r="P763" s="444"/>
      <c r="Q763" s="444"/>
      <c r="R763" s="444"/>
      <c r="S763" s="444"/>
      <c r="T763" s="444"/>
      <c r="U763" s="444"/>
      <c r="V763" s="444"/>
      <c r="W763" s="444"/>
      <c r="X763" s="444"/>
      <c r="Y763" s="444"/>
      <c r="Z763" s="444"/>
      <c r="AA763" s="444"/>
    </row>
    <row r="764" spans="1:27" s="318" customFormat="1" ht="14.5">
      <c r="A764" s="40" t="s">
        <v>1640</v>
      </c>
      <c r="B764" s="444" t="s">
        <v>3814</v>
      </c>
      <c r="C764" s="444" t="s">
        <v>2699</v>
      </c>
      <c r="D764" s="444"/>
      <c r="E764" s="444"/>
      <c r="F764" s="444"/>
      <c r="G764" s="444"/>
      <c r="H764" s="444"/>
      <c r="I764" s="444"/>
      <c r="J764" s="444"/>
      <c r="K764" s="444"/>
      <c r="L764" s="444"/>
      <c r="M764" s="444"/>
      <c r="N764" s="444"/>
      <c r="O764" s="444"/>
      <c r="P764" s="444"/>
      <c r="Q764" s="444"/>
      <c r="R764" s="444"/>
      <c r="S764" s="444"/>
      <c r="T764" s="444"/>
      <c r="U764" s="444"/>
      <c r="V764" s="444"/>
      <c r="W764" s="444"/>
      <c r="X764" s="444"/>
      <c r="Y764" s="444"/>
      <c r="Z764" s="444"/>
      <c r="AA764" s="444"/>
    </row>
    <row r="765" spans="1:27" s="318" customFormat="1" ht="14.5">
      <c r="A765" s="40" t="s">
        <v>117</v>
      </c>
      <c r="B765" s="444"/>
      <c r="C765" s="444"/>
      <c r="D765" s="444"/>
      <c r="E765" s="444"/>
      <c r="F765" s="444" t="s">
        <v>126</v>
      </c>
      <c r="G765" s="444" t="s">
        <v>248</v>
      </c>
      <c r="H765" s="444"/>
      <c r="I765" s="444"/>
      <c r="J765" s="444" t="s">
        <v>3815</v>
      </c>
      <c r="K765" s="444"/>
      <c r="L765" s="444"/>
      <c r="M765" s="444" t="s">
        <v>3816</v>
      </c>
      <c r="N765" s="444"/>
      <c r="O765" s="444"/>
      <c r="P765" s="444"/>
      <c r="Q765" s="444"/>
      <c r="R765" s="444"/>
      <c r="S765" s="444"/>
      <c r="T765" s="444"/>
      <c r="U765" s="444"/>
      <c r="V765" s="444"/>
      <c r="W765" s="444"/>
      <c r="X765" s="444"/>
      <c r="Y765" s="444"/>
      <c r="Z765" s="444"/>
      <c r="AA765" s="444"/>
    </row>
    <row r="766" spans="1:27" s="318" customFormat="1" ht="14.5">
      <c r="A766" s="40" t="s">
        <v>1648</v>
      </c>
      <c r="B766" s="444" t="s">
        <v>3817</v>
      </c>
      <c r="C766" s="444" t="s">
        <v>3548</v>
      </c>
      <c r="D766" s="444"/>
      <c r="E766" s="444"/>
      <c r="F766" s="444"/>
      <c r="G766" s="444"/>
      <c r="H766" s="444"/>
      <c r="I766" s="444"/>
      <c r="J766" s="444"/>
      <c r="K766" s="444"/>
      <c r="L766" s="444"/>
      <c r="M766" s="444"/>
      <c r="N766" s="444"/>
      <c r="O766" s="444"/>
      <c r="P766" s="444"/>
      <c r="Q766" s="444"/>
      <c r="R766" s="444"/>
      <c r="S766" s="444"/>
      <c r="T766" s="444"/>
      <c r="U766" s="444"/>
      <c r="V766" s="444"/>
      <c r="W766" s="444"/>
      <c r="X766" s="444"/>
      <c r="Y766" s="444"/>
      <c r="Z766" s="444"/>
      <c r="AA766" s="444"/>
    </row>
    <row r="767" spans="1:27" s="318" customFormat="1" ht="14.5">
      <c r="A767" s="40" t="s">
        <v>1654</v>
      </c>
      <c r="B767" s="444" t="s">
        <v>759</v>
      </c>
      <c r="C767" s="444"/>
      <c r="D767" s="444"/>
      <c r="E767" s="444"/>
      <c r="F767" s="444"/>
      <c r="G767" s="444"/>
      <c r="H767" s="444"/>
      <c r="I767" s="444"/>
      <c r="J767" s="444"/>
      <c r="K767" s="444"/>
      <c r="L767" s="444"/>
      <c r="M767" s="444"/>
      <c r="N767" s="444"/>
      <c r="O767" s="444"/>
      <c r="P767" s="444"/>
      <c r="Q767" s="444"/>
      <c r="R767" s="444"/>
      <c r="S767" s="444"/>
      <c r="T767" s="444"/>
      <c r="U767" s="444"/>
      <c r="V767" s="444"/>
      <c r="W767" s="444"/>
      <c r="X767" s="444"/>
      <c r="Y767" s="444"/>
      <c r="Z767" s="444"/>
      <c r="AA767" s="444"/>
    </row>
    <row r="768" spans="1:27" s="318" customFormat="1" ht="14.5">
      <c r="A768" s="40" t="s">
        <v>1659</v>
      </c>
      <c r="B768" s="444" t="s">
        <v>759</v>
      </c>
      <c r="C768" s="444"/>
      <c r="D768" s="444"/>
      <c r="E768" s="444"/>
      <c r="F768" s="444"/>
      <c r="G768" s="444"/>
      <c r="H768" s="444"/>
      <c r="I768" s="444"/>
      <c r="J768" s="444"/>
      <c r="K768" s="444"/>
      <c r="L768" s="444"/>
      <c r="M768" s="444"/>
      <c r="N768" s="444"/>
      <c r="O768" s="444"/>
      <c r="P768" s="444"/>
      <c r="Q768" s="444"/>
      <c r="R768" s="444"/>
      <c r="S768" s="444"/>
      <c r="T768" s="444"/>
      <c r="U768" s="444"/>
      <c r="V768" s="444"/>
      <c r="W768" s="444"/>
      <c r="X768" s="444"/>
      <c r="Y768" s="444"/>
      <c r="Z768" s="444"/>
      <c r="AA768" s="444"/>
    </row>
    <row r="769" spans="1:27" s="318" customFormat="1" ht="14.5">
      <c r="A769" s="109" t="s">
        <v>1661</v>
      </c>
      <c r="B769" s="444" t="s">
        <v>759</v>
      </c>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c r="AA769" s="444"/>
    </row>
    <row r="770" spans="1:27" s="318" customFormat="1" ht="14.5">
      <c r="A770" s="109" t="s">
        <v>1663</v>
      </c>
      <c r="B770" s="444" t="s">
        <v>759</v>
      </c>
      <c r="C770" s="444"/>
      <c r="D770" s="444"/>
      <c r="E770" s="444"/>
      <c r="F770" s="444"/>
      <c r="G770" s="444"/>
      <c r="H770" s="444"/>
      <c r="I770" s="444"/>
      <c r="J770" s="444"/>
      <c r="K770" s="444"/>
      <c r="L770" s="444"/>
      <c r="M770" s="444"/>
      <c r="N770" s="444"/>
      <c r="O770" s="444"/>
      <c r="P770" s="444"/>
      <c r="Q770" s="444"/>
      <c r="R770" s="444"/>
      <c r="S770" s="444"/>
      <c r="T770" s="444"/>
      <c r="U770" s="444"/>
      <c r="V770" s="444"/>
      <c r="W770" s="444"/>
      <c r="X770" s="444"/>
      <c r="Y770" s="444"/>
      <c r="Z770" s="444"/>
      <c r="AA770" s="444"/>
    </row>
    <row r="771" spans="1:27" s="318" customFormat="1" ht="14.5">
      <c r="A771" s="109" t="s">
        <v>1667</v>
      </c>
      <c r="B771" s="444" t="s">
        <v>759</v>
      </c>
      <c r="C771" s="444"/>
      <c r="D771" s="444"/>
      <c r="E771" s="444"/>
      <c r="F771" s="444"/>
      <c r="G771" s="444"/>
      <c r="H771" s="444"/>
      <c r="I771" s="444"/>
      <c r="J771" s="444"/>
      <c r="K771" s="444"/>
      <c r="L771" s="444"/>
      <c r="M771" s="444"/>
      <c r="N771" s="444"/>
      <c r="O771" s="444"/>
      <c r="P771" s="444"/>
      <c r="Q771" s="444"/>
      <c r="R771" s="444"/>
      <c r="S771" s="444"/>
      <c r="T771" s="444"/>
      <c r="U771" s="444"/>
      <c r="V771" s="444"/>
      <c r="W771" s="444"/>
      <c r="X771" s="444"/>
      <c r="Y771" s="444"/>
      <c r="Z771" s="444"/>
      <c r="AA771" s="444"/>
    </row>
    <row r="772" spans="1:27" s="318" customFormat="1" ht="14.5">
      <c r="A772" s="109" t="s">
        <v>1670</v>
      </c>
      <c r="B772" s="444" t="s">
        <v>3818</v>
      </c>
      <c r="C772" s="444" t="s">
        <v>3743</v>
      </c>
      <c r="D772" s="444" t="s">
        <v>3819</v>
      </c>
      <c r="E772" s="444" t="s">
        <v>3820</v>
      </c>
      <c r="F772" s="444" t="s">
        <v>3821</v>
      </c>
      <c r="G772" s="444" t="s">
        <v>3821</v>
      </c>
      <c r="H772" s="444"/>
      <c r="I772" s="444"/>
      <c r="J772" s="444"/>
      <c r="K772" s="444"/>
      <c r="L772" s="444"/>
      <c r="M772" s="444"/>
      <c r="N772" s="444"/>
      <c r="O772" s="444"/>
      <c r="P772" s="444"/>
      <c r="Q772" s="444"/>
      <c r="R772" s="444"/>
      <c r="S772" s="444"/>
      <c r="T772" s="444"/>
      <c r="U772" s="444"/>
      <c r="V772" s="444"/>
      <c r="W772" s="444"/>
      <c r="X772" s="444"/>
      <c r="Y772" s="444"/>
      <c r="Z772" s="444"/>
      <c r="AA772" s="444"/>
    </row>
    <row r="773" spans="1:27" s="318" customFormat="1" ht="14.5">
      <c r="A773" s="109" t="s">
        <v>1674</v>
      </c>
      <c r="B773" s="444" t="s">
        <v>759</v>
      </c>
      <c r="C773" s="444"/>
      <c r="D773" s="444"/>
      <c r="E773" s="444"/>
      <c r="F773" s="444"/>
      <c r="G773" s="444"/>
      <c r="H773" s="444"/>
      <c r="I773" s="444"/>
      <c r="J773" s="444"/>
      <c r="K773" s="444"/>
      <c r="L773" s="444"/>
      <c r="M773" s="444"/>
      <c r="N773" s="444"/>
      <c r="O773" s="444"/>
      <c r="P773" s="444"/>
      <c r="Q773" s="444"/>
      <c r="R773" s="444"/>
      <c r="S773" s="444"/>
      <c r="T773" s="444"/>
      <c r="U773" s="444"/>
      <c r="V773" s="444"/>
      <c r="W773" s="444"/>
      <c r="X773" s="444"/>
      <c r="Y773" s="444"/>
      <c r="Z773" s="444"/>
      <c r="AA773" s="444"/>
    </row>
    <row r="774" spans="1:27" s="318" customFormat="1" ht="14.5">
      <c r="A774" s="109" t="s">
        <v>1679</v>
      </c>
      <c r="B774" s="444" t="s">
        <v>3796</v>
      </c>
      <c r="C774" s="444"/>
      <c r="D774" s="444"/>
      <c r="E774" s="444"/>
      <c r="F774" s="444"/>
      <c r="G774" s="444"/>
      <c r="H774" s="444"/>
      <c r="I774" s="444"/>
      <c r="J774" s="444" t="s">
        <v>3822</v>
      </c>
      <c r="K774" s="444" t="s">
        <v>3823</v>
      </c>
      <c r="L774" s="444"/>
      <c r="M774" s="444"/>
      <c r="N774" s="444"/>
      <c r="O774" s="444"/>
      <c r="P774" s="444"/>
      <c r="Q774" s="444"/>
      <c r="R774" s="444"/>
      <c r="S774" s="444"/>
      <c r="T774" s="444"/>
      <c r="U774" s="444"/>
      <c r="V774" s="444"/>
      <c r="W774" s="444"/>
      <c r="X774" s="444"/>
      <c r="Y774" s="444"/>
      <c r="Z774" s="444"/>
      <c r="AA774" s="444"/>
    </row>
    <row r="775" spans="1:27" s="318" customFormat="1" ht="14.5">
      <c r="A775" s="109" t="s">
        <v>1682</v>
      </c>
      <c r="B775" s="444" t="s">
        <v>323</v>
      </c>
      <c r="C775" s="444" t="s">
        <v>3824</v>
      </c>
      <c r="D775" s="444">
        <v>5</v>
      </c>
      <c r="E775" s="444" t="s">
        <v>3825</v>
      </c>
      <c r="F775" s="444"/>
      <c r="G775" s="444"/>
      <c r="H775" s="444"/>
      <c r="I775" s="444"/>
      <c r="J775" s="444"/>
      <c r="K775" s="444" t="s">
        <v>3826</v>
      </c>
      <c r="L775" s="444"/>
      <c r="M775" s="444"/>
      <c r="N775" s="444"/>
      <c r="O775" s="444"/>
      <c r="P775" s="444"/>
      <c r="Q775" s="444"/>
      <c r="R775" s="444"/>
      <c r="S775" s="444"/>
      <c r="T775" s="444"/>
      <c r="U775" s="444"/>
      <c r="V775" s="444"/>
      <c r="W775" s="444"/>
      <c r="X775" s="444"/>
      <c r="Y775" s="444"/>
      <c r="Z775" s="444"/>
      <c r="AA775" s="444"/>
    </row>
    <row r="776" spans="1:27" s="318" customFormat="1" ht="14.5">
      <c r="A776" s="109" t="s">
        <v>1686</v>
      </c>
      <c r="B776" s="444" t="s">
        <v>3827</v>
      </c>
      <c r="C776" s="444" t="s">
        <v>3828</v>
      </c>
      <c r="D776" s="444" t="s">
        <v>3829</v>
      </c>
      <c r="E776" s="444" t="s">
        <v>3830</v>
      </c>
      <c r="F776" s="444"/>
      <c r="G776" s="444"/>
      <c r="H776" s="444"/>
      <c r="I776" s="444"/>
      <c r="J776" s="444"/>
      <c r="K776" s="444"/>
      <c r="L776" s="444"/>
      <c r="M776" s="444"/>
      <c r="N776" s="444"/>
      <c r="O776" s="444"/>
      <c r="P776" s="444"/>
      <c r="Q776" s="444"/>
      <c r="R776" s="444"/>
      <c r="S776" s="444"/>
      <c r="T776" s="444"/>
      <c r="U776" s="444"/>
      <c r="V776" s="444"/>
      <c r="W776" s="444"/>
      <c r="X776" s="444"/>
      <c r="Y776" s="444"/>
      <c r="Z776" s="444"/>
      <c r="AA776" s="444"/>
    </row>
    <row r="777" spans="1:27" ht="14.5">
      <c r="A777" s="109" t="s">
        <v>3831</v>
      </c>
      <c r="B777" s="444"/>
      <c r="C777" s="444"/>
      <c r="D777" s="444"/>
      <c r="E777" s="444"/>
      <c r="F777" s="444"/>
      <c r="G777" s="444"/>
      <c r="H777" s="444"/>
      <c r="I777" s="444"/>
      <c r="J777" s="444"/>
      <c r="K777" s="444"/>
      <c r="L777" s="444"/>
      <c r="M777" s="444"/>
      <c r="N777" s="444"/>
      <c r="O777" s="444"/>
      <c r="P777" s="444"/>
      <c r="Q777" s="444"/>
      <c r="R777" s="444"/>
      <c r="S777" s="444"/>
      <c r="T777" s="444"/>
      <c r="U777" s="444"/>
      <c r="V777" s="444"/>
      <c r="W777" s="444"/>
      <c r="X777" s="444"/>
      <c r="Y777" s="444"/>
      <c r="Z777" s="444"/>
      <c r="AA777" s="444"/>
    </row>
    <row r="778" spans="1:27" s="335" customFormat="1" ht="14.5">
      <c r="A778" s="109" t="s">
        <v>3832</v>
      </c>
      <c r="B778" s="444"/>
      <c r="C778" s="444"/>
      <c r="D778" s="444"/>
      <c r="E778" s="444"/>
      <c r="F778" s="444">
        <v>4</v>
      </c>
      <c r="G778" s="444"/>
      <c r="H778" s="444"/>
      <c r="I778" s="444"/>
      <c r="J778" s="444"/>
      <c r="K778" s="444"/>
      <c r="L778" s="444"/>
      <c r="M778" s="444"/>
      <c r="N778" s="444"/>
      <c r="O778" s="444"/>
      <c r="P778" s="444"/>
      <c r="Q778" s="444"/>
      <c r="R778" s="444"/>
      <c r="S778" s="444"/>
      <c r="T778" s="444"/>
      <c r="U778" s="444"/>
      <c r="V778" s="444"/>
      <c r="W778" s="444"/>
      <c r="X778" s="444"/>
      <c r="Y778" s="444"/>
      <c r="Z778" s="444"/>
      <c r="AA778" s="444"/>
    </row>
    <row r="779" spans="1:27" s="335" customFormat="1" ht="14.5">
      <c r="A779" s="40" t="s">
        <v>3012</v>
      </c>
      <c r="B779" s="444" t="s">
        <v>759</v>
      </c>
      <c r="C779" s="444"/>
      <c r="D779" s="444"/>
      <c r="E779" s="444"/>
      <c r="F779" s="444"/>
      <c r="G779" s="444"/>
      <c r="H779" s="444"/>
      <c r="I779" s="444"/>
      <c r="J779" s="444"/>
      <c r="K779" s="444"/>
      <c r="L779" s="444"/>
      <c r="M779" s="444"/>
      <c r="N779" s="444"/>
      <c r="O779" s="444"/>
      <c r="P779" s="444"/>
      <c r="Q779" s="444"/>
      <c r="R779" s="444"/>
      <c r="S779" s="444"/>
      <c r="T779" s="444"/>
      <c r="U779" s="444"/>
      <c r="V779" s="444"/>
      <c r="W779" s="444"/>
      <c r="X779" s="444"/>
      <c r="Y779" s="444"/>
      <c r="Z779" s="444"/>
      <c r="AA779" s="444"/>
    </row>
    <row r="780" spans="1:27" s="165" customFormat="1" ht="14.5">
      <c r="A780" s="40" t="s">
        <v>1704</v>
      </c>
      <c r="B780" s="444" t="s">
        <v>759</v>
      </c>
      <c r="C780" s="346"/>
      <c r="D780" s="346"/>
      <c r="E780" s="346"/>
      <c r="F780" s="346"/>
      <c r="G780" s="346"/>
      <c r="H780" s="346"/>
      <c r="I780" s="444"/>
      <c r="J780" s="346"/>
      <c r="K780" s="346"/>
      <c r="L780" s="346"/>
      <c r="M780" s="346"/>
      <c r="N780" s="346"/>
      <c r="O780" s="346"/>
      <c r="P780" s="346"/>
      <c r="Q780" s="346"/>
      <c r="R780" s="346"/>
      <c r="S780" s="346"/>
      <c r="T780" s="346"/>
      <c r="U780" s="346"/>
      <c r="V780" s="346"/>
      <c r="W780" s="346"/>
      <c r="X780" s="346"/>
      <c r="Y780" s="346"/>
      <c r="Z780" s="346"/>
      <c r="AA780" s="346"/>
    </row>
    <row r="781" spans="1:27" s="165" customFormat="1" ht="14.5">
      <c r="A781" s="40"/>
      <c r="B781" s="444"/>
      <c r="C781" s="346"/>
      <c r="D781" s="346"/>
      <c r="E781" s="346"/>
      <c r="F781" s="346"/>
      <c r="G781" s="346"/>
      <c r="H781" s="346"/>
      <c r="I781" s="444"/>
      <c r="J781" s="346"/>
      <c r="K781" s="346"/>
      <c r="L781" s="346"/>
      <c r="M781" s="346"/>
      <c r="N781" s="346"/>
      <c r="O781" s="346"/>
      <c r="P781" s="346"/>
      <c r="Q781" s="346"/>
      <c r="R781" s="346"/>
      <c r="S781" s="346"/>
      <c r="T781" s="346"/>
      <c r="U781" s="346"/>
      <c r="V781" s="346"/>
      <c r="W781" s="346"/>
      <c r="X781" s="346"/>
      <c r="Y781" s="346"/>
      <c r="Z781" s="346"/>
      <c r="AA781" s="346"/>
    </row>
    <row r="782" spans="1:27" s="165" customFormat="1" ht="14.5">
      <c r="A782" s="40" t="s">
        <v>1707</v>
      </c>
      <c r="B782" s="444" t="s">
        <v>759</v>
      </c>
      <c r="C782" s="346"/>
      <c r="D782" s="346"/>
      <c r="E782" s="346"/>
      <c r="F782" s="346"/>
      <c r="G782" s="346"/>
      <c r="H782" s="346"/>
      <c r="I782" s="444"/>
      <c r="J782" s="346"/>
      <c r="K782" s="346"/>
      <c r="L782" s="346"/>
      <c r="M782" s="346"/>
      <c r="N782" s="346"/>
      <c r="O782" s="346"/>
      <c r="P782" s="346"/>
      <c r="Q782" s="346"/>
      <c r="R782" s="346"/>
      <c r="S782" s="346"/>
      <c r="T782" s="346"/>
      <c r="U782" s="346"/>
      <c r="V782" s="346"/>
      <c r="W782" s="346"/>
      <c r="X782" s="346"/>
      <c r="Y782" s="346"/>
      <c r="Z782" s="346"/>
      <c r="AA782" s="346"/>
    </row>
    <row r="783" spans="1:27" s="165" customFormat="1" ht="14.5">
      <c r="A783" s="40" t="s">
        <v>1709</v>
      </c>
      <c r="B783" s="444" t="s">
        <v>3833</v>
      </c>
      <c r="C783" s="444" t="s">
        <v>3828</v>
      </c>
      <c r="D783" s="346"/>
      <c r="E783" s="346"/>
      <c r="F783" s="346"/>
      <c r="G783" s="444" t="s">
        <v>126</v>
      </c>
      <c r="H783" s="346"/>
      <c r="I783" s="444"/>
      <c r="J783" s="346"/>
      <c r="K783" s="346"/>
      <c r="L783" s="346"/>
      <c r="M783" s="346"/>
      <c r="N783" s="346"/>
      <c r="O783" s="346"/>
      <c r="P783" s="346"/>
      <c r="Q783" s="346"/>
      <c r="R783" s="346"/>
      <c r="S783" s="346"/>
      <c r="T783" s="346"/>
      <c r="U783" s="346"/>
      <c r="V783" s="346"/>
      <c r="W783" s="346"/>
      <c r="X783" s="346"/>
      <c r="Y783" s="346"/>
      <c r="Z783" s="346"/>
      <c r="AA783" s="346"/>
    </row>
    <row r="784" spans="1:27" s="165" customFormat="1" ht="14.5">
      <c r="A784" s="40" t="s">
        <v>1711</v>
      </c>
      <c r="B784" s="444" t="s">
        <v>3834</v>
      </c>
      <c r="C784" s="444"/>
      <c r="D784" s="346"/>
      <c r="E784" s="346"/>
      <c r="F784" s="346"/>
      <c r="G784" s="346"/>
      <c r="H784" s="346"/>
      <c r="I784" s="444"/>
      <c r="J784" s="346"/>
      <c r="K784" s="346"/>
      <c r="L784" s="346"/>
      <c r="M784" s="346"/>
      <c r="N784" s="346"/>
      <c r="O784" s="346"/>
      <c r="P784" s="346"/>
      <c r="Q784" s="346"/>
      <c r="R784" s="346"/>
      <c r="S784" s="346"/>
      <c r="T784" s="346"/>
      <c r="U784" s="346"/>
      <c r="V784" s="346"/>
      <c r="W784" s="346"/>
      <c r="X784" s="346"/>
      <c r="Y784" s="346"/>
      <c r="Z784" s="346"/>
      <c r="AA784" s="346"/>
    </row>
    <row r="785" spans="1:27" s="165" customFormat="1" ht="14.5">
      <c r="A785" s="40" t="s">
        <v>1714</v>
      </c>
      <c r="B785" s="444" t="s">
        <v>3835</v>
      </c>
      <c r="C785" s="444" t="s">
        <v>3743</v>
      </c>
      <c r="D785" s="346"/>
      <c r="E785" s="346"/>
      <c r="F785" s="346"/>
      <c r="G785" s="346"/>
      <c r="H785" s="346"/>
      <c r="I785" s="444"/>
      <c r="J785" s="346"/>
      <c r="K785" s="346"/>
      <c r="L785" s="444"/>
      <c r="M785" s="346"/>
      <c r="N785" s="444" t="s">
        <v>3836</v>
      </c>
      <c r="O785" s="346"/>
      <c r="P785" s="346"/>
      <c r="Q785" s="346"/>
      <c r="R785" s="346"/>
      <c r="S785" s="346"/>
      <c r="T785" s="346"/>
      <c r="U785" s="346"/>
      <c r="V785" s="346"/>
      <c r="W785" s="346"/>
      <c r="X785" s="346"/>
      <c r="Y785" s="346"/>
      <c r="Z785" s="346"/>
      <c r="AA785" s="346"/>
    </row>
    <row r="786" spans="1:27" s="165" customFormat="1" ht="14.5">
      <c r="A786" s="40" t="s">
        <v>1716</v>
      </c>
      <c r="B786" s="444" t="s">
        <v>3837</v>
      </c>
      <c r="C786" s="444" t="s">
        <v>3438</v>
      </c>
      <c r="D786" s="444"/>
      <c r="E786" s="444" t="s">
        <v>3838</v>
      </c>
      <c r="F786" s="346"/>
      <c r="G786" s="346"/>
      <c r="H786" s="444" t="s">
        <v>3839</v>
      </c>
      <c r="I786" s="444"/>
      <c r="J786" s="346"/>
      <c r="K786" s="444" t="s">
        <v>2619</v>
      </c>
      <c r="L786" s="444" t="s">
        <v>3840</v>
      </c>
      <c r="M786" s="444" t="s">
        <v>3841</v>
      </c>
      <c r="N786" s="444"/>
      <c r="O786" s="346"/>
      <c r="P786" s="346"/>
      <c r="Q786" s="346"/>
      <c r="R786" s="346"/>
      <c r="S786" s="346"/>
      <c r="T786" s="346"/>
      <c r="U786" s="346"/>
      <c r="V786" s="346"/>
      <c r="W786" s="346"/>
      <c r="X786" s="346"/>
      <c r="Y786" s="346"/>
      <c r="Z786" s="346"/>
      <c r="AA786" s="346"/>
    </row>
    <row r="787" spans="1:27" s="165" customFormat="1" ht="14.5">
      <c r="A787" s="40" t="s">
        <v>3043</v>
      </c>
      <c r="B787" s="444" t="s">
        <v>3842</v>
      </c>
      <c r="C787" s="444" t="s">
        <v>3438</v>
      </c>
      <c r="D787" s="444" t="s">
        <v>208</v>
      </c>
      <c r="E787" s="444" t="s">
        <v>3843</v>
      </c>
      <c r="F787" s="444" t="s">
        <v>208</v>
      </c>
      <c r="G787" s="444" t="s">
        <v>3844</v>
      </c>
      <c r="H787" s="444"/>
      <c r="I787" s="444"/>
      <c r="J787" s="346"/>
      <c r="K787" s="444"/>
      <c r="L787" s="444" t="s">
        <v>3845</v>
      </c>
      <c r="M787" s="444"/>
      <c r="N787" s="444" t="s">
        <v>3846</v>
      </c>
      <c r="O787" s="346"/>
      <c r="P787" s="346"/>
      <c r="Q787" s="346"/>
      <c r="R787" s="346"/>
      <c r="S787" s="346"/>
      <c r="T787" s="346"/>
      <c r="U787" s="346"/>
      <c r="V787" s="346"/>
      <c r="W787" s="346"/>
      <c r="X787" s="346"/>
      <c r="Y787" s="346"/>
      <c r="Z787" s="346"/>
      <c r="AA787" s="346"/>
    </row>
    <row r="788" spans="1:27" s="165" customFormat="1" ht="14.5">
      <c r="A788" s="40" t="s">
        <v>1731</v>
      </c>
      <c r="B788" s="444" t="s">
        <v>3847</v>
      </c>
      <c r="C788" s="444" t="s">
        <v>3438</v>
      </c>
      <c r="D788" s="444" t="s">
        <v>3847</v>
      </c>
      <c r="E788" s="444"/>
      <c r="F788" s="444"/>
      <c r="G788" s="444"/>
      <c r="H788" s="444"/>
      <c r="I788" s="444"/>
      <c r="J788" s="346"/>
      <c r="K788" s="444" t="s">
        <v>3848</v>
      </c>
      <c r="L788" s="444"/>
      <c r="M788" s="444"/>
      <c r="N788" s="444" t="s">
        <v>3849</v>
      </c>
      <c r="O788" s="346"/>
      <c r="P788" s="346"/>
      <c r="Q788" s="346"/>
      <c r="R788" s="346"/>
      <c r="S788" s="346"/>
      <c r="T788" s="346"/>
      <c r="U788" s="346"/>
      <c r="V788" s="346"/>
      <c r="W788" s="346"/>
      <c r="X788" s="346"/>
      <c r="Y788" s="346"/>
      <c r="Z788" s="346"/>
      <c r="AA788" s="346"/>
    </row>
    <row r="789" spans="1:27" s="165" customFormat="1" ht="14.5">
      <c r="A789" s="40" t="s">
        <v>1735</v>
      </c>
      <c r="B789" s="444" t="s">
        <v>248</v>
      </c>
      <c r="C789" s="444" t="s">
        <v>3850</v>
      </c>
      <c r="D789" s="444"/>
      <c r="E789" s="444"/>
      <c r="F789" s="444"/>
      <c r="G789" s="444"/>
      <c r="H789" s="444"/>
      <c r="I789" s="444"/>
      <c r="J789" s="444" t="s">
        <v>2896</v>
      </c>
      <c r="K789" s="444"/>
      <c r="L789" s="444" t="s">
        <v>2256</v>
      </c>
      <c r="M789" s="444" t="s">
        <v>3851</v>
      </c>
      <c r="N789" s="444"/>
      <c r="O789" s="346"/>
      <c r="P789" s="346"/>
      <c r="Q789" s="346"/>
      <c r="R789" s="346"/>
      <c r="S789" s="346"/>
      <c r="T789" s="346"/>
      <c r="U789" s="346"/>
      <c r="V789" s="346"/>
      <c r="W789" s="346"/>
      <c r="X789" s="346"/>
      <c r="Y789" s="346"/>
      <c r="Z789" s="346"/>
      <c r="AA789" s="346"/>
    </row>
    <row r="790" spans="1:27" s="165" customFormat="1" ht="14.5">
      <c r="A790" s="40" t="s">
        <v>1737</v>
      </c>
      <c r="B790" s="444" t="s">
        <v>3852</v>
      </c>
      <c r="C790" s="444" t="s">
        <v>3853</v>
      </c>
      <c r="D790" s="444" t="s">
        <v>3852</v>
      </c>
      <c r="E790" s="444"/>
      <c r="F790" s="444" t="s">
        <v>132</v>
      </c>
      <c r="G790" s="444" t="s">
        <v>132</v>
      </c>
      <c r="H790" s="444" t="s">
        <v>3854</v>
      </c>
      <c r="I790" s="444"/>
      <c r="J790" s="444" t="s">
        <v>3656</v>
      </c>
      <c r="K790" s="444" t="s">
        <v>3855</v>
      </c>
      <c r="L790" s="444" t="s">
        <v>2256</v>
      </c>
      <c r="M790" s="444" t="s">
        <v>3856</v>
      </c>
      <c r="N790" s="444"/>
      <c r="O790" s="346"/>
      <c r="P790" s="346"/>
      <c r="Q790" s="346"/>
      <c r="R790" s="346"/>
      <c r="S790" s="346"/>
      <c r="T790" s="346"/>
      <c r="U790" s="346"/>
      <c r="V790" s="346"/>
      <c r="W790" s="346"/>
      <c r="X790" s="346"/>
      <c r="Y790" s="346"/>
      <c r="Z790" s="346"/>
      <c r="AA790" s="346"/>
    </row>
    <row r="791" spans="1:27" s="165" customFormat="1" ht="14.5">
      <c r="A791" s="40" t="s">
        <v>1740</v>
      </c>
      <c r="B791" s="444" t="s">
        <v>140</v>
      </c>
      <c r="C791" s="444"/>
      <c r="D791" s="444"/>
      <c r="E791" s="444"/>
      <c r="F791" s="444" t="s">
        <v>140</v>
      </c>
      <c r="G791" s="444" t="s">
        <v>136</v>
      </c>
      <c r="H791" s="444" t="s">
        <v>3857</v>
      </c>
      <c r="I791" s="444"/>
      <c r="J791" s="444"/>
      <c r="K791" s="444"/>
      <c r="L791" s="444"/>
      <c r="M791" s="444"/>
      <c r="N791" s="444"/>
      <c r="O791" s="346"/>
      <c r="P791" s="346"/>
      <c r="Q791" s="346"/>
      <c r="R791" s="346"/>
      <c r="S791" s="346"/>
      <c r="T791" s="346"/>
      <c r="U791" s="346"/>
      <c r="V791" s="346"/>
      <c r="W791" s="346"/>
      <c r="X791" s="346"/>
      <c r="Y791" s="346"/>
      <c r="Z791" s="346"/>
      <c r="AA791" s="346"/>
    </row>
    <row r="792" spans="1:27" s="165" customFormat="1" ht="14.5">
      <c r="A792" s="40" t="s">
        <v>1742</v>
      </c>
      <c r="B792" s="444" t="s">
        <v>140</v>
      </c>
      <c r="C792" s="444" t="s">
        <v>3838</v>
      </c>
      <c r="D792" s="444"/>
      <c r="E792" s="444"/>
      <c r="F792" s="444"/>
      <c r="G792" s="444"/>
      <c r="H792" s="444"/>
      <c r="I792" s="444"/>
      <c r="J792" s="444" t="s">
        <v>2896</v>
      </c>
      <c r="K792" s="444" t="s">
        <v>2896</v>
      </c>
      <c r="L792" s="444"/>
      <c r="M792" s="444"/>
      <c r="N792" s="444"/>
      <c r="O792" s="346"/>
      <c r="P792" s="346"/>
      <c r="Q792" s="346"/>
      <c r="R792" s="346"/>
      <c r="S792" s="346"/>
      <c r="T792" s="346"/>
      <c r="U792" s="346"/>
      <c r="V792" s="346"/>
      <c r="W792" s="346"/>
      <c r="X792" s="346"/>
      <c r="Y792" s="346"/>
      <c r="Z792" s="346"/>
      <c r="AA792" s="346"/>
    </row>
    <row r="793" spans="1:27" s="165" customFormat="1" ht="14.5">
      <c r="A793" s="40" t="s">
        <v>3056</v>
      </c>
      <c r="B793" s="444" t="s">
        <v>3858</v>
      </c>
      <c r="C793" s="444"/>
      <c r="D793" s="444"/>
      <c r="E793" s="444"/>
      <c r="F793" s="444"/>
      <c r="G793" s="444"/>
      <c r="H793" s="444"/>
      <c r="I793" s="444"/>
      <c r="J793" s="444"/>
      <c r="K793" s="444"/>
      <c r="L793" s="444"/>
      <c r="M793" s="444"/>
      <c r="N793" s="444"/>
      <c r="O793" s="346"/>
      <c r="P793" s="346"/>
      <c r="Q793" s="346"/>
      <c r="R793" s="346"/>
      <c r="S793" s="346"/>
      <c r="T793" s="346"/>
      <c r="U793" s="346"/>
      <c r="V793" s="346"/>
      <c r="W793" s="346"/>
      <c r="X793" s="346"/>
      <c r="Y793" s="346"/>
      <c r="Z793" s="346"/>
      <c r="AA793" s="346"/>
    </row>
    <row r="794" spans="1:27" s="165" customFormat="1" ht="14.5">
      <c r="A794" s="40" t="s">
        <v>1748</v>
      </c>
      <c r="B794" s="444" t="s">
        <v>3859</v>
      </c>
      <c r="C794" s="444" t="s">
        <v>3438</v>
      </c>
      <c r="D794" s="444"/>
      <c r="E794" s="444" t="s">
        <v>3838</v>
      </c>
      <c r="F794" s="444" t="s">
        <v>1750</v>
      </c>
      <c r="G794" s="444" t="s">
        <v>1750</v>
      </c>
      <c r="H794" s="444"/>
      <c r="I794" s="444" t="s">
        <v>140</v>
      </c>
      <c r="J794" s="444"/>
      <c r="K794" s="444"/>
      <c r="L794" s="444"/>
      <c r="M794" s="444" t="s">
        <v>3860</v>
      </c>
      <c r="N794" s="444"/>
      <c r="O794" s="346"/>
      <c r="P794" s="346"/>
      <c r="Q794" s="346"/>
      <c r="R794" s="346"/>
      <c r="S794" s="346"/>
      <c r="T794" s="346"/>
      <c r="U794" s="346"/>
      <c r="V794" s="346"/>
      <c r="W794" s="346"/>
      <c r="X794" s="346"/>
      <c r="Y794" s="346"/>
      <c r="Z794" s="346"/>
      <c r="AA794" s="346"/>
    </row>
    <row r="795" spans="1:27" s="165" customFormat="1" ht="14.5">
      <c r="A795" s="40" t="s">
        <v>3065</v>
      </c>
      <c r="B795" s="444"/>
      <c r="C795" s="444" t="s">
        <v>3438</v>
      </c>
      <c r="D795" s="444"/>
      <c r="E795" s="444" t="s">
        <v>3838</v>
      </c>
      <c r="F795" s="444"/>
      <c r="G795" s="444"/>
      <c r="H795" s="444"/>
      <c r="I795" s="444"/>
      <c r="J795" s="444" t="s">
        <v>2619</v>
      </c>
      <c r="K795" s="444" t="s">
        <v>1940</v>
      </c>
      <c r="L795" s="444"/>
      <c r="M795" s="444"/>
      <c r="N795" s="444"/>
      <c r="O795" s="346"/>
      <c r="P795" s="346"/>
      <c r="Q795" s="346"/>
      <c r="R795" s="346"/>
      <c r="S795" s="346"/>
      <c r="T795" s="346"/>
      <c r="U795" s="346"/>
      <c r="V795" s="346"/>
      <c r="W795" s="346"/>
      <c r="X795" s="346"/>
      <c r="Y795" s="346"/>
      <c r="Z795" s="346"/>
      <c r="AA795" s="346"/>
    </row>
    <row r="796" spans="1:27" s="165" customFormat="1" ht="14.5">
      <c r="A796" s="40" t="s">
        <v>1762</v>
      </c>
      <c r="B796" s="444" t="s">
        <v>136</v>
      </c>
      <c r="C796" s="444" t="s">
        <v>3861</v>
      </c>
      <c r="D796" s="444" t="s">
        <v>136</v>
      </c>
      <c r="E796" s="444" t="s">
        <v>3862</v>
      </c>
      <c r="F796" s="444"/>
      <c r="G796" s="444"/>
      <c r="H796" s="444"/>
      <c r="I796" s="444"/>
      <c r="J796" s="444" t="s">
        <v>1940</v>
      </c>
      <c r="K796" s="444" t="s">
        <v>3863</v>
      </c>
      <c r="L796" s="444" t="s">
        <v>2265</v>
      </c>
      <c r="M796" s="444" t="s">
        <v>3864</v>
      </c>
      <c r="N796" s="444" t="s">
        <v>3865</v>
      </c>
      <c r="O796" s="346"/>
      <c r="P796" s="346"/>
      <c r="Q796" s="346"/>
      <c r="R796" s="346"/>
      <c r="S796" s="346"/>
      <c r="T796" s="346"/>
      <c r="U796" s="346"/>
      <c r="V796" s="346"/>
      <c r="W796" s="346"/>
      <c r="X796" s="346"/>
      <c r="Y796" s="346"/>
      <c r="Z796" s="346"/>
      <c r="AA796" s="346"/>
    </row>
    <row r="797" spans="1:27" s="165" customFormat="1" ht="14.5">
      <c r="A797" s="40" t="s">
        <v>1763</v>
      </c>
      <c r="B797" s="444" t="s">
        <v>3866</v>
      </c>
      <c r="C797" s="444" t="s">
        <v>3438</v>
      </c>
      <c r="D797" s="444" t="s">
        <v>3867</v>
      </c>
      <c r="E797" s="444" t="s">
        <v>3868</v>
      </c>
      <c r="F797" s="444"/>
      <c r="G797" s="444"/>
      <c r="H797" s="444"/>
      <c r="I797" s="444" t="s">
        <v>248</v>
      </c>
      <c r="J797" s="444"/>
      <c r="K797" s="444"/>
      <c r="L797" s="444"/>
      <c r="M797" s="444"/>
      <c r="N797" s="444"/>
      <c r="O797" s="346"/>
      <c r="P797" s="346"/>
      <c r="Q797" s="346"/>
      <c r="R797" s="346"/>
      <c r="S797" s="346"/>
      <c r="T797" s="346"/>
      <c r="U797" s="346"/>
      <c r="V797" s="346"/>
      <c r="W797" s="346"/>
      <c r="X797" s="346"/>
      <c r="Y797" s="346"/>
      <c r="Z797" s="346"/>
      <c r="AA797" s="346"/>
    </row>
    <row r="798" spans="1:27" s="165" customFormat="1" ht="14.5">
      <c r="A798" s="28" t="s">
        <v>1770</v>
      </c>
      <c r="B798" s="444" t="s">
        <v>3869</v>
      </c>
      <c r="C798" s="444"/>
      <c r="D798" s="444"/>
      <c r="E798" s="444"/>
      <c r="F798" s="444"/>
      <c r="G798" s="444"/>
      <c r="H798" s="444"/>
      <c r="I798" s="444"/>
      <c r="J798" s="444"/>
      <c r="K798" s="444"/>
      <c r="L798" s="444"/>
      <c r="M798" s="444"/>
      <c r="N798" s="444"/>
      <c r="O798" s="346"/>
      <c r="P798" s="346"/>
      <c r="Q798" s="346"/>
      <c r="R798" s="346"/>
      <c r="S798" s="346"/>
      <c r="T798" s="346"/>
      <c r="U798" s="346"/>
      <c r="V798" s="346"/>
      <c r="W798" s="346"/>
      <c r="X798" s="346"/>
      <c r="Y798" s="346"/>
      <c r="Z798" s="346"/>
      <c r="AA798" s="346"/>
    </row>
    <row r="799" spans="1:27" s="165" customFormat="1" ht="14.5">
      <c r="A799" s="28" t="s">
        <v>1773</v>
      </c>
      <c r="B799" s="444" t="s">
        <v>3870</v>
      </c>
      <c r="C799" s="444" t="s">
        <v>3871</v>
      </c>
      <c r="D799" s="444" t="s">
        <v>3872</v>
      </c>
      <c r="E799" s="444"/>
      <c r="F799" s="444"/>
      <c r="G799" s="444"/>
      <c r="H799" s="444"/>
      <c r="I799" s="444"/>
      <c r="J799" s="444" t="s">
        <v>2358</v>
      </c>
      <c r="K799" s="444" t="s">
        <v>3873</v>
      </c>
      <c r="L799" s="444"/>
      <c r="M799" s="444"/>
      <c r="N799" s="444"/>
      <c r="O799" s="346"/>
      <c r="P799" s="346"/>
      <c r="Q799" s="346"/>
      <c r="R799" s="346"/>
      <c r="S799" s="346"/>
      <c r="T799" s="346"/>
      <c r="U799" s="346"/>
      <c r="V799" s="346"/>
      <c r="W799" s="346"/>
      <c r="X799" s="346"/>
      <c r="Y799" s="346"/>
      <c r="Z799" s="346"/>
      <c r="AA799" s="346"/>
    </row>
    <row r="800" spans="1:27" s="165" customFormat="1" ht="14.5">
      <c r="A800" s="28" t="s">
        <v>1777</v>
      </c>
      <c r="B800" s="444" t="s">
        <v>3874</v>
      </c>
      <c r="C800" s="444"/>
      <c r="D800" s="444"/>
      <c r="E800" s="444"/>
      <c r="F800" s="444"/>
      <c r="G800" s="444"/>
      <c r="H800" s="444"/>
      <c r="I800" s="444"/>
      <c r="J800" s="444"/>
      <c r="K800" s="444"/>
      <c r="L800" s="444"/>
      <c r="M800" s="444"/>
      <c r="N800" s="444"/>
      <c r="O800" s="346"/>
      <c r="P800" s="346"/>
      <c r="Q800" s="346"/>
      <c r="R800" s="346"/>
      <c r="S800" s="346"/>
      <c r="T800" s="346"/>
      <c r="U800" s="346"/>
      <c r="V800" s="346"/>
      <c r="W800" s="346"/>
      <c r="X800" s="346"/>
      <c r="Y800" s="346"/>
      <c r="Z800" s="346"/>
      <c r="AA800" s="346"/>
    </row>
    <row r="801" spans="1:27" s="165" customFormat="1" ht="14.5">
      <c r="A801" s="384" t="s">
        <v>1781</v>
      </c>
      <c r="B801" s="444"/>
      <c r="C801" s="444"/>
      <c r="D801" s="444"/>
      <c r="E801" s="444"/>
      <c r="F801" s="444"/>
      <c r="G801" s="444"/>
      <c r="H801" s="444"/>
      <c r="I801" s="444"/>
      <c r="J801" s="444" t="s">
        <v>2358</v>
      </c>
      <c r="K801" s="444"/>
      <c r="L801" s="444"/>
      <c r="M801" s="444"/>
      <c r="N801" s="444"/>
      <c r="O801" s="346"/>
      <c r="P801" s="346"/>
      <c r="Q801" s="346"/>
      <c r="R801" s="346"/>
      <c r="S801" s="346"/>
      <c r="T801" s="346"/>
      <c r="U801" s="346"/>
      <c r="V801" s="346"/>
      <c r="W801" s="346"/>
      <c r="X801" s="346"/>
      <c r="Y801" s="346"/>
      <c r="Z801" s="346"/>
      <c r="AA801" s="346"/>
    </row>
    <row r="802" spans="1:27" s="165" customFormat="1" ht="14.5">
      <c r="A802" s="376" t="s">
        <v>1782</v>
      </c>
      <c r="B802" s="444" t="s">
        <v>46</v>
      </c>
      <c r="C802" s="444"/>
      <c r="D802" s="444"/>
      <c r="E802" s="444"/>
      <c r="F802" s="444"/>
      <c r="G802" s="444"/>
      <c r="H802" s="444"/>
      <c r="I802" s="444">
        <v>7</v>
      </c>
      <c r="J802" s="444"/>
      <c r="K802" s="444">
        <v>50</v>
      </c>
      <c r="L802" s="444"/>
      <c r="M802" s="444"/>
      <c r="N802" s="444"/>
      <c r="O802" s="346"/>
      <c r="P802" s="346"/>
      <c r="Q802" s="346"/>
      <c r="R802" s="346"/>
      <c r="S802" s="346"/>
      <c r="T802" s="346"/>
      <c r="U802" s="346"/>
      <c r="V802" s="346"/>
      <c r="W802" s="346"/>
      <c r="X802" s="346"/>
      <c r="Y802" s="346"/>
      <c r="Z802" s="346"/>
      <c r="AA802" s="346"/>
    </row>
    <row r="803" spans="1:27" s="165" customFormat="1" ht="14.5">
      <c r="A803" s="376" t="s">
        <v>1787</v>
      </c>
      <c r="B803" s="444" t="s">
        <v>248</v>
      </c>
      <c r="C803" s="444" t="s">
        <v>3875</v>
      </c>
      <c r="D803" s="444"/>
      <c r="E803" s="444"/>
      <c r="F803" s="444" t="s">
        <v>41</v>
      </c>
      <c r="G803" s="444" t="s">
        <v>481</v>
      </c>
      <c r="H803" s="444"/>
      <c r="I803" s="444"/>
      <c r="J803" s="444"/>
      <c r="K803" s="444"/>
      <c r="L803" s="444"/>
      <c r="M803" s="444"/>
      <c r="N803" s="444"/>
      <c r="O803" s="346"/>
      <c r="P803" s="346"/>
      <c r="Q803" s="346"/>
      <c r="R803" s="346"/>
      <c r="S803" s="346"/>
      <c r="T803" s="346"/>
      <c r="U803" s="346"/>
      <c r="V803" s="346"/>
      <c r="W803" s="346"/>
      <c r="X803" s="346"/>
      <c r="Y803" s="346"/>
      <c r="Z803" s="346"/>
      <c r="AA803" s="346"/>
    </row>
    <row r="804" spans="1:27" s="165" customFormat="1" ht="14.5">
      <c r="A804" s="376" t="s">
        <v>1791</v>
      </c>
      <c r="B804" s="444"/>
      <c r="C804" s="444"/>
      <c r="D804" s="444"/>
      <c r="E804" s="444"/>
      <c r="F804" s="444"/>
      <c r="G804" s="444" t="s">
        <v>3876</v>
      </c>
      <c r="H804" s="444"/>
      <c r="I804" s="444" t="s">
        <v>3877</v>
      </c>
      <c r="J804" s="444"/>
      <c r="K804" s="444"/>
      <c r="L804" s="444"/>
      <c r="M804" s="444"/>
      <c r="N804" s="444"/>
      <c r="O804" s="346"/>
      <c r="P804" s="346"/>
      <c r="Q804" s="346"/>
      <c r="R804" s="346"/>
      <c r="S804" s="346"/>
      <c r="T804" s="346"/>
      <c r="U804" s="346"/>
      <c r="V804" s="346"/>
      <c r="W804" s="346"/>
      <c r="X804" s="346"/>
      <c r="Y804" s="346"/>
      <c r="Z804" s="346"/>
      <c r="AA804" s="346"/>
    </row>
    <row r="805" spans="1:27" s="165" customFormat="1" ht="14.5">
      <c r="A805" s="376" t="s">
        <v>1792</v>
      </c>
      <c r="B805" s="444"/>
      <c r="C805" s="444"/>
      <c r="D805" s="444"/>
      <c r="E805" s="444"/>
      <c r="F805" s="444"/>
      <c r="G805" s="444"/>
      <c r="H805" s="444"/>
      <c r="I805" s="444" t="s">
        <v>3878</v>
      </c>
      <c r="J805" s="444"/>
      <c r="K805" s="444"/>
      <c r="L805" s="444"/>
      <c r="M805" s="444"/>
      <c r="N805" s="444"/>
      <c r="O805" s="346"/>
      <c r="P805" s="346"/>
      <c r="Q805" s="346"/>
      <c r="R805" s="346"/>
      <c r="S805" s="346"/>
      <c r="T805" s="346"/>
      <c r="U805" s="346"/>
      <c r="V805" s="346"/>
      <c r="W805" s="346"/>
      <c r="X805" s="346"/>
      <c r="Y805" s="346"/>
      <c r="Z805" s="346"/>
      <c r="AA805" s="346"/>
    </row>
    <row r="806" spans="1:27" s="165" customFormat="1" ht="14.5">
      <c r="A806" s="376" t="s">
        <v>1794</v>
      </c>
      <c r="B806" s="444" t="s">
        <v>1610</v>
      </c>
      <c r="C806" s="444" t="s">
        <v>3879</v>
      </c>
      <c r="D806" s="444">
        <v>33</v>
      </c>
      <c r="E806" s="444" t="s">
        <v>3880</v>
      </c>
      <c r="F806" s="444"/>
      <c r="G806" s="444"/>
      <c r="H806" s="444"/>
      <c r="I806" s="444"/>
      <c r="J806" s="444" t="s">
        <v>1961</v>
      </c>
      <c r="K806" s="444"/>
      <c r="L806" s="444"/>
      <c r="M806" s="444"/>
      <c r="N806" s="444"/>
      <c r="O806" s="346"/>
      <c r="P806" s="346"/>
      <c r="Q806" s="346"/>
      <c r="R806" s="346"/>
      <c r="S806" s="346"/>
      <c r="T806" s="346"/>
      <c r="U806" s="346"/>
      <c r="V806" s="346"/>
      <c r="W806" s="346"/>
      <c r="X806" s="346"/>
      <c r="Y806" s="346"/>
      <c r="Z806" s="346"/>
      <c r="AA806" s="346"/>
    </row>
    <row r="807" spans="1:27" s="165" customFormat="1" ht="14.5">
      <c r="A807" s="28" t="s">
        <v>1795</v>
      </c>
      <c r="B807" s="444">
        <v>0</v>
      </c>
      <c r="C807" s="444"/>
      <c r="D807" s="444"/>
      <c r="E807" s="444"/>
      <c r="F807" s="444"/>
      <c r="G807" s="444"/>
      <c r="H807" s="444"/>
      <c r="I807" s="444"/>
      <c r="J807" s="444"/>
      <c r="K807" s="444">
        <v>22</v>
      </c>
      <c r="L807" s="444"/>
      <c r="M807" s="444"/>
      <c r="N807" s="444"/>
      <c r="O807" s="346"/>
      <c r="P807" s="346"/>
      <c r="Q807" s="346"/>
      <c r="R807" s="346"/>
      <c r="S807" s="346"/>
      <c r="T807" s="346"/>
      <c r="U807" s="346"/>
      <c r="V807" s="346"/>
      <c r="W807" s="346"/>
      <c r="X807" s="346"/>
      <c r="Y807" s="346"/>
      <c r="Z807" s="346"/>
      <c r="AA807" s="346"/>
    </row>
    <row r="808" spans="1:27" s="165" customFormat="1" ht="14.5">
      <c r="A808" s="28" t="s">
        <v>1797</v>
      </c>
      <c r="B808" s="444" t="s">
        <v>248</v>
      </c>
      <c r="C808" s="444"/>
      <c r="D808" s="444"/>
      <c r="E808" s="444"/>
      <c r="F808" s="444"/>
      <c r="G808" s="444"/>
      <c r="H808" s="444"/>
      <c r="I808" s="444"/>
      <c r="J808" s="444"/>
      <c r="K808" s="444"/>
      <c r="L808" s="444"/>
      <c r="M808" s="444"/>
      <c r="N808" s="444"/>
      <c r="O808" s="346"/>
      <c r="P808" s="346"/>
      <c r="Q808" s="346"/>
      <c r="R808" s="346"/>
      <c r="S808" s="346"/>
      <c r="T808" s="346"/>
      <c r="U808" s="346"/>
      <c r="V808" s="346"/>
      <c r="W808" s="346"/>
      <c r="X808" s="346"/>
      <c r="Y808" s="346"/>
      <c r="Z808" s="346"/>
      <c r="AA808" s="346"/>
    </row>
    <row r="809" spans="1:27" s="165" customFormat="1" ht="14.5">
      <c r="A809" s="28" t="s">
        <v>1798</v>
      </c>
      <c r="B809" s="444" t="s">
        <v>46</v>
      </c>
      <c r="C809" s="444" t="s">
        <v>3728</v>
      </c>
      <c r="D809" s="444"/>
      <c r="E809" s="444"/>
      <c r="F809" s="444"/>
      <c r="G809" s="444"/>
      <c r="H809" s="444"/>
      <c r="I809" s="444"/>
      <c r="J809" s="444"/>
      <c r="K809" s="444" t="s">
        <v>3881</v>
      </c>
      <c r="L809" s="444"/>
      <c r="M809" s="444" t="s">
        <v>3882</v>
      </c>
      <c r="N809" s="444"/>
      <c r="O809" s="346"/>
      <c r="P809" s="346"/>
      <c r="Q809" s="346"/>
      <c r="R809" s="346"/>
      <c r="S809" s="346"/>
      <c r="T809" s="346"/>
      <c r="U809" s="346"/>
      <c r="V809" s="346"/>
      <c r="W809" s="346"/>
      <c r="X809" s="346"/>
      <c r="Y809" s="346"/>
      <c r="Z809" s="346"/>
      <c r="AA809" s="346"/>
    </row>
    <row r="810" spans="1:27" s="165" customFormat="1" ht="14.5">
      <c r="A810" s="28" t="s">
        <v>1800</v>
      </c>
      <c r="B810" s="444"/>
      <c r="C810" s="444"/>
      <c r="D810" s="444"/>
      <c r="E810" s="444"/>
      <c r="F810" s="444"/>
      <c r="G810" s="444"/>
      <c r="H810" s="444"/>
      <c r="I810" s="444"/>
      <c r="J810" s="444"/>
      <c r="K810" s="444"/>
      <c r="L810" s="444"/>
      <c r="M810" s="444" t="s">
        <v>3883</v>
      </c>
      <c r="N810" s="444"/>
      <c r="O810" s="346"/>
      <c r="P810" s="346"/>
      <c r="Q810" s="346"/>
      <c r="R810" s="346"/>
      <c r="S810" s="346"/>
      <c r="T810" s="346"/>
      <c r="U810" s="346"/>
      <c r="V810" s="346"/>
      <c r="W810" s="346"/>
      <c r="X810" s="346"/>
      <c r="Y810" s="346"/>
      <c r="Z810" s="346"/>
      <c r="AA810" s="346"/>
    </row>
    <row r="811" spans="1:27" s="396" customFormat="1" ht="14.5">
      <c r="A811" s="40" t="s">
        <v>1803</v>
      </c>
      <c r="B811" s="444" t="s">
        <v>133</v>
      </c>
      <c r="C811" s="444" t="s">
        <v>3438</v>
      </c>
      <c r="D811" s="444"/>
      <c r="E811" s="444"/>
      <c r="F811" s="444" t="s">
        <v>140</v>
      </c>
      <c r="G811" s="444" t="s">
        <v>140</v>
      </c>
      <c r="H811" s="444"/>
      <c r="I811" s="444"/>
      <c r="J811" s="444"/>
      <c r="K811" s="444"/>
      <c r="L811" s="444"/>
      <c r="M811" s="444" t="s">
        <v>3884</v>
      </c>
      <c r="N811" s="444" t="s">
        <v>3885</v>
      </c>
      <c r="O811" s="346"/>
      <c r="P811" s="346"/>
      <c r="Q811" s="346"/>
      <c r="R811" s="346"/>
      <c r="S811" s="346"/>
      <c r="T811" s="346"/>
      <c r="U811" s="346"/>
      <c r="V811" s="346"/>
      <c r="W811" s="346"/>
      <c r="X811" s="346"/>
      <c r="Y811" s="346"/>
      <c r="Z811" s="346"/>
      <c r="AA811" s="346"/>
    </row>
    <row r="812" spans="1:27" s="396" customFormat="1" ht="14.5">
      <c r="A812" s="40" t="s">
        <v>3083</v>
      </c>
      <c r="B812" s="444" t="s">
        <v>3886</v>
      </c>
      <c r="C812" s="444" t="s">
        <v>3438</v>
      </c>
      <c r="D812" s="444"/>
      <c r="E812" s="444" t="s">
        <v>3887</v>
      </c>
      <c r="F812" s="444"/>
      <c r="G812" s="444"/>
      <c r="H812" s="444"/>
      <c r="I812" s="444"/>
      <c r="J812" s="444"/>
      <c r="K812" s="444"/>
      <c r="L812" s="444"/>
      <c r="M812" s="444" t="s">
        <v>1807</v>
      </c>
      <c r="N812" s="444"/>
      <c r="O812" s="346"/>
      <c r="P812" s="346"/>
      <c r="Q812" s="346"/>
      <c r="R812" s="346"/>
      <c r="S812" s="346"/>
      <c r="T812" s="346"/>
      <c r="U812" s="346"/>
      <c r="V812" s="346"/>
      <c r="W812" s="346"/>
      <c r="X812" s="346"/>
      <c r="Y812" s="346"/>
      <c r="Z812" s="346"/>
      <c r="AA812" s="346"/>
    </row>
    <row r="813" spans="1:27" s="165" customFormat="1" ht="14.5">
      <c r="A813" s="28" t="s">
        <v>3084</v>
      </c>
      <c r="B813" s="444" t="s">
        <v>3888</v>
      </c>
      <c r="C813" s="444" t="s">
        <v>3889</v>
      </c>
      <c r="D813" s="444"/>
      <c r="E813" s="444"/>
      <c r="F813" s="444"/>
      <c r="G813" s="444" t="s">
        <v>3890</v>
      </c>
      <c r="H813" s="444"/>
      <c r="I813" s="444" t="s">
        <v>3891</v>
      </c>
      <c r="J813" s="444" t="s">
        <v>3892</v>
      </c>
      <c r="K813" s="444" t="s">
        <v>3893</v>
      </c>
      <c r="L813" s="444"/>
      <c r="M813" s="444"/>
      <c r="N813" s="444" t="s">
        <v>3894</v>
      </c>
      <c r="O813" s="346"/>
      <c r="P813" s="346"/>
      <c r="Q813" s="346"/>
      <c r="R813" s="346"/>
      <c r="S813" s="346"/>
      <c r="T813" s="346"/>
      <c r="U813" s="346"/>
      <c r="V813" s="346"/>
      <c r="W813" s="346"/>
      <c r="X813" s="346"/>
      <c r="Y813" s="346"/>
      <c r="Z813" s="346"/>
      <c r="AA813" s="346"/>
    </row>
    <row r="814" spans="1:27" s="165" customFormat="1" ht="14.5">
      <c r="A814" s="28" t="s">
        <v>1817</v>
      </c>
      <c r="B814" s="444" t="s">
        <v>3895</v>
      </c>
      <c r="C814" s="444" t="s">
        <v>3861</v>
      </c>
      <c r="D814" s="444"/>
      <c r="E814" s="444" t="s">
        <v>3896</v>
      </c>
      <c r="F814" s="444"/>
      <c r="G814" s="444"/>
      <c r="H814" s="444"/>
      <c r="I814" s="444"/>
      <c r="J814" s="444" t="s">
        <v>2896</v>
      </c>
      <c r="K814" s="444" t="s">
        <v>3897</v>
      </c>
      <c r="L814" s="444"/>
      <c r="M814" s="444"/>
      <c r="N814" s="444"/>
      <c r="O814" s="346"/>
      <c r="P814" s="346"/>
      <c r="Q814" s="346"/>
      <c r="R814" s="346"/>
      <c r="S814" s="346"/>
      <c r="T814" s="346"/>
      <c r="U814" s="346"/>
      <c r="V814" s="346"/>
      <c r="W814" s="346"/>
      <c r="X814" s="346"/>
      <c r="Y814" s="346"/>
      <c r="Z814" s="346"/>
      <c r="AA814" s="346"/>
    </row>
    <row r="815" spans="1:27" s="165" customFormat="1" ht="14.5">
      <c r="A815" s="28" t="s">
        <v>1820</v>
      </c>
      <c r="B815" s="444"/>
      <c r="C815" s="444"/>
      <c r="D815" s="444"/>
      <c r="E815" s="444"/>
      <c r="F815" s="444"/>
      <c r="G815" s="444"/>
      <c r="H815" s="444"/>
      <c r="I815" s="444"/>
      <c r="J815" s="444"/>
      <c r="K815" s="444"/>
      <c r="L815" s="444"/>
      <c r="M815" s="444"/>
      <c r="N815" s="444" t="s">
        <v>3898</v>
      </c>
      <c r="O815" s="346"/>
      <c r="P815" s="346"/>
      <c r="Q815" s="346"/>
      <c r="R815" s="346"/>
      <c r="S815" s="346"/>
      <c r="T815" s="346"/>
      <c r="U815" s="346"/>
      <c r="V815" s="346"/>
      <c r="W815" s="346"/>
      <c r="X815" s="346"/>
      <c r="Y815" s="346"/>
      <c r="Z815" s="346"/>
      <c r="AA815" s="346"/>
    </row>
    <row r="816" spans="1:27" s="165" customFormat="1" ht="14.5">
      <c r="A816" s="28" t="s">
        <v>1821</v>
      </c>
      <c r="B816" s="444" t="s">
        <v>248</v>
      </c>
      <c r="C816" s="444"/>
      <c r="D816" s="444"/>
      <c r="E816" s="444"/>
      <c r="F816" s="444"/>
      <c r="G816" s="444"/>
      <c r="H816" s="444"/>
      <c r="I816" s="444"/>
      <c r="J816" s="444"/>
      <c r="K816" s="444"/>
      <c r="L816" s="444"/>
      <c r="M816" s="444"/>
      <c r="N816" s="444"/>
      <c r="O816" s="346"/>
      <c r="P816" s="346"/>
      <c r="Q816" s="346"/>
      <c r="R816" s="346"/>
      <c r="S816" s="346"/>
      <c r="T816" s="346"/>
      <c r="U816" s="346"/>
      <c r="V816" s="346"/>
      <c r="W816" s="346"/>
      <c r="X816" s="346"/>
      <c r="Y816" s="346"/>
      <c r="Z816" s="346"/>
      <c r="AA816" s="346"/>
    </row>
    <row r="817" spans="1:27" s="165" customFormat="1" ht="14.5">
      <c r="A817" s="28" t="s">
        <v>3120</v>
      </c>
      <c r="B817" s="444" t="s">
        <v>759</v>
      </c>
      <c r="C817" s="444"/>
      <c r="D817" s="444"/>
      <c r="E817" s="444"/>
      <c r="F817" s="444"/>
      <c r="G817" s="444"/>
      <c r="H817" s="444"/>
      <c r="I817" s="444"/>
      <c r="J817" s="444"/>
      <c r="K817" s="444"/>
      <c r="L817" s="444"/>
      <c r="M817" s="444"/>
      <c r="N817" s="444"/>
      <c r="O817" s="346"/>
      <c r="P817" s="346"/>
      <c r="Q817" s="346"/>
      <c r="R817" s="346"/>
      <c r="S817" s="346"/>
      <c r="T817" s="346"/>
      <c r="U817" s="346"/>
      <c r="V817" s="346"/>
      <c r="W817" s="346"/>
      <c r="X817" s="346"/>
      <c r="Y817" s="346"/>
      <c r="Z817" s="346"/>
      <c r="AA817" s="346"/>
    </row>
    <row r="818" spans="1:27" s="165" customFormat="1" ht="14.5">
      <c r="A818" s="40" t="s">
        <v>3899</v>
      </c>
      <c r="B818" s="444" t="s">
        <v>759</v>
      </c>
      <c r="C818" s="444"/>
      <c r="D818" s="444"/>
      <c r="E818" s="444"/>
      <c r="F818" s="444"/>
      <c r="G818" s="444"/>
      <c r="H818" s="444"/>
      <c r="I818" s="444"/>
      <c r="J818" s="444"/>
      <c r="K818" s="444"/>
      <c r="L818" s="444"/>
      <c r="M818" s="444"/>
      <c r="N818" s="444"/>
      <c r="O818" s="346"/>
      <c r="P818" s="346"/>
      <c r="Q818" s="346"/>
      <c r="R818" s="346"/>
      <c r="S818" s="346"/>
      <c r="T818" s="346"/>
      <c r="U818" s="346"/>
      <c r="V818" s="346"/>
      <c r="W818" s="346"/>
      <c r="X818" s="346"/>
      <c r="Y818" s="346"/>
      <c r="Z818" s="346"/>
      <c r="AA818" s="346"/>
    </row>
    <row r="819" spans="1:27" s="165" customFormat="1" ht="14.5">
      <c r="A819" s="40" t="s">
        <v>1830</v>
      </c>
      <c r="B819" s="444" t="s">
        <v>248</v>
      </c>
      <c r="C819" s="444" t="s">
        <v>3531</v>
      </c>
      <c r="D819" s="444"/>
      <c r="E819" s="444"/>
      <c r="F819" s="444"/>
      <c r="G819" s="444"/>
      <c r="H819" s="444"/>
      <c r="I819" s="444"/>
      <c r="J819" s="444" t="s">
        <v>1961</v>
      </c>
      <c r="K819" s="444"/>
      <c r="L819" s="444"/>
      <c r="M819" s="444"/>
      <c r="N819" s="444"/>
      <c r="O819" s="346"/>
      <c r="P819" s="346"/>
      <c r="Q819" s="346"/>
      <c r="R819" s="346"/>
      <c r="S819" s="346"/>
      <c r="T819" s="346"/>
      <c r="U819" s="346"/>
      <c r="V819" s="346"/>
      <c r="W819" s="346"/>
      <c r="X819" s="346"/>
      <c r="Y819" s="346"/>
      <c r="Z819" s="346"/>
      <c r="AA819" s="346"/>
    </row>
    <row r="820" spans="1:27" s="165" customFormat="1" ht="14.5">
      <c r="A820" s="40" t="s">
        <v>1831</v>
      </c>
      <c r="B820" s="444" t="s">
        <v>3900</v>
      </c>
      <c r="C820" s="444"/>
      <c r="D820" s="444"/>
      <c r="E820" s="444"/>
      <c r="F820" s="444"/>
      <c r="G820" s="444"/>
      <c r="H820" s="444"/>
      <c r="I820" s="444" t="s">
        <v>56</v>
      </c>
      <c r="J820" s="444"/>
      <c r="K820" s="444"/>
      <c r="L820" s="444"/>
      <c r="M820" s="444"/>
      <c r="N820" s="444" t="s">
        <v>3901</v>
      </c>
      <c r="O820" s="346"/>
      <c r="P820" s="346"/>
      <c r="Q820" s="346"/>
      <c r="R820" s="346"/>
      <c r="S820" s="346"/>
      <c r="T820" s="346"/>
      <c r="U820" s="346"/>
      <c r="V820" s="346"/>
      <c r="W820" s="346"/>
      <c r="X820" s="346"/>
      <c r="Y820" s="346"/>
      <c r="Z820" s="346"/>
      <c r="AA820" s="346"/>
    </row>
    <row r="821" spans="1:27" s="165" customFormat="1" ht="14.5">
      <c r="A821" s="391" t="s">
        <v>900</v>
      </c>
      <c r="B821" s="444" t="s">
        <v>759</v>
      </c>
      <c r="C821" s="444"/>
      <c r="D821" s="444"/>
      <c r="E821" s="444"/>
      <c r="F821" s="444"/>
      <c r="G821" s="444"/>
      <c r="H821" s="444"/>
      <c r="I821" s="444"/>
      <c r="J821" s="444"/>
      <c r="K821" s="444"/>
      <c r="L821" s="444"/>
      <c r="M821" s="444"/>
      <c r="N821" s="444"/>
      <c r="O821" s="346"/>
      <c r="P821" s="346"/>
      <c r="Q821" s="346"/>
      <c r="R821" s="346"/>
      <c r="S821" s="346"/>
      <c r="T821" s="346"/>
      <c r="U821" s="346"/>
      <c r="V821" s="346"/>
      <c r="W821" s="346"/>
      <c r="X821" s="346"/>
      <c r="Y821" s="346"/>
      <c r="Z821" s="346"/>
      <c r="AA821" s="346"/>
    </row>
    <row r="822" spans="1:27" s="165" customFormat="1" ht="14.5">
      <c r="A822" s="391" t="s">
        <v>1839</v>
      </c>
      <c r="B822" s="444">
        <v>11</v>
      </c>
      <c r="C822" s="444" t="s">
        <v>3598</v>
      </c>
      <c r="D822" s="444"/>
      <c r="E822" s="444"/>
      <c r="F822" s="444"/>
      <c r="G822" s="444"/>
      <c r="H822" s="444"/>
      <c r="I822" s="444"/>
      <c r="J822" s="444"/>
      <c r="K822" s="444"/>
      <c r="L822" s="444"/>
      <c r="M822" s="444"/>
      <c r="N822" s="444"/>
      <c r="O822" s="346"/>
      <c r="P822" s="346"/>
      <c r="Q822" s="346"/>
      <c r="R822" s="346"/>
      <c r="S822" s="346"/>
      <c r="T822" s="346"/>
      <c r="U822" s="346"/>
      <c r="V822" s="346"/>
      <c r="W822" s="346"/>
      <c r="X822" s="346"/>
      <c r="Y822" s="346"/>
      <c r="Z822" s="346"/>
      <c r="AA822" s="346"/>
    </row>
    <row r="823" spans="1:27" s="165" customFormat="1" ht="14.5">
      <c r="A823" s="391" t="s">
        <v>1841</v>
      </c>
      <c r="B823" s="444" t="s">
        <v>3902</v>
      </c>
      <c r="C823" s="444"/>
      <c r="D823" s="444"/>
      <c r="E823" s="444"/>
      <c r="F823" s="444"/>
      <c r="G823" s="444"/>
      <c r="H823" s="444"/>
      <c r="I823" s="444"/>
      <c r="J823" s="444"/>
      <c r="K823" s="444"/>
      <c r="L823" s="444"/>
      <c r="M823" s="444"/>
      <c r="N823" s="444"/>
      <c r="O823" s="346"/>
      <c r="P823" s="346"/>
      <c r="Q823" s="346"/>
      <c r="R823" s="346"/>
      <c r="S823" s="346"/>
      <c r="T823" s="346"/>
      <c r="U823" s="346"/>
      <c r="V823" s="346"/>
      <c r="W823" s="346"/>
      <c r="X823" s="346"/>
      <c r="Y823" s="346"/>
      <c r="Z823" s="346"/>
      <c r="AA823" s="346"/>
    </row>
    <row r="824" spans="1:27" s="165" customFormat="1" ht="14.5">
      <c r="A824" s="40" t="s">
        <v>1843</v>
      </c>
      <c r="B824" s="444" t="s">
        <v>759</v>
      </c>
      <c r="C824" s="444"/>
      <c r="D824" s="444"/>
      <c r="E824" s="444"/>
      <c r="F824" s="444"/>
      <c r="G824" s="444"/>
      <c r="H824" s="444"/>
      <c r="I824" s="444"/>
      <c r="J824" s="444"/>
      <c r="K824" s="444"/>
      <c r="L824" s="444"/>
      <c r="M824" s="444"/>
      <c r="N824" s="444"/>
      <c r="O824" s="346"/>
      <c r="P824" s="346"/>
      <c r="Q824" s="346"/>
      <c r="R824" s="346"/>
      <c r="S824" s="346"/>
      <c r="T824" s="346"/>
      <c r="U824" s="346"/>
      <c r="V824" s="346"/>
      <c r="W824" s="346"/>
      <c r="X824" s="346"/>
      <c r="Y824" s="346"/>
      <c r="Z824" s="346"/>
      <c r="AA824" s="346"/>
    </row>
    <row r="825" spans="1:27" s="165" customFormat="1" ht="14.5">
      <c r="A825" s="391" t="s">
        <v>1847</v>
      </c>
      <c r="B825" s="444" t="s">
        <v>759</v>
      </c>
      <c r="C825" s="444"/>
      <c r="D825" s="444"/>
      <c r="E825" s="444"/>
      <c r="F825" s="444"/>
      <c r="G825" s="444"/>
      <c r="H825" s="444"/>
      <c r="I825" s="444"/>
      <c r="J825" s="444"/>
      <c r="K825" s="444"/>
      <c r="L825" s="444"/>
      <c r="M825" s="444"/>
      <c r="N825" s="444"/>
      <c r="O825" s="346"/>
      <c r="P825" s="346"/>
      <c r="Q825" s="346"/>
      <c r="R825" s="346"/>
      <c r="S825" s="346"/>
      <c r="T825" s="346"/>
      <c r="U825" s="346"/>
      <c r="V825" s="346"/>
      <c r="W825" s="346"/>
      <c r="X825" s="346"/>
      <c r="Y825" s="346"/>
      <c r="Z825" s="346"/>
      <c r="AA825" s="346"/>
    </row>
    <row r="826" spans="1:27" s="165" customFormat="1" ht="14.5">
      <c r="A826" s="391" t="s">
        <v>1851</v>
      </c>
      <c r="B826" s="444" t="s">
        <v>759</v>
      </c>
      <c r="C826" s="444"/>
      <c r="D826" s="444"/>
      <c r="E826" s="444"/>
      <c r="F826" s="444"/>
      <c r="G826" s="444"/>
      <c r="H826" s="444"/>
      <c r="I826" s="444"/>
      <c r="J826" s="444"/>
      <c r="K826" s="444"/>
      <c r="L826" s="444"/>
      <c r="M826" s="444"/>
      <c r="N826" s="444"/>
      <c r="O826" s="346"/>
      <c r="P826" s="346"/>
      <c r="Q826" s="346"/>
      <c r="R826" s="346"/>
      <c r="S826" s="346"/>
      <c r="T826" s="346"/>
      <c r="U826" s="346"/>
      <c r="V826" s="346"/>
      <c r="W826" s="346"/>
      <c r="X826" s="346"/>
      <c r="Y826" s="346"/>
      <c r="Z826" s="346"/>
      <c r="AA826" s="346"/>
    </row>
    <row r="827" spans="1:27" s="165" customFormat="1" ht="14.5">
      <c r="A827" s="391" t="s">
        <v>1854</v>
      </c>
      <c r="B827" s="444" t="s">
        <v>3903</v>
      </c>
      <c r="C827" s="444"/>
      <c r="D827" s="444"/>
      <c r="E827" s="444"/>
      <c r="F827" s="444"/>
      <c r="G827" s="444"/>
      <c r="H827" s="444"/>
      <c r="I827" s="444"/>
      <c r="J827" s="444"/>
      <c r="K827" s="444"/>
      <c r="L827" s="444"/>
      <c r="M827" s="444"/>
      <c r="N827" s="444"/>
      <c r="O827" s="346"/>
      <c r="P827" s="346"/>
      <c r="Q827" s="346"/>
      <c r="R827" s="346"/>
      <c r="S827" s="346"/>
      <c r="T827" s="346"/>
      <c r="U827" s="346"/>
      <c r="V827" s="346"/>
      <c r="W827" s="346"/>
      <c r="X827" s="346"/>
      <c r="Y827" s="346"/>
      <c r="Z827" s="346"/>
      <c r="AA827" s="346"/>
    </row>
    <row r="828" spans="1:27" s="165" customFormat="1" ht="14.5">
      <c r="A828" s="391" t="s">
        <v>1856</v>
      </c>
      <c r="B828" s="444">
        <v>0</v>
      </c>
      <c r="C828" s="444" t="s">
        <v>3728</v>
      </c>
      <c r="D828" s="444"/>
      <c r="E828" s="444"/>
      <c r="F828" s="444"/>
      <c r="G828" s="444"/>
      <c r="H828" s="444"/>
      <c r="I828" s="444"/>
      <c r="J828" s="444"/>
      <c r="K828" s="444"/>
      <c r="L828" s="444"/>
      <c r="M828" s="444"/>
      <c r="N828" s="444"/>
      <c r="O828" s="346"/>
      <c r="P828" s="346"/>
      <c r="Q828" s="346"/>
      <c r="R828" s="346"/>
      <c r="S828" s="346"/>
      <c r="T828" s="346"/>
      <c r="U828" s="346"/>
      <c r="V828" s="346"/>
      <c r="W828" s="346"/>
      <c r="X828" s="346"/>
      <c r="Y828" s="346"/>
      <c r="Z828" s="346"/>
      <c r="AA828" s="346"/>
    </row>
    <row r="829" spans="1:27" s="165" customFormat="1" ht="14.5">
      <c r="A829" s="391" t="s">
        <v>762</v>
      </c>
      <c r="B829" s="444" t="s">
        <v>3578</v>
      </c>
      <c r="C829" s="444" t="s">
        <v>3904</v>
      </c>
      <c r="D829" s="444" t="s">
        <v>208</v>
      </c>
      <c r="E829" s="444" t="s">
        <v>3905</v>
      </c>
      <c r="F829" s="444"/>
      <c r="G829" s="444"/>
      <c r="H829" s="444"/>
      <c r="I829" s="444"/>
      <c r="J829" s="444"/>
      <c r="K829" s="444"/>
      <c r="L829" s="444"/>
      <c r="M829" s="444"/>
      <c r="N829" s="444"/>
      <c r="O829" s="346"/>
      <c r="P829" s="346"/>
      <c r="Q829" s="346"/>
      <c r="R829" s="346"/>
      <c r="S829" s="346"/>
      <c r="T829" s="346"/>
      <c r="U829" s="346"/>
      <c r="V829" s="346"/>
      <c r="W829" s="346"/>
      <c r="X829" s="346"/>
      <c r="Y829" s="346"/>
      <c r="Z829" s="346"/>
      <c r="AA829" s="346"/>
    </row>
    <row r="830" spans="1:27" s="165" customFormat="1" ht="14.5">
      <c r="A830" s="391" t="s">
        <v>1859</v>
      </c>
      <c r="B830" s="444">
        <v>9</v>
      </c>
      <c r="C830" s="444" t="s">
        <v>3906</v>
      </c>
      <c r="D830" s="444"/>
      <c r="E830" s="444"/>
      <c r="F830" s="444" t="s">
        <v>3907</v>
      </c>
      <c r="G830" s="444"/>
      <c r="H830" s="444"/>
      <c r="I830" s="444"/>
      <c r="J830" s="444"/>
      <c r="K830" s="444">
        <v>385</v>
      </c>
      <c r="L830" s="444"/>
      <c r="M830" s="444"/>
      <c r="N830" s="444"/>
      <c r="O830" s="346"/>
      <c r="P830" s="346"/>
      <c r="Q830" s="346"/>
      <c r="R830" s="346"/>
      <c r="S830" s="346"/>
      <c r="T830" s="346"/>
      <c r="U830" s="346"/>
      <c r="V830" s="346"/>
      <c r="W830" s="346"/>
      <c r="X830" s="346"/>
      <c r="Y830" s="346"/>
      <c r="Z830" s="346"/>
      <c r="AA830" s="346"/>
    </row>
    <row r="831" spans="1:27" s="165" customFormat="1" ht="14.5">
      <c r="A831" s="391" t="s">
        <v>1861</v>
      </c>
      <c r="B831" s="444" t="s">
        <v>136</v>
      </c>
      <c r="C831" s="444"/>
      <c r="D831" s="444"/>
      <c r="E831" s="444"/>
      <c r="F831" s="444"/>
      <c r="G831" s="444"/>
      <c r="H831" s="444"/>
      <c r="I831" s="444"/>
      <c r="J831" s="444" t="s">
        <v>1961</v>
      </c>
      <c r="K831" s="444" t="s">
        <v>2358</v>
      </c>
      <c r="L831" s="444"/>
      <c r="M831" s="444"/>
      <c r="N831" s="444"/>
      <c r="O831" s="346"/>
      <c r="P831" s="346"/>
      <c r="Q831" s="346"/>
      <c r="R831" s="346"/>
      <c r="S831" s="346"/>
      <c r="T831" s="346"/>
      <c r="U831" s="346"/>
      <c r="V831" s="346"/>
      <c r="W831" s="346"/>
      <c r="X831" s="346"/>
      <c r="Y831" s="346"/>
      <c r="Z831" s="346"/>
      <c r="AA831" s="346"/>
    </row>
    <row r="832" spans="1:27" s="165" customFormat="1" ht="14.5">
      <c r="A832" s="391" t="s">
        <v>1862</v>
      </c>
      <c r="B832" s="444" t="s">
        <v>3578</v>
      </c>
      <c r="C832" s="444"/>
      <c r="D832" s="444"/>
      <c r="E832" s="444"/>
      <c r="F832" s="444"/>
      <c r="G832" s="444"/>
      <c r="H832" s="444"/>
      <c r="I832" s="444"/>
      <c r="J832" s="444"/>
      <c r="K832" s="444"/>
      <c r="L832" s="444"/>
      <c r="M832" s="444"/>
      <c r="N832" s="444"/>
      <c r="O832" s="346"/>
      <c r="P832" s="346"/>
      <c r="Q832" s="346"/>
      <c r="R832" s="346"/>
      <c r="S832" s="346"/>
      <c r="T832" s="346"/>
      <c r="U832" s="346"/>
      <c r="V832" s="346"/>
      <c r="W832" s="346"/>
      <c r="X832" s="346"/>
      <c r="Y832" s="346"/>
      <c r="Z832" s="346"/>
      <c r="AA832" s="346"/>
    </row>
    <row r="833" spans="1:27" s="165" customFormat="1" ht="14.5">
      <c r="A833" s="391" t="s">
        <v>1863</v>
      </c>
      <c r="B833" s="444" t="s">
        <v>3908</v>
      </c>
      <c r="C833" s="444"/>
      <c r="D833" s="444"/>
      <c r="E833" s="444"/>
      <c r="F833" s="444"/>
      <c r="G833" s="444"/>
      <c r="H833" s="444"/>
      <c r="I833" s="444"/>
      <c r="J833" s="444"/>
      <c r="K833" s="444"/>
      <c r="L833" s="444"/>
      <c r="M833" s="444"/>
      <c r="N833" s="444"/>
      <c r="O833" s="346"/>
      <c r="P833" s="346"/>
      <c r="Q833" s="346"/>
      <c r="R833" s="346"/>
      <c r="S833" s="346"/>
      <c r="T833" s="346"/>
      <c r="U833" s="346"/>
      <c r="V833" s="346"/>
      <c r="W833" s="346"/>
      <c r="X833" s="346"/>
      <c r="Y833" s="346"/>
      <c r="Z833" s="346"/>
      <c r="AA833" s="346"/>
    </row>
    <row r="834" spans="1:27" s="165" customFormat="1" ht="14.5">
      <c r="A834" s="391" t="s">
        <v>456</v>
      </c>
      <c r="B834" s="444" t="s">
        <v>3044</v>
      </c>
      <c r="C834" s="444"/>
      <c r="D834" s="444"/>
      <c r="E834" s="444"/>
      <c r="F834" s="444"/>
      <c r="G834" s="444"/>
      <c r="H834" s="444"/>
      <c r="I834" s="444"/>
      <c r="J834" s="444"/>
      <c r="K834" s="444"/>
      <c r="L834" s="444"/>
      <c r="M834" s="444"/>
      <c r="N834" s="444"/>
      <c r="O834" s="346"/>
      <c r="P834" s="346"/>
      <c r="Q834" s="346"/>
      <c r="R834" s="346"/>
      <c r="S834" s="346"/>
      <c r="T834" s="346"/>
      <c r="U834" s="346"/>
      <c r="V834" s="346"/>
      <c r="W834" s="346"/>
      <c r="X834" s="346"/>
      <c r="Y834" s="346"/>
      <c r="Z834" s="346"/>
      <c r="AA834" s="346"/>
    </row>
    <row r="835" spans="1:27" s="165" customFormat="1" ht="14.5">
      <c r="A835" s="391" t="s">
        <v>1872</v>
      </c>
      <c r="B835" s="444" t="s">
        <v>3578</v>
      </c>
      <c r="C835" s="444"/>
      <c r="D835" s="444"/>
      <c r="E835" s="444"/>
      <c r="F835" s="444"/>
      <c r="G835" s="444"/>
      <c r="H835" s="444"/>
      <c r="I835" s="444"/>
      <c r="J835" s="444"/>
      <c r="K835" s="444"/>
      <c r="L835" s="444"/>
      <c r="M835" s="444"/>
      <c r="N835" s="444"/>
      <c r="O835" s="346"/>
      <c r="P835" s="346"/>
      <c r="Q835" s="346"/>
      <c r="R835" s="346"/>
      <c r="S835" s="346"/>
      <c r="T835" s="346"/>
      <c r="U835" s="346"/>
      <c r="V835" s="346"/>
      <c r="W835" s="346"/>
      <c r="X835" s="346"/>
      <c r="Y835" s="346"/>
      <c r="Z835" s="346"/>
      <c r="AA835" s="346"/>
    </row>
    <row r="836" spans="1:27" s="165" customFormat="1" ht="14.5">
      <c r="A836" s="391" t="s">
        <v>3056</v>
      </c>
      <c r="B836" s="444" t="s">
        <v>285</v>
      </c>
      <c r="C836" s="444"/>
      <c r="D836" s="444"/>
      <c r="E836" s="444"/>
      <c r="F836" s="444"/>
      <c r="G836" s="444"/>
      <c r="H836" s="444"/>
      <c r="I836" s="444"/>
      <c r="J836" s="444"/>
      <c r="K836" s="444">
        <v>149</v>
      </c>
      <c r="L836" s="444"/>
      <c r="M836" s="444"/>
      <c r="N836" s="444"/>
      <c r="O836" s="346"/>
      <c r="P836" s="346"/>
      <c r="Q836" s="346"/>
      <c r="R836" s="346"/>
      <c r="S836" s="346"/>
      <c r="T836" s="346"/>
      <c r="U836" s="346"/>
      <c r="V836" s="346"/>
      <c r="W836" s="346"/>
      <c r="X836" s="346"/>
      <c r="Y836" s="346"/>
      <c r="Z836" s="346"/>
      <c r="AA836" s="346"/>
    </row>
    <row r="837" spans="1:27" s="165" customFormat="1" ht="14.5">
      <c r="A837" s="388" t="s">
        <v>7480</v>
      </c>
      <c r="B837" s="444" t="s">
        <v>759</v>
      </c>
      <c r="C837" s="444"/>
      <c r="D837" s="444"/>
      <c r="E837" s="444"/>
      <c r="F837" s="444"/>
      <c r="G837" s="444"/>
      <c r="H837" s="444"/>
      <c r="I837" s="444"/>
      <c r="J837" s="444"/>
      <c r="K837" s="444"/>
      <c r="L837" s="444"/>
      <c r="M837" s="444"/>
      <c r="N837" s="444"/>
      <c r="O837" s="346"/>
      <c r="P837" s="346"/>
      <c r="Q837" s="346"/>
      <c r="R837" s="346"/>
      <c r="S837" s="346"/>
      <c r="T837" s="346"/>
      <c r="U837" s="346"/>
      <c r="V837" s="346"/>
      <c r="W837" s="346"/>
      <c r="X837" s="346"/>
      <c r="Y837" s="346"/>
      <c r="Z837" s="346"/>
      <c r="AA837" s="346"/>
    </row>
    <row r="838" spans="1:27" s="165" customFormat="1" ht="15.5">
      <c r="A838" s="465" t="s">
        <v>7492</v>
      </c>
      <c r="B838" s="464" t="s">
        <v>759</v>
      </c>
      <c r="C838" s="444"/>
      <c r="D838" s="444"/>
      <c r="E838" s="444"/>
      <c r="F838" s="444"/>
      <c r="G838" s="444"/>
      <c r="H838" s="444"/>
      <c r="I838" s="444"/>
      <c r="J838" s="444"/>
      <c r="K838" s="444"/>
      <c r="L838" s="444"/>
      <c r="M838" s="444"/>
      <c r="N838" s="444"/>
      <c r="O838" s="346"/>
      <c r="P838" s="346"/>
      <c r="Q838" s="346"/>
      <c r="R838" s="346"/>
      <c r="S838" s="346"/>
      <c r="T838" s="346"/>
      <c r="U838" s="346"/>
      <c r="V838" s="346"/>
      <c r="W838" s="346"/>
      <c r="X838" s="346"/>
      <c r="Y838" s="346"/>
      <c r="Z838" s="346"/>
      <c r="AA838" s="346"/>
    </row>
    <row r="839" spans="1:27" s="165" customFormat="1" ht="14.5">
      <c r="A839" s="395" t="s">
        <v>7507</v>
      </c>
      <c r="B839" s="464" t="s">
        <v>759</v>
      </c>
      <c r="C839" s="444"/>
      <c r="D839" s="444"/>
      <c r="E839" s="444"/>
      <c r="F839" s="444"/>
      <c r="G839" s="444"/>
      <c r="H839" s="444"/>
      <c r="I839" s="444"/>
      <c r="J839" s="444"/>
      <c r="K839" s="444"/>
      <c r="L839" s="444"/>
      <c r="M839" s="444"/>
      <c r="N839" s="444"/>
      <c r="O839" s="346"/>
      <c r="P839" s="346"/>
      <c r="Q839" s="346"/>
      <c r="R839" s="346"/>
      <c r="S839" s="346"/>
      <c r="T839" s="346"/>
      <c r="U839" s="346"/>
      <c r="V839" s="346"/>
      <c r="W839" s="346"/>
      <c r="X839" s="346"/>
      <c r="Y839" s="346"/>
      <c r="Z839" s="346"/>
      <c r="AA839" s="346"/>
    </row>
    <row r="840" spans="1:27" s="165" customFormat="1" ht="14.5">
      <c r="A840" s="395" t="s">
        <v>551</v>
      </c>
      <c r="B840" s="470" t="s">
        <v>759</v>
      </c>
      <c r="C840" s="470"/>
      <c r="D840" s="470"/>
      <c r="E840" s="470"/>
      <c r="F840" s="470"/>
      <c r="G840" s="470"/>
      <c r="H840" s="470"/>
      <c r="I840" s="470"/>
      <c r="J840" s="470"/>
      <c r="K840" s="470"/>
      <c r="L840" s="470"/>
      <c r="M840" s="470"/>
      <c r="N840" s="470"/>
      <c r="O840" s="346"/>
      <c r="P840" s="346"/>
      <c r="Q840" s="346"/>
      <c r="R840" s="346"/>
      <c r="S840" s="346"/>
      <c r="T840" s="346"/>
      <c r="U840" s="346"/>
      <c r="V840" s="346"/>
      <c r="W840" s="346"/>
      <c r="X840" s="346"/>
      <c r="Y840" s="346"/>
      <c r="Z840" s="346"/>
      <c r="AA840" s="346"/>
    </row>
    <row r="841" spans="1:27" s="165" customFormat="1" ht="14.5">
      <c r="A841" s="395" t="s">
        <v>7531</v>
      </c>
      <c r="B841" s="470" t="s">
        <v>759</v>
      </c>
      <c r="C841" s="470"/>
      <c r="D841" s="470"/>
      <c r="E841" s="470"/>
      <c r="F841" s="470"/>
      <c r="G841" s="470"/>
      <c r="H841" s="470"/>
      <c r="I841" s="470"/>
      <c r="J841" s="470"/>
      <c r="K841" s="470"/>
      <c r="L841" s="470"/>
      <c r="M841" s="470"/>
      <c r="N841" s="470"/>
      <c r="O841" s="346"/>
      <c r="P841" s="346"/>
      <c r="Q841" s="346"/>
      <c r="R841" s="346"/>
      <c r="S841" s="346"/>
      <c r="T841" s="346"/>
      <c r="U841" s="346"/>
      <c r="V841" s="346"/>
      <c r="W841" s="346"/>
      <c r="X841" s="346"/>
      <c r="Y841" s="346"/>
      <c r="Z841" s="346"/>
      <c r="AA841" s="346"/>
    </row>
    <row r="842" spans="1:27" s="165" customFormat="1" ht="14.5">
      <c r="A842" s="395" t="s">
        <v>7542</v>
      </c>
      <c r="B842" s="470" t="s">
        <v>759</v>
      </c>
      <c r="C842" s="470"/>
      <c r="D842" s="470"/>
      <c r="E842" s="470"/>
      <c r="F842" s="470"/>
      <c r="G842" s="470"/>
      <c r="H842" s="470"/>
      <c r="I842" s="470"/>
      <c r="J842" s="470"/>
      <c r="K842" s="470"/>
      <c r="L842" s="470"/>
      <c r="M842" s="470"/>
      <c r="N842" s="470"/>
      <c r="O842" s="346"/>
      <c r="P842" s="346"/>
      <c r="Q842" s="346"/>
      <c r="R842" s="346"/>
      <c r="S842" s="346"/>
      <c r="T842" s="346"/>
      <c r="U842" s="346"/>
      <c r="V842" s="346"/>
      <c r="W842" s="346"/>
      <c r="X842" s="346"/>
      <c r="Y842" s="346"/>
      <c r="Z842" s="346"/>
      <c r="AA842" s="346"/>
    </row>
    <row r="843" spans="1:27" s="165" customFormat="1" ht="14.5">
      <c r="A843" s="395" t="s">
        <v>7552</v>
      </c>
      <c r="B843" s="470" t="s">
        <v>759</v>
      </c>
      <c r="C843" s="470"/>
      <c r="D843" s="470"/>
      <c r="E843" s="470"/>
      <c r="F843" s="470"/>
      <c r="G843" s="470"/>
      <c r="H843" s="470"/>
      <c r="I843" s="470"/>
      <c r="J843" s="470"/>
      <c r="K843" s="470"/>
      <c r="L843" s="470"/>
      <c r="M843" s="470"/>
      <c r="N843" s="470"/>
      <c r="O843" s="346"/>
      <c r="P843" s="346"/>
      <c r="Q843" s="346"/>
      <c r="R843" s="346"/>
      <c r="S843" s="346"/>
      <c r="T843" s="346"/>
      <c r="U843" s="346"/>
      <c r="V843" s="346"/>
      <c r="W843" s="346"/>
      <c r="X843" s="346"/>
      <c r="Y843" s="346"/>
      <c r="Z843" s="346"/>
      <c r="AA843" s="346"/>
    </row>
    <row r="844" spans="1:27" s="165" customFormat="1" ht="14.5">
      <c r="A844" s="395" t="s">
        <v>7562</v>
      </c>
      <c r="B844" s="470" t="s">
        <v>7583</v>
      </c>
      <c r="C844" s="470"/>
      <c r="D844" s="470"/>
      <c r="E844" s="470"/>
      <c r="F844" s="470"/>
      <c r="G844" s="470" t="s">
        <v>7585</v>
      </c>
      <c r="H844" s="470"/>
      <c r="I844" s="470" t="s">
        <v>7584</v>
      </c>
      <c r="J844" s="470"/>
      <c r="K844" s="470"/>
      <c r="L844" s="470"/>
      <c r="M844" s="470"/>
      <c r="N844" s="470"/>
      <c r="O844" s="346"/>
      <c r="P844" s="346"/>
      <c r="Q844" s="346"/>
      <c r="R844" s="346"/>
      <c r="S844" s="346"/>
      <c r="T844" s="346"/>
      <c r="U844" s="346"/>
      <c r="V844" s="346"/>
      <c r="W844" s="346"/>
      <c r="X844" s="346"/>
      <c r="Y844" s="346"/>
      <c r="Z844" s="346"/>
      <c r="AA844" s="346"/>
    </row>
    <row r="845" spans="1:27" s="165" customFormat="1" ht="14.5">
      <c r="A845" s="395" t="s">
        <v>7586</v>
      </c>
      <c r="B845" s="474" t="s">
        <v>3578</v>
      </c>
      <c r="C845" s="474" t="s">
        <v>7600</v>
      </c>
      <c r="D845" s="474" t="s">
        <v>3578</v>
      </c>
      <c r="E845" s="474" t="s">
        <v>7601</v>
      </c>
      <c r="F845" s="474"/>
      <c r="G845" s="474"/>
      <c r="H845" s="474"/>
      <c r="I845" s="474"/>
      <c r="J845" s="474">
        <v>76</v>
      </c>
      <c r="K845" s="474">
        <v>16</v>
      </c>
      <c r="L845" s="474"/>
      <c r="M845" s="474"/>
      <c r="N845" s="474"/>
      <c r="O845" s="346"/>
      <c r="P845" s="346"/>
      <c r="Q845" s="346"/>
      <c r="R845" s="346"/>
      <c r="S845" s="346"/>
      <c r="T845" s="346"/>
      <c r="U845" s="346"/>
      <c r="V845" s="346"/>
      <c r="W845" s="346"/>
      <c r="X845" s="346"/>
      <c r="Y845" s="346"/>
      <c r="Z845" s="346"/>
      <c r="AA845" s="346"/>
    </row>
    <row r="846" spans="1:27" s="165" customFormat="1" ht="14.5">
      <c r="A846" s="395" t="s">
        <v>7602</v>
      </c>
      <c r="B846" s="474" t="s">
        <v>759</v>
      </c>
      <c r="C846" s="474"/>
      <c r="D846" s="474"/>
      <c r="E846" s="474"/>
      <c r="F846" s="474"/>
      <c r="G846" s="474"/>
      <c r="H846" s="474"/>
      <c r="I846" s="474"/>
      <c r="J846" s="474"/>
      <c r="K846" s="474"/>
      <c r="L846" s="474"/>
      <c r="M846" s="474"/>
      <c r="N846" s="474"/>
      <c r="O846" s="346"/>
      <c r="P846" s="346"/>
      <c r="Q846" s="346"/>
      <c r="R846" s="346"/>
      <c r="S846" s="346"/>
      <c r="T846" s="346"/>
      <c r="U846" s="346"/>
      <c r="V846" s="346"/>
      <c r="W846" s="346"/>
      <c r="X846" s="346"/>
      <c r="Y846" s="346"/>
      <c r="Z846" s="346"/>
      <c r="AA846" s="346"/>
    </row>
    <row r="847" spans="1:27" s="165" customFormat="1" ht="14.5">
      <c r="A847" s="395" t="s">
        <v>7615</v>
      </c>
      <c r="B847" s="486" t="s">
        <v>759</v>
      </c>
      <c r="C847" s="486"/>
      <c r="D847" s="486"/>
      <c r="E847" s="486"/>
      <c r="F847" s="486"/>
      <c r="G847" s="486"/>
      <c r="H847" s="486"/>
      <c r="I847" s="486"/>
      <c r="J847" s="486"/>
      <c r="K847" s="486"/>
      <c r="L847" s="486"/>
      <c r="M847" s="486"/>
      <c r="N847" s="486"/>
      <c r="O847" s="346"/>
      <c r="P847" s="346"/>
      <c r="Q847" s="346"/>
      <c r="R847" s="346"/>
      <c r="S847" s="346"/>
      <c r="T847" s="346"/>
      <c r="U847" s="346"/>
      <c r="V847" s="346"/>
      <c r="W847" s="346"/>
      <c r="X847" s="346"/>
      <c r="Y847" s="346"/>
      <c r="Z847" s="346"/>
      <c r="AA847" s="346"/>
    </row>
    <row r="848" spans="1:27" s="396" customFormat="1" ht="14.5">
      <c r="A848" s="481" t="s">
        <v>7620</v>
      </c>
      <c r="B848" s="479" t="s">
        <v>759</v>
      </c>
      <c r="C848" s="479"/>
      <c r="D848" s="479"/>
      <c r="E848" s="479"/>
      <c r="F848" s="479"/>
      <c r="G848" s="479"/>
      <c r="H848" s="479"/>
      <c r="I848" s="479"/>
      <c r="J848" s="479"/>
      <c r="K848" s="479"/>
      <c r="L848" s="479"/>
      <c r="M848" s="479"/>
      <c r="N848" s="479"/>
      <c r="O848" s="346"/>
      <c r="P848" s="346"/>
      <c r="Q848" s="346"/>
      <c r="R848" s="346"/>
      <c r="S848" s="346"/>
      <c r="T848" s="346"/>
      <c r="U848" s="346"/>
      <c r="V848" s="346"/>
      <c r="W848" s="346"/>
      <c r="X848" s="346"/>
      <c r="Y848" s="346"/>
      <c r="Z848" s="346"/>
      <c r="AA848" s="346"/>
    </row>
    <row r="849" spans="1:27" s="492" customFormat="1" ht="15.5">
      <c r="A849" s="493" t="s">
        <v>7632</v>
      </c>
      <c r="B849" s="123" t="s">
        <v>759</v>
      </c>
      <c r="C849" s="123"/>
      <c r="D849" s="123"/>
      <c r="E849" s="123"/>
      <c r="F849" s="123"/>
      <c r="G849" s="123"/>
      <c r="H849" s="123"/>
      <c r="I849" s="123"/>
      <c r="J849" s="123"/>
      <c r="K849" s="123"/>
      <c r="L849" s="123"/>
      <c r="M849" s="123"/>
      <c r="N849" s="123"/>
      <c r="O849" s="491"/>
      <c r="P849" s="491"/>
      <c r="Q849" s="491"/>
      <c r="R849" s="491"/>
      <c r="S849" s="491"/>
      <c r="T849" s="491"/>
      <c r="U849" s="491"/>
      <c r="V849" s="491"/>
      <c r="W849" s="491"/>
      <c r="X849" s="491"/>
      <c r="Y849" s="491"/>
      <c r="Z849" s="491"/>
      <c r="AA849" s="491"/>
    </row>
    <row r="850" spans="1:27" s="492" customFormat="1" ht="15.5">
      <c r="A850" s="493" t="s">
        <v>7633</v>
      </c>
      <c r="B850" s="123" t="s">
        <v>759</v>
      </c>
      <c r="C850" s="123"/>
      <c r="D850" s="123"/>
      <c r="E850" s="123"/>
      <c r="F850" s="123"/>
      <c r="G850" s="123"/>
      <c r="H850" s="123"/>
      <c r="I850" s="123"/>
      <c r="J850" s="123"/>
      <c r="K850" s="123"/>
      <c r="L850" s="123"/>
      <c r="M850" s="123"/>
      <c r="N850" s="123"/>
      <c r="O850" s="491"/>
      <c r="P850" s="491"/>
      <c r="Q850" s="491"/>
      <c r="R850" s="491"/>
      <c r="S850" s="491"/>
      <c r="T850" s="491"/>
      <c r="U850" s="491"/>
      <c r="V850" s="491"/>
      <c r="W850" s="491"/>
      <c r="X850" s="491"/>
      <c r="Y850" s="491"/>
      <c r="Z850" s="491"/>
      <c r="AA850" s="491"/>
    </row>
    <row r="851" spans="1:27" s="492" customFormat="1" ht="15.5">
      <c r="A851" s="493" t="s">
        <v>7634</v>
      </c>
      <c r="B851" s="123" t="s">
        <v>7665</v>
      </c>
      <c r="C851" s="123"/>
      <c r="D851" s="123"/>
      <c r="E851" s="123"/>
      <c r="F851" s="123"/>
      <c r="G851" s="123"/>
      <c r="H851" s="123"/>
      <c r="I851" s="123"/>
      <c r="J851" s="123">
        <v>25</v>
      </c>
      <c r="K851" s="123"/>
      <c r="L851" s="123"/>
      <c r="M851" s="123"/>
      <c r="N851" s="123" t="s">
        <v>7666</v>
      </c>
      <c r="O851" s="491"/>
      <c r="P851" s="491"/>
      <c r="Q851" s="491"/>
      <c r="R851" s="491"/>
      <c r="S851" s="491"/>
      <c r="T851" s="491"/>
      <c r="U851" s="491"/>
      <c r="V851" s="491"/>
      <c r="W851" s="491"/>
      <c r="X851" s="491"/>
      <c r="Y851" s="491"/>
      <c r="Z851" s="491"/>
      <c r="AA851" s="491"/>
    </row>
    <row r="852" spans="1:27" s="165" customFormat="1" ht="15.5">
      <c r="A852" s="493" t="s">
        <v>7635</v>
      </c>
      <c r="B852" s="474" t="s">
        <v>3578</v>
      </c>
      <c r="C852" s="474" t="s">
        <v>7671</v>
      </c>
      <c r="D852" s="474"/>
      <c r="E852" s="474"/>
      <c r="F852" s="474"/>
      <c r="G852" s="474"/>
      <c r="H852" s="474"/>
      <c r="I852" s="474"/>
      <c r="J852" s="474"/>
      <c r="K852" s="474">
        <v>20</v>
      </c>
      <c r="L852" s="474"/>
      <c r="M852" s="474"/>
      <c r="N852" s="474" t="s">
        <v>7670</v>
      </c>
      <c r="O852" s="346"/>
      <c r="P852" s="346"/>
      <c r="Q852" s="346"/>
      <c r="R852" s="346"/>
      <c r="S852" s="346"/>
      <c r="T852" s="346"/>
      <c r="U852" s="346"/>
      <c r="V852" s="346"/>
      <c r="W852" s="346"/>
      <c r="X852" s="346"/>
      <c r="Y852" s="346"/>
      <c r="Z852" s="346"/>
      <c r="AA852" s="346"/>
    </row>
    <row r="853" spans="1:27" s="165" customFormat="1" ht="14.5">
      <c r="A853" s="395"/>
      <c r="B853" s="474"/>
      <c r="C853" s="474"/>
      <c r="D853" s="474"/>
      <c r="E853" s="474"/>
      <c r="F853" s="474"/>
      <c r="G853" s="474"/>
      <c r="H853" s="474"/>
      <c r="I853" s="474"/>
      <c r="J853" s="474"/>
      <c r="K853" s="474"/>
      <c r="L853" s="474"/>
      <c r="M853" s="474"/>
      <c r="N853" s="474"/>
      <c r="O853" s="346"/>
      <c r="P853" s="346"/>
      <c r="Q853" s="346"/>
      <c r="R853" s="346"/>
      <c r="S853" s="346"/>
      <c r="T853" s="346"/>
      <c r="U853" s="346"/>
      <c r="V853" s="346"/>
      <c r="W853" s="346"/>
      <c r="X853" s="346"/>
      <c r="Y853" s="346"/>
      <c r="Z853" s="346"/>
      <c r="AA853" s="346"/>
    </row>
    <row r="854" spans="1:27" s="165" customFormat="1" ht="14.5">
      <c r="A854" s="391"/>
      <c r="B854" s="464"/>
      <c r="C854" s="464"/>
      <c r="D854" s="464"/>
      <c r="E854" s="464"/>
      <c r="F854" s="464"/>
      <c r="G854" s="464"/>
      <c r="H854" s="464"/>
      <c r="I854" s="464"/>
      <c r="J854" s="464"/>
      <c r="K854" s="464"/>
      <c r="L854" s="464"/>
      <c r="M854" s="464"/>
      <c r="N854" s="464"/>
      <c r="O854" s="346"/>
      <c r="P854" s="346"/>
      <c r="Q854" s="346"/>
      <c r="R854" s="346"/>
      <c r="S854" s="346"/>
      <c r="T854" s="346"/>
      <c r="U854" s="346"/>
      <c r="V854" s="346"/>
      <c r="W854" s="346"/>
      <c r="X854" s="346"/>
      <c r="Y854" s="346"/>
      <c r="Z854" s="346"/>
      <c r="AA854" s="346"/>
    </row>
    <row r="855" spans="1:27" ht="14.5">
      <c r="A855" s="48" t="s">
        <v>3909</v>
      </c>
      <c r="B855" s="444"/>
      <c r="C855" s="444"/>
      <c r="D855" s="444"/>
      <c r="E855" s="444"/>
      <c r="F855" s="444"/>
      <c r="G855" s="444"/>
      <c r="H855" s="444"/>
      <c r="I855" s="444"/>
      <c r="J855" s="346"/>
      <c r="K855" s="444"/>
      <c r="L855" s="444"/>
      <c r="M855" s="444"/>
      <c r="N855" s="444"/>
      <c r="O855" s="444"/>
      <c r="P855" s="444"/>
      <c r="Q855" s="444"/>
      <c r="R855" s="444"/>
      <c r="S855" s="444"/>
      <c r="T855" s="444"/>
      <c r="U855" s="444"/>
      <c r="V855" s="444"/>
      <c r="W855" s="444"/>
      <c r="X855" s="444"/>
      <c r="Y855" s="444"/>
      <c r="Z855" s="444"/>
      <c r="AA855" s="444"/>
    </row>
    <row r="856" spans="1:27" ht="14.5">
      <c r="A856" s="444" t="s">
        <v>3910</v>
      </c>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c r="AA856" s="444"/>
    </row>
    <row r="857" spans="1:27" ht="14.5">
      <c r="A857" s="444" t="s">
        <v>3911</v>
      </c>
      <c r="B857" s="444"/>
      <c r="C857" s="444"/>
      <c r="D857" s="444"/>
      <c r="E857" s="444"/>
      <c r="F857" s="444"/>
      <c r="G857" s="444"/>
      <c r="H857" s="444"/>
      <c r="I857" s="444"/>
      <c r="J857" s="444"/>
      <c r="K857" s="444"/>
      <c r="L857" s="444"/>
      <c r="M857" s="444"/>
      <c r="N857" s="444"/>
      <c r="O857" s="444"/>
      <c r="P857" s="444"/>
      <c r="Q857" s="444"/>
      <c r="R857" s="444"/>
      <c r="S857" s="444"/>
      <c r="T857" s="444"/>
      <c r="U857" s="444"/>
      <c r="V857" s="444"/>
      <c r="W857" s="444"/>
      <c r="X857" s="444"/>
      <c r="Y857" s="444"/>
      <c r="Z857" s="444"/>
      <c r="AA857" s="444"/>
    </row>
    <row r="858" spans="1:27" ht="14.5">
      <c r="A858" s="444" t="s">
        <v>2345</v>
      </c>
      <c r="B858" s="444"/>
      <c r="C858" s="444"/>
      <c r="D858" s="444"/>
      <c r="E858" s="444"/>
      <c r="F858" s="444"/>
      <c r="G858" s="444"/>
      <c r="H858" s="444"/>
      <c r="I858" s="444"/>
      <c r="J858" s="444"/>
      <c r="K858" s="444"/>
      <c r="L858" s="444"/>
      <c r="M858" s="444"/>
      <c r="N858" s="444"/>
      <c r="O858" s="444"/>
      <c r="P858" s="444"/>
      <c r="Q858" s="444"/>
      <c r="R858" s="444"/>
      <c r="S858" s="444"/>
      <c r="T858" s="444"/>
      <c r="U858" s="444"/>
      <c r="V858" s="444"/>
      <c r="W858" s="444"/>
      <c r="X858" s="444"/>
      <c r="Y858" s="444"/>
      <c r="Z858" s="444"/>
      <c r="AA858" s="444"/>
    </row>
    <row r="859" spans="1:27" ht="14.5">
      <c r="A859" s="444"/>
      <c r="B859" s="444"/>
      <c r="C859" s="444"/>
      <c r="D859" s="444"/>
      <c r="E859" s="444"/>
      <c r="F859" s="444"/>
      <c r="G859" s="444"/>
      <c r="H859" s="444"/>
      <c r="I859" s="444"/>
      <c r="J859" s="444"/>
      <c r="K859" s="444"/>
      <c r="L859" s="444"/>
      <c r="M859" s="444"/>
      <c r="N859" s="444"/>
      <c r="O859" s="444"/>
      <c r="P859" s="444"/>
      <c r="Q859" s="444"/>
      <c r="R859" s="444"/>
      <c r="S859" s="444"/>
      <c r="T859" s="444"/>
      <c r="U859" s="444"/>
      <c r="V859" s="444"/>
      <c r="W859" s="444"/>
      <c r="X859" s="444"/>
      <c r="Y859" s="444"/>
      <c r="Z859" s="444"/>
      <c r="AA859" s="444"/>
    </row>
    <row r="860" spans="1:27" ht="14.5">
      <c r="A860" s="444"/>
      <c r="B860" s="444"/>
      <c r="C860" s="444"/>
      <c r="D860" s="444"/>
      <c r="E860" s="444"/>
      <c r="F860" s="444"/>
      <c r="G860" s="444"/>
      <c r="H860" s="444"/>
      <c r="I860" s="444"/>
      <c r="J860" s="444"/>
      <c r="K860" s="444"/>
      <c r="L860" s="444"/>
      <c r="M860" s="444"/>
      <c r="N860" s="444"/>
      <c r="O860" s="444"/>
      <c r="P860" s="444"/>
      <c r="Q860" s="444"/>
      <c r="R860" s="444"/>
      <c r="S860" s="444"/>
      <c r="T860" s="444"/>
      <c r="U860" s="444"/>
      <c r="V860" s="444"/>
      <c r="W860" s="444"/>
      <c r="X860" s="444"/>
      <c r="Y860" s="444"/>
      <c r="Z860" s="444"/>
      <c r="AA860" s="444"/>
    </row>
    <row r="861" spans="1:27" ht="14.5">
      <c r="A861" s="40"/>
      <c r="B861" s="444"/>
      <c r="C861" s="444"/>
      <c r="D861" s="444"/>
      <c r="E861" s="444"/>
      <c r="F861" s="444"/>
      <c r="G861" s="444"/>
      <c r="H861" s="444"/>
      <c r="I861" s="444"/>
      <c r="J861" s="444"/>
      <c r="K861" s="444"/>
      <c r="L861" s="444"/>
      <c r="M861" s="444"/>
      <c r="N861" s="444"/>
      <c r="O861" s="444"/>
      <c r="P861" s="444"/>
      <c r="Q861" s="444"/>
      <c r="R861" s="444"/>
      <c r="S861" s="444"/>
      <c r="T861" s="444"/>
      <c r="U861" s="444"/>
      <c r="V861" s="444"/>
      <c r="W861" s="444"/>
      <c r="X861" s="444"/>
      <c r="Y861" s="444"/>
      <c r="Z861" s="444"/>
      <c r="AA861" s="444"/>
    </row>
    <row r="862" spans="1:27" ht="14.5">
      <c r="A862" s="40"/>
      <c r="B862" s="444"/>
      <c r="C862" s="444"/>
      <c r="D862" s="444"/>
      <c r="E862" s="444"/>
      <c r="F862" s="444"/>
      <c r="G862" s="444"/>
      <c r="H862" s="444"/>
      <c r="I862" s="444"/>
      <c r="J862" s="444"/>
      <c r="K862" s="444"/>
      <c r="L862" s="444"/>
      <c r="M862" s="444"/>
      <c r="N862" s="444"/>
      <c r="O862" s="444"/>
      <c r="P862" s="444"/>
      <c r="Q862" s="444"/>
      <c r="R862" s="444"/>
      <c r="S862" s="444"/>
      <c r="T862" s="444"/>
      <c r="U862" s="444"/>
      <c r="V862" s="444"/>
      <c r="W862" s="444"/>
      <c r="X862" s="444"/>
      <c r="Y862" s="444"/>
      <c r="Z862" s="444"/>
      <c r="AA862" s="444"/>
    </row>
    <row r="863" spans="1:27" ht="14.5">
      <c r="A863" s="40"/>
      <c r="B863" s="444"/>
      <c r="C863" s="444"/>
      <c r="D863" s="444"/>
      <c r="E863" s="444"/>
      <c r="F863" s="444"/>
      <c r="G863" s="444"/>
      <c r="H863" s="444"/>
      <c r="I863" s="444"/>
      <c r="J863" s="444"/>
      <c r="K863" s="444"/>
      <c r="L863" s="444"/>
      <c r="M863" s="444"/>
      <c r="N863" s="444"/>
      <c r="O863" s="444"/>
      <c r="P863" s="444"/>
      <c r="Q863" s="444"/>
      <c r="R863" s="444"/>
      <c r="S863" s="444"/>
      <c r="T863" s="444"/>
      <c r="U863" s="444"/>
      <c r="V863" s="444"/>
      <c r="W863" s="444"/>
      <c r="X863" s="444"/>
      <c r="Y863" s="444"/>
      <c r="Z863" s="444"/>
      <c r="AA863" s="444"/>
    </row>
    <row r="864" spans="1:27" ht="14.5">
      <c r="A864" s="444"/>
      <c r="B864" s="444"/>
      <c r="C864" s="444"/>
      <c r="D864" s="444"/>
      <c r="E864" s="444"/>
      <c r="F864" s="444"/>
      <c r="G864" s="444"/>
      <c r="H864" s="444"/>
      <c r="I864" s="444"/>
      <c r="J864" s="444"/>
      <c r="K864" s="444"/>
      <c r="L864" s="444"/>
      <c r="M864" s="444"/>
      <c r="N864" s="444"/>
      <c r="O864" s="444"/>
      <c r="P864" s="444"/>
      <c r="Q864" s="444"/>
      <c r="R864" s="444"/>
      <c r="S864" s="444"/>
      <c r="T864" s="444"/>
      <c r="U864" s="444"/>
      <c r="V864" s="444"/>
      <c r="W864" s="444"/>
      <c r="X864" s="444"/>
      <c r="Y864" s="444"/>
      <c r="Z864" s="444"/>
      <c r="AA864" s="444"/>
    </row>
    <row r="865" spans="1:27" ht="14.5">
      <c r="A865" s="444"/>
      <c r="B865" s="444"/>
      <c r="C865" s="444"/>
      <c r="D865" s="444"/>
      <c r="E865" s="444"/>
      <c r="F865" s="444"/>
      <c r="G865" s="444"/>
      <c r="H865" s="444"/>
      <c r="I865" s="444"/>
      <c r="J865" s="444"/>
      <c r="K865" s="444"/>
      <c r="L865" s="444"/>
      <c r="M865" s="444"/>
      <c r="N865" s="444"/>
      <c r="O865" s="444"/>
      <c r="P865" s="444"/>
      <c r="Q865" s="444"/>
      <c r="R865" s="444"/>
      <c r="S865" s="444"/>
      <c r="T865" s="444"/>
      <c r="U865" s="444"/>
      <c r="V865" s="444"/>
      <c r="W865" s="444"/>
      <c r="X865" s="444"/>
      <c r="Y865" s="444"/>
      <c r="Z865" s="444"/>
      <c r="AA865" s="444"/>
    </row>
    <row r="866" spans="1:27" ht="14.5">
      <c r="A866" s="444"/>
      <c r="B866" s="444"/>
      <c r="C866" s="444"/>
      <c r="D866" s="444"/>
      <c r="E866" s="444"/>
      <c r="F866" s="444"/>
      <c r="G866" s="444"/>
      <c r="H866" s="444"/>
      <c r="I866" s="444"/>
      <c r="J866" s="444"/>
      <c r="K866" s="444"/>
      <c r="L866" s="444"/>
      <c r="M866" s="444"/>
      <c r="N866" s="444"/>
      <c r="O866" s="444"/>
      <c r="P866" s="444"/>
      <c r="Q866" s="444"/>
      <c r="R866" s="444"/>
      <c r="S866" s="444"/>
      <c r="T866" s="444"/>
      <c r="U866" s="444"/>
      <c r="V866" s="444"/>
      <c r="W866" s="444"/>
      <c r="X866" s="444"/>
      <c r="Y866" s="444"/>
      <c r="Z866" s="444"/>
      <c r="AA866" s="444"/>
    </row>
    <row r="867" spans="1:27" ht="14.5">
      <c r="A867" s="444"/>
      <c r="B867" s="444"/>
      <c r="C867" s="444"/>
      <c r="D867" s="444"/>
      <c r="E867" s="444"/>
      <c r="F867" s="444"/>
      <c r="G867" s="444"/>
      <c r="H867" s="444"/>
      <c r="I867" s="444"/>
      <c r="J867" s="444"/>
      <c r="K867" s="444"/>
      <c r="L867" s="444"/>
      <c r="M867" s="444"/>
      <c r="N867" s="444"/>
      <c r="O867" s="444"/>
      <c r="P867" s="444"/>
      <c r="Q867" s="444"/>
      <c r="R867" s="444"/>
      <c r="S867" s="444"/>
      <c r="T867" s="444"/>
      <c r="U867" s="444"/>
      <c r="V867" s="444"/>
      <c r="W867" s="444"/>
      <c r="X867" s="444"/>
      <c r="Y867" s="444"/>
      <c r="Z867" s="444"/>
      <c r="AA867" s="444"/>
    </row>
    <row r="868" spans="1:27" ht="14.5">
      <c r="A868" s="444"/>
      <c r="B868" s="444"/>
      <c r="C868" s="444"/>
      <c r="D868" s="444"/>
      <c r="E868" s="444"/>
      <c r="F868" s="444"/>
      <c r="G868" s="444"/>
      <c r="H868" s="444"/>
      <c r="I868" s="444"/>
      <c r="J868" s="444"/>
      <c r="K868" s="444"/>
      <c r="L868" s="444"/>
      <c r="M868" s="444"/>
      <c r="N868" s="444"/>
      <c r="O868" s="444"/>
      <c r="P868" s="444"/>
      <c r="Q868" s="444"/>
      <c r="R868" s="444"/>
      <c r="S868" s="444"/>
      <c r="T868" s="444"/>
      <c r="U868" s="444"/>
      <c r="V868" s="444"/>
      <c r="W868" s="444"/>
      <c r="X868" s="444"/>
      <c r="Y868" s="444"/>
      <c r="Z868" s="444"/>
      <c r="AA868" s="444"/>
    </row>
    <row r="869" spans="1:27" ht="14.5">
      <c r="A869" s="444"/>
      <c r="B869" s="444"/>
      <c r="C869" s="444"/>
      <c r="D869" s="444"/>
      <c r="E869" s="444"/>
      <c r="F869" s="444"/>
      <c r="G869" s="444"/>
      <c r="H869" s="444"/>
      <c r="I869" s="444"/>
      <c r="J869" s="444"/>
      <c r="K869" s="444"/>
      <c r="L869" s="444"/>
      <c r="M869" s="444"/>
      <c r="N869" s="444"/>
      <c r="O869" s="444"/>
      <c r="P869" s="444"/>
      <c r="Q869" s="444"/>
      <c r="R869" s="444"/>
      <c r="S869" s="444"/>
      <c r="T869" s="444"/>
      <c r="U869" s="444"/>
      <c r="V869" s="444"/>
      <c r="W869" s="444"/>
      <c r="X869" s="444"/>
      <c r="Y869" s="444"/>
      <c r="Z869" s="444"/>
      <c r="AA869" s="444"/>
    </row>
    <row r="870" spans="1:27" ht="14.5">
      <c r="A870" s="444"/>
      <c r="B870" s="444"/>
      <c r="C870" s="444"/>
      <c r="D870" s="444"/>
      <c r="E870" s="444"/>
      <c r="F870" s="444"/>
      <c r="G870" s="444"/>
      <c r="H870" s="444"/>
      <c r="I870" s="444"/>
      <c r="J870" s="444"/>
      <c r="K870" s="444"/>
      <c r="L870" s="444"/>
      <c r="M870" s="444"/>
      <c r="N870" s="444"/>
      <c r="O870" s="444"/>
      <c r="P870" s="444"/>
      <c r="Q870" s="444"/>
      <c r="R870" s="444"/>
      <c r="S870" s="444"/>
      <c r="T870" s="444"/>
      <c r="U870" s="444"/>
      <c r="V870" s="444"/>
      <c r="W870" s="444"/>
      <c r="X870" s="444"/>
      <c r="Y870" s="444"/>
      <c r="Z870" s="444"/>
      <c r="AA870" s="444"/>
    </row>
    <row r="871" spans="1:27" ht="14.5">
      <c r="A871" s="444"/>
      <c r="B871" s="444"/>
      <c r="C871" s="444"/>
      <c r="D871" s="444"/>
      <c r="E871" s="444"/>
      <c r="F871" s="444"/>
      <c r="G871" s="444"/>
      <c r="H871" s="444"/>
      <c r="I871" s="444"/>
      <c r="J871" s="444"/>
      <c r="K871" s="444"/>
      <c r="L871" s="444"/>
      <c r="M871" s="444"/>
      <c r="N871" s="444"/>
      <c r="O871" s="444"/>
      <c r="P871" s="444"/>
      <c r="Q871" s="444"/>
      <c r="R871" s="444"/>
      <c r="S871" s="444"/>
      <c r="T871" s="444"/>
      <c r="U871" s="444"/>
      <c r="V871" s="444"/>
      <c r="W871" s="444"/>
      <c r="X871" s="444"/>
      <c r="Y871" s="444"/>
      <c r="Z871" s="444"/>
      <c r="AA871" s="444"/>
    </row>
    <row r="872" spans="1:27" ht="14.5">
      <c r="A872" s="444"/>
      <c r="B872" s="444"/>
      <c r="C872" s="444"/>
      <c r="D872" s="444"/>
      <c r="E872" s="444"/>
      <c r="F872" s="444"/>
      <c r="G872" s="444"/>
      <c r="H872" s="444"/>
      <c r="I872" s="444"/>
      <c r="J872" s="444"/>
      <c r="K872" s="444"/>
      <c r="L872" s="444"/>
      <c r="M872" s="444"/>
      <c r="N872" s="444"/>
      <c r="O872" s="444"/>
      <c r="P872" s="444"/>
      <c r="Q872" s="444"/>
      <c r="R872" s="444"/>
      <c r="S872" s="444"/>
      <c r="T872" s="444"/>
      <c r="U872" s="444"/>
      <c r="V872" s="444"/>
      <c r="W872" s="444"/>
      <c r="X872" s="444"/>
      <c r="Y872" s="444"/>
      <c r="Z872" s="444"/>
      <c r="AA872" s="444"/>
    </row>
    <row r="873" spans="1:27" ht="14.5">
      <c r="A873" s="444"/>
      <c r="B873" s="444"/>
      <c r="C873" s="444"/>
      <c r="D873" s="444"/>
      <c r="E873" s="444"/>
      <c r="F873" s="444"/>
      <c r="G873" s="444"/>
      <c r="H873" s="444"/>
      <c r="I873" s="444"/>
      <c r="J873" s="444"/>
      <c r="K873" s="444"/>
      <c r="L873" s="444"/>
      <c r="M873" s="444"/>
      <c r="N873" s="444"/>
      <c r="O873" s="444"/>
      <c r="P873" s="444"/>
      <c r="Q873" s="444"/>
      <c r="R873" s="444"/>
      <c r="S873" s="444"/>
      <c r="T873" s="444"/>
      <c r="U873" s="444"/>
      <c r="V873" s="444"/>
      <c r="W873" s="444"/>
      <c r="X873" s="444"/>
      <c r="Y873" s="444"/>
      <c r="Z873" s="444"/>
      <c r="AA873" s="444"/>
    </row>
    <row r="874" spans="1:27" ht="14.5">
      <c r="A874" s="444"/>
      <c r="B874" s="444"/>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c r="AA874" s="444"/>
    </row>
    <row r="875" spans="1:27" ht="14.5">
      <c r="A875" s="444"/>
      <c r="B875" s="444"/>
      <c r="C875" s="444"/>
      <c r="D875" s="444"/>
      <c r="E875" s="444"/>
      <c r="F875" s="444"/>
      <c r="G875" s="444"/>
      <c r="H875" s="444"/>
      <c r="I875" s="444"/>
      <c r="J875" s="444"/>
      <c r="K875" s="444"/>
      <c r="L875" s="444"/>
      <c r="M875" s="444"/>
      <c r="N875" s="444"/>
      <c r="O875" s="444"/>
      <c r="P875" s="444"/>
      <c r="Q875" s="444"/>
      <c r="R875" s="444"/>
      <c r="S875" s="444"/>
      <c r="T875" s="444"/>
      <c r="U875" s="444"/>
      <c r="V875" s="444"/>
      <c r="W875" s="444"/>
      <c r="X875" s="444"/>
      <c r="Y875" s="444"/>
      <c r="Z875" s="444"/>
      <c r="AA875" s="444"/>
    </row>
    <row r="876" spans="1:27" ht="14.5">
      <c r="A876" s="444"/>
      <c r="B876" s="444"/>
      <c r="C876" s="444"/>
      <c r="D876" s="444"/>
      <c r="E876" s="444"/>
      <c r="F876" s="444"/>
      <c r="G876" s="444"/>
      <c r="H876" s="444"/>
      <c r="I876" s="444"/>
      <c r="J876" s="444"/>
      <c r="K876" s="444"/>
      <c r="L876" s="444"/>
      <c r="M876" s="444"/>
      <c r="N876" s="444"/>
      <c r="O876" s="444"/>
      <c r="P876" s="444"/>
      <c r="Q876" s="444"/>
      <c r="R876" s="444"/>
      <c r="S876" s="444"/>
      <c r="T876" s="444"/>
      <c r="U876" s="444"/>
      <c r="V876" s="444"/>
      <c r="W876" s="444"/>
      <c r="X876" s="444"/>
      <c r="Y876" s="444"/>
      <c r="Z876" s="444"/>
      <c r="AA876" s="444"/>
    </row>
    <row r="877" spans="1:27" ht="14.5">
      <c r="A877" s="444"/>
      <c r="B877" s="444"/>
      <c r="C877" s="444"/>
      <c r="D877" s="444"/>
      <c r="E877" s="444"/>
      <c r="F877" s="444"/>
      <c r="G877" s="444"/>
      <c r="H877" s="444"/>
      <c r="I877" s="444"/>
      <c r="J877" s="444"/>
      <c r="K877" s="444"/>
      <c r="L877" s="444"/>
      <c r="M877" s="444"/>
      <c r="N877" s="444"/>
      <c r="O877" s="444"/>
      <c r="P877" s="444"/>
      <c r="Q877" s="444"/>
      <c r="R877" s="444"/>
      <c r="S877" s="444"/>
      <c r="T877" s="444"/>
      <c r="U877" s="444"/>
      <c r="V877" s="444"/>
      <c r="W877" s="444"/>
      <c r="X877" s="444"/>
      <c r="Y877" s="444"/>
      <c r="Z877" s="444"/>
      <c r="AA877" s="444"/>
    </row>
    <row r="878" spans="1:27" ht="14.5">
      <c r="A878" s="444"/>
      <c r="B878" s="444"/>
      <c r="C878" s="444"/>
      <c r="D878" s="444"/>
      <c r="E878" s="444"/>
      <c r="F878" s="444"/>
      <c r="G878" s="444"/>
      <c r="H878" s="444"/>
      <c r="I878" s="444"/>
      <c r="J878" s="444"/>
      <c r="K878" s="444"/>
      <c r="L878" s="444"/>
      <c r="M878" s="444"/>
      <c r="N878" s="444"/>
      <c r="O878" s="444"/>
      <c r="P878" s="444"/>
      <c r="Q878" s="444"/>
      <c r="R878" s="444"/>
      <c r="S878" s="444"/>
      <c r="T878" s="444"/>
      <c r="U878" s="444"/>
      <c r="V878" s="444"/>
      <c r="W878" s="444"/>
      <c r="X878" s="444"/>
      <c r="Y878" s="444"/>
      <c r="Z878" s="444"/>
      <c r="AA878" s="444"/>
    </row>
    <row r="879" spans="1:27" ht="14.5">
      <c r="A879" s="444"/>
      <c r="B879" s="444"/>
      <c r="C879" s="444"/>
      <c r="D879" s="444"/>
      <c r="E879" s="444"/>
      <c r="F879" s="444"/>
      <c r="G879" s="444"/>
      <c r="H879" s="444"/>
      <c r="I879" s="444"/>
      <c r="J879" s="444"/>
      <c r="K879" s="444"/>
      <c r="L879" s="444"/>
      <c r="M879" s="444"/>
      <c r="N879" s="444"/>
      <c r="O879" s="444"/>
      <c r="P879" s="444"/>
      <c r="Q879" s="444"/>
      <c r="R879" s="444"/>
      <c r="S879" s="444"/>
      <c r="T879" s="444"/>
      <c r="U879" s="444"/>
      <c r="V879" s="444"/>
      <c r="W879" s="444"/>
      <c r="X879" s="444"/>
      <c r="Y879" s="444"/>
      <c r="Z879" s="444"/>
      <c r="AA879" s="444"/>
    </row>
    <row r="880" spans="1:27" ht="14.5">
      <c r="A880" s="444"/>
      <c r="B880" s="444"/>
      <c r="C880" s="444"/>
      <c r="D880" s="444"/>
      <c r="E880" s="444"/>
      <c r="F880" s="444"/>
      <c r="G880" s="444"/>
      <c r="H880" s="444"/>
      <c r="I880" s="444"/>
      <c r="J880" s="444"/>
      <c r="K880" s="444"/>
      <c r="L880" s="444"/>
      <c r="M880" s="444"/>
      <c r="N880" s="444"/>
      <c r="O880" s="444"/>
      <c r="P880" s="444"/>
      <c r="Q880" s="444"/>
      <c r="R880" s="444"/>
      <c r="S880" s="444"/>
      <c r="T880" s="444"/>
      <c r="U880" s="444"/>
      <c r="V880" s="444"/>
      <c r="W880" s="444"/>
      <c r="X880" s="444"/>
      <c r="Y880" s="444"/>
      <c r="Z880" s="444"/>
      <c r="AA880" s="444"/>
    </row>
    <row r="881" spans="1:27" ht="14.5">
      <c r="A881" s="444"/>
      <c r="B881" s="444"/>
      <c r="C881" s="444"/>
      <c r="D881" s="444"/>
      <c r="E881" s="444"/>
      <c r="F881" s="444"/>
      <c r="G881" s="444"/>
      <c r="H881" s="444"/>
      <c r="I881" s="444"/>
      <c r="J881" s="444"/>
      <c r="K881" s="444"/>
      <c r="L881" s="444"/>
      <c r="M881" s="444"/>
      <c r="N881" s="444"/>
      <c r="O881" s="444"/>
      <c r="P881" s="444"/>
      <c r="Q881" s="444"/>
      <c r="R881" s="444"/>
      <c r="S881" s="444"/>
      <c r="T881" s="444"/>
      <c r="U881" s="444"/>
      <c r="V881" s="444"/>
      <c r="W881" s="444"/>
      <c r="X881" s="444"/>
      <c r="Y881" s="444"/>
      <c r="Z881" s="444"/>
      <c r="AA881" s="444"/>
    </row>
    <row r="882" spans="1:27" ht="14.5">
      <c r="A882" s="444"/>
      <c r="B882" s="444"/>
      <c r="C882" s="444"/>
      <c r="D882" s="444"/>
      <c r="E882" s="444"/>
      <c r="F882" s="444"/>
      <c r="G882" s="444"/>
      <c r="H882" s="444"/>
      <c r="I882" s="444"/>
      <c r="J882" s="444"/>
      <c r="K882" s="444"/>
      <c r="L882" s="444"/>
      <c r="M882" s="444"/>
      <c r="N882" s="444"/>
      <c r="O882" s="444"/>
      <c r="P882" s="444"/>
      <c r="Q882" s="444"/>
      <c r="R882" s="444"/>
      <c r="S882" s="444"/>
      <c r="T882" s="444"/>
      <c r="U882" s="444"/>
      <c r="V882" s="444"/>
      <c r="W882" s="444"/>
      <c r="X882" s="444"/>
      <c r="Y882" s="444"/>
      <c r="Z882" s="444"/>
      <c r="AA882" s="444"/>
    </row>
    <row r="883" spans="1:27" ht="14.5">
      <c r="A883" s="444"/>
      <c r="B883" s="444"/>
      <c r="C883" s="444"/>
      <c r="D883" s="444"/>
      <c r="E883" s="444"/>
      <c r="F883" s="444"/>
      <c r="G883" s="444"/>
      <c r="H883" s="444"/>
      <c r="I883" s="444"/>
      <c r="J883" s="444"/>
      <c r="K883" s="444"/>
      <c r="L883" s="444"/>
      <c r="M883" s="444"/>
      <c r="N883" s="444"/>
      <c r="O883" s="444"/>
      <c r="P883" s="444"/>
      <c r="Q883" s="444"/>
      <c r="R883" s="444"/>
      <c r="S883" s="444"/>
      <c r="T883" s="444"/>
      <c r="U883" s="444"/>
      <c r="V883" s="444"/>
      <c r="W883" s="444"/>
      <c r="X883" s="444"/>
      <c r="Y883" s="444"/>
      <c r="Z883" s="444"/>
      <c r="AA883" s="444"/>
    </row>
    <row r="884" spans="1:27" ht="14.5">
      <c r="A884" s="444"/>
      <c r="B884" s="444"/>
      <c r="C884" s="444"/>
      <c r="D884" s="444"/>
      <c r="E884" s="444"/>
      <c r="F884" s="444"/>
      <c r="G884" s="444"/>
      <c r="H884" s="444"/>
      <c r="I884" s="444"/>
      <c r="J884" s="444"/>
      <c r="K884" s="444"/>
      <c r="L884" s="444"/>
      <c r="M884" s="444"/>
      <c r="N884" s="444"/>
      <c r="O884" s="444"/>
      <c r="P884" s="444"/>
      <c r="Q884" s="444"/>
      <c r="R884" s="444"/>
      <c r="S884" s="444"/>
      <c r="T884" s="444"/>
      <c r="U884" s="444"/>
      <c r="V884" s="444"/>
      <c r="W884" s="444"/>
      <c r="X884" s="444"/>
      <c r="Y884" s="444"/>
      <c r="Z884" s="444"/>
      <c r="AA884" s="444"/>
    </row>
    <row r="885" spans="1:27" ht="14.5">
      <c r="A885" s="444"/>
      <c r="B885" s="444"/>
      <c r="C885" s="444"/>
      <c r="D885" s="444"/>
      <c r="E885" s="444"/>
      <c r="F885" s="444"/>
      <c r="G885" s="444"/>
      <c r="H885" s="444"/>
      <c r="I885" s="444"/>
      <c r="J885" s="444"/>
      <c r="K885" s="444"/>
      <c r="L885" s="444"/>
      <c r="M885" s="444"/>
      <c r="N885" s="444"/>
      <c r="O885" s="444"/>
      <c r="P885" s="444"/>
      <c r="Q885" s="444"/>
      <c r="R885" s="444"/>
      <c r="S885" s="444"/>
      <c r="T885" s="444"/>
      <c r="U885" s="444"/>
      <c r="V885" s="444"/>
      <c r="W885" s="444"/>
      <c r="X885" s="444"/>
      <c r="Y885" s="444"/>
      <c r="Z885" s="444"/>
      <c r="AA885" s="444"/>
    </row>
    <row r="886" spans="1:27" ht="14.5">
      <c r="A886" s="444"/>
      <c r="B886" s="444"/>
      <c r="C886" s="444"/>
      <c r="D886" s="444"/>
      <c r="E886" s="444"/>
      <c r="F886" s="444"/>
      <c r="G886" s="444"/>
      <c r="H886" s="444"/>
      <c r="I886" s="444"/>
      <c r="J886" s="444"/>
      <c r="K886" s="444"/>
      <c r="L886" s="444"/>
      <c r="M886" s="444"/>
      <c r="N886" s="444"/>
      <c r="O886" s="444"/>
      <c r="P886" s="444"/>
      <c r="Q886" s="444"/>
      <c r="R886" s="444"/>
      <c r="S886" s="444"/>
      <c r="T886" s="444"/>
      <c r="U886" s="444"/>
      <c r="V886" s="444"/>
      <c r="W886" s="444"/>
      <c r="X886" s="444"/>
      <c r="Y886" s="444"/>
      <c r="Z886" s="444"/>
      <c r="AA886" s="444"/>
    </row>
    <row r="887" spans="1:27" ht="14.5">
      <c r="A887" s="444"/>
      <c r="B887" s="444"/>
      <c r="C887" s="444"/>
      <c r="D887" s="444"/>
      <c r="E887" s="444"/>
      <c r="F887" s="444"/>
      <c r="G887" s="444"/>
      <c r="H887" s="444"/>
      <c r="I887" s="444"/>
      <c r="J887" s="444"/>
      <c r="K887" s="444"/>
      <c r="L887" s="444"/>
      <c r="M887" s="444"/>
      <c r="N887" s="444"/>
      <c r="O887" s="444"/>
      <c r="P887" s="444"/>
      <c r="Q887" s="444"/>
      <c r="R887" s="444"/>
      <c r="S887" s="444"/>
      <c r="T887" s="444"/>
      <c r="U887" s="444"/>
      <c r="V887" s="444"/>
      <c r="W887" s="444"/>
      <c r="X887" s="444"/>
      <c r="Y887" s="444"/>
      <c r="Z887" s="444"/>
      <c r="AA887" s="444"/>
    </row>
    <row r="888" spans="1:27" ht="14.5">
      <c r="A888" s="444"/>
      <c r="B888" s="444"/>
      <c r="C888" s="444"/>
      <c r="D888" s="444"/>
      <c r="E888" s="444"/>
      <c r="F888" s="444"/>
      <c r="G888" s="444"/>
      <c r="H888" s="444"/>
      <c r="I888" s="444"/>
      <c r="J888" s="444"/>
      <c r="K888" s="444"/>
      <c r="L888" s="444"/>
      <c r="M888" s="444"/>
      <c r="N888" s="444"/>
      <c r="O888" s="444"/>
      <c r="P888" s="444"/>
      <c r="Q888" s="444"/>
      <c r="R888" s="444"/>
      <c r="S888" s="444"/>
      <c r="T888" s="444"/>
      <c r="U888" s="444"/>
      <c r="V888" s="444"/>
      <c r="W888" s="444"/>
      <c r="X888" s="444"/>
      <c r="Y888" s="444"/>
      <c r="Z888" s="444"/>
      <c r="AA888" s="444"/>
    </row>
    <row r="889" spans="1:27" ht="14.5">
      <c r="A889" s="444"/>
      <c r="B889" s="444"/>
      <c r="C889" s="444"/>
      <c r="D889" s="444"/>
      <c r="E889" s="444"/>
      <c r="F889" s="444"/>
      <c r="G889" s="444"/>
      <c r="H889" s="444"/>
      <c r="I889" s="444"/>
      <c r="J889" s="444"/>
      <c r="K889" s="444"/>
      <c r="L889" s="444"/>
      <c r="M889" s="444"/>
      <c r="N889" s="444"/>
      <c r="O889" s="444"/>
      <c r="P889" s="444"/>
      <c r="Q889" s="444"/>
      <c r="R889" s="444"/>
      <c r="S889" s="444"/>
      <c r="T889" s="444"/>
      <c r="U889" s="444"/>
      <c r="V889" s="444"/>
      <c r="W889" s="444"/>
      <c r="X889" s="444"/>
      <c r="Y889" s="444"/>
      <c r="Z889" s="444"/>
      <c r="AA889" s="444"/>
    </row>
    <row r="890" spans="1:27" ht="14.5">
      <c r="A890" s="444"/>
      <c r="B890" s="444"/>
      <c r="C890" s="444"/>
      <c r="D890" s="444"/>
      <c r="E890" s="444"/>
      <c r="F890" s="444"/>
      <c r="G890" s="444"/>
      <c r="H890" s="444"/>
      <c r="I890" s="444"/>
      <c r="J890" s="444"/>
      <c r="K890" s="444"/>
      <c r="L890" s="444"/>
      <c r="M890" s="444"/>
      <c r="N890" s="444"/>
      <c r="O890" s="444"/>
      <c r="P890" s="444"/>
      <c r="Q890" s="444"/>
      <c r="R890" s="444"/>
      <c r="S890" s="444"/>
      <c r="T890" s="444"/>
      <c r="U890" s="444"/>
      <c r="V890" s="444"/>
      <c r="W890" s="444"/>
      <c r="X890" s="444"/>
      <c r="Y890" s="444"/>
      <c r="Z890" s="444"/>
      <c r="AA890" s="444"/>
    </row>
    <row r="891" spans="1:27" ht="14.5">
      <c r="A891" s="444"/>
      <c r="B891" s="444"/>
      <c r="C891" s="444"/>
      <c r="D891" s="444"/>
      <c r="E891" s="444"/>
      <c r="F891" s="444"/>
      <c r="G891" s="444"/>
      <c r="H891" s="444"/>
      <c r="I891" s="444"/>
      <c r="J891" s="444"/>
      <c r="K891" s="444"/>
      <c r="L891" s="444"/>
      <c r="M891" s="444"/>
      <c r="N891" s="444"/>
      <c r="O891" s="444"/>
      <c r="P891" s="444"/>
      <c r="Q891" s="444"/>
      <c r="R891" s="444"/>
      <c r="S891" s="444"/>
      <c r="T891" s="444"/>
      <c r="U891" s="444"/>
      <c r="V891" s="444"/>
      <c r="W891" s="444"/>
      <c r="X891" s="444"/>
      <c r="Y891" s="444"/>
      <c r="Z891" s="444"/>
      <c r="AA891" s="444"/>
    </row>
    <row r="892" spans="1:27" ht="14.5">
      <c r="A892" s="444"/>
      <c r="B892" s="444"/>
      <c r="C892" s="444"/>
      <c r="D892" s="444"/>
      <c r="E892" s="444"/>
      <c r="F892" s="444"/>
      <c r="G892" s="444"/>
      <c r="H892" s="444"/>
      <c r="I892" s="444"/>
      <c r="J892" s="444"/>
      <c r="K892" s="444"/>
      <c r="L892" s="444"/>
      <c r="M892" s="444"/>
      <c r="N892" s="444"/>
      <c r="O892" s="444"/>
      <c r="P892" s="444"/>
      <c r="Q892" s="444"/>
      <c r="R892" s="444"/>
      <c r="S892" s="444"/>
      <c r="T892" s="444"/>
      <c r="U892" s="444"/>
      <c r="V892" s="444"/>
      <c r="W892" s="444"/>
      <c r="X892" s="444"/>
      <c r="Y892" s="444"/>
      <c r="Z892" s="444"/>
      <c r="AA892" s="444"/>
    </row>
    <row r="893" spans="1:27" ht="14.5">
      <c r="A893" s="444"/>
      <c r="B893" s="444"/>
      <c r="C893" s="444"/>
      <c r="D893" s="444"/>
      <c r="E893" s="444"/>
      <c r="F893" s="444"/>
      <c r="G893" s="444"/>
      <c r="H893" s="444"/>
      <c r="I893" s="444"/>
      <c r="J893" s="444"/>
      <c r="K893" s="444"/>
      <c r="L893" s="444"/>
      <c r="M893" s="444"/>
      <c r="N893" s="444"/>
      <c r="O893" s="444"/>
      <c r="P893" s="444"/>
      <c r="Q893" s="444"/>
      <c r="R893" s="444"/>
      <c r="S893" s="444"/>
      <c r="T893" s="444"/>
      <c r="U893" s="444"/>
      <c r="V893" s="444"/>
      <c r="W893" s="444"/>
      <c r="X893" s="444"/>
      <c r="Y893" s="444"/>
      <c r="Z893" s="444"/>
      <c r="AA893" s="444"/>
    </row>
    <row r="894" spans="1:27" ht="14.5">
      <c r="A894" s="444"/>
      <c r="B894" s="444"/>
      <c r="C894" s="444"/>
      <c r="D894" s="444"/>
      <c r="E894" s="444"/>
      <c r="F894" s="444"/>
      <c r="G894" s="444"/>
      <c r="H894" s="444"/>
      <c r="I894" s="444"/>
      <c r="J894" s="444"/>
      <c r="K894" s="444"/>
      <c r="L894" s="444"/>
      <c r="M894" s="444"/>
      <c r="N894" s="444"/>
      <c r="O894" s="444"/>
      <c r="P894" s="444"/>
      <c r="Q894" s="444"/>
      <c r="R894" s="444"/>
      <c r="S894" s="444"/>
      <c r="T894" s="444"/>
      <c r="U894" s="444"/>
      <c r="V894" s="444"/>
      <c r="W894" s="444"/>
      <c r="X894" s="444"/>
      <c r="Y894" s="444"/>
      <c r="Z894" s="444"/>
      <c r="AA894" s="444"/>
    </row>
    <row r="895" spans="1:27" ht="14.5">
      <c r="A895" s="444"/>
      <c r="B895" s="444"/>
      <c r="C895" s="444"/>
      <c r="D895" s="444"/>
      <c r="E895" s="444"/>
      <c r="F895" s="444"/>
      <c r="G895" s="444"/>
      <c r="H895" s="444"/>
      <c r="I895" s="444"/>
      <c r="J895" s="444"/>
      <c r="K895" s="444"/>
      <c r="L895" s="444"/>
      <c r="M895" s="444"/>
      <c r="N895" s="444"/>
      <c r="O895" s="444"/>
      <c r="P895" s="444"/>
      <c r="Q895" s="444"/>
      <c r="R895" s="444"/>
      <c r="S895" s="444"/>
      <c r="T895" s="444"/>
      <c r="U895" s="444"/>
      <c r="V895" s="444"/>
      <c r="W895" s="444"/>
      <c r="X895" s="444"/>
      <c r="Y895" s="444"/>
      <c r="Z895" s="444"/>
      <c r="AA895" s="444"/>
    </row>
    <row r="896" spans="1:27" ht="14.5">
      <c r="A896" s="444"/>
      <c r="B896" s="444"/>
      <c r="C896" s="444"/>
      <c r="D896" s="444"/>
      <c r="E896" s="444"/>
      <c r="F896" s="444"/>
      <c r="G896" s="444"/>
      <c r="H896" s="444"/>
      <c r="I896" s="444"/>
      <c r="J896" s="444"/>
      <c r="K896" s="444"/>
      <c r="L896" s="444"/>
      <c r="M896" s="444"/>
      <c r="N896" s="444"/>
      <c r="O896" s="444"/>
      <c r="P896" s="444"/>
      <c r="Q896" s="444"/>
      <c r="R896" s="444"/>
      <c r="S896" s="444"/>
      <c r="T896" s="444"/>
      <c r="U896" s="444"/>
      <c r="V896" s="444"/>
      <c r="W896" s="444"/>
      <c r="X896" s="444"/>
      <c r="Y896" s="444"/>
      <c r="Z896" s="444"/>
      <c r="AA896" s="444"/>
    </row>
    <row r="897" spans="1:27" ht="14.5">
      <c r="A897" s="444"/>
      <c r="B897" s="444"/>
      <c r="C897" s="444"/>
      <c r="D897" s="444"/>
      <c r="E897" s="444"/>
      <c r="F897" s="444"/>
      <c r="G897" s="444"/>
      <c r="H897" s="444"/>
      <c r="I897" s="444"/>
      <c r="J897" s="444"/>
      <c r="K897" s="444"/>
      <c r="L897" s="444"/>
      <c r="M897" s="444"/>
      <c r="N897" s="444"/>
      <c r="O897" s="444"/>
      <c r="P897" s="444"/>
      <c r="Q897" s="444"/>
      <c r="R897" s="444"/>
      <c r="S897" s="444"/>
      <c r="T897" s="444"/>
      <c r="U897" s="444"/>
      <c r="V897" s="444"/>
      <c r="W897" s="444"/>
      <c r="X897" s="444"/>
      <c r="Y897" s="444"/>
      <c r="Z897" s="444"/>
      <c r="AA897" s="444"/>
    </row>
    <row r="898" spans="1:27" ht="14.5">
      <c r="A898" s="444"/>
      <c r="B898" s="444"/>
      <c r="C898" s="444"/>
      <c r="D898" s="444"/>
      <c r="E898" s="444"/>
      <c r="F898" s="444"/>
      <c r="G898" s="444"/>
      <c r="H898" s="444"/>
      <c r="I898" s="444"/>
      <c r="J898" s="444"/>
      <c r="K898" s="444"/>
      <c r="L898" s="444"/>
      <c r="M898" s="444"/>
      <c r="N898" s="444"/>
      <c r="O898" s="444"/>
      <c r="P898" s="444"/>
      <c r="Q898" s="444"/>
      <c r="R898" s="444"/>
      <c r="S898" s="444"/>
      <c r="T898" s="444"/>
      <c r="U898" s="444"/>
      <c r="V898" s="444"/>
      <c r="W898" s="444"/>
      <c r="X898" s="444"/>
      <c r="Y898" s="444"/>
      <c r="Z898" s="444"/>
      <c r="AA898" s="444"/>
    </row>
    <row r="899" spans="1:27" ht="14.5">
      <c r="A899" s="444"/>
      <c r="B899" s="444"/>
      <c r="C899" s="444"/>
      <c r="D899" s="444"/>
      <c r="E899" s="444"/>
      <c r="F899" s="444"/>
      <c r="G899" s="444"/>
      <c r="H899" s="444"/>
      <c r="I899" s="444"/>
      <c r="J899" s="444"/>
      <c r="K899" s="444"/>
      <c r="L899" s="444"/>
      <c r="M899" s="444"/>
      <c r="N899" s="444"/>
      <c r="O899" s="444"/>
      <c r="P899" s="444"/>
      <c r="Q899" s="444"/>
      <c r="R899" s="444"/>
      <c r="S899" s="444"/>
      <c r="T899" s="444"/>
      <c r="U899" s="444"/>
      <c r="V899" s="444"/>
      <c r="W899" s="444"/>
      <c r="X899" s="444"/>
      <c r="Y899" s="444"/>
      <c r="Z899" s="444"/>
      <c r="AA899" s="444"/>
    </row>
    <row r="900" spans="1:27" ht="14.5">
      <c r="A900" s="444"/>
      <c r="B900" s="444"/>
      <c r="C900" s="444"/>
      <c r="D900" s="444"/>
      <c r="E900" s="444"/>
      <c r="F900" s="444"/>
      <c r="G900" s="444"/>
      <c r="H900" s="444"/>
      <c r="I900" s="444"/>
      <c r="J900" s="444"/>
      <c r="K900" s="444"/>
      <c r="L900" s="444"/>
      <c r="M900" s="444"/>
      <c r="N900" s="444"/>
      <c r="O900" s="444"/>
      <c r="P900" s="444"/>
      <c r="Q900" s="444"/>
      <c r="R900" s="444"/>
      <c r="S900" s="444"/>
      <c r="T900" s="444"/>
      <c r="U900" s="444"/>
      <c r="V900" s="444"/>
      <c r="W900" s="444"/>
      <c r="X900" s="444"/>
      <c r="Y900" s="444"/>
      <c r="Z900" s="444"/>
      <c r="AA900" s="444"/>
    </row>
    <row r="901" spans="1:27" ht="14.5">
      <c r="A901" s="444"/>
      <c r="B901" s="444"/>
      <c r="C901" s="444"/>
      <c r="D901" s="444"/>
      <c r="E901" s="444"/>
      <c r="F901" s="444"/>
      <c r="G901" s="444"/>
      <c r="H901" s="444"/>
      <c r="I901" s="444"/>
      <c r="J901" s="444"/>
      <c r="K901" s="444"/>
      <c r="L901" s="444"/>
      <c r="M901" s="444"/>
      <c r="N901" s="444"/>
      <c r="O901" s="444"/>
      <c r="P901" s="444"/>
      <c r="Q901" s="444"/>
      <c r="R901" s="444"/>
      <c r="S901" s="444"/>
      <c r="T901" s="444"/>
      <c r="U901" s="444"/>
      <c r="V901" s="444"/>
      <c r="W901" s="444"/>
      <c r="X901" s="444"/>
      <c r="Y901" s="444"/>
      <c r="Z901" s="444"/>
      <c r="AA901" s="444"/>
    </row>
    <row r="902" spans="1:27" ht="14.5">
      <c r="A902" s="444"/>
      <c r="B902" s="444"/>
      <c r="C902" s="444"/>
      <c r="D902" s="444"/>
      <c r="E902" s="444"/>
      <c r="F902" s="444"/>
      <c r="G902" s="444"/>
      <c r="H902" s="444"/>
      <c r="I902" s="444"/>
      <c r="J902" s="444"/>
      <c r="K902" s="444"/>
      <c r="L902" s="444"/>
      <c r="M902" s="444"/>
      <c r="N902" s="444"/>
      <c r="O902" s="444"/>
      <c r="P902" s="444"/>
      <c r="Q902" s="444"/>
      <c r="R902" s="444"/>
      <c r="S902" s="444"/>
      <c r="T902" s="444"/>
      <c r="U902" s="444"/>
      <c r="V902" s="444"/>
      <c r="W902" s="444"/>
      <c r="X902" s="444"/>
      <c r="Y902" s="444"/>
      <c r="Z902" s="444"/>
      <c r="AA902" s="444"/>
    </row>
    <row r="903" spans="1:27" ht="14.5">
      <c r="A903" s="444"/>
      <c r="B903" s="444"/>
      <c r="C903" s="444"/>
      <c r="D903" s="444"/>
      <c r="E903" s="444"/>
      <c r="F903" s="444"/>
      <c r="G903" s="444"/>
      <c r="H903" s="444"/>
      <c r="I903" s="444"/>
      <c r="J903" s="444"/>
      <c r="K903" s="444"/>
      <c r="L903" s="444"/>
      <c r="M903" s="444"/>
      <c r="N903" s="444"/>
      <c r="O903" s="444"/>
      <c r="P903" s="444"/>
      <c r="Q903" s="444"/>
      <c r="R903" s="444"/>
      <c r="S903" s="444"/>
      <c r="T903" s="444"/>
      <c r="U903" s="444"/>
      <c r="V903" s="444"/>
      <c r="W903" s="444"/>
      <c r="X903" s="444"/>
      <c r="Y903" s="444"/>
      <c r="Z903" s="444"/>
      <c r="AA903" s="444"/>
    </row>
    <row r="904" spans="1:27" ht="14.5">
      <c r="A904" s="444"/>
      <c r="B904" s="444"/>
      <c r="C904" s="444"/>
      <c r="D904" s="444"/>
      <c r="E904" s="444"/>
      <c r="F904" s="444"/>
      <c r="G904" s="444"/>
      <c r="H904" s="444"/>
      <c r="I904" s="444"/>
      <c r="J904" s="444"/>
      <c r="K904" s="444"/>
      <c r="L904" s="444"/>
      <c r="M904" s="444"/>
      <c r="N904" s="444"/>
      <c r="O904" s="444"/>
      <c r="P904" s="444"/>
      <c r="Q904" s="444"/>
      <c r="R904" s="444"/>
      <c r="S904" s="444"/>
      <c r="T904" s="444"/>
      <c r="U904" s="444"/>
      <c r="V904" s="444"/>
      <c r="W904" s="444"/>
      <c r="X904" s="444"/>
      <c r="Y904" s="444"/>
      <c r="Z904" s="444"/>
      <c r="AA904" s="444"/>
    </row>
    <row r="905" spans="1:27" ht="14.5">
      <c r="A905" s="444"/>
      <c r="B905" s="444"/>
      <c r="C905" s="444"/>
      <c r="D905" s="444"/>
      <c r="E905" s="444"/>
      <c r="F905" s="444"/>
      <c r="G905" s="444"/>
      <c r="H905" s="444"/>
      <c r="I905" s="444"/>
      <c r="J905" s="444"/>
      <c r="K905" s="444"/>
      <c r="L905" s="444"/>
      <c r="M905" s="444"/>
      <c r="N905" s="444"/>
      <c r="O905" s="444"/>
      <c r="P905" s="444"/>
      <c r="Q905" s="444"/>
      <c r="R905" s="444"/>
      <c r="S905" s="444"/>
      <c r="T905" s="444"/>
      <c r="U905" s="444"/>
      <c r="V905" s="444"/>
      <c r="W905" s="444"/>
      <c r="X905" s="444"/>
      <c r="Y905" s="444"/>
      <c r="Z905" s="444"/>
      <c r="AA905" s="444"/>
    </row>
    <row r="906" spans="1:27" ht="14.5">
      <c r="A906" s="444"/>
      <c r="B906" s="444"/>
      <c r="C906" s="444"/>
      <c r="D906" s="444"/>
      <c r="E906" s="444"/>
      <c r="F906" s="444"/>
      <c r="G906" s="444"/>
      <c r="H906" s="444"/>
      <c r="I906" s="444"/>
      <c r="J906" s="444"/>
      <c r="K906" s="444"/>
      <c r="L906" s="444"/>
      <c r="M906" s="444"/>
      <c r="N906" s="444"/>
      <c r="O906" s="444"/>
      <c r="P906" s="444"/>
      <c r="Q906" s="444"/>
      <c r="R906" s="444"/>
      <c r="S906" s="444"/>
      <c r="T906" s="444"/>
      <c r="U906" s="444"/>
      <c r="V906" s="444"/>
      <c r="W906" s="444"/>
      <c r="X906" s="444"/>
      <c r="Y906" s="444"/>
      <c r="Z906" s="444"/>
      <c r="AA906" s="444"/>
    </row>
    <row r="907" spans="1:27" ht="14.5">
      <c r="A907" s="444"/>
      <c r="B907" s="444"/>
      <c r="C907" s="444"/>
      <c r="D907" s="444"/>
      <c r="E907" s="444"/>
      <c r="F907" s="444"/>
      <c r="G907" s="444"/>
      <c r="H907" s="444"/>
      <c r="I907" s="444"/>
      <c r="J907" s="444"/>
      <c r="K907" s="444"/>
      <c r="L907" s="444"/>
      <c r="M907" s="444"/>
      <c r="N907" s="444"/>
      <c r="O907" s="444"/>
      <c r="P907" s="444"/>
      <c r="Q907" s="444"/>
      <c r="R907" s="444"/>
      <c r="S907" s="444"/>
      <c r="T907" s="444"/>
      <c r="U907" s="444"/>
      <c r="V907" s="444"/>
      <c r="W907" s="444"/>
      <c r="X907" s="444"/>
      <c r="Y907" s="444"/>
      <c r="Z907" s="444"/>
      <c r="AA907" s="444"/>
    </row>
    <row r="908" spans="1:27" ht="14.5">
      <c r="A908" s="444"/>
      <c r="B908" s="444"/>
      <c r="C908" s="444"/>
      <c r="D908" s="444"/>
      <c r="E908" s="444"/>
      <c r="F908" s="444"/>
      <c r="G908" s="444"/>
      <c r="H908" s="444"/>
      <c r="I908" s="444"/>
      <c r="J908" s="444"/>
      <c r="K908" s="444"/>
      <c r="L908" s="444"/>
      <c r="M908" s="444"/>
      <c r="N908" s="444"/>
      <c r="O908" s="444"/>
      <c r="P908" s="444"/>
      <c r="Q908" s="444"/>
      <c r="R908" s="444"/>
      <c r="S908" s="444"/>
      <c r="T908" s="444"/>
      <c r="U908" s="444"/>
      <c r="V908" s="444"/>
      <c r="W908" s="444"/>
      <c r="X908" s="444"/>
      <c r="Y908" s="444"/>
      <c r="Z908" s="444"/>
      <c r="AA908" s="444"/>
    </row>
    <row r="909" spans="1:27" ht="14.5">
      <c r="A909" s="444"/>
      <c r="B909" s="444"/>
      <c r="C909" s="444"/>
      <c r="D909" s="444"/>
      <c r="E909" s="444"/>
      <c r="F909" s="444"/>
      <c r="G909" s="444"/>
      <c r="H909" s="444"/>
      <c r="I909" s="444"/>
      <c r="J909" s="444"/>
      <c r="K909" s="444"/>
      <c r="L909" s="444"/>
      <c r="M909" s="444"/>
      <c r="N909" s="444"/>
      <c r="O909" s="444"/>
      <c r="P909" s="444"/>
      <c r="Q909" s="444"/>
      <c r="R909" s="444"/>
      <c r="S909" s="444"/>
      <c r="T909" s="444"/>
      <c r="U909" s="444"/>
      <c r="V909" s="444"/>
      <c r="W909" s="444"/>
      <c r="X909" s="444"/>
      <c r="Y909" s="444"/>
      <c r="Z909" s="444"/>
      <c r="AA909" s="444"/>
    </row>
    <row r="910" spans="1:27" ht="14.5">
      <c r="A910" s="444"/>
      <c r="B910" s="444"/>
      <c r="C910" s="444"/>
      <c r="D910" s="444"/>
      <c r="E910" s="444"/>
      <c r="F910" s="444"/>
      <c r="G910" s="444"/>
      <c r="H910" s="444"/>
      <c r="I910" s="444"/>
      <c r="J910" s="444"/>
      <c r="K910" s="444"/>
      <c r="L910" s="444"/>
      <c r="M910" s="444"/>
      <c r="N910" s="444"/>
      <c r="O910" s="444"/>
      <c r="P910" s="444"/>
      <c r="Q910" s="444"/>
      <c r="R910" s="444"/>
      <c r="S910" s="444"/>
      <c r="T910" s="444"/>
      <c r="U910" s="444"/>
      <c r="V910" s="444"/>
      <c r="W910" s="444"/>
      <c r="X910" s="444"/>
      <c r="Y910" s="444"/>
      <c r="Z910" s="444"/>
      <c r="AA910" s="444"/>
    </row>
    <row r="911" spans="1:27" ht="14.5">
      <c r="A911" s="444"/>
      <c r="B911" s="444"/>
      <c r="C911" s="444"/>
      <c r="D911" s="444"/>
      <c r="E911" s="444"/>
      <c r="F911" s="444"/>
      <c r="G911" s="444"/>
      <c r="H911" s="444"/>
      <c r="I911" s="444"/>
      <c r="J911" s="444"/>
      <c r="K911" s="444"/>
      <c r="L911" s="444"/>
      <c r="M911" s="444"/>
      <c r="N911" s="444"/>
      <c r="O911" s="444"/>
      <c r="P911" s="444"/>
      <c r="Q911" s="444"/>
      <c r="R911" s="444"/>
      <c r="S911" s="444"/>
      <c r="T911" s="444"/>
      <c r="U911" s="444"/>
      <c r="V911" s="444"/>
      <c r="W911" s="444"/>
      <c r="X911" s="444"/>
      <c r="Y911" s="444"/>
      <c r="Z911" s="444"/>
      <c r="AA911" s="444"/>
    </row>
    <row r="912" spans="1:27" ht="14.5">
      <c r="A912" s="444"/>
      <c r="B912" s="444"/>
      <c r="C912" s="444"/>
      <c r="D912" s="444"/>
      <c r="E912" s="444"/>
      <c r="F912" s="444"/>
      <c r="G912" s="444"/>
      <c r="H912" s="444"/>
      <c r="I912" s="444"/>
      <c r="J912" s="444"/>
      <c r="K912" s="444"/>
      <c r="L912" s="444"/>
      <c r="M912" s="444"/>
      <c r="N912" s="444"/>
      <c r="O912" s="444"/>
      <c r="P912" s="444"/>
      <c r="Q912" s="444"/>
      <c r="R912" s="444"/>
      <c r="S912" s="444"/>
      <c r="T912" s="444"/>
      <c r="U912" s="444"/>
      <c r="V912" s="444"/>
      <c r="W912" s="444"/>
      <c r="X912" s="444"/>
      <c r="Y912" s="444"/>
      <c r="Z912" s="444"/>
      <c r="AA912" s="444"/>
    </row>
    <row r="913" spans="1:27" ht="14.5">
      <c r="A913" s="444"/>
      <c r="B913" s="444"/>
      <c r="C913" s="444"/>
      <c r="D913" s="444"/>
      <c r="E913" s="444"/>
      <c r="F913" s="444"/>
      <c r="G913" s="444"/>
      <c r="H913" s="444"/>
      <c r="I913" s="444"/>
      <c r="J913" s="444"/>
      <c r="K913" s="444"/>
      <c r="L913" s="444"/>
      <c r="M913" s="444"/>
      <c r="N913" s="444"/>
      <c r="O913" s="444"/>
      <c r="P913" s="444"/>
      <c r="Q913" s="444"/>
      <c r="R913" s="444"/>
      <c r="S913" s="444"/>
      <c r="T913" s="444"/>
      <c r="U913" s="444"/>
      <c r="V913" s="444"/>
      <c r="W913" s="444"/>
      <c r="X913" s="444"/>
      <c r="Y913" s="444"/>
      <c r="Z913" s="444"/>
      <c r="AA913" s="444"/>
    </row>
    <row r="914" spans="1:27" ht="14.5">
      <c r="A914" s="444"/>
      <c r="B914" s="444"/>
      <c r="C914" s="444"/>
      <c r="D914" s="444"/>
      <c r="E914" s="444"/>
      <c r="F914" s="444"/>
      <c r="G914" s="444"/>
      <c r="H914" s="444"/>
      <c r="I914" s="444"/>
      <c r="J914" s="444"/>
      <c r="K914" s="444"/>
      <c r="L914" s="444"/>
      <c r="M914" s="444"/>
      <c r="N914" s="444"/>
      <c r="O914" s="444"/>
      <c r="P914" s="444"/>
      <c r="Q914" s="444"/>
      <c r="R914" s="444"/>
      <c r="S914" s="444"/>
      <c r="T914" s="444"/>
      <c r="U914" s="444"/>
      <c r="V914" s="444"/>
      <c r="W914" s="444"/>
      <c r="X914" s="444"/>
      <c r="Y914" s="444"/>
      <c r="Z914" s="444"/>
      <c r="AA914" s="444"/>
    </row>
    <row r="915" spans="1:27" ht="14.5">
      <c r="A915" s="444"/>
      <c r="B915" s="444"/>
      <c r="C915" s="444"/>
      <c r="D915" s="444"/>
      <c r="E915" s="444"/>
      <c r="F915" s="444"/>
      <c r="G915" s="444"/>
      <c r="H915" s="444"/>
      <c r="I915" s="444"/>
      <c r="J915" s="444"/>
      <c r="K915" s="444"/>
      <c r="L915" s="444"/>
      <c r="M915" s="444"/>
      <c r="N915" s="444"/>
      <c r="O915" s="444"/>
      <c r="P915" s="444"/>
      <c r="Q915" s="444"/>
      <c r="R915" s="444"/>
      <c r="S915" s="444"/>
      <c r="T915" s="444"/>
      <c r="U915" s="444"/>
      <c r="V915" s="444"/>
      <c r="W915" s="444"/>
      <c r="X915" s="444"/>
      <c r="Y915" s="444"/>
      <c r="Z915" s="444"/>
      <c r="AA915" s="444"/>
    </row>
    <row r="916" spans="1:27" ht="14.5">
      <c r="A916" s="444"/>
      <c r="B916" s="444"/>
      <c r="C916" s="444"/>
      <c r="D916" s="444"/>
      <c r="E916" s="444"/>
      <c r="F916" s="444"/>
      <c r="G916" s="444"/>
      <c r="H916" s="444"/>
      <c r="I916" s="444"/>
      <c r="J916" s="444"/>
      <c r="K916" s="444"/>
      <c r="L916" s="444"/>
      <c r="M916" s="444"/>
      <c r="N916" s="444"/>
      <c r="O916" s="444"/>
      <c r="P916" s="444"/>
      <c r="Q916" s="444"/>
      <c r="R916" s="444"/>
      <c r="S916" s="444"/>
      <c r="T916" s="444"/>
      <c r="U916" s="444"/>
      <c r="V916" s="444"/>
      <c r="W916" s="444"/>
      <c r="X916" s="444"/>
      <c r="Y916" s="444"/>
      <c r="Z916" s="444"/>
      <c r="AA916" s="444"/>
    </row>
    <row r="917" spans="1:27" ht="14.5">
      <c r="A917" s="444"/>
      <c r="B917" s="444"/>
      <c r="C917" s="444"/>
      <c r="D917" s="444"/>
      <c r="E917" s="444"/>
      <c r="F917" s="444"/>
      <c r="G917" s="444"/>
      <c r="H917" s="444"/>
      <c r="I917" s="444"/>
      <c r="J917" s="444"/>
      <c r="K917" s="444"/>
      <c r="L917" s="444"/>
      <c r="M917" s="444"/>
      <c r="N917" s="444"/>
      <c r="O917" s="444"/>
      <c r="P917" s="444"/>
      <c r="Q917" s="444"/>
      <c r="R917" s="444"/>
      <c r="S917" s="444"/>
      <c r="T917" s="444"/>
      <c r="U917" s="444"/>
      <c r="V917" s="444"/>
      <c r="W917" s="444"/>
      <c r="X917" s="444"/>
      <c r="Y917" s="444"/>
      <c r="Z917" s="444"/>
      <c r="AA917" s="444"/>
    </row>
    <row r="918" spans="1:27" ht="14.5">
      <c r="A918" s="444"/>
      <c r="B918" s="444"/>
      <c r="C918" s="444"/>
      <c r="D918" s="444"/>
      <c r="E918" s="444"/>
      <c r="F918" s="444"/>
      <c r="G918" s="444"/>
      <c r="H918" s="444"/>
      <c r="I918" s="444"/>
      <c r="J918" s="444"/>
      <c r="K918" s="444"/>
      <c r="L918" s="444"/>
      <c r="M918" s="444"/>
      <c r="N918" s="444"/>
      <c r="O918" s="444"/>
      <c r="P918" s="444"/>
      <c r="Q918" s="444"/>
      <c r="R918" s="444"/>
      <c r="S918" s="444"/>
      <c r="T918" s="444"/>
      <c r="U918" s="444"/>
      <c r="V918" s="444"/>
      <c r="W918" s="444"/>
      <c r="X918" s="444"/>
      <c r="Y918" s="444"/>
      <c r="Z918" s="444"/>
      <c r="AA918" s="444"/>
    </row>
    <row r="919" spans="1:27" ht="14.5">
      <c r="A919" s="444"/>
      <c r="B919" s="444"/>
      <c r="C919" s="444"/>
      <c r="D919" s="444"/>
      <c r="E919" s="444"/>
      <c r="F919" s="444"/>
      <c r="G919" s="444"/>
      <c r="H919" s="444"/>
      <c r="I919" s="444"/>
      <c r="J919" s="444"/>
      <c r="K919" s="444"/>
      <c r="L919" s="444"/>
      <c r="M919" s="444"/>
      <c r="N919" s="444"/>
      <c r="O919" s="444"/>
      <c r="P919" s="444"/>
      <c r="Q919" s="444"/>
      <c r="R919" s="444"/>
      <c r="S919" s="444"/>
      <c r="T919" s="444"/>
      <c r="U919" s="444"/>
      <c r="V919" s="444"/>
      <c r="W919" s="444"/>
      <c r="X919" s="444"/>
      <c r="Y919" s="444"/>
      <c r="Z919" s="444"/>
      <c r="AA919" s="444"/>
    </row>
    <row r="920" spans="1:27" ht="14.5">
      <c r="A920" s="444"/>
      <c r="B920" s="444"/>
      <c r="C920" s="444"/>
      <c r="D920" s="444"/>
      <c r="E920" s="444"/>
      <c r="F920" s="444"/>
      <c r="G920" s="444"/>
      <c r="H920" s="444"/>
      <c r="I920" s="444"/>
      <c r="J920" s="444"/>
      <c r="K920" s="444"/>
      <c r="L920" s="444"/>
      <c r="M920" s="444"/>
      <c r="N920" s="444"/>
      <c r="O920" s="444"/>
      <c r="P920" s="444"/>
      <c r="Q920" s="444"/>
      <c r="R920" s="444"/>
      <c r="S920" s="444"/>
      <c r="T920" s="444"/>
      <c r="U920" s="444"/>
      <c r="V920" s="444"/>
      <c r="W920" s="444"/>
      <c r="X920" s="444"/>
      <c r="Y920" s="444"/>
      <c r="Z920" s="444"/>
      <c r="AA920" s="444"/>
    </row>
    <row r="921" spans="1:27" ht="14.5">
      <c r="A921" s="444"/>
      <c r="B921" s="444"/>
      <c r="C921" s="444"/>
      <c r="D921" s="444"/>
      <c r="E921" s="444"/>
      <c r="F921" s="444"/>
      <c r="G921" s="444"/>
      <c r="H921" s="444"/>
      <c r="I921" s="444"/>
      <c r="J921" s="444"/>
      <c r="K921" s="444"/>
      <c r="L921" s="444"/>
      <c r="M921" s="444"/>
      <c r="N921" s="444"/>
      <c r="O921" s="444"/>
      <c r="P921" s="444"/>
      <c r="Q921" s="444"/>
      <c r="R921" s="444"/>
      <c r="S921" s="444"/>
      <c r="T921" s="444"/>
      <c r="U921" s="444"/>
      <c r="V921" s="444"/>
      <c r="W921" s="444"/>
      <c r="X921" s="444"/>
      <c r="Y921" s="444"/>
      <c r="Z921" s="444"/>
      <c r="AA921" s="444"/>
    </row>
    <row r="922" spans="1:27" ht="14.5">
      <c r="A922" s="444"/>
      <c r="B922" s="444"/>
      <c r="C922" s="444"/>
      <c r="D922" s="444"/>
      <c r="E922" s="444"/>
      <c r="F922" s="444"/>
      <c r="G922" s="444"/>
      <c r="H922" s="444"/>
      <c r="I922" s="444"/>
      <c r="J922" s="444"/>
      <c r="K922" s="444"/>
      <c r="L922" s="444"/>
      <c r="M922" s="444"/>
      <c r="N922" s="444"/>
      <c r="O922" s="444"/>
      <c r="P922" s="444"/>
      <c r="Q922" s="444"/>
      <c r="R922" s="444"/>
      <c r="S922" s="444"/>
      <c r="T922" s="444"/>
      <c r="U922" s="444"/>
      <c r="V922" s="444"/>
      <c r="W922" s="444"/>
      <c r="X922" s="444"/>
      <c r="Y922" s="444"/>
      <c r="Z922" s="444"/>
      <c r="AA922" s="444"/>
    </row>
    <row r="923" spans="1:27" ht="14.5">
      <c r="A923" s="444"/>
      <c r="B923" s="444"/>
      <c r="C923" s="444"/>
      <c r="D923" s="444"/>
      <c r="E923" s="444"/>
      <c r="F923" s="444"/>
      <c r="G923" s="444"/>
      <c r="H923" s="444"/>
      <c r="I923" s="444"/>
      <c r="J923" s="444"/>
      <c r="K923" s="444"/>
      <c r="L923" s="444"/>
      <c r="M923" s="444"/>
      <c r="N923" s="444"/>
      <c r="O923" s="444"/>
      <c r="P923" s="444"/>
      <c r="Q923" s="444"/>
      <c r="R923" s="444"/>
      <c r="S923" s="444"/>
      <c r="T923" s="444"/>
      <c r="U923" s="444"/>
      <c r="V923" s="444"/>
      <c r="W923" s="444"/>
      <c r="X923" s="444"/>
      <c r="Y923" s="444"/>
      <c r="Z923" s="444"/>
      <c r="AA923" s="444"/>
    </row>
    <row r="924" spans="1:27" ht="14.5">
      <c r="A924" s="444"/>
      <c r="B924" s="444"/>
      <c r="C924" s="444"/>
      <c r="D924" s="444"/>
      <c r="E924" s="444"/>
      <c r="F924" s="444"/>
      <c r="G924" s="444"/>
      <c r="H924" s="444"/>
      <c r="I924" s="444"/>
      <c r="J924" s="444"/>
      <c r="K924" s="444"/>
      <c r="L924" s="444"/>
      <c r="M924" s="444"/>
      <c r="N924" s="444"/>
      <c r="O924" s="444"/>
      <c r="P924" s="444"/>
      <c r="Q924" s="444"/>
      <c r="R924" s="444"/>
      <c r="S924" s="444"/>
      <c r="T924" s="444"/>
      <c r="U924" s="444"/>
      <c r="V924" s="444"/>
      <c r="W924" s="444"/>
      <c r="X924" s="444"/>
      <c r="Y924" s="444"/>
      <c r="Z924" s="444"/>
      <c r="AA924" s="444"/>
    </row>
    <row r="925" spans="1:27" ht="14.5">
      <c r="A925" s="444"/>
      <c r="B925" s="444"/>
      <c r="C925" s="444"/>
      <c r="D925" s="444"/>
      <c r="E925" s="444"/>
      <c r="F925" s="444"/>
      <c r="G925" s="444"/>
      <c r="H925" s="444"/>
      <c r="I925" s="444"/>
      <c r="J925" s="444"/>
      <c r="K925" s="444"/>
      <c r="L925" s="444"/>
      <c r="M925" s="444"/>
      <c r="N925" s="444"/>
      <c r="O925" s="444"/>
      <c r="P925" s="444"/>
      <c r="Q925" s="444"/>
      <c r="R925" s="444"/>
      <c r="S925" s="444"/>
      <c r="T925" s="444"/>
      <c r="U925" s="444"/>
      <c r="V925" s="444"/>
      <c r="W925" s="444"/>
      <c r="X925" s="444"/>
      <c r="Y925" s="444"/>
      <c r="Z925" s="444"/>
      <c r="AA925" s="444"/>
    </row>
    <row r="926" spans="1:27" ht="14.5">
      <c r="A926" s="444"/>
      <c r="B926" s="444"/>
      <c r="C926" s="444"/>
      <c r="D926" s="444"/>
      <c r="E926" s="444"/>
      <c r="F926" s="444"/>
      <c r="G926" s="444"/>
      <c r="H926" s="444"/>
      <c r="I926" s="444"/>
      <c r="J926" s="444"/>
      <c r="K926" s="444"/>
      <c r="L926" s="444"/>
      <c r="M926" s="444"/>
      <c r="N926" s="444"/>
      <c r="O926" s="444"/>
      <c r="P926" s="444"/>
      <c r="Q926" s="444"/>
      <c r="R926" s="444"/>
      <c r="S926" s="444"/>
      <c r="T926" s="444"/>
      <c r="U926" s="444"/>
      <c r="V926" s="444"/>
      <c r="W926" s="444"/>
      <c r="X926" s="444"/>
      <c r="Y926" s="444"/>
      <c r="Z926" s="444"/>
      <c r="AA926" s="444"/>
    </row>
    <row r="927" spans="1:27" ht="14.5">
      <c r="A927" s="444"/>
      <c r="B927" s="444"/>
      <c r="C927" s="444"/>
      <c r="D927" s="444"/>
      <c r="E927" s="444"/>
      <c r="F927" s="444"/>
      <c r="G927" s="444"/>
      <c r="H927" s="444"/>
      <c r="I927" s="444"/>
      <c r="J927" s="444"/>
      <c r="K927" s="444"/>
      <c r="L927" s="444"/>
      <c r="M927" s="444"/>
      <c r="N927" s="444"/>
      <c r="O927" s="444"/>
      <c r="P927" s="444"/>
      <c r="Q927" s="444"/>
      <c r="R927" s="444"/>
      <c r="S927" s="444"/>
      <c r="T927" s="444"/>
      <c r="U927" s="444"/>
      <c r="V927" s="444"/>
      <c r="W927" s="444"/>
      <c r="X927" s="444"/>
      <c r="Y927" s="444"/>
      <c r="Z927" s="444"/>
      <c r="AA927" s="444"/>
    </row>
    <row r="928" spans="1:27" ht="14.5">
      <c r="A928" s="444"/>
      <c r="B928" s="444"/>
      <c r="C928" s="444"/>
      <c r="D928" s="444"/>
      <c r="E928" s="444"/>
      <c r="F928" s="444"/>
      <c r="G928" s="444"/>
      <c r="H928" s="444"/>
      <c r="I928" s="444"/>
      <c r="J928" s="444"/>
      <c r="K928" s="444"/>
      <c r="L928" s="444"/>
      <c r="M928" s="444"/>
      <c r="N928" s="444"/>
      <c r="O928" s="444"/>
      <c r="P928" s="444"/>
      <c r="Q928" s="444"/>
      <c r="R928" s="444"/>
      <c r="S928" s="444"/>
      <c r="T928" s="444"/>
      <c r="U928" s="444"/>
      <c r="V928" s="444"/>
      <c r="W928" s="444"/>
      <c r="X928" s="444"/>
      <c r="Y928" s="444"/>
      <c r="Z928" s="444"/>
      <c r="AA928" s="444"/>
    </row>
    <row r="929" spans="1:27" ht="14.5">
      <c r="A929" s="444"/>
      <c r="B929" s="444"/>
      <c r="C929" s="444"/>
      <c r="D929" s="444"/>
      <c r="E929" s="444"/>
      <c r="F929" s="444"/>
      <c r="G929" s="444"/>
      <c r="H929" s="444"/>
      <c r="I929" s="444"/>
      <c r="J929" s="444"/>
      <c r="K929" s="444"/>
      <c r="L929" s="444"/>
      <c r="M929" s="444"/>
      <c r="N929" s="444"/>
      <c r="O929" s="444"/>
      <c r="P929" s="444"/>
      <c r="Q929" s="444"/>
      <c r="R929" s="444"/>
      <c r="S929" s="444"/>
      <c r="T929" s="444"/>
      <c r="U929" s="444"/>
      <c r="V929" s="444"/>
      <c r="W929" s="444"/>
      <c r="X929" s="444"/>
      <c r="Y929" s="444"/>
      <c r="Z929" s="444"/>
      <c r="AA929" s="444"/>
    </row>
    <row r="930" spans="1:27" ht="14.5">
      <c r="A930" s="444"/>
      <c r="B930" s="444"/>
      <c r="C930" s="444"/>
      <c r="D930" s="444"/>
      <c r="E930" s="444"/>
      <c r="F930" s="444"/>
      <c r="G930" s="444"/>
      <c r="H930" s="444"/>
      <c r="I930" s="444"/>
      <c r="J930" s="444"/>
      <c r="K930" s="444"/>
      <c r="L930" s="444"/>
      <c r="M930" s="444"/>
      <c r="N930" s="444"/>
      <c r="O930" s="444"/>
      <c r="P930" s="444"/>
      <c r="Q930" s="444"/>
      <c r="R930" s="444"/>
      <c r="S930" s="444"/>
      <c r="T930" s="444"/>
      <c r="U930" s="444"/>
      <c r="V930" s="444"/>
      <c r="W930" s="444"/>
      <c r="X930" s="444"/>
      <c r="Y930" s="444"/>
      <c r="Z930" s="444"/>
      <c r="AA930" s="444"/>
    </row>
    <row r="931" spans="1:27" ht="14.5">
      <c r="A931" s="444"/>
      <c r="B931" s="444"/>
      <c r="C931" s="444"/>
      <c r="D931" s="444"/>
      <c r="E931" s="444"/>
      <c r="F931" s="444"/>
      <c r="G931" s="444"/>
      <c r="H931" s="444"/>
      <c r="I931" s="444"/>
      <c r="J931" s="444"/>
      <c r="K931" s="444"/>
      <c r="L931" s="444"/>
      <c r="M931" s="444"/>
      <c r="N931" s="444"/>
      <c r="O931" s="444"/>
      <c r="P931" s="444"/>
      <c r="Q931" s="444"/>
      <c r="R931" s="444"/>
      <c r="S931" s="444"/>
      <c r="T931" s="444"/>
      <c r="U931" s="444"/>
      <c r="V931" s="444"/>
      <c r="W931" s="444"/>
      <c r="X931" s="444"/>
      <c r="Y931" s="444"/>
      <c r="Z931" s="444"/>
      <c r="AA931" s="444"/>
    </row>
    <row r="932" spans="1:27" ht="14.5">
      <c r="A932" s="444"/>
      <c r="B932" s="444"/>
      <c r="C932" s="444"/>
      <c r="D932" s="444"/>
      <c r="E932" s="444"/>
      <c r="F932" s="444"/>
      <c r="G932" s="444"/>
      <c r="H932" s="444"/>
      <c r="I932" s="444"/>
      <c r="J932" s="444"/>
      <c r="K932" s="444"/>
      <c r="L932" s="444"/>
      <c r="M932" s="444"/>
      <c r="N932" s="444"/>
      <c r="O932" s="444"/>
      <c r="P932" s="444"/>
      <c r="Q932" s="444"/>
      <c r="R932" s="444"/>
      <c r="S932" s="444"/>
      <c r="T932" s="444"/>
      <c r="U932" s="444"/>
      <c r="V932" s="444"/>
      <c r="W932" s="444"/>
      <c r="X932" s="444"/>
      <c r="Y932" s="444"/>
      <c r="Z932" s="444"/>
      <c r="AA932" s="444"/>
    </row>
    <row r="933" spans="1:27" ht="14.5">
      <c r="A933" s="444"/>
      <c r="B933" s="444"/>
      <c r="C933" s="444"/>
      <c r="D933" s="444"/>
      <c r="E933" s="444"/>
      <c r="F933" s="444"/>
      <c r="G933" s="444"/>
      <c r="H933" s="444"/>
      <c r="I933" s="444"/>
      <c r="J933" s="444"/>
      <c r="K933" s="444"/>
      <c r="L933" s="444"/>
      <c r="M933" s="444"/>
      <c r="N933" s="444"/>
      <c r="O933" s="444"/>
      <c r="P933" s="444"/>
      <c r="Q933" s="444"/>
      <c r="R933" s="444"/>
      <c r="S933" s="444"/>
      <c r="T933" s="444"/>
      <c r="U933" s="444"/>
      <c r="V933" s="444"/>
      <c r="W933" s="444"/>
      <c r="X933" s="444"/>
      <c r="Y933" s="444"/>
      <c r="Z933" s="444"/>
      <c r="AA933" s="444"/>
    </row>
    <row r="934" spans="1:27" ht="14.5">
      <c r="A934" s="444"/>
      <c r="B934" s="444"/>
      <c r="C934" s="444"/>
      <c r="D934" s="444"/>
      <c r="E934" s="444"/>
      <c r="F934" s="444"/>
      <c r="G934" s="444"/>
      <c r="H934" s="444"/>
      <c r="I934" s="444"/>
      <c r="J934" s="444"/>
      <c r="K934" s="444"/>
      <c r="L934" s="444"/>
      <c r="M934" s="444"/>
      <c r="N934" s="444"/>
      <c r="O934" s="444"/>
      <c r="P934" s="444"/>
      <c r="Q934" s="444"/>
      <c r="R934" s="444"/>
      <c r="S934" s="444"/>
      <c r="T934" s="444"/>
      <c r="U934" s="444"/>
      <c r="V934" s="444"/>
      <c r="W934" s="444"/>
      <c r="X934" s="444"/>
      <c r="Y934" s="444"/>
      <c r="Z934" s="444"/>
      <c r="AA934" s="444"/>
    </row>
    <row r="935" spans="1:27" ht="14.5">
      <c r="A935" s="444"/>
      <c r="B935" s="444"/>
      <c r="C935" s="444"/>
      <c r="D935" s="444"/>
      <c r="E935" s="444"/>
      <c r="F935" s="444"/>
      <c r="G935" s="444"/>
      <c r="H935" s="444"/>
      <c r="I935" s="444"/>
      <c r="J935" s="444"/>
      <c r="K935" s="444"/>
      <c r="L935" s="444"/>
      <c r="M935" s="444"/>
      <c r="N935" s="444"/>
      <c r="O935" s="444"/>
      <c r="P935" s="444"/>
      <c r="Q935" s="444"/>
      <c r="R935" s="444"/>
      <c r="S935" s="444"/>
      <c r="T935" s="444"/>
      <c r="U935" s="444"/>
      <c r="V935" s="444"/>
      <c r="W935" s="444"/>
      <c r="X935" s="444"/>
      <c r="Y935" s="444"/>
      <c r="Z935" s="444"/>
      <c r="AA935" s="444"/>
    </row>
    <row r="936" spans="1:27" ht="14.5">
      <c r="A936" s="444"/>
      <c r="B936" s="444"/>
      <c r="C936" s="444"/>
      <c r="D936" s="444"/>
      <c r="E936" s="444"/>
      <c r="F936" s="444"/>
      <c r="G936" s="444"/>
      <c r="H936" s="444"/>
      <c r="I936" s="444"/>
      <c r="J936" s="444"/>
      <c r="K936" s="444"/>
      <c r="L936" s="444"/>
      <c r="M936" s="444"/>
      <c r="N936" s="444"/>
      <c r="O936" s="444"/>
      <c r="P936" s="444"/>
      <c r="Q936" s="444"/>
      <c r="R936" s="444"/>
      <c r="S936" s="444"/>
      <c r="T936" s="444"/>
      <c r="U936" s="444"/>
      <c r="V936" s="444"/>
      <c r="W936" s="444"/>
      <c r="X936" s="444"/>
      <c r="Y936" s="444"/>
      <c r="Z936" s="444"/>
      <c r="AA936" s="444"/>
    </row>
    <row r="937" spans="1:27" ht="14.5">
      <c r="A937" s="444"/>
      <c r="B937" s="444"/>
      <c r="C937" s="444"/>
      <c r="D937" s="444"/>
      <c r="E937" s="444"/>
      <c r="F937" s="444"/>
      <c r="G937" s="444"/>
      <c r="H937" s="444"/>
      <c r="I937" s="444"/>
      <c r="J937" s="444"/>
      <c r="K937" s="444"/>
      <c r="L937" s="444"/>
      <c r="M937" s="444"/>
      <c r="N937" s="444"/>
      <c r="O937" s="444"/>
      <c r="P937" s="444"/>
      <c r="Q937" s="444"/>
      <c r="R937" s="444"/>
      <c r="S937" s="444"/>
      <c r="T937" s="444"/>
      <c r="U937" s="444"/>
      <c r="V937" s="444"/>
      <c r="W937" s="444"/>
      <c r="X937" s="444"/>
      <c r="Y937" s="444"/>
      <c r="Z937" s="444"/>
      <c r="AA937" s="444"/>
    </row>
    <row r="938" spans="1:27" ht="14.5">
      <c r="A938" s="444"/>
      <c r="B938" s="444"/>
      <c r="C938" s="444"/>
      <c r="D938" s="444"/>
      <c r="E938" s="444"/>
      <c r="F938" s="444"/>
      <c r="G938" s="444"/>
      <c r="H938" s="444"/>
      <c r="I938" s="444"/>
      <c r="J938" s="444"/>
      <c r="K938" s="444"/>
      <c r="L938" s="444"/>
      <c r="M938" s="444"/>
      <c r="N938" s="444"/>
      <c r="O938" s="444"/>
      <c r="P938" s="444"/>
      <c r="Q938" s="444"/>
      <c r="R938" s="444"/>
      <c r="S938" s="444"/>
      <c r="T938" s="444"/>
      <c r="U938" s="444"/>
      <c r="V938" s="444"/>
      <c r="W938" s="444"/>
      <c r="X938" s="444"/>
      <c r="Y938" s="444"/>
      <c r="Z938" s="444"/>
      <c r="AA938" s="444"/>
    </row>
    <row r="939" spans="1:27" ht="14.5">
      <c r="A939" s="444"/>
      <c r="B939" s="444"/>
      <c r="C939" s="444"/>
      <c r="D939" s="444"/>
      <c r="E939" s="444"/>
      <c r="F939" s="444"/>
      <c r="G939" s="444"/>
      <c r="H939" s="444"/>
      <c r="I939" s="444"/>
      <c r="J939" s="444"/>
      <c r="K939" s="444"/>
      <c r="L939" s="444"/>
      <c r="M939" s="444"/>
      <c r="N939" s="444"/>
      <c r="O939" s="444"/>
      <c r="P939" s="444"/>
      <c r="Q939" s="444"/>
      <c r="R939" s="444"/>
      <c r="S939" s="444"/>
      <c r="T939" s="444"/>
      <c r="U939" s="444"/>
      <c r="V939" s="444"/>
      <c r="W939" s="444"/>
      <c r="X939" s="444"/>
      <c r="Y939" s="444"/>
      <c r="Z939" s="444"/>
      <c r="AA939" s="444"/>
    </row>
    <row r="940" spans="1:27" ht="14.5">
      <c r="A940" s="444"/>
      <c r="B940" s="444"/>
      <c r="C940" s="444"/>
      <c r="D940" s="444"/>
      <c r="E940" s="444"/>
      <c r="F940" s="444"/>
      <c r="G940" s="444"/>
      <c r="H940" s="444"/>
      <c r="I940" s="444"/>
      <c r="J940" s="444"/>
      <c r="K940" s="444"/>
      <c r="L940" s="444"/>
      <c r="M940" s="444"/>
      <c r="N940" s="444"/>
      <c r="O940" s="444"/>
      <c r="P940" s="444"/>
      <c r="Q940" s="444"/>
      <c r="R940" s="444"/>
      <c r="S940" s="444"/>
      <c r="T940" s="444"/>
      <c r="U940" s="444"/>
      <c r="V940" s="444"/>
      <c r="W940" s="444"/>
      <c r="X940" s="444"/>
      <c r="Y940" s="444"/>
      <c r="Z940" s="444"/>
      <c r="AA940" s="444"/>
    </row>
    <row r="941" spans="1:27" ht="14.5">
      <c r="A941" s="444"/>
      <c r="B941" s="444"/>
      <c r="C941" s="444"/>
      <c r="D941" s="444"/>
      <c r="E941" s="444"/>
      <c r="F941" s="444"/>
      <c r="G941" s="444"/>
      <c r="H941" s="444"/>
      <c r="I941" s="444"/>
      <c r="J941" s="444"/>
      <c r="K941" s="444"/>
      <c r="L941" s="444"/>
      <c r="M941" s="444"/>
      <c r="N941" s="444"/>
      <c r="O941" s="444"/>
      <c r="P941" s="444"/>
      <c r="Q941" s="444"/>
      <c r="R941" s="444"/>
      <c r="S941" s="444"/>
      <c r="T941" s="444"/>
      <c r="U941" s="444"/>
      <c r="V941" s="444"/>
      <c r="W941" s="444"/>
      <c r="X941" s="444"/>
      <c r="Y941" s="444"/>
      <c r="Z941" s="444"/>
      <c r="AA941" s="444"/>
    </row>
    <row r="942" spans="1:27" ht="14.5">
      <c r="A942" s="444"/>
      <c r="B942" s="444"/>
      <c r="C942" s="444"/>
      <c r="D942" s="444"/>
      <c r="E942" s="444"/>
      <c r="F942" s="444"/>
      <c r="G942" s="444"/>
      <c r="H942" s="444"/>
      <c r="I942" s="444"/>
      <c r="J942" s="444"/>
      <c r="K942" s="444"/>
      <c r="L942" s="444"/>
      <c r="M942" s="444"/>
      <c r="N942" s="444"/>
      <c r="O942" s="444"/>
      <c r="P942" s="444"/>
      <c r="Q942" s="444"/>
      <c r="R942" s="444"/>
      <c r="S942" s="444"/>
      <c r="T942" s="444"/>
      <c r="U942" s="444"/>
      <c r="V942" s="444"/>
      <c r="W942" s="444"/>
      <c r="X942" s="444"/>
      <c r="Y942" s="444"/>
      <c r="Z942" s="444"/>
      <c r="AA942" s="444"/>
    </row>
    <row r="943" spans="1:27" ht="14.5">
      <c r="A943" s="444"/>
      <c r="B943" s="444"/>
      <c r="C943" s="444"/>
      <c r="D943" s="444"/>
      <c r="E943" s="444"/>
      <c r="F943" s="444"/>
      <c r="G943" s="444"/>
      <c r="H943" s="444"/>
      <c r="I943" s="444"/>
      <c r="J943" s="444"/>
      <c r="K943" s="444"/>
      <c r="L943" s="444"/>
      <c r="M943" s="444"/>
      <c r="N943" s="444"/>
      <c r="O943" s="444"/>
      <c r="P943" s="444"/>
      <c r="Q943" s="444"/>
      <c r="R943" s="444"/>
      <c r="S943" s="444"/>
      <c r="T943" s="444"/>
      <c r="U943" s="444"/>
      <c r="V943" s="444"/>
      <c r="W943" s="444"/>
      <c r="X943" s="444"/>
      <c r="Y943" s="444"/>
      <c r="Z943" s="444"/>
      <c r="AA943" s="444"/>
    </row>
    <row r="944" spans="1:27" ht="14.5">
      <c r="A944" s="444"/>
      <c r="B944" s="444"/>
      <c r="C944" s="444"/>
      <c r="D944" s="444"/>
      <c r="E944" s="444"/>
      <c r="F944" s="444"/>
      <c r="G944" s="444"/>
      <c r="H944" s="444"/>
      <c r="I944" s="444"/>
      <c r="J944" s="444"/>
      <c r="K944" s="444"/>
      <c r="L944" s="444"/>
      <c r="M944" s="444"/>
      <c r="N944" s="444"/>
      <c r="O944" s="444"/>
      <c r="P944" s="444"/>
      <c r="Q944" s="444"/>
      <c r="R944" s="444"/>
      <c r="S944" s="444"/>
      <c r="T944" s="444"/>
      <c r="U944" s="444"/>
      <c r="V944" s="444"/>
      <c r="W944" s="444"/>
      <c r="X944" s="444"/>
      <c r="Y944" s="444"/>
      <c r="Z944" s="444"/>
      <c r="AA944" s="444"/>
    </row>
    <row r="945" spans="1:27" ht="14.5">
      <c r="A945" s="444"/>
      <c r="B945" s="444"/>
      <c r="C945" s="444"/>
      <c r="D945" s="444"/>
      <c r="E945" s="444"/>
      <c r="F945" s="444"/>
      <c r="G945" s="444"/>
      <c r="H945" s="444"/>
      <c r="I945" s="444"/>
      <c r="J945" s="444"/>
      <c r="K945" s="444"/>
      <c r="L945" s="444"/>
      <c r="M945" s="444"/>
      <c r="N945" s="444"/>
      <c r="O945" s="444"/>
      <c r="P945" s="444"/>
      <c r="Q945" s="444"/>
      <c r="R945" s="444"/>
      <c r="S945" s="444"/>
      <c r="T945" s="444"/>
      <c r="U945" s="444"/>
      <c r="V945" s="444"/>
      <c r="W945" s="444"/>
      <c r="X945" s="444"/>
      <c r="Y945" s="444"/>
      <c r="Z945" s="444"/>
      <c r="AA945" s="444"/>
    </row>
    <row r="946" spans="1:27" ht="14.5">
      <c r="A946" s="444"/>
      <c r="B946" s="444"/>
      <c r="C946" s="444"/>
      <c r="D946" s="444"/>
      <c r="E946" s="444"/>
      <c r="F946" s="444"/>
      <c r="G946" s="444"/>
      <c r="H946" s="444"/>
      <c r="I946" s="444"/>
      <c r="J946" s="444"/>
      <c r="K946" s="444"/>
      <c r="L946" s="444"/>
      <c r="M946" s="444"/>
      <c r="N946" s="444"/>
      <c r="O946" s="444"/>
      <c r="P946" s="444"/>
      <c r="Q946" s="444"/>
      <c r="R946" s="444"/>
      <c r="S946" s="444"/>
      <c r="T946" s="444"/>
      <c r="U946" s="444"/>
      <c r="V946" s="444"/>
      <c r="W946" s="444"/>
      <c r="X946" s="444"/>
      <c r="Y946" s="444"/>
      <c r="Z946" s="444"/>
      <c r="AA946" s="444"/>
    </row>
    <row r="947" spans="1:27" ht="14.5">
      <c r="A947" s="444"/>
      <c r="B947" s="444"/>
      <c r="C947" s="444"/>
      <c r="D947" s="444"/>
      <c r="E947" s="444"/>
      <c r="F947" s="444"/>
      <c r="G947" s="444"/>
      <c r="H947" s="444"/>
      <c r="I947" s="444"/>
      <c r="J947" s="444"/>
      <c r="K947" s="444"/>
      <c r="L947" s="444"/>
      <c r="M947" s="444"/>
      <c r="N947" s="444"/>
      <c r="O947" s="444"/>
      <c r="P947" s="444"/>
      <c r="Q947" s="444"/>
      <c r="R947" s="444"/>
      <c r="S947" s="444"/>
      <c r="T947" s="444"/>
      <c r="U947" s="444"/>
      <c r="V947" s="444"/>
      <c r="W947" s="444"/>
      <c r="X947" s="444"/>
      <c r="Y947" s="444"/>
      <c r="Z947" s="444"/>
      <c r="AA947" s="444"/>
    </row>
    <row r="948" spans="1:27" ht="14.5">
      <c r="A948" s="444"/>
      <c r="B948" s="444"/>
      <c r="C948" s="444"/>
      <c r="D948" s="444"/>
      <c r="E948" s="444"/>
      <c r="F948" s="444"/>
      <c r="G948" s="444"/>
      <c r="H948" s="444"/>
      <c r="I948" s="444"/>
      <c r="J948" s="444"/>
      <c r="K948" s="444"/>
      <c r="L948" s="444"/>
      <c r="M948" s="444"/>
      <c r="N948" s="444"/>
      <c r="O948" s="444"/>
      <c r="P948" s="444"/>
      <c r="Q948" s="444"/>
      <c r="R948" s="444"/>
      <c r="S948" s="444"/>
      <c r="T948" s="444"/>
      <c r="U948" s="444"/>
      <c r="V948" s="444"/>
      <c r="W948" s="444"/>
      <c r="X948" s="444"/>
      <c r="Y948" s="444"/>
      <c r="Z948" s="444"/>
      <c r="AA948" s="444"/>
    </row>
    <row r="949" spans="1:27" ht="14.5">
      <c r="A949" s="444"/>
      <c r="B949" s="444"/>
      <c r="C949" s="444"/>
      <c r="D949" s="444"/>
      <c r="E949" s="444"/>
      <c r="F949" s="444"/>
      <c r="G949" s="444"/>
      <c r="H949" s="444"/>
      <c r="I949" s="444"/>
      <c r="J949" s="444"/>
      <c r="K949" s="444"/>
      <c r="L949" s="444"/>
      <c r="M949" s="444"/>
      <c r="N949" s="444"/>
      <c r="O949" s="444"/>
      <c r="P949" s="444"/>
      <c r="Q949" s="444"/>
      <c r="R949" s="444"/>
      <c r="S949" s="444"/>
      <c r="T949" s="444"/>
      <c r="U949" s="444"/>
      <c r="V949" s="444"/>
      <c r="W949" s="444"/>
      <c r="X949" s="444"/>
      <c r="Y949" s="444"/>
      <c r="Z949" s="444"/>
      <c r="AA949" s="444"/>
    </row>
    <row r="950" spans="1:27" ht="14.5">
      <c r="A950" s="444"/>
      <c r="B950" s="444"/>
      <c r="C950" s="444"/>
      <c r="D950" s="444"/>
      <c r="E950" s="444"/>
      <c r="F950" s="444"/>
      <c r="G950" s="444"/>
      <c r="H950" s="444"/>
      <c r="I950" s="444"/>
      <c r="J950" s="444"/>
      <c r="K950" s="444"/>
      <c r="L950" s="444"/>
      <c r="M950" s="444"/>
      <c r="N950" s="444"/>
      <c r="O950" s="444"/>
      <c r="P950" s="444"/>
      <c r="Q950" s="444"/>
      <c r="R950" s="444"/>
      <c r="S950" s="444"/>
      <c r="T950" s="444"/>
      <c r="U950" s="444"/>
      <c r="V950" s="444"/>
      <c r="W950" s="444"/>
      <c r="X950" s="444"/>
      <c r="Y950" s="444"/>
      <c r="Z950" s="444"/>
      <c r="AA950" s="444"/>
    </row>
    <row r="951" spans="1:27" ht="14.5">
      <c r="A951" s="444"/>
      <c r="B951" s="444"/>
      <c r="C951" s="444"/>
      <c r="D951" s="444"/>
      <c r="E951" s="444"/>
      <c r="F951" s="444"/>
      <c r="G951" s="444"/>
      <c r="H951" s="444"/>
      <c r="I951" s="444"/>
      <c r="J951" s="444"/>
      <c r="K951" s="444"/>
      <c r="L951" s="444"/>
      <c r="M951" s="444"/>
      <c r="N951" s="444"/>
      <c r="O951" s="444"/>
      <c r="P951" s="444"/>
      <c r="Q951" s="444"/>
      <c r="R951" s="444"/>
      <c r="S951" s="444"/>
      <c r="T951" s="444"/>
      <c r="U951" s="444"/>
      <c r="V951" s="444"/>
      <c r="W951" s="444"/>
      <c r="X951" s="444"/>
      <c r="Y951" s="444"/>
      <c r="Z951" s="444"/>
      <c r="AA951" s="444"/>
    </row>
    <row r="952" spans="1:27" ht="14.5">
      <c r="A952" s="444"/>
      <c r="B952" s="444"/>
      <c r="C952" s="444"/>
      <c r="D952" s="444"/>
      <c r="E952" s="444"/>
      <c r="F952" s="444"/>
      <c r="G952" s="444"/>
      <c r="H952" s="444"/>
      <c r="I952" s="444"/>
      <c r="J952" s="444"/>
      <c r="K952" s="444"/>
      <c r="L952" s="444"/>
      <c r="M952" s="444"/>
      <c r="N952" s="444"/>
      <c r="O952" s="444"/>
      <c r="P952" s="444"/>
      <c r="Q952" s="444"/>
      <c r="R952" s="444"/>
      <c r="S952" s="444"/>
      <c r="T952" s="444"/>
      <c r="U952" s="444"/>
      <c r="V952" s="444"/>
      <c r="W952" s="444"/>
      <c r="X952" s="444"/>
      <c r="Y952" s="444"/>
      <c r="Z952" s="444"/>
      <c r="AA952" s="444"/>
    </row>
    <row r="953" spans="1:27" ht="14.5">
      <c r="A953" s="444"/>
      <c r="B953" s="444"/>
      <c r="C953" s="444"/>
      <c r="D953" s="444"/>
      <c r="E953" s="444"/>
      <c r="F953" s="444"/>
      <c r="G953" s="444"/>
      <c r="H953" s="444"/>
      <c r="I953" s="444"/>
      <c r="J953" s="444"/>
      <c r="K953" s="444"/>
      <c r="L953" s="444"/>
      <c r="M953" s="444"/>
      <c r="N953" s="444"/>
      <c r="O953" s="444"/>
      <c r="P953" s="444"/>
      <c r="Q953" s="444"/>
      <c r="R953" s="444"/>
      <c r="S953" s="444"/>
      <c r="T953" s="444"/>
      <c r="U953" s="444"/>
      <c r="V953" s="444"/>
      <c r="W953" s="444"/>
      <c r="X953" s="444"/>
      <c r="Y953" s="444"/>
      <c r="Z953" s="444"/>
      <c r="AA953" s="444"/>
    </row>
    <row r="954" spans="1:27" ht="14.5">
      <c r="A954" s="444"/>
      <c r="B954" s="444"/>
      <c r="C954" s="444"/>
      <c r="D954" s="444"/>
      <c r="E954" s="444"/>
      <c r="F954" s="444"/>
      <c r="G954" s="444"/>
      <c r="H954" s="444"/>
      <c r="I954" s="444"/>
      <c r="J954" s="444"/>
      <c r="K954" s="444"/>
      <c r="L954" s="444"/>
      <c r="M954" s="444"/>
      <c r="N954" s="444"/>
      <c r="O954" s="444"/>
      <c r="P954" s="444"/>
      <c r="Q954" s="444"/>
      <c r="R954" s="444"/>
      <c r="S954" s="444"/>
      <c r="T954" s="444"/>
      <c r="U954" s="444"/>
      <c r="V954" s="444"/>
      <c r="W954" s="444"/>
      <c r="X954" s="444"/>
      <c r="Y954" s="444"/>
      <c r="Z954" s="444"/>
      <c r="AA954" s="444"/>
    </row>
    <row r="955" spans="1:27" ht="14.5">
      <c r="A955" s="444"/>
      <c r="B955" s="444"/>
      <c r="C955" s="444"/>
      <c r="D955" s="444"/>
      <c r="E955" s="444"/>
      <c r="F955" s="444"/>
      <c r="G955" s="444"/>
      <c r="H955" s="444"/>
      <c r="I955" s="444"/>
      <c r="J955" s="444"/>
      <c r="K955" s="444"/>
      <c r="L955" s="444"/>
      <c r="M955" s="444"/>
      <c r="N955" s="444"/>
      <c r="O955" s="444"/>
      <c r="P955" s="444"/>
      <c r="Q955" s="444"/>
      <c r="R955" s="444"/>
      <c r="S955" s="444"/>
      <c r="T955" s="444"/>
      <c r="U955" s="444"/>
      <c r="V955" s="444"/>
      <c r="W955" s="444"/>
      <c r="X955" s="444"/>
      <c r="Y955" s="444"/>
      <c r="Z955" s="444"/>
      <c r="AA955" s="444"/>
    </row>
    <row r="956" spans="1:27" ht="14.5">
      <c r="A956" s="444"/>
      <c r="B956" s="444"/>
      <c r="C956" s="444"/>
      <c r="D956" s="444"/>
      <c r="E956" s="444"/>
      <c r="F956" s="444"/>
      <c r="G956" s="444"/>
      <c r="H956" s="444"/>
      <c r="I956" s="444"/>
      <c r="J956" s="444"/>
      <c r="K956" s="444"/>
      <c r="L956" s="444"/>
      <c r="M956" s="444"/>
      <c r="N956" s="444"/>
      <c r="O956" s="444"/>
      <c r="P956" s="444"/>
      <c r="Q956" s="444"/>
      <c r="R956" s="444"/>
      <c r="S956" s="444"/>
      <c r="T956" s="444"/>
      <c r="U956" s="444"/>
      <c r="V956" s="444"/>
      <c r="W956" s="444"/>
      <c r="X956" s="444"/>
      <c r="Y956" s="444"/>
      <c r="Z956" s="444"/>
      <c r="AA956" s="444"/>
    </row>
    <row r="957" spans="1:27" ht="14.5">
      <c r="A957" s="444"/>
      <c r="B957" s="444"/>
      <c r="C957" s="444"/>
      <c r="D957" s="444"/>
      <c r="E957" s="444"/>
      <c r="F957" s="444"/>
      <c r="G957" s="444"/>
      <c r="H957" s="444"/>
      <c r="I957" s="444"/>
      <c r="J957" s="444"/>
      <c r="K957" s="444"/>
      <c r="L957" s="444"/>
      <c r="M957" s="444"/>
      <c r="N957" s="444"/>
      <c r="O957" s="444"/>
      <c r="P957" s="444"/>
      <c r="Q957" s="444"/>
      <c r="R957" s="444"/>
      <c r="S957" s="444"/>
      <c r="T957" s="444"/>
      <c r="U957" s="444"/>
      <c r="V957" s="444"/>
      <c r="W957" s="444"/>
      <c r="X957" s="444"/>
      <c r="Y957" s="444"/>
      <c r="Z957" s="444"/>
      <c r="AA957" s="444"/>
    </row>
    <row r="958" spans="1:27" ht="14.5">
      <c r="A958" s="444"/>
      <c r="B958" s="444"/>
      <c r="C958" s="444"/>
      <c r="D958" s="444"/>
      <c r="E958" s="444"/>
      <c r="F958" s="444"/>
      <c r="G958" s="444"/>
      <c r="H958" s="444"/>
      <c r="I958" s="444"/>
      <c r="J958" s="444"/>
      <c r="K958" s="444"/>
      <c r="L958" s="444"/>
      <c r="M958" s="444"/>
      <c r="N958" s="444"/>
      <c r="O958" s="444"/>
      <c r="P958" s="444"/>
      <c r="Q958" s="444"/>
      <c r="R958" s="444"/>
      <c r="S958" s="444"/>
      <c r="T958" s="444"/>
      <c r="U958" s="444"/>
      <c r="V958" s="444"/>
      <c r="W958" s="444"/>
      <c r="X958" s="444"/>
      <c r="Y958" s="444"/>
      <c r="Z958" s="444"/>
      <c r="AA958" s="444"/>
    </row>
    <row r="959" spans="1:27" ht="14.5">
      <c r="A959" s="444"/>
      <c r="B959" s="444"/>
      <c r="C959" s="444"/>
      <c r="D959" s="444"/>
      <c r="E959" s="444"/>
      <c r="F959" s="444"/>
      <c r="G959" s="444"/>
      <c r="H959" s="444"/>
      <c r="I959" s="444"/>
      <c r="J959" s="444"/>
      <c r="K959" s="444"/>
      <c r="L959" s="444"/>
      <c r="M959" s="444"/>
      <c r="N959" s="444"/>
      <c r="O959" s="444"/>
      <c r="P959" s="444"/>
      <c r="Q959" s="444"/>
      <c r="R959" s="444"/>
      <c r="S959" s="444"/>
      <c r="T959" s="444"/>
      <c r="U959" s="444"/>
      <c r="V959" s="444"/>
      <c r="W959" s="444"/>
      <c r="X959" s="444"/>
      <c r="Y959" s="444"/>
      <c r="Z959" s="444"/>
      <c r="AA959" s="444"/>
    </row>
    <row r="960" spans="1:27" ht="14.5">
      <c r="A960" s="444"/>
      <c r="B960" s="444"/>
      <c r="C960" s="444"/>
      <c r="D960" s="444"/>
      <c r="E960" s="444"/>
      <c r="F960" s="444"/>
      <c r="G960" s="444"/>
      <c r="H960" s="444"/>
      <c r="I960" s="444"/>
      <c r="J960" s="444"/>
      <c r="K960" s="444"/>
      <c r="L960" s="444"/>
      <c r="M960" s="444"/>
      <c r="N960" s="444"/>
      <c r="O960" s="444"/>
      <c r="P960" s="444"/>
      <c r="Q960" s="444"/>
      <c r="R960" s="444"/>
      <c r="S960" s="444"/>
      <c r="T960" s="444"/>
      <c r="U960" s="444"/>
      <c r="V960" s="444"/>
      <c r="W960" s="444"/>
      <c r="X960" s="444"/>
      <c r="Y960" s="444"/>
      <c r="Z960" s="444"/>
      <c r="AA960" s="444"/>
    </row>
    <row r="961" spans="1:27" ht="14.5">
      <c r="A961" s="444"/>
      <c r="B961" s="444"/>
      <c r="C961" s="444"/>
      <c r="D961" s="444"/>
      <c r="E961" s="444"/>
      <c r="F961" s="444"/>
      <c r="G961" s="444"/>
      <c r="H961" s="444"/>
      <c r="I961" s="444"/>
      <c r="J961" s="444"/>
      <c r="K961" s="444"/>
      <c r="L961" s="444"/>
      <c r="M961" s="444"/>
      <c r="N961" s="444"/>
      <c r="O961" s="444"/>
      <c r="P961" s="444"/>
      <c r="Q961" s="444"/>
      <c r="R961" s="444"/>
      <c r="S961" s="444"/>
      <c r="T961" s="444"/>
      <c r="U961" s="444"/>
      <c r="V961" s="444"/>
      <c r="W961" s="444"/>
      <c r="X961" s="444"/>
      <c r="Y961" s="444"/>
      <c r="Z961" s="444"/>
      <c r="AA961" s="444"/>
    </row>
    <row r="962" spans="1:27" ht="14.5">
      <c r="A962" s="444"/>
      <c r="B962" s="444"/>
      <c r="C962" s="444"/>
      <c r="D962" s="444"/>
      <c r="E962" s="444"/>
      <c r="F962" s="444"/>
      <c r="G962" s="444"/>
      <c r="H962" s="444"/>
      <c r="I962" s="444"/>
      <c r="J962" s="444"/>
      <c r="K962" s="444"/>
      <c r="L962" s="444"/>
      <c r="M962" s="444"/>
      <c r="N962" s="444"/>
      <c r="O962" s="444"/>
      <c r="P962" s="444"/>
      <c r="Q962" s="444"/>
      <c r="R962" s="444"/>
      <c r="S962" s="444"/>
      <c r="T962" s="444"/>
      <c r="U962" s="444"/>
      <c r="V962" s="444"/>
      <c r="W962" s="444"/>
      <c r="X962" s="444"/>
      <c r="Y962" s="444"/>
      <c r="Z962" s="444"/>
      <c r="AA962" s="444"/>
    </row>
    <row r="963" spans="1:27" ht="14.5">
      <c r="A963" s="444"/>
      <c r="B963" s="444"/>
      <c r="C963" s="444"/>
      <c r="D963" s="444"/>
      <c r="E963" s="444"/>
      <c r="F963" s="444"/>
      <c r="G963" s="444"/>
      <c r="H963" s="444"/>
      <c r="I963" s="444"/>
      <c r="J963" s="444"/>
      <c r="K963" s="444"/>
      <c r="L963" s="444"/>
      <c r="M963" s="444"/>
      <c r="N963" s="444"/>
      <c r="O963" s="444"/>
      <c r="P963" s="444"/>
      <c r="Q963" s="444"/>
      <c r="R963" s="444"/>
      <c r="S963" s="444"/>
      <c r="T963" s="444"/>
      <c r="U963" s="444"/>
      <c r="V963" s="444"/>
      <c r="W963" s="444"/>
      <c r="X963" s="444"/>
      <c r="Y963" s="444"/>
      <c r="Z963" s="444"/>
      <c r="AA963" s="444"/>
    </row>
    <row r="964" spans="1:27" ht="14.5">
      <c r="A964" s="444"/>
      <c r="B964" s="444"/>
      <c r="C964" s="444"/>
      <c r="D964" s="444"/>
      <c r="E964" s="444"/>
      <c r="F964" s="444"/>
      <c r="G964" s="444"/>
      <c r="H964" s="444"/>
      <c r="I964" s="444"/>
      <c r="J964" s="444"/>
      <c r="K964" s="444"/>
      <c r="L964" s="444"/>
      <c r="M964" s="444"/>
      <c r="N964" s="444"/>
      <c r="O964" s="444"/>
      <c r="P964" s="444"/>
      <c r="Q964" s="444"/>
      <c r="R964" s="444"/>
      <c r="S964" s="444"/>
      <c r="T964" s="444"/>
      <c r="U964" s="444"/>
      <c r="V964" s="444"/>
      <c r="W964" s="444"/>
      <c r="X964" s="444"/>
      <c r="Y964" s="444"/>
      <c r="Z964" s="444"/>
      <c r="AA964" s="444"/>
    </row>
    <row r="965" spans="1:27" ht="14.5">
      <c r="A965" s="444"/>
      <c r="B965" s="444"/>
      <c r="C965" s="444"/>
      <c r="D965" s="444"/>
      <c r="E965" s="444"/>
      <c r="F965" s="444"/>
      <c r="G965" s="444"/>
      <c r="H965" s="444"/>
      <c r="I965" s="444"/>
      <c r="J965" s="444"/>
      <c r="K965" s="444"/>
      <c r="L965" s="444"/>
      <c r="M965" s="444"/>
      <c r="N965" s="444"/>
      <c r="O965" s="444"/>
      <c r="P965" s="444"/>
      <c r="Q965" s="444"/>
      <c r="R965" s="444"/>
      <c r="S965" s="444"/>
      <c r="T965" s="444"/>
      <c r="U965" s="444"/>
      <c r="V965" s="444"/>
      <c r="W965" s="444"/>
      <c r="X965" s="444"/>
      <c r="Y965" s="444"/>
      <c r="Z965" s="444"/>
      <c r="AA965" s="444"/>
    </row>
    <row r="966" spans="1:27" ht="14.5">
      <c r="A966" s="444"/>
      <c r="B966" s="444"/>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c r="AA966" s="444"/>
    </row>
    <row r="967" spans="1:27" ht="14.5">
      <c r="A967" s="444"/>
      <c r="B967" s="444"/>
      <c r="C967" s="444"/>
      <c r="D967" s="444"/>
      <c r="E967" s="444"/>
      <c r="F967" s="444"/>
      <c r="G967" s="444"/>
      <c r="H967" s="444"/>
      <c r="I967" s="444"/>
      <c r="J967" s="444"/>
      <c r="K967" s="444"/>
      <c r="L967" s="444"/>
      <c r="M967" s="444"/>
      <c r="N967" s="444"/>
      <c r="O967" s="444"/>
      <c r="P967" s="444"/>
      <c r="Q967" s="444"/>
      <c r="R967" s="444"/>
      <c r="S967" s="444"/>
      <c r="T967" s="444"/>
      <c r="U967" s="444"/>
      <c r="V967" s="444"/>
      <c r="W967" s="444"/>
      <c r="X967" s="444"/>
      <c r="Y967" s="444"/>
      <c r="Z967" s="444"/>
      <c r="AA967" s="444"/>
    </row>
    <row r="968" spans="1:27" ht="14.5">
      <c r="A968" s="444"/>
      <c r="B968" s="444"/>
      <c r="C968" s="444"/>
      <c r="D968" s="444"/>
      <c r="E968" s="444"/>
      <c r="F968" s="444"/>
      <c r="G968" s="444"/>
      <c r="H968" s="444"/>
      <c r="I968" s="444"/>
      <c r="J968" s="444"/>
      <c r="K968" s="444"/>
      <c r="L968" s="444"/>
      <c r="M968" s="444"/>
      <c r="N968" s="444"/>
      <c r="O968" s="444"/>
      <c r="P968" s="444"/>
      <c r="Q968" s="444"/>
      <c r="R968" s="444"/>
      <c r="S968" s="444"/>
      <c r="T968" s="444"/>
      <c r="U968" s="444"/>
      <c r="V968" s="444"/>
      <c r="W968" s="444"/>
      <c r="X968" s="444"/>
      <c r="Y968" s="444"/>
      <c r="Z968" s="444"/>
      <c r="AA968" s="444"/>
    </row>
    <row r="969" spans="1:27" ht="14.5">
      <c r="A969" s="444"/>
      <c r="B969" s="444"/>
      <c r="C969" s="444"/>
      <c r="D969" s="444"/>
      <c r="E969" s="444"/>
      <c r="F969" s="444"/>
      <c r="G969" s="444"/>
      <c r="H969" s="444"/>
      <c r="I969" s="444"/>
      <c r="J969" s="444"/>
      <c r="K969" s="444"/>
      <c r="L969" s="444"/>
      <c r="M969" s="444"/>
      <c r="N969" s="444"/>
      <c r="O969" s="444"/>
      <c r="P969" s="444"/>
      <c r="Q969" s="444"/>
      <c r="R969" s="444"/>
      <c r="S969" s="444"/>
      <c r="T969" s="444"/>
      <c r="U969" s="444"/>
      <c r="V969" s="444"/>
      <c r="W969" s="444"/>
      <c r="X969" s="444"/>
      <c r="Y969" s="444"/>
      <c r="Z969" s="444"/>
      <c r="AA969" s="444"/>
    </row>
    <row r="970" spans="1:27" ht="14.5">
      <c r="A970" s="444"/>
      <c r="B970" s="444"/>
      <c r="C970" s="444"/>
      <c r="D970" s="444"/>
      <c r="E970" s="444"/>
      <c r="F970" s="444"/>
      <c r="G970" s="444"/>
      <c r="H970" s="444"/>
      <c r="I970" s="444"/>
      <c r="J970" s="444"/>
      <c r="K970" s="444"/>
      <c r="L970" s="444"/>
      <c r="M970" s="444"/>
      <c r="N970" s="444"/>
      <c r="O970" s="444"/>
      <c r="P970" s="444"/>
      <c r="Q970" s="444"/>
      <c r="R970" s="444"/>
      <c r="S970" s="444"/>
      <c r="T970" s="444"/>
      <c r="U970" s="444"/>
      <c r="V970" s="444"/>
      <c r="W970" s="444"/>
      <c r="X970" s="444"/>
      <c r="Y970" s="444"/>
      <c r="Z970" s="444"/>
      <c r="AA970" s="444"/>
    </row>
    <row r="971" spans="1:27" ht="14.5">
      <c r="A971" s="444"/>
      <c r="B971" s="444"/>
      <c r="C971" s="444"/>
      <c r="D971" s="444"/>
      <c r="E971" s="444"/>
      <c r="F971" s="444"/>
      <c r="G971" s="444"/>
      <c r="H971" s="444"/>
      <c r="I971" s="444"/>
      <c r="J971" s="444"/>
      <c r="K971" s="444"/>
      <c r="L971" s="444"/>
      <c r="M971" s="444"/>
      <c r="N971" s="444"/>
      <c r="O971" s="444"/>
      <c r="P971" s="444"/>
      <c r="Q971" s="444"/>
      <c r="R971" s="444"/>
      <c r="S971" s="444"/>
      <c r="T971" s="444"/>
      <c r="U971" s="444"/>
      <c r="V971" s="444"/>
      <c r="W971" s="444"/>
      <c r="X971" s="444"/>
      <c r="Y971" s="444"/>
      <c r="Z971" s="444"/>
      <c r="AA971" s="444"/>
    </row>
    <row r="972" spans="1:27" ht="14.5">
      <c r="A972" s="444"/>
      <c r="B972" s="444"/>
      <c r="C972" s="444"/>
      <c r="D972" s="444"/>
      <c r="E972" s="444"/>
      <c r="F972" s="444"/>
      <c r="G972" s="444"/>
      <c r="H972" s="444"/>
      <c r="I972" s="444"/>
      <c r="J972" s="444"/>
      <c r="K972" s="444"/>
      <c r="L972" s="444"/>
      <c r="M972" s="444"/>
      <c r="N972" s="444"/>
      <c r="O972" s="444"/>
      <c r="P972" s="444"/>
      <c r="Q972" s="444"/>
      <c r="R972" s="444"/>
      <c r="S972" s="444"/>
      <c r="T972" s="444"/>
      <c r="U972" s="444"/>
      <c r="V972" s="444"/>
      <c r="W972" s="444"/>
      <c r="X972" s="444"/>
      <c r="Y972" s="444"/>
      <c r="Z972" s="444"/>
      <c r="AA972" s="444"/>
    </row>
    <row r="973" spans="1:27" ht="14.5">
      <c r="A973" s="444"/>
      <c r="B973" s="444"/>
      <c r="C973" s="444"/>
      <c r="D973" s="444"/>
      <c r="E973" s="444"/>
      <c r="F973" s="444"/>
      <c r="G973" s="444"/>
      <c r="H973" s="444"/>
      <c r="I973" s="444"/>
      <c r="J973" s="444"/>
      <c r="K973" s="444"/>
      <c r="L973" s="444"/>
      <c r="M973" s="444"/>
      <c r="N973" s="444"/>
      <c r="O973" s="444"/>
      <c r="P973" s="444"/>
      <c r="Q973" s="444"/>
      <c r="R973" s="444"/>
      <c r="S973" s="444"/>
      <c r="T973" s="444"/>
      <c r="U973" s="444"/>
      <c r="V973" s="444"/>
      <c r="W973" s="444"/>
      <c r="X973" s="444"/>
      <c r="Y973" s="444"/>
      <c r="Z973" s="444"/>
      <c r="AA973" s="444"/>
    </row>
    <row r="974" spans="1:27" ht="14.5">
      <c r="A974" s="444"/>
      <c r="B974" s="444"/>
      <c r="C974" s="444"/>
      <c r="D974" s="444"/>
      <c r="E974" s="444"/>
      <c r="F974" s="444"/>
      <c r="G974" s="444"/>
      <c r="H974" s="444"/>
      <c r="I974" s="444"/>
      <c r="J974" s="444"/>
      <c r="K974" s="444"/>
      <c r="L974" s="444"/>
      <c r="M974" s="444"/>
      <c r="N974" s="444"/>
      <c r="O974" s="444"/>
      <c r="P974" s="444"/>
      <c r="Q974" s="444"/>
      <c r="R974" s="444"/>
      <c r="S974" s="444"/>
      <c r="T974" s="444"/>
      <c r="U974" s="444"/>
      <c r="V974" s="444"/>
      <c r="W974" s="444"/>
      <c r="X974" s="444"/>
      <c r="Y974" s="444"/>
      <c r="Z974" s="444"/>
      <c r="AA974" s="444"/>
    </row>
    <row r="975" spans="1:27" ht="14.5">
      <c r="A975" s="444"/>
      <c r="B975" s="444"/>
      <c r="C975" s="444"/>
      <c r="D975" s="444"/>
      <c r="E975" s="444"/>
      <c r="F975" s="444"/>
      <c r="G975" s="444"/>
      <c r="H975" s="444"/>
      <c r="I975" s="444"/>
      <c r="J975" s="444"/>
      <c r="K975" s="444"/>
      <c r="L975" s="444"/>
      <c r="M975" s="444"/>
      <c r="N975" s="444"/>
      <c r="O975" s="444"/>
      <c r="P975" s="444"/>
      <c r="Q975" s="444"/>
      <c r="R975" s="444"/>
      <c r="S975" s="444"/>
      <c r="T975" s="444"/>
      <c r="U975" s="444"/>
      <c r="V975" s="444"/>
      <c r="W975" s="444"/>
      <c r="X975" s="444"/>
      <c r="Y975" s="444"/>
      <c r="Z975" s="444"/>
      <c r="AA975" s="444"/>
    </row>
    <row r="976" spans="1:27" ht="14.5">
      <c r="A976" s="444"/>
      <c r="B976" s="444"/>
      <c r="C976" s="444"/>
      <c r="D976" s="444"/>
      <c r="E976" s="444"/>
      <c r="F976" s="444"/>
      <c r="G976" s="444"/>
      <c r="H976" s="444"/>
      <c r="I976" s="444"/>
      <c r="J976" s="444"/>
      <c r="K976" s="444"/>
      <c r="L976" s="444"/>
      <c r="M976" s="444"/>
      <c r="N976" s="444"/>
      <c r="O976" s="444"/>
      <c r="P976" s="444"/>
      <c r="Q976" s="444"/>
      <c r="R976" s="444"/>
      <c r="S976" s="444"/>
      <c r="T976" s="444"/>
      <c r="U976" s="444"/>
      <c r="V976" s="444"/>
      <c r="W976" s="444"/>
      <c r="X976" s="444"/>
      <c r="Y976" s="444"/>
      <c r="Z976" s="444"/>
      <c r="AA976" s="444"/>
    </row>
    <row r="977" spans="1:27" ht="14.5">
      <c r="A977" s="444"/>
      <c r="B977" s="444"/>
      <c r="C977" s="444"/>
      <c r="D977" s="444"/>
      <c r="E977" s="444"/>
      <c r="F977" s="444"/>
      <c r="G977" s="444"/>
      <c r="H977" s="444"/>
      <c r="I977" s="444"/>
      <c r="J977" s="444"/>
      <c r="K977" s="444"/>
      <c r="L977" s="444"/>
      <c r="M977" s="444"/>
      <c r="N977" s="444"/>
      <c r="O977" s="444"/>
      <c r="P977" s="444"/>
      <c r="Q977" s="444"/>
      <c r="R977" s="444"/>
      <c r="S977" s="444"/>
      <c r="T977" s="444"/>
      <c r="U977" s="444"/>
      <c r="V977" s="444"/>
      <c r="W977" s="444"/>
      <c r="X977" s="444"/>
      <c r="Y977" s="444"/>
      <c r="Z977" s="444"/>
      <c r="AA977" s="444"/>
    </row>
    <row r="978" spans="1:27" ht="14.5">
      <c r="A978" s="444"/>
      <c r="B978" s="444"/>
      <c r="C978" s="444"/>
      <c r="D978" s="444"/>
      <c r="E978" s="444"/>
      <c r="F978" s="444"/>
      <c r="G978" s="444"/>
      <c r="H978" s="444"/>
      <c r="I978" s="444"/>
      <c r="J978" s="444"/>
      <c r="K978" s="444"/>
      <c r="L978" s="444"/>
      <c r="M978" s="444"/>
      <c r="N978" s="444"/>
      <c r="O978" s="444"/>
      <c r="P978" s="444"/>
      <c r="Q978" s="444"/>
      <c r="R978" s="444"/>
      <c r="S978" s="444"/>
      <c r="T978" s="444"/>
      <c r="U978" s="444"/>
      <c r="V978" s="444"/>
      <c r="W978" s="444"/>
      <c r="X978" s="444"/>
      <c r="Y978" s="444"/>
      <c r="Z978" s="444"/>
      <c r="AA978" s="444"/>
    </row>
    <row r="979" spans="1:27" ht="14.5">
      <c r="A979" s="444"/>
      <c r="B979" s="444"/>
      <c r="C979" s="444"/>
      <c r="D979" s="444"/>
      <c r="E979" s="444"/>
      <c r="F979" s="444"/>
      <c r="G979" s="444"/>
      <c r="H979" s="444"/>
      <c r="I979" s="444"/>
      <c r="J979" s="444"/>
      <c r="K979" s="444"/>
      <c r="L979" s="444"/>
      <c r="M979" s="444"/>
      <c r="N979" s="444"/>
      <c r="O979" s="444"/>
      <c r="P979" s="444"/>
      <c r="Q979" s="444"/>
      <c r="R979" s="444"/>
      <c r="S979" s="444"/>
      <c r="T979" s="444"/>
      <c r="U979" s="444"/>
      <c r="V979" s="444"/>
      <c r="W979" s="444"/>
      <c r="X979" s="444"/>
      <c r="Y979" s="444"/>
      <c r="Z979" s="444"/>
      <c r="AA979" s="444"/>
    </row>
    <row r="980" spans="1:27" ht="14.5">
      <c r="A980" s="444"/>
      <c r="B980" s="444"/>
      <c r="C980" s="444"/>
      <c r="D980" s="444"/>
      <c r="E980" s="444"/>
      <c r="F980" s="444"/>
      <c r="G980" s="444"/>
      <c r="H980" s="444"/>
      <c r="I980" s="444"/>
      <c r="J980" s="444"/>
      <c r="K980" s="444"/>
      <c r="L980" s="444"/>
      <c r="M980" s="444"/>
      <c r="N980" s="444"/>
      <c r="O980" s="444"/>
      <c r="P980" s="444"/>
      <c r="Q980" s="444"/>
      <c r="R980" s="444"/>
      <c r="S980" s="444"/>
      <c r="T980" s="444"/>
      <c r="U980" s="444"/>
      <c r="V980" s="444"/>
      <c r="W980" s="444"/>
      <c r="X980" s="444"/>
      <c r="Y980" s="444"/>
      <c r="Z980" s="444"/>
      <c r="AA980" s="444"/>
    </row>
    <row r="981" spans="1:27" ht="14.5">
      <c r="A981" s="444"/>
      <c r="B981" s="444"/>
      <c r="C981" s="444"/>
      <c r="D981" s="444"/>
      <c r="E981" s="444"/>
      <c r="F981" s="444"/>
      <c r="G981" s="444"/>
      <c r="H981" s="444"/>
      <c r="I981" s="444"/>
      <c r="J981" s="444"/>
      <c r="K981" s="444"/>
      <c r="L981" s="444"/>
      <c r="M981" s="444"/>
      <c r="N981" s="444"/>
      <c r="O981" s="444"/>
      <c r="P981" s="444"/>
      <c r="Q981" s="444"/>
      <c r="R981" s="444"/>
      <c r="S981" s="444"/>
      <c r="T981" s="444"/>
      <c r="U981" s="444"/>
      <c r="V981" s="444"/>
      <c r="W981" s="444"/>
      <c r="X981" s="444"/>
      <c r="Y981" s="444"/>
      <c r="Z981" s="444"/>
      <c r="AA981" s="444"/>
    </row>
    <row r="982" spans="1:27" ht="14.5">
      <c r="A982" s="444"/>
      <c r="B982" s="444"/>
      <c r="C982" s="444"/>
      <c r="D982" s="444"/>
      <c r="E982" s="444"/>
      <c r="F982" s="444"/>
      <c r="G982" s="444"/>
      <c r="H982" s="444"/>
      <c r="I982" s="444"/>
      <c r="J982" s="444"/>
      <c r="K982" s="444"/>
      <c r="L982" s="444"/>
      <c r="M982" s="444"/>
      <c r="N982" s="444"/>
      <c r="O982" s="444"/>
      <c r="P982" s="444"/>
      <c r="Q982" s="444"/>
      <c r="R982" s="444"/>
      <c r="S982" s="444"/>
      <c r="T982" s="444"/>
      <c r="U982" s="444"/>
      <c r="V982" s="444"/>
      <c r="W982" s="444"/>
      <c r="X982" s="444"/>
      <c r="Y982" s="444"/>
      <c r="Z982" s="444"/>
      <c r="AA982" s="444"/>
    </row>
    <row r="983" spans="1:27" ht="14.5">
      <c r="A983" s="444"/>
      <c r="B983" s="444"/>
      <c r="C983" s="444"/>
      <c r="D983" s="444"/>
      <c r="E983" s="444"/>
      <c r="F983" s="444"/>
      <c r="G983" s="444"/>
      <c r="H983" s="444"/>
      <c r="I983" s="444"/>
      <c r="J983" s="444"/>
      <c r="K983" s="444"/>
      <c r="L983" s="444"/>
      <c r="M983" s="444"/>
      <c r="N983" s="444"/>
      <c r="O983" s="444"/>
      <c r="P983" s="444"/>
      <c r="Q983" s="444"/>
      <c r="R983" s="444"/>
      <c r="S983" s="444"/>
      <c r="T983" s="444"/>
      <c r="U983" s="444"/>
      <c r="V983" s="444"/>
      <c r="W983" s="444"/>
      <c r="X983" s="444"/>
      <c r="Y983" s="444"/>
      <c r="Z983" s="444"/>
      <c r="AA983" s="444"/>
    </row>
    <row r="984" spans="1:27" ht="14.5">
      <c r="A984" s="444"/>
      <c r="B984" s="444"/>
      <c r="C984" s="444"/>
      <c r="D984" s="444"/>
      <c r="E984" s="444"/>
      <c r="F984" s="444"/>
      <c r="G984" s="444"/>
      <c r="H984" s="444"/>
      <c r="I984" s="444"/>
      <c r="J984" s="444"/>
      <c r="K984" s="444"/>
      <c r="L984" s="444"/>
      <c r="M984" s="444"/>
      <c r="N984" s="444"/>
      <c r="O984" s="444"/>
      <c r="P984" s="444"/>
      <c r="Q984" s="444"/>
      <c r="R984" s="444"/>
      <c r="S984" s="444"/>
      <c r="T984" s="444"/>
      <c r="U984" s="444"/>
      <c r="V984" s="444"/>
      <c r="W984" s="444"/>
      <c r="X984" s="444"/>
      <c r="Y984" s="444"/>
      <c r="Z984" s="444"/>
      <c r="AA984" s="444"/>
    </row>
    <row r="985" spans="1:27" ht="14.5">
      <c r="A985" s="444"/>
      <c r="B985" s="444"/>
      <c r="C985" s="444"/>
      <c r="D985" s="444"/>
      <c r="E985" s="444"/>
      <c r="F985" s="444"/>
      <c r="G985" s="444"/>
      <c r="H985" s="444"/>
      <c r="I985" s="444"/>
      <c r="J985" s="444"/>
      <c r="K985" s="444"/>
      <c r="L985" s="444"/>
      <c r="M985" s="444"/>
      <c r="N985" s="444"/>
      <c r="O985" s="444"/>
      <c r="P985" s="444"/>
      <c r="Q985" s="444"/>
      <c r="R985" s="444"/>
      <c r="S985" s="444"/>
      <c r="T985" s="444"/>
      <c r="U985" s="444"/>
      <c r="V985" s="444"/>
      <c r="W985" s="444"/>
      <c r="X985" s="444"/>
      <c r="Y985" s="444"/>
      <c r="Z985" s="444"/>
      <c r="AA985" s="444"/>
    </row>
    <row r="986" spans="1:27" ht="14.5">
      <c r="A986" s="444"/>
      <c r="B986" s="444"/>
      <c r="C986" s="444"/>
      <c r="D986" s="444"/>
      <c r="E986" s="444"/>
      <c r="F986" s="444"/>
      <c r="G986" s="444"/>
      <c r="H986" s="444"/>
      <c r="I986" s="444"/>
      <c r="J986" s="444"/>
      <c r="K986" s="444"/>
      <c r="L986" s="444"/>
      <c r="M986" s="444"/>
      <c r="N986" s="444"/>
      <c r="O986" s="444"/>
      <c r="P986" s="444"/>
      <c r="Q986" s="444"/>
      <c r="R986" s="444"/>
      <c r="S986" s="444"/>
      <c r="T986" s="444"/>
      <c r="U986" s="444"/>
      <c r="V986" s="444"/>
      <c r="W986" s="444"/>
      <c r="X986" s="444"/>
      <c r="Y986" s="444"/>
      <c r="Z986" s="444"/>
      <c r="AA986" s="444"/>
    </row>
    <row r="987" spans="1:27" ht="14.5">
      <c r="A987" s="444"/>
      <c r="B987" s="444"/>
      <c r="C987" s="444"/>
      <c r="D987" s="444"/>
      <c r="E987" s="444"/>
      <c r="F987" s="444"/>
      <c r="G987" s="444"/>
      <c r="H987" s="444"/>
      <c r="I987" s="444"/>
      <c r="J987" s="444"/>
      <c r="K987" s="444"/>
      <c r="L987" s="444"/>
      <c r="M987" s="444"/>
      <c r="N987" s="444"/>
      <c r="O987" s="444"/>
      <c r="P987" s="444"/>
      <c r="Q987" s="444"/>
      <c r="R987" s="444"/>
      <c r="S987" s="444"/>
      <c r="T987" s="444"/>
      <c r="U987" s="444"/>
      <c r="V987" s="444"/>
      <c r="W987" s="444"/>
      <c r="X987" s="444"/>
      <c r="Y987" s="444"/>
      <c r="Z987" s="444"/>
      <c r="AA987" s="444"/>
    </row>
    <row r="988" spans="1:27" ht="14.5">
      <c r="A988" s="444"/>
      <c r="B988" s="444"/>
      <c r="C988" s="444"/>
      <c r="D988" s="444"/>
      <c r="E988" s="444"/>
      <c r="F988" s="444"/>
      <c r="G988" s="444"/>
      <c r="H988" s="444"/>
      <c r="I988" s="444"/>
      <c r="J988" s="444"/>
      <c r="K988" s="444"/>
      <c r="L988" s="444"/>
      <c r="M988" s="444"/>
      <c r="N988" s="444"/>
      <c r="O988" s="444"/>
      <c r="P988" s="444"/>
      <c r="Q988" s="444"/>
      <c r="R988" s="444"/>
      <c r="S988" s="444"/>
      <c r="T988" s="444"/>
      <c r="U988" s="444"/>
      <c r="V988" s="444"/>
      <c r="W988" s="444"/>
      <c r="X988" s="444"/>
      <c r="Y988" s="444"/>
      <c r="Z988" s="444"/>
      <c r="AA988" s="444"/>
    </row>
    <row r="989" spans="1:27" ht="14.5">
      <c r="A989" s="444"/>
      <c r="B989" s="444"/>
      <c r="C989" s="444"/>
      <c r="D989" s="444"/>
      <c r="E989" s="444"/>
      <c r="F989" s="444"/>
      <c r="G989" s="444"/>
      <c r="H989" s="444"/>
      <c r="I989" s="444"/>
      <c r="J989" s="444"/>
      <c r="K989" s="444"/>
      <c r="L989" s="444"/>
      <c r="M989" s="444"/>
      <c r="N989" s="444"/>
      <c r="O989" s="444"/>
      <c r="P989" s="444"/>
      <c r="Q989" s="444"/>
      <c r="R989" s="444"/>
      <c r="S989" s="444"/>
      <c r="T989" s="444"/>
      <c r="U989" s="444"/>
      <c r="V989" s="444"/>
      <c r="W989" s="444"/>
      <c r="X989" s="444"/>
      <c r="Y989" s="444"/>
      <c r="Z989" s="444"/>
      <c r="AA989" s="444"/>
    </row>
    <row r="990" spans="1:27" ht="14.5">
      <c r="A990" s="444"/>
      <c r="B990" s="444"/>
      <c r="C990" s="444"/>
      <c r="D990" s="444"/>
      <c r="E990" s="444"/>
      <c r="F990" s="444"/>
      <c r="G990" s="444"/>
      <c r="H990" s="444"/>
      <c r="I990" s="444"/>
      <c r="J990" s="444"/>
      <c r="K990" s="444"/>
      <c r="L990" s="444"/>
      <c r="M990" s="444"/>
      <c r="N990" s="444"/>
      <c r="O990" s="444"/>
      <c r="P990" s="444"/>
      <c r="Q990" s="444"/>
      <c r="R990" s="444"/>
      <c r="S990" s="444"/>
      <c r="T990" s="444"/>
      <c r="U990" s="444"/>
      <c r="V990" s="444"/>
      <c r="W990" s="444"/>
      <c r="X990" s="444"/>
      <c r="Y990" s="444"/>
      <c r="Z990" s="444"/>
      <c r="AA990" s="444"/>
    </row>
    <row r="991" spans="1:27" ht="14.5">
      <c r="A991" s="444"/>
      <c r="B991" s="444"/>
      <c r="C991" s="444"/>
      <c r="D991" s="444"/>
      <c r="E991" s="444"/>
      <c r="F991" s="444"/>
      <c r="G991" s="444"/>
      <c r="H991" s="444"/>
      <c r="I991" s="444"/>
      <c r="J991" s="444"/>
      <c r="K991" s="444"/>
      <c r="L991" s="444"/>
      <c r="M991" s="444"/>
      <c r="N991" s="444"/>
      <c r="O991" s="444"/>
      <c r="P991" s="444"/>
      <c r="Q991" s="444"/>
      <c r="R991" s="444"/>
      <c r="S991" s="444"/>
      <c r="T991" s="444"/>
      <c r="U991" s="444"/>
      <c r="V991" s="444"/>
      <c r="W991" s="444"/>
      <c r="X991" s="444"/>
      <c r="Y991" s="444"/>
      <c r="Z991" s="444"/>
      <c r="AA991" s="444"/>
    </row>
    <row r="992" spans="1:27" ht="14.5">
      <c r="A992" s="444"/>
      <c r="B992" s="444"/>
      <c r="C992" s="444"/>
      <c r="D992" s="444"/>
      <c r="E992" s="444"/>
      <c r="F992" s="444"/>
      <c r="G992" s="444"/>
      <c r="H992" s="444"/>
      <c r="I992" s="444"/>
      <c r="J992" s="444"/>
      <c r="K992" s="444"/>
      <c r="L992" s="444"/>
      <c r="M992" s="444"/>
      <c r="N992" s="444"/>
      <c r="O992" s="444"/>
      <c r="P992" s="444"/>
      <c r="Q992" s="444"/>
      <c r="R992" s="444"/>
      <c r="S992" s="444"/>
      <c r="T992" s="444"/>
      <c r="U992" s="444"/>
      <c r="V992" s="444"/>
      <c r="W992" s="444"/>
      <c r="X992" s="444"/>
      <c r="Y992" s="444"/>
      <c r="Z992" s="444"/>
      <c r="AA992" s="444"/>
    </row>
    <row r="993" spans="1:27" ht="14.5">
      <c r="A993" s="444"/>
      <c r="B993" s="444"/>
      <c r="C993" s="444"/>
      <c r="D993" s="444"/>
      <c r="E993" s="444"/>
      <c r="F993" s="444"/>
      <c r="G993" s="444"/>
      <c r="H993" s="444"/>
      <c r="I993" s="444"/>
      <c r="J993" s="444"/>
      <c r="K993" s="444"/>
      <c r="L993" s="444"/>
      <c r="M993" s="444"/>
      <c r="N993" s="444"/>
      <c r="O993" s="444"/>
      <c r="P993" s="444"/>
      <c r="Q993" s="444"/>
      <c r="R993" s="444"/>
      <c r="S993" s="444"/>
      <c r="T993" s="444"/>
      <c r="U993" s="444"/>
      <c r="V993" s="444"/>
      <c r="W993" s="444"/>
      <c r="X993" s="444"/>
      <c r="Y993" s="444"/>
      <c r="Z993" s="444"/>
      <c r="AA993" s="444"/>
    </row>
    <row r="994" spans="1:27" ht="14.5">
      <c r="A994" s="444"/>
      <c r="B994" s="444"/>
      <c r="C994" s="444"/>
      <c r="D994" s="444"/>
      <c r="E994" s="444"/>
      <c r="F994" s="444"/>
      <c r="G994" s="444"/>
      <c r="H994" s="444"/>
      <c r="I994" s="444"/>
      <c r="J994" s="444"/>
      <c r="K994" s="444"/>
      <c r="L994" s="444"/>
      <c r="M994" s="444"/>
      <c r="N994" s="444"/>
      <c r="O994" s="444"/>
      <c r="P994" s="444"/>
      <c r="Q994" s="444"/>
      <c r="R994" s="444"/>
      <c r="S994" s="444"/>
      <c r="T994" s="444"/>
      <c r="U994" s="444"/>
      <c r="V994" s="444"/>
      <c r="W994" s="444"/>
      <c r="X994" s="444"/>
      <c r="Y994" s="444"/>
      <c r="Z994" s="444"/>
      <c r="AA994" s="444"/>
    </row>
    <row r="995" spans="1:27" ht="14.5">
      <c r="A995" s="444"/>
      <c r="B995" s="444"/>
      <c r="C995" s="444"/>
      <c r="D995" s="444"/>
      <c r="E995" s="444"/>
      <c r="F995" s="444"/>
      <c r="G995" s="444"/>
      <c r="H995" s="444"/>
      <c r="I995" s="444"/>
      <c r="J995" s="444"/>
      <c r="K995" s="444"/>
      <c r="L995" s="444"/>
      <c r="M995" s="444"/>
      <c r="N995" s="444"/>
      <c r="O995" s="444"/>
      <c r="P995" s="444"/>
      <c r="Q995" s="444"/>
      <c r="R995" s="444"/>
      <c r="S995" s="444"/>
      <c r="T995" s="444"/>
      <c r="U995" s="444"/>
      <c r="V995" s="444"/>
      <c r="W995" s="444"/>
      <c r="X995" s="444"/>
      <c r="Y995" s="444"/>
      <c r="Z995" s="444"/>
      <c r="AA995" s="444"/>
    </row>
    <row r="996" spans="1:27" ht="14.5">
      <c r="A996" s="444"/>
      <c r="B996" s="444"/>
      <c r="C996" s="444"/>
      <c r="D996" s="444"/>
      <c r="E996" s="444"/>
      <c r="F996" s="444"/>
      <c r="G996" s="444"/>
      <c r="H996" s="444"/>
      <c r="I996" s="444"/>
      <c r="J996" s="444"/>
      <c r="K996" s="444"/>
      <c r="L996" s="444"/>
      <c r="M996" s="444"/>
      <c r="N996" s="444"/>
      <c r="O996" s="444"/>
      <c r="P996" s="444"/>
      <c r="Q996" s="444"/>
      <c r="R996" s="444"/>
      <c r="S996" s="444"/>
      <c r="T996" s="444"/>
      <c r="U996" s="444"/>
      <c r="V996" s="444"/>
      <c r="W996" s="444"/>
      <c r="X996" s="444"/>
      <c r="Y996" s="444"/>
      <c r="Z996" s="444"/>
      <c r="AA996" s="444"/>
    </row>
    <row r="997" spans="1:27" ht="14.5">
      <c r="A997" s="444"/>
      <c r="B997" s="444"/>
      <c r="C997" s="444"/>
      <c r="D997" s="444"/>
      <c r="E997" s="444"/>
      <c r="F997" s="444"/>
      <c r="G997" s="444"/>
      <c r="H997" s="444"/>
      <c r="I997" s="444"/>
      <c r="J997" s="444"/>
      <c r="K997" s="444"/>
      <c r="L997" s="444"/>
      <c r="M997" s="444"/>
      <c r="N997" s="444"/>
      <c r="O997" s="444"/>
      <c r="P997" s="444"/>
      <c r="Q997" s="444"/>
      <c r="R997" s="444"/>
      <c r="S997" s="444"/>
      <c r="T997" s="444"/>
      <c r="U997" s="444"/>
      <c r="V997" s="444"/>
      <c r="W997" s="444"/>
      <c r="X997" s="444"/>
      <c r="Y997" s="444"/>
      <c r="Z997" s="444"/>
      <c r="AA997" s="444"/>
    </row>
    <row r="998" spans="1:27" ht="14.5">
      <c r="A998" s="444"/>
      <c r="B998" s="444"/>
      <c r="C998" s="444"/>
      <c r="D998" s="444"/>
      <c r="E998" s="444"/>
      <c r="F998" s="444"/>
      <c r="G998" s="444"/>
      <c r="H998" s="444"/>
      <c r="I998" s="444"/>
      <c r="J998" s="444"/>
      <c r="K998" s="444"/>
      <c r="L998" s="444"/>
      <c r="M998" s="444"/>
      <c r="N998" s="444"/>
      <c r="O998" s="444"/>
      <c r="P998" s="444"/>
      <c r="Q998" s="444"/>
      <c r="R998" s="444"/>
      <c r="S998" s="444"/>
      <c r="T998" s="444"/>
      <c r="U998" s="444"/>
      <c r="V998" s="444"/>
      <c r="W998" s="444"/>
      <c r="X998" s="444"/>
      <c r="Y998" s="444"/>
      <c r="Z998" s="444"/>
      <c r="AA998" s="444"/>
    </row>
    <row r="999" spans="1:27" ht="14.5">
      <c r="A999" s="444"/>
      <c r="B999" s="444"/>
      <c r="C999" s="444"/>
      <c r="D999" s="444"/>
      <c r="E999" s="444"/>
      <c r="F999" s="444"/>
      <c r="G999" s="444"/>
      <c r="H999" s="444"/>
      <c r="I999" s="444"/>
      <c r="J999" s="444"/>
      <c r="K999" s="444"/>
      <c r="L999" s="444"/>
      <c r="M999" s="444"/>
      <c r="N999" s="444"/>
      <c r="O999" s="444"/>
      <c r="P999" s="444"/>
      <c r="Q999" s="444"/>
      <c r="R999" s="444"/>
      <c r="S999" s="444"/>
      <c r="T999" s="444"/>
      <c r="U999" s="444"/>
      <c r="V999" s="444"/>
      <c r="W999" s="444"/>
      <c r="X999" s="444"/>
      <c r="Y999" s="444"/>
      <c r="Z999" s="444"/>
      <c r="AA999" s="444"/>
    </row>
    <row r="1000" spans="1:27" ht="14.5">
      <c r="A1000" s="444"/>
      <c r="B1000" s="444"/>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c r="AA1000" s="444"/>
    </row>
    <row r="1001" spans="1:27" ht="14.5">
      <c r="A1001" s="444"/>
      <c r="B1001" s="444"/>
      <c r="C1001" s="444"/>
      <c r="D1001" s="444"/>
      <c r="E1001" s="444"/>
      <c r="F1001" s="444"/>
      <c r="G1001" s="444"/>
      <c r="H1001" s="444"/>
      <c r="I1001" s="444"/>
      <c r="J1001" s="444"/>
      <c r="K1001" s="444"/>
      <c r="L1001" s="444"/>
      <c r="M1001" s="444"/>
      <c r="N1001" s="444"/>
      <c r="O1001" s="444"/>
      <c r="P1001" s="444"/>
      <c r="Q1001" s="444"/>
      <c r="R1001" s="444"/>
      <c r="S1001" s="444"/>
      <c r="T1001" s="444"/>
      <c r="U1001" s="444"/>
      <c r="V1001" s="444"/>
      <c r="W1001" s="444"/>
      <c r="X1001" s="444"/>
      <c r="Y1001" s="444"/>
      <c r="Z1001" s="444"/>
      <c r="AA1001" s="444"/>
    </row>
    <row r="1002" spans="1:27" ht="14.5">
      <c r="A1002" s="444"/>
      <c r="B1002" s="444"/>
      <c r="C1002" s="444"/>
      <c r="D1002" s="444"/>
      <c r="E1002" s="444"/>
      <c r="F1002" s="444"/>
      <c r="G1002" s="444"/>
      <c r="H1002" s="444"/>
      <c r="I1002" s="444"/>
      <c r="J1002" s="444"/>
      <c r="K1002" s="444"/>
      <c r="L1002" s="444"/>
      <c r="M1002" s="444"/>
      <c r="N1002" s="444"/>
      <c r="O1002" s="444"/>
      <c r="P1002" s="444"/>
      <c r="Q1002" s="444"/>
      <c r="R1002" s="444"/>
      <c r="S1002" s="444"/>
      <c r="T1002" s="444"/>
      <c r="U1002" s="444"/>
      <c r="V1002" s="444"/>
      <c r="W1002" s="444"/>
      <c r="X1002" s="444"/>
      <c r="Y1002" s="444"/>
      <c r="Z1002" s="444"/>
      <c r="AA1002" s="444"/>
    </row>
    <row r="1003" spans="1:27" ht="14.5">
      <c r="A1003" s="444"/>
      <c r="B1003" s="444"/>
      <c r="C1003" s="444"/>
      <c r="D1003" s="444"/>
      <c r="E1003" s="444"/>
      <c r="F1003" s="444"/>
      <c r="G1003" s="444"/>
      <c r="H1003" s="444"/>
      <c r="I1003" s="444"/>
      <c r="J1003" s="444"/>
      <c r="K1003" s="444"/>
      <c r="L1003" s="444"/>
      <c r="M1003" s="444"/>
      <c r="N1003" s="444"/>
      <c r="O1003" s="444"/>
      <c r="P1003" s="444"/>
      <c r="Q1003" s="444"/>
      <c r="R1003" s="444"/>
      <c r="S1003" s="444"/>
      <c r="T1003" s="444"/>
      <c r="U1003" s="444"/>
      <c r="V1003" s="444"/>
      <c r="W1003" s="444"/>
      <c r="X1003" s="444"/>
      <c r="Y1003" s="444"/>
      <c r="Z1003" s="444"/>
      <c r="AA1003" s="444"/>
    </row>
    <row r="1004" spans="1:27" ht="14.5">
      <c r="A1004" s="444"/>
      <c r="B1004" s="444"/>
      <c r="C1004" s="444"/>
      <c r="D1004" s="444"/>
      <c r="E1004" s="444"/>
      <c r="F1004" s="444"/>
      <c r="G1004" s="444"/>
      <c r="H1004" s="444"/>
      <c r="I1004" s="444"/>
      <c r="J1004" s="444"/>
      <c r="K1004" s="444"/>
      <c r="L1004" s="444"/>
      <c r="M1004" s="444"/>
      <c r="N1004" s="444"/>
      <c r="O1004" s="444"/>
      <c r="P1004" s="444"/>
      <c r="Q1004" s="444"/>
      <c r="R1004" s="444"/>
      <c r="S1004" s="444"/>
      <c r="T1004" s="444"/>
      <c r="U1004" s="444"/>
      <c r="V1004" s="444"/>
      <c r="W1004" s="444"/>
      <c r="X1004" s="444"/>
      <c r="Y1004" s="444"/>
      <c r="Z1004" s="444"/>
      <c r="AA1004" s="444"/>
    </row>
    <row r="1005" spans="1:27" ht="14.5">
      <c r="A1005" s="444"/>
      <c r="B1005" s="444"/>
      <c r="C1005" s="444"/>
      <c r="D1005" s="444"/>
      <c r="E1005" s="444"/>
      <c r="F1005" s="444"/>
      <c r="G1005" s="444"/>
      <c r="H1005" s="444"/>
      <c r="I1005" s="444"/>
      <c r="J1005" s="444"/>
      <c r="K1005" s="444"/>
      <c r="L1005" s="444"/>
      <c r="M1005" s="444"/>
      <c r="N1005" s="444"/>
      <c r="O1005" s="444"/>
      <c r="P1005" s="444"/>
      <c r="Q1005" s="444"/>
      <c r="R1005" s="444"/>
      <c r="S1005" s="444"/>
      <c r="T1005" s="444"/>
      <c r="U1005" s="444"/>
      <c r="V1005" s="444"/>
      <c r="W1005" s="444"/>
      <c r="X1005" s="444"/>
      <c r="Y1005" s="444"/>
      <c r="Z1005" s="444"/>
      <c r="AA1005" s="444"/>
    </row>
    <row r="1006" spans="1:27" ht="14.5">
      <c r="A1006" s="444"/>
      <c r="B1006" s="444"/>
      <c r="C1006" s="444"/>
      <c r="D1006" s="444"/>
      <c r="E1006" s="444"/>
      <c r="F1006" s="444"/>
      <c r="G1006" s="444"/>
      <c r="H1006" s="444"/>
      <c r="I1006" s="444"/>
      <c r="J1006" s="444"/>
      <c r="K1006" s="444"/>
      <c r="L1006" s="444"/>
      <c r="M1006" s="444"/>
      <c r="N1006" s="444"/>
      <c r="O1006" s="444"/>
      <c r="P1006" s="444"/>
      <c r="Q1006" s="444"/>
      <c r="R1006" s="444"/>
      <c r="S1006" s="444"/>
      <c r="T1006" s="444"/>
      <c r="U1006" s="444"/>
      <c r="V1006" s="444"/>
      <c r="W1006" s="444"/>
      <c r="X1006" s="444"/>
      <c r="Y1006" s="444"/>
      <c r="Z1006" s="444"/>
      <c r="AA1006" s="444"/>
    </row>
    <row r="1007" spans="1:27" ht="14.5">
      <c r="A1007" s="444"/>
      <c r="B1007" s="444"/>
      <c r="C1007" s="444"/>
      <c r="D1007" s="444"/>
      <c r="E1007" s="444"/>
      <c r="F1007" s="444"/>
      <c r="G1007" s="444"/>
      <c r="H1007" s="444"/>
      <c r="I1007" s="444"/>
      <c r="J1007" s="444"/>
      <c r="K1007" s="444"/>
      <c r="L1007" s="444"/>
      <c r="M1007" s="444"/>
      <c r="N1007" s="444"/>
      <c r="O1007" s="444"/>
      <c r="P1007" s="444"/>
      <c r="Q1007" s="444"/>
      <c r="R1007" s="444"/>
      <c r="S1007" s="444"/>
      <c r="T1007" s="444"/>
      <c r="U1007" s="444"/>
      <c r="V1007" s="444"/>
      <c r="W1007" s="444"/>
      <c r="X1007" s="444"/>
      <c r="Y1007" s="444"/>
      <c r="Z1007" s="444"/>
      <c r="AA1007" s="444"/>
    </row>
    <row r="1008" spans="1:27" ht="14.5">
      <c r="A1008" s="444"/>
      <c r="B1008" s="444"/>
      <c r="C1008" s="444"/>
      <c r="D1008" s="444"/>
      <c r="E1008" s="444"/>
      <c r="F1008" s="444"/>
      <c r="G1008" s="444"/>
      <c r="H1008" s="444"/>
      <c r="I1008" s="444"/>
      <c r="J1008" s="444"/>
      <c r="K1008" s="444"/>
      <c r="L1008" s="444"/>
      <c r="M1008" s="444"/>
      <c r="N1008" s="444"/>
      <c r="O1008" s="444"/>
      <c r="P1008" s="444"/>
      <c r="Q1008" s="444"/>
      <c r="R1008" s="444"/>
      <c r="S1008" s="444"/>
      <c r="T1008" s="444"/>
      <c r="U1008" s="444"/>
      <c r="V1008" s="444"/>
      <c r="W1008" s="444"/>
      <c r="X1008" s="444"/>
      <c r="Y1008" s="444"/>
      <c r="Z1008" s="444"/>
      <c r="AA1008" s="444"/>
    </row>
    <row r="1009" spans="1:27" ht="14.5">
      <c r="A1009" s="444"/>
      <c r="B1009" s="444"/>
      <c r="C1009" s="444"/>
      <c r="D1009" s="444"/>
      <c r="E1009" s="444"/>
      <c r="F1009" s="444"/>
      <c r="G1009" s="444"/>
      <c r="H1009" s="444"/>
      <c r="I1009" s="444"/>
      <c r="J1009" s="444"/>
      <c r="K1009" s="444"/>
      <c r="L1009" s="444"/>
      <c r="M1009" s="444"/>
      <c r="N1009" s="444"/>
      <c r="O1009" s="444"/>
      <c r="P1009" s="444"/>
      <c r="Q1009" s="444"/>
      <c r="R1009" s="444"/>
      <c r="S1009" s="444"/>
      <c r="T1009" s="444"/>
      <c r="U1009" s="444"/>
      <c r="V1009" s="444"/>
      <c r="W1009" s="444"/>
      <c r="X1009" s="444"/>
      <c r="Y1009" s="444"/>
      <c r="Z1009" s="444"/>
      <c r="AA1009" s="444"/>
    </row>
    <row r="1010" spans="1:27" ht="14.5">
      <c r="A1010" s="444"/>
      <c r="B1010" s="444"/>
      <c r="C1010" s="444"/>
      <c r="D1010" s="444"/>
      <c r="E1010" s="444"/>
      <c r="F1010" s="444"/>
      <c r="G1010" s="444"/>
      <c r="H1010" s="444"/>
      <c r="I1010" s="444"/>
      <c r="J1010" s="444"/>
      <c r="K1010" s="444"/>
      <c r="L1010" s="444"/>
      <c r="M1010" s="444"/>
      <c r="N1010" s="444"/>
      <c r="O1010" s="444"/>
      <c r="P1010" s="444"/>
      <c r="Q1010" s="444"/>
      <c r="R1010" s="444"/>
      <c r="S1010" s="444"/>
      <c r="T1010" s="444"/>
      <c r="U1010" s="444"/>
      <c r="V1010" s="444"/>
      <c r="W1010" s="444"/>
      <c r="X1010" s="444"/>
      <c r="Y1010" s="444"/>
      <c r="Z1010" s="444"/>
      <c r="AA1010" s="444"/>
    </row>
    <row r="1011" spans="1:27" ht="14.5">
      <c r="A1011" s="444"/>
      <c r="B1011" s="444"/>
      <c r="C1011" s="444"/>
      <c r="D1011" s="444"/>
      <c r="E1011" s="444"/>
      <c r="F1011" s="444"/>
      <c r="G1011" s="444"/>
      <c r="H1011" s="444"/>
      <c r="I1011" s="444"/>
      <c r="J1011" s="444"/>
      <c r="K1011" s="444"/>
      <c r="L1011" s="444"/>
      <c r="M1011" s="444"/>
      <c r="N1011" s="444"/>
      <c r="O1011" s="444"/>
      <c r="P1011" s="444"/>
      <c r="Q1011" s="444"/>
      <c r="R1011" s="444"/>
      <c r="S1011" s="444"/>
      <c r="T1011" s="444"/>
      <c r="U1011" s="444"/>
      <c r="V1011" s="444"/>
      <c r="W1011" s="444"/>
      <c r="X1011" s="444"/>
      <c r="Y1011" s="444"/>
      <c r="Z1011" s="444"/>
      <c r="AA1011" s="444"/>
    </row>
    <row r="1012" spans="1:27" ht="14.5">
      <c r="A1012" s="444"/>
      <c r="B1012" s="444"/>
      <c r="C1012" s="444"/>
      <c r="D1012" s="444"/>
      <c r="E1012" s="444"/>
      <c r="F1012" s="444"/>
      <c r="G1012" s="444"/>
      <c r="H1012" s="444"/>
      <c r="I1012" s="444"/>
      <c r="J1012" s="444"/>
      <c r="K1012" s="444"/>
      <c r="L1012" s="444"/>
      <c r="M1012" s="444"/>
      <c r="N1012" s="444"/>
      <c r="O1012" s="444"/>
      <c r="P1012" s="444"/>
      <c r="Q1012" s="444"/>
      <c r="R1012" s="444"/>
      <c r="S1012" s="444"/>
      <c r="T1012" s="444"/>
      <c r="U1012" s="444"/>
      <c r="V1012" s="444"/>
      <c r="W1012" s="444"/>
      <c r="X1012" s="444"/>
      <c r="Y1012" s="444"/>
      <c r="Z1012" s="444"/>
      <c r="AA1012" s="444"/>
    </row>
    <row r="1013" spans="1:27" ht="14.5">
      <c r="A1013" s="444"/>
      <c r="B1013" s="444"/>
      <c r="C1013" s="444"/>
      <c r="D1013" s="444"/>
      <c r="E1013" s="444"/>
      <c r="F1013" s="444"/>
      <c r="G1013" s="444"/>
      <c r="H1013" s="444"/>
      <c r="I1013" s="444"/>
      <c r="J1013" s="444"/>
      <c r="K1013" s="444"/>
      <c r="L1013" s="444"/>
      <c r="M1013" s="444"/>
      <c r="N1013" s="444"/>
      <c r="O1013" s="444"/>
      <c r="P1013" s="444"/>
      <c r="Q1013" s="444"/>
      <c r="R1013" s="444"/>
      <c r="S1013" s="444"/>
      <c r="T1013" s="444"/>
      <c r="U1013" s="444"/>
      <c r="V1013" s="444"/>
      <c r="W1013" s="444"/>
      <c r="X1013" s="444"/>
      <c r="Y1013" s="444"/>
      <c r="Z1013" s="444"/>
      <c r="AA1013" s="444"/>
    </row>
    <row r="1014" spans="1:27" ht="14.5">
      <c r="A1014" s="444"/>
      <c r="B1014" s="444"/>
      <c r="C1014" s="444"/>
      <c r="D1014" s="444"/>
      <c r="E1014" s="444"/>
      <c r="F1014" s="444"/>
      <c r="G1014" s="444"/>
      <c r="H1014" s="444"/>
      <c r="I1014" s="444"/>
      <c r="J1014" s="444"/>
      <c r="K1014" s="444"/>
      <c r="L1014" s="444"/>
      <c r="M1014" s="444"/>
      <c r="N1014" s="444"/>
      <c r="O1014" s="444"/>
      <c r="P1014" s="444"/>
      <c r="Q1014" s="444"/>
      <c r="R1014" s="444"/>
      <c r="S1014" s="444"/>
      <c r="T1014" s="444"/>
      <c r="U1014" s="444"/>
      <c r="V1014" s="444"/>
      <c r="W1014" s="444"/>
      <c r="X1014" s="444"/>
      <c r="Y1014" s="444"/>
      <c r="Z1014" s="444"/>
      <c r="AA1014" s="444"/>
    </row>
    <row r="1015" spans="1:27" ht="14.5">
      <c r="A1015" s="444"/>
      <c r="B1015" s="444"/>
      <c r="C1015" s="444"/>
      <c r="D1015" s="444"/>
      <c r="E1015" s="444"/>
      <c r="F1015" s="444"/>
      <c r="G1015" s="444"/>
      <c r="H1015" s="444"/>
      <c r="I1015" s="444"/>
      <c r="J1015" s="444"/>
      <c r="K1015" s="444"/>
      <c r="L1015" s="444"/>
      <c r="M1015" s="444"/>
      <c r="N1015" s="444"/>
      <c r="O1015" s="444"/>
      <c r="P1015" s="444"/>
      <c r="Q1015" s="444"/>
      <c r="R1015" s="444"/>
      <c r="S1015" s="444"/>
      <c r="T1015" s="444"/>
      <c r="U1015" s="444"/>
      <c r="V1015" s="444"/>
      <c r="W1015" s="444"/>
      <c r="X1015" s="444"/>
      <c r="Y1015" s="444"/>
      <c r="Z1015" s="444"/>
      <c r="AA1015" s="444"/>
    </row>
    <row r="1016" spans="1:27" ht="14.5">
      <c r="A1016" s="444"/>
      <c r="B1016" s="444"/>
      <c r="C1016" s="444"/>
      <c r="D1016" s="444"/>
      <c r="E1016" s="444"/>
      <c r="F1016" s="444"/>
      <c r="G1016" s="444"/>
      <c r="H1016" s="444"/>
      <c r="I1016" s="444"/>
      <c r="J1016" s="444"/>
      <c r="K1016" s="444"/>
      <c r="L1016" s="444"/>
      <c r="M1016" s="444"/>
      <c r="N1016" s="444"/>
      <c r="O1016" s="444"/>
      <c r="P1016" s="444"/>
      <c r="Q1016" s="444"/>
      <c r="R1016" s="444"/>
      <c r="S1016" s="444"/>
      <c r="T1016" s="444"/>
      <c r="U1016" s="444"/>
      <c r="V1016" s="444"/>
      <c r="W1016" s="444"/>
      <c r="X1016" s="444"/>
      <c r="Y1016" s="444"/>
      <c r="Z1016" s="444"/>
      <c r="AA1016" s="444"/>
    </row>
    <row r="1017" spans="1:27" ht="14.5">
      <c r="A1017" s="444"/>
      <c r="B1017" s="444"/>
      <c r="C1017" s="444"/>
      <c r="D1017" s="444"/>
      <c r="E1017" s="444"/>
      <c r="F1017" s="444"/>
      <c r="G1017" s="444"/>
      <c r="H1017" s="444"/>
      <c r="I1017" s="444"/>
      <c r="J1017" s="444"/>
      <c r="K1017" s="444"/>
      <c r="L1017" s="444"/>
      <c r="M1017" s="444"/>
      <c r="N1017" s="444"/>
      <c r="O1017" s="444"/>
      <c r="P1017" s="444"/>
      <c r="Q1017" s="444"/>
      <c r="R1017" s="444"/>
      <c r="S1017" s="444"/>
      <c r="T1017" s="444"/>
      <c r="U1017" s="444"/>
      <c r="V1017" s="444"/>
      <c r="W1017" s="444"/>
      <c r="X1017" s="444"/>
      <c r="Y1017" s="444"/>
      <c r="Z1017" s="444"/>
      <c r="AA1017" s="444"/>
    </row>
    <row r="1018" spans="1:27" ht="14.5">
      <c r="A1018" s="444"/>
      <c r="B1018" s="444"/>
      <c r="C1018" s="444"/>
      <c r="D1018" s="444"/>
      <c r="E1018" s="444"/>
      <c r="F1018" s="444"/>
      <c r="G1018" s="444"/>
      <c r="H1018" s="444"/>
      <c r="I1018" s="444"/>
      <c r="J1018" s="444"/>
      <c r="K1018" s="444"/>
      <c r="L1018" s="444"/>
      <c r="M1018" s="444"/>
      <c r="N1018" s="444"/>
      <c r="O1018" s="444"/>
      <c r="P1018" s="444"/>
      <c r="Q1018" s="444"/>
      <c r="R1018" s="444"/>
      <c r="S1018" s="444"/>
      <c r="T1018" s="444"/>
      <c r="U1018" s="444"/>
      <c r="V1018" s="444"/>
      <c r="W1018" s="444"/>
      <c r="X1018" s="444"/>
      <c r="Y1018" s="444"/>
      <c r="Z1018" s="444"/>
      <c r="AA1018" s="444"/>
    </row>
    <row r="1019" spans="1:27" ht="14.5">
      <c r="A1019" s="444"/>
      <c r="B1019" s="444"/>
      <c r="C1019" s="444"/>
      <c r="D1019" s="444"/>
      <c r="E1019" s="444"/>
      <c r="F1019" s="444"/>
      <c r="G1019" s="444"/>
      <c r="H1019" s="444"/>
      <c r="I1019" s="444"/>
      <c r="J1019" s="444"/>
      <c r="K1019" s="444"/>
      <c r="L1019" s="444"/>
      <c r="M1019" s="444"/>
      <c r="N1019" s="444"/>
      <c r="O1019" s="444"/>
      <c r="P1019" s="444"/>
      <c r="Q1019" s="444"/>
      <c r="R1019" s="444"/>
      <c r="S1019" s="444"/>
      <c r="T1019" s="444"/>
      <c r="U1019" s="444"/>
      <c r="V1019" s="444"/>
      <c r="W1019" s="444"/>
      <c r="X1019" s="444"/>
      <c r="Y1019" s="444"/>
      <c r="Z1019" s="444"/>
      <c r="AA1019" s="444"/>
    </row>
    <row r="1020" spans="1:27" ht="14.5">
      <c r="A1020" s="444"/>
      <c r="B1020" s="444"/>
      <c r="C1020" s="444"/>
      <c r="D1020" s="444"/>
      <c r="E1020" s="444"/>
      <c r="F1020" s="444"/>
      <c r="G1020" s="444"/>
      <c r="H1020" s="444"/>
      <c r="I1020" s="444"/>
      <c r="J1020" s="444"/>
      <c r="K1020" s="444"/>
      <c r="L1020" s="444"/>
      <c r="M1020" s="444"/>
      <c r="N1020" s="444"/>
      <c r="O1020" s="444"/>
      <c r="P1020" s="444"/>
      <c r="Q1020" s="444"/>
      <c r="R1020" s="444"/>
      <c r="S1020" s="444"/>
      <c r="T1020" s="444"/>
      <c r="U1020" s="444"/>
      <c r="V1020" s="444"/>
      <c r="W1020" s="444"/>
      <c r="X1020" s="444"/>
      <c r="Y1020" s="444"/>
      <c r="Z1020" s="444"/>
      <c r="AA1020" s="444"/>
    </row>
    <row r="1021" spans="1:27" ht="14.5">
      <c r="A1021" s="444"/>
      <c r="B1021" s="444"/>
      <c r="C1021" s="444"/>
      <c r="D1021" s="444"/>
      <c r="E1021" s="444"/>
      <c r="F1021" s="444"/>
      <c r="G1021" s="444"/>
      <c r="H1021" s="444"/>
      <c r="I1021" s="444"/>
      <c r="J1021" s="444"/>
      <c r="K1021" s="444"/>
      <c r="L1021" s="444"/>
      <c r="M1021" s="444"/>
      <c r="N1021" s="444"/>
      <c r="O1021" s="444"/>
      <c r="P1021" s="444"/>
      <c r="Q1021" s="444"/>
      <c r="R1021" s="444"/>
      <c r="S1021" s="444"/>
      <c r="T1021" s="444"/>
      <c r="U1021" s="444"/>
      <c r="V1021" s="444"/>
      <c r="W1021" s="444"/>
      <c r="X1021" s="444"/>
      <c r="Y1021" s="444"/>
      <c r="Z1021" s="444"/>
      <c r="AA1021" s="444"/>
    </row>
    <row r="1022" spans="1:27" ht="14.5">
      <c r="A1022" s="444"/>
      <c r="B1022" s="444"/>
      <c r="C1022" s="444"/>
      <c r="D1022" s="444"/>
      <c r="E1022" s="444"/>
      <c r="F1022" s="444"/>
      <c r="G1022" s="444"/>
      <c r="H1022" s="444"/>
      <c r="I1022" s="444"/>
      <c r="J1022" s="444"/>
      <c r="K1022" s="444"/>
      <c r="L1022" s="444"/>
      <c r="M1022" s="444"/>
      <c r="N1022" s="444"/>
      <c r="O1022" s="444"/>
      <c r="P1022" s="444"/>
      <c r="Q1022" s="444"/>
      <c r="R1022" s="444"/>
      <c r="S1022" s="444"/>
      <c r="T1022" s="444"/>
      <c r="U1022" s="444"/>
      <c r="V1022" s="444"/>
      <c r="W1022" s="444"/>
      <c r="X1022" s="444"/>
      <c r="Y1022" s="444"/>
      <c r="Z1022" s="444"/>
      <c r="AA1022" s="444"/>
    </row>
    <row r="1023" spans="1:27" ht="14.5">
      <c r="A1023" s="444"/>
      <c r="B1023" s="444"/>
      <c r="C1023" s="444"/>
      <c r="D1023" s="444"/>
      <c r="E1023" s="444"/>
      <c r="F1023" s="444"/>
      <c r="G1023" s="444"/>
      <c r="H1023" s="444"/>
      <c r="I1023" s="444"/>
      <c r="J1023" s="444"/>
      <c r="K1023" s="444"/>
      <c r="L1023" s="444"/>
      <c r="M1023" s="444"/>
      <c r="N1023" s="444"/>
      <c r="O1023" s="444"/>
      <c r="P1023" s="444"/>
      <c r="Q1023" s="444"/>
      <c r="R1023" s="444"/>
      <c r="S1023" s="444"/>
      <c r="T1023" s="444"/>
      <c r="U1023" s="444"/>
      <c r="V1023" s="444"/>
      <c r="W1023" s="444"/>
      <c r="X1023" s="444"/>
      <c r="Y1023" s="444"/>
      <c r="Z1023" s="444"/>
      <c r="AA1023" s="444"/>
    </row>
    <row r="1024" spans="1:27" ht="14.5">
      <c r="A1024" s="444"/>
      <c r="B1024" s="444"/>
      <c r="C1024" s="444"/>
      <c r="D1024" s="444"/>
      <c r="E1024" s="444"/>
      <c r="F1024" s="444"/>
      <c r="G1024" s="444"/>
      <c r="H1024" s="444"/>
      <c r="I1024" s="444"/>
      <c r="J1024" s="444"/>
      <c r="K1024" s="444"/>
      <c r="L1024" s="444"/>
      <c r="M1024" s="444"/>
      <c r="N1024" s="444"/>
      <c r="O1024" s="444"/>
      <c r="P1024" s="444"/>
      <c r="Q1024" s="444"/>
      <c r="R1024" s="444"/>
      <c r="S1024" s="444"/>
      <c r="T1024" s="444"/>
      <c r="U1024" s="444"/>
      <c r="V1024" s="444"/>
      <c r="W1024" s="444"/>
      <c r="X1024" s="444"/>
      <c r="Y1024" s="444"/>
      <c r="Z1024" s="444"/>
      <c r="AA1024" s="444"/>
    </row>
    <row r="1025" spans="1:27" ht="14.5">
      <c r="A1025" s="444"/>
      <c r="B1025" s="444"/>
      <c r="C1025" s="444"/>
      <c r="D1025" s="444"/>
      <c r="E1025" s="444"/>
      <c r="F1025" s="444"/>
      <c r="G1025" s="444"/>
      <c r="H1025" s="444"/>
      <c r="I1025" s="444"/>
      <c r="J1025" s="444"/>
      <c r="K1025" s="444"/>
      <c r="L1025" s="444"/>
      <c r="M1025" s="444"/>
      <c r="N1025" s="444"/>
      <c r="O1025" s="444"/>
      <c r="P1025" s="444"/>
      <c r="Q1025" s="444"/>
      <c r="R1025" s="444"/>
      <c r="S1025" s="444"/>
      <c r="T1025" s="444"/>
      <c r="U1025" s="444"/>
      <c r="V1025" s="444"/>
      <c r="W1025" s="444"/>
      <c r="X1025" s="444"/>
      <c r="Y1025" s="444"/>
      <c r="Z1025" s="444"/>
      <c r="AA1025" s="444"/>
    </row>
    <row r="1026" spans="1:27" ht="14.5">
      <c r="A1026" s="444"/>
      <c r="B1026" s="444"/>
      <c r="C1026" s="444"/>
      <c r="D1026" s="444"/>
      <c r="E1026" s="444"/>
      <c r="F1026" s="444"/>
      <c r="G1026" s="444"/>
      <c r="H1026" s="444"/>
      <c r="I1026" s="444"/>
      <c r="J1026" s="444"/>
      <c r="K1026" s="444"/>
      <c r="L1026" s="444"/>
      <c r="M1026" s="444"/>
      <c r="N1026" s="444"/>
      <c r="O1026" s="444"/>
      <c r="P1026" s="444"/>
      <c r="Q1026" s="444"/>
      <c r="R1026" s="444"/>
      <c r="S1026" s="444"/>
      <c r="T1026" s="444"/>
      <c r="U1026" s="444"/>
      <c r="V1026" s="444"/>
      <c r="W1026" s="444"/>
      <c r="X1026" s="444"/>
      <c r="Y1026" s="444"/>
      <c r="Z1026" s="444"/>
      <c r="AA1026" s="444"/>
    </row>
    <row r="1027" spans="1:27" ht="14.5">
      <c r="A1027" s="444"/>
      <c r="B1027" s="444"/>
      <c r="C1027" s="444"/>
      <c r="D1027" s="444"/>
      <c r="E1027" s="444"/>
      <c r="F1027" s="444"/>
      <c r="G1027" s="444"/>
      <c r="H1027" s="444"/>
      <c r="I1027" s="444"/>
      <c r="J1027" s="444"/>
      <c r="K1027" s="444"/>
      <c r="L1027" s="444"/>
      <c r="M1027" s="444"/>
      <c r="N1027" s="444"/>
      <c r="O1027" s="444"/>
      <c r="P1027" s="444"/>
      <c r="Q1027" s="444"/>
      <c r="R1027" s="444"/>
      <c r="S1027" s="444"/>
      <c r="T1027" s="444"/>
      <c r="U1027" s="444"/>
      <c r="V1027" s="444"/>
      <c r="W1027" s="444"/>
      <c r="X1027" s="444"/>
      <c r="Y1027" s="444"/>
      <c r="Z1027" s="444"/>
      <c r="AA1027" s="444"/>
    </row>
    <row r="1028" spans="1:27" ht="14.5">
      <c r="A1028" s="444"/>
      <c r="B1028" s="444"/>
      <c r="C1028" s="444"/>
      <c r="D1028" s="444"/>
      <c r="E1028" s="444"/>
      <c r="F1028" s="444"/>
      <c r="G1028" s="444"/>
      <c r="H1028" s="444"/>
      <c r="I1028" s="444"/>
      <c r="J1028" s="444"/>
      <c r="K1028" s="444"/>
      <c r="L1028" s="444"/>
      <c r="M1028" s="444"/>
      <c r="N1028" s="444"/>
      <c r="O1028" s="444"/>
      <c r="P1028" s="444"/>
      <c r="Q1028" s="444"/>
      <c r="R1028" s="444"/>
      <c r="S1028" s="444"/>
      <c r="T1028" s="444"/>
      <c r="U1028" s="444"/>
      <c r="V1028" s="444"/>
      <c r="W1028" s="444"/>
      <c r="X1028" s="444"/>
      <c r="Y1028" s="444"/>
      <c r="Z1028" s="444"/>
      <c r="AA1028" s="444"/>
    </row>
    <row r="1029" spans="1:27" ht="14.5">
      <c r="A1029" s="444"/>
      <c r="B1029" s="444"/>
      <c r="C1029" s="444"/>
      <c r="D1029" s="444"/>
      <c r="E1029" s="444"/>
      <c r="F1029" s="444"/>
      <c r="G1029" s="444"/>
      <c r="H1029" s="444"/>
      <c r="I1029" s="444"/>
      <c r="J1029" s="444"/>
      <c r="K1029" s="444"/>
      <c r="L1029" s="444"/>
      <c r="M1029" s="444"/>
      <c r="N1029" s="444"/>
      <c r="O1029" s="444"/>
      <c r="P1029" s="444"/>
      <c r="Q1029" s="444"/>
      <c r="R1029" s="444"/>
      <c r="S1029" s="444"/>
      <c r="T1029" s="444"/>
      <c r="U1029" s="444"/>
      <c r="V1029" s="444"/>
      <c r="W1029" s="444"/>
      <c r="X1029" s="444"/>
      <c r="Y1029" s="444"/>
      <c r="Z1029" s="444"/>
      <c r="AA1029" s="444"/>
    </row>
    <row r="1030" spans="1:27" ht="14.5">
      <c r="A1030" s="444"/>
      <c r="B1030" s="444"/>
      <c r="C1030" s="444"/>
      <c r="D1030" s="444"/>
      <c r="E1030" s="444"/>
      <c r="F1030" s="444"/>
      <c r="G1030" s="444"/>
      <c r="H1030" s="444"/>
      <c r="I1030" s="444"/>
      <c r="J1030" s="444"/>
      <c r="K1030" s="444"/>
      <c r="L1030" s="444"/>
      <c r="M1030" s="444"/>
      <c r="N1030" s="444"/>
      <c r="O1030" s="444"/>
      <c r="P1030" s="444"/>
      <c r="Q1030" s="444"/>
      <c r="R1030" s="444"/>
      <c r="S1030" s="444"/>
      <c r="T1030" s="444"/>
      <c r="U1030" s="444"/>
      <c r="V1030" s="444"/>
      <c r="W1030" s="444"/>
      <c r="X1030" s="444"/>
      <c r="Y1030" s="444"/>
      <c r="Z1030" s="444"/>
      <c r="AA1030" s="444"/>
    </row>
    <row r="1031" spans="1:27" ht="14.5">
      <c r="A1031" s="444"/>
      <c r="B1031" s="444"/>
      <c r="C1031" s="444"/>
      <c r="D1031" s="444"/>
      <c r="E1031" s="444"/>
      <c r="F1031" s="444"/>
      <c r="G1031" s="444"/>
      <c r="H1031" s="444"/>
      <c r="I1031" s="444"/>
      <c r="J1031" s="444"/>
      <c r="K1031" s="444"/>
      <c r="L1031" s="444"/>
      <c r="M1031" s="444"/>
      <c r="N1031" s="444"/>
      <c r="O1031" s="444"/>
      <c r="P1031" s="444"/>
      <c r="Q1031" s="444"/>
      <c r="R1031" s="444"/>
      <c r="S1031" s="444"/>
      <c r="T1031" s="444"/>
      <c r="U1031" s="444"/>
      <c r="V1031" s="444"/>
      <c r="W1031" s="444"/>
      <c r="X1031" s="444"/>
      <c r="Y1031" s="444"/>
      <c r="Z1031" s="444"/>
      <c r="AA1031" s="444"/>
    </row>
    <row r="1032" spans="1:27" ht="14.5">
      <c r="A1032" s="444"/>
      <c r="B1032" s="444"/>
      <c r="C1032" s="444"/>
      <c r="D1032" s="444"/>
      <c r="E1032" s="444"/>
      <c r="F1032" s="444"/>
      <c r="G1032" s="444"/>
      <c r="H1032" s="444"/>
      <c r="I1032" s="444"/>
      <c r="J1032" s="444"/>
      <c r="K1032" s="444"/>
      <c r="L1032" s="444"/>
      <c r="M1032" s="444"/>
      <c r="N1032" s="444"/>
      <c r="O1032" s="444"/>
      <c r="P1032" s="444"/>
      <c r="Q1032" s="444"/>
      <c r="R1032" s="444"/>
      <c r="S1032" s="444"/>
      <c r="T1032" s="444"/>
      <c r="U1032" s="444"/>
      <c r="V1032" s="444"/>
      <c r="W1032" s="444"/>
      <c r="X1032" s="444"/>
      <c r="Y1032" s="444"/>
      <c r="Z1032" s="444"/>
      <c r="AA1032" s="444"/>
    </row>
    <row r="1033" spans="1:27" ht="14.5">
      <c r="A1033" s="444"/>
      <c r="B1033" s="444"/>
      <c r="C1033" s="444"/>
      <c r="D1033" s="444"/>
      <c r="E1033" s="444"/>
      <c r="F1033" s="444"/>
      <c r="G1033" s="444"/>
      <c r="H1033" s="444"/>
      <c r="I1033" s="444"/>
      <c r="J1033" s="444"/>
      <c r="K1033" s="444"/>
      <c r="L1033" s="444"/>
      <c r="M1033" s="444"/>
      <c r="N1033" s="444"/>
      <c r="O1033" s="444"/>
      <c r="P1033" s="444"/>
      <c r="Q1033" s="444"/>
      <c r="R1033" s="444"/>
      <c r="S1033" s="444"/>
      <c r="T1033" s="444"/>
      <c r="U1033" s="444"/>
      <c r="V1033" s="444"/>
      <c r="W1033" s="444"/>
      <c r="X1033" s="444"/>
      <c r="Y1033" s="444"/>
      <c r="Z1033" s="444"/>
      <c r="AA1033" s="444"/>
    </row>
    <row r="1034" spans="1:27" ht="14.5">
      <c r="A1034" s="444"/>
      <c r="B1034" s="444"/>
      <c r="C1034" s="444"/>
      <c r="D1034" s="444"/>
      <c r="E1034" s="444"/>
      <c r="F1034" s="444"/>
      <c r="G1034" s="444"/>
      <c r="H1034" s="444"/>
      <c r="I1034" s="444"/>
      <c r="J1034" s="444"/>
      <c r="K1034" s="444"/>
      <c r="L1034" s="444"/>
      <c r="M1034" s="444"/>
      <c r="N1034" s="444"/>
      <c r="O1034" s="444"/>
      <c r="P1034" s="444"/>
      <c r="Q1034" s="444"/>
      <c r="R1034" s="444"/>
      <c r="S1034" s="444"/>
      <c r="T1034" s="444"/>
      <c r="U1034" s="444"/>
      <c r="V1034" s="444"/>
      <c r="W1034" s="444"/>
      <c r="X1034" s="444"/>
      <c r="Y1034" s="444"/>
      <c r="Z1034" s="444"/>
      <c r="AA1034" s="444"/>
    </row>
    <row r="1035" spans="1:27" ht="14.5">
      <c r="A1035" s="444"/>
      <c r="B1035" s="444"/>
      <c r="C1035" s="444"/>
      <c r="D1035" s="444"/>
      <c r="E1035" s="444"/>
      <c r="F1035" s="444"/>
      <c r="G1035" s="444"/>
      <c r="H1035" s="444"/>
      <c r="I1035" s="444"/>
      <c r="J1035" s="444"/>
      <c r="K1035" s="444"/>
      <c r="L1035" s="444"/>
      <c r="M1035" s="444"/>
      <c r="N1035" s="444"/>
      <c r="O1035" s="444"/>
      <c r="P1035" s="444"/>
      <c r="Q1035" s="444"/>
      <c r="R1035" s="444"/>
      <c r="S1035" s="444"/>
      <c r="T1035" s="444"/>
      <c r="U1035" s="444"/>
      <c r="V1035" s="444"/>
      <c r="W1035" s="444"/>
      <c r="X1035" s="444"/>
      <c r="Y1035" s="444"/>
      <c r="Z1035" s="444"/>
      <c r="AA1035" s="444"/>
    </row>
    <row r="1036" spans="1:27" ht="14.5">
      <c r="A1036" s="444"/>
      <c r="B1036" s="444"/>
      <c r="C1036" s="444"/>
      <c r="D1036" s="444"/>
      <c r="E1036" s="444"/>
      <c r="F1036" s="444"/>
      <c r="G1036" s="444"/>
      <c r="H1036" s="444"/>
      <c r="I1036" s="444"/>
      <c r="J1036" s="444"/>
      <c r="K1036" s="444"/>
      <c r="L1036" s="444"/>
      <c r="M1036" s="444"/>
      <c r="N1036" s="444"/>
      <c r="O1036" s="444"/>
      <c r="P1036" s="444"/>
      <c r="Q1036" s="444"/>
      <c r="R1036" s="444"/>
      <c r="S1036" s="444"/>
      <c r="T1036" s="444"/>
      <c r="U1036" s="444"/>
      <c r="V1036" s="444"/>
      <c r="W1036" s="444"/>
      <c r="X1036" s="444"/>
      <c r="Y1036" s="444"/>
      <c r="Z1036" s="444"/>
      <c r="AA1036" s="444"/>
    </row>
    <row r="1037" spans="1:27" ht="14.5">
      <c r="A1037" s="444"/>
      <c r="B1037" s="444"/>
      <c r="C1037" s="444"/>
      <c r="D1037" s="444"/>
      <c r="E1037" s="444"/>
      <c r="F1037" s="444"/>
      <c r="G1037" s="444"/>
      <c r="H1037" s="444"/>
      <c r="I1037" s="444"/>
      <c r="J1037" s="444"/>
      <c r="K1037" s="444"/>
      <c r="L1037" s="444"/>
      <c r="M1037" s="444"/>
      <c r="N1037" s="444"/>
      <c r="O1037" s="444"/>
      <c r="P1037" s="444"/>
      <c r="Q1037" s="444"/>
      <c r="R1037" s="444"/>
      <c r="S1037" s="444"/>
      <c r="T1037" s="444"/>
      <c r="U1037" s="444"/>
      <c r="V1037" s="444"/>
      <c r="W1037" s="444"/>
      <c r="X1037" s="444"/>
      <c r="Y1037" s="444"/>
      <c r="Z1037" s="444"/>
      <c r="AA1037" s="444"/>
    </row>
    <row r="1038" spans="1:27" ht="14.5">
      <c r="A1038" s="444"/>
      <c r="B1038" s="444"/>
      <c r="C1038" s="444"/>
      <c r="D1038" s="444"/>
      <c r="E1038" s="444"/>
      <c r="F1038" s="444"/>
      <c r="G1038" s="444"/>
      <c r="H1038" s="444"/>
      <c r="I1038" s="444"/>
      <c r="J1038" s="444"/>
      <c r="K1038" s="444"/>
      <c r="L1038" s="444"/>
      <c r="M1038" s="444"/>
      <c r="N1038" s="444"/>
      <c r="O1038" s="444"/>
      <c r="P1038" s="444"/>
      <c r="Q1038" s="444"/>
      <c r="R1038" s="444"/>
      <c r="S1038" s="444"/>
      <c r="T1038" s="444"/>
      <c r="U1038" s="444"/>
      <c r="V1038" s="444"/>
      <c r="W1038" s="444"/>
      <c r="X1038" s="444"/>
      <c r="Y1038" s="444"/>
      <c r="Z1038" s="444"/>
      <c r="AA1038" s="444"/>
    </row>
    <row r="1039" spans="1:27" ht="14.5">
      <c r="A1039" s="444"/>
      <c r="B1039" s="444"/>
      <c r="C1039" s="444"/>
      <c r="D1039" s="444"/>
      <c r="E1039" s="444"/>
      <c r="F1039" s="444"/>
      <c r="G1039" s="444"/>
      <c r="H1039" s="444"/>
      <c r="I1039" s="444"/>
      <c r="J1039" s="444"/>
      <c r="K1039" s="444"/>
      <c r="L1039" s="444"/>
      <c r="M1039" s="444"/>
      <c r="N1039" s="444"/>
      <c r="O1039" s="444"/>
      <c r="P1039" s="444"/>
      <c r="Q1039" s="444"/>
      <c r="R1039" s="444"/>
      <c r="S1039" s="444"/>
      <c r="T1039" s="444"/>
      <c r="U1039" s="444"/>
      <c r="V1039" s="444"/>
      <c r="W1039" s="444"/>
      <c r="X1039" s="444"/>
      <c r="Y1039" s="444"/>
      <c r="Z1039" s="444"/>
      <c r="AA1039" s="444"/>
    </row>
    <row r="1040" spans="1:27" ht="14.5">
      <c r="A1040" s="444"/>
      <c r="B1040" s="444"/>
      <c r="C1040" s="444"/>
      <c r="D1040" s="444"/>
      <c r="E1040" s="444"/>
      <c r="F1040" s="444"/>
      <c r="G1040" s="444"/>
      <c r="H1040" s="444"/>
      <c r="I1040" s="444"/>
      <c r="J1040" s="444"/>
      <c r="K1040" s="444"/>
      <c r="L1040" s="444"/>
      <c r="M1040" s="444"/>
      <c r="N1040" s="444"/>
      <c r="O1040" s="444"/>
      <c r="P1040" s="444"/>
      <c r="Q1040" s="444"/>
      <c r="R1040" s="444"/>
      <c r="S1040" s="444"/>
      <c r="T1040" s="444"/>
      <c r="U1040" s="444"/>
      <c r="V1040" s="444"/>
      <c r="W1040" s="444"/>
      <c r="X1040" s="444"/>
      <c r="Y1040" s="444"/>
      <c r="Z1040" s="444"/>
      <c r="AA1040" s="444"/>
    </row>
    <row r="1041" spans="1:27" ht="14.5">
      <c r="A1041" s="444"/>
      <c r="B1041" s="444"/>
      <c r="C1041" s="444"/>
      <c r="D1041" s="444"/>
      <c r="E1041" s="444"/>
      <c r="F1041" s="444"/>
      <c r="G1041" s="444"/>
      <c r="H1041" s="444"/>
      <c r="I1041" s="444"/>
      <c r="J1041" s="444"/>
      <c r="K1041" s="444"/>
      <c r="L1041" s="444"/>
      <c r="M1041" s="444"/>
      <c r="N1041" s="444"/>
      <c r="O1041" s="444"/>
      <c r="P1041" s="444"/>
      <c r="Q1041" s="444"/>
      <c r="R1041" s="444"/>
      <c r="S1041" s="444"/>
      <c r="T1041" s="444"/>
      <c r="U1041" s="444"/>
      <c r="V1041" s="444"/>
      <c r="W1041" s="444"/>
      <c r="X1041" s="444"/>
      <c r="Y1041" s="444"/>
      <c r="Z1041" s="444"/>
      <c r="AA1041" s="444"/>
    </row>
    <row r="1042" spans="1:27" ht="14.5">
      <c r="A1042" s="444"/>
      <c r="B1042" s="444"/>
      <c r="C1042" s="444"/>
      <c r="D1042" s="444"/>
      <c r="E1042" s="444"/>
      <c r="F1042" s="444"/>
      <c r="G1042" s="444"/>
      <c r="H1042" s="444"/>
      <c r="I1042" s="444"/>
      <c r="J1042" s="444"/>
      <c r="K1042" s="444"/>
      <c r="L1042" s="444"/>
      <c r="M1042" s="444"/>
      <c r="N1042" s="444"/>
      <c r="O1042" s="444"/>
      <c r="P1042" s="444"/>
      <c r="Q1042" s="444"/>
      <c r="R1042" s="444"/>
      <c r="S1042" s="444"/>
      <c r="T1042" s="444"/>
      <c r="U1042" s="444"/>
      <c r="V1042" s="444"/>
      <c r="W1042" s="444"/>
      <c r="X1042" s="444"/>
      <c r="Y1042" s="444"/>
      <c r="Z1042" s="444"/>
      <c r="AA1042" s="444"/>
    </row>
    <row r="1043" spans="1:27" ht="14.5">
      <c r="A1043" s="444"/>
      <c r="B1043" s="444"/>
      <c r="C1043" s="444"/>
      <c r="D1043" s="444"/>
      <c r="E1043" s="444"/>
      <c r="F1043" s="444"/>
      <c r="G1043" s="444"/>
      <c r="H1043" s="444"/>
      <c r="I1043" s="444"/>
      <c r="J1043" s="444"/>
      <c r="K1043" s="444"/>
      <c r="L1043" s="444"/>
      <c r="M1043" s="444"/>
      <c r="N1043" s="444"/>
      <c r="O1043" s="444"/>
      <c r="P1043" s="444"/>
      <c r="Q1043" s="444"/>
      <c r="R1043" s="444"/>
      <c r="S1043" s="444"/>
      <c r="T1043" s="444"/>
      <c r="U1043" s="444"/>
      <c r="V1043" s="444"/>
      <c r="W1043" s="444"/>
      <c r="X1043" s="444"/>
      <c r="Y1043" s="444"/>
      <c r="Z1043" s="444"/>
      <c r="AA1043" s="444"/>
    </row>
    <row r="1044" spans="1:27" ht="14.5">
      <c r="A1044" s="444"/>
      <c r="B1044" s="444"/>
      <c r="C1044" s="444"/>
      <c r="D1044" s="444"/>
      <c r="E1044" s="444"/>
      <c r="F1044" s="444"/>
      <c r="G1044" s="444"/>
      <c r="H1044" s="444"/>
      <c r="I1044" s="444"/>
      <c r="J1044" s="444"/>
      <c r="K1044" s="444"/>
      <c r="L1044" s="444"/>
      <c r="M1044" s="444"/>
      <c r="N1044" s="444"/>
      <c r="O1044" s="444"/>
      <c r="P1044" s="444"/>
      <c r="Q1044" s="444"/>
      <c r="R1044" s="444"/>
      <c r="S1044" s="444"/>
      <c r="T1044" s="444"/>
      <c r="U1044" s="444"/>
      <c r="V1044" s="444"/>
      <c r="W1044" s="444"/>
      <c r="X1044" s="444"/>
      <c r="Y1044" s="444"/>
      <c r="Z1044" s="444"/>
      <c r="AA1044" s="444"/>
    </row>
    <row r="1045" spans="1:27" ht="14.5">
      <c r="A1045" s="444"/>
      <c r="B1045" s="444"/>
      <c r="C1045" s="444"/>
      <c r="D1045" s="444"/>
      <c r="E1045" s="444"/>
      <c r="F1045" s="444"/>
      <c r="G1045" s="444"/>
      <c r="H1045" s="444"/>
      <c r="I1045" s="444"/>
      <c r="J1045" s="444"/>
      <c r="K1045" s="444"/>
      <c r="L1045" s="444"/>
      <c r="M1045" s="444"/>
      <c r="N1045" s="444"/>
      <c r="O1045" s="444"/>
      <c r="P1045" s="444"/>
      <c r="Q1045" s="444"/>
      <c r="R1045" s="444"/>
      <c r="S1045" s="444"/>
      <c r="T1045" s="444"/>
      <c r="U1045" s="444"/>
      <c r="V1045" s="444"/>
      <c r="W1045" s="444"/>
      <c r="X1045" s="444"/>
      <c r="Y1045" s="444"/>
      <c r="Z1045" s="444"/>
      <c r="AA1045" s="444"/>
    </row>
    <row r="1046" spans="1:27" ht="14.5">
      <c r="A1046" s="444"/>
      <c r="B1046" s="444"/>
      <c r="C1046" s="444"/>
      <c r="D1046" s="444"/>
      <c r="E1046" s="444"/>
      <c r="F1046" s="444"/>
      <c r="G1046" s="444"/>
      <c r="H1046" s="444"/>
      <c r="I1046" s="444"/>
      <c r="J1046" s="444"/>
      <c r="K1046" s="444"/>
      <c r="L1046" s="444"/>
      <c r="M1046" s="444"/>
      <c r="N1046" s="444"/>
      <c r="O1046" s="444"/>
      <c r="P1046" s="444"/>
      <c r="Q1046" s="444"/>
      <c r="R1046" s="444"/>
      <c r="S1046" s="444"/>
      <c r="T1046" s="444"/>
      <c r="U1046" s="444"/>
      <c r="V1046" s="444"/>
      <c r="W1046" s="444"/>
      <c r="X1046" s="444"/>
      <c r="Y1046" s="444"/>
      <c r="Z1046" s="444"/>
      <c r="AA1046" s="444"/>
    </row>
    <row r="1047" spans="1:27" ht="14.5">
      <c r="A1047" s="444"/>
      <c r="B1047" s="444"/>
      <c r="C1047" s="444"/>
      <c r="D1047" s="444"/>
      <c r="E1047" s="444"/>
      <c r="F1047" s="444"/>
      <c r="G1047" s="444"/>
      <c r="H1047" s="444"/>
      <c r="I1047" s="444"/>
      <c r="J1047" s="444"/>
      <c r="K1047" s="444"/>
      <c r="L1047" s="444"/>
      <c r="M1047" s="444"/>
      <c r="N1047" s="444"/>
      <c r="O1047" s="444"/>
      <c r="P1047" s="444"/>
      <c r="Q1047" s="444"/>
      <c r="R1047" s="444"/>
      <c r="S1047" s="444"/>
      <c r="T1047" s="444"/>
      <c r="U1047" s="444"/>
      <c r="V1047" s="444"/>
      <c r="W1047" s="444"/>
      <c r="X1047" s="444"/>
      <c r="Y1047" s="444"/>
      <c r="Z1047" s="444"/>
      <c r="AA1047" s="444"/>
    </row>
    <row r="1048" spans="1:27" ht="14.5">
      <c r="A1048" s="444"/>
      <c r="B1048" s="444"/>
      <c r="C1048" s="444"/>
      <c r="D1048" s="444"/>
      <c r="E1048" s="444"/>
      <c r="F1048" s="444"/>
      <c r="G1048" s="444"/>
      <c r="H1048" s="444"/>
      <c r="I1048" s="444"/>
      <c r="J1048" s="444"/>
      <c r="K1048" s="444"/>
      <c r="L1048" s="444"/>
      <c r="M1048" s="444"/>
      <c r="N1048" s="444"/>
      <c r="O1048" s="444"/>
      <c r="P1048" s="444"/>
      <c r="Q1048" s="444"/>
      <c r="R1048" s="444"/>
      <c r="S1048" s="444"/>
      <c r="T1048" s="444"/>
      <c r="U1048" s="444"/>
      <c r="V1048" s="444"/>
      <c r="W1048" s="444"/>
      <c r="X1048" s="444"/>
      <c r="Y1048" s="444"/>
      <c r="Z1048" s="444"/>
      <c r="AA1048" s="444"/>
    </row>
    <row r="1049" spans="1:27" ht="14.5">
      <c r="A1049" s="444"/>
      <c r="B1049" s="444"/>
      <c r="C1049" s="444"/>
      <c r="D1049" s="444"/>
      <c r="E1049" s="444"/>
      <c r="F1049" s="444"/>
      <c r="G1049" s="444"/>
      <c r="H1049" s="444"/>
      <c r="I1049" s="444"/>
      <c r="J1049" s="444"/>
      <c r="K1049" s="444"/>
      <c r="L1049" s="444"/>
      <c r="M1049" s="444"/>
      <c r="N1049" s="444"/>
      <c r="O1049" s="444"/>
      <c r="P1049" s="444"/>
      <c r="Q1049" s="444"/>
      <c r="R1049" s="444"/>
      <c r="S1049" s="444"/>
      <c r="T1049" s="444"/>
      <c r="U1049" s="444"/>
      <c r="V1049" s="444"/>
      <c r="W1049" s="444"/>
      <c r="X1049" s="444"/>
      <c r="Y1049" s="444"/>
      <c r="Z1049" s="444"/>
      <c r="AA1049" s="444"/>
    </row>
    <row r="1050" spans="1:27" ht="14.5">
      <c r="A1050" s="444"/>
      <c r="B1050" s="444"/>
      <c r="C1050" s="444"/>
      <c r="D1050" s="444"/>
      <c r="E1050" s="444"/>
      <c r="F1050" s="444"/>
      <c r="G1050" s="444"/>
      <c r="H1050" s="444"/>
      <c r="I1050" s="444"/>
      <c r="J1050" s="444"/>
      <c r="K1050" s="444"/>
      <c r="L1050" s="444"/>
      <c r="M1050" s="444"/>
      <c r="N1050" s="444"/>
      <c r="O1050" s="444"/>
      <c r="P1050" s="444"/>
      <c r="Q1050" s="444"/>
      <c r="R1050" s="444"/>
      <c r="S1050" s="444"/>
      <c r="T1050" s="444"/>
      <c r="U1050" s="444"/>
      <c r="V1050" s="444"/>
      <c r="W1050" s="444"/>
      <c r="X1050" s="444"/>
      <c r="Y1050" s="444"/>
      <c r="Z1050" s="444"/>
      <c r="AA1050" s="444"/>
    </row>
    <row r="1051" spans="1:27" ht="14.5">
      <c r="A1051" s="444"/>
      <c r="B1051" s="444"/>
      <c r="C1051" s="444"/>
      <c r="D1051" s="444"/>
      <c r="E1051" s="444"/>
      <c r="F1051" s="444"/>
      <c r="G1051" s="444"/>
      <c r="H1051" s="444"/>
      <c r="I1051" s="444"/>
      <c r="J1051" s="444"/>
      <c r="K1051" s="444"/>
      <c r="L1051" s="444"/>
      <c r="M1051" s="444"/>
      <c r="N1051" s="444"/>
      <c r="O1051" s="444"/>
      <c r="P1051" s="444"/>
      <c r="Q1051" s="444"/>
      <c r="R1051" s="444"/>
      <c r="S1051" s="444"/>
      <c r="T1051" s="444"/>
      <c r="U1051" s="444"/>
      <c r="V1051" s="444"/>
      <c r="W1051" s="444"/>
      <c r="X1051" s="444"/>
      <c r="Y1051" s="444"/>
      <c r="Z1051" s="444"/>
      <c r="AA1051" s="444"/>
    </row>
    <row r="1052" spans="1:27" ht="14.5">
      <c r="A1052" s="444"/>
      <c r="B1052" s="444"/>
      <c r="C1052" s="444"/>
      <c r="D1052" s="444"/>
      <c r="E1052" s="444"/>
      <c r="F1052" s="444"/>
      <c r="G1052" s="444"/>
      <c r="H1052" s="444"/>
      <c r="I1052" s="444"/>
      <c r="J1052" s="444"/>
      <c r="K1052" s="444"/>
      <c r="L1052" s="444"/>
      <c r="M1052" s="444"/>
      <c r="N1052" s="444"/>
      <c r="O1052" s="444"/>
      <c r="P1052" s="444"/>
      <c r="Q1052" s="444"/>
      <c r="R1052" s="444"/>
      <c r="S1052" s="444"/>
      <c r="T1052" s="444"/>
      <c r="U1052" s="444"/>
      <c r="V1052" s="444"/>
      <c r="W1052" s="444"/>
      <c r="X1052" s="444"/>
      <c r="Y1052" s="444"/>
      <c r="Z1052" s="444"/>
      <c r="AA1052" s="444"/>
    </row>
    <row r="1053" spans="1:27" ht="14.5">
      <c r="A1053" s="444"/>
      <c r="B1053" s="444"/>
      <c r="C1053" s="444"/>
      <c r="D1053" s="444"/>
      <c r="E1053" s="444"/>
      <c r="F1053" s="444"/>
      <c r="G1053" s="444"/>
      <c r="H1053" s="444"/>
      <c r="I1053" s="444"/>
      <c r="J1053" s="444"/>
      <c r="K1053" s="444"/>
      <c r="L1053" s="444"/>
      <c r="M1053" s="444"/>
      <c r="N1053" s="444"/>
      <c r="O1053" s="444"/>
      <c r="P1053" s="444"/>
      <c r="Q1053" s="444"/>
      <c r="R1053" s="444"/>
      <c r="S1053" s="444"/>
      <c r="T1053" s="444"/>
      <c r="U1053" s="444"/>
      <c r="V1053" s="444"/>
      <c r="W1053" s="444"/>
      <c r="X1053" s="444"/>
      <c r="Y1053" s="444"/>
      <c r="Z1053" s="444"/>
      <c r="AA1053" s="444"/>
    </row>
    <row r="1054" spans="1:27" ht="14.5">
      <c r="A1054" s="444"/>
      <c r="B1054" s="444"/>
      <c r="C1054" s="444"/>
      <c r="D1054" s="444"/>
      <c r="E1054" s="444"/>
      <c r="F1054" s="444"/>
      <c r="G1054" s="444"/>
      <c r="H1054" s="444"/>
      <c r="I1054" s="444"/>
      <c r="J1054" s="444"/>
      <c r="K1054" s="444"/>
      <c r="L1054" s="444"/>
      <c r="M1054" s="444"/>
      <c r="N1054" s="444"/>
      <c r="O1054" s="444"/>
      <c r="P1054" s="444"/>
      <c r="Q1054" s="444"/>
      <c r="R1054" s="444"/>
      <c r="S1054" s="444"/>
      <c r="T1054" s="444"/>
      <c r="U1054" s="444"/>
      <c r="V1054" s="444"/>
      <c r="W1054" s="444"/>
      <c r="X1054" s="444"/>
      <c r="Y1054" s="444"/>
      <c r="Z1054" s="444"/>
      <c r="AA1054" s="444"/>
    </row>
    <row r="1055" spans="1:27" ht="14.5">
      <c r="A1055" s="444"/>
      <c r="B1055" s="444"/>
      <c r="C1055" s="444"/>
      <c r="D1055" s="444"/>
      <c r="E1055" s="444"/>
      <c r="F1055" s="444"/>
      <c r="G1055" s="444"/>
      <c r="H1055" s="444"/>
      <c r="I1055" s="444"/>
      <c r="J1055" s="444"/>
      <c r="K1055" s="444"/>
      <c r="L1055" s="444"/>
      <c r="M1055" s="444"/>
      <c r="N1055" s="444"/>
      <c r="O1055" s="444"/>
      <c r="P1055" s="444"/>
      <c r="Q1055" s="444"/>
      <c r="R1055" s="444"/>
      <c r="S1055" s="444"/>
      <c r="T1055" s="444"/>
      <c r="U1055" s="444"/>
      <c r="V1055" s="444"/>
      <c r="W1055" s="444"/>
      <c r="X1055" s="444"/>
      <c r="Y1055" s="444"/>
      <c r="Z1055" s="444"/>
      <c r="AA1055" s="444"/>
    </row>
    <row r="1056" spans="1:27" ht="14.5">
      <c r="A1056" s="444"/>
      <c r="B1056" s="444"/>
      <c r="C1056" s="444"/>
      <c r="D1056" s="444"/>
      <c r="E1056" s="444"/>
      <c r="F1056" s="444"/>
      <c r="G1056" s="444"/>
      <c r="H1056" s="444"/>
      <c r="I1056" s="444"/>
      <c r="J1056" s="444"/>
      <c r="K1056" s="444"/>
      <c r="L1056" s="444"/>
      <c r="M1056" s="444"/>
      <c r="N1056" s="444"/>
      <c r="O1056" s="444"/>
      <c r="P1056" s="444"/>
      <c r="Q1056" s="444"/>
      <c r="R1056" s="444"/>
      <c r="S1056" s="444"/>
      <c r="T1056" s="444"/>
      <c r="U1056" s="444"/>
      <c r="V1056" s="444"/>
      <c r="W1056" s="444"/>
      <c r="X1056" s="444"/>
      <c r="Y1056" s="444"/>
      <c r="Z1056" s="444"/>
      <c r="AA1056" s="444"/>
    </row>
    <row r="1057" spans="1:27" ht="14.5">
      <c r="A1057" s="444"/>
      <c r="B1057" s="444"/>
      <c r="C1057" s="444"/>
      <c r="D1057" s="444"/>
      <c r="E1057" s="444"/>
      <c r="F1057" s="444"/>
      <c r="G1057" s="444"/>
      <c r="H1057" s="444"/>
      <c r="I1057" s="444"/>
      <c r="J1057" s="444"/>
      <c r="K1057" s="444"/>
      <c r="L1057" s="444"/>
      <c r="M1057" s="444"/>
      <c r="N1057" s="444"/>
      <c r="O1057" s="444"/>
      <c r="P1057" s="444"/>
      <c r="Q1057" s="444"/>
      <c r="R1057" s="444"/>
      <c r="S1057" s="444"/>
      <c r="T1057" s="444"/>
      <c r="U1057" s="444"/>
      <c r="V1057" s="444"/>
      <c r="W1057" s="444"/>
      <c r="X1057" s="444"/>
      <c r="Y1057" s="444"/>
      <c r="Z1057" s="444"/>
      <c r="AA1057" s="444"/>
    </row>
    <row r="1058" spans="1:27" ht="14.5">
      <c r="A1058" s="444"/>
      <c r="B1058" s="444"/>
      <c r="C1058" s="444"/>
      <c r="D1058" s="444"/>
      <c r="E1058" s="444"/>
      <c r="F1058" s="444"/>
      <c r="G1058" s="444"/>
      <c r="H1058" s="444"/>
      <c r="I1058" s="444"/>
      <c r="J1058" s="444"/>
      <c r="K1058" s="444"/>
      <c r="L1058" s="444"/>
      <c r="M1058" s="444"/>
      <c r="N1058" s="444"/>
      <c r="O1058" s="444"/>
      <c r="P1058" s="444"/>
      <c r="Q1058" s="444"/>
      <c r="R1058" s="444"/>
      <c r="S1058" s="444"/>
      <c r="T1058" s="444"/>
      <c r="U1058" s="444"/>
      <c r="V1058" s="444"/>
      <c r="W1058" s="444"/>
      <c r="X1058" s="444"/>
      <c r="Y1058" s="444"/>
      <c r="Z1058" s="444"/>
      <c r="AA1058" s="444"/>
    </row>
    <row r="1059" spans="1:27" ht="14.5">
      <c r="A1059" s="444"/>
      <c r="B1059" s="444"/>
      <c r="C1059" s="444"/>
      <c r="D1059" s="444"/>
      <c r="E1059" s="444"/>
      <c r="F1059" s="444"/>
      <c r="G1059" s="444"/>
      <c r="H1059" s="444"/>
      <c r="I1059" s="444"/>
      <c r="J1059" s="444"/>
      <c r="K1059" s="444"/>
      <c r="L1059" s="444"/>
      <c r="M1059" s="444"/>
      <c r="N1059" s="444"/>
      <c r="O1059" s="444"/>
      <c r="P1059" s="444"/>
      <c r="Q1059" s="444"/>
      <c r="R1059" s="444"/>
      <c r="S1059" s="444"/>
      <c r="T1059" s="444"/>
      <c r="U1059" s="444"/>
      <c r="V1059" s="444"/>
      <c r="W1059" s="444"/>
      <c r="X1059" s="444"/>
      <c r="Y1059" s="444"/>
      <c r="Z1059" s="444"/>
      <c r="AA1059" s="444"/>
    </row>
    <row r="1060" spans="1:27" ht="14.5">
      <c r="A1060" s="444"/>
      <c r="B1060" s="444"/>
      <c r="C1060" s="444"/>
      <c r="D1060" s="444"/>
      <c r="E1060" s="444"/>
      <c r="F1060" s="444"/>
      <c r="G1060" s="444"/>
      <c r="H1060" s="444"/>
      <c r="I1060" s="444"/>
      <c r="J1060" s="444"/>
      <c r="K1060" s="444"/>
      <c r="L1060" s="444"/>
      <c r="M1060" s="444"/>
      <c r="N1060" s="444"/>
      <c r="O1060" s="444"/>
      <c r="P1060" s="444"/>
      <c r="Q1060" s="444"/>
      <c r="R1060" s="444"/>
      <c r="S1060" s="444"/>
      <c r="T1060" s="444"/>
      <c r="U1060" s="444"/>
      <c r="V1060" s="444"/>
      <c r="W1060" s="444"/>
      <c r="X1060" s="444"/>
      <c r="Y1060" s="444"/>
      <c r="Z1060" s="444"/>
      <c r="AA1060" s="444"/>
    </row>
    <row r="1061" spans="1:27" ht="14.5">
      <c r="A1061" s="444"/>
      <c r="B1061" s="444"/>
      <c r="C1061" s="444"/>
      <c r="D1061" s="444"/>
      <c r="E1061" s="444"/>
      <c r="F1061" s="444"/>
      <c r="G1061" s="444"/>
      <c r="H1061" s="444"/>
      <c r="I1061" s="444"/>
      <c r="J1061" s="444"/>
      <c r="K1061" s="444"/>
      <c r="L1061" s="444"/>
      <c r="M1061" s="444"/>
      <c r="N1061" s="444"/>
      <c r="O1061" s="444"/>
      <c r="P1061" s="444"/>
      <c r="Q1061" s="444"/>
      <c r="R1061" s="444"/>
      <c r="S1061" s="444"/>
      <c r="T1061" s="444"/>
      <c r="U1061" s="444"/>
      <c r="V1061" s="444"/>
      <c r="W1061" s="444"/>
      <c r="X1061" s="444"/>
      <c r="Y1061" s="444"/>
      <c r="Z1061" s="444"/>
      <c r="AA1061" s="444"/>
    </row>
    <row r="1062" spans="1:27" ht="14.5">
      <c r="A1062" s="444"/>
      <c r="B1062" s="444"/>
      <c r="C1062" s="444"/>
      <c r="D1062" s="444"/>
      <c r="E1062" s="444"/>
      <c r="F1062" s="444"/>
      <c r="G1062" s="444"/>
      <c r="H1062" s="444"/>
      <c r="I1062" s="444"/>
      <c r="J1062" s="444"/>
      <c r="K1062" s="444"/>
      <c r="L1062" s="444"/>
      <c r="M1062" s="444"/>
      <c r="N1062" s="444"/>
      <c r="O1062" s="444"/>
      <c r="P1062" s="444"/>
      <c r="Q1062" s="444"/>
      <c r="R1062" s="444"/>
      <c r="S1062" s="444"/>
      <c r="T1062" s="444"/>
      <c r="U1062" s="444"/>
      <c r="V1062" s="444"/>
      <c r="W1062" s="444"/>
      <c r="X1062" s="444"/>
      <c r="Y1062" s="444"/>
      <c r="Z1062" s="444"/>
      <c r="AA1062" s="444"/>
    </row>
    <row r="1063" spans="1:27" ht="14.5">
      <c r="A1063" s="444"/>
      <c r="B1063" s="444"/>
      <c r="C1063" s="444"/>
      <c r="D1063" s="444"/>
      <c r="E1063" s="444"/>
      <c r="F1063" s="444"/>
      <c r="G1063" s="444"/>
      <c r="H1063" s="444"/>
      <c r="I1063" s="444"/>
      <c r="J1063" s="444"/>
      <c r="K1063" s="444"/>
      <c r="L1063" s="444"/>
      <c r="M1063" s="444"/>
      <c r="N1063" s="444"/>
      <c r="O1063" s="444"/>
      <c r="P1063" s="444"/>
      <c r="Q1063" s="444"/>
      <c r="R1063" s="444"/>
      <c r="S1063" s="444"/>
      <c r="T1063" s="444"/>
      <c r="U1063" s="444"/>
      <c r="V1063" s="444"/>
      <c r="W1063" s="444"/>
      <c r="X1063" s="444"/>
      <c r="Y1063" s="444"/>
      <c r="Z1063" s="444"/>
      <c r="AA1063" s="444"/>
    </row>
    <row r="1064" spans="1:27" ht="14.5">
      <c r="A1064" s="444"/>
      <c r="B1064" s="444"/>
      <c r="C1064" s="444"/>
      <c r="D1064" s="444"/>
      <c r="E1064" s="444"/>
      <c r="F1064" s="444"/>
      <c r="G1064" s="444"/>
      <c r="H1064" s="444"/>
      <c r="I1064" s="444"/>
      <c r="J1064" s="444"/>
      <c r="K1064" s="444"/>
      <c r="L1064" s="444"/>
      <c r="M1064" s="444"/>
      <c r="N1064" s="444"/>
      <c r="O1064" s="444"/>
      <c r="P1064" s="444"/>
      <c r="Q1064" s="444"/>
      <c r="R1064" s="444"/>
      <c r="S1064" s="444"/>
      <c r="T1064" s="444"/>
      <c r="U1064" s="444"/>
      <c r="V1064" s="444"/>
      <c r="W1064" s="444"/>
      <c r="X1064" s="444"/>
      <c r="Y1064" s="444"/>
      <c r="Z1064" s="444"/>
      <c r="AA1064" s="444"/>
    </row>
    <row r="1065" spans="1:27" ht="14.5">
      <c r="A1065" s="444"/>
      <c r="B1065" s="444"/>
      <c r="C1065" s="444"/>
      <c r="D1065" s="444"/>
      <c r="E1065" s="444"/>
      <c r="F1065" s="444"/>
      <c r="G1065" s="444"/>
      <c r="H1065" s="444"/>
      <c r="I1065" s="444"/>
      <c r="J1065" s="444"/>
      <c r="K1065" s="444"/>
      <c r="L1065" s="444"/>
      <c r="M1065" s="444"/>
      <c r="N1065" s="444"/>
      <c r="O1065" s="444"/>
      <c r="P1065" s="444"/>
      <c r="Q1065" s="444"/>
      <c r="R1065" s="444"/>
      <c r="S1065" s="444"/>
      <c r="T1065" s="444"/>
      <c r="U1065" s="444"/>
      <c r="V1065" s="444"/>
      <c r="W1065" s="444"/>
      <c r="X1065" s="444"/>
      <c r="Y1065" s="444"/>
      <c r="Z1065" s="444"/>
      <c r="AA1065" s="444"/>
    </row>
    <row r="1066" spans="1:27" ht="14.5">
      <c r="A1066" s="444"/>
      <c r="B1066" s="444"/>
      <c r="C1066" s="444"/>
      <c r="D1066" s="444"/>
      <c r="E1066" s="444"/>
      <c r="F1066" s="444"/>
      <c r="G1066" s="444"/>
      <c r="H1066" s="444"/>
      <c r="I1066" s="444"/>
      <c r="J1066" s="444"/>
      <c r="K1066" s="444"/>
      <c r="L1066" s="444"/>
      <c r="M1066" s="444"/>
      <c r="N1066" s="444"/>
      <c r="O1066" s="444"/>
      <c r="P1066" s="444"/>
      <c r="Q1066" s="444"/>
      <c r="R1066" s="444"/>
      <c r="S1066" s="444"/>
      <c r="T1066" s="444"/>
      <c r="U1066" s="444"/>
      <c r="V1066" s="444"/>
      <c r="W1066" s="444"/>
      <c r="X1066" s="444"/>
      <c r="Y1066" s="444"/>
      <c r="Z1066" s="444"/>
      <c r="AA1066" s="444"/>
    </row>
    <row r="1067" spans="1:27" ht="14.5">
      <c r="A1067" s="444"/>
      <c r="B1067" s="444"/>
      <c r="C1067" s="444"/>
      <c r="D1067" s="444"/>
      <c r="E1067" s="444"/>
      <c r="F1067" s="444"/>
      <c r="G1067" s="444"/>
      <c r="H1067" s="444"/>
      <c r="I1067" s="444"/>
      <c r="J1067" s="444"/>
      <c r="K1067" s="444"/>
      <c r="L1067" s="444"/>
      <c r="M1067" s="444"/>
      <c r="N1067" s="444"/>
      <c r="O1067" s="444"/>
      <c r="P1067" s="444"/>
      <c r="Q1067" s="444"/>
      <c r="R1067" s="444"/>
      <c r="S1067" s="444"/>
      <c r="T1067" s="444"/>
      <c r="U1067" s="444"/>
      <c r="V1067" s="444"/>
      <c r="W1067" s="444"/>
      <c r="X1067" s="444"/>
      <c r="Y1067" s="444"/>
      <c r="Z1067" s="444"/>
      <c r="AA1067" s="444"/>
    </row>
    <row r="1068" spans="1:27" ht="14.5">
      <c r="A1068" s="444"/>
      <c r="B1068" s="444"/>
      <c r="C1068" s="444"/>
      <c r="D1068" s="444"/>
      <c r="E1068" s="444"/>
      <c r="F1068" s="444"/>
      <c r="G1068" s="444"/>
      <c r="H1068" s="444"/>
      <c r="I1068" s="444"/>
      <c r="J1068" s="444"/>
      <c r="K1068" s="444"/>
      <c r="L1068" s="444"/>
      <c r="M1068" s="444"/>
      <c r="N1068" s="444"/>
      <c r="O1068" s="444"/>
      <c r="P1068" s="444"/>
      <c r="Q1068" s="444"/>
      <c r="R1068" s="444"/>
      <c r="S1068" s="444"/>
      <c r="T1068" s="444"/>
      <c r="U1068" s="444"/>
      <c r="V1068" s="444"/>
      <c r="W1068" s="444"/>
      <c r="X1068" s="444"/>
      <c r="Y1068" s="444"/>
      <c r="Z1068" s="444"/>
      <c r="AA1068" s="444"/>
    </row>
    <row r="1069" spans="1:27" ht="14.5">
      <c r="A1069" s="444"/>
      <c r="B1069" s="444"/>
      <c r="C1069" s="444"/>
      <c r="D1069" s="444"/>
      <c r="E1069" s="444"/>
      <c r="F1069" s="444"/>
      <c r="G1069" s="444"/>
      <c r="H1069" s="444"/>
      <c r="I1069" s="444"/>
      <c r="J1069" s="444"/>
      <c r="K1069" s="444"/>
      <c r="L1069" s="444"/>
      <c r="M1069" s="444"/>
      <c r="N1069" s="444"/>
      <c r="O1069" s="444"/>
      <c r="P1069" s="444"/>
      <c r="Q1069" s="444"/>
      <c r="R1069" s="444"/>
      <c r="S1069" s="444"/>
      <c r="T1069" s="444"/>
      <c r="U1069" s="444"/>
      <c r="V1069" s="444"/>
      <c r="W1069" s="444"/>
      <c r="X1069" s="444"/>
      <c r="Y1069" s="444"/>
      <c r="Z1069" s="444"/>
      <c r="AA1069" s="444"/>
    </row>
    <row r="1070" spans="1:27" ht="14.5">
      <c r="A1070" s="444"/>
      <c r="B1070" s="444"/>
      <c r="C1070" s="444"/>
      <c r="D1070" s="444"/>
      <c r="E1070" s="444"/>
      <c r="F1070" s="444"/>
      <c r="G1070" s="444"/>
      <c r="H1070" s="444"/>
      <c r="I1070" s="444"/>
      <c r="J1070" s="444"/>
      <c r="K1070" s="444"/>
      <c r="L1070" s="444"/>
      <c r="M1070" s="444"/>
      <c r="N1070" s="444"/>
      <c r="O1070" s="444"/>
      <c r="P1070" s="444"/>
      <c r="Q1070" s="444"/>
      <c r="R1070" s="444"/>
      <c r="S1070" s="444"/>
      <c r="T1070" s="444"/>
      <c r="U1070" s="444"/>
      <c r="V1070" s="444"/>
      <c r="W1070" s="444"/>
      <c r="X1070" s="444"/>
      <c r="Y1070" s="444"/>
      <c r="Z1070" s="444"/>
      <c r="AA1070" s="444"/>
    </row>
    <row r="1071" spans="1:27" ht="14.5">
      <c r="A1071" s="444"/>
      <c r="B1071" s="444"/>
      <c r="C1071" s="444"/>
      <c r="D1071" s="444"/>
      <c r="E1071" s="444"/>
      <c r="F1071" s="444"/>
      <c r="G1071" s="444"/>
      <c r="H1071" s="444"/>
      <c r="I1071" s="444"/>
      <c r="J1071" s="444"/>
      <c r="K1071" s="444"/>
      <c r="L1071" s="444"/>
      <c r="M1071" s="444"/>
      <c r="N1071" s="444"/>
      <c r="O1071" s="444"/>
      <c r="P1071" s="444"/>
      <c r="Q1071" s="444"/>
      <c r="R1071" s="444"/>
      <c r="S1071" s="444"/>
      <c r="T1071" s="444"/>
      <c r="U1071" s="444"/>
      <c r="V1071" s="444"/>
      <c r="W1071" s="444"/>
      <c r="X1071" s="444"/>
      <c r="Y1071" s="444"/>
      <c r="Z1071" s="444"/>
      <c r="AA1071" s="444"/>
    </row>
    <row r="1072" spans="1:27" ht="14.5">
      <c r="A1072" s="444"/>
      <c r="B1072" s="444"/>
      <c r="C1072" s="444"/>
      <c r="D1072" s="444"/>
      <c r="E1072" s="444"/>
      <c r="F1072" s="444"/>
      <c r="G1072" s="444"/>
      <c r="H1072" s="444"/>
      <c r="I1072" s="444"/>
      <c r="J1072" s="444"/>
      <c r="K1072" s="444"/>
      <c r="L1072" s="444"/>
      <c r="M1072" s="444"/>
      <c r="N1072" s="444"/>
      <c r="O1072" s="444"/>
      <c r="P1072" s="444"/>
      <c r="Q1072" s="444"/>
      <c r="R1072" s="444"/>
      <c r="S1072" s="444"/>
      <c r="T1072" s="444"/>
      <c r="U1072" s="444"/>
      <c r="V1072" s="444"/>
      <c r="W1072" s="444"/>
      <c r="X1072" s="444"/>
      <c r="Y1072" s="444"/>
      <c r="Z1072" s="444"/>
      <c r="AA1072" s="444"/>
    </row>
    <row r="1073" spans="1:27" ht="14.5">
      <c r="A1073" s="444"/>
      <c r="B1073" s="444"/>
      <c r="C1073" s="444"/>
      <c r="D1073" s="444"/>
      <c r="E1073" s="444"/>
      <c r="F1073" s="444"/>
      <c r="G1073" s="444"/>
      <c r="H1073" s="444"/>
      <c r="I1073" s="444"/>
      <c r="J1073" s="444"/>
      <c r="K1073" s="444"/>
      <c r="L1073" s="444"/>
      <c r="M1073" s="444"/>
      <c r="N1073" s="444"/>
      <c r="O1073" s="444"/>
      <c r="P1073" s="444"/>
      <c r="Q1073" s="444"/>
      <c r="R1073" s="444"/>
      <c r="S1073" s="444"/>
      <c r="T1073" s="444"/>
      <c r="U1073" s="444"/>
      <c r="V1073" s="444"/>
      <c r="W1073" s="444"/>
      <c r="X1073" s="444"/>
      <c r="Y1073" s="444"/>
      <c r="Z1073" s="444"/>
      <c r="AA1073" s="444"/>
    </row>
    <row r="1074" spans="1:27" ht="14.5">
      <c r="A1074" s="444"/>
      <c r="B1074" s="444"/>
      <c r="C1074" s="444"/>
      <c r="D1074" s="444"/>
      <c r="E1074" s="444"/>
      <c r="F1074" s="444"/>
      <c r="G1074" s="444"/>
      <c r="H1074" s="444"/>
      <c r="I1074" s="444"/>
      <c r="J1074" s="444"/>
      <c r="K1074" s="444"/>
      <c r="L1074" s="444"/>
      <c r="M1074" s="444"/>
      <c r="N1074" s="444"/>
      <c r="O1074" s="444"/>
      <c r="P1074" s="444"/>
      <c r="Q1074" s="444"/>
      <c r="R1074" s="444"/>
      <c r="S1074" s="444"/>
      <c r="T1074" s="444"/>
      <c r="U1074" s="444"/>
      <c r="V1074" s="444"/>
      <c r="W1074" s="444"/>
      <c r="X1074" s="444"/>
      <c r="Y1074" s="444"/>
      <c r="Z1074" s="444"/>
      <c r="AA1074" s="444"/>
    </row>
    <row r="1075" spans="1:27" ht="14.5">
      <c r="A1075" s="444"/>
      <c r="B1075" s="444"/>
      <c r="C1075" s="444"/>
      <c r="D1075" s="444"/>
      <c r="E1075" s="444"/>
      <c r="F1075" s="444"/>
      <c r="G1075" s="444"/>
      <c r="H1075" s="444"/>
      <c r="I1075" s="444"/>
      <c r="J1075" s="444"/>
      <c r="K1075" s="444"/>
      <c r="L1075" s="444"/>
      <c r="M1075" s="444"/>
      <c r="N1075" s="444"/>
      <c r="O1075" s="444"/>
      <c r="P1075" s="444"/>
      <c r="Q1075" s="444"/>
      <c r="R1075" s="444"/>
      <c r="S1075" s="444"/>
      <c r="T1075" s="444"/>
      <c r="U1075" s="444"/>
      <c r="V1075" s="444"/>
      <c r="W1075" s="444"/>
      <c r="X1075" s="444"/>
      <c r="Y1075" s="444"/>
      <c r="Z1075" s="444"/>
      <c r="AA1075" s="444"/>
    </row>
    <row r="1076" spans="1:27" ht="14.5">
      <c r="A1076" s="444"/>
      <c r="B1076" s="444"/>
      <c r="C1076" s="444"/>
      <c r="D1076" s="444"/>
      <c r="E1076" s="444"/>
      <c r="F1076" s="444"/>
      <c r="G1076" s="444"/>
      <c r="H1076" s="444"/>
      <c r="I1076" s="444"/>
      <c r="J1076" s="444"/>
      <c r="K1076" s="444"/>
      <c r="L1076" s="444"/>
      <c r="M1076" s="444"/>
      <c r="N1076" s="444"/>
      <c r="O1076" s="444"/>
      <c r="P1076" s="444"/>
      <c r="Q1076" s="444"/>
      <c r="R1076" s="444"/>
      <c r="S1076" s="444"/>
      <c r="T1076" s="444"/>
      <c r="U1076" s="444"/>
      <c r="V1076" s="444"/>
      <c r="W1076" s="444"/>
      <c r="X1076" s="444"/>
      <c r="Y1076" s="444"/>
      <c r="Z1076" s="444"/>
      <c r="AA1076" s="444"/>
    </row>
    <row r="1077" spans="1:27" ht="14.5">
      <c r="A1077" s="444"/>
      <c r="B1077" s="444"/>
      <c r="C1077" s="444"/>
      <c r="D1077" s="444"/>
      <c r="E1077" s="444"/>
      <c r="F1077" s="444"/>
      <c r="G1077" s="444"/>
      <c r="H1077" s="444"/>
      <c r="I1077" s="444"/>
      <c r="J1077" s="444"/>
      <c r="K1077" s="444"/>
      <c r="L1077" s="444"/>
      <c r="M1077" s="444"/>
      <c r="N1077" s="444"/>
      <c r="O1077" s="444"/>
      <c r="P1077" s="444"/>
      <c r="Q1077" s="444"/>
      <c r="R1077" s="444"/>
      <c r="S1077" s="444"/>
      <c r="T1077" s="444"/>
      <c r="U1077" s="444"/>
      <c r="V1077" s="444"/>
      <c r="W1077" s="444"/>
      <c r="X1077" s="444"/>
      <c r="Y1077" s="444"/>
      <c r="Z1077" s="444"/>
      <c r="AA1077" s="444"/>
    </row>
    <row r="1078" spans="1:27" ht="14.5">
      <c r="A1078" s="444"/>
      <c r="B1078" s="444"/>
      <c r="C1078" s="444"/>
      <c r="D1078" s="444"/>
      <c r="E1078" s="444"/>
      <c r="F1078" s="444"/>
      <c r="G1078" s="444"/>
      <c r="H1078" s="444"/>
      <c r="I1078" s="444"/>
      <c r="J1078" s="444"/>
      <c r="K1078" s="444"/>
      <c r="L1078" s="444"/>
      <c r="M1078" s="444"/>
      <c r="N1078" s="444"/>
      <c r="O1078" s="444"/>
      <c r="P1078" s="444"/>
      <c r="Q1078" s="444"/>
      <c r="R1078" s="444"/>
      <c r="S1078" s="444"/>
      <c r="T1078" s="444"/>
      <c r="U1078" s="444"/>
      <c r="V1078" s="444"/>
      <c r="W1078" s="444"/>
      <c r="X1078" s="444"/>
      <c r="Y1078" s="444"/>
      <c r="Z1078" s="444"/>
      <c r="AA1078" s="444"/>
    </row>
    <row r="1079" spans="1:27" ht="14.5">
      <c r="A1079" s="444"/>
      <c r="B1079" s="444"/>
      <c r="C1079" s="444"/>
      <c r="D1079" s="444"/>
      <c r="E1079" s="444"/>
      <c r="F1079" s="444"/>
      <c r="G1079" s="444"/>
      <c r="H1079" s="444"/>
      <c r="I1079" s="444"/>
      <c r="J1079" s="444"/>
      <c r="K1079" s="444"/>
      <c r="L1079" s="444"/>
      <c r="M1079" s="444"/>
      <c r="N1079" s="444"/>
      <c r="O1079" s="444"/>
      <c r="P1079" s="444"/>
      <c r="Q1079" s="444"/>
      <c r="R1079" s="444"/>
      <c r="S1079" s="444"/>
      <c r="T1079" s="444"/>
      <c r="U1079" s="444"/>
      <c r="V1079" s="444"/>
      <c r="W1079" s="444"/>
      <c r="X1079" s="444"/>
      <c r="Y1079" s="444"/>
      <c r="Z1079" s="444"/>
      <c r="AA1079" s="444"/>
    </row>
    <row r="1080" spans="1:27" ht="14.5">
      <c r="A1080" s="444"/>
      <c r="B1080" s="444"/>
      <c r="C1080" s="444"/>
      <c r="D1080" s="444"/>
      <c r="E1080" s="444"/>
      <c r="F1080" s="444"/>
      <c r="G1080" s="444"/>
      <c r="H1080" s="444"/>
      <c r="I1080" s="444"/>
      <c r="J1080" s="444"/>
      <c r="K1080" s="444"/>
      <c r="L1080" s="444"/>
      <c r="M1080" s="444"/>
      <c r="N1080" s="444"/>
      <c r="O1080" s="444"/>
      <c r="P1080" s="444"/>
      <c r="Q1080" s="444"/>
      <c r="R1080" s="444"/>
      <c r="S1080" s="444"/>
      <c r="T1080" s="444"/>
      <c r="U1080" s="444"/>
      <c r="V1080" s="444"/>
      <c r="W1080" s="444"/>
      <c r="X1080" s="444"/>
      <c r="Y1080" s="444"/>
      <c r="Z1080" s="444"/>
      <c r="AA1080" s="444"/>
    </row>
    <row r="1081" spans="1:27" ht="14.5">
      <c r="A1081" s="444"/>
      <c r="B1081" s="444"/>
      <c r="C1081" s="444"/>
      <c r="D1081" s="444"/>
      <c r="E1081" s="444"/>
      <c r="F1081" s="444"/>
      <c r="G1081" s="444"/>
      <c r="H1081" s="444"/>
      <c r="I1081" s="444"/>
      <c r="J1081" s="444"/>
      <c r="K1081" s="444"/>
      <c r="L1081" s="444"/>
      <c r="M1081" s="444"/>
      <c r="N1081" s="444"/>
      <c r="O1081" s="444"/>
      <c r="P1081" s="444"/>
      <c r="Q1081" s="444"/>
      <c r="R1081" s="444"/>
      <c r="S1081" s="444"/>
      <c r="T1081" s="444"/>
      <c r="U1081" s="444"/>
      <c r="V1081" s="444"/>
      <c r="W1081" s="444"/>
      <c r="X1081" s="444"/>
      <c r="Y1081" s="444"/>
      <c r="Z1081" s="444"/>
      <c r="AA1081" s="444"/>
    </row>
    <row r="1082" spans="1:27" ht="14.5">
      <c r="A1082" s="444"/>
      <c r="B1082" s="444"/>
      <c r="C1082" s="444"/>
      <c r="D1082" s="444"/>
      <c r="E1082" s="444"/>
      <c r="F1082" s="444"/>
      <c r="G1082" s="444"/>
      <c r="H1082" s="444"/>
      <c r="I1082" s="444"/>
      <c r="J1082" s="444"/>
      <c r="K1082" s="444"/>
      <c r="L1082" s="444"/>
      <c r="M1082" s="444"/>
      <c r="N1082" s="444"/>
      <c r="O1082" s="444"/>
      <c r="P1082" s="444"/>
      <c r="Q1082" s="444"/>
      <c r="R1082" s="444"/>
      <c r="S1082" s="444"/>
      <c r="T1082" s="444"/>
      <c r="U1082" s="444"/>
      <c r="V1082" s="444"/>
      <c r="W1082" s="444"/>
      <c r="X1082" s="444"/>
      <c r="Y1082" s="444"/>
      <c r="Z1082" s="444"/>
      <c r="AA1082" s="444"/>
    </row>
    <row r="1083" spans="1:27" ht="14.5">
      <c r="A1083" s="444"/>
      <c r="B1083" s="444"/>
      <c r="C1083" s="444"/>
      <c r="D1083" s="444"/>
      <c r="E1083" s="444"/>
      <c r="F1083" s="444"/>
      <c r="G1083" s="444"/>
      <c r="H1083" s="444"/>
      <c r="I1083" s="444"/>
      <c r="J1083" s="444"/>
      <c r="K1083" s="444"/>
      <c r="L1083" s="444"/>
      <c r="M1083" s="444"/>
      <c r="N1083" s="444"/>
      <c r="O1083" s="444"/>
      <c r="P1083" s="444"/>
      <c r="Q1083" s="444"/>
      <c r="R1083" s="444"/>
      <c r="S1083" s="444"/>
      <c r="T1083" s="444"/>
      <c r="U1083" s="444"/>
      <c r="V1083" s="444"/>
      <c r="W1083" s="444"/>
      <c r="X1083" s="444"/>
      <c r="Y1083" s="444"/>
      <c r="Z1083" s="444"/>
      <c r="AA1083" s="444"/>
    </row>
    <row r="1084" spans="1:27" ht="14.5">
      <c r="A1084" s="444"/>
      <c r="B1084" s="444"/>
      <c r="C1084" s="444"/>
      <c r="D1084" s="444"/>
      <c r="E1084" s="444"/>
      <c r="F1084" s="444"/>
      <c r="G1084" s="444"/>
      <c r="H1084" s="444"/>
      <c r="I1084" s="444"/>
      <c r="J1084" s="444"/>
      <c r="K1084" s="444"/>
      <c r="L1084" s="444"/>
      <c r="M1084" s="444"/>
      <c r="N1084" s="444"/>
      <c r="O1084" s="444"/>
      <c r="P1084" s="444"/>
      <c r="Q1084" s="444"/>
      <c r="R1084" s="444"/>
      <c r="S1084" s="444"/>
      <c r="T1084" s="444"/>
      <c r="U1084" s="444"/>
      <c r="V1084" s="444"/>
      <c r="W1084" s="444"/>
      <c r="X1084" s="444"/>
      <c r="Y1084" s="444"/>
      <c r="Z1084" s="444"/>
      <c r="AA1084" s="444"/>
    </row>
    <row r="1085" spans="1:27" ht="14.5">
      <c r="A1085" s="444"/>
      <c r="B1085" s="444"/>
      <c r="C1085" s="444"/>
      <c r="D1085" s="444"/>
      <c r="E1085" s="444"/>
      <c r="F1085" s="444"/>
      <c r="G1085" s="444"/>
      <c r="H1085" s="444"/>
      <c r="I1085" s="444"/>
      <c r="J1085" s="444"/>
      <c r="K1085" s="444"/>
      <c r="L1085" s="444"/>
      <c r="M1085" s="444"/>
      <c r="N1085" s="444"/>
      <c r="O1085" s="444"/>
      <c r="P1085" s="444"/>
      <c r="Q1085" s="444"/>
      <c r="R1085" s="444"/>
      <c r="S1085" s="444"/>
      <c r="T1085" s="444"/>
      <c r="U1085" s="444"/>
      <c r="V1085" s="444"/>
      <c r="W1085" s="444"/>
      <c r="X1085" s="444"/>
      <c r="Y1085" s="444"/>
      <c r="Z1085" s="444"/>
      <c r="AA1085" s="444"/>
    </row>
    <row r="1086" spans="1:27" ht="14.5">
      <c r="A1086" s="444"/>
      <c r="B1086" s="444"/>
      <c r="C1086" s="444"/>
      <c r="D1086" s="444"/>
      <c r="E1086" s="444"/>
      <c r="F1086" s="444"/>
      <c r="G1086" s="444"/>
      <c r="H1086" s="444"/>
      <c r="I1086" s="444"/>
      <c r="J1086" s="444"/>
      <c r="K1086" s="444"/>
      <c r="L1086" s="444"/>
      <c r="M1086" s="444"/>
      <c r="N1086" s="444"/>
      <c r="O1086" s="444"/>
      <c r="P1086" s="444"/>
      <c r="Q1086" s="444"/>
      <c r="R1086" s="444"/>
      <c r="S1086" s="444"/>
      <c r="T1086" s="444"/>
      <c r="U1086" s="444"/>
      <c r="V1086" s="444"/>
      <c r="W1086" s="444"/>
      <c r="X1086" s="444"/>
      <c r="Y1086" s="444"/>
      <c r="Z1086" s="444"/>
      <c r="AA1086" s="444"/>
    </row>
    <row r="1087" spans="1:27" ht="14.5">
      <c r="A1087" s="444"/>
      <c r="B1087" s="444"/>
      <c r="C1087" s="444"/>
      <c r="D1087" s="444"/>
      <c r="E1087" s="444"/>
      <c r="F1087" s="444"/>
      <c r="G1087" s="444"/>
      <c r="H1087" s="444"/>
      <c r="I1087" s="444"/>
      <c r="J1087" s="444"/>
      <c r="K1087" s="444"/>
      <c r="L1087" s="444"/>
      <c r="M1087" s="444"/>
      <c r="N1087" s="444"/>
      <c r="O1087" s="444"/>
      <c r="P1087" s="444"/>
      <c r="Q1087" s="444"/>
      <c r="R1087" s="444"/>
      <c r="S1087" s="444"/>
      <c r="T1087" s="444"/>
      <c r="U1087" s="444"/>
      <c r="V1087" s="444"/>
      <c r="W1087" s="444"/>
      <c r="X1087" s="444"/>
      <c r="Y1087" s="444"/>
      <c r="Z1087" s="444"/>
      <c r="AA1087" s="444"/>
    </row>
    <row r="1088" spans="1:27" ht="14.5">
      <c r="A1088" s="444"/>
      <c r="B1088" s="444"/>
      <c r="C1088" s="444"/>
      <c r="D1088" s="444"/>
      <c r="E1088" s="444"/>
      <c r="F1088" s="444"/>
      <c r="G1088" s="444"/>
      <c r="H1088" s="444"/>
      <c r="I1088" s="444"/>
      <c r="J1088" s="444"/>
      <c r="K1088" s="444"/>
      <c r="L1088" s="444"/>
      <c r="M1088" s="444"/>
      <c r="N1088" s="444"/>
      <c r="O1088" s="444"/>
      <c r="P1088" s="444"/>
      <c r="Q1088" s="444"/>
      <c r="R1088" s="444"/>
      <c r="S1088" s="444"/>
      <c r="T1088" s="444"/>
      <c r="U1088" s="444"/>
      <c r="V1088" s="444"/>
      <c r="W1088" s="444"/>
      <c r="X1088" s="444"/>
      <c r="Y1088" s="444"/>
      <c r="Z1088" s="444"/>
      <c r="AA1088" s="444"/>
    </row>
    <row r="1089" spans="1:27" ht="14.5">
      <c r="A1089" s="444"/>
      <c r="B1089" s="444"/>
      <c r="C1089" s="444"/>
      <c r="D1089" s="444"/>
      <c r="E1089" s="444"/>
      <c r="F1089" s="444"/>
      <c r="G1089" s="444"/>
      <c r="H1089" s="444"/>
      <c r="I1089" s="444"/>
      <c r="J1089" s="444"/>
      <c r="K1089" s="444"/>
      <c r="L1089" s="444"/>
      <c r="M1089" s="444"/>
      <c r="N1089" s="444"/>
      <c r="O1089" s="444"/>
      <c r="P1089" s="444"/>
      <c r="Q1089" s="444"/>
      <c r="R1089" s="444"/>
      <c r="S1089" s="444"/>
      <c r="T1089" s="444"/>
      <c r="U1089" s="444"/>
      <c r="V1089" s="444"/>
      <c r="W1089" s="444"/>
      <c r="X1089" s="444"/>
      <c r="Y1089" s="444"/>
      <c r="Z1089" s="444"/>
      <c r="AA1089" s="444"/>
    </row>
    <row r="1090" spans="1:27" ht="14.5">
      <c r="A1090" s="444"/>
      <c r="B1090" s="444"/>
      <c r="C1090" s="444"/>
      <c r="D1090" s="444"/>
      <c r="E1090" s="444"/>
      <c r="F1090" s="444"/>
      <c r="G1090" s="444"/>
      <c r="H1090" s="444"/>
      <c r="I1090" s="444"/>
      <c r="J1090" s="444"/>
      <c r="K1090" s="444"/>
      <c r="L1090" s="444"/>
      <c r="M1090" s="444"/>
      <c r="N1090" s="444"/>
      <c r="O1090" s="444"/>
      <c r="P1090" s="444"/>
      <c r="Q1090" s="444"/>
      <c r="R1090" s="444"/>
      <c r="S1090" s="444"/>
      <c r="T1090" s="444"/>
      <c r="U1090" s="444"/>
      <c r="V1090" s="444"/>
      <c r="W1090" s="444"/>
      <c r="X1090" s="444"/>
      <c r="Y1090" s="444"/>
      <c r="Z1090" s="444"/>
      <c r="AA1090" s="444"/>
    </row>
    <row r="1091" spans="1:27" ht="14.5">
      <c r="A1091" s="444"/>
      <c r="B1091" s="444"/>
      <c r="C1091" s="444"/>
      <c r="D1091" s="444"/>
      <c r="E1091" s="444"/>
      <c r="F1091" s="444"/>
      <c r="G1091" s="444"/>
      <c r="H1091" s="444"/>
      <c r="I1091" s="444"/>
      <c r="J1091" s="444"/>
      <c r="K1091" s="444"/>
      <c r="L1091" s="444"/>
      <c r="M1091" s="444"/>
      <c r="N1091" s="444"/>
      <c r="O1091" s="444"/>
      <c r="P1091" s="444"/>
      <c r="Q1091" s="444"/>
      <c r="R1091" s="444"/>
      <c r="S1091" s="444"/>
      <c r="T1091" s="444"/>
      <c r="U1091" s="444"/>
      <c r="V1091" s="444"/>
      <c r="W1091" s="444"/>
      <c r="X1091" s="444"/>
      <c r="Y1091" s="444"/>
      <c r="Z1091" s="444"/>
      <c r="AA1091" s="444"/>
    </row>
    <row r="1092" spans="1:27" ht="14.5">
      <c r="A1092" s="444"/>
      <c r="B1092" s="444"/>
      <c r="C1092" s="444"/>
      <c r="D1092" s="444"/>
      <c r="E1092" s="444"/>
      <c r="F1092" s="444"/>
      <c r="G1092" s="444"/>
      <c r="H1092" s="444"/>
      <c r="I1092" s="444"/>
      <c r="J1092" s="444"/>
      <c r="K1092" s="444"/>
      <c r="L1092" s="444"/>
      <c r="M1092" s="444"/>
      <c r="N1092" s="444"/>
      <c r="O1092" s="444"/>
      <c r="P1092" s="444"/>
      <c r="Q1092" s="444"/>
      <c r="R1092" s="444"/>
      <c r="S1092" s="444"/>
      <c r="T1092" s="444"/>
      <c r="U1092" s="444"/>
      <c r="V1092" s="444"/>
      <c r="W1092" s="444"/>
      <c r="X1092" s="444"/>
      <c r="Y1092" s="444"/>
      <c r="Z1092" s="444"/>
      <c r="AA1092" s="444"/>
    </row>
    <row r="1093" spans="1:27" ht="14.5">
      <c r="A1093" s="444"/>
      <c r="B1093" s="444"/>
      <c r="C1093" s="444"/>
      <c r="D1093" s="444"/>
      <c r="E1093" s="444"/>
      <c r="F1093" s="444"/>
      <c r="G1093" s="444"/>
      <c r="H1093" s="444"/>
      <c r="I1093" s="444"/>
      <c r="J1093" s="444"/>
      <c r="K1093" s="444"/>
      <c r="L1093" s="444"/>
      <c r="M1093" s="444"/>
      <c r="N1093" s="444"/>
      <c r="O1093" s="444"/>
      <c r="P1093" s="444"/>
      <c r="Q1093" s="444"/>
      <c r="R1093" s="444"/>
      <c r="S1093" s="444"/>
      <c r="T1093" s="444"/>
      <c r="U1093" s="444"/>
      <c r="V1093" s="444"/>
      <c r="W1093" s="444"/>
      <c r="X1093" s="444"/>
      <c r="Y1093" s="444"/>
      <c r="Z1093" s="444"/>
      <c r="AA1093" s="444"/>
    </row>
    <row r="1094" spans="1:27" ht="14.5">
      <c r="A1094" s="444"/>
      <c r="B1094" s="444"/>
      <c r="C1094" s="444"/>
      <c r="D1094" s="444"/>
      <c r="E1094" s="444"/>
      <c r="F1094" s="444"/>
      <c r="G1094" s="444"/>
      <c r="H1094" s="444"/>
      <c r="I1094" s="444"/>
      <c r="J1094" s="444"/>
      <c r="K1094" s="444"/>
      <c r="L1094" s="444"/>
      <c r="M1094" s="444"/>
      <c r="N1094" s="444"/>
      <c r="O1094" s="444"/>
      <c r="P1094" s="444"/>
      <c r="Q1094" s="444"/>
      <c r="R1094" s="444"/>
      <c r="S1094" s="444"/>
      <c r="T1094" s="444"/>
      <c r="U1094" s="444"/>
      <c r="V1094" s="444"/>
      <c r="W1094" s="444"/>
      <c r="X1094" s="444"/>
      <c r="Y1094" s="444"/>
      <c r="Z1094" s="444"/>
      <c r="AA1094" s="444"/>
    </row>
    <row r="1095" spans="1:27" ht="14.5">
      <c r="A1095" s="444"/>
      <c r="B1095" s="444"/>
      <c r="C1095" s="444"/>
      <c r="D1095" s="444"/>
      <c r="E1095" s="444"/>
      <c r="F1095" s="444"/>
      <c r="G1095" s="444"/>
      <c r="H1095" s="444"/>
      <c r="I1095" s="444"/>
      <c r="J1095" s="444"/>
      <c r="K1095" s="444"/>
      <c r="L1095" s="444"/>
      <c r="M1095" s="444"/>
      <c r="N1095" s="444"/>
      <c r="O1095" s="444"/>
      <c r="P1095" s="444"/>
      <c r="Q1095" s="444"/>
      <c r="R1095" s="444"/>
      <c r="S1095" s="444"/>
      <c r="T1095" s="444"/>
      <c r="U1095" s="444"/>
      <c r="V1095" s="444"/>
      <c r="W1095" s="444"/>
      <c r="X1095" s="444"/>
      <c r="Y1095" s="444"/>
      <c r="Z1095" s="444"/>
      <c r="AA1095" s="444"/>
    </row>
    <row r="1096" spans="1:27" ht="14.5">
      <c r="A1096" s="444"/>
      <c r="B1096" s="444"/>
      <c r="C1096" s="444"/>
      <c r="D1096" s="444"/>
      <c r="E1096" s="444"/>
      <c r="F1096" s="444"/>
      <c r="G1096" s="444"/>
      <c r="H1096" s="444"/>
      <c r="I1096" s="444"/>
      <c r="J1096" s="444"/>
      <c r="K1096" s="444"/>
      <c r="L1096" s="444"/>
      <c r="M1096" s="444"/>
      <c r="N1096" s="444"/>
      <c r="O1096" s="444"/>
      <c r="P1096" s="444"/>
      <c r="Q1096" s="444"/>
      <c r="R1096" s="444"/>
      <c r="S1096" s="444"/>
      <c r="T1096" s="444"/>
      <c r="U1096" s="444"/>
      <c r="V1096" s="444"/>
      <c r="W1096" s="444"/>
      <c r="X1096" s="444"/>
      <c r="Y1096" s="444"/>
      <c r="Z1096" s="444"/>
      <c r="AA1096" s="444"/>
    </row>
    <row r="1097" spans="1:27" ht="14.5">
      <c r="A1097" s="444"/>
      <c r="B1097" s="444"/>
      <c r="C1097" s="444"/>
      <c r="D1097" s="444"/>
      <c r="E1097" s="444"/>
      <c r="F1097" s="444"/>
      <c r="G1097" s="444"/>
      <c r="H1097" s="444"/>
      <c r="I1097" s="444"/>
      <c r="J1097" s="444"/>
      <c r="K1097" s="444"/>
      <c r="L1097" s="444"/>
      <c r="M1097" s="444"/>
      <c r="N1097" s="444"/>
      <c r="O1097" s="444"/>
      <c r="P1097" s="444"/>
      <c r="Q1097" s="444"/>
      <c r="R1097" s="444"/>
      <c r="S1097" s="444"/>
      <c r="T1097" s="444"/>
      <c r="U1097" s="444"/>
      <c r="V1097" s="444"/>
      <c r="W1097" s="444"/>
      <c r="X1097" s="444"/>
      <c r="Y1097" s="444"/>
      <c r="Z1097" s="444"/>
      <c r="AA1097" s="444"/>
    </row>
    <row r="1098" spans="1:27" ht="14.5">
      <c r="A1098" s="444"/>
      <c r="B1098" s="444"/>
      <c r="C1098" s="444"/>
      <c r="D1098" s="444"/>
      <c r="E1098" s="444"/>
      <c r="F1098" s="444"/>
      <c r="G1098" s="444"/>
      <c r="H1098" s="444"/>
      <c r="I1098" s="444"/>
      <c r="J1098" s="444"/>
      <c r="K1098" s="444"/>
      <c r="L1098" s="444"/>
      <c r="M1098" s="444"/>
      <c r="N1098" s="444"/>
      <c r="O1098" s="444"/>
      <c r="P1098" s="444"/>
      <c r="Q1098" s="444"/>
      <c r="R1098" s="444"/>
      <c r="S1098" s="444"/>
      <c r="T1098" s="444"/>
      <c r="U1098" s="444"/>
      <c r="V1098" s="444"/>
      <c r="W1098" s="444"/>
      <c r="X1098" s="444"/>
      <c r="Y1098" s="444"/>
      <c r="Z1098" s="444"/>
      <c r="AA1098" s="444"/>
    </row>
    <row r="1099" spans="1:27" ht="14.5">
      <c r="A1099" s="444"/>
      <c r="B1099" s="444"/>
      <c r="C1099" s="444"/>
      <c r="D1099" s="444"/>
      <c r="E1099" s="444"/>
      <c r="F1099" s="444"/>
      <c r="G1099" s="444"/>
      <c r="H1099" s="444"/>
      <c r="I1099" s="444"/>
      <c r="J1099" s="444"/>
      <c r="K1099" s="444"/>
      <c r="L1099" s="444"/>
      <c r="M1099" s="444"/>
      <c r="N1099" s="444"/>
      <c r="O1099" s="444"/>
      <c r="P1099" s="444"/>
      <c r="Q1099" s="444"/>
      <c r="R1099" s="444"/>
      <c r="S1099" s="444"/>
      <c r="T1099" s="444"/>
      <c r="U1099" s="444"/>
      <c r="V1099" s="444"/>
      <c r="W1099" s="444"/>
      <c r="X1099" s="444"/>
      <c r="Y1099" s="444"/>
      <c r="Z1099" s="444"/>
      <c r="AA1099" s="444"/>
    </row>
    <row r="1100" spans="1:27" ht="14.5">
      <c r="A1100" s="444"/>
      <c r="B1100" s="444"/>
      <c r="C1100" s="444"/>
      <c r="D1100" s="444"/>
      <c r="E1100" s="444"/>
      <c r="F1100" s="444"/>
      <c r="G1100" s="444"/>
      <c r="H1100" s="444"/>
      <c r="I1100" s="444"/>
      <c r="J1100" s="444"/>
      <c r="K1100" s="444"/>
      <c r="L1100" s="444"/>
      <c r="M1100" s="444"/>
      <c r="N1100" s="444"/>
      <c r="O1100" s="444"/>
      <c r="P1100" s="444"/>
      <c r="Q1100" s="444"/>
      <c r="R1100" s="444"/>
      <c r="S1100" s="444"/>
      <c r="T1100" s="444"/>
      <c r="U1100" s="444"/>
      <c r="V1100" s="444"/>
      <c r="W1100" s="444"/>
      <c r="X1100" s="444"/>
      <c r="Y1100" s="444"/>
      <c r="Z1100" s="444"/>
      <c r="AA1100" s="444"/>
    </row>
    <row r="1101" spans="1:27" ht="14.5">
      <c r="A1101" s="444"/>
      <c r="B1101" s="444"/>
      <c r="C1101" s="444"/>
      <c r="D1101" s="444"/>
      <c r="E1101" s="444"/>
      <c r="F1101" s="444"/>
      <c r="G1101" s="444"/>
      <c r="H1101" s="444"/>
      <c r="I1101" s="444"/>
      <c r="J1101" s="444"/>
      <c r="K1101" s="444"/>
      <c r="L1101" s="444"/>
      <c r="M1101" s="444"/>
      <c r="N1101" s="444"/>
      <c r="O1101" s="444"/>
      <c r="P1101" s="444"/>
      <c r="Q1101" s="444"/>
      <c r="R1101" s="444"/>
      <c r="S1101" s="444"/>
      <c r="T1101" s="444"/>
      <c r="U1101" s="444"/>
      <c r="V1101" s="444"/>
      <c r="W1101" s="444"/>
      <c r="X1101" s="444"/>
      <c r="Y1101" s="444"/>
      <c r="Z1101" s="444"/>
      <c r="AA1101" s="444"/>
    </row>
    <row r="1102" spans="1:27" ht="14.5">
      <c r="A1102" s="444"/>
      <c r="B1102" s="444"/>
      <c r="C1102" s="444"/>
      <c r="D1102" s="444"/>
      <c r="E1102" s="444"/>
      <c r="F1102" s="444"/>
      <c r="G1102" s="444"/>
      <c r="H1102" s="444"/>
      <c r="I1102" s="444"/>
      <c r="J1102" s="444"/>
      <c r="K1102" s="444"/>
      <c r="L1102" s="444"/>
      <c r="M1102" s="444"/>
      <c r="N1102" s="444"/>
      <c r="O1102" s="444"/>
      <c r="P1102" s="444"/>
      <c r="Q1102" s="444"/>
      <c r="R1102" s="444"/>
      <c r="S1102" s="444"/>
      <c r="T1102" s="444"/>
      <c r="U1102" s="444"/>
      <c r="V1102" s="444"/>
      <c r="W1102" s="444"/>
      <c r="X1102" s="444"/>
      <c r="Y1102" s="444"/>
      <c r="Z1102" s="444"/>
      <c r="AA1102" s="444"/>
    </row>
    <row r="1103" spans="1:27" ht="14.5">
      <c r="A1103" s="444"/>
      <c r="B1103" s="444"/>
      <c r="C1103" s="444"/>
      <c r="D1103" s="444"/>
      <c r="E1103" s="444"/>
      <c r="F1103" s="444"/>
      <c r="G1103" s="444"/>
      <c r="H1103" s="444"/>
      <c r="I1103" s="444"/>
      <c r="J1103" s="444"/>
      <c r="K1103" s="444"/>
      <c r="L1103" s="444"/>
      <c r="M1103" s="444"/>
      <c r="N1103" s="444"/>
      <c r="O1103" s="444"/>
      <c r="P1103" s="444"/>
      <c r="Q1103" s="444"/>
      <c r="R1103" s="444"/>
      <c r="S1103" s="444"/>
      <c r="T1103" s="444"/>
      <c r="U1103" s="444"/>
      <c r="V1103" s="444"/>
      <c r="W1103" s="444"/>
      <c r="X1103" s="444"/>
      <c r="Y1103" s="444"/>
      <c r="Z1103" s="444"/>
      <c r="AA1103" s="444"/>
    </row>
    <row r="1104" spans="1:27" ht="14.5">
      <c r="A1104" s="444"/>
      <c r="B1104" s="444"/>
      <c r="C1104" s="444"/>
      <c r="D1104" s="444"/>
      <c r="E1104" s="444"/>
      <c r="F1104" s="444"/>
      <c r="G1104" s="444"/>
      <c r="H1104" s="444"/>
      <c r="I1104" s="444"/>
      <c r="J1104" s="444"/>
      <c r="K1104" s="444"/>
      <c r="L1104" s="444"/>
      <c r="M1104" s="444"/>
      <c r="N1104" s="444"/>
      <c r="O1104" s="444"/>
      <c r="P1104" s="444"/>
      <c r="Q1104" s="444"/>
      <c r="R1104" s="444"/>
      <c r="S1104" s="444"/>
      <c r="T1104" s="444"/>
      <c r="U1104" s="444"/>
      <c r="V1104" s="444"/>
      <c r="W1104" s="444"/>
      <c r="X1104" s="444"/>
      <c r="Y1104" s="444"/>
      <c r="Z1104" s="444"/>
      <c r="AA1104" s="444"/>
    </row>
    <row r="1105" spans="1:27" ht="14.5">
      <c r="A1105" s="444"/>
      <c r="B1105" s="444"/>
      <c r="C1105" s="444"/>
      <c r="D1105" s="444"/>
      <c r="E1105" s="444"/>
      <c r="F1105" s="444"/>
      <c r="G1105" s="444"/>
      <c r="H1105" s="444"/>
      <c r="I1105" s="444"/>
      <c r="J1105" s="444"/>
      <c r="K1105" s="444"/>
      <c r="L1105" s="444"/>
      <c r="M1105" s="444"/>
      <c r="N1105" s="444"/>
      <c r="O1105" s="444"/>
      <c r="P1105" s="444"/>
      <c r="Q1105" s="444"/>
      <c r="R1105" s="444"/>
      <c r="S1105" s="444"/>
      <c r="T1105" s="444"/>
      <c r="U1105" s="444"/>
      <c r="V1105" s="444"/>
      <c r="W1105" s="444"/>
      <c r="X1105" s="444"/>
      <c r="Y1105" s="444"/>
      <c r="Z1105" s="444"/>
      <c r="AA1105" s="444"/>
    </row>
    <row r="1106" spans="1:27" ht="14.5">
      <c r="A1106" s="444"/>
      <c r="B1106" s="444"/>
      <c r="C1106" s="444"/>
      <c r="D1106" s="444"/>
      <c r="E1106" s="444"/>
      <c r="F1106" s="444"/>
      <c r="G1106" s="444"/>
      <c r="H1106" s="444"/>
      <c r="I1106" s="444"/>
      <c r="J1106" s="444"/>
      <c r="K1106" s="444"/>
      <c r="L1106" s="444"/>
      <c r="M1106" s="444"/>
      <c r="N1106" s="444"/>
      <c r="O1106" s="444"/>
      <c r="P1106" s="444"/>
      <c r="Q1106" s="444"/>
      <c r="R1106" s="444"/>
      <c r="S1106" s="444"/>
      <c r="T1106" s="444"/>
      <c r="U1106" s="444"/>
      <c r="V1106" s="444"/>
      <c r="W1106" s="444"/>
      <c r="X1106" s="444"/>
      <c r="Y1106" s="444"/>
      <c r="Z1106" s="444"/>
      <c r="AA1106" s="444"/>
    </row>
    <row r="1107" spans="1:27" ht="14.5">
      <c r="A1107" s="444"/>
      <c r="B1107" s="444"/>
      <c r="C1107" s="444"/>
      <c r="D1107" s="444"/>
      <c r="E1107" s="444"/>
      <c r="F1107" s="444"/>
      <c r="G1107" s="444"/>
      <c r="H1107" s="444"/>
      <c r="I1107" s="444"/>
      <c r="J1107" s="444"/>
      <c r="K1107" s="444"/>
      <c r="L1107" s="444"/>
      <c r="M1107" s="444"/>
      <c r="N1107" s="444"/>
      <c r="O1107" s="444"/>
      <c r="P1107" s="444"/>
      <c r="Q1107" s="444"/>
      <c r="R1107" s="444"/>
      <c r="S1107" s="444"/>
      <c r="T1107" s="444"/>
      <c r="U1107" s="444"/>
      <c r="V1107" s="444"/>
      <c r="W1107" s="444"/>
      <c r="X1107" s="444"/>
      <c r="Y1107" s="444"/>
      <c r="Z1107" s="444"/>
      <c r="AA1107" s="444"/>
    </row>
    <row r="1108" spans="1:27" ht="14.5">
      <c r="A1108" s="444"/>
      <c r="B1108" s="444"/>
      <c r="C1108" s="444"/>
      <c r="D1108" s="444"/>
      <c r="E1108" s="444"/>
      <c r="F1108" s="444"/>
      <c r="G1108" s="444"/>
      <c r="H1108" s="444"/>
      <c r="I1108" s="444"/>
      <c r="J1108" s="444"/>
      <c r="K1108" s="444"/>
      <c r="L1108" s="444"/>
      <c r="M1108" s="444"/>
      <c r="N1108" s="444"/>
      <c r="O1108" s="444"/>
      <c r="P1108" s="444"/>
      <c r="Q1108" s="444"/>
      <c r="R1108" s="444"/>
      <c r="S1108" s="444"/>
      <c r="T1108" s="444"/>
      <c r="U1108" s="444"/>
      <c r="V1108" s="444"/>
      <c r="W1108" s="444"/>
      <c r="X1108" s="444"/>
      <c r="Y1108" s="444"/>
      <c r="Z1108" s="444"/>
      <c r="AA1108" s="444"/>
    </row>
    <row r="1109" spans="1:27" ht="14.5">
      <c r="A1109" s="444"/>
      <c r="B1109" s="444"/>
      <c r="C1109" s="444"/>
      <c r="D1109" s="444"/>
      <c r="E1109" s="444"/>
      <c r="F1109" s="444"/>
      <c r="G1109" s="444"/>
      <c r="H1109" s="444"/>
      <c r="I1109" s="444"/>
      <c r="J1109" s="444"/>
      <c r="K1109" s="444"/>
      <c r="L1109" s="444"/>
      <c r="M1109" s="444"/>
      <c r="N1109" s="444"/>
      <c r="O1109" s="444"/>
      <c r="P1109" s="444"/>
      <c r="Q1109" s="444"/>
      <c r="R1109" s="444"/>
      <c r="S1109" s="444"/>
      <c r="T1109" s="444"/>
      <c r="U1109" s="444"/>
      <c r="V1109" s="444"/>
      <c r="W1109" s="444"/>
      <c r="X1109" s="444"/>
      <c r="Y1109" s="444"/>
      <c r="Z1109" s="444"/>
      <c r="AA1109" s="444"/>
    </row>
    <row r="1110" spans="1:27" ht="14.5">
      <c r="A1110" s="444"/>
      <c r="B1110" s="444"/>
      <c r="C1110" s="444"/>
      <c r="D1110" s="444"/>
      <c r="E1110" s="444"/>
      <c r="F1110" s="444"/>
      <c r="G1110" s="444"/>
      <c r="H1110" s="444"/>
      <c r="I1110" s="444"/>
      <c r="J1110" s="444"/>
      <c r="K1110" s="444"/>
      <c r="L1110" s="444"/>
      <c r="M1110" s="444"/>
      <c r="N1110" s="444"/>
      <c r="O1110" s="444"/>
      <c r="P1110" s="444"/>
      <c r="Q1110" s="444"/>
      <c r="R1110" s="444"/>
      <c r="S1110" s="444"/>
      <c r="T1110" s="444"/>
      <c r="U1110" s="444"/>
      <c r="V1110" s="444"/>
      <c r="W1110" s="444"/>
      <c r="X1110" s="444"/>
      <c r="Y1110" s="444"/>
      <c r="Z1110" s="444"/>
      <c r="AA1110" s="444"/>
    </row>
    <row r="1111" spans="1:27" ht="14.5">
      <c r="A1111" s="444"/>
      <c r="B1111" s="444"/>
      <c r="C1111" s="444"/>
      <c r="D1111" s="444"/>
      <c r="E1111" s="444"/>
      <c r="F1111" s="444"/>
      <c r="G1111" s="444"/>
      <c r="H1111" s="444"/>
      <c r="I1111" s="444"/>
      <c r="J1111" s="444"/>
      <c r="K1111" s="444"/>
      <c r="L1111" s="444"/>
      <c r="M1111" s="444"/>
      <c r="N1111" s="444"/>
      <c r="O1111" s="444"/>
      <c r="P1111" s="444"/>
      <c r="Q1111" s="444"/>
      <c r="R1111" s="444"/>
      <c r="S1111" s="444"/>
      <c r="T1111" s="444"/>
      <c r="U1111" s="444"/>
      <c r="V1111" s="444"/>
      <c r="W1111" s="444"/>
      <c r="X1111" s="444"/>
      <c r="Y1111" s="444"/>
      <c r="Z1111" s="444"/>
      <c r="AA1111" s="444"/>
    </row>
    <row r="1112" spans="1:27" ht="14.5">
      <c r="A1112" s="444"/>
      <c r="B1112" s="444"/>
      <c r="C1112" s="444"/>
      <c r="D1112" s="444"/>
      <c r="E1112" s="444"/>
      <c r="F1112" s="444"/>
      <c r="G1112" s="444"/>
      <c r="H1112" s="444"/>
      <c r="I1112" s="444"/>
      <c r="J1112" s="444"/>
      <c r="K1112" s="444"/>
      <c r="L1112" s="444"/>
      <c r="M1112" s="444"/>
      <c r="N1112" s="444"/>
      <c r="O1112" s="444"/>
      <c r="P1112" s="444"/>
      <c r="Q1112" s="444"/>
      <c r="R1112" s="444"/>
      <c r="S1112" s="444"/>
      <c r="T1112" s="444"/>
      <c r="U1112" s="444"/>
      <c r="V1112" s="444"/>
      <c r="W1112" s="444"/>
      <c r="X1112" s="444"/>
      <c r="Y1112" s="444"/>
      <c r="Z1112" s="444"/>
      <c r="AA1112" s="444"/>
    </row>
    <row r="1113" spans="1:27" ht="14.5">
      <c r="A1113" s="444"/>
      <c r="B1113" s="444"/>
      <c r="C1113" s="444"/>
      <c r="D1113" s="444"/>
      <c r="E1113" s="444"/>
      <c r="F1113" s="444"/>
      <c r="G1113" s="444"/>
      <c r="H1113" s="444"/>
      <c r="I1113" s="444"/>
      <c r="J1113" s="444"/>
      <c r="K1113" s="444"/>
      <c r="L1113" s="444"/>
      <c r="M1113" s="444"/>
      <c r="N1113" s="444"/>
      <c r="O1113" s="444"/>
      <c r="P1113" s="444"/>
      <c r="Q1113" s="444"/>
      <c r="R1113" s="444"/>
      <c r="S1113" s="444"/>
      <c r="T1113" s="444"/>
      <c r="U1113" s="444"/>
      <c r="V1113" s="444"/>
      <c r="W1113" s="444"/>
      <c r="X1113" s="444"/>
      <c r="Y1113" s="444"/>
      <c r="Z1113" s="444"/>
      <c r="AA1113" s="444"/>
    </row>
    <row r="1114" spans="1:27" ht="14.5">
      <c r="A1114" s="444"/>
      <c r="B1114" s="444"/>
      <c r="C1114" s="444"/>
      <c r="D1114" s="444"/>
      <c r="E1114" s="444"/>
      <c r="F1114" s="444"/>
      <c r="G1114" s="444"/>
      <c r="H1114" s="444"/>
      <c r="I1114" s="444"/>
      <c r="J1114" s="444"/>
      <c r="K1114" s="444"/>
      <c r="L1114" s="444"/>
      <c r="M1114" s="444"/>
      <c r="N1114" s="444"/>
      <c r="O1114" s="444"/>
      <c r="P1114" s="444"/>
      <c r="Q1114" s="444"/>
      <c r="R1114" s="444"/>
      <c r="S1114" s="444"/>
      <c r="T1114" s="444"/>
      <c r="U1114" s="444"/>
      <c r="V1114" s="444"/>
      <c r="W1114" s="444"/>
      <c r="X1114" s="444"/>
      <c r="Y1114" s="444"/>
      <c r="Z1114" s="444"/>
      <c r="AA1114" s="444"/>
    </row>
    <row r="1115" spans="1:27" ht="14.5">
      <c r="A1115" s="444"/>
      <c r="B1115" s="444"/>
      <c r="C1115" s="444"/>
      <c r="D1115" s="444"/>
      <c r="E1115" s="444"/>
      <c r="F1115" s="444"/>
      <c r="G1115" s="444"/>
      <c r="H1115" s="444"/>
      <c r="I1115" s="444"/>
      <c r="J1115" s="444"/>
      <c r="K1115" s="444"/>
      <c r="L1115" s="444"/>
      <c r="M1115" s="444"/>
      <c r="N1115" s="444"/>
      <c r="O1115" s="444"/>
      <c r="P1115" s="444"/>
      <c r="Q1115" s="444"/>
      <c r="R1115" s="444"/>
      <c r="S1115" s="444"/>
      <c r="T1115" s="444"/>
      <c r="U1115" s="444"/>
      <c r="V1115" s="444"/>
      <c r="W1115" s="444"/>
      <c r="X1115" s="444"/>
      <c r="Y1115" s="444"/>
      <c r="Z1115" s="444"/>
      <c r="AA1115" s="444"/>
    </row>
    <row r="1116" spans="1:27" ht="14.5">
      <c r="A1116" s="444"/>
      <c r="B1116" s="444"/>
      <c r="C1116" s="444"/>
      <c r="D1116" s="444"/>
      <c r="E1116" s="444"/>
      <c r="F1116" s="444"/>
      <c r="G1116" s="444"/>
      <c r="H1116" s="444"/>
      <c r="I1116" s="444"/>
      <c r="J1116" s="444"/>
      <c r="K1116" s="444"/>
      <c r="L1116" s="444"/>
      <c r="M1116" s="444"/>
      <c r="N1116" s="444"/>
      <c r="O1116" s="444"/>
      <c r="P1116" s="444"/>
      <c r="Q1116" s="444"/>
      <c r="R1116" s="444"/>
      <c r="S1116" s="444"/>
      <c r="T1116" s="444"/>
      <c r="U1116" s="444"/>
      <c r="V1116" s="444"/>
      <c r="W1116" s="444"/>
      <c r="X1116" s="444"/>
      <c r="Y1116" s="444"/>
      <c r="Z1116" s="444"/>
      <c r="AA1116" s="444"/>
    </row>
    <row r="1117" spans="1:27" ht="14.5">
      <c r="A1117" s="444"/>
      <c r="B1117" s="444"/>
      <c r="C1117" s="444"/>
      <c r="D1117" s="444"/>
      <c r="E1117" s="444"/>
      <c r="F1117" s="444"/>
      <c r="G1117" s="444"/>
      <c r="H1117" s="444"/>
      <c r="I1117" s="444"/>
      <c r="J1117" s="444"/>
      <c r="K1117" s="444"/>
      <c r="L1117" s="444"/>
      <c r="M1117" s="444"/>
      <c r="N1117" s="444"/>
      <c r="O1117" s="444"/>
      <c r="P1117" s="444"/>
      <c r="Q1117" s="444"/>
      <c r="R1117" s="444"/>
      <c r="S1117" s="444"/>
      <c r="T1117" s="444"/>
      <c r="U1117" s="444"/>
      <c r="V1117" s="444"/>
      <c r="W1117" s="444"/>
      <c r="X1117" s="444"/>
      <c r="Y1117" s="444"/>
      <c r="Z1117" s="444"/>
      <c r="AA1117" s="444"/>
    </row>
    <row r="1118" spans="1:27" ht="14.5">
      <c r="A1118" s="444"/>
      <c r="B1118" s="444"/>
      <c r="C1118" s="444"/>
      <c r="D1118" s="444"/>
      <c r="E1118" s="444"/>
      <c r="F1118" s="444"/>
      <c r="G1118" s="444"/>
      <c r="H1118" s="444"/>
      <c r="I1118" s="444"/>
      <c r="J1118" s="444"/>
      <c r="K1118" s="444"/>
      <c r="L1118" s="444"/>
      <c r="M1118" s="444"/>
      <c r="N1118" s="444"/>
      <c r="O1118" s="444"/>
      <c r="P1118" s="444"/>
      <c r="Q1118" s="444"/>
      <c r="R1118" s="444"/>
      <c r="S1118" s="444"/>
      <c r="T1118" s="444"/>
      <c r="U1118" s="444"/>
      <c r="V1118" s="444"/>
      <c r="W1118" s="444"/>
      <c r="X1118" s="444"/>
      <c r="Y1118" s="444"/>
      <c r="Z1118" s="444"/>
      <c r="AA1118" s="444"/>
    </row>
    <row r="1119" spans="1:27" ht="14.5">
      <c r="A1119" s="444"/>
      <c r="B1119" s="444"/>
      <c r="C1119" s="444"/>
      <c r="D1119" s="444"/>
      <c r="E1119" s="444"/>
      <c r="F1119" s="444"/>
      <c r="G1119" s="444"/>
      <c r="H1119" s="444"/>
      <c r="I1119" s="444"/>
      <c r="J1119" s="444"/>
      <c r="K1119" s="444"/>
      <c r="L1119" s="444"/>
      <c r="M1119" s="444"/>
      <c r="N1119" s="444"/>
      <c r="O1119" s="444"/>
      <c r="P1119" s="444"/>
      <c r="Q1119" s="444"/>
      <c r="R1119" s="444"/>
      <c r="S1119" s="444"/>
      <c r="T1119" s="444"/>
      <c r="U1119" s="444"/>
      <c r="V1119" s="444"/>
      <c r="W1119" s="444"/>
      <c r="X1119" s="444"/>
      <c r="Y1119" s="444"/>
      <c r="Z1119" s="444"/>
      <c r="AA1119" s="444"/>
    </row>
    <row r="1120" spans="1:27" ht="14.5">
      <c r="A1120" s="444"/>
      <c r="B1120" s="444"/>
      <c r="C1120" s="444"/>
      <c r="D1120" s="444"/>
      <c r="E1120" s="444"/>
      <c r="F1120" s="444"/>
      <c r="G1120" s="444"/>
      <c r="H1120" s="444"/>
      <c r="I1120" s="444"/>
      <c r="J1120" s="444"/>
      <c r="K1120" s="444"/>
      <c r="L1120" s="444"/>
      <c r="M1120" s="444"/>
      <c r="N1120" s="444"/>
      <c r="O1120" s="444"/>
      <c r="P1120" s="444"/>
      <c r="Q1120" s="444"/>
      <c r="R1120" s="444"/>
      <c r="S1120" s="444"/>
      <c r="T1120" s="444"/>
      <c r="U1120" s="444"/>
      <c r="V1120" s="444"/>
      <c r="W1120" s="444"/>
      <c r="X1120" s="444"/>
      <c r="Y1120" s="444"/>
      <c r="Z1120" s="444"/>
      <c r="AA1120" s="444"/>
    </row>
    <row r="1121" spans="1:27" ht="14.5">
      <c r="A1121" s="444"/>
      <c r="B1121" s="444"/>
      <c r="C1121" s="444"/>
      <c r="D1121" s="444"/>
      <c r="E1121" s="444"/>
      <c r="F1121" s="444"/>
      <c r="G1121" s="444"/>
      <c r="H1121" s="444"/>
      <c r="I1121" s="444"/>
      <c r="J1121" s="444"/>
      <c r="K1121" s="444"/>
      <c r="L1121" s="444"/>
      <c r="M1121" s="444"/>
      <c r="N1121" s="444"/>
      <c r="O1121" s="444"/>
      <c r="P1121" s="444"/>
      <c r="Q1121" s="444"/>
      <c r="R1121" s="444"/>
      <c r="S1121" s="444"/>
      <c r="T1121" s="444"/>
      <c r="U1121" s="444"/>
      <c r="V1121" s="444"/>
      <c r="W1121" s="444"/>
      <c r="X1121" s="444"/>
      <c r="Y1121" s="444"/>
      <c r="Z1121" s="444"/>
      <c r="AA1121" s="444"/>
    </row>
    <row r="1122" spans="1:27" ht="14.5">
      <c r="A1122" s="444"/>
      <c r="B1122" s="444"/>
      <c r="C1122" s="444"/>
      <c r="D1122" s="444"/>
      <c r="E1122" s="444"/>
      <c r="F1122" s="444"/>
      <c r="G1122" s="444"/>
      <c r="H1122" s="444"/>
      <c r="I1122" s="444"/>
      <c r="J1122" s="444"/>
      <c r="K1122" s="444"/>
      <c r="L1122" s="444"/>
      <c r="M1122" s="444"/>
      <c r="N1122" s="444"/>
      <c r="O1122" s="444"/>
      <c r="P1122" s="444"/>
      <c r="Q1122" s="444"/>
      <c r="R1122" s="444"/>
      <c r="S1122" s="444"/>
      <c r="T1122" s="444"/>
      <c r="U1122" s="444"/>
      <c r="V1122" s="444"/>
      <c r="W1122" s="444"/>
      <c r="X1122" s="444"/>
      <c r="Y1122" s="444"/>
      <c r="Z1122" s="444"/>
      <c r="AA1122" s="444"/>
    </row>
    <row r="1123" spans="1:27" ht="14.5">
      <c r="A1123" s="444"/>
      <c r="B1123" s="444"/>
      <c r="C1123" s="444"/>
      <c r="D1123" s="444"/>
      <c r="E1123" s="444"/>
      <c r="F1123" s="444"/>
      <c r="G1123" s="444"/>
      <c r="H1123" s="444"/>
      <c r="I1123" s="444"/>
      <c r="J1123" s="444"/>
      <c r="K1123" s="444"/>
      <c r="L1123" s="444"/>
      <c r="M1123" s="444"/>
      <c r="N1123" s="444"/>
      <c r="O1123" s="444"/>
      <c r="P1123" s="444"/>
      <c r="Q1123" s="444"/>
      <c r="R1123" s="444"/>
      <c r="S1123" s="444"/>
      <c r="T1123" s="444"/>
      <c r="U1123" s="444"/>
      <c r="V1123" s="444"/>
      <c r="W1123" s="444"/>
      <c r="X1123" s="444"/>
      <c r="Y1123" s="444"/>
      <c r="Z1123" s="444"/>
      <c r="AA1123" s="444"/>
    </row>
    <row r="1124" spans="1:27" ht="14.5">
      <c r="A1124" s="444"/>
      <c r="B1124" s="444"/>
      <c r="C1124" s="444"/>
      <c r="D1124" s="444"/>
      <c r="E1124" s="444"/>
      <c r="F1124" s="444"/>
      <c r="G1124" s="444"/>
      <c r="H1124" s="444"/>
      <c r="I1124" s="444"/>
      <c r="J1124" s="444"/>
      <c r="K1124" s="444"/>
      <c r="L1124" s="444"/>
      <c r="M1124" s="444"/>
      <c r="N1124" s="444"/>
      <c r="O1124" s="444"/>
      <c r="P1124" s="444"/>
      <c r="Q1124" s="444"/>
      <c r="R1124" s="444"/>
      <c r="S1124" s="444"/>
      <c r="T1124" s="444"/>
      <c r="U1124" s="444"/>
      <c r="V1124" s="444"/>
      <c r="W1124" s="444"/>
      <c r="X1124" s="444"/>
      <c r="Y1124" s="444"/>
      <c r="Z1124" s="444"/>
      <c r="AA1124" s="444"/>
    </row>
    <row r="1125" spans="1:27" ht="14.5">
      <c r="A1125" s="444"/>
      <c r="B1125" s="444"/>
      <c r="C1125" s="444"/>
      <c r="D1125" s="444"/>
      <c r="E1125" s="444"/>
      <c r="F1125" s="444"/>
      <c r="G1125" s="444"/>
      <c r="H1125" s="444"/>
      <c r="I1125" s="444"/>
      <c r="J1125" s="444"/>
      <c r="K1125" s="444"/>
      <c r="L1125" s="444"/>
      <c r="M1125" s="444"/>
      <c r="N1125" s="444"/>
      <c r="O1125" s="444"/>
      <c r="P1125" s="444"/>
      <c r="Q1125" s="444"/>
      <c r="R1125" s="444"/>
      <c r="S1125" s="444"/>
      <c r="T1125" s="444"/>
      <c r="U1125" s="444"/>
      <c r="V1125" s="444"/>
      <c r="W1125" s="444"/>
      <c r="X1125" s="444"/>
      <c r="Y1125" s="444"/>
      <c r="Z1125" s="444"/>
      <c r="AA1125" s="444"/>
    </row>
    <row r="1126" spans="1:27" ht="14.5">
      <c r="A1126" s="444"/>
      <c r="B1126" s="444"/>
      <c r="C1126" s="444"/>
      <c r="D1126" s="444"/>
      <c r="E1126" s="444"/>
      <c r="F1126" s="444"/>
      <c r="G1126" s="444"/>
      <c r="H1126" s="444"/>
      <c r="I1126" s="444"/>
      <c r="J1126" s="444"/>
      <c r="K1126" s="444"/>
      <c r="L1126" s="444"/>
      <c r="M1126" s="444"/>
      <c r="N1126" s="444"/>
      <c r="O1126" s="444"/>
      <c r="P1126" s="444"/>
      <c r="Q1126" s="444"/>
      <c r="R1126" s="444"/>
      <c r="S1126" s="444"/>
      <c r="T1126" s="444"/>
      <c r="U1126" s="444"/>
      <c r="V1126" s="444"/>
      <c r="W1126" s="444"/>
      <c r="X1126" s="444"/>
      <c r="Y1126" s="444"/>
      <c r="Z1126" s="444"/>
      <c r="AA1126" s="444"/>
    </row>
    <row r="1127" spans="1:27" ht="14.5">
      <c r="A1127" s="444"/>
      <c r="B1127" s="444"/>
      <c r="C1127" s="444"/>
      <c r="D1127" s="444"/>
      <c r="E1127" s="444"/>
      <c r="F1127" s="444"/>
      <c r="G1127" s="444"/>
      <c r="H1127" s="444"/>
      <c r="I1127" s="444"/>
      <c r="J1127" s="444"/>
      <c r="K1127" s="444"/>
      <c r="L1127" s="444"/>
      <c r="M1127" s="444"/>
      <c r="N1127" s="444"/>
      <c r="O1127" s="444"/>
      <c r="P1127" s="444"/>
      <c r="Q1127" s="444"/>
      <c r="R1127" s="444"/>
      <c r="S1127" s="444"/>
      <c r="T1127" s="444"/>
      <c r="U1127" s="444"/>
      <c r="V1127" s="444"/>
      <c r="W1127" s="444"/>
      <c r="X1127" s="444"/>
      <c r="Y1127" s="444"/>
      <c r="Z1127" s="444"/>
      <c r="AA1127" s="444"/>
    </row>
    <row r="1128" spans="1:27" ht="14.5">
      <c r="A1128" s="444"/>
      <c r="B1128" s="444"/>
      <c r="C1128" s="444"/>
      <c r="D1128" s="444"/>
      <c r="E1128" s="444"/>
      <c r="F1128" s="444"/>
      <c r="G1128" s="444"/>
      <c r="H1128" s="444"/>
      <c r="I1128" s="444"/>
      <c r="J1128" s="444"/>
      <c r="K1128" s="444"/>
      <c r="L1128" s="444"/>
      <c r="M1128" s="444"/>
      <c r="N1128" s="444"/>
      <c r="O1128" s="444"/>
      <c r="P1128" s="444"/>
      <c r="Q1128" s="444"/>
      <c r="R1128" s="444"/>
      <c r="S1128" s="444"/>
      <c r="T1128" s="444"/>
      <c r="U1128" s="444"/>
      <c r="V1128" s="444"/>
      <c r="W1128" s="444"/>
      <c r="X1128" s="444"/>
      <c r="Y1128" s="444"/>
      <c r="Z1128" s="444"/>
      <c r="AA1128" s="444"/>
    </row>
    <row r="1129" spans="1:27" ht="14.5">
      <c r="A1129" s="444"/>
      <c r="B1129" s="444"/>
      <c r="C1129" s="444"/>
      <c r="D1129" s="444"/>
      <c r="E1129" s="444"/>
      <c r="F1129" s="444"/>
      <c r="G1129" s="444"/>
      <c r="H1129" s="444"/>
      <c r="I1129" s="444"/>
      <c r="J1129" s="444"/>
      <c r="K1129" s="444"/>
      <c r="L1129" s="444"/>
      <c r="M1129" s="444"/>
      <c r="N1129" s="444"/>
      <c r="O1129" s="444"/>
      <c r="P1129" s="444"/>
      <c r="Q1129" s="444"/>
      <c r="R1129" s="444"/>
      <c r="S1129" s="444"/>
      <c r="T1129" s="444"/>
      <c r="U1129" s="444"/>
      <c r="V1129" s="444"/>
      <c r="W1129" s="444"/>
      <c r="X1129" s="444"/>
      <c r="Y1129" s="444"/>
      <c r="Z1129" s="444"/>
      <c r="AA1129" s="444"/>
    </row>
    <row r="1130" spans="1:27" ht="14.5">
      <c r="A1130" s="444"/>
      <c r="B1130" s="444"/>
      <c r="C1130" s="444"/>
      <c r="D1130" s="444"/>
      <c r="E1130" s="444"/>
      <c r="F1130" s="444"/>
      <c r="G1130" s="444"/>
      <c r="H1130" s="444"/>
      <c r="I1130" s="444"/>
      <c r="J1130" s="444"/>
      <c r="K1130" s="444"/>
      <c r="L1130" s="444"/>
      <c r="M1130" s="444"/>
      <c r="N1130" s="444"/>
      <c r="O1130" s="444"/>
      <c r="P1130" s="444"/>
      <c r="Q1130" s="444"/>
      <c r="R1130" s="444"/>
      <c r="S1130" s="444"/>
      <c r="T1130" s="444"/>
      <c r="U1130" s="444"/>
      <c r="V1130" s="444"/>
      <c r="W1130" s="444"/>
      <c r="X1130" s="444"/>
      <c r="Y1130" s="444"/>
      <c r="Z1130" s="444"/>
      <c r="AA1130" s="444"/>
    </row>
    <row r="1131" spans="1:27" ht="14.5">
      <c r="A1131" s="444"/>
      <c r="B1131" s="444"/>
      <c r="C1131" s="444"/>
      <c r="D1131" s="444"/>
      <c r="E1131" s="444"/>
      <c r="F1131" s="444"/>
      <c r="G1131" s="444"/>
      <c r="H1131" s="444"/>
      <c r="I1131" s="444"/>
      <c r="J1131" s="444"/>
      <c r="K1131" s="444"/>
      <c r="L1131" s="444"/>
      <c r="M1131" s="444"/>
      <c r="N1131" s="444"/>
      <c r="O1131" s="444"/>
      <c r="P1131" s="444"/>
      <c r="Q1131" s="444"/>
      <c r="R1131" s="444"/>
      <c r="S1131" s="444"/>
      <c r="T1131" s="444"/>
      <c r="U1131" s="444"/>
      <c r="V1131" s="444"/>
      <c r="W1131" s="444"/>
      <c r="X1131" s="444"/>
      <c r="Y1131" s="444"/>
      <c r="Z1131" s="444"/>
      <c r="AA1131" s="444"/>
    </row>
    <row r="1132" spans="1:27" ht="14.5">
      <c r="A1132" s="444"/>
      <c r="B1132" s="444"/>
      <c r="C1132" s="444"/>
      <c r="D1132" s="444"/>
      <c r="E1132" s="444"/>
      <c r="F1132" s="444"/>
      <c r="G1132" s="444"/>
      <c r="H1132" s="444"/>
      <c r="I1132" s="444"/>
      <c r="J1132" s="444"/>
      <c r="K1132" s="444"/>
      <c r="L1132" s="444"/>
      <c r="M1132" s="444"/>
      <c r="N1132" s="444"/>
      <c r="O1132" s="444"/>
      <c r="P1132" s="444"/>
      <c r="Q1132" s="444"/>
      <c r="R1132" s="444"/>
      <c r="S1132" s="444"/>
      <c r="T1132" s="444"/>
      <c r="U1132" s="444"/>
      <c r="V1132" s="444"/>
      <c r="W1132" s="444"/>
      <c r="X1132" s="444"/>
      <c r="Y1132" s="444"/>
      <c r="Z1132" s="444"/>
      <c r="AA1132" s="444"/>
    </row>
    <row r="1133" spans="1:27" ht="14.5">
      <c r="A1133" s="444"/>
      <c r="B1133" s="444"/>
      <c r="C1133" s="444"/>
      <c r="D1133" s="444"/>
      <c r="E1133" s="444"/>
      <c r="F1133" s="444"/>
      <c r="G1133" s="444"/>
      <c r="H1133" s="444"/>
      <c r="I1133" s="444"/>
      <c r="J1133" s="444"/>
      <c r="K1133" s="444"/>
      <c r="L1133" s="444"/>
      <c r="M1133" s="444"/>
      <c r="N1133" s="444"/>
      <c r="O1133" s="444"/>
      <c r="P1133" s="444"/>
      <c r="Q1133" s="444"/>
      <c r="R1133" s="444"/>
      <c r="S1133" s="444"/>
      <c r="T1133" s="444"/>
      <c r="U1133" s="444"/>
      <c r="V1133" s="444"/>
      <c r="W1133" s="444"/>
      <c r="X1133" s="444"/>
      <c r="Y1133" s="444"/>
      <c r="Z1133" s="444"/>
      <c r="AA1133" s="444"/>
    </row>
    <row r="1134" spans="1:27" ht="14.5">
      <c r="A1134" s="444"/>
      <c r="B1134" s="444"/>
      <c r="C1134" s="444"/>
      <c r="D1134" s="444"/>
      <c r="E1134" s="444"/>
      <c r="F1134" s="444"/>
      <c r="G1134" s="444"/>
      <c r="H1134" s="444"/>
      <c r="I1134" s="444"/>
      <c r="J1134" s="444"/>
      <c r="K1134" s="444"/>
      <c r="L1134" s="444"/>
      <c r="M1134" s="444"/>
      <c r="N1134" s="444"/>
      <c r="O1134" s="444"/>
      <c r="P1134" s="444"/>
      <c r="Q1134" s="444"/>
      <c r="R1134" s="444"/>
      <c r="S1134" s="444"/>
      <c r="T1134" s="444"/>
      <c r="U1134" s="444"/>
      <c r="V1134" s="444"/>
      <c r="W1134" s="444"/>
      <c r="X1134" s="444"/>
      <c r="Y1134" s="444"/>
      <c r="Z1134" s="444"/>
      <c r="AA1134" s="444"/>
    </row>
    <row r="1135" spans="1:27" ht="14.5">
      <c r="A1135" s="444"/>
      <c r="B1135" s="444"/>
      <c r="C1135" s="444"/>
      <c r="D1135" s="444"/>
      <c r="E1135" s="444"/>
      <c r="F1135" s="444"/>
      <c r="G1135" s="444"/>
      <c r="H1135" s="444"/>
      <c r="I1135" s="444"/>
      <c r="J1135" s="444"/>
      <c r="K1135" s="444"/>
      <c r="L1135" s="444"/>
      <c r="M1135" s="444"/>
      <c r="N1135" s="444"/>
      <c r="O1135" s="444"/>
      <c r="P1135" s="444"/>
      <c r="Q1135" s="444"/>
      <c r="R1135" s="444"/>
      <c r="S1135" s="444"/>
      <c r="T1135" s="444"/>
      <c r="U1135" s="444"/>
      <c r="V1135" s="444"/>
      <c r="W1135" s="444"/>
      <c r="X1135" s="444"/>
      <c r="Y1135" s="444"/>
      <c r="Z1135" s="444"/>
      <c r="AA1135" s="444"/>
    </row>
    <row r="1136" spans="1:27" ht="14.5">
      <c r="A1136" s="444"/>
      <c r="B1136" s="444"/>
      <c r="C1136" s="444"/>
      <c r="D1136" s="444"/>
      <c r="E1136" s="444"/>
      <c r="F1136" s="444"/>
      <c r="G1136" s="444"/>
      <c r="H1136" s="444"/>
      <c r="I1136" s="444"/>
      <c r="J1136" s="444"/>
      <c r="K1136" s="444"/>
      <c r="L1136" s="444"/>
      <c r="M1136" s="444"/>
      <c r="N1136" s="444"/>
      <c r="O1136" s="444"/>
      <c r="P1136" s="444"/>
      <c r="Q1136" s="444"/>
      <c r="R1136" s="444"/>
      <c r="S1136" s="444"/>
      <c r="T1136" s="444"/>
      <c r="U1136" s="444"/>
      <c r="V1136" s="444"/>
      <c r="W1136" s="444"/>
      <c r="X1136" s="444"/>
      <c r="Y1136" s="444"/>
      <c r="Z1136" s="444"/>
      <c r="AA1136" s="444"/>
    </row>
    <row r="1137" spans="1:27" ht="14.5">
      <c r="A1137" s="444"/>
      <c r="B1137" s="444"/>
      <c r="C1137" s="444"/>
      <c r="D1137" s="444"/>
      <c r="E1137" s="444"/>
      <c r="F1137" s="444"/>
      <c r="G1137" s="444"/>
      <c r="H1137" s="444"/>
      <c r="I1137" s="444"/>
      <c r="J1137" s="444"/>
      <c r="K1137" s="444"/>
      <c r="L1137" s="444"/>
      <c r="M1137" s="444"/>
      <c r="N1137" s="444"/>
      <c r="O1137" s="444"/>
      <c r="P1137" s="444"/>
      <c r="Q1137" s="444"/>
      <c r="R1137" s="444"/>
      <c r="S1137" s="444"/>
      <c r="T1137" s="444"/>
      <c r="U1137" s="444"/>
      <c r="V1137" s="444"/>
      <c r="W1137" s="444"/>
      <c r="X1137" s="444"/>
      <c r="Y1137" s="444"/>
      <c r="Z1137" s="444"/>
      <c r="AA1137" s="444"/>
    </row>
    <row r="1138" spans="1:27" ht="14.5">
      <c r="A1138" s="444"/>
      <c r="B1138" s="444"/>
      <c r="C1138" s="444"/>
      <c r="D1138" s="444"/>
      <c r="E1138" s="444"/>
      <c r="F1138" s="444"/>
      <c r="G1138" s="444"/>
      <c r="H1138" s="444"/>
      <c r="I1138" s="444"/>
      <c r="J1138" s="444"/>
      <c r="K1138" s="444"/>
      <c r="L1138" s="444"/>
      <c r="M1138" s="444"/>
      <c r="N1138" s="444"/>
      <c r="O1138" s="444"/>
      <c r="P1138" s="444"/>
      <c r="Q1138" s="444"/>
      <c r="R1138" s="444"/>
      <c r="S1138" s="444"/>
      <c r="T1138" s="444"/>
      <c r="U1138" s="444"/>
      <c r="V1138" s="444"/>
      <c r="W1138" s="444"/>
      <c r="X1138" s="444"/>
      <c r="Y1138" s="444"/>
      <c r="Z1138" s="444"/>
      <c r="AA1138" s="444"/>
    </row>
    <row r="1139" spans="1:27" ht="14.5">
      <c r="A1139" s="444"/>
      <c r="B1139" s="444"/>
      <c r="C1139" s="444"/>
      <c r="D1139" s="444"/>
      <c r="E1139" s="444"/>
      <c r="F1139" s="444"/>
      <c r="G1139" s="444"/>
      <c r="H1139" s="444"/>
      <c r="I1139" s="444"/>
      <c r="J1139" s="444"/>
      <c r="K1139" s="444"/>
      <c r="L1139" s="444"/>
      <c r="M1139" s="444"/>
      <c r="N1139" s="444"/>
      <c r="O1139" s="444"/>
      <c r="P1139" s="444"/>
      <c r="Q1139" s="444"/>
      <c r="R1139" s="444"/>
      <c r="S1139" s="444"/>
      <c r="T1139" s="444"/>
      <c r="U1139" s="444"/>
      <c r="V1139" s="444"/>
      <c r="W1139" s="444"/>
      <c r="X1139" s="444"/>
      <c r="Y1139" s="444"/>
      <c r="Z1139" s="444"/>
      <c r="AA1139" s="444"/>
    </row>
    <row r="1140" spans="1:27" ht="14.5">
      <c r="A1140" s="444"/>
      <c r="B1140" s="444"/>
      <c r="C1140" s="444"/>
      <c r="D1140" s="444"/>
      <c r="E1140" s="444"/>
      <c r="F1140" s="444"/>
      <c r="G1140" s="444"/>
      <c r="H1140" s="444"/>
      <c r="I1140" s="444"/>
      <c r="J1140" s="444"/>
      <c r="K1140" s="444"/>
      <c r="L1140" s="444"/>
      <c r="M1140" s="444"/>
      <c r="N1140" s="444"/>
      <c r="O1140" s="444"/>
      <c r="P1140" s="444"/>
      <c r="Q1140" s="444"/>
      <c r="R1140" s="444"/>
      <c r="S1140" s="444"/>
      <c r="T1140" s="444"/>
      <c r="U1140" s="444"/>
      <c r="V1140" s="444"/>
      <c r="W1140" s="444"/>
      <c r="X1140" s="444"/>
      <c r="Y1140" s="444"/>
      <c r="Z1140" s="444"/>
      <c r="AA1140" s="444"/>
    </row>
    <row r="1141" spans="1:27" ht="14.5">
      <c r="A1141" s="444"/>
      <c r="B1141" s="444"/>
      <c r="C1141" s="444"/>
      <c r="D1141" s="444"/>
      <c r="E1141" s="444"/>
      <c r="F1141" s="444"/>
      <c r="G1141" s="444"/>
      <c r="H1141" s="444"/>
      <c r="I1141" s="444"/>
      <c r="J1141" s="444"/>
      <c r="K1141" s="444"/>
      <c r="L1141" s="444"/>
      <c r="M1141" s="444"/>
      <c r="N1141" s="444"/>
      <c r="O1141" s="444"/>
      <c r="P1141" s="444"/>
      <c r="Q1141" s="444"/>
      <c r="R1141" s="444"/>
      <c r="S1141" s="444"/>
      <c r="T1141" s="444"/>
      <c r="U1141" s="444"/>
      <c r="V1141" s="444"/>
      <c r="W1141" s="444"/>
      <c r="X1141" s="444"/>
      <c r="Y1141" s="444"/>
      <c r="Z1141" s="444"/>
      <c r="AA1141" s="444"/>
    </row>
    <row r="1142" spans="1:27" ht="14.5">
      <c r="A1142" s="444"/>
      <c r="B1142" s="444"/>
      <c r="C1142" s="444"/>
      <c r="D1142" s="444"/>
      <c r="E1142" s="444"/>
      <c r="F1142" s="444"/>
      <c r="G1142" s="444"/>
      <c r="H1142" s="444"/>
      <c r="I1142" s="444"/>
      <c r="J1142" s="444"/>
      <c r="K1142" s="444"/>
      <c r="L1142" s="444"/>
      <c r="M1142" s="444"/>
      <c r="N1142" s="444"/>
      <c r="O1142" s="444"/>
      <c r="P1142" s="444"/>
      <c r="Q1142" s="444"/>
      <c r="R1142" s="444"/>
      <c r="S1142" s="444"/>
      <c r="T1142" s="444"/>
      <c r="U1142" s="444"/>
      <c r="V1142" s="444"/>
      <c r="W1142" s="444"/>
      <c r="X1142" s="444"/>
      <c r="Y1142" s="444"/>
      <c r="Z1142" s="444"/>
      <c r="AA1142" s="444"/>
    </row>
    <row r="1143" spans="1:27" ht="14.5">
      <c r="A1143" s="444"/>
      <c r="B1143" s="444"/>
      <c r="C1143" s="444"/>
      <c r="D1143" s="444"/>
      <c r="E1143" s="444"/>
      <c r="F1143" s="444"/>
      <c r="G1143" s="444"/>
      <c r="H1143" s="444"/>
      <c r="I1143" s="444"/>
      <c r="J1143" s="444"/>
      <c r="K1143" s="444"/>
      <c r="L1143" s="444"/>
      <c r="M1143" s="444"/>
      <c r="N1143" s="444"/>
      <c r="O1143" s="444"/>
      <c r="P1143" s="444"/>
      <c r="Q1143" s="444"/>
      <c r="R1143" s="444"/>
      <c r="S1143" s="444"/>
      <c r="T1143" s="444"/>
      <c r="U1143" s="444"/>
      <c r="V1143" s="444"/>
      <c r="W1143" s="444"/>
      <c r="X1143" s="444"/>
      <c r="Y1143" s="444"/>
      <c r="Z1143" s="444"/>
      <c r="AA1143" s="444"/>
    </row>
    <row r="1144" spans="1:27" ht="14.5">
      <c r="A1144" s="444"/>
      <c r="B1144" s="444"/>
      <c r="C1144" s="444"/>
      <c r="D1144" s="444"/>
      <c r="E1144" s="444"/>
      <c r="F1144" s="444"/>
      <c r="G1144" s="444"/>
      <c r="H1144" s="444"/>
      <c r="I1144" s="444"/>
      <c r="J1144" s="444"/>
      <c r="K1144" s="444"/>
      <c r="L1144" s="444"/>
      <c r="M1144" s="444"/>
      <c r="N1144" s="444"/>
      <c r="O1144" s="444"/>
      <c r="P1144" s="444"/>
      <c r="Q1144" s="444"/>
      <c r="R1144" s="444"/>
      <c r="S1144" s="444"/>
      <c r="T1144" s="444"/>
      <c r="U1144" s="444"/>
      <c r="V1144" s="444"/>
      <c r="W1144" s="444"/>
      <c r="X1144" s="444"/>
      <c r="Y1144" s="444"/>
      <c r="Z1144" s="444"/>
      <c r="AA1144" s="444"/>
    </row>
    <row r="1145" spans="1:27" ht="14.5">
      <c r="A1145" s="444"/>
      <c r="B1145" s="444"/>
      <c r="C1145" s="444"/>
      <c r="D1145" s="444"/>
      <c r="E1145" s="444"/>
      <c r="F1145" s="444"/>
      <c r="G1145" s="444"/>
      <c r="H1145" s="444"/>
      <c r="I1145" s="444"/>
      <c r="J1145" s="444"/>
      <c r="K1145" s="444"/>
      <c r="L1145" s="444"/>
      <c r="M1145" s="444"/>
      <c r="N1145" s="444"/>
      <c r="O1145" s="444"/>
      <c r="P1145" s="444"/>
      <c r="Q1145" s="444"/>
      <c r="R1145" s="444"/>
      <c r="S1145" s="444"/>
      <c r="T1145" s="444"/>
      <c r="U1145" s="444"/>
      <c r="V1145" s="444"/>
      <c r="W1145" s="444"/>
      <c r="X1145" s="444"/>
      <c r="Y1145" s="444"/>
      <c r="Z1145" s="444"/>
      <c r="AA1145" s="444"/>
    </row>
    <row r="1146" spans="1:27" ht="14.5">
      <c r="A1146" s="444"/>
      <c r="B1146" s="444"/>
      <c r="C1146" s="444"/>
      <c r="D1146" s="444"/>
      <c r="E1146" s="444"/>
      <c r="F1146" s="444"/>
      <c r="G1146" s="444"/>
      <c r="H1146" s="444"/>
      <c r="I1146" s="444"/>
      <c r="J1146" s="444"/>
      <c r="K1146" s="444"/>
      <c r="L1146" s="444"/>
      <c r="M1146" s="444"/>
      <c r="N1146" s="444"/>
      <c r="O1146" s="444"/>
      <c r="P1146" s="444"/>
      <c r="Q1146" s="444"/>
      <c r="R1146" s="444"/>
      <c r="S1146" s="444"/>
      <c r="T1146" s="444"/>
      <c r="U1146" s="444"/>
      <c r="V1146" s="444"/>
      <c r="W1146" s="444"/>
      <c r="X1146" s="444"/>
      <c r="Y1146" s="444"/>
      <c r="Z1146" s="444"/>
      <c r="AA1146" s="444"/>
    </row>
    <row r="1147" spans="1:27" ht="14.5">
      <c r="A1147" s="444"/>
      <c r="B1147" s="444"/>
      <c r="C1147" s="444"/>
      <c r="D1147" s="444"/>
      <c r="E1147" s="444"/>
      <c r="F1147" s="444"/>
      <c r="G1147" s="444"/>
      <c r="H1147" s="444"/>
      <c r="I1147" s="444"/>
      <c r="J1147" s="444"/>
      <c r="K1147" s="444"/>
      <c r="L1147" s="444"/>
      <c r="M1147" s="444"/>
      <c r="N1147" s="444"/>
      <c r="O1147" s="444"/>
      <c r="P1147" s="444"/>
      <c r="Q1147" s="444"/>
      <c r="R1147" s="444"/>
      <c r="S1147" s="444"/>
      <c r="T1147" s="444"/>
      <c r="U1147" s="444"/>
      <c r="V1147" s="444"/>
      <c r="W1147" s="444"/>
      <c r="X1147" s="444"/>
      <c r="Y1147" s="444"/>
      <c r="Z1147" s="444"/>
      <c r="AA1147" s="444"/>
    </row>
    <row r="1148" spans="1:27" ht="14.5">
      <c r="A1148" s="444"/>
      <c r="B1148" s="444"/>
      <c r="C1148" s="444"/>
      <c r="D1148" s="444"/>
      <c r="E1148" s="444"/>
      <c r="F1148" s="444"/>
      <c r="G1148" s="444"/>
      <c r="H1148" s="444"/>
      <c r="I1148" s="444"/>
      <c r="J1148" s="444"/>
      <c r="K1148" s="444"/>
      <c r="L1148" s="444"/>
      <c r="M1148" s="444"/>
      <c r="N1148" s="444"/>
      <c r="O1148" s="444"/>
      <c r="P1148" s="444"/>
      <c r="Q1148" s="444"/>
      <c r="R1148" s="444"/>
      <c r="S1148" s="444"/>
      <c r="T1148" s="444"/>
      <c r="U1148" s="444"/>
      <c r="V1148" s="444"/>
      <c r="W1148" s="444"/>
      <c r="X1148" s="444"/>
      <c r="Y1148" s="444"/>
      <c r="Z1148" s="444"/>
      <c r="AA1148" s="444"/>
    </row>
    <row r="1149" spans="1:27" ht="14.5">
      <c r="A1149" s="444"/>
      <c r="B1149" s="444"/>
      <c r="C1149" s="444"/>
      <c r="D1149" s="444"/>
      <c r="E1149" s="444"/>
      <c r="F1149" s="444"/>
      <c r="G1149" s="444"/>
      <c r="H1149" s="444"/>
      <c r="I1149" s="444"/>
      <c r="J1149" s="444"/>
      <c r="K1149" s="444"/>
      <c r="L1149" s="444"/>
      <c r="M1149" s="444"/>
      <c r="N1149" s="444"/>
      <c r="O1149" s="444"/>
      <c r="P1149" s="444"/>
      <c r="Q1149" s="444"/>
      <c r="R1149" s="444"/>
      <c r="S1149" s="444"/>
      <c r="T1149" s="444"/>
      <c r="U1149" s="444"/>
      <c r="V1149" s="444"/>
      <c r="W1149" s="444"/>
      <c r="X1149" s="444"/>
      <c r="Y1149" s="444"/>
      <c r="Z1149" s="444"/>
      <c r="AA1149" s="444"/>
    </row>
    <row r="1150" spans="1:27" ht="14.5">
      <c r="A1150" s="444"/>
      <c r="B1150" s="444"/>
      <c r="C1150" s="444"/>
      <c r="D1150" s="444"/>
      <c r="E1150" s="444"/>
      <c r="F1150" s="444"/>
      <c r="G1150" s="444"/>
      <c r="H1150" s="444"/>
      <c r="I1150" s="444"/>
      <c r="J1150" s="444"/>
      <c r="K1150" s="444"/>
      <c r="L1150" s="444"/>
      <c r="M1150" s="444"/>
      <c r="N1150" s="444"/>
      <c r="O1150" s="444"/>
      <c r="P1150" s="444"/>
      <c r="Q1150" s="444"/>
      <c r="R1150" s="444"/>
      <c r="S1150" s="444"/>
      <c r="T1150" s="444"/>
      <c r="U1150" s="444"/>
      <c r="V1150" s="444"/>
      <c r="W1150" s="444"/>
      <c r="X1150" s="444"/>
      <c r="Y1150" s="444"/>
      <c r="Z1150" s="444"/>
      <c r="AA1150" s="444"/>
    </row>
    <row r="1151" spans="1:27" ht="14.5">
      <c r="A1151" s="444"/>
      <c r="B1151" s="444"/>
      <c r="C1151" s="444"/>
      <c r="D1151" s="444"/>
      <c r="E1151" s="444"/>
      <c r="F1151" s="444"/>
      <c r="G1151" s="444"/>
      <c r="H1151" s="444"/>
      <c r="I1151" s="444"/>
      <c r="J1151" s="444"/>
      <c r="K1151" s="444"/>
      <c r="L1151" s="444"/>
      <c r="M1151" s="444"/>
      <c r="N1151" s="444"/>
      <c r="O1151" s="444"/>
      <c r="P1151" s="444"/>
      <c r="Q1151" s="444"/>
      <c r="R1151" s="444"/>
      <c r="S1151" s="444"/>
      <c r="T1151" s="444"/>
      <c r="U1151" s="444"/>
      <c r="V1151" s="444"/>
      <c r="W1151" s="444"/>
      <c r="X1151" s="444"/>
      <c r="Y1151" s="444"/>
      <c r="Z1151" s="444"/>
      <c r="AA1151" s="444"/>
    </row>
    <row r="1152" spans="1:27" ht="14.5">
      <c r="A1152" s="444"/>
      <c r="B1152" s="444"/>
      <c r="C1152" s="444"/>
      <c r="D1152" s="444"/>
      <c r="E1152" s="444"/>
      <c r="F1152" s="444"/>
      <c r="G1152" s="444"/>
      <c r="H1152" s="444"/>
      <c r="I1152" s="444"/>
      <c r="J1152" s="444"/>
      <c r="K1152" s="444"/>
      <c r="L1152" s="444"/>
      <c r="M1152" s="444"/>
      <c r="N1152" s="444"/>
      <c r="O1152" s="444"/>
      <c r="P1152" s="444"/>
      <c r="Q1152" s="444"/>
      <c r="R1152" s="444"/>
      <c r="S1152" s="444"/>
      <c r="T1152" s="444"/>
      <c r="U1152" s="444"/>
      <c r="V1152" s="444"/>
      <c r="W1152" s="444"/>
      <c r="X1152" s="444"/>
      <c r="Y1152" s="444"/>
      <c r="Z1152" s="444"/>
      <c r="AA1152" s="444"/>
    </row>
    <row r="1153" spans="1:27" ht="14.5">
      <c r="A1153" s="444"/>
      <c r="B1153" s="444"/>
      <c r="C1153" s="444"/>
      <c r="D1153" s="444"/>
      <c r="E1153" s="444"/>
      <c r="F1153" s="444"/>
      <c r="G1153" s="444"/>
      <c r="H1153" s="444"/>
      <c r="I1153" s="444"/>
      <c r="J1153" s="444"/>
      <c r="K1153" s="444"/>
      <c r="L1153" s="444"/>
      <c r="M1153" s="444"/>
      <c r="N1153" s="444"/>
      <c r="O1153" s="444"/>
      <c r="P1153" s="444"/>
      <c r="Q1153" s="444"/>
      <c r="R1153" s="444"/>
      <c r="S1153" s="444"/>
      <c r="T1153" s="444"/>
      <c r="U1153" s="444"/>
      <c r="V1153" s="444"/>
      <c r="W1153" s="444"/>
      <c r="X1153" s="444"/>
      <c r="Y1153" s="444"/>
      <c r="Z1153" s="444"/>
      <c r="AA1153" s="444"/>
    </row>
    <row r="1154" spans="1:27" ht="14.5">
      <c r="A1154" s="444"/>
      <c r="B1154" s="444"/>
      <c r="C1154" s="444"/>
      <c r="D1154" s="444"/>
      <c r="E1154" s="444"/>
      <c r="F1154" s="444"/>
      <c r="G1154" s="444"/>
      <c r="H1154" s="444"/>
      <c r="I1154" s="444"/>
      <c r="J1154" s="444"/>
      <c r="K1154" s="444"/>
      <c r="L1154" s="444"/>
      <c r="M1154" s="444"/>
      <c r="N1154" s="444"/>
      <c r="O1154" s="444"/>
      <c r="P1154" s="444"/>
      <c r="Q1154" s="444"/>
      <c r="R1154" s="444"/>
      <c r="S1154" s="444"/>
      <c r="T1154" s="444"/>
      <c r="U1154" s="444"/>
      <c r="V1154" s="444"/>
      <c r="W1154" s="444"/>
      <c r="X1154" s="444"/>
      <c r="Y1154" s="444"/>
      <c r="Z1154" s="444"/>
      <c r="AA1154" s="444"/>
    </row>
    <row r="1155" spans="1:27" ht="14.5">
      <c r="A1155" s="444"/>
      <c r="B1155" s="444"/>
      <c r="C1155" s="444"/>
      <c r="D1155" s="444"/>
      <c r="E1155" s="444"/>
      <c r="F1155" s="444"/>
      <c r="G1155" s="444"/>
      <c r="H1155" s="444"/>
      <c r="I1155" s="444"/>
      <c r="J1155" s="444"/>
      <c r="K1155" s="444"/>
      <c r="L1155" s="444"/>
      <c r="M1155" s="444"/>
      <c r="N1155" s="444"/>
      <c r="O1155" s="444"/>
      <c r="P1155" s="444"/>
      <c r="Q1155" s="444"/>
      <c r="R1155" s="444"/>
      <c r="S1155" s="444"/>
      <c r="T1155" s="444"/>
      <c r="U1155" s="444"/>
      <c r="V1155" s="444"/>
      <c r="W1155" s="444"/>
      <c r="X1155" s="444"/>
      <c r="Y1155" s="444"/>
      <c r="Z1155" s="444"/>
      <c r="AA1155" s="444"/>
    </row>
    <row r="1156" spans="1:27" ht="14.5">
      <c r="A1156" s="444"/>
      <c r="B1156" s="444"/>
      <c r="C1156" s="444"/>
      <c r="D1156" s="444"/>
      <c r="E1156" s="444"/>
      <c r="F1156" s="444"/>
      <c r="G1156" s="444"/>
      <c r="H1156" s="444"/>
      <c r="I1156" s="444"/>
      <c r="J1156" s="444"/>
      <c r="K1156" s="444"/>
      <c r="L1156" s="444"/>
      <c r="M1156" s="444"/>
      <c r="N1156" s="444"/>
      <c r="O1156" s="444"/>
      <c r="P1156" s="444"/>
      <c r="Q1156" s="444"/>
      <c r="R1156" s="444"/>
      <c r="S1156" s="444"/>
      <c r="T1156" s="444"/>
      <c r="U1156" s="444"/>
      <c r="V1156" s="444"/>
      <c r="W1156" s="444"/>
      <c r="X1156" s="444"/>
      <c r="Y1156" s="444"/>
      <c r="Z1156" s="444"/>
      <c r="AA1156" s="444"/>
    </row>
    <row r="1157" spans="1:27" ht="14.5">
      <c r="A1157" s="444"/>
      <c r="B1157" s="444"/>
      <c r="C1157" s="444"/>
      <c r="D1157" s="444"/>
      <c r="E1157" s="444"/>
      <c r="F1157" s="444"/>
      <c r="G1157" s="444"/>
      <c r="H1157" s="444"/>
      <c r="I1157" s="444"/>
      <c r="J1157" s="444"/>
      <c r="K1157" s="444"/>
      <c r="L1157" s="444"/>
      <c r="M1157" s="444"/>
      <c r="N1157" s="444"/>
      <c r="O1157" s="444"/>
      <c r="P1157" s="444"/>
      <c r="Q1157" s="444"/>
      <c r="R1157" s="444"/>
      <c r="S1157" s="444"/>
      <c r="T1157" s="444"/>
      <c r="U1157" s="444"/>
      <c r="V1157" s="444"/>
      <c r="W1157" s="444"/>
      <c r="X1157" s="444"/>
      <c r="Y1157" s="444"/>
      <c r="Z1157" s="444"/>
      <c r="AA1157" s="444"/>
    </row>
    <row r="1158" spans="1:27" ht="14.5">
      <c r="A1158" s="444"/>
      <c r="B1158" s="444"/>
      <c r="C1158" s="444"/>
      <c r="D1158" s="444"/>
      <c r="E1158" s="444"/>
      <c r="F1158" s="444"/>
      <c r="G1158" s="444"/>
      <c r="H1158" s="444"/>
      <c r="I1158" s="444"/>
      <c r="J1158" s="444"/>
      <c r="K1158" s="444"/>
      <c r="L1158" s="444"/>
      <c r="M1158" s="444"/>
      <c r="N1158" s="444"/>
      <c r="O1158" s="444"/>
      <c r="P1158" s="444"/>
      <c r="Q1158" s="444"/>
      <c r="R1158" s="444"/>
      <c r="S1158" s="444"/>
      <c r="T1158" s="444"/>
      <c r="U1158" s="444"/>
      <c r="V1158" s="444"/>
      <c r="W1158" s="444"/>
      <c r="X1158" s="444"/>
      <c r="Y1158" s="444"/>
      <c r="Z1158" s="444"/>
      <c r="AA1158" s="444"/>
    </row>
    <row r="1159" spans="1:27" ht="14.5">
      <c r="A1159" s="444"/>
      <c r="B1159" s="444"/>
      <c r="C1159" s="444"/>
      <c r="D1159" s="444"/>
      <c r="E1159" s="444"/>
      <c r="F1159" s="444"/>
      <c r="G1159" s="444"/>
      <c r="H1159" s="444"/>
      <c r="I1159" s="444"/>
      <c r="J1159" s="444"/>
      <c r="K1159" s="444"/>
      <c r="L1159" s="444"/>
      <c r="M1159" s="444"/>
      <c r="N1159" s="444"/>
      <c r="O1159" s="444"/>
      <c r="P1159" s="444"/>
      <c r="Q1159" s="444"/>
      <c r="R1159" s="444"/>
      <c r="S1159" s="444"/>
      <c r="T1159" s="444"/>
      <c r="U1159" s="444"/>
      <c r="V1159" s="444"/>
      <c r="W1159" s="444"/>
      <c r="X1159" s="444"/>
      <c r="Y1159" s="444"/>
      <c r="Z1159" s="444"/>
      <c r="AA1159" s="444"/>
    </row>
    <row r="1160" spans="1:27" ht="14.5">
      <c r="A1160" s="444"/>
      <c r="B1160" s="444"/>
      <c r="C1160" s="444"/>
      <c r="D1160" s="444"/>
      <c r="E1160" s="444"/>
      <c r="F1160" s="444"/>
      <c r="G1160" s="444"/>
      <c r="H1160" s="444"/>
      <c r="I1160" s="444"/>
      <c r="J1160" s="444"/>
      <c r="K1160" s="444"/>
      <c r="L1160" s="444"/>
      <c r="M1160" s="444"/>
      <c r="N1160" s="444"/>
      <c r="O1160" s="444"/>
      <c r="P1160" s="444"/>
      <c r="Q1160" s="444"/>
      <c r="R1160" s="444"/>
      <c r="S1160" s="444"/>
      <c r="T1160" s="444"/>
      <c r="U1160" s="444"/>
      <c r="V1160" s="444"/>
      <c r="W1160" s="444"/>
      <c r="X1160" s="444"/>
      <c r="Y1160" s="444"/>
      <c r="Z1160" s="444"/>
      <c r="AA1160" s="444"/>
    </row>
    <row r="1161" spans="1:27" ht="14.5">
      <c r="A1161" s="444"/>
      <c r="B1161" s="444"/>
      <c r="C1161" s="444"/>
      <c r="D1161" s="444"/>
      <c r="E1161" s="444"/>
      <c r="F1161" s="444"/>
      <c r="G1161" s="444"/>
      <c r="H1161" s="444"/>
      <c r="I1161" s="444"/>
      <c r="J1161" s="444"/>
      <c r="K1161" s="444"/>
      <c r="L1161" s="444"/>
      <c r="M1161" s="444"/>
      <c r="N1161" s="444"/>
      <c r="O1161" s="444"/>
      <c r="P1161" s="444"/>
      <c r="Q1161" s="444"/>
      <c r="R1161" s="444"/>
      <c r="S1161" s="444"/>
      <c r="T1161" s="444"/>
      <c r="U1161" s="444"/>
      <c r="V1161" s="444"/>
      <c r="W1161" s="444"/>
      <c r="X1161" s="444"/>
      <c r="Y1161" s="444"/>
      <c r="Z1161" s="444"/>
      <c r="AA1161" s="444"/>
    </row>
    <row r="1162" spans="1:27" ht="14.5">
      <c r="A1162" s="444"/>
      <c r="B1162" s="444"/>
      <c r="C1162" s="444"/>
      <c r="D1162" s="444"/>
      <c r="E1162" s="444"/>
      <c r="F1162" s="444"/>
      <c r="G1162" s="444"/>
      <c r="H1162" s="444"/>
      <c r="I1162" s="444"/>
      <c r="J1162" s="444"/>
      <c r="K1162" s="444"/>
      <c r="L1162" s="444"/>
      <c r="M1162" s="444"/>
      <c r="N1162" s="444"/>
      <c r="O1162" s="444"/>
      <c r="P1162" s="444"/>
      <c r="Q1162" s="444"/>
      <c r="R1162" s="444"/>
      <c r="S1162" s="444"/>
      <c r="T1162" s="444"/>
      <c r="U1162" s="444"/>
      <c r="V1162" s="444"/>
      <c r="W1162" s="444"/>
      <c r="X1162" s="444"/>
      <c r="Y1162" s="444"/>
      <c r="Z1162" s="444"/>
      <c r="AA1162" s="444"/>
    </row>
    <row r="1163" spans="1:27" ht="14.5">
      <c r="A1163" s="444"/>
      <c r="B1163" s="444"/>
      <c r="C1163" s="444"/>
      <c r="D1163" s="444"/>
      <c r="E1163" s="444"/>
      <c r="F1163" s="444"/>
      <c r="G1163" s="444"/>
      <c r="H1163" s="444"/>
      <c r="I1163" s="444"/>
      <c r="J1163" s="444"/>
      <c r="K1163" s="444"/>
      <c r="L1163" s="444"/>
      <c r="M1163" s="444"/>
      <c r="N1163" s="444"/>
      <c r="O1163" s="444"/>
      <c r="P1163" s="444"/>
      <c r="Q1163" s="444"/>
      <c r="R1163" s="444"/>
      <c r="S1163" s="444"/>
      <c r="T1163" s="444"/>
      <c r="U1163" s="444"/>
      <c r="V1163" s="444"/>
      <c r="W1163" s="444"/>
      <c r="X1163" s="444"/>
      <c r="Y1163" s="444"/>
      <c r="Z1163" s="444"/>
      <c r="AA1163" s="444"/>
    </row>
    <row r="1164" spans="1:27" ht="14.5">
      <c r="A1164" s="444"/>
      <c r="B1164" s="444"/>
      <c r="C1164" s="444"/>
      <c r="D1164" s="444"/>
      <c r="E1164" s="444"/>
      <c r="F1164" s="444"/>
      <c r="G1164" s="444"/>
      <c r="H1164" s="444"/>
      <c r="I1164" s="444"/>
      <c r="J1164" s="444"/>
      <c r="K1164" s="444"/>
      <c r="L1164" s="444"/>
      <c r="M1164" s="444"/>
      <c r="N1164" s="444"/>
      <c r="O1164" s="444"/>
      <c r="P1164" s="444"/>
      <c r="Q1164" s="444"/>
      <c r="R1164" s="444"/>
      <c r="S1164" s="444"/>
      <c r="T1164" s="444"/>
      <c r="U1164" s="444"/>
      <c r="V1164" s="444"/>
      <c r="W1164" s="444"/>
      <c r="X1164" s="444"/>
      <c r="Y1164" s="444"/>
      <c r="Z1164" s="444"/>
      <c r="AA1164" s="444"/>
    </row>
    <row r="1165" spans="1:27" ht="14.5">
      <c r="A1165" s="444"/>
      <c r="B1165" s="444"/>
      <c r="C1165" s="444"/>
      <c r="D1165" s="444"/>
      <c r="E1165" s="444"/>
      <c r="F1165" s="444"/>
      <c r="G1165" s="444"/>
      <c r="H1165" s="444"/>
      <c r="I1165" s="444"/>
      <c r="J1165" s="444"/>
      <c r="K1165" s="444"/>
      <c r="L1165" s="444"/>
      <c r="M1165" s="444"/>
      <c r="N1165" s="444"/>
      <c r="O1165" s="444"/>
      <c r="P1165" s="444"/>
      <c r="Q1165" s="444"/>
      <c r="R1165" s="444"/>
      <c r="S1165" s="444"/>
      <c r="T1165" s="444"/>
      <c r="U1165" s="444"/>
      <c r="V1165" s="444"/>
      <c r="W1165" s="444"/>
      <c r="X1165" s="444"/>
      <c r="Y1165" s="444"/>
      <c r="Z1165" s="444"/>
      <c r="AA1165" s="444"/>
    </row>
    <row r="1166" spans="1:27" ht="14.5">
      <c r="A1166" s="444"/>
      <c r="B1166" s="444"/>
      <c r="C1166" s="444"/>
      <c r="D1166" s="444"/>
      <c r="E1166" s="444"/>
      <c r="F1166" s="444"/>
      <c r="G1166" s="444"/>
      <c r="H1166" s="444"/>
      <c r="I1166" s="444"/>
      <c r="J1166" s="444"/>
      <c r="K1166" s="444"/>
      <c r="L1166" s="444"/>
      <c r="M1166" s="444"/>
      <c r="N1166" s="444"/>
      <c r="O1166" s="444"/>
      <c r="P1166" s="444"/>
      <c r="Q1166" s="444"/>
      <c r="R1166" s="444"/>
      <c r="S1166" s="444"/>
      <c r="T1166" s="444"/>
      <c r="U1166" s="444"/>
      <c r="V1166" s="444"/>
      <c r="W1166" s="444"/>
      <c r="X1166" s="444"/>
      <c r="Y1166" s="444"/>
      <c r="Z1166" s="444"/>
      <c r="AA1166" s="444"/>
    </row>
    <row r="1167" spans="1:27" ht="14.5">
      <c r="A1167" s="444"/>
      <c r="B1167" s="444"/>
      <c r="C1167" s="444"/>
      <c r="D1167" s="444"/>
      <c r="E1167" s="444"/>
      <c r="F1167" s="444"/>
      <c r="G1167" s="444"/>
      <c r="H1167" s="444"/>
      <c r="I1167" s="444"/>
      <c r="J1167" s="444"/>
      <c r="K1167" s="444"/>
      <c r="L1167" s="444"/>
      <c r="M1167" s="444"/>
      <c r="N1167" s="444"/>
      <c r="O1167" s="444"/>
      <c r="P1167" s="444"/>
      <c r="Q1167" s="444"/>
      <c r="R1167" s="444"/>
      <c r="S1167" s="444"/>
      <c r="T1167" s="444"/>
      <c r="U1167" s="444"/>
      <c r="V1167" s="444"/>
      <c r="W1167" s="444"/>
      <c r="X1167" s="444"/>
      <c r="Y1167" s="444"/>
      <c r="Z1167" s="444"/>
      <c r="AA1167" s="444"/>
    </row>
    <row r="1168" spans="1:27" ht="14.5">
      <c r="A1168" s="444"/>
      <c r="B1168" s="444"/>
      <c r="C1168" s="444"/>
      <c r="D1168" s="444"/>
      <c r="E1168" s="444"/>
      <c r="F1168" s="444"/>
      <c r="G1168" s="444"/>
      <c r="H1168" s="444"/>
      <c r="I1168" s="444"/>
      <c r="J1168" s="444"/>
      <c r="K1168" s="444"/>
      <c r="L1168" s="444"/>
      <c r="M1168" s="444"/>
      <c r="N1168" s="444"/>
      <c r="O1168" s="444"/>
      <c r="P1168" s="444"/>
      <c r="Q1168" s="444"/>
      <c r="R1168" s="444"/>
      <c r="S1168" s="444"/>
      <c r="T1168" s="444"/>
      <c r="U1168" s="444"/>
      <c r="V1168" s="444"/>
      <c r="W1168" s="444"/>
      <c r="X1168" s="444"/>
      <c r="Y1168" s="444"/>
      <c r="Z1168" s="444"/>
      <c r="AA1168" s="444"/>
    </row>
    <row r="1169" spans="1:27" ht="14.5">
      <c r="A1169" s="444"/>
      <c r="B1169" s="444"/>
      <c r="C1169" s="444"/>
      <c r="D1169" s="444"/>
      <c r="E1169" s="444"/>
      <c r="F1169" s="444"/>
      <c r="G1169" s="444"/>
      <c r="H1169" s="444"/>
      <c r="I1169" s="444"/>
      <c r="J1169" s="444"/>
      <c r="K1169" s="444"/>
      <c r="L1169" s="444"/>
      <c r="M1169" s="444"/>
      <c r="N1169" s="444"/>
      <c r="O1169" s="444"/>
      <c r="P1169" s="444"/>
      <c r="Q1169" s="444"/>
      <c r="R1169" s="444"/>
      <c r="S1169" s="444"/>
      <c r="T1169" s="444"/>
      <c r="U1169" s="444"/>
      <c r="V1169" s="444"/>
      <c r="W1169" s="444"/>
      <c r="X1169" s="444"/>
      <c r="Y1169" s="444"/>
      <c r="Z1169" s="444"/>
      <c r="AA1169" s="444"/>
    </row>
    <row r="1170" spans="1:27" ht="14.5">
      <c r="A1170" s="444"/>
      <c r="B1170" s="444"/>
      <c r="C1170" s="444"/>
      <c r="D1170" s="444"/>
      <c r="E1170" s="444"/>
      <c r="F1170" s="444"/>
      <c r="G1170" s="444"/>
      <c r="H1170" s="444"/>
      <c r="I1170" s="444"/>
      <c r="J1170" s="444"/>
      <c r="K1170" s="444"/>
      <c r="L1170" s="444"/>
      <c r="M1170" s="444"/>
      <c r="N1170" s="444"/>
      <c r="O1170" s="444"/>
      <c r="P1170" s="444"/>
      <c r="Q1170" s="444"/>
      <c r="R1170" s="444"/>
      <c r="S1170" s="444"/>
      <c r="T1170" s="444"/>
      <c r="U1170" s="444"/>
      <c r="V1170" s="444"/>
      <c r="W1170" s="444"/>
      <c r="X1170" s="444"/>
      <c r="Y1170" s="444"/>
      <c r="Z1170" s="444"/>
      <c r="AA1170" s="444"/>
    </row>
    <row r="1171" spans="1:27" ht="14.5">
      <c r="A1171" s="444"/>
      <c r="B1171" s="444"/>
      <c r="C1171" s="444"/>
      <c r="D1171" s="444"/>
      <c r="E1171" s="444"/>
      <c r="F1171" s="444"/>
      <c r="G1171" s="444"/>
      <c r="H1171" s="444"/>
      <c r="I1171" s="444"/>
      <c r="J1171" s="444"/>
      <c r="K1171" s="444"/>
      <c r="L1171" s="444"/>
      <c r="M1171" s="444"/>
      <c r="N1171" s="444"/>
      <c r="O1171" s="444"/>
      <c r="P1171" s="444"/>
      <c r="Q1171" s="444"/>
      <c r="R1171" s="444"/>
      <c r="S1171" s="444"/>
      <c r="T1171" s="444"/>
      <c r="U1171" s="444"/>
      <c r="V1171" s="444"/>
      <c r="W1171" s="444"/>
      <c r="X1171" s="444"/>
      <c r="Y1171" s="444"/>
      <c r="Z1171" s="444"/>
      <c r="AA1171" s="444"/>
    </row>
    <row r="1172" spans="1:27" ht="14.5">
      <c r="A1172" s="444"/>
      <c r="B1172" s="444"/>
      <c r="C1172" s="444"/>
      <c r="D1172" s="444"/>
      <c r="E1172" s="444"/>
      <c r="F1172" s="444"/>
      <c r="G1172" s="444"/>
      <c r="H1172" s="444"/>
      <c r="I1172" s="444"/>
      <c r="J1172" s="444"/>
      <c r="K1172" s="444"/>
      <c r="L1172" s="444"/>
      <c r="M1172" s="444"/>
      <c r="N1172" s="444"/>
      <c r="O1172" s="444"/>
      <c r="P1172" s="444"/>
      <c r="Q1172" s="444"/>
      <c r="R1172" s="444"/>
      <c r="S1172" s="444"/>
      <c r="T1172" s="444"/>
      <c r="U1172" s="444"/>
      <c r="V1172" s="444"/>
      <c r="W1172" s="444"/>
      <c r="X1172" s="444"/>
      <c r="Y1172" s="444"/>
      <c r="Z1172" s="444"/>
      <c r="AA1172" s="444"/>
    </row>
    <row r="1173" spans="1:27" ht="14.5">
      <c r="A1173" s="444"/>
      <c r="B1173" s="444"/>
      <c r="C1173" s="444"/>
      <c r="D1173" s="444"/>
      <c r="E1173" s="444"/>
      <c r="F1173" s="444"/>
      <c r="G1173" s="444"/>
      <c r="H1173" s="444"/>
      <c r="I1173" s="444"/>
      <c r="J1173" s="444"/>
      <c r="K1173" s="444"/>
      <c r="L1173" s="444"/>
      <c r="M1173" s="444"/>
      <c r="N1173" s="444"/>
      <c r="O1173" s="444"/>
      <c r="P1173" s="444"/>
      <c r="Q1173" s="444"/>
      <c r="R1173" s="444"/>
      <c r="S1173" s="444"/>
      <c r="T1173" s="444"/>
      <c r="U1173" s="444"/>
      <c r="V1173" s="444"/>
      <c r="W1173" s="444"/>
      <c r="X1173" s="444"/>
      <c r="Y1173" s="444"/>
      <c r="Z1173" s="444"/>
      <c r="AA1173" s="444"/>
    </row>
    <row r="1174" spans="1:27" ht="14.5">
      <c r="A1174" s="444"/>
      <c r="B1174" s="444"/>
      <c r="C1174" s="444"/>
      <c r="D1174" s="444"/>
      <c r="E1174" s="444"/>
      <c r="F1174" s="444"/>
      <c r="G1174" s="444"/>
      <c r="H1174" s="444"/>
      <c r="I1174" s="444"/>
      <c r="J1174" s="444"/>
      <c r="K1174" s="444"/>
      <c r="L1174" s="444"/>
      <c r="M1174" s="444"/>
      <c r="N1174" s="444"/>
      <c r="O1174" s="444"/>
      <c r="P1174" s="444"/>
      <c r="Q1174" s="444"/>
      <c r="R1174" s="444"/>
      <c r="S1174" s="444"/>
      <c r="T1174" s="444"/>
      <c r="U1174" s="444"/>
      <c r="V1174" s="444"/>
      <c r="W1174" s="444"/>
      <c r="X1174" s="444"/>
      <c r="Y1174" s="444"/>
      <c r="Z1174" s="444"/>
      <c r="AA1174" s="444"/>
    </row>
    <row r="1175" spans="1:27" ht="14.5">
      <c r="A1175" s="444"/>
      <c r="B1175" s="444"/>
      <c r="C1175" s="444"/>
      <c r="D1175" s="444"/>
      <c r="E1175" s="444"/>
      <c r="F1175" s="444"/>
      <c r="G1175" s="444"/>
      <c r="H1175" s="444"/>
      <c r="I1175" s="444"/>
      <c r="J1175" s="444"/>
      <c r="K1175" s="444"/>
      <c r="L1175" s="444"/>
      <c r="M1175" s="444"/>
      <c r="N1175" s="444"/>
      <c r="O1175" s="444"/>
      <c r="P1175" s="444"/>
      <c r="Q1175" s="444"/>
      <c r="R1175" s="444"/>
      <c r="S1175" s="444"/>
      <c r="T1175" s="444"/>
      <c r="U1175" s="444"/>
      <c r="V1175" s="444"/>
      <c r="W1175" s="444"/>
      <c r="X1175" s="444"/>
      <c r="Y1175" s="444"/>
      <c r="Z1175" s="444"/>
      <c r="AA1175" s="444"/>
    </row>
    <row r="1176" spans="1:27" ht="14.5">
      <c r="A1176" s="444"/>
      <c r="B1176" s="444"/>
      <c r="C1176" s="444"/>
      <c r="D1176" s="444"/>
      <c r="E1176" s="444"/>
      <c r="F1176" s="444"/>
      <c r="G1176" s="444"/>
      <c r="H1176" s="444"/>
      <c r="I1176" s="444"/>
      <c r="J1176" s="444"/>
      <c r="K1176" s="444"/>
      <c r="L1176" s="444"/>
      <c r="M1176" s="444"/>
      <c r="N1176" s="444"/>
      <c r="O1176" s="444"/>
      <c r="P1176" s="444"/>
      <c r="Q1176" s="444"/>
      <c r="R1176" s="444"/>
      <c r="S1176" s="444"/>
      <c r="T1176" s="444"/>
      <c r="U1176" s="444"/>
      <c r="V1176" s="444"/>
      <c r="W1176" s="444"/>
      <c r="X1176" s="444"/>
      <c r="Y1176" s="444"/>
      <c r="Z1176" s="444"/>
      <c r="AA1176" s="444"/>
    </row>
    <row r="1177" spans="1:27" ht="14.5">
      <c r="A1177" s="444"/>
      <c r="B1177" s="444"/>
      <c r="C1177" s="444"/>
      <c r="D1177" s="444"/>
      <c r="E1177" s="444"/>
      <c r="F1177" s="444"/>
      <c r="G1177" s="444"/>
      <c r="H1177" s="444"/>
      <c r="I1177" s="444"/>
      <c r="J1177" s="444"/>
      <c r="K1177" s="444"/>
      <c r="L1177" s="444"/>
      <c r="M1177" s="444"/>
      <c r="N1177" s="444"/>
      <c r="O1177" s="444"/>
      <c r="P1177" s="444"/>
      <c r="Q1177" s="444"/>
      <c r="R1177" s="444"/>
      <c r="S1177" s="444"/>
      <c r="T1177" s="444"/>
      <c r="U1177" s="444"/>
      <c r="V1177" s="444"/>
      <c r="W1177" s="444"/>
      <c r="X1177" s="444"/>
      <c r="Y1177" s="444"/>
      <c r="Z1177" s="444"/>
      <c r="AA1177" s="444"/>
    </row>
    <row r="1178" spans="1:27" ht="14.5">
      <c r="A1178" s="444"/>
      <c r="B1178" s="444"/>
      <c r="C1178" s="444"/>
      <c r="D1178" s="444"/>
      <c r="E1178" s="444"/>
      <c r="F1178" s="444"/>
      <c r="G1178" s="444"/>
      <c r="H1178" s="444"/>
      <c r="I1178" s="444"/>
      <c r="J1178" s="444"/>
      <c r="K1178" s="444"/>
      <c r="L1178" s="444"/>
      <c r="M1178" s="444"/>
      <c r="N1178" s="444"/>
      <c r="O1178" s="444"/>
      <c r="P1178" s="444"/>
      <c r="Q1178" s="444"/>
      <c r="R1178" s="444"/>
      <c r="S1178" s="444"/>
      <c r="T1178" s="444"/>
      <c r="U1178" s="444"/>
      <c r="V1178" s="444"/>
      <c r="W1178" s="444"/>
      <c r="X1178" s="444"/>
      <c r="Y1178" s="444"/>
      <c r="Z1178" s="444"/>
      <c r="AA1178" s="444"/>
    </row>
    <row r="1179" spans="1:27" ht="14.5">
      <c r="A1179" s="444"/>
      <c r="B1179" s="444"/>
      <c r="C1179" s="444"/>
      <c r="D1179" s="444"/>
      <c r="E1179" s="444"/>
      <c r="F1179" s="444"/>
      <c r="G1179" s="444"/>
      <c r="H1179" s="444"/>
      <c r="I1179" s="444"/>
      <c r="J1179" s="444"/>
      <c r="K1179" s="444"/>
      <c r="L1179" s="444"/>
      <c r="M1179" s="444"/>
      <c r="N1179" s="444"/>
      <c r="O1179" s="444"/>
      <c r="P1179" s="444"/>
      <c r="Q1179" s="444"/>
      <c r="R1179" s="444"/>
      <c r="S1179" s="444"/>
      <c r="T1179" s="444"/>
      <c r="U1179" s="444"/>
      <c r="V1179" s="444"/>
      <c r="W1179" s="444"/>
      <c r="X1179" s="444"/>
      <c r="Y1179" s="444"/>
      <c r="Z1179" s="444"/>
      <c r="AA1179" s="444"/>
    </row>
    <row r="1180" spans="1:27" ht="14.5">
      <c r="A1180" s="444"/>
      <c r="B1180" s="444"/>
      <c r="C1180" s="444"/>
      <c r="D1180" s="444"/>
      <c r="E1180" s="444"/>
      <c r="F1180" s="444"/>
      <c r="G1180" s="444"/>
      <c r="H1180" s="444"/>
      <c r="I1180" s="444"/>
      <c r="J1180" s="444"/>
      <c r="K1180" s="444"/>
      <c r="L1180" s="444"/>
      <c r="M1180" s="444"/>
      <c r="N1180" s="444"/>
      <c r="O1180" s="444"/>
      <c r="P1180" s="444"/>
      <c r="Q1180" s="444"/>
      <c r="R1180" s="444"/>
      <c r="S1180" s="444"/>
      <c r="T1180" s="444"/>
      <c r="U1180" s="444"/>
      <c r="V1180" s="444"/>
      <c r="W1180" s="444"/>
      <c r="X1180" s="444"/>
      <c r="Y1180" s="444"/>
      <c r="Z1180" s="444"/>
      <c r="AA1180" s="444"/>
    </row>
    <row r="1181" spans="1:27" ht="14.5">
      <c r="A1181" s="444"/>
      <c r="B1181" s="444"/>
      <c r="C1181" s="444"/>
      <c r="D1181" s="444"/>
      <c r="E1181" s="444"/>
      <c r="F1181" s="444"/>
      <c r="G1181" s="444"/>
      <c r="H1181" s="444"/>
      <c r="I1181" s="444"/>
      <c r="J1181" s="444"/>
      <c r="K1181" s="444"/>
      <c r="L1181" s="444"/>
      <c r="M1181" s="444"/>
      <c r="N1181" s="444"/>
      <c r="O1181" s="444"/>
      <c r="P1181" s="444"/>
      <c r="Q1181" s="444"/>
      <c r="R1181" s="444"/>
      <c r="S1181" s="444"/>
      <c r="T1181" s="444"/>
      <c r="U1181" s="444"/>
      <c r="V1181" s="444"/>
      <c r="W1181" s="444"/>
      <c r="X1181" s="444"/>
      <c r="Y1181" s="444"/>
      <c r="Z1181" s="444"/>
      <c r="AA1181" s="444"/>
    </row>
    <row r="1182" spans="1:27" ht="14.5">
      <c r="A1182" s="444"/>
      <c r="B1182" s="444"/>
      <c r="C1182" s="444"/>
      <c r="D1182" s="444"/>
      <c r="E1182" s="444"/>
      <c r="F1182" s="444"/>
      <c r="G1182" s="444"/>
      <c r="H1182" s="444"/>
      <c r="I1182" s="444"/>
      <c r="J1182" s="444"/>
      <c r="K1182" s="444"/>
      <c r="L1182" s="444"/>
      <c r="M1182" s="444"/>
      <c r="N1182" s="444"/>
      <c r="O1182" s="444"/>
      <c r="P1182" s="444"/>
      <c r="Q1182" s="444"/>
      <c r="R1182" s="444"/>
      <c r="S1182" s="444"/>
      <c r="T1182" s="444"/>
      <c r="U1182" s="444"/>
      <c r="V1182" s="444"/>
      <c r="W1182" s="444"/>
      <c r="X1182" s="444"/>
      <c r="Y1182" s="444"/>
      <c r="Z1182" s="444"/>
      <c r="AA1182" s="444"/>
    </row>
    <row r="1183" spans="1:27" ht="14.5">
      <c r="A1183" s="444"/>
      <c r="B1183" s="444"/>
      <c r="C1183" s="444"/>
      <c r="D1183" s="444"/>
      <c r="E1183" s="444"/>
      <c r="F1183" s="444"/>
      <c r="G1183" s="444"/>
      <c r="H1183" s="444"/>
      <c r="I1183" s="444"/>
      <c r="J1183" s="444"/>
      <c r="K1183" s="444"/>
      <c r="L1183" s="444"/>
      <c r="M1183" s="444"/>
      <c r="N1183" s="444"/>
      <c r="O1183" s="444"/>
      <c r="P1183" s="444"/>
      <c r="Q1183" s="444"/>
      <c r="R1183" s="444"/>
      <c r="S1183" s="444"/>
      <c r="T1183" s="444"/>
      <c r="U1183" s="444"/>
      <c r="V1183" s="444"/>
      <c r="W1183" s="444"/>
      <c r="X1183" s="444"/>
      <c r="Y1183" s="444"/>
      <c r="Z1183" s="444"/>
      <c r="AA1183" s="444"/>
    </row>
    <row r="1184" spans="1:27" ht="14.5">
      <c r="A1184" s="444"/>
      <c r="B1184" s="444"/>
      <c r="C1184" s="444"/>
      <c r="D1184" s="444"/>
      <c r="E1184" s="444"/>
      <c r="F1184" s="444"/>
      <c r="G1184" s="444"/>
      <c r="H1184" s="444"/>
      <c r="I1184" s="444"/>
      <c r="J1184" s="444"/>
      <c r="K1184" s="444"/>
      <c r="L1184" s="444"/>
      <c r="M1184" s="444"/>
      <c r="N1184" s="444"/>
      <c r="O1184" s="444"/>
      <c r="P1184" s="444"/>
      <c r="Q1184" s="444"/>
      <c r="R1184" s="444"/>
      <c r="S1184" s="444"/>
      <c r="T1184" s="444"/>
      <c r="U1184" s="444"/>
      <c r="V1184" s="444"/>
      <c r="W1184" s="444"/>
      <c r="X1184" s="444"/>
      <c r="Y1184" s="444"/>
      <c r="Z1184" s="444"/>
      <c r="AA1184" s="444"/>
    </row>
    <row r="1185" spans="1:27" ht="14.5">
      <c r="A1185" s="444"/>
      <c r="B1185" s="444"/>
      <c r="C1185" s="444"/>
      <c r="D1185" s="444"/>
      <c r="E1185" s="444"/>
      <c r="F1185" s="444"/>
      <c r="G1185" s="444"/>
      <c r="H1185" s="444"/>
      <c r="I1185" s="444"/>
      <c r="J1185" s="444"/>
      <c r="K1185" s="444"/>
      <c r="L1185" s="444"/>
      <c r="M1185" s="444"/>
      <c r="N1185" s="444"/>
      <c r="O1185" s="444"/>
      <c r="P1185" s="444"/>
      <c r="Q1185" s="444"/>
      <c r="R1185" s="444"/>
      <c r="S1185" s="444"/>
      <c r="T1185" s="444"/>
      <c r="U1185" s="444"/>
      <c r="V1185" s="444"/>
      <c r="W1185" s="444"/>
      <c r="X1185" s="444"/>
      <c r="Y1185" s="444"/>
      <c r="Z1185" s="444"/>
      <c r="AA1185" s="444"/>
    </row>
    <row r="1186" spans="1:27" ht="14.5">
      <c r="A1186" s="444"/>
      <c r="B1186" s="444"/>
      <c r="C1186" s="444"/>
      <c r="D1186" s="444"/>
      <c r="E1186" s="444"/>
      <c r="F1186" s="444"/>
      <c r="G1186" s="444"/>
      <c r="H1186" s="444"/>
      <c r="I1186" s="444"/>
      <c r="J1186" s="444"/>
      <c r="K1186" s="444"/>
      <c r="L1186" s="444"/>
      <c r="M1186" s="444"/>
      <c r="N1186" s="444"/>
      <c r="O1186" s="444"/>
      <c r="P1186" s="444"/>
      <c r="Q1186" s="444"/>
      <c r="R1186" s="444"/>
      <c r="S1186" s="444"/>
      <c r="T1186" s="444"/>
      <c r="U1186" s="444"/>
      <c r="V1186" s="444"/>
      <c r="W1186" s="444"/>
      <c r="X1186" s="444"/>
      <c r="Y1186" s="444"/>
      <c r="Z1186" s="444"/>
      <c r="AA1186" s="444"/>
    </row>
    <row r="1187" spans="1:27" ht="14.5">
      <c r="A1187" s="444"/>
      <c r="B1187" s="444"/>
      <c r="C1187" s="444"/>
      <c r="D1187" s="444"/>
      <c r="E1187" s="444"/>
      <c r="F1187" s="444"/>
      <c r="G1187" s="444"/>
      <c r="H1187" s="444"/>
      <c r="I1187" s="444"/>
      <c r="J1187" s="444"/>
      <c r="K1187" s="444"/>
      <c r="L1187" s="444"/>
      <c r="M1187" s="444"/>
      <c r="N1187" s="444"/>
      <c r="O1187" s="444"/>
      <c r="P1187" s="444"/>
      <c r="Q1187" s="444"/>
      <c r="R1187" s="444"/>
      <c r="S1187" s="444"/>
      <c r="T1187" s="444"/>
      <c r="U1187" s="444"/>
      <c r="V1187" s="444"/>
      <c r="W1187" s="444"/>
      <c r="X1187" s="444"/>
      <c r="Y1187" s="444"/>
      <c r="Z1187" s="444"/>
      <c r="AA1187" s="444"/>
    </row>
    <row r="1188" spans="1:27" ht="14.5">
      <c r="A1188" s="444"/>
      <c r="B1188" s="444"/>
      <c r="C1188" s="444"/>
      <c r="D1188" s="444"/>
      <c r="E1188" s="444"/>
      <c r="F1188" s="444"/>
      <c r="G1188" s="444"/>
      <c r="H1188" s="444"/>
      <c r="I1188" s="444"/>
      <c r="J1188" s="444"/>
      <c r="K1188" s="444"/>
      <c r="L1188" s="444"/>
      <c r="M1188" s="444"/>
      <c r="N1188" s="444"/>
      <c r="O1188" s="444"/>
      <c r="P1188" s="444"/>
      <c r="Q1188" s="444"/>
      <c r="R1188" s="444"/>
      <c r="S1188" s="444"/>
      <c r="T1188" s="444"/>
      <c r="U1188" s="444"/>
      <c r="V1188" s="444"/>
      <c r="W1188" s="444"/>
      <c r="X1188" s="444"/>
      <c r="Y1188" s="444"/>
      <c r="Z1188" s="444"/>
      <c r="AA1188" s="444"/>
    </row>
    <row r="1189" spans="1:27" ht="14.5">
      <c r="A1189" s="444"/>
      <c r="B1189" s="444"/>
      <c r="C1189" s="444"/>
      <c r="D1189" s="444"/>
      <c r="E1189" s="444"/>
      <c r="F1189" s="444"/>
      <c r="G1189" s="444"/>
      <c r="H1189" s="444"/>
      <c r="I1189" s="444"/>
      <c r="J1189" s="444"/>
      <c r="K1189" s="444"/>
      <c r="L1189" s="444"/>
      <c r="M1189" s="444"/>
      <c r="N1189" s="444"/>
      <c r="O1189" s="444"/>
      <c r="P1189" s="444"/>
      <c r="Q1189" s="444"/>
      <c r="R1189" s="444"/>
      <c r="S1189" s="444"/>
      <c r="T1189" s="444"/>
      <c r="U1189" s="444"/>
      <c r="V1189" s="444"/>
      <c r="W1189" s="444"/>
      <c r="X1189" s="444"/>
      <c r="Y1189" s="444"/>
      <c r="Z1189" s="444"/>
      <c r="AA1189" s="444"/>
    </row>
    <row r="1190" spans="1:27" ht="14.5">
      <c r="A1190" s="444"/>
      <c r="B1190" s="444"/>
      <c r="C1190" s="444"/>
      <c r="D1190" s="444"/>
      <c r="E1190" s="444"/>
      <c r="F1190" s="444"/>
      <c r="G1190" s="444"/>
      <c r="H1190" s="444"/>
      <c r="I1190" s="444"/>
      <c r="J1190" s="444"/>
      <c r="K1190" s="444"/>
      <c r="L1190" s="444"/>
      <c r="M1190" s="444"/>
      <c r="N1190" s="444"/>
      <c r="O1190" s="444"/>
      <c r="P1190" s="444"/>
      <c r="Q1190" s="444"/>
      <c r="R1190" s="444"/>
      <c r="S1190" s="444"/>
      <c r="T1190" s="444"/>
      <c r="U1190" s="444"/>
      <c r="V1190" s="444"/>
      <c r="W1190" s="444"/>
      <c r="X1190" s="444"/>
      <c r="Y1190" s="444"/>
      <c r="Z1190" s="444"/>
      <c r="AA1190" s="444"/>
    </row>
    <row r="1191" spans="1:27" ht="14.5">
      <c r="A1191" s="444"/>
      <c r="B1191" s="444"/>
      <c r="C1191" s="444"/>
      <c r="D1191" s="444"/>
      <c r="E1191" s="444"/>
      <c r="F1191" s="444"/>
      <c r="G1191" s="444"/>
      <c r="H1191" s="444"/>
      <c r="I1191" s="444"/>
      <c r="J1191" s="444"/>
      <c r="K1191" s="444"/>
      <c r="L1191" s="444"/>
      <c r="M1191" s="444"/>
      <c r="N1191" s="444"/>
      <c r="O1191" s="444"/>
      <c r="P1191" s="444"/>
      <c r="Q1191" s="444"/>
      <c r="R1191" s="444"/>
      <c r="S1191" s="444"/>
      <c r="T1191" s="444"/>
      <c r="U1191" s="444"/>
      <c r="V1191" s="444"/>
      <c r="W1191" s="444"/>
      <c r="X1191" s="444"/>
      <c r="Y1191" s="444"/>
      <c r="Z1191" s="444"/>
      <c r="AA1191" s="444"/>
    </row>
    <row r="1192" spans="1:27" ht="14.5">
      <c r="A1192" s="444"/>
      <c r="B1192" s="444"/>
      <c r="C1192" s="444"/>
      <c r="D1192" s="444"/>
      <c r="E1192" s="444"/>
      <c r="F1192" s="444"/>
      <c r="G1192" s="444"/>
      <c r="H1192" s="444"/>
      <c r="I1192" s="444"/>
      <c r="J1192" s="444"/>
      <c r="K1192" s="444"/>
      <c r="L1192" s="444"/>
      <c r="M1192" s="444"/>
      <c r="N1192" s="444"/>
      <c r="O1192" s="444"/>
      <c r="P1192" s="444"/>
      <c r="Q1192" s="444"/>
      <c r="R1192" s="444"/>
      <c r="S1192" s="444"/>
      <c r="T1192" s="444"/>
      <c r="U1192" s="444"/>
      <c r="V1192" s="444"/>
      <c r="W1192" s="444"/>
      <c r="X1192" s="444"/>
      <c r="Y1192" s="444"/>
      <c r="Z1192" s="444"/>
      <c r="AA1192" s="444"/>
    </row>
    <row r="1193" spans="1:27" ht="14.5">
      <c r="A1193" s="444"/>
      <c r="B1193" s="444"/>
      <c r="C1193" s="444"/>
      <c r="D1193" s="444"/>
      <c r="E1193" s="444"/>
      <c r="F1193" s="444"/>
      <c r="G1193" s="444"/>
      <c r="H1193" s="444"/>
      <c r="I1193" s="444"/>
      <c r="J1193" s="444"/>
      <c r="K1193" s="444"/>
      <c r="L1193" s="444"/>
      <c r="M1193" s="444"/>
      <c r="N1193" s="444"/>
      <c r="O1193" s="444"/>
      <c r="P1193" s="444"/>
      <c r="Q1193" s="444"/>
      <c r="R1193" s="444"/>
      <c r="S1193" s="444"/>
      <c r="T1193" s="444"/>
      <c r="U1193" s="444"/>
      <c r="V1193" s="444"/>
      <c r="W1193" s="444"/>
      <c r="X1193" s="444"/>
      <c r="Y1193" s="444"/>
      <c r="Z1193" s="444"/>
      <c r="AA1193" s="444"/>
    </row>
    <row r="1194" spans="1:27" ht="14.5">
      <c r="A1194" s="444"/>
      <c r="B1194" s="444"/>
      <c r="C1194" s="444"/>
      <c r="D1194" s="444"/>
      <c r="E1194" s="444"/>
      <c r="F1194" s="444"/>
      <c r="G1194" s="444"/>
      <c r="H1194" s="444"/>
      <c r="I1194" s="444"/>
      <c r="J1194" s="444"/>
      <c r="K1194" s="444"/>
      <c r="L1194" s="444"/>
      <c r="M1194" s="444"/>
      <c r="N1194" s="444"/>
      <c r="O1194" s="444"/>
      <c r="P1194" s="444"/>
      <c r="Q1194" s="444"/>
      <c r="R1194" s="444"/>
      <c r="S1194" s="444"/>
      <c r="T1194" s="444"/>
      <c r="U1194" s="444"/>
      <c r="V1194" s="444"/>
      <c r="W1194" s="444"/>
      <c r="X1194" s="444"/>
      <c r="Y1194" s="444"/>
      <c r="Z1194" s="444"/>
      <c r="AA1194" s="444"/>
    </row>
    <row r="1195" spans="1:27" ht="14.5">
      <c r="A1195" s="444"/>
      <c r="B1195" s="444"/>
      <c r="C1195" s="444"/>
      <c r="D1195" s="444"/>
      <c r="E1195" s="444"/>
      <c r="F1195" s="444"/>
      <c r="G1195" s="444"/>
      <c r="H1195" s="444"/>
      <c r="I1195" s="444"/>
      <c r="J1195" s="444"/>
      <c r="K1195" s="444"/>
      <c r="L1195" s="444"/>
      <c r="M1195" s="444"/>
      <c r="N1195" s="444"/>
      <c r="O1195" s="444"/>
      <c r="P1195" s="444"/>
      <c r="Q1195" s="444"/>
      <c r="R1195" s="444"/>
      <c r="S1195" s="444"/>
      <c r="T1195" s="444"/>
      <c r="U1195" s="444"/>
      <c r="V1195" s="444"/>
      <c r="W1195" s="444"/>
      <c r="X1195" s="444"/>
      <c r="Y1195" s="444"/>
      <c r="Z1195" s="444"/>
      <c r="AA1195" s="444"/>
    </row>
    <row r="1196" spans="1:27" ht="14.5">
      <c r="A1196" s="444"/>
      <c r="B1196" s="444"/>
      <c r="C1196" s="444"/>
      <c r="D1196" s="444"/>
      <c r="E1196" s="444"/>
      <c r="F1196" s="444"/>
      <c r="G1196" s="444"/>
      <c r="H1196" s="444"/>
      <c r="I1196" s="444"/>
      <c r="J1196" s="444"/>
      <c r="K1196" s="444"/>
      <c r="L1196" s="444"/>
      <c r="M1196" s="444"/>
      <c r="N1196" s="444"/>
      <c r="O1196" s="444"/>
      <c r="P1196" s="444"/>
      <c r="Q1196" s="444"/>
      <c r="R1196" s="444"/>
      <c r="S1196" s="444"/>
      <c r="T1196" s="444"/>
      <c r="U1196" s="444"/>
      <c r="V1196" s="444"/>
      <c r="W1196" s="444"/>
      <c r="X1196" s="444"/>
      <c r="Y1196" s="444"/>
      <c r="Z1196" s="444"/>
      <c r="AA1196" s="444"/>
    </row>
    <row r="1197" spans="1:27" ht="14.5">
      <c r="A1197" s="444"/>
      <c r="B1197" s="444"/>
      <c r="C1197" s="444"/>
      <c r="D1197" s="444"/>
      <c r="E1197" s="444"/>
      <c r="F1197" s="444"/>
      <c r="G1197" s="444"/>
      <c r="H1197" s="444"/>
      <c r="I1197" s="444"/>
      <c r="J1197" s="444"/>
      <c r="K1197" s="444"/>
      <c r="L1197" s="444"/>
      <c r="M1197" s="444"/>
      <c r="N1197" s="444"/>
      <c r="O1197" s="444"/>
      <c r="P1197" s="444"/>
      <c r="Q1197" s="444"/>
      <c r="R1197" s="444"/>
      <c r="S1197" s="444"/>
      <c r="T1197" s="444"/>
      <c r="U1197" s="444"/>
      <c r="V1197" s="444"/>
      <c r="W1197" s="444"/>
      <c r="X1197" s="444"/>
      <c r="Y1197" s="444"/>
      <c r="Z1197" s="444"/>
      <c r="AA1197" s="444"/>
    </row>
    <row r="1198" spans="1:27" ht="14.5">
      <c r="A1198" s="444"/>
      <c r="B1198" s="444"/>
      <c r="C1198" s="444"/>
      <c r="D1198" s="444"/>
      <c r="E1198" s="444"/>
      <c r="F1198" s="444"/>
      <c r="G1198" s="444"/>
      <c r="H1198" s="444"/>
      <c r="I1198" s="444"/>
      <c r="J1198" s="444"/>
      <c r="K1198" s="444"/>
      <c r="L1198" s="444"/>
      <c r="M1198" s="444"/>
      <c r="N1198" s="444"/>
      <c r="O1198" s="444"/>
      <c r="P1198" s="444"/>
      <c r="Q1198" s="444"/>
      <c r="R1198" s="444"/>
      <c r="S1198" s="444"/>
      <c r="T1198" s="444"/>
      <c r="U1198" s="444"/>
      <c r="V1198" s="444"/>
      <c r="W1198" s="444"/>
      <c r="X1198" s="444"/>
      <c r="Y1198" s="444"/>
      <c r="Z1198" s="444"/>
      <c r="AA1198" s="444"/>
    </row>
    <row r="1199" spans="1:27" ht="14.5">
      <c r="A1199" s="444"/>
      <c r="B1199" s="444"/>
      <c r="C1199" s="444"/>
      <c r="D1199" s="444"/>
      <c r="E1199" s="444"/>
      <c r="F1199" s="444"/>
      <c r="G1199" s="444"/>
      <c r="H1199" s="444"/>
      <c r="I1199" s="444"/>
      <c r="J1199" s="444"/>
      <c r="K1199" s="444"/>
      <c r="L1199" s="444"/>
      <c r="M1199" s="444"/>
      <c r="N1199" s="444"/>
      <c r="O1199" s="444"/>
      <c r="P1199" s="444"/>
      <c r="Q1199" s="444"/>
      <c r="R1199" s="444"/>
      <c r="S1199" s="444"/>
      <c r="T1199" s="444"/>
      <c r="U1199" s="444"/>
      <c r="V1199" s="444"/>
      <c r="W1199" s="444"/>
      <c r="X1199" s="444"/>
      <c r="Y1199" s="444"/>
      <c r="Z1199" s="444"/>
      <c r="AA1199" s="444"/>
    </row>
    <row r="1200" spans="1:27" ht="14.5">
      <c r="A1200" s="444"/>
      <c r="B1200" s="444"/>
      <c r="C1200" s="444"/>
      <c r="D1200" s="444"/>
      <c r="E1200" s="444"/>
      <c r="F1200" s="444"/>
      <c r="G1200" s="444"/>
      <c r="H1200" s="444"/>
      <c r="I1200" s="444"/>
      <c r="J1200" s="444"/>
      <c r="K1200" s="444"/>
      <c r="L1200" s="444"/>
      <c r="M1200" s="444"/>
      <c r="N1200" s="444"/>
      <c r="O1200" s="444"/>
      <c r="P1200" s="444"/>
      <c r="Q1200" s="444"/>
      <c r="R1200" s="444"/>
      <c r="S1200" s="444"/>
      <c r="T1200" s="444"/>
      <c r="U1200" s="444"/>
      <c r="V1200" s="444"/>
      <c r="W1200" s="444"/>
      <c r="X1200" s="444"/>
      <c r="Y1200" s="444"/>
      <c r="Z1200" s="444"/>
      <c r="AA1200" s="444"/>
    </row>
    <row r="1201" spans="1:27" ht="14.5">
      <c r="A1201" s="444"/>
      <c r="B1201" s="444"/>
      <c r="C1201" s="444"/>
      <c r="D1201" s="444"/>
      <c r="E1201" s="444"/>
      <c r="F1201" s="444"/>
      <c r="G1201" s="444"/>
      <c r="H1201" s="444"/>
      <c r="I1201" s="444"/>
      <c r="J1201" s="444"/>
      <c r="K1201" s="444"/>
      <c r="L1201" s="444"/>
      <c r="M1201" s="444"/>
      <c r="N1201" s="444"/>
      <c r="O1201" s="444"/>
      <c r="P1201" s="444"/>
      <c r="Q1201" s="444"/>
      <c r="R1201" s="444"/>
      <c r="S1201" s="444"/>
      <c r="T1201" s="444"/>
      <c r="U1201" s="444"/>
      <c r="V1201" s="444"/>
      <c r="W1201" s="444"/>
      <c r="X1201" s="444"/>
      <c r="Y1201" s="444"/>
      <c r="Z1201" s="444"/>
      <c r="AA1201" s="444"/>
    </row>
    <row r="1202" spans="1:27" ht="14.5">
      <c r="A1202" s="444"/>
      <c r="B1202" s="444"/>
      <c r="C1202" s="444"/>
      <c r="D1202" s="444"/>
      <c r="E1202" s="444"/>
      <c r="F1202" s="444"/>
      <c r="G1202" s="444"/>
      <c r="H1202" s="444"/>
      <c r="I1202" s="444"/>
      <c r="J1202" s="444"/>
      <c r="K1202" s="444"/>
      <c r="L1202" s="444"/>
      <c r="M1202" s="444"/>
      <c r="N1202" s="444"/>
      <c r="O1202" s="444"/>
      <c r="P1202" s="444"/>
      <c r="Q1202" s="444"/>
      <c r="R1202" s="444"/>
      <c r="S1202" s="444"/>
      <c r="T1202" s="444"/>
      <c r="U1202" s="444"/>
      <c r="V1202" s="444"/>
      <c r="W1202" s="444"/>
      <c r="X1202" s="444"/>
      <c r="Y1202" s="444"/>
      <c r="Z1202" s="444"/>
      <c r="AA1202" s="444"/>
    </row>
    <row r="1203" spans="1:27" ht="14.5">
      <c r="A1203" s="444"/>
      <c r="B1203" s="444"/>
      <c r="C1203" s="444"/>
      <c r="D1203" s="444"/>
      <c r="E1203" s="444"/>
      <c r="F1203" s="444"/>
      <c r="G1203" s="444"/>
      <c r="H1203" s="444"/>
      <c r="I1203" s="444"/>
      <c r="J1203" s="444"/>
      <c r="K1203" s="444"/>
      <c r="L1203" s="444"/>
      <c r="M1203" s="444"/>
      <c r="N1203" s="444"/>
      <c r="O1203" s="444"/>
      <c r="P1203" s="444"/>
      <c r="Q1203" s="444"/>
      <c r="R1203" s="444"/>
      <c r="S1203" s="444"/>
      <c r="T1203" s="444"/>
      <c r="U1203" s="444"/>
      <c r="V1203" s="444"/>
      <c r="W1203" s="444"/>
      <c r="X1203" s="444"/>
      <c r="Y1203" s="444"/>
      <c r="Z1203" s="444"/>
      <c r="AA1203" s="444"/>
    </row>
    <row r="1204" spans="1:27" ht="14.5">
      <c r="A1204" s="444"/>
      <c r="B1204" s="444"/>
      <c r="C1204" s="444"/>
      <c r="D1204" s="444"/>
      <c r="E1204" s="444"/>
      <c r="F1204" s="444"/>
      <c r="G1204" s="444"/>
      <c r="H1204" s="444"/>
      <c r="I1204" s="444"/>
      <c r="J1204" s="444"/>
      <c r="K1204" s="444"/>
      <c r="L1204" s="444"/>
      <c r="M1204" s="444"/>
      <c r="N1204" s="444"/>
      <c r="O1204" s="444"/>
      <c r="P1204" s="444"/>
      <c r="Q1204" s="444"/>
      <c r="R1204" s="444"/>
      <c r="S1204" s="444"/>
      <c r="T1204" s="444"/>
      <c r="U1204" s="444"/>
      <c r="V1204" s="444"/>
      <c r="W1204" s="444"/>
      <c r="X1204" s="444"/>
      <c r="Y1204" s="444"/>
      <c r="Z1204" s="444"/>
      <c r="AA1204" s="444"/>
    </row>
    <row r="1205" spans="1:27" ht="14.5">
      <c r="A1205" s="444"/>
      <c r="B1205" s="444"/>
      <c r="C1205" s="444"/>
      <c r="D1205" s="444"/>
      <c r="E1205" s="444"/>
      <c r="F1205" s="444"/>
      <c r="G1205" s="444"/>
      <c r="H1205" s="444"/>
      <c r="I1205" s="444"/>
      <c r="J1205" s="444"/>
      <c r="K1205" s="444"/>
      <c r="L1205" s="444"/>
      <c r="M1205" s="444"/>
      <c r="N1205" s="444"/>
      <c r="O1205" s="444"/>
      <c r="P1205" s="444"/>
      <c r="Q1205" s="444"/>
      <c r="R1205" s="444"/>
      <c r="S1205" s="444"/>
      <c r="T1205" s="444"/>
      <c r="U1205" s="444"/>
      <c r="V1205" s="444"/>
      <c r="W1205" s="444"/>
      <c r="X1205" s="444"/>
      <c r="Y1205" s="444"/>
      <c r="Z1205" s="444"/>
      <c r="AA1205" s="444"/>
    </row>
    <row r="1206" spans="1:27" ht="14.5">
      <c r="A1206" s="444"/>
      <c r="B1206" s="444"/>
      <c r="C1206" s="444"/>
      <c r="D1206" s="444"/>
      <c r="E1206" s="444"/>
      <c r="F1206" s="444"/>
      <c r="G1206" s="444"/>
      <c r="H1206" s="444"/>
      <c r="I1206" s="444"/>
      <c r="J1206" s="444"/>
      <c r="K1206" s="444"/>
      <c r="L1206" s="444"/>
      <c r="M1206" s="444"/>
      <c r="N1206" s="444"/>
      <c r="O1206" s="444"/>
      <c r="P1206" s="444"/>
      <c r="Q1206" s="444"/>
      <c r="R1206" s="444"/>
      <c r="S1206" s="444"/>
      <c r="T1206" s="444"/>
      <c r="U1206" s="444"/>
      <c r="V1206" s="444"/>
      <c r="W1206" s="444"/>
      <c r="X1206" s="444"/>
      <c r="Y1206" s="444"/>
      <c r="Z1206" s="444"/>
      <c r="AA1206" s="444"/>
    </row>
    <row r="1207" spans="1:27" ht="14.5">
      <c r="A1207" s="444"/>
      <c r="B1207" s="444"/>
      <c r="C1207" s="444"/>
      <c r="D1207" s="444"/>
      <c r="E1207" s="444"/>
      <c r="F1207" s="444"/>
      <c r="G1207" s="444"/>
      <c r="H1207" s="444"/>
      <c r="I1207" s="444"/>
      <c r="J1207" s="444"/>
      <c r="K1207" s="444"/>
      <c r="L1207" s="444"/>
      <c r="M1207" s="444"/>
      <c r="N1207" s="444"/>
      <c r="O1207" s="444"/>
      <c r="P1207" s="444"/>
      <c r="Q1207" s="444"/>
      <c r="R1207" s="444"/>
      <c r="S1207" s="444"/>
      <c r="T1207" s="444"/>
      <c r="U1207" s="444"/>
      <c r="V1207" s="444"/>
      <c r="W1207" s="444"/>
      <c r="X1207" s="444"/>
      <c r="Y1207" s="444"/>
      <c r="Z1207" s="444"/>
      <c r="AA1207" s="444"/>
    </row>
    <row r="1208" spans="1:27" ht="14.5">
      <c r="A1208" s="444"/>
      <c r="B1208" s="444"/>
      <c r="C1208" s="444"/>
      <c r="D1208" s="444"/>
      <c r="E1208" s="444"/>
      <c r="F1208" s="444"/>
      <c r="G1208" s="444"/>
      <c r="H1208" s="444"/>
      <c r="I1208" s="444"/>
      <c r="J1208" s="444"/>
      <c r="K1208" s="444"/>
      <c r="L1208" s="444"/>
      <c r="M1208" s="444"/>
      <c r="N1208" s="444"/>
      <c r="O1208" s="444"/>
      <c r="P1208" s="444"/>
      <c r="Q1208" s="444"/>
      <c r="R1208" s="444"/>
      <c r="S1208" s="444"/>
      <c r="T1208" s="444"/>
      <c r="U1208" s="444"/>
      <c r="V1208" s="444"/>
      <c r="W1208" s="444"/>
      <c r="X1208" s="444"/>
      <c r="Y1208" s="444"/>
      <c r="Z1208" s="444"/>
      <c r="AA1208" s="444"/>
    </row>
    <row r="1209" spans="1:27" ht="14.5">
      <c r="A1209" s="444"/>
      <c r="B1209" s="444"/>
      <c r="C1209" s="444"/>
      <c r="D1209" s="444"/>
      <c r="E1209" s="444"/>
      <c r="F1209" s="444"/>
      <c r="G1209" s="444"/>
      <c r="H1209" s="444"/>
      <c r="I1209" s="444"/>
      <c r="J1209" s="444"/>
      <c r="K1209" s="444"/>
      <c r="L1209" s="444"/>
      <c r="M1209" s="444"/>
      <c r="N1209" s="444"/>
      <c r="O1209" s="444"/>
      <c r="P1209" s="444"/>
      <c r="Q1209" s="444"/>
      <c r="R1209" s="444"/>
      <c r="S1209" s="444"/>
      <c r="T1209" s="444"/>
      <c r="U1209" s="444"/>
      <c r="V1209" s="444"/>
      <c r="W1209" s="444"/>
      <c r="X1209" s="444"/>
      <c r="Y1209" s="444"/>
      <c r="Z1209" s="444"/>
      <c r="AA1209" s="444"/>
    </row>
    <row r="1210" spans="1:27" ht="14.5">
      <c r="A1210" s="444"/>
      <c r="B1210" s="444"/>
      <c r="C1210" s="444"/>
      <c r="D1210" s="444"/>
      <c r="E1210" s="444"/>
      <c r="F1210" s="444"/>
      <c r="G1210" s="444"/>
      <c r="H1210" s="444"/>
      <c r="I1210" s="444"/>
      <c r="J1210" s="444"/>
      <c r="K1210" s="444"/>
      <c r="L1210" s="444"/>
      <c r="M1210" s="444"/>
      <c r="N1210" s="444"/>
      <c r="O1210" s="444"/>
      <c r="P1210" s="444"/>
      <c r="Q1210" s="444"/>
      <c r="R1210" s="444"/>
      <c r="S1210" s="444"/>
      <c r="T1210" s="444"/>
      <c r="U1210" s="444"/>
      <c r="V1210" s="444"/>
      <c r="W1210" s="444"/>
      <c r="X1210" s="444"/>
      <c r="Y1210" s="444"/>
      <c r="Z1210" s="444"/>
      <c r="AA1210" s="444"/>
    </row>
    <row r="1211" spans="1:27" ht="14.5">
      <c r="A1211" s="444"/>
      <c r="B1211" s="444"/>
      <c r="C1211" s="444"/>
      <c r="D1211" s="444"/>
      <c r="E1211" s="444"/>
      <c r="F1211" s="444"/>
      <c r="G1211" s="444"/>
      <c r="H1211" s="444"/>
      <c r="I1211" s="444"/>
      <c r="J1211" s="444"/>
      <c r="K1211" s="444"/>
      <c r="L1211" s="444"/>
      <c r="M1211" s="444"/>
      <c r="N1211" s="444"/>
      <c r="O1211" s="444"/>
      <c r="P1211" s="444"/>
      <c r="Q1211" s="444"/>
      <c r="R1211" s="444"/>
      <c r="S1211" s="444"/>
      <c r="T1211" s="444"/>
      <c r="U1211" s="444"/>
      <c r="V1211" s="444"/>
      <c r="W1211" s="444"/>
      <c r="X1211" s="444"/>
      <c r="Y1211" s="444"/>
      <c r="Z1211" s="444"/>
      <c r="AA1211" s="444"/>
    </row>
    <row r="1212" spans="1:27" ht="14.5">
      <c r="A1212" s="444"/>
      <c r="B1212" s="444"/>
      <c r="C1212" s="444"/>
      <c r="D1212" s="444"/>
      <c r="E1212" s="444"/>
      <c r="F1212" s="444"/>
      <c r="G1212" s="444"/>
      <c r="H1212" s="444"/>
      <c r="I1212" s="444"/>
      <c r="J1212" s="444"/>
      <c r="K1212" s="444"/>
      <c r="L1212" s="444"/>
      <c r="M1212" s="444"/>
      <c r="N1212" s="444"/>
      <c r="O1212" s="444"/>
      <c r="P1212" s="444"/>
      <c r="Q1212" s="444"/>
      <c r="R1212" s="444"/>
      <c r="S1212" s="444"/>
      <c r="T1212" s="444"/>
      <c r="U1212" s="444"/>
      <c r="V1212" s="444"/>
      <c r="W1212" s="444"/>
      <c r="X1212" s="444"/>
      <c r="Y1212" s="444"/>
      <c r="Z1212" s="444"/>
      <c r="AA1212" s="444"/>
    </row>
    <row r="1213" spans="1:27" ht="14.5">
      <c r="A1213" s="444"/>
      <c r="B1213" s="444"/>
      <c r="C1213" s="444"/>
      <c r="D1213" s="444"/>
      <c r="E1213" s="444"/>
      <c r="F1213" s="444"/>
      <c r="G1213" s="444"/>
      <c r="H1213" s="444"/>
      <c r="I1213" s="444"/>
      <c r="J1213" s="444"/>
      <c r="K1213" s="444"/>
      <c r="L1213" s="444"/>
      <c r="M1213" s="444"/>
      <c r="N1213" s="444"/>
      <c r="O1213" s="444"/>
      <c r="P1213" s="444"/>
      <c r="Q1213" s="444"/>
      <c r="R1213" s="444"/>
      <c r="S1213" s="444"/>
      <c r="T1213" s="444"/>
      <c r="U1213" s="444"/>
      <c r="V1213" s="444"/>
      <c r="W1213" s="444"/>
      <c r="X1213" s="444"/>
      <c r="Y1213" s="444"/>
      <c r="Z1213" s="444"/>
      <c r="AA1213" s="444"/>
    </row>
    <row r="1214" spans="1:27" ht="14.5">
      <c r="A1214" s="444"/>
      <c r="B1214" s="444"/>
      <c r="C1214" s="444"/>
      <c r="D1214" s="444"/>
      <c r="E1214" s="444"/>
      <c r="F1214" s="444"/>
      <c r="G1214" s="444"/>
      <c r="H1214" s="444"/>
      <c r="I1214" s="444"/>
      <c r="J1214" s="444"/>
      <c r="K1214" s="444"/>
      <c r="L1214" s="444"/>
      <c r="M1214" s="444"/>
      <c r="N1214" s="444"/>
      <c r="O1214" s="444"/>
      <c r="P1214" s="444"/>
      <c r="Q1214" s="444"/>
      <c r="R1214" s="444"/>
      <c r="S1214" s="444"/>
      <c r="T1214" s="444"/>
      <c r="U1214" s="444"/>
      <c r="V1214" s="444"/>
      <c r="W1214" s="444"/>
      <c r="X1214" s="444"/>
      <c r="Y1214" s="444"/>
      <c r="Z1214" s="444"/>
      <c r="AA1214" s="444"/>
    </row>
    <row r="1215" spans="1:27" ht="14.5">
      <c r="A1215" s="444"/>
      <c r="B1215" s="444"/>
      <c r="C1215" s="444"/>
      <c r="D1215" s="444"/>
      <c r="E1215" s="444"/>
      <c r="F1215" s="444"/>
      <c r="G1215" s="444"/>
      <c r="H1215" s="444"/>
      <c r="I1215" s="444"/>
      <c r="J1215" s="444"/>
      <c r="K1215" s="444"/>
      <c r="L1215" s="444"/>
      <c r="M1215" s="444"/>
      <c r="N1215" s="444"/>
      <c r="O1215" s="444"/>
      <c r="P1215" s="444"/>
      <c r="Q1215" s="444"/>
      <c r="R1215" s="444"/>
      <c r="S1215" s="444"/>
      <c r="T1215" s="444"/>
      <c r="U1215" s="444"/>
      <c r="V1215" s="444"/>
      <c r="W1215" s="444"/>
      <c r="X1215" s="444"/>
      <c r="Y1215" s="444"/>
      <c r="Z1215" s="444"/>
      <c r="AA1215" s="444"/>
    </row>
    <row r="1216" spans="1:27" ht="14.5">
      <c r="A1216" s="444"/>
      <c r="B1216" s="444"/>
      <c r="C1216" s="444"/>
      <c r="D1216" s="444"/>
      <c r="E1216" s="444"/>
      <c r="F1216" s="444"/>
      <c r="G1216" s="444"/>
      <c r="H1216" s="444"/>
      <c r="I1216" s="444"/>
      <c r="J1216" s="444"/>
      <c r="K1216" s="444"/>
      <c r="L1216" s="444"/>
      <c r="M1216" s="444"/>
      <c r="N1216" s="444"/>
      <c r="O1216" s="444"/>
      <c r="P1216" s="444"/>
      <c r="Q1216" s="444"/>
      <c r="R1216" s="444"/>
      <c r="S1216" s="444"/>
      <c r="T1216" s="444"/>
      <c r="U1216" s="444"/>
      <c r="V1216" s="444"/>
      <c r="W1216" s="444"/>
      <c r="X1216" s="444"/>
      <c r="Y1216" s="444"/>
      <c r="Z1216" s="444"/>
      <c r="AA1216" s="444"/>
    </row>
    <row r="1217" spans="1:27" ht="14.5">
      <c r="A1217" s="444"/>
      <c r="B1217" s="444"/>
      <c r="C1217" s="444"/>
      <c r="D1217" s="444"/>
      <c r="E1217" s="444"/>
      <c r="F1217" s="444"/>
      <c r="G1217" s="444"/>
      <c r="H1217" s="444"/>
      <c r="I1217" s="444"/>
      <c r="J1217" s="444"/>
      <c r="K1217" s="444"/>
      <c r="L1217" s="444"/>
      <c r="M1217" s="444"/>
      <c r="N1217" s="444"/>
      <c r="O1217" s="444"/>
      <c r="P1217" s="444"/>
      <c r="Q1217" s="444"/>
      <c r="R1217" s="444"/>
      <c r="S1217" s="444"/>
      <c r="T1217" s="444"/>
      <c r="U1217" s="444"/>
      <c r="V1217" s="444"/>
      <c r="W1217" s="444"/>
      <c r="X1217" s="444"/>
      <c r="Y1217" s="444"/>
      <c r="Z1217" s="444"/>
      <c r="AA1217" s="444"/>
    </row>
    <row r="1218" spans="1:27" ht="14.5">
      <c r="A1218" s="444"/>
      <c r="B1218" s="444"/>
      <c r="C1218" s="444"/>
      <c r="D1218" s="444"/>
      <c r="E1218" s="444"/>
      <c r="F1218" s="444"/>
      <c r="G1218" s="444"/>
      <c r="H1218" s="444"/>
      <c r="I1218" s="444"/>
      <c r="J1218" s="444"/>
      <c r="K1218" s="444"/>
      <c r="L1218" s="444"/>
      <c r="M1218" s="444"/>
      <c r="N1218" s="444"/>
      <c r="O1218" s="444"/>
      <c r="P1218" s="444"/>
      <c r="Q1218" s="444"/>
      <c r="R1218" s="444"/>
      <c r="S1218" s="444"/>
      <c r="T1218" s="444"/>
      <c r="U1218" s="444"/>
      <c r="V1218" s="444"/>
      <c r="W1218" s="444"/>
      <c r="X1218" s="444"/>
      <c r="Y1218" s="444"/>
      <c r="Z1218" s="444"/>
      <c r="AA1218" s="444"/>
    </row>
    <row r="1219" spans="1:27" ht="14.5">
      <c r="A1219" s="444"/>
      <c r="B1219" s="444"/>
      <c r="C1219" s="444"/>
      <c r="D1219" s="444"/>
      <c r="E1219" s="444"/>
      <c r="F1219" s="444"/>
      <c r="G1219" s="444"/>
      <c r="H1219" s="444"/>
      <c r="I1219" s="444"/>
      <c r="J1219" s="444"/>
      <c r="K1219" s="444"/>
      <c r="L1219" s="444"/>
      <c r="M1219" s="444"/>
      <c r="N1219" s="444"/>
      <c r="O1219" s="444"/>
      <c r="P1219" s="444"/>
      <c r="Q1219" s="444"/>
      <c r="R1219" s="444"/>
      <c r="S1219" s="444"/>
      <c r="T1219" s="444"/>
      <c r="U1219" s="444"/>
      <c r="V1219" s="444"/>
      <c r="W1219" s="444"/>
      <c r="X1219" s="444"/>
      <c r="Y1219" s="444"/>
      <c r="Z1219" s="444"/>
      <c r="AA1219" s="444"/>
    </row>
    <row r="1220" spans="1:27" ht="14.5">
      <c r="A1220" s="444"/>
      <c r="B1220" s="444"/>
      <c r="C1220" s="444"/>
      <c r="D1220" s="444"/>
      <c r="E1220" s="444"/>
      <c r="F1220" s="444"/>
      <c r="G1220" s="444"/>
      <c r="H1220" s="444"/>
      <c r="I1220" s="444"/>
      <c r="J1220" s="444"/>
      <c r="K1220" s="444"/>
      <c r="L1220" s="444"/>
      <c r="M1220" s="444"/>
      <c r="N1220" s="444"/>
      <c r="O1220" s="444"/>
      <c r="P1220" s="444"/>
      <c r="Q1220" s="444"/>
      <c r="R1220" s="444"/>
      <c r="S1220" s="444"/>
      <c r="T1220" s="444"/>
      <c r="U1220" s="444"/>
      <c r="V1220" s="444"/>
      <c r="W1220" s="444"/>
      <c r="X1220" s="444"/>
      <c r="Y1220" s="444"/>
      <c r="Z1220" s="444"/>
      <c r="AA1220" s="444"/>
    </row>
    <row r="1221" spans="1:27" ht="14.5">
      <c r="A1221" s="444"/>
      <c r="B1221" s="444"/>
      <c r="C1221" s="444"/>
      <c r="D1221" s="444"/>
      <c r="E1221" s="444"/>
      <c r="F1221" s="444"/>
      <c r="G1221" s="444"/>
      <c r="H1221" s="444"/>
      <c r="I1221" s="444"/>
      <c r="J1221" s="444"/>
      <c r="K1221" s="444"/>
      <c r="L1221" s="444"/>
      <c r="M1221" s="444"/>
      <c r="N1221" s="444"/>
      <c r="O1221" s="444"/>
      <c r="P1221" s="444"/>
      <c r="Q1221" s="444"/>
      <c r="R1221" s="444"/>
      <c r="S1221" s="444"/>
      <c r="T1221" s="444"/>
      <c r="U1221" s="444"/>
      <c r="V1221" s="444"/>
      <c r="W1221" s="444"/>
      <c r="X1221" s="444"/>
      <c r="Y1221" s="444"/>
      <c r="Z1221" s="444"/>
      <c r="AA1221" s="444"/>
    </row>
    <row r="1222" spans="1:27" ht="14.5">
      <c r="A1222" s="444"/>
      <c r="B1222" s="444"/>
      <c r="C1222" s="444"/>
      <c r="D1222" s="444"/>
      <c r="E1222" s="444"/>
      <c r="F1222" s="444"/>
      <c r="G1222" s="444"/>
      <c r="H1222" s="444"/>
      <c r="I1222" s="444"/>
      <c r="J1222" s="444"/>
      <c r="K1222" s="444"/>
      <c r="L1222" s="444"/>
      <c r="M1222" s="444"/>
      <c r="N1222" s="444"/>
      <c r="O1222" s="444"/>
      <c r="P1222" s="444"/>
      <c r="Q1222" s="444"/>
      <c r="R1222" s="444"/>
      <c r="S1222" s="444"/>
      <c r="T1222" s="444"/>
      <c r="U1222" s="444"/>
      <c r="V1222" s="444"/>
      <c r="W1222" s="444"/>
      <c r="X1222" s="444"/>
      <c r="Y1222" s="444"/>
      <c r="Z1222" s="444"/>
      <c r="AA1222" s="444"/>
    </row>
    <row r="1223" spans="1:27" ht="14.5">
      <c r="A1223" s="444"/>
      <c r="B1223" s="444"/>
      <c r="C1223" s="444"/>
      <c r="D1223" s="444"/>
      <c r="E1223" s="444"/>
      <c r="F1223" s="444"/>
      <c r="G1223" s="444"/>
      <c r="H1223" s="444"/>
      <c r="I1223" s="444"/>
      <c r="J1223" s="444"/>
      <c r="K1223" s="444"/>
      <c r="L1223" s="444"/>
      <c r="M1223" s="444"/>
      <c r="N1223" s="444"/>
      <c r="O1223" s="444"/>
      <c r="P1223" s="444"/>
      <c r="Q1223" s="444"/>
      <c r="R1223" s="444"/>
      <c r="S1223" s="444"/>
      <c r="T1223" s="444"/>
      <c r="U1223" s="444"/>
      <c r="V1223" s="444"/>
      <c r="W1223" s="444"/>
      <c r="X1223" s="444"/>
      <c r="Y1223" s="444"/>
      <c r="Z1223" s="444"/>
      <c r="AA1223" s="444"/>
    </row>
    <row r="1224" spans="1:27" ht="14.5">
      <c r="A1224" s="444"/>
      <c r="B1224" s="444"/>
      <c r="C1224" s="444"/>
      <c r="D1224" s="444"/>
      <c r="E1224" s="444"/>
      <c r="F1224" s="444"/>
      <c r="G1224" s="444"/>
      <c r="H1224" s="444"/>
      <c r="I1224" s="444"/>
      <c r="J1224" s="444"/>
      <c r="K1224" s="444"/>
      <c r="L1224" s="444"/>
      <c r="M1224" s="444"/>
      <c r="N1224" s="444"/>
      <c r="O1224" s="444"/>
      <c r="P1224" s="444"/>
      <c r="Q1224" s="444"/>
      <c r="R1224" s="444"/>
      <c r="S1224" s="444"/>
      <c r="T1224" s="444"/>
      <c r="U1224" s="444"/>
      <c r="V1224" s="444"/>
      <c r="W1224" s="444"/>
      <c r="X1224" s="444"/>
      <c r="Y1224" s="444"/>
      <c r="Z1224" s="444"/>
      <c r="AA1224" s="444"/>
    </row>
    <row r="1225" spans="1:27" ht="14.5">
      <c r="A1225" s="444"/>
      <c r="B1225" s="444"/>
      <c r="C1225" s="444"/>
      <c r="D1225" s="444"/>
      <c r="E1225" s="444"/>
      <c r="F1225" s="444"/>
      <c r="G1225" s="444"/>
      <c r="H1225" s="444"/>
      <c r="I1225" s="444"/>
      <c r="J1225" s="444"/>
      <c r="K1225" s="444"/>
      <c r="L1225" s="444"/>
      <c r="M1225" s="444"/>
      <c r="N1225" s="444"/>
      <c r="O1225" s="444"/>
      <c r="P1225" s="444"/>
      <c r="Q1225" s="444"/>
      <c r="R1225" s="444"/>
      <c r="S1225" s="444"/>
      <c r="T1225" s="444"/>
      <c r="U1225" s="444"/>
      <c r="V1225" s="444"/>
      <c r="W1225" s="444"/>
      <c r="X1225" s="444"/>
      <c r="Y1225" s="444"/>
      <c r="Z1225" s="444"/>
      <c r="AA1225" s="444"/>
    </row>
    <row r="1226" spans="1:27" ht="14.5">
      <c r="A1226" s="444"/>
      <c r="B1226" s="444"/>
      <c r="C1226" s="444"/>
      <c r="D1226" s="444"/>
      <c r="E1226" s="444"/>
      <c r="F1226" s="444"/>
      <c r="G1226" s="444"/>
      <c r="H1226" s="444"/>
      <c r="I1226" s="444"/>
      <c r="J1226" s="444"/>
      <c r="K1226" s="444"/>
      <c r="L1226" s="444"/>
      <c r="M1226" s="444"/>
      <c r="N1226" s="444"/>
      <c r="O1226" s="444"/>
      <c r="P1226" s="444"/>
      <c r="Q1226" s="444"/>
      <c r="R1226" s="444"/>
      <c r="S1226" s="444"/>
      <c r="T1226" s="444"/>
      <c r="U1226" s="444"/>
      <c r="V1226" s="444"/>
      <c r="W1226" s="444"/>
      <c r="X1226" s="444"/>
      <c r="Y1226" s="444"/>
      <c r="Z1226" s="444"/>
      <c r="AA1226" s="444"/>
    </row>
    <row r="1227" spans="1:27" ht="14.5">
      <c r="A1227" s="444"/>
      <c r="B1227" s="444"/>
      <c r="C1227" s="444"/>
      <c r="D1227" s="444"/>
      <c r="E1227" s="444"/>
      <c r="F1227" s="444"/>
      <c r="G1227" s="444"/>
      <c r="H1227" s="444"/>
      <c r="I1227" s="444"/>
      <c r="J1227" s="444"/>
      <c r="K1227" s="444"/>
      <c r="L1227" s="444"/>
      <c r="M1227" s="444"/>
      <c r="N1227" s="444"/>
      <c r="O1227" s="444"/>
      <c r="P1227" s="444"/>
      <c r="Q1227" s="444"/>
      <c r="R1227" s="444"/>
      <c r="S1227" s="444"/>
      <c r="T1227" s="444"/>
      <c r="U1227" s="444"/>
      <c r="V1227" s="444"/>
      <c r="W1227" s="444"/>
      <c r="X1227" s="444"/>
      <c r="Y1227" s="444"/>
      <c r="Z1227" s="444"/>
      <c r="AA1227" s="444"/>
    </row>
    <row r="1228" spans="1:27" ht="14.5">
      <c r="A1228" s="444"/>
      <c r="B1228" s="444"/>
      <c r="C1228" s="444"/>
      <c r="D1228" s="444"/>
      <c r="E1228" s="444"/>
      <c r="F1228" s="444"/>
      <c r="G1228" s="444"/>
      <c r="H1228" s="444"/>
      <c r="I1228" s="444"/>
      <c r="J1228" s="444"/>
      <c r="K1228" s="444"/>
      <c r="L1228" s="444"/>
      <c r="M1228" s="444"/>
      <c r="N1228" s="444"/>
      <c r="O1228" s="444"/>
      <c r="P1228" s="444"/>
      <c r="Q1228" s="444"/>
      <c r="R1228" s="444"/>
      <c r="S1228" s="444"/>
      <c r="T1228" s="444"/>
      <c r="U1228" s="444"/>
      <c r="V1228" s="444"/>
      <c r="W1228" s="444"/>
      <c r="X1228" s="444"/>
      <c r="Y1228" s="444"/>
      <c r="Z1228" s="444"/>
      <c r="AA1228" s="444"/>
    </row>
    <row r="1229" spans="1:27" ht="14.5">
      <c r="A1229" s="444"/>
      <c r="B1229" s="444"/>
      <c r="C1229" s="444"/>
      <c r="D1229" s="444"/>
      <c r="E1229" s="444"/>
      <c r="F1229" s="444"/>
      <c r="G1229" s="444"/>
      <c r="H1229" s="444"/>
      <c r="I1229" s="444"/>
      <c r="J1229" s="444"/>
      <c r="K1229" s="444"/>
      <c r="L1229" s="444"/>
      <c r="M1229" s="444"/>
      <c r="N1229" s="444"/>
      <c r="O1229" s="444"/>
      <c r="P1229" s="444"/>
      <c r="Q1229" s="444"/>
      <c r="R1229" s="444"/>
      <c r="S1229" s="444"/>
      <c r="T1229" s="444"/>
      <c r="U1229" s="444"/>
      <c r="V1229" s="444"/>
      <c r="W1229" s="444"/>
      <c r="X1229" s="444"/>
      <c r="Y1229" s="444"/>
      <c r="Z1229" s="444"/>
      <c r="AA1229" s="444"/>
    </row>
    <row r="1230" spans="1:27" ht="14.5">
      <c r="A1230" s="444"/>
      <c r="B1230" s="444"/>
      <c r="C1230" s="444"/>
      <c r="D1230" s="444"/>
      <c r="E1230" s="444"/>
      <c r="F1230" s="444"/>
      <c r="G1230" s="444"/>
      <c r="H1230" s="444"/>
      <c r="I1230" s="444"/>
      <c r="J1230" s="444"/>
      <c r="K1230" s="444"/>
      <c r="L1230" s="444"/>
      <c r="M1230" s="444"/>
      <c r="N1230" s="444"/>
      <c r="O1230" s="444"/>
      <c r="P1230" s="444"/>
      <c r="Q1230" s="444"/>
      <c r="R1230" s="444"/>
      <c r="S1230" s="444"/>
      <c r="T1230" s="444"/>
      <c r="U1230" s="444"/>
      <c r="V1230" s="444"/>
      <c r="W1230" s="444"/>
      <c r="X1230" s="444"/>
      <c r="Y1230" s="444"/>
      <c r="Z1230" s="444"/>
      <c r="AA1230" s="444"/>
    </row>
    <row r="1231" spans="1:27" ht="14.5">
      <c r="A1231" s="444"/>
      <c r="B1231" s="444"/>
      <c r="C1231" s="444"/>
      <c r="D1231" s="444"/>
      <c r="E1231" s="444"/>
      <c r="F1231" s="444"/>
      <c r="G1231" s="444"/>
      <c r="H1231" s="444"/>
      <c r="I1231" s="444"/>
      <c r="J1231" s="444"/>
      <c r="K1231" s="444"/>
      <c r="L1231" s="444"/>
      <c r="M1231" s="444"/>
      <c r="N1231" s="444"/>
      <c r="O1231" s="444"/>
      <c r="P1231" s="444"/>
      <c r="Q1231" s="444"/>
      <c r="R1231" s="444"/>
      <c r="S1231" s="444"/>
      <c r="T1231" s="444"/>
      <c r="U1231" s="444"/>
      <c r="V1231" s="444"/>
      <c r="W1231" s="444"/>
      <c r="X1231" s="444"/>
      <c r="Y1231" s="444"/>
      <c r="Z1231" s="444"/>
      <c r="AA1231" s="444"/>
    </row>
    <row r="1232" spans="1:27" ht="14.5">
      <c r="A1232" s="444"/>
      <c r="B1232" s="444"/>
      <c r="C1232" s="444"/>
      <c r="D1232" s="444"/>
      <c r="E1232" s="444"/>
      <c r="F1232" s="444"/>
      <c r="G1232" s="444"/>
      <c r="H1232" s="444"/>
      <c r="I1232" s="444"/>
      <c r="J1232" s="444"/>
      <c r="K1232" s="444"/>
      <c r="L1232" s="444"/>
      <c r="M1232" s="444"/>
      <c r="N1232" s="444"/>
      <c r="O1232" s="444"/>
      <c r="P1232" s="444"/>
      <c r="Q1232" s="444"/>
      <c r="R1232" s="444"/>
      <c r="S1232" s="444"/>
      <c r="T1232" s="444"/>
      <c r="U1232" s="444"/>
      <c r="V1232" s="444"/>
      <c r="W1232" s="444"/>
      <c r="X1232" s="444"/>
      <c r="Y1232" s="444"/>
      <c r="Z1232" s="444"/>
      <c r="AA1232" s="444"/>
    </row>
    <row r="1233" spans="1:27" ht="14.5">
      <c r="A1233" s="444"/>
      <c r="B1233" s="444"/>
      <c r="C1233" s="444"/>
      <c r="D1233" s="444"/>
      <c r="E1233" s="444"/>
      <c r="F1233" s="444"/>
      <c r="G1233" s="444"/>
      <c r="H1233" s="444"/>
      <c r="I1233" s="444"/>
      <c r="J1233" s="444"/>
      <c r="K1233" s="444"/>
      <c r="L1233" s="444"/>
      <c r="M1233" s="444"/>
      <c r="N1233" s="444"/>
      <c r="O1233" s="444"/>
      <c r="P1233" s="444"/>
      <c r="Q1233" s="444"/>
      <c r="R1233" s="444"/>
      <c r="S1233" s="444"/>
      <c r="T1233" s="444"/>
      <c r="U1233" s="444"/>
      <c r="V1233" s="444"/>
      <c r="W1233" s="444"/>
      <c r="X1233" s="444"/>
      <c r="Y1233" s="444"/>
      <c r="Z1233" s="444"/>
      <c r="AA1233" s="444"/>
    </row>
    <row r="1234" spans="1:27" ht="14.5">
      <c r="A1234" s="444"/>
      <c r="B1234" s="444"/>
      <c r="C1234" s="444"/>
      <c r="D1234" s="444"/>
      <c r="E1234" s="444"/>
      <c r="F1234" s="444"/>
      <c r="G1234" s="444"/>
      <c r="H1234" s="444"/>
      <c r="I1234" s="444"/>
      <c r="J1234" s="444"/>
      <c r="K1234" s="444"/>
      <c r="L1234" s="444"/>
      <c r="M1234" s="444"/>
      <c r="N1234" s="444"/>
      <c r="O1234" s="444"/>
      <c r="P1234" s="444"/>
      <c r="Q1234" s="444"/>
      <c r="R1234" s="444"/>
      <c r="S1234" s="444"/>
      <c r="T1234" s="444"/>
      <c r="U1234" s="444"/>
      <c r="V1234" s="444"/>
      <c r="W1234" s="444"/>
      <c r="X1234" s="444"/>
      <c r="Y1234" s="444"/>
      <c r="Z1234" s="444"/>
      <c r="AA1234" s="444"/>
    </row>
    <row r="1235" spans="1:27" ht="14.5">
      <c r="A1235" s="444"/>
      <c r="B1235" s="444"/>
      <c r="C1235" s="444"/>
      <c r="D1235" s="444"/>
      <c r="E1235" s="444"/>
      <c r="F1235" s="444"/>
      <c r="G1235" s="444"/>
      <c r="H1235" s="444"/>
      <c r="I1235" s="444"/>
      <c r="J1235" s="444"/>
      <c r="K1235" s="444"/>
      <c r="L1235" s="444"/>
      <c r="M1235" s="444"/>
      <c r="N1235" s="444"/>
      <c r="O1235" s="444"/>
      <c r="P1235" s="444"/>
      <c r="Q1235" s="444"/>
      <c r="R1235" s="444"/>
      <c r="S1235" s="444"/>
      <c r="T1235" s="444"/>
      <c r="U1235" s="444"/>
      <c r="V1235" s="444"/>
      <c r="W1235" s="444"/>
      <c r="X1235" s="444"/>
      <c r="Y1235" s="444"/>
      <c r="Z1235" s="444"/>
      <c r="AA1235" s="444"/>
    </row>
    <row r="1236" spans="1:27" ht="14.5">
      <c r="A1236" s="444"/>
      <c r="B1236" s="444"/>
      <c r="C1236" s="444"/>
      <c r="D1236" s="444"/>
      <c r="E1236" s="444"/>
      <c r="F1236" s="444"/>
      <c r="G1236" s="444"/>
      <c r="H1236" s="444"/>
      <c r="I1236" s="444"/>
      <c r="J1236" s="444"/>
      <c r="K1236" s="444"/>
      <c r="L1236" s="444"/>
      <c r="M1236" s="444"/>
      <c r="N1236" s="444"/>
      <c r="O1236" s="444"/>
      <c r="P1236" s="444"/>
      <c r="Q1236" s="444"/>
      <c r="R1236" s="444"/>
      <c r="S1236" s="444"/>
      <c r="T1236" s="444"/>
      <c r="U1236" s="444"/>
      <c r="V1236" s="444"/>
      <c r="W1236" s="444"/>
      <c r="X1236" s="444"/>
      <c r="Y1236" s="444"/>
      <c r="Z1236" s="444"/>
      <c r="AA1236" s="444"/>
    </row>
    <row r="1237" spans="1:27" ht="14.5">
      <c r="A1237" s="444"/>
      <c r="B1237" s="444"/>
      <c r="C1237" s="444"/>
      <c r="D1237" s="444"/>
      <c r="E1237" s="444"/>
      <c r="F1237" s="444"/>
      <c r="G1237" s="444"/>
      <c r="H1237" s="444"/>
      <c r="I1237" s="444"/>
      <c r="J1237" s="444"/>
      <c r="K1237" s="444"/>
      <c r="L1237" s="444"/>
      <c r="M1237" s="444"/>
      <c r="N1237" s="444"/>
      <c r="O1237" s="444"/>
      <c r="P1237" s="444"/>
      <c r="Q1237" s="444"/>
      <c r="R1237" s="444"/>
      <c r="S1237" s="444"/>
      <c r="T1237" s="444"/>
      <c r="U1237" s="444"/>
      <c r="V1237" s="444"/>
      <c r="W1237" s="444"/>
      <c r="X1237" s="444"/>
      <c r="Y1237" s="444"/>
      <c r="Z1237" s="444"/>
      <c r="AA1237" s="444"/>
    </row>
    <row r="1238" spans="1:27" ht="14.5">
      <c r="A1238" s="444"/>
      <c r="B1238" s="444"/>
      <c r="C1238" s="444"/>
      <c r="D1238" s="444"/>
      <c r="E1238" s="444"/>
      <c r="F1238" s="444"/>
      <c r="G1238" s="444"/>
      <c r="H1238" s="444"/>
      <c r="I1238" s="444"/>
      <c r="J1238" s="444"/>
      <c r="K1238" s="444"/>
      <c r="L1238" s="444"/>
      <c r="M1238" s="444"/>
      <c r="N1238" s="444"/>
      <c r="O1238" s="444"/>
      <c r="P1238" s="444"/>
      <c r="Q1238" s="444"/>
      <c r="R1238" s="444"/>
      <c r="S1238" s="444"/>
      <c r="T1238" s="444"/>
      <c r="U1238" s="444"/>
      <c r="V1238" s="444"/>
      <c r="W1238" s="444"/>
      <c r="X1238" s="444"/>
      <c r="Y1238" s="444"/>
      <c r="Z1238" s="444"/>
      <c r="AA1238" s="444"/>
    </row>
    <row r="1239" spans="1:27" ht="14.5">
      <c r="A1239" s="444"/>
      <c r="B1239" s="444"/>
      <c r="C1239" s="444"/>
      <c r="D1239" s="444"/>
      <c r="E1239" s="444"/>
      <c r="F1239" s="444"/>
      <c r="G1239" s="444"/>
      <c r="H1239" s="444"/>
      <c r="I1239" s="444"/>
      <c r="J1239" s="444"/>
      <c r="K1239" s="444"/>
      <c r="L1239" s="444"/>
      <c r="M1239" s="444"/>
      <c r="N1239" s="444"/>
      <c r="O1239" s="444"/>
      <c r="P1239" s="444"/>
      <c r="Q1239" s="444"/>
      <c r="R1239" s="444"/>
      <c r="S1239" s="444"/>
      <c r="T1239" s="444"/>
      <c r="U1239" s="444"/>
      <c r="V1239" s="444"/>
      <c r="W1239" s="444"/>
      <c r="X1239" s="444"/>
      <c r="Y1239" s="444"/>
      <c r="Z1239" s="444"/>
      <c r="AA1239" s="444"/>
    </row>
    <row r="1240" spans="1:27" ht="14.5">
      <c r="A1240" s="444"/>
      <c r="B1240" s="444"/>
      <c r="C1240" s="444"/>
      <c r="D1240" s="444"/>
      <c r="E1240" s="444"/>
      <c r="F1240" s="444"/>
      <c r="G1240" s="444"/>
      <c r="H1240" s="444"/>
      <c r="I1240" s="444"/>
      <c r="J1240" s="444"/>
      <c r="K1240" s="444"/>
      <c r="L1240" s="444"/>
      <c r="M1240" s="444"/>
      <c r="N1240" s="444"/>
      <c r="O1240" s="444"/>
      <c r="P1240" s="444"/>
      <c r="Q1240" s="444"/>
      <c r="R1240" s="444"/>
      <c r="S1240" s="444"/>
      <c r="T1240" s="444"/>
      <c r="U1240" s="444"/>
      <c r="V1240" s="444"/>
      <c r="W1240" s="444"/>
      <c r="X1240" s="444"/>
      <c r="Y1240" s="444"/>
      <c r="Z1240" s="444"/>
      <c r="AA1240" s="444"/>
    </row>
    <row r="1241" spans="1:27" ht="14.5">
      <c r="A1241" s="444"/>
      <c r="B1241" s="444"/>
      <c r="C1241" s="444"/>
      <c r="D1241" s="444"/>
      <c r="E1241" s="444"/>
      <c r="F1241" s="444"/>
      <c r="G1241" s="444"/>
      <c r="H1241" s="444"/>
      <c r="I1241" s="444"/>
      <c r="J1241" s="444"/>
      <c r="K1241" s="444"/>
      <c r="L1241" s="444"/>
      <c r="M1241" s="444"/>
      <c r="N1241" s="444"/>
      <c r="O1241" s="444"/>
      <c r="P1241" s="444"/>
      <c r="Q1241" s="444"/>
      <c r="R1241" s="444"/>
      <c r="S1241" s="444"/>
      <c r="T1241" s="444"/>
      <c r="U1241" s="444"/>
      <c r="V1241" s="444"/>
      <c r="W1241" s="444"/>
      <c r="X1241" s="444"/>
      <c r="Y1241" s="444"/>
      <c r="Z1241" s="444"/>
      <c r="AA1241" s="444"/>
    </row>
    <row r="1242" spans="1:27" ht="14.5">
      <c r="A1242" s="444"/>
      <c r="B1242" s="444"/>
      <c r="C1242" s="444"/>
      <c r="D1242" s="444"/>
      <c r="E1242" s="444"/>
      <c r="F1242" s="444"/>
      <c r="G1242" s="444"/>
      <c r="H1242" s="444"/>
      <c r="I1242" s="444"/>
      <c r="J1242" s="444"/>
      <c r="K1242" s="444"/>
      <c r="L1242" s="444"/>
      <c r="M1242" s="444"/>
      <c r="N1242" s="444"/>
      <c r="O1242" s="444"/>
      <c r="P1242" s="444"/>
      <c r="Q1242" s="444"/>
      <c r="R1242" s="444"/>
      <c r="S1242" s="444"/>
      <c r="T1242" s="444"/>
      <c r="U1242" s="444"/>
      <c r="V1242" s="444"/>
      <c r="W1242" s="444"/>
      <c r="X1242" s="444"/>
      <c r="Y1242" s="444"/>
      <c r="Z1242" s="444"/>
      <c r="AA1242" s="444"/>
    </row>
    <row r="1243" spans="1:27" ht="14.5">
      <c r="A1243" s="444"/>
      <c r="B1243" s="444"/>
      <c r="C1243" s="444"/>
      <c r="D1243" s="444"/>
      <c r="E1243" s="444"/>
      <c r="F1243" s="444"/>
      <c r="G1243" s="444"/>
      <c r="H1243" s="444"/>
      <c r="I1243" s="444"/>
      <c r="J1243" s="444"/>
      <c r="K1243" s="444"/>
      <c r="L1243" s="444"/>
      <c r="M1243" s="444"/>
      <c r="N1243" s="444"/>
      <c r="O1243" s="444"/>
      <c r="P1243" s="444"/>
      <c r="Q1243" s="444"/>
      <c r="R1243" s="444"/>
      <c r="S1243" s="444"/>
      <c r="T1243" s="444"/>
      <c r="U1243" s="444"/>
      <c r="V1243" s="444"/>
      <c r="W1243" s="444"/>
      <c r="X1243" s="444"/>
      <c r="Y1243" s="444"/>
      <c r="Z1243" s="444"/>
      <c r="AA1243" s="444"/>
    </row>
    <row r="1244" spans="1:27" ht="14.5">
      <c r="A1244" s="444"/>
      <c r="B1244" s="444"/>
      <c r="C1244" s="444"/>
      <c r="D1244" s="444"/>
      <c r="E1244" s="444"/>
      <c r="F1244" s="444"/>
      <c r="G1244" s="444"/>
      <c r="H1244" s="444"/>
      <c r="I1244" s="444"/>
      <c r="J1244" s="444"/>
      <c r="K1244" s="444"/>
      <c r="L1244" s="444"/>
      <c r="M1244" s="444"/>
      <c r="N1244" s="444"/>
      <c r="O1244" s="444"/>
      <c r="P1244" s="444"/>
      <c r="Q1244" s="444"/>
      <c r="R1244" s="444"/>
      <c r="S1244" s="444"/>
      <c r="T1244" s="444"/>
      <c r="U1244" s="444"/>
      <c r="V1244" s="444"/>
      <c r="W1244" s="444"/>
      <c r="X1244" s="444"/>
      <c r="Y1244" s="444"/>
      <c r="Z1244" s="444"/>
      <c r="AA1244" s="444"/>
    </row>
    <row r="1245" spans="1:27" ht="14.5">
      <c r="A1245" s="444"/>
      <c r="B1245" s="444"/>
      <c r="C1245" s="444"/>
      <c r="D1245" s="444"/>
      <c r="E1245" s="444"/>
      <c r="F1245" s="444"/>
      <c r="G1245" s="444"/>
      <c r="H1245" s="444"/>
      <c r="I1245" s="444"/>
      <c r="J1245" s="444"/>
      <c r="K1245" s="444"/>
      <c r="L1245" s="444"/>
      <c r="M1245" s="444"/>
      <c r="N1245" s="444"/>
      <c r="O1245" s="444"/>
      <c r="P1245" s="444"/>
      <c r="Q1245" s="444"/>
      <c r="R1245" s="444"/>
      <c r="S1245" s="444"/>
      <c r="T1245" s="444"/>
      <c r="U1245" s="444"/>
      <c r="V1245" s="444"/>
      <c r="W1245" s="444"/>
      <c r="X1245" s="444"/>
      <c r="Y1245" s="444"/>
      <c r="Z1245" s="444"/>
      <c r="AA1245" s="444"/>
    </row>
    <row r="1246" spans="1:27" ht="14.5">
      <c r="A1246" s="444"/>
      <c r="B1246" s="444"/>
      <c r="C1246" s="444"/>
      <c r="D1246" s="444"/>
      <c r="E1246" s="444"/>
      <c r="F1246" s="444"/>
      <c r="G1246" s="444"/>
      <c r="H1246" s="444"/>
      <c r="I1246" s="444"/>
      <c r="J1246" s="444"/>
      <c r="K1246" s="444"/>
      <c r="L1246" s="444"/>
      <c r="M1246" s="444"/>
      <c r="N1246" s="444"/>
      <c r="O1246" s="444"/>
      <c r="P1246" s="444"/>
      <c r="Q1246" s="444"/>
      <c r="R1246" s="444"/>
      <c r="S1246" s="444"/>
      <c r="T1246" s="444"/>
      <c r="U1246" s="444"/>
      <c r="V1246" s="444"/>
      <c r="W1246" s="444"/>
      <c r="X1246" s="444"/>
      <c r="Y1246" s="444"/>
      <c r="Z1246" s="444"/>
      <c r="AA1246" s="444"/>
    </row>
    <row r="1247" spans="1:27" ht="14.5">
      <c r="A1247" s="444"/>
      <c r="B1247" s="444"/>
      <c r="C1247" s="444"/>
      <c r="D1247" s="444"/>
      <c r="E1247" s="444"/>
      <c r="F1247" s="444"/>
      <c r="G1247" s="444"/>
      <c r="H1247" s="444"/>
      <c r="I1247" s="444"/>
      <c r="J1247" s="444"/>
      <c r="K1247" s="444"/>
      <c r="L1247" s="444"/>
      <c r="M1247" s="444"/>
      <c r="N1247" s="444"/>
      <c r="O1247" s="444"/>
      <c r="P1247" s="444"/>
      <c r="Q1247" s="444"/>
      <c r="R1247" s="444"/>
      <c r="S1247" s="444"/>
      <c r="T1247" s="444"/>
      <c r="U1247" s="444"/>
      <c r="V1247" s="444"/>
      <c r="W1247" s="444"/>
      <c r="X1247" s="444"/>
      <c r="Y1247" s="444"/>
      <c r="Z1247" s="444"/>
      <c r="AA1247" s="444"/>
    </row>
    <row r="1248" spans="1:27" ht="14.5">
      <c r="A1248" s="444"/>
      <c r="B1248" s="444"/>
      <c r="C1248" s="444"/>
      <c r="D1248" s="444"/>
      <c r="E1248" s="444"/>
      <c r="F1248" s="444"/>
      <c r="G1248" s="444"/>
      <c r="H1248" s="444"/>
      <c r="I1248" s="444"/>
      <c r="J1248" s="444"/>
      <c r="K1248" s="444"/>
      <c r="L1248" s="444"/>
      <c r="M1248" s="444"/>
      <c r="N1248" s="444"/>
      <c r="O1248" s="444"/>
      <c r="P1248" s="444"/>
      <c r="Q1248" s="444"/>
      <c r="R1248" s="444"/>
      <c r="S1248" s="444"/>
      <c r="T1248" s="444"/>
      <c r="U1248" s="444"/>
      <c r="V1248" s="444"/>
      <c r="W1248" s="444"/>
      <c r="X1248" s="444"/>
      <c r="Y1248" s="444"/>
      <c r="Z1248" s="444"/>
      <c r="AA1248" s="444"/>
    </row>
    <row r="1249" spans="1:27" ht="14.5">
      <c r="A1249" s="444"/>
      <c r="B1249" s="444"/>
      <c r="C1249" s="444"/>
      <c r="D1249" s="444"/>
      <c r="E1249" s="444"/>
      <c r="F1249" s="444"/>
      <c r="G1249" s="444"/>
      <c r="H1249" s="444"/>
      <c r="I1249" s="444"/>
      <c r="J1249" s="444"/>
      <c r="K1249" s="444"/>
      <c r="L1249" s="444"/>
      <c r="M1249" s="444"/>
      <c r="N1249" s="444"/>
      <c r="O1249" s="444"/>
      <c r="P1249" s="444"/>
      <c r="Q1249" s="444"/>
      <c r="R1249" s="444"/>
      <c r="S1249" s="444"/>
      <c r="T1249" s="444"/>
      <c r="U1249" s="444"/>
      <c r="V1249" s="444"/>
      <c r="W1249" s="444"/>
      <c r="X1249" s="444"/>
      <c r="Y1249" s="444"/>
      <c r="Z1249" s="444"/>
      <c r="AA1249" s="444"/>
    </row>
    <row r="1250" spans="1:27" ht="14.5">
      <c r="A1250" s="444"/>
      <c r="B1250" s="444"/>
      <c r="C1250" s="444"/>
      <c r="D1250" s="444"/>
      <c r="E1250" s="444"/>
      <c r="F1250" s="444"/>
      <c r="G1250" s="444"/>
      <c r="H1250" s="444"/>
      <c r="I1250" s="444"/>
      <c r="J1250" s="444"/>
      <c r="K1250" s="444"/>
      <c r="L1250" s="444"/>
      <c r="M1250" s="444"/>
      <c r="N1250" s="444"/>
      <c r="O1250" s="444"/>
      <c r="P1250" s="444"/>
      <c r="Q1250" s="444"/>
      <c r="R1250" s="444"/>
      <c r="S1250" s="444"/>
      <c r="T1250" s="444"/>
      <c r="U1250" s="444"/>
      <c r="V1250" s="444"/>
      <c r="W1250" s="444"/>
      <c r="X1250" s="444"/>
      <c r="Y1250" s="444"/>
      <c r="Z1250" s="444"/>
      <c r="AA1250" s="444"/>
    </row>
    <row r="1251" spans="1:27" ht="14.5">
      <c r="A1251" s="444"/>
      <c r="B1251" s="444"/>
      <c r="C1251" s="444"/>
      <c r="D1251" s="444"/>
      <c r="E1251" s="444"/>
      <c r="F1251" s="444"/>
      <c r="G1251" s="444"/>
      <c r="H1251" s="444"/>
      <c r="I1251" s="444"/>
      <c r="J1251" s="444"/>
      <c r="K1251" s="444"/>
      <c r="L1251" s="444"/>
      <c r="M1251" s="444"/>
      <c r="N1251" s="444"/>
      <c r="O1251" s="444"/>
      <c r="P1251" s="444"/>
      <c r="Q1251" s="444"/>
      <c r="R1251" s="444"/>
      <c r="S1251" s="444"/>
      <c r="T1251" s="444"/>
      <c r="U1251" s="444"/>
      <c r="V1251" s="444"/>
      <c r="W1251" s="444"/>
      <c r="X1251" s="444"/>
      <c r="Y1251" s="444"/>
      <c r="Z1251" s="444"/>
      <c r="AA1251" s="444"/>
    </row>
    <row r="1252" spans="1:27" ht="14.5">
      <c r="A1252" s="444"/>
      <c r="B1252" s="444"/>
      <c r="C1252" s="444"/>
      <c r="D1252" s="444"/>
      <c r="E1252" s="444"/>
      <c r="F1252" s="444"/>
      <c r="G1252" s="444"/>
      <c r="H1252" s="444"/>
      <c r="I1252" s="444"/>
      <c r="J1252" s="444"/>
      <c r="K1252" s="444"/>
      <c r="L1252" s="444"/>
      <c r="M1252" s="444"/>
      <c r="N1252" s="444"/>
      <c r="O1252" s="444"/>
      <c r="P1252" s="444"/>
      <c r="Q1252" s="444"/>
      <c r="R1252" s="444"/>
      <c r="S1252" s="444"/>
      <c r="T1252" s="444"/>
      <c r="U1252" s="444"/>
      <c r="V1252" s="444"/>
      <c r="W1252" s="444"/>
      <c r="X1252" s="444"/>
      <c r="Y1252" s="444"/>
      <c r="Z1252" s="444"/>
      <c r="AA1252" s="444"/>
    </row>
    <row r="1253" spans="1:27" ht="14.5">
      <c r="A1253" s="444"/>
      <c r="B1253" s="444"/>
      <c r="C1253" s="444"/>
      <c r="D1253" s="444"/>
      <c r="E1253" s="444"/>
      <c r="F1253" s="444"/>
      <c r="G1253" s="444"/>
      <c r="H1253" s="444"/>
      <c r="I1253" s="444"/>
      <c r="J1253" s="444"/>
      <c r="K1253" s="444"/>
      <c r="L1253" s="444"/>
      <c r="M1253" s="444"/>
      <c r="N1253" s="444"/>
      <c r="O1253" s="444"/>
      <c r="P1253" s="444"/>
      <c r="Q1253" s="444"/>
      <c r="R1253" s="444"/>
      <c r="S1253" s="444"/>
      <c r="T1253" s="444"/>
      <c r="U1253" s="444"/>
      <c r="V1253" s="444"/>
      <c r="W1253" s="444"/>
      <c r="X1253" s="444"/>
      <c r="Y1253" s="444"/>
      <c r="Z1253" s="444"/>
      <c r="AA1253" s="444"/>
    </row>
    <row r="1254" spans="1:27" ht="14.5">
      <c r="A1254" s="444"/>
      <c r="B1254" s="444"/>
      <c r="C1254" s="444"/>
      <c r="D1254" s="444"/>
      <c r="E1254" s="444"/>
      <c r="F1254" s="444"/>
      <c r="G1254" s="444"/>
      <c r="H1254" s="444"/>
      <c r="I1254" s="444"/>
      <c r="J1254" s="444"/>
      <c r="K1254" s="444"/>
      <c r="L1254" s="444"/>
      <c r="M1254" s="444"/>
      <c r="N1254" s="444"/>
      <c r="O1254" s="444"/>
      <c r="P1254" s="444"/>
      <c r="Q1254" s="444"/>
      <c r="R1254" s="444"/>
      <c r="S1254" s="444"/>
      <c r="T1254" s="444"/>
      <c r="U1254" s="444"/>
      <c r="V1254" s="444"/>
      <c r="W1254" s="444"/>
      <c r="X1254" s="444"/>
      <c r="Y1254" s="444"/>
      <c r="Z1254" s="444"/>
      <c r="AA1254" s="444"/>
    </row>
    <row r="1255" spans="1:27" ht="14.5">
      <c r="A1255" s="444"/>
      <c r="B1255" s="444"/>
      <c r="C1255" s="444"/>
      <c r="D1255" s="444"/>
      <c r="E1255" s="444"/>
      <c r="F1255" s="444"/>
      <c r="G1255" s="444"/>
      <c r="H1255" s="444"/>
      <c r="I1255" s="444"/>
      <c r="J1255" s="444"/>
      <c r="K1255" s="444"/>
      <c r="L1255" s="444"/>
      <c r="M1255" s="444"/>
      <c r="N1255" s="444"/>
      <c r="O1255" s="444"/>
      <c r="P1255" s="444"/>
      <c r="Q1255" s="444"/>
      <c r="R1255" s="444"/>
      <c r="S1255" s="444"/>
      <c r="T1255" s="444"/>
      <c r="U1255" s="444"/>
      <c r="V1255" s="444"/>
      <c r="W1255" s="444"/>
      <c r="X1255" s="444"/>
      <c r="Y1255" s="444"/>
      <c r="Z1255" s="444"/>
      <c r="AA1255" s="444"/>
    </row>
    <row r="1256" spans="1:27" ht="14.5">
      <c r="A1256" s="444"/>
      <c r="B1256" s="444"/>
      <c r="C1256" s="444"/>
      <c r="D1256" s="444"/>
      <c r="E1256" s="444"/>
      <c r="F1256" s="444"/>
      <c r="G1256" s="444"/>
      <c r="H1256" s="444"/>
      <c r="I1256" s="444"/>
      <c r="J1256" s="444"/>
      <c r="K1256" s="444"/>
      <c r="L1256" s="444"/>
      <c r="M1256" s="444"/>
      <c r="N1256" s="444"/>
      <c r="O1256" s="444"/>
      <c r="P1256" s="444"/>
      <c r="Q1256" s="444"/>
      <c r="R1256" s="444"/>
      <c r="S1256" s="444"/>
      <c r="T1256" s="444"/>
      <c r="U1256" s="444"/>
      <c r="V1256" s="444"/>
      <c r="W1256" s="444"/>
      <c r="X1256" s="444"/>
      <c r="Y1256" s="444"/>
      <c r="Z1256" s="444"/>
      <c r="AA1256" s="444"/>
    </row>
    <row r="1257" spans="1:27" ht="14.5">
      <c r="A1257" s="444"/>
      <c r="B1257" s="444"/>
      <c r="C1257" s="444"/>
      <c r="D1257" s="444"/>
      <c r="E1257" s="444"/>
      <c r="F1257" s="444"/>
      <c r="G1257" s="444"/>
      <c r="H1257" s="444"/>
      <c r="I1257" s="444"/>
      <c r="J1257" s="444"/>
      <c r="K1257" s="444"/>
      <c r="L1257" s="444"/>
      <c r="M1257" s="444"/>
      <c r="N1257" s="444"/>
      <c r="O1257" s="444"/>
      <c r="P1257" s="444"/>
      <c r="Q1257" s="444"/>
      <c r="R1257" s="444"/>
      <c r="S1257" s="444"/>
      <c r="T1257" s="444"/>
      <c r="U1257" s="444"/>
      <c r="V1257" s="444"/>
      <c r="W1257" s="444"/>
      <c r="X1257" s="444"/>
      <c r="Y1257" s="444"/>
      <c r="Z1257" s="444"/>
      <c r="AA1257" s="444"/>
    </row>
    <row r="1258" spans="1:27" ht="14.5">
      <c r="A1258" s="444"/>
      <c r="B1258" s="444"/>
      <c r="C1258" s="444"/>
      <c r="D1258" s="444"/>
      <c r="E1258" s="444"/>
      <c r="F1258" s="444"/>
      <c r="G1258" s="444"/>
      <c r="H1258" s="444"/>
      <c r="I1258" s="444"/>
      <c r="J1258" s="444"/>
      <c r="K1258" s="444"/>
      <c r="L1258" s="444"/>
      <c r="M1258" s="444"/>
      <c r="N1258" s="444"/>
      <c r="O1258" s="444"/>
      <c r="P1258" s="444"/>
      <c r="Q1258" s="444"/>
      <c r="R1258" s="444"/>
      <c r="S1258" s="444"/>
      <c r="T1258" s="444"/>
      <c r="U1258" s="444"/>
      <c r="V1258" s="444"/>
      <c r="W1258" s="444"/>
      <c r="X1258" s="444"/>
      <c r="Y1258" s="444"/>
      <c r="Z1258" s="444"/>
      <c r="AA1258" s="444"/>
    </row>
    <row r="1259" spans="1:27" ht="14.5">
      <c r="A1259" s="444"/>
      <c r="B1259" s="444"/>
      <c r="C1259" s="444"/>
      <c r="D1259" s="444"/>
      <c r="E1259" s="444"/>
      <c r="F1259" s="444"/>
      <c r="G1259" s="444"/>
      <c r="H1259" s="444"/>
      <c r="I1259" s="444"/>
      <c r="J1259" s="444"/>
      <c r="K1259" s="444"/>
      <c r="L1259" s="444"/>
      <c r="M1259" s="444"/>
      <c r="N1259" s="444"/>
      <c r="O1259" s="444"/>
      <c r="P1259" s="444"/>
      <c r="Q1259" s="444"/>
      <c r="R1259" s="444"/>
      <c r="S1259" s="444"/>
      <c r="T1259" s="444"/>
      <c r="U1259" s="444"/>
      <c r="V1259" s="444"/>
      <c r="W1259" s="444"/>
      <c r="X1259" s="444"/>
      <c r="Y1259" s="444"/>
      <c r="Z1259" s="444"/>
      <c r="AA1259" s="444"/>
    </row>
    <row r="1260" spans="1:27" ht="14.5">
      <c r="A1260" s="444"/>
      <c r="B1260" s="444"/>
      <c r="C1260" s="444"/>
      <c r="D1260" s="444"/>
      <c r="E1260" s="444"/>
      <c r="F1260" s="444"/>
      <c r="G1260" s="444"/>
      <c r="H1260" s="444"/>
      <c r="I1260" s="444"/>
      <c r="J1260" s="444"/>
      <c r="K1260" s="444"/>
      <c r="L1260" s="444"/>
      <c r="M1260" s="444"/>
      <c r="N1260" s="444"/>
      <c r="O1260" s="444"/>
      <c r="P1260" s="444"/>
      <c r="Q1260" s="444"/>
      <c r="R1260" s="444"/>
      <c r="S1260" s="444"/>
      <c r="T1260" s="444"/>
      <c r="U1260" s="444"/>
      <c r="V1260" s="444"/>
      <c r="W1260" s="444"/>
      <c r="X1260" s="444"/>
      <c r="Y1260" s="444"/>
      <c r="Z1260" s="444"/>
      <c r="AA1260" s="444"/>
    </row>
    <row r="1261" spans="1:27" ht="14.5">
      <c r="A1261" s="444"/>
      <c r="B1261" s="444"/>
      <c r="C1261" s="444"/>
      <c r="D1261" s="444"/>
      <c r="E1261" s="444"/>
      <c r="F1261" s="444"/>
      <c r="G1261" s="444"/>
      <c r="H1261" s="444"/>
      <c r="I1261" s="444"/>
      <c r="J1261" s="444"/>
      <c r="K1261" s="444"/>
      <c r="L1261" s="444"/>
      <c r="M1261" s="444"/>
      <c r="N1261" s="444"/>
      <c r="O1261" s="444"/>
      <c r="P1261" s="444"/>
      <c r="Q1261" s="444"/>
      <c r="R1261" s="444"/>
      <c r="S1261" s="444"/>
      <c r="T1261" s="444"/>
      <c r="U1261" s="444"/>
      <c r="V1261" s="444"/>
      <c r="W1261" s="444"/>
      <c r="X1261" s="444"/>
      <c r="Y1261" s="444"/>
      <c r="Z1261" s="444"/>
      <c r="AA1261" s="444"/>
    </row>
    <row r="1262" spans="1:27" ht="14.5">
      <c r="A1262" s="444"/>
      <c r="B1262" s="444"/>
      <c r="C1262" s="444"/>
      <c r="D1262" s="444"/>
      <c r="E1262" s="444"/>
      <c r="F1262" s="444"/>
      <c r="G1262" s="444"/>
      <c r="H1262" s="444"/>
      <c r="I1262" s="444"/>
      <c r="J1262" s="444"/>
      <c r="K1262" s="444"/>
      <c r="L1262" s="444"/>
      <c r="M1262" s="444"/>
      <c r="N1262" s="444"/>
      <c r="O1262" s="444"/>
      <c r="P1262" s="444"/>
      <c r="Q1262" s="444"/>
      <c r="R1262" s="444"/>
      <c r="S1262" s="444"/>
      <c r="T1262" s="444"/>
      <c r="U1262" s="444"/>
      <c r="V1262" s="444"/>
      <c r="W1262" s="444"/>
      <c r="X1262" s="444"/>
      <c r="Y1262" s="444"/>
      <c r="Z1262" s="444"/>
      <c r="AA1262" s="444"/>
    </row>
    <row r="1263" spans="1:27" ht="14.5">
      <c r="A1263" s="444"/>
      <c r="B1263" s="444"/>
      <c r="C1263" s="444"/>
      <c r="D1263" s="444"/>
      <c r="E1263" s="444"/>
      <c r="F1263" s="444"/>
      <c r="G1263" s="444"/>
      <c r="H1263" s="444"/>
      <c r="I1263" s="444"/>
      <c r="J1263" s="444"/>
      <c r="K1263" s="444"/>
      <c r="L1263" s="444"/>
      <c r="M1263" s="444"/>
      <c r="N1263" s="444"/>
      <c r="O1263" s="444"/>
      <c r="P1263" s="444"/>
      <c r="Q1263" s="444"/>
      <c r="R1263" s="444"/>
      <c r="S1263" s="444"/>
      <c r="T1263" s="444"/>
      <c r="U1263" s="444"/>
      <c r="V1263" s="444"/>
      <c r="W1263" s="444"/>
      <c r="X1263" s="444"/>
      <c r="Y1263" s="444"/>
      <c r="Z1263" s="444"/>
      <c r="AA1263" s="444"/>
    </row>
    <row r="1264" spans="1:27" ht="14.5">
      <c r="A1264" s="444"/>
      <c r="B1264" s="444"/>
      <c r="C1264" s="444"/>
      <c r="D1264" s="444"/>
      <c r="E1264" s="444"/>
      <c r="F1264" s="444"/>
      <c r="G1264" s="444"/>
      <c r="H1264" s="444"/>
      <c r="I1264" s="444"/>
      <c r="J1264" s="444"/>
      <c r="K1264" s="444"/>
      <c r="L1264" s="444"/>
      <c r="M1264" s="444"/>
      <c r="N1264" s="444"/>
      <c r="O1264" s="444"/>
      <c r="P1264" s="444"/>
      <c r="Q1264" s="444"/>
      <c r="R1264" s="444"/>
      <c r="S1264" s="444"/>
      <c r="T1264" s="444"/>
      <c r="U1264" s="444"/>
      <c r="V1264" s="444"/>
      <c r="W1264" s="444"/>
      <c r="X1264" s="444"/>
      <c r="Y1264" s="444"/>
      <c r="Z1264" s="444"/>
      <c r="AA1264" s="444"/>
    </row>
    <row r="1265" spans="1:27" ht="14.5">
      <c r="A1265" s="444"/>
      <c r="B1265" s="444"/>
      <c r="C1265" s="444"/>
      <c r="D1265" s="444"/>
      <c r="E1265" s="444"/>
      <c r="F1265" s="444"/>
      <c r="G1265" s="444"/>
      <c r="H1265" s="444"/>
      <c r="I1265" s="444"/>
      <c r="J1265" s="444"/>
      <c r="K1265" s="444"/>
      <c r="L1265" s="444"/>
      <c r="M1265" s="444"/>
      <c r="N1265" s="444"/>
      <c r="O1265" s="444"/>
      <c r="P1265" s="444"/>
      <c r="Q1265" s="444"/>
      <c r="R1265" s="444"/>
      <c r="S1265" s="444"/>
      <c r="T1265" s="444"/>
      <c r="U1265" s="444"/>
      <c r="V1265" s="444"/>
      <c r="W1265" s="444"/>
      <c r="X1265" s="444"/>
      <c r="Y1265" s="444"/>
      <c r="Z1265" s="444"/>
      <c r="AA1265" s="444"/>
    </row>
    <row r="1266" spans="1:27" ht="14.5">
      <c r="A1266" s="444"/>
      <c r="B1266" s="444"/>
      <c r="C1266" s="444"/>
      <c r="D1266" s="444"/>
      <c r="E1266" s="444"/>
      <c r="F1266" s="444"/>
      <c r="G1266" s="444"/>
      <c r="H1266" s="444"/>
      <c r="I1266" s="444"/>
      <c r="J1266" s="444"/>
      <c r="K1266" s="444"/>
      <c r="L1266" s="444"/>
      <c r="M1266" s="444"/>
      <c r="N1266" s="444"/>
      <c r="O1266" s="444"/>
      <c r="P1266" s="444"/>
      <c r="Q1266" s="444"/>
      <c r="R1266" s="444"/>
      <c r="S1266" s="444"/>
      <c r="T1266" s="444"/>
      <c r="U1266" s="444"/>
      <c r="V1266" s="444"/>
      <c r="W1266" s="444"/>
      <c r="X1266" s="444"/>
      <c r="Y1266" s="444"/>
      <c r="Z1266" s="444"/>
      <c r="AA1266" s="444"/>
    </row>
    <row r="1267" spans="1:27" ht="14.5">
      <c r="A1267" s="444"/>
      <c r="B1267" s="444"/>
      <c r="C1267" s="444"/>
      <c r="D1267" s="444"/>
      <c r="E1267" s="444"/>
      <c r="F1267" s="444"/>
      <c r="G1267" s="444"/>
      <c r="H1267" s="444"/>
      <c r="I1267" s="444"/>
      <c r="J1267" s="444"/>
      <c r="K1267" s="444"/>
      <c r="L1267" s="444"/>
      <c r="M1267" s="444"/>
      <c r="N1267" s="444"/>
      <c r="O1267" s="444"/>
      <c r="P1267" s="444"/>
      <c r="Q1267" s="444"/>
      <c r="R1267" s="444"/>
      <c r="S1267" s="444"/>
      <c r="T1267" s="444"/>
      <c r="U1267" s="444"/>
      <c r="V1267" s="444"/>
      <c r="W1267" s="444"/>
      <c r="X1267" s="444"/>
      <c r="Y1267" s="444"/>
      <c r="Z1267" s="444"/>
      <c r="AA1267" s="444"/>
    </row>
    <row r="1268" spans="1:27" ht="14.5">
      <c r="A1268" s="444"/>
      <c r="B1268" s="444"/>
      <c r="C1268" s="444"/>
      <c r="D1268" s="444"/>
      <c r="E1268" s="444"/>
      <c r="F1268" s="444"/>
      <c r="G1268" s="444"/>
      <c r="H1268" s="444"/>
      <c r="I1268" s="444"/>
      <c r="J1268" s="444"/>
      <c r="K1268" s="444"/>
      <c r="L1268" s="444"/>
      <c r="M1268" s="444"/>
      <c r="N1268" s="444"/>
      <c r="O1268" s="444"/>
      <c r="P1268" s="444"/>
      <c r="Q1268" s="444"/>
      <c r="R1268" s="444"/>
      <c r="S1268" s="444"/>
      <c r="T1268" s="444"/>
      <c r="U1268" s="444"/>
      <c r="V1268" s="444"/>
      <c r="W1268" s="444"/>
      <c r="X1268" s="444"/>
      <c r="Y1268" s="444"/>
      <c r="Z1268" s="444"/>
      <c r="AA1268" s="444"/>
    </row>
    <row r="1269" spans="1:27" ht="14.5">
      <c r="A1269" s="444"/>
      <c r="B1269" s="444"/>
      <c r="C1269" s="444"/>
      <c r="D1269" s="444"/>
      <c r="E1269" s="444"/>
      <c r="F1269" s="444"/>
      <c r="G1269" s="444"/>
      <c r="H1269" s="444"/>
      <c r="I1269" s="444"/>
      <c r="J1269" s="444"/>
      <c r="K1269" s="444"/>
      <c r="L1269" s="444"/>
      <c r="M1269" s="444"/>
      <c r="N1269" s="444"/>
      <c r="O1269" s="444"/>
      <c r="P1269" s="444"/>
      <c r="Q1269" s="444"/>
      <c r="R1269" s="444"/>
      <c r="S1269" s="444"/>
      <c r="T1269" s="444"/>
      <c r="U1269" s="444"/>
      <c r="V1269" s="444"/>
      <c r="W1269" s="444"/>
      <c r="X1269" s="444"/>
      <c r="Y1269" s="444"/>
      <c r="Z1269" s="444"/>
      <c r="AA1269" s="444"/>
    </row>
    <row r="1270" spans="1:27" ht="14.5">
      <c r="A1270" s="444"/>
      <c r="B1270" s="444"/>
      <c r="C1270" s="444"/>
      <c r="D1270" s="444"/>
      <c r="E1270" s="444"/>
      <c r="F1270" s="444"/>
      <c r="G1270" s="444"/>
      <c r="H1270" s="444"/>
      <c r="I1270" s="444"/>
      <c r="J1270" s="444"/>
      <c r="K1270" s="444"/>
      <c r="L1270" s="444"/>
      <c r="M1270" s="444"/>
      <c r="N1270" s="444"/>
      <c r="O1270" s="444"/>
      <c r="P1270" s="444"/>
      <c r="Q1270" s="444"/>
      <c r="R1270" s="444"/>
      <c r="S1270" s="444"/>
      <c r="T1270" s="444"/>
      <c r="U1270" s="444"/>
      <c r="V1270" s="444"/>
      <c r="W1270" s="444"/>
      <c r="X1270" s="444"/>
      <c r="Y1270" s="444"/>
      <c r="Z1270" s="444"/>
      <c r="AA1270" s="444"/>
    </row>
    <row r="1271" spans="1:27" ht="14.5">
      <c r="A1271" s="444"/>
      <c r="B1271" s="444"/>
      <c r="C1271" s="444"/>
      <c r="D1271" s="444"/>
      <c r="E1271" s="444"/>
      <c r="F1271" s="444"/>
      <c r="G1271" s="444"/>
      <c r="H1271" s="444"/>
      <c r="I1271" s="444"/>
      <c r="J1271" s="444"/>
      <c r="K1271" s="444"/>
      <c r="L1271" s="444"/>
      <c r="M1271" s="444"/>
      <c r="N1271" s="444"/>
      <c r="O1271" s="444"/>
      <c r="P1271" s="444"/>
      <c r="Q1271" s="444"/>
      <c r="R1271" s="444"/>
      <c r="S1271" s="444"/>
      <c r="T1271" s="444"/>
      <c r="U1271" s="444"/>
      <c r="V1271" s="444"/>
      <c r="W1271" s="444"/>
      <c r="X1271" s="444"/>
      <c r="Y1271" s="444"/>
      <c r="Z1271" s="444"/>
      <c r="AA1271" s="444"/>
    </row>
    <row r="1272" spans="1:27" ht="14.5">
      <c r="A1272" s="444"/>
      <c r="B1272" s="444"/>
      <c r="C1272" s="444"/>
      <c r="D1272" s="444"/>
      <c r="E1272" s="444"/>
      <c r="F1272" s="444"/>
      <c r="G1272" s="444"/>
      <c r="H1272" s="444"/>
      <c r="I1272" s="444"/>
      <c r="J1272" s="444"/>
      <c r="K1272" s="444"/>
      <c r="L1272" s="444"/>
      <c r="M1272" s="444"/>
      <c r="N1272" s="444"/>
      <c r="O1272" s="444"/>
      <c r="P1272" s="444"/>
      <c r="Q1272" s="444"/>
      <c r="R1272" s="444"/>
      <c r="S1272" s="444"/>
      <c r="T1272" s="444"/>
      <c r="U1272" s="444"/>
      <c r="V1272" s="444"/>
      <c r="W1272" s="444"/>
      <c r="X1272" s="444"/>
      <c r="Y1272" s="444"/>
      <c r="Z1272" s="444"/>
      <c r="AA1272" s="444"/>
    </row>
    <row r="1273" spans="1:27" ht="14.5">
      <c r="A1273" s="444"/>
      <c r="B1273" s="444"/>
      <c r="C1273" s="444"/>
      <c r="D1273" s="444"/>
      <c r="E1273" s="444"/>
      <c r="F1273" s="444"/>
      <c r="G1273" s="444"/>
      <c r="H1273" s="444"/>
      <c r="I1273" s="444"/>
      <c r="J1273" s="444"/>
      <c r="K1273" s="444"/>
      <c r="L1273" s="444"/>
      <c r="M1273" s="444"/>
      <c r="N1273" s="444"/>
      <c r="O1273" s="444"/>
      <c r="P1273" s="444"/>
      <c r="Q1273" s="444"/>
      <c r="R1273" s="444"/>
      <c r="S1273" s="444"/>
      <c r="T1273" s="444"/>
      <c r="U1273" s="444"/>
      <c r="V1273" s="444"/>
      <c r="W1273" s="444"/>
      <c r="X1273" s="444"/>
      <c r="Y1273" s="444"/>
      <c r="Z1273" s="444"/>
      <c r="AA1273" s="444"/>
    </row>
    <row r="1274" spans="1:27" ht="14.5">
      <c r="A1274" s="444"/>
      <c r="B1274" s="444"/>
      <c r="C1274" s="444"/>
      <c r="D1274" s="444"/>
      <c r="E1274" s="444"/>
      <c r="F1274" s="444"/>
      <c r="G1274" s="444"/>
      <c r="H1274" s="444"/>
      <c r="I1274" s="444"/>
      <c r="J1274" s="444"/>
      <c r="K1274" s="444"/>
      <c r="L1274" s="444"/>
      <c r="M1274" s="444"/>
      <c r="N1274" s="444"/>
      <c r="O1274" s="444"/>
      <c r="P1274" s="444"/>
      <c r="Q1274" s="444"/>
      <c r="R1274" s="444"/>
      <c r="S1274" s="444"/>
      <c r="T1274" s="444"/>
      <c r="U1274" s="444"/>
      <c r="V1274" s="444"/>
      <c r="W1274" s="444"/>
      <c r="X1274" s="444"/>
      <c r="Y1274" s="444"/>
      <c r="Z1274" s="444"/>
      <c r="AA1274" s="444"/>
    </row>
    <row r="1275" spans="1:27" ht="14.5">
      <c r="A1275" s="444"/>
      <c r="B1275" s="444"/>
      <c r="C1275" s="444"/>
      <c r="D1275" s="444"/>
      <c r="E1275" s="444"/>
      <c r="F1275" s="444"/>
      <c r="G1275" s="444"/>
      <c r="H1275" s="444"/>
      <c r="I1275" s="444"/>
      <c r="J1275" s="444"/>
      <c r="K1275" s="444"/>
      <c r="L1275" s="444"/>
      <c r="M1275" s="444"/>
      <c r="N1275" s="444"/>
      <c r="O1275" s="444"/>
      <c r="P1275" s="444"/>
      <c r="Q1275" s="444"/>
      <c r="R1275" s="444"/>
      <c r="S1275" s="444"/>
      <c r="T1275" s="444"/>
      <c r="U1275" s="444"/>
      <c r="V1275" s="444"/>
      <c r="W1275" s="444"/>
      <c r="X1275" s="444"/>
      <c r="Y1275" s="444"/>
      <c r="Z1275" s="444"/>
      <c r="AA1275" s="444"/>
    </row>
    <row r="1276" spans="1:27" ht="14.5">
      <c r="A1276" s="444"/>
      <c r="B1276" s="444"/>
      <c r="C1276" s="444"/>
      <c r="D1276" s="444"/>
      <c r="E1276" s="444"/>
      <c r="F1276" s="444"/>
      <c r="G1276" s="444"/>
      <c r="H1276" s="444"/>
      <c r="I1276" s="444"/>
      <c r="J1276" s="444"/>
      <c r="K1276" s="444"/>
      <c r="L1276" s="444"/>
      <c r="M1276" s="444"/>
      <c r="N1276" s="444"/>
      <c r="O1276" s="444"/>
      <c r="P1276" s="444"/>
      <c r="Q1276" s="444"/>
      <c r="R1276" s="444"/>
      <c r="S1276" s="444"/>
      <c r="T1276" s="444"/>
      <c r="U1276" s="444"/>
      <c r="V1276" s="444"/>
      <c r="W1276" s="444"/>
      <c r="X1276" s="444"/>
      <c r="Y1276" s="444"/>
      <c r="Z1276" s="444"/>
      <c r="AA1276" s="444"/>
    </row>
    <row r="1277" spans="1:27" ht="14.5">
      <c r="A1277" s="444"/>
      <c r="B1277" s="444"/>
      <c r="C1277" s="444"/>
      <c r="D1277" s="444"/>
      <c r="E1277" s="444"/>
      <c r="F1277" s="444"/>
      <c r="G1277" s="444"/>
      <c r="H1277" s="444"/>
      <c r="I1277" s="444"/>
      <c r="J1277" s="444"/>
      <c r="K1277" s="444"/>
      <c r="L1277" s="444"/>
      <c r="M1277" s="444"/>
      <c r="N1277" s="444"/>
      <c r="O1277" s="444"/>
      <c r="P1277" s="444"/>
      <c r="Q1277" s="444"/>
      <c r="R1277" s="444"/>
      <c r="S1277" s="444"/>
      <c r="T1277" s="444"/>
      <c r="U1277" s="444"/>
      <c r="V1277" s="444"/>
      <c r="W1277" s="444"/>
      <c r="X1277" s="444"/>
      <c r="Y1277" s="444"/>
      <c r="Z1277" s="444"/>
      <c r="AA1277" s="444"/>
    </row>
    <row r="1278" spans="1:27" ht="14.5">
      <c r="A1278" s="444"/>
      <c r="B1278" s="444"/>
      <c r="C1278" s="444"/>
      <c r="D1278" s="444"/>
      <c r="E1278" s="444"/>
      <c r="F1278" s="444"/>
      <c r="G1278" s="444"/>
      <c r="H1278" s="444"/>
      <c r="I1278" s="444"/>
      <c r="J1278" s="444"/>
      <c r="K1278" s="444"/>
      <c r="L1278" s="444"/>
      <c r="M1278" s="444"/>
      <c r="N1278" s="444"/>
      <c r="O1278" s="444"/>
      <c r="P1278" s="444"/>
      <c r="Q1278" s="444"/>
      <c r="R1278" s="444"/>
      <c r="S1278" s="444"/>
      <c r="T1278" s="444"/>
      <c r="U1278" s="444"/>
      <c r="V1278" s="444"/>
      <c r="W1278" s="444"/>
      <c r="X1278" s="444"/>
      <c r="Y1278" s="444"/>
      <c r="Z1278" s="444"/>
      <c r="AA1278" s="444"/>
    </row>
    <row r="1279" spans="1:27" ht="14.5">
      <c r="A1279" s="444"/>
      <c r="B1279" s="444"/>
      <c r="C1279" s="444"/>
      <c r="D1279" s="444"/>
      <c r="E1279" s="444"/>
      <c r="F1279" s="444"/>
      <c r="G1279" s="444"/>
      <c r="H1279" s="444"/>
      <c r="I1279" s="444"/>
      <c r="J1279" s="444"/>
      <c r="K1279" s="444"/>
      <c r="L1279" s="444"/>
      <c r="M1279" s="444"/>
      <c r="N1279" s="444"/>
      <c r="O1279" s="444"/>
      <c r="P1279" s="444"/>
      <c r="Q1279" s="444"/>
      <c r="R1279" s="444"/>
      <c r="S1279" s="444"/>
      <c r="T1279" s="444"/>
      <c r="U1279" s="444"/>
      <c r="V1279" s="444"/>
      <c r="W1279" s="444"/>
      <c r="X1279" s="444"/>
      <c r="Y1279" s="444"/>
      <c r="Z1279" s="444"/>
      <c r="AA1279" s="444"/>
    </row>
    <row r="1280" spans="1:27" ht="14.5">
      <c r="A1280" s="444"/>
      <c r="B1280" s="444"/>
      <c r="C1280" s="444"/>
      <c r="D1280" s="444"/>
      <c r="E1280" s="444"/>
      <c r="F1280" s="444"/>
      <c r="G1280" s="444"/>
      <c r="H1280" s="444"/>
      <c r="I1280" s="444"/>
      <c r="J1280" s="444"/>
      <c r="K1280" s="444"/>
      <c r="L1280" s="444"/>
      <c r="M1280" s="444"/>
      <c r="N1280" s="444"/>
      <c r="O1280" s="444"/>
      <c r="P1280" s="444"/>
      <c r="Q1280" s="444"/>
      <c r="R1280" s="444"/>
      <c r="S1280" s="444"/>
      <c r="T1280" s="444"/>
      <c r="U1280" s="444"/>
      <c r="V1280" s="444"/>
      <c r="W1280" s="444"/>
      <c r="X1280" s="444"/>
      <c r="Y1280" s="444"/>
      <c r="Z1280" s="444"/>
      <c r="AA1280" s="444"/>
    </row>
    <row r="1281" spans="1:27" ht="14.5">
      <c r="A1281" s="444"/>
      <c r="B1281" s="444"/>
      <c r="C1281" s="444"/>
      <c r="D1281" s="444"/>
      <c r="E1281" s="444"/>
      <c r="F1281" s="444"/>
      <c r="G1281" s="444"/>
      <c r="H1281" s="444"/>
      <c r="I1281" s="444"/>
      <c r="J1281" s="444"/>
      <c r="K1281" s="444"/>
      <c r="L1281" s="444"/>
      <c r="M1281" s="444"/>
      <c r="N1281" s="444"/>
      <c r="O1281" s="444"/>
      <c r="P1281" s="444"/>
      <c r="Q1281" s="444"/>
      <c r="R1281" s="444"/>
      <c r="S1281" s="444"/>
      <c r="T1281" s="444"/>
      <c r="U1281" s="444"/>
      <c r="V1281" s="444"/>
      <c r="W1281" s="444"/>
      <c r="X1281" s="444"/>
      <c r="Y1281" s="444"/>
      <c r="Z1281" s="444"/>
      <c r="AA1281" s="444"/>
    </row>
    <row r="1282" spans="1:27" ht="14.5">
      <c r="A1282" s="444"/>
      <c r="B1282" s="444"/>
      <c r="C1282" s="444"/>
      <c r="D1282" s="444"/>
      <c r="E1282" s="444"/>
      <c r="F1282" s="444"/>
      <c r="G1282" s="444"/>
      <c r="H1282" s="444"/>
      <c r="I1282" s="444"/>
      <c r="J1282" s="444"/>
      <c r="K1282" s="444"/>
      <c r="L1282" s="444"/>
      <c r="M1282" s="444"/>
      <c r="N1282" s="444"/>
      <c r="O1282" s="444"/>
      <c r="P1282" s="444"/>
      <c r="Q1282" s="444"/>
      <c r="R1282" s="444"/>
      <c r="S1282" s="444"/>
      <c r="T1282" s="444"/>
      <c r="U1282" s="444"/>
      <c r="V1282" s="444"/>
      <c r="W1282" s="444"/>
      <c r="X1282" s="444"/>
      <c r="Y1282" s="444"/>
      <c r="Z1282" s="444"/>
      <c r="AA1282" s="444"/>
    </row>
    <row r="1283" spans="1:27" ht="14.5">
      <c r="A1283" s="444"/>
      <c r="B1283" s="444"/>
      <c r="C1283" s="444"/>
      <c r="D1283" s="444"/>
      <c r="E1283" s="444"/>
      <c r="F1283" s="444"/>
      <c r="G1283" s="444"/>
      <c r="H1283" s="444"/>
      <c r="I1283" s="444"/>
      <c r="J1283" s="444"/>
      <c r="K1283" s="444"/>
      <c r="L1283" s="444"/>
      <c r="M1283" s="444"/>
      <c r="N1283" s="444"/>
      <c r="O1283" s="444"/>
      <c r="P1283" s="444"/>
      <c r="Q1283" s="444"/>
      <c r="R1283" s="444"/>
      <c r="S1283" s="444"/>
      <c r="T1283" s="444"/>
      <c r="U1283" s="444"/>
      <c r="V1283" s="444"/>
      <c r="W1283" s="444"/>
      <c r="X1283" s="444"/>
      <c r="Y1283" s="444"/>
      <c r="Z1283" s="444"/>
      <c r="AA1283" s="444"/>
    </row>
    <row r="1284" spans="1:27" ht="14.5">
      <c r="A1284" s="444"/>
      <c r="B1284" s="444"/>
      <c r="C1284" s="444"/>
      <c r="D1284" s="444"/>
      <c r="E1284" s="444"/>
      <c r="F1284" s="444"/>
      <c r="G1284" s="444"/>
      <c r="H1284" s="444"/>
      <c r="I1284" s="444"/>
      <c r="J1284" s="444"/>
      <c r="K1284" s="444"/>
      <c r="L1284" s="444"/>
      <c r="M1284" s="444"/>
      <c r="N1284" s="444"/>
      <c r="O1284" s="444"/>
      <c r="P1284" s="444"/>
      <c r="Q1284" s="444"/>
      <c r="R1284" s="444"/>
      <c r="S1284" s="444"/>
      <c r="T1284" s="444"/>
      <c r="U1284" s="444"/>
      <c r="V1284" s="444"/>
      <c r="W1284" s="444"/>
      <c r="X1284" s="444"/>
      <c r="Y1284" s="444"/>
      <c r="Z1284" s="444"/>
      <c r="AA1284" s="444"/>
    </row>
    <row r="1285" spans="1:27" ht="14.5">
      <c r="A1285" s="444"/>
      <c r="B1285" s="444"/>
      <c r="C1285" s="444"/>
      <c r="D1285" s="444"/>
      <c r="E1285" s="444"/>
      <c r="F1285" s="444"/>
      <c r="G1285" s="444"/>
      <c r="H1285" s="444"/>
      <c r="I1285" s="444"/>
      <c r="J1285" s="444"/>
      <c r="K1285" s="444"/>
      <c r="L1285" s="444"/>
      <c r="M1285" s="444"/>
      <c r="N1285" s="444"/>
      <c r="O1285" s="444"/>
      <c r="P1285" s="444"/>
      <c r="Q1285" s="444"/>
      <c r="R1285" s="444"/>
      <c r="S1285" s="444"/>
      <c r="T1285" s="444"/>
      <c r="U1285" s="444"/>
      <c r="V1285" s="444"/>
      <c r="W1285" s="444"/>
      <c r="X1285" s="444"/>
      <c r="Y1285" s="444"/>
      <c r="Z1285" s="444"/>
      <c r="AA1285" s="444"/>
    </row>
    <row r="1286" spans="1:27" ht="14.5">
      <c r="A1286" s="444"/>
      <c r="B1286" s="444"/>
      <c r="C1286" s="444"/>
      <c r="D1286" s="444"/>
      <c r="E1286" s="444"/>
      <c r="F1286" s="444"/>
      <c r="G1286" s="444"/>
      <c r="H1286" s="444"/>
      <c r="I1286" s="444"/>
      <c r="J1286" s="444"/>
      <c r="K1286" s="444"/>
      <c r="L1286" s="444"/>
      <c r="M1286" s="444"/>
      <c r="N1286" s="444"/>
      <c r="O1286" s="444"/>
      <c r="P1286" s="444"/>
      <c r="Q1286" s="444"/>
      <c r="R1286" s="444"/>
      <c r="S1286" s="444"/>
      <c r="T1286" s="444"/>
      <c r="U1286" s="444"/>
      <c r="V1286" s="444"/>
      <c r="W1286" s="444"/>
      <c r="X1286" s="444"/>
      <c r="Y1286" s="444"/>
      <c r="Z1286" s="444"/>
      <c r="AA1286" s="444"/>
    </row>
    <row r="1287" spans="1:27" ht="14.5">
      <c r="A1287" s="444"/>
      <c r="B1287" s="444"/>
      <c r="C1287" s="444"/>
      <c r="D1287" s="444"/>
      <c r="E1287" s="444"/>
      <c r="F1287" s="444"/>
      <c r="G1287" s="444"/>
      <c r="H1287" s="444"/>
      <c r="I1287" s="444"/>
      <c r="J1287" s="444"/>
      <c r="K1287" s="444"/>
      <c r="L1287" s="444"/>
      <c r="M1287" s="444"/>
      <c r="N1287" s="444"/>
      <c r="O1287" s="444"/>
      <c r="P1287" s="444"/>
      <c r="Q1287" s="444"/>
      <c r="R1287" s="444"/>
      <c r="S1287" s="444"/>
      <c r="T1287" s="444"/>
      <c r="U1287" s="444"/>
      <c r="V1287" s="444"/>
      <c r="W1287" s="444"/>
      <c r="X1287" s="444"/>
      <c r="Y1287" s="444"/>
      <c r="Z1287" s="444"/>
      <c r="AA1287" s="444"/>
    </row>
    <row r="1288" spans="1:27" ht="14.5">
      <c r="A1288" s="444"/>
      <c r="B1288" s="444"/>
      <c r="C1288" s="444"/>
      <c r="D1288" s="444"/>
      <c r="E1288" s="444"/>
      <c r="F1288" s="444"/>
      <c r="G1288" s="444"/>
      <c r="H1288" s="444"/>
      <c r="I1288" s="444"/>
      <c r="J1288" s="444"/>
      <c r="K1288" s="444"/>
      <c r="L1288" s="444"/>
      <c r="M1288" s="444"/>
      <c r="N1288" s="444"/>
      <c r="O1288" s="444"/>
      <c r="P1288" s="444"/>
      <c r="Q1288" s="444"/>
      <c r="R1288" s="444"/>
      <c r="S1288" s="444"/>
      <c r="T1288" s="444"/>
      <c r="U1288" s="444"/>
      <c r="V1288" s="444"/>
      <c r="W1288" s="444"/>
      <c r="X1288" s="444"/>
      <c r="Y1288" s="444"/>
      <c r="Z1288" s="444"/>
      <c r="AA1288" s="444"/>
    </row>
    <row r="1289" spans="1:27" ht="14.5">
      <c r="A1289" s="444"/>
      <c r="B1289" s="444"/>
      <c r="C1289" s="444"/>
      <c r="D1289" s="444"/>
      <c r="E1289" s="444"/>
      <c r="F1289" s="444"/>
      <c r="G1289" s="444"/>
      <c r="H1289" s="444"/>
      <c r="I1289" s="444"/>
      <c r="J1289" s="444"/>
      <c r="K1289" s="444"/>
      <c r="L1289" s="444"/>
      <c r="M1289" s="444"/>
      <c r="N1289" s="444"/>
      <c r="O1289" s="444"/>
      <c r="P1289" s="444"/>
      <c r="Q1289" s="444"/>
      <c r="R1289" s="444"/>
      <c r="S1289" s="444"/>
      <c r="T1289" s="444"/>
      <c r="U1289" s="444"/>
      <c r="V1289" s="444"/>
      <c r="W1289" s="444"/>
      <c r="X1289" s="444"/>
      <c r="Y1289" s="444"/>
      <c r="Z1289" s="444"/>
      <c r="AA1289" s="444"/>
    </row>
    <row r="1290" spans="1:27" ht="14.5">
      <c r="A1290" s="444"/>
      <c r="B1290" s="444"/>
      <c r="C1290" s="444"/>
      <c r="D1290" s="444"/>
      <c r="E1290" s="444"/>
      <c r="F1290" s="444"/>
      <c r="G1290" s="444"/>
      <c r="H1290" s="444"/>
      <c r="I1290" s="444"/>
      <c r="J1290" s="444"/>
      <c r="K1290" s="444"/>
      <c r="L1290" s="444"/>
      <c r="M1290" s="444"/>
      <c r="N1290" s="444"/>
      <c r="O1290" s="444"/>
      <c r="P1290" s="444"/>
      <c r="Q1290" s="444"/>
      <c r="R1290" s="444"/>
      <c r="S1290" s="444"/>
      <c r="T1290" s="444"/>
      <c r="U1290" s="444"/>
      <c r="V1290" s="444"/>
      <c r="W1290" s="444"/>
      <c r="X1290" s="444"/>
      <c r="Y1290" s="444"/>
      <c r="Z1290" s="444"/>
      <c r="AA1290" s="444"/>
    </row>
    <row r="1291" spans="1:27" ht="14.5">
      <c r="A1291" s="444"/>
      <c r="B1291" s="444"/>
      <c r="C1291" s="444"/>
      <c r="D1291" s="444"/>
      <c r="E1291" s="444"/>
      <c r="F1291" s="444"/>
      <c r="G1291" s="444"/>
      <c r="H1291" s="444"/>
      <c r="I1291" s="444"/>
      <c r="J1291" s="444"/>
      <c r="K1291" s="444"/>
      <c r="L1291" s="444"/>
      <c r="M1291" s="444"/>
      <c r="N1291" s="444"/>
      <c r="O1291" s="444"/>
      <c r="P1291" s="444"/>
      <c r="Q1291" s="444"/>
      <c r="R1291" s="444"/>
      <c r="S1291" s="444"/>
      <c r="T1291" s="444"/>
      <c r="U1291" s="444"/>
      <c r="V1291" s="444"/>
      <c r="W1291" s="444"/>
      <c r="X1291" s="444"/>
      <c r="Y1291" s="444"/>
      <c r="Z1291" s="444"/>
      <c r="AA1291" s="444"/>
    </row>
    <row r="1292" spans="1:27" ht="14.5">
      <c r="A1292" s="444"/>
      <c r="B1292" s="444"/>
      <c r="C1292" s="444"/>
      <c r="D1292" s="444"/>
      <c r="E1292" s="444"/>
      <c r="F1292" s="444"/>
      <c r="G1292" s="444"/>
      <c r="H1292" s="444"/>
      <c r="I1292" s="444"/>
      <c r="J1292" s="444"/>
      <c r="K1292" s="444"/>
      <c r="L1292" s="444"/>
      <c r="M1292" s="444"/>
      <c r="N1292" s="444"/>
      <c r="O1292" s="444"/>
      <c r="P1292" s="444"/>
      <c r="Q1292" s="444"/>
      <c r="R1292" s="444"/>
      <c r="S1292" s="444"/>
      <c r="T1292" s="444"/>
      <c r="U1292" s="444"/>
      <c r="V1292" s="444"/>
      <c r="W1292" s="444"/>
      <c r="X1292" s="444"/>
      <c r="Y1292" s="444"/>
      <c r="Z1292" s="444"/>
      <c r="AA1292" s="444"/>
    </row>
    <row r="1293" spans="1:27" ht="14.5">
      <c r="A1293" s="444"/>
      <c r="B1293" s="444"/>
      <c r="C1293" s="444"/>
      <c r="D1293" s="444"/>
      <c r="E1293" s="444"/>
      <c r="F1293" s="444"/>
      <c r="G1293" s="444"/>
      <c r="H1293" s="444"/>
      <c r="I1293" s="444"/>
      <c r="J1293" s="444"/>
      <c r="K1293" s="444"/>
      <c r="L1293" s="444"/>
      <c r="M1293" s="444"/>
      <c r="N1293" s="444"/>
      <c r="O1293" s="444"/>
      <c r="P1293" s="444"/>
      <c r="Q1293" s="444"/>
      <c r="R1293" s="444"/>
      <c r="S1293" s="444"/>
      <c r="T1293" s="444"/>
      <c r="U1293" s="444"/>
      <c r="V1293" s="444"/>
      <c r="W1293" s="444"/>
      <c r="X1293" s="444"/>
      <c r="Y1293" s="444"/>
      <c r="Z1293" s="444"/>
      <c r="AA1293" s="444"/>
    </row>
    <row r="1294" spans="1:27" ht="14.5">
      <c r="A1294" s="444"/>
      <c r="B1294" s="444"/>
      <c r="C1294" s="444"/>
      <c r="D1294" s="444"/>
      <c r="E1294" s="444"/>
      <c r="F1294" s="444"/>
      <c r="G1294" s="444"/>
      <c r="H1294" s="444"/>
      <c r="I1294" s="444"/>
      <c r="J1294" s="444"/>
      <c r="K1294" s="444"/>
      <c r="L1294" s="444"/>
      <c r="M1294" s="444"/>
      <c r="N1294" s="444"/>
      <c r="O1294" s="444"/>
      <c r="P1294" s="444"/>
      <c r="Q1294" s="444"/>
      <c r="R1294" s="444"/>
      <c r="S1294" s="444"/>
      <c r="T1294" s="444"/>
      <c r="U1294" s="444"/>
      <c r="V1294" s="444"/>
      <c r="W1294" s="444"/>
      <c r="X1294" s="444"/>
      <c r="Y1294" s="444"/>
      <c r="Z1294" s="444"/>
      <c r="AA1294" s="444"/>
    </row>
    <row r="1295" spans="1:27" ht="14.5">
      <c r="A1295" s="444"/>
      <c r="B1295" s="444"/>
      <c r="C1295" s="444"/>
      <c r="D1295" s="444"/>
      <c r="E1295" s="444"/>
      <c r="F1295" s="444"/>
      <c r="G1295" s="444"/>
      <c r="H1295" s="444"/>
      <c r="I1295" s="444"/>
      <c r="J1295" s="444"/>
      <c r="K1295" s="444"/>
      <c r="L1295" s="444"/>
      <c r="M1295" s="444"/>
      <c r="N1295" s="444"/>
      <c r="O1295" s="444"/>
      <c r="P1295" s="444"/>
      <c r="Q1295" s="444"/>
      <c r="R1295" s="444"/>
      <c r="S1295" s="444"/>
      <c r="T1295" s="444"/>
      <c r="U1295" s="444"/>
      <c r="V1295" s="444"/>
      <c r="W1295" s="444"/>
      <c r="X1295" s="444"/>
      <c r="Y1295" s="444"/>
      <c r="Z1295" s="444"/>
      <c r="AA1295" s="444"/>
    </row>
    <row r="1296" spans="1:27" ht="14.5">
      <c r="A1296" s="444"/>
      <c r="B1296" s="444"/>
      <c r="C1296" s="444"/>
      <c r="D1296" s="444"/>
      <c r="E1296" s="444"/>
      <c r="F1296" s="444"/>
      <c r="G1296" s="444"/>
      <c r="H1296" s="444"/>
      <c r="I1296" s="444"/>
      <c r="J1296" s="444"/>
      <c r="K1296" s="444"/>
      <c r="L1296" s="444"/>
      <c r="M1296" s="444"/>
      <c r="N1296" s="444"/>
      <c r="O1296" s="444"/>
      <c r="P1296" s="444"/>
      <c r="Q1296" s="444"/>
      <c r="R1296" s="444"/>
      <c r="S1296" s="444"/>
      <c r="T1296" s="444"/>
      <c r="U1296" s="444"/>
      <c r="V1296" s="444"/>
      <c r="W1296" s="444"/>
      <c r="X1296" s="444"/>
      <c r="Y1296" s="444"/>
      <c r="Z1296" s="444"/>
      <c r="AA1296" s="444"/>
    </row>
    <row r="1297" spans="1:27" ht="14.5">
      <c r="A1297" s="444"/>
      <c r="B1297" s="444"/>
      <c r="C1297" s="444"/>
      <c r="D1297" s="444"/>
      <c r="E1297" s="444"/>
      <c r="F1297" s="444"/>
      <c r="G1297" s="444"/>
      <c r="H1297" s="444"/>
      <c r="I1297" s="444"/>
      <c r="J1297" s="444"/>
      <c r="K1297" s="444"/>
      <c r="L1297" s="444"/>
      <c r="M1297" s="444"/>
      <c r="N1297" s="444"/>
      <c r="O1297" s="444"/>
      <c r="P1297" s="444"/>
      <c r="Q1297" s="444"/>
      <c r="R1297" s="444"/>
      <c r="S1297" s="444"/>
      <c r="T1297" s="444"/>
      <c r="U1297" s="444"/>
      <c r="V1297" s="444"/>
      <c r="W1297" s="444"/>
      <c r="X1297" s="444"/>
      <c r="Y1297" s="444"/>
      <c r="Z1297" s="444"/>
      <c r="AA1297" s="444"/>
    </row>
    <row r="1298" spans="1:27" ht="14.5">
      <c r="A1298" s="444"/>
      <c r="B1298" s="444"/>
      <c r="C1298" s="444"/>
      <c r="D1298" s="444"/>
      <c r="E1298" s="444"/>
      <c r="F1298" s="444"/>
      <c r="G1298" s="444"/>
      <c r="H1298" s="444"/>
      <c r="I1298" s="444"/>
      <c r="J1298" s="444"/>
      <c r="K1298" s="444"/>
      <c r="L1298" s="444"/>
      <c r="M1298" s="444"/>
      <c r="N1298" s="444"/>
      <c r="O1298" s="444"/>
      <c r="P1298" s="444"/>
      <c r="Q1298" s="444"/>
      <c r="R1298" s="444"/>
      <c r="S1298" s="444"/>
      <c r="T1298" s="444"/>
      <c r="U1298" s="444"/>
      <c r="V1298" s="444"/>
      <c r="W1298" s="444"/>
      <c r="X1298" s="444"/>
      <c r="Y1298" s="444"/>
      <c r="Z1298" s="444"/>
      <c r="AA1298" s="444"/>
    </row>
    <row r="1299" spans="1:27" ht="14.5">
      <c r="A1299" s="444"/>
      <c r="B1299" s="444"/>
      <c r="C1299" s="444"/>
      <c r="D1299" s="444"/>
      <c r="E1299" s="444"/>
      <c r="F1299" s="444"/>
      <c r="G1299" s="444"/>
      <c r="H1299" s="444"/>
      <c r="I1299" s="444"/>
      <c r="J1299" s="444"/>
      <c r="K1299" s="444"/>
      <c r="L1299" s="444"/>
      <c r="M1299" s="444"/>
      <c r="N1299" s="444"/>
      <c r="O1299" s="444"/>
      <c r="P1299" s="444"/>
      <c r="Q1299" s="444"/>
      <c r="R1299" s="444"/>
      <c r="S1299" s="444"/>
      <c r="T1299" s="444"/>
      <c r="U1299" s="444"/>
      <c r="V1299" s="444"/>
      <c r="W1299" s="444"/>
      <c r="X1299" s="444"/>
      <c r="Y1299" s="444"/>
      <c r="Z1299" s="444"/>
      <c r="AA1299" s="444"/>
    </row>
    <row r="1300" spans="1:27" ht="14.5">
      <c r="A1300" s="444"/>
      <c r="B1300" s="444"/>
      <c r="C1300" s="444"/>
      <c r="D1300" s="444"/>
      <c r="E1300" s="444"/>
      <c r="F1300" s="444"/>
      <c r="G1300" s="444"/>
      <c r="H1300" s="444"/>
      <c r="I1300" s="444"/>
      <c r="J1300" s="444"/>
      <c r="K1300" s="444"/>
      <c r="L1300" s="444"/>
      <c r="M1300" s="444"/>
      <c r="N1300" s="444"/>
      <c r="O1300" s="444"/>
      <c r="P1300" s="444"/>
      <c r="Q1300" s="444"/>
      <c r="R1300" s="444"/>
      <c r="S1300" s="444"/>
      <c r="T1300" s="444"/>
      <c r="U1300" s="444"/>
      <c r="V1300" s="444"/>
      <c r="W1300" s="444"/>
      <c r="X1300" s="444"/>
      <c r="Y1300" s="444"/>
      <c r="Z1300" s="444"/>
      <c r="AA1300" s="444"/>
    </row>
    <row r="1301" spans="1:27" ht="14.5">
      <c r="A1301" s="444"/>
      <c r="B1301" s="444"/>
      <c r="C1301" s="444"/>
      <c r="D1301" s="444"/>
      <c r="E1301" s="444"/>
      <c r="F1301" s="444"/>
      <c r="G1301" s="444"/>
      <c r="H1301" s="444"/>
      <c r="I1301" s="444"/>
      <c r="J1301" s="444"/>
      <c r="K1301" s="444"/>
      <c r="L1301" s="444"/>
      <c r="M1301" s="444"/>
      <c r="N1301" s="444"/>
      <c r="O1301" s="444"/>
      <c r="P1301" s="444"/>
      <c r="Q1301" s="444"/>
      <c r="R1301" s="444"/>
      <c r="S1301" s="444"/>
      <c r="T1301" s="444"/>
      <c r="U1301" s="444"/>
      <c r="V1301" s="444"/>
      <c r="W1301" s="444"/>
      <c r="X1301" s="444"/>
      <c r="Y1301" s="444"/>
      <c r="Z1301" s="444"/>
      <c r="AA1301" s="444"/>
    </row>
    <row r="1302" spans="1:27" ht="14.5">
      <c r="A1302" s="444"/>
      <c r="B1302" s="444"/>
      <c r="C1302" s="444"/>
      <c r="D1302" s="444"/>
      <c r="E1302" s="444"/>
      <c r="F1302" s="444"/>
      <c r="G1302" s="444"/>
      <c r="H1302" s="444"/>
      <c r="I1302" s="444"/>
      <c r="J1302" s="444"/>
      <c r="K1302" s="444"/>
      <c r="L1302" s="444"/>
      <c r="M1302" s="444"/>
      <c r="N1302" s="444"/>
      <c r="O1302" s="444"/>
      <c r="P1302" s="444"/>
      <c r="Q1302" s="444"/>
      <c r="R1302" s="444"/>
      <c r="S1302" s="444"/>
      <c r="T1302" s="444"/>
      <c r="U1302" s="444"/>
      <c r="V1302" s="444"/>
      <c r="W1302" s="444"/>
      <c r="X1302" s="444"/>
      <c r="Y1302" s="444"/>
      <c r="Z1302" s="444"/>
      <c r="AA1302" s="444"/>
    </row>
    <row r="1303" spans="1:27" ht="14.5">
      <c r="A1303" s="444"/>
      <c r="B1303" s="444"/>
      <c r="C1303" s="444"/>
      <c r="D1303" s="444"/>
      <c r="E1303" s="444"/>
      <c r="F1303" s="444"/>
      <c r="G1303" s="444"/>
      <c r="H1303" s="444"/>
      <c r="I1303" s="444"/>
      <c r="J1303" s="444"/>
      <c r="K1303" s="444"/>
      <c r="L1303" s="444"/>
      <c r="M1303" s="444"/>
      <c r="N1303" s="444"/>
      <c r="O1303" s="444"/>
      <c r="P1303" s="444"/>
      <c r="Q1303" s="444"/>
      <c r="R1303" s="444"/>
      <c r="S1303" s="444"/>
      <c r="T1303" s="444"/>
      <c r="U1303" s="444"/>
      <c r="V1303" s="444"/>
      <c r="W1303" s="444"/>
      <c r="X1303" s="444"/>
      <c r="Y1303" s="444"/>
      <c r="Z1303" s="444"/>
      <c r="AA1303" s="444"/>
    </row>
    <row r="1304" spans="1:27" ht="14.5">
      <c r="A1304" s="444"/>
      <c r="B1304" s="444"/>
      <c r="C1304" s="444"/>
      <c r="D1304" s="444"/>
      <c r="E1304" s="444"/>
      <c r="F1304" s="444"/>
      <c r="G1304" s="444"/>
      <c r="H1304" s="444"/>
      <c r="I1304" s="444"/>
      <c r="J1304" s="444"/>
      <c r="K1304" s="444"/>
      <c r="L1304" s="444"/>
      <c r="M1304" s="444"/>
      <c r="N1304" s="444"/>
      <c r="O1304" s="444"/>
      <c r="P1304" s="444"/>
      <c r="Q1304" s="444"/>
      <c r="R1304" s="444"/>
      <c r="S1304" s="444"/>
      <c r="T1304" s="444"/>
      <c r="U1304" s="444"/>
      <c r="V1304" s="444"/>
      <c r="W1304" s="444"/>
      <c r="X1304" s="444"/>
      <c r="Y1304" s="444"/>
      <c r="Z1304" s="444"/>
      <c r="AA1304" s="444"/>
    </row>
    <row r="1305" spans="1:27" ht="14.5">
      <c r="A1305" s="444"/>
      <c r="B1305" s="444"/>
      <c r="C1305" s="444"/>
      <c r="D1305" s="444"/>
      <c r="E1305" s="444"/>
      <c r="F1305" s="444"/>
      <c r="G1305" s="444"/>
      <c r="H1305" s="444"/>
      <c r="I1305" s="444"/>
      <c r="J1305" s="444"/>
      <c r="K1305" s="444"/>
      <c r="L1305" s="444"/>
      <c r="M1305" s="444"/>
      <c r="N1305" s="444"/>
      <c r="O1305" s="444"/>
      <c r="P1305" s="444"/>
      <c r="Q1305" s="444"/>
      <c r="R1305" s="444"/>
      <c r="S1305" s="444"/>
      <c r="T1305" s="444"/>
      <c r="U1305" s="444"/>
      <c r="V1305" s="444"/>
      <c r="W1305" s="444"/>
      <c r="X1305" s="444"/>
      <c r="Y1305" s="444"/>
      <c r="Z1305" s="444"/>
      <c r="AA1305" s="444"/>
    </row>
    <row r="1306" spans="1:27" ht="14.5">
      <c r="A1306" s="444"/>
      <c r="B1306" s="444"/>
      <c r="C1306" s="444"/>
      <c r="D1306" s="444"/>
      <c r="E1306" s="444"/>
      <c r="F1306" s="444"/>
      <c r="G1306" s="444"/>
      <c r="H1306" s="444"/>
      <c r="I1306" s="444"/>
      <c r="J1306" s="444"/>
      <c r="K1306" s="444"/>
      <c r="L1306" s="444"/>
      <c r="M1306" s="444"/>
      <c r="N1306" s="444"/>
      <c r="O1306" s="444"/>
      <c r="P1306" s="444"/>
      <c r="Q1306" s="444"/>
      <c r="R1306" s="444"/>
      <c r="S1306" s="444"/>
      <c r="T1306" s="444"/>
      <c r="U1306" s="444"/>
      <c r="V1306" s="444"/>
      <c r="W1306" s="444"/>
      <c r="X1306" s="444"/>
      <c r="Y1306" s="444"/>
      <c r="Z1306" s="444"/>
      <c r="AA1306" s="444"/>
    </row>
    <row r="1307" spans="1:27" ht="14.5">
      <c r="A1307" s="444"/>
      <c r="B1307" s="444"/>
      <c r="C1307" s="444"/>
      <c r="D1307" s="444"/>
      <c r="E1307" s="444"/>
      <c r="F1307" s="444"/>
      <c r="G1307" s="444"/>
      <c r="H1307" s="444"/>
      <c r="I1307" s="444"/>
      <c r="J1307" s="444"/>
      <c r="K1307" s="444"/>
      <c r="L1307" s="444"/>
      <c r="M1307" s="444"/>
      <c r="N1307" s="444"/>
      <c r="O1307" s="444"/>
      <c r="P1307" s="444"/>
      <c r="Q1307" s="444"/>
      <c r="R1307" s="444"/>
      <c r="S1307" s="444"/>
      <c r="T1307" s="444"/>
      <c r="U1307" s="444"/>
      <c r="V1307" s="444"/>
      <c r="W1307" s="444"/>
      <c r="X1307" s="444"/>
      <c r="Y1307" s="444"/>
      <c r="Z1307" s="444"/>
      <c r="AA1307" s="444"/>
    </row>
    <row r="1308" spans="1:27" ht="14.5">
      <c r="A1308" s="444"/>
      <c r="B1308" s="444"/>
      <c r="C1308" s="444"/>
      <c r="D1308" s="444"/>
      <c r="E1308" s="444"/>
      <c r="F1308" s="444"/>
      <c r="G1308" s="444"/>
      <c r="H1308" s="444"/>
      <c r="I1308" s="444"/>
      <c r="J1308" s="444"/>
      <c r="K1308" s="444"/>
      <c r="L1308" s="444"/>
      <c r="M1308" s="444"/>
      <c r="N1308" s="444"/>
      <c r="O1308" s="444"/>
      <c r="P1308" s="444"/>
      <c r="Q1308" s="444"/>
      <c r="R1308" s="444"/>
      <c r="S1308" s="444"/>
      <c r="T1308" s="444"/>
      <c r="U1308" s="444"/>
      <c r="V1308" s="444"/>
      <c r="W1308" s="444"/>
      <c r="X1308" s="444"/>
      <c r="Y1308" s="444"/>
      <c r="Z1308" s="444"/>
      <c r="AA1308" s="444"/>
    </row>
    <row r="1309" spans="1:27" ht="14.5">
      <c r="A1309" s="444"/>
      <c r="B1309" s="444"/>
      <c r="C1309" s="444"/>
      <c r="D1309" s="444"/>
      <c r="E1309" s="444"/>
      <c r="F1309" s="444"/>
      <c r="G1309" s="444"/>
      <c r="H1309" s="444"/>
      <c r="I1309" s="444"/>
      <c r="J1309" s="444"/>
      <c r="K1309" s="444"/>
      <c r="L1309" s="444"/>
      <c r="M1309" s="444"/>
      <c r="N1309" s="444"/>
      <c r="O1309" s="444"/>
      <c r="P1309" s="444"/>
      <c r="Q1309" s="444"/>
      <c r="R1309" s="444"/>
      <c r="S1309" s="444"/>
      <c r="T1309" s="444"/>
      <c r="U1309" s="444"/>
      <c r="V1309" s="444"/>
      <c r="W1309" s="444"/>
      <c r="X1309" s="444"/>
      <c r="Y1309" s="444"/>
      <c r="Z1309" s="444"/>
      <c r="AA1309" s="444"/>
    </row>
    <row r="1310" spans="1:27" ht="14.5">
      <c r="A1310" s="444"/>
      <c r="B1310" s="444"/>
      <c r="C1310" s="444"/>
      <c r="D1310" s="444"/>
      <c r="E1310" s="444"/>
      <c r="F1310" s="444"/>
      <c r="G1310" s="444"/>
      <c r="H1310" s="444"/>
      <c r="I1310" s="444"/>
      <c r="J1310" s="444"/>
      <c r="K1310" s="444"/>
      <c r="L1310" s="444"/>
      <c r="M1310" s="444"/>
      <c r="N1310" s="444"/>
      <c r="O1310" s="444"/>
      <c r="P1310" s="444"/>
      <c r="Q1310" s="444"/>
      <c r="R1310" s="444"/>
      <c r="S1310" s="444"/>
      <c r="T1310" s="444"/>
      <c r="U1310" s="444"/>
      <c r="V1310" s="444"/>
      <c r="W1310" s="444"/>
      <c r="X1310" s="444"/>
      <c r="Y1310" s="444"/>
      <c r="Z1310" s="444"/>
      <c r="AA1310" s="444"/>
    </row>
    <row r="1311" spans="1:27" ht="14.5">
      <c r="A1311" s="444"/>
      <c r="B1311" s="444"/>
      <c r="C1311" s="444"/>
      <c r="D1311" s="444"/>
      <c r="E1311" s="444"/>
      <c r="F1311" s="444"/>
      <c r="G1311" s="444"/>
      <c r="H1311" s="444"/>
      <c r="I1311" s="444"/>
      <c r="J1311" s="444"/>
      <c r="K1311" s="444"/>
      <c r="L1311" s="444"/>
      <c r="M1311" s="444"/>
      <c r="N1311" s="444"/>
      <c r="O1311" s="444"/>
      <c r="P1311" s="444"/>
      <c r="Q1311" s="444"/>
      <c r="R1311" s="444"/>
      <c r="S1311" s="444"/>
      <c r="T1311" s="444"/>
      <c r="U1311" s="444"/>
      <c r="V1311" s="444"/>
      <c r="W1311" s="444"/>
      <c r="X1311" s="444"/>
      <c r="Y1311" s="444"/>
      <c r="Z1311" s="444"/>
      <c r="AA1311" s="444"/>
    </row>
    <row r="1312" spans="1:27" ht="14.5">
      <c r="A1312" s="444"/>
      <c r="B1312" s="444"/>
      <c r="C1312" s="444"/>
      <c r="D1312" s="444"/>
      <c r="E1312" s="444"/>
      <c r="F1312" s="444"/>
      <c r="G1312" s="444"/>
      <c r="H1312" s="444"/>
      <c r="I1312" s="444"/>
      <c r="J1312" s="444"/>
      <c r="K1312" s="444"/>
      <c r="L1312" s="444"/>
      <c r="M1312" s="444"/>
      <c r="N1312" s="444"/>
      <c r="O1312" s="444"/>
      <c r="P1312" s="444"/>
      <c r="Q1312" s="444"/>
      <c r="R1312" s="444"/>
      <c r="S1312" s="444"/>
      <c r="T1312" s="444"/>
      <c r="U1312" s="444"/>
      <c r="V1312" s="444"/>
      <c r="W1312" s="444"/>
      <c r="X1312" s="444"/>
      <c r="Y1312" s="444"/>
      <c r="Z1312" s="444"/>
      <c r="AA1312" s="444"/>
    </row>
    <row r="1313" spans="1:27" ht="14.5">
      <c r="A1313" s="444"/>
      <c r="B1313" s="444"/>
      <c r="C1313" s="444"/>
      <c r="D1313" s="444"/>
      <c r="E1313" s="444"/>
      <c r="F1313" s="444"/>
      <c r="G1313" s="444"/>
      <c r="H1313" s="444"/>
      <c r="I1313" s="444"/>
      <c r="J1313" s="444"/>
      <c r="K1313" s="444"/>
      <c r="L1313" s="444"/>
      <c r="M1313" s="444"/>
      <c r="N1313" s="444"/>
      <c r="O1313" s="444"/>
      <c r="P1313" s="444"/>
      <c r="Q1313" s="444"/>
      <c r="R1313" s="444"/>
      <c r="S1313" s="444"/>
      <c r="T1313" s="444"/>
      <c r="U1313" s="444"/>
      <c r="V1313" s="444"/>
      <c r="W1313" s="444"/>
      <c r="X1313" s="444"/>
      <c r="Y1313" s="444"/>
      <c r="Z1313" s="444"/>
      <c r="AA1313" s="444"/>
    </row>
    <row r="1314" spans="1:27" ht="14.5">
      <c r="A1314" s="444"/>
      <c r="B1314" s="444"/>
      <c r="C1314" s="444"/>
      <c r="D1314" s="444"/>
      <c r="E1314" s="444"/>
      <c r="F1314" s="444"/>
      <c r="G1314" s="444"/>
      <c r="H1314" s="444"/>
      <c r="I1314" s="444"/>
      <c r="J1314" s="444"/>
      <c r="K1314" s="444"/>
      <c r="L1314" s="444"/>
      <c r="M1314" s="444"/>
      <c r="N1314" s="444"/>
      <c r="O1314" s="444"/>
      <c r="P1314" s="444"/>
      <c r="Q1314" s="444"/>
      <c r="R1314" s="444"/>
      <c r="S1314" s="444"/>
      <c r="T1314" s="444"/>
      <c r="U1314" s="444"/>
      <c r="V1314" s="444"/>
      <c r="W1314" s="444"/>
      <c r="X1314" s="444"/>
      <c r="Y1314" s="444"/>
      <c r="Z1314" s="444"/>
      <c r="AA1314" s="444"/>
    </row>
    <row r="1315" spans="1:27" ht="14.5">
      <c r="A1315" s="444"/>
      <c r="B1315" s="444"/>
      <c r="C1315" s="444"/>
      <c r="D1315" s="444"/>
      <c r="E1315" s="444"/>
      <c r="F1315" s="444"/>
      <c r="G1315" s="444"/>
      <c r="H1315" s="444"/>
      <c r="I1315" s="444"/>
      <c r="J1315" s="444"/>
      <c r="K1315" s="444"/>
      <c r="L1315" s="444"/>
      <c r="M1315" s="444"/>
      <c r="N1315" s="444"/>
      <c r="O1315" s="444"/>
      <c r="P1315" s="444"/>
      <c r="Q1315" s="444"/>
      <c r="R1315" s="444"/>
      <c r="S1315" s="444"/>
      <c r="T1315" s="444"/>
      <c r="U1315" s="444"/>
      <c r="V1315" s="444"/>
      <c r="W1315" s="444"/>
      <c r="X1315" s="444"/>
      <c r="Y1315" s="444"/>
      <c r="Z1315" s="444"/>
      <c r="AA1315" s="444"/>
    </row>
    <row r="1316" spans="1:27" ht="14.5">
      <c r="A1316" s="444"/>
      <c r="B1316" s="444"/>
      <c r="C1316" s="444"/>
      <c r="D1316" s="444"/>
      <c r="E1316" s="444"/>
      <c r="F1316" s="444"/>
      <c r="G1316" s="444"/>
      <c r="H1316" s="444"/>
      <c r="I1316" s="444"/>
      <c r="J1316" s="444"/>
      <c r="K1316" s="444"/>
      <c r="L1316" s="444"/>
      <c r="M1316" s="444"/>
      <c r="N1316" s="444"/>
      <c r="O1316" s="444"/>
      <c r="P1316" s="444"/>
      <c r="Q1316" s="444"/>
      <c r="R1316" s="444"/>
      <c r="S1316" s="444"/>
      <c r="T1316" s="444"/>
      <c r="U1316" s="444"/>
      <c r="V1316" s="444"/>
      <c r="W1316" s="444"/>
      <c r="X1316" s="444"/>
      <c r="Y1316" s="444"/>
      <c r="Z1316" s="444"/>
      <c r="AA1316" s="444"/>
    </row>
    <row r="1317" spans="1:27" ht="14.5">
      <c r="A1317" s="444"/>
      <c r="B1317" s="444"/>
      <c r="C1317" s="444"/>
      <c r="D1317" s="444"/>
      <c r="E1317" s="444"/>
      <c r="F1317" s="444"/>
      <c r="G1317" s="444"/>
      <c r="H1317" s="444"/>
      <c r="I1317" s="444"/>
      <c r="J1317" s="444"/>
      <c r="K1317" s="444"/>
      <c r="L1317" s="444"/>
      <c r="M1317" s="444"/>
      <c r="N1317" s="444"/>
      <c r="O1317" s="444"/>
      <c r="P1317" s="444"/>
      <c r="Q1317" s="444"/>
      <c r="R1317" s="444"/>
      <c r="S1317" s="444"/>
      <c r="T1317" s="444"/>
      <c r="U1317" s="444"/>
      <c r="V1317" s="444"/>
      <c r="W1317" s="444"/>
      <c r="X1317" s="444"/>
      <c r="Y1317" s="444"/>
      <c r="Z1317" s="444"/>
      <c r="AA1317" s="444"/>
    </row>
    <row r="1318" spans="1:27" ht="14.5">
      <c r="A1318" s="444"/>
      <c r="B1318" s="444"/>
      <c r="C1318" s="444"/>
      <c r="D1318" s="444"/>
      <c r="E1318" s="444"/>
      <c r="F1318" s="444"/>
      <c r="G1318" s="444"/>
      <c r="H1318" s="444"/>
      <c r="I1318" s="444"/>
      <c r="J1318" s="444"/>
      <c r="K1318" s="444"/>
      <c r="L1318" s="444"/>
      <c r="M1318" s="444"/>
      <c r="N1318" s="444"/>
      <c r="O1318" s="444"/>
      <c r="P1318" s="444"/>
      <c r="Q1318" s="444"/>
      <c r="R1318" s="444"/>
      <c r="S1318" s="444"/>
      <c r="T1318" s="444"/>
      <c r="U1318" s="444"/>
      <c r="V1318" s="444"/>
      <c r="W1318" s="444"/>
      <c r="X1318" s="444"/>
      <c r="Y1318" s="444"/>
      <c r="Z1318" s="444"/>
      <c r="AA1318" s="444"/>
    </row>
    <row r="1319" spans="1:27" ht="14.5">
      <c r="A1319" s="444"/>
      <c r="B1319" s="444"/>
      <c r="C1319" s="444"/>
      <c r="D1319" s="444"/>
      <c r="E1319" s="444"/>
      <c r="F1319" s="444"/>
      <c r="G1319" s="444"/>
      <c r="H1319" s="444"/>
      <c r="I1319" s="444"/>
      <c r="J1319" s="444"/>
      <c r="K1319" s="444"/>
      <c r="L1319" s="444"/>
      <c r="M1319" s="444"/>
      <c r="N1319" s="444"/>
      <c r="O1319" s="444"/>
      <c r="P1319" s="444"/>
      <c r="Q1319" s="444"/>
      <c r="R1319" s="444"/>
      <c r="S1319" s="444"/>
      <c r="T1319" s="444"/>
      <c r="U1319" s="444"/>
      <c r="V1319" s="444"/>
      <c r="W1319" s="444"/>
      <c r="X1319" s="444"/>
      <c r="Y1319" s="444"/>
      <c r="Z1319" s="444"/>
      <c r="AA1319" s="444"/>
    </row>
    <row r="1320" spans="1:27" ht="14.5">
      <c r="A1320" s="444"/>
      <c r="B1320" s="444"/>
      <c r="C1320" s="444"/>
      <c r="D1320" s="444"/>
      <c r="E1320" s="444"/>
      <c r="F1320" s="444"/>
      <c r="G1320" s="444"/>
      <c r="H1320" s="444"/>
      <c r="I1320" s="444"/>
      <c r="J1320" s="444"/>
      <c r="K1320" s="444"/>
      <c r="L1320" s="444"/>
      <c r="M1320" s="444"/>
      <c r="N1320" s="444"/>
      <c r="O1320" s="444"/>
      <c r="P1320" s="444"/>
      <c r="Q1320" s="444"/>
      <c r="R1320" s="444"/>
      <c r="S1320" s="444"/>
      <c r="T1320" s="444"/>
      <c r="U1320" s="444"/>
      <c r="V1320" s="444"/>
      <c r="W1320" s="444"/>
      <c r="X1320" s="444"/>
      <c r="Y1320" s="444"/>
      <c r="Z1320" s="444"/>
      <c r="AA1320" s="444"/>
    </row>
    <row r="1321" spans="1:27" ht="14.5">
      <c r="A1321" s="444"/>
      <c r="B1321" s="444"/>
      <c r="C1321" s="444"/>
      <c r="D1321" s="444"/>
      <c r="E1321" s="444"/>
      <c r="F1321" s="444"/>
      <c r="G1321" s="444"/>
      <c r="H1321" s="444"/>
      <c r="I1321" s="444"/>
      <c r="J1321" s="444"/>
      <c r="K1321" s="444"/>
      <c r="L1321" s="444"/>
      <c r="M1321" s="444"/>
      <c r="N1321" s="444"/>
      <c r="O1321" s="444"/>
      <c r="P1321" s="444"/>
      <c r="Q1321" s="444"/>
      <c r="R1321" s="444"/>
      <c r="S1321" s="444"/>
      <c r="T1321" s="444"/>
      <c r="U1321" s="444"/>
      <c r="V1321" s="444"/>
      <c r="W1321" s="444"/>
      <c r="X1321" s="444"/>
      <c r="Y1321" s="444"/>
      <c r="Z1321" s="444"/>
      <c r="AA1321" s="444"/>
    </row>
    <row r="1322" spans="1:27" ht="14.5">
      <c r="A1322" s="444"/>
      <c r="B1322" s="444"/>
      <c r="C1322" s="444"/>
      <c r="D1322" s="444"/>
      <c r="E1322" s="444"/>
      <c r="F1322" s="444"/>
      <c r="G1322" s="444"/>
      <c r="H1322" s="444"/>
      <c r="I1322" s="444"/>
      <c r="J1322" s="444"/>
      <c r="K1322" s="444"/>
      <c r="L1322" s="444"/>
      <c r="M1322" s="444"/>
      <c r="N1322" s="444"/>
      <c r="O1322" s="444"/>
      <c r="P1322" s="444"/>
      <c r="Q1322" s="444"/>
      <c r="R1322" s="444"/>
      <c r="S1322" s="444"/>
      <c r="T1322" s="444"/>
      <c r="U1322" s="444"/>
      <c r="V1322" s="444"/>
      <c r="W1322" s="444"/>
      <c r="X1322" s="444"/>
      <c r="Y1322" s="444"/>
      <c r="Z1322" s="444"/>
      <c r="AA1322" s="444"/>
    </row>
    <row r="1323" spans="1:27" ht="14.5">
      <c r="A1323" s="444"/>
      <c r="B1323" s="444"/>
      <c r="C1323" s="444"/>
      <c r="D1323" s="444"/>
      <c r="E1323" s="444"/>
      <c r="F1323" s="444"/>
      <c r="G1323" s="444"/>
      <c r="H1323" s="444"/>
      <c r="I1323" s="444"/>
      <c r="J1323" s="444"/>
      <c r="K1323" s="444"/>
      <c r="L1323" s="444"/>
      <c r="M1323" s="444"/>
      <c r="N1323" s="444"/>
      <c r="O1323" s="444"/>
      <c r="P1323" s="444"/>
      <c r="Q1323" s="444"/>
      <c r="R1323" s="444"/>
      <c r="S1323" s="444"/>
      <c r="T1323" s="444"/>
      <c r="U1323" s="444"/>
      <c r="V1323" s="444"/>
      <c r="W1323" s="444"/>
      <c r="X1323" s="444"/>
      <c r="Y1323" s="444"/>
      <c r="Z1323" s="444"/>
      <c r="AA1323" s="444"/>
    </row>
    <row r="1324" spans="1:27" ht="14.5">
      <c r="A1324" s="444"/>
      <c r="B1324" s="444"/>
      <c r="C1324" s="444"/>
      <c r="D1324" s="444"/>
      <c r="E1324" s="444"/>
      <c r="F1324" s="444"/>
      <c r="G1324" s="444"/>
      <c r="H1324" s="444"/>
      <c r="I1324" s="444"/>
      <c r="J1324" s="444"/>
      <c r="K1324" s="444"/>
      <c r="L1324" s="444"/>
      <c r="M1324" s="444"/>
      <c r="N1324" s="444"/>
      <c r="O1324" s="444"/>
      <c r="P1324" s="444"/>
      <c r="Q1324" s="444"/>
      <c r="R1324" s="444"/>
      <c r="S1324" s="444"/>
      <c r="T1324" s="444"/>
      <c r="U1324" s="444"/>
      <c r="V1324" s="444"/>
      <c r="W1324" s="444"/>
      <c r="X1324" s="444"/>
      <c r="Y1324" s="444"/>
      <c r="Z1324" s="444"/>
      <c r="AA1324" s="444"/>
    </row>
    <row r="1325" spans="1:27" ht="14.5">
      <c r="A1325" s="444"/>
      <c r="B1325" s="444"/>
      <c r="C1325" s="444"/>
      <c r="D1325" s="444"/>
      <c r="E1325" s="444"/>
      <c r="F1325" s="444"/>
      <c r="G1325" s="444"/>
      <c r="H1325" s="444"/>
      <c r="I1325" s="444"/>
      <c r="J1325" s="444"/>
      <c r="K1325" s="444"/>
      <c r="L1325" s="444"/>
      <c r="M1325" s="444"/>
      <c r="N1325" s="444"/>
      <c r="O1325" s="444"/>
      <c r="P1325" s="444"/>
      <c r="Q1325" s="444"/>
      <c r="R1325" s="444"/>
      <c r="S1325" s="444"/>
      <c r="T1325" s="444"/>
      <c r="U1325" s="444"/>
      <c r="V1325" s="444"/>
      <c r="W1325" s="444"/>
      <c r="X1325" s="444"/>
      <c r="Y1325" s="444"/>
      <c r="Z1325" s="444"/>
      <c r="AA1325" s="444"/>
    </row>
    <row r="1326" spans="1:27" ht="14.5">
      <c r="A1326" s="444"/>
      <c r="B1326" s="444"/>
      <c r="C1326" s="444"/>
      <c r="D1326" s="444"/>
      <c r="E1326" s="444"/>
      <c r="F1326" s="444"/>
      <c r="G1326" s="444"/>
      <c r="H1326" s="444"/>
      <c r="I1326" s="444"/>
      <c r="J1326" s="444"/>
      <c r="K1326" s="444"/>
      <c r="L1326" s="444"/>
      <c r="M1326" s="444"/>
      <c r="N1326" s="444"/>
      <c r="O1326" s="444"/>
      <c r="P1326" s="444"/>
      <c r="Q1326" s="444"/>
      <c r="R1326" s="444"/>
      <c r="S1326" s="444"/>
      <c r="T1326" s="444"/>
      <c r="U1326" s="444"/>
      <c r="V1326" s="444"/>
      <c r="W1326" s="444"/>
      <c r="X1326" s="444"/>
      <c r="Y1326" s="444"/>
      <c r="Z1326" s="444"/>
      <c r="AA1326" s="444"/>
    </row>
    <row r="1327" spans="1:27" ht="14.5">
      <c r="A1327" s="444"/>
      <c r="B1327" s="444"/>
      <c r="C1327" s="444"/>
      <c r="D1327" s="444"/>
      <c r="E1327" s="444"/>
      <c r="F1327" s="444"/>
      <c r="G1327" s="444"/>
      <c r="H1327" s="444"/>
      <c r="I1327" s="444"/>
      <c r="J1327" s="444"/>
      <c r="K1327" s="444"/>
      <c r="L1327" s="444"/>
      <c r="M1327" s="444"/>
      <c r="N1327" s="444"/>
      <c r="O1327" s="444"/>
      <c r="P1327" s="444"/>
      <c r="Q1327" s="444"/>
      <c r="R1327" s="444"/>
      <c r="S1327" s="444"/>
      <c r="T1327" s="444"/>
      <c r="U1327" s="444"/>
      <c r="V1327" s="444"/>
      <c r="W1327" s="444"/>
      <c r="X1327" s="444"/>
      <c r="Y1327" s="444"/>
      <c r="Z1327" s="444"/>
      <c r="AA1327" s="444"/>
    </row>
    <row r="1328" spans="1:27" ht="14.5">
      <c r="A1328" s="444"/>
      <c r="B1328" s="444"/>
      <c r="C1328" s="444"/>
      <c r="D1328" s="444"/>
      <c r="E1328" s="444"/>
      <c r="F1328" s="444"/>
      <c r="G1328" s="444"/>
      <c r="H1328" s="444"/>
      <c r="I1328" s="444"/>
      <c r="J1328" s="444"/>
      <c r="K1328" s="444"/>
      <c r="L1328" s="444"/>
      <c r="M1328" s="444"/>
      <c r="N1328" s="444"/>
      <c r="O1328" s="444"/>
      <c r="P1328" s="444"/>
      <c r="Q1328" s="444"/>
      <c r="R1328" s="444"/>
      <c r="S1328" s="444"/>
      <c r="T1328" s="444"/>
      <c r="U1328" s="444"/>
      <c r="V1328" s="444"/>
      <c r="W1328" s="444"/>
      <c r="X1328" s="444"/>
      <c r="Y1328" s="444"/>
      <c r="Z1328" s="444"/>
      <c r="AA1328" s="444"/>
    </row>
    <row r="1329" spans="1:27" ht="14.5">
      <c r="A1329" s="444"/>
      <c r="B1329" s="444"/>
      <c r="C1329" s="444"/>
      <c r="D1329" s="444"/>
      <c r="E1329" s="444"/>
      <c r="F1329" s="444"/>
      <c r="G1329" s="444"/>
      <c r="H1329" s="444"/>
      <c r="I1329" s="444"/>
      <c r="J1329" s="444"/>
      <c r="K1329" s="444"/>
      <c r="L1329" s="444"/>
      <c r="M1329" s="444"/>
      <c r="N1329" s="444"/>
      <c r="O1329" s="444"/>
      <c r="P1329" s="444"/>
      <c r="Q1329" s="444"/>
      <c r="R1329" s="444"/>
      <c r="S1329" s="444"/>
      <c r="T1329" s="444"/>
      <c r="U1329" s="444"/>
      <c r="V1329" s="444"/>
      <c r="W1329" s="444"/>
      <c r="X1329" s="444"/>
      <c r="Y1329" s="444"/>
      <c r="Z1329" s="444"/>
      <c r="AA1329" s="444"/>
    </row>
    <row r="1330" spans="1:27" ht="14.5">
      <c r="A1330" s="444"/>
      <c r="B1330" s="444"/>
      <c r="C1330" s="444"/>
      <c r="D1330" s="444"/>
      <c r="E1330" s="444"/>
      <c r="F1330" s="444"/>
      <c r="G1330" s="444"/>
      <c r="H1330" s="444"/>
      <c r="I1330" s="444"/>
      <c r="J1330" s="444"/>
      <c r="K1330" s="444"/>
      <c r="L1330" s="444"/>
      <c r="M1330" s="444"/>
      <c r="N1330" s="444"/>
      <c r="O1330" s="444"/>
      <c r="P1330" s="444"/>
      <c r="Q1330" s="444"/>
      <c r="R1330" s="444"/>
      <c r="S1330" s="444"/>
      <c r="T1330" s="444"/>
      <c r="U1330" s="444"/>
      <c r="V1330" s="444"/>
      <c r="W1330" s="444"/>
      <c r="X1330" s="444"/>
      <c r="Y1330" s="444"/>
      <c r="Z1330" s="444"/>
      <c r="AA1330" s="444"/>
    </row>
    <row r="1331" spans="1:27" ht="14.5">
      <c r="A1331" s="444"/>
      <c r="B1331" s="444"/>
      <c r="C1331" s="444"/>
      <c r="D1331" s="444"/>
      <c r="E1331" s="444"/>
      <c r="F1331" s="444"/>
      <c r="G1331" s="444"/>
      <c r="H1331" s="444"/>
      <c r="I1331" s="444"/>
      <c r="J1331" s="444"/>
      <c r="K1331" s="444"/>
      <c r="L1331" s="444"/>
      <c r="M1331" s="444"/>
      <c r="N1331" s="444"/>
      <c r="O1331" s="444"/>
      <c r="P1331" s="444"/>
      <c r="Q1331" s="444"/>
      <c r="R1331" s="444"/>
      <c r="S1331" s="444"/>
      <c r="T1331" s="444"/>
      <c r="U1331" s="444"/>
      <c r="V1331" s="444"/>
      <c r="W1331" s="444"/>
      <c r="X1331" s="444"/>
      <c r="Y1331" s="444"/>
      <c r="Z1331" s="444"/>
      <c r="AA1331" s="444"/>
    </row>
    <row r="1332" spans="1:27" ht="14.5">
      <c r="A1332" s="444"/>
      <c r="B1332" s="444"/>
      <c r="C1332" s="444"/>
      <c r="D1332" s="444"/>
      <c r="E1332" s="444"/>
      <c r="F1332" s="444"/>
      <c r="G1332" s="444"/>
      <c r="H1332" s="444"/>
      <c r="I1332" s="444"/>
      <c r="J1332" s="444"/>
      <c r="K1332" s="444"/>
      <c r="L1332" s="444"/>
      <c r="M1332" s="444"/>
      <c r="N1332" s="444"/>
      <c r="O1332" s="444"/>
      <c r="P1332" s="444"/>
      <c r="Q1332" s="444"/>
      <c r="R1332" s="444"/>
      <c r="S1332" s="444"/>
      <c r="T1332" s="444"/>
      <c r="U1332" s="444"/>
      <c r="V1332" s="444"/>
      <c r="W1332" s="444"/>
      <c r="X1332" s="444"/>
      <c r="Y1332" s="444"/>
      <c r="Z1332" s="444"/>
      <c r="AA1332" s="444"/>
    </row>
    <row r="1333" spans="1:27" ht="14.5">
      <c r="A1333" s="444"/>
      <c r="B1333" s="444"/>
      <c r="C1333" s="444"/>
      <c r="D1333" s="444"/>
      <c r="E1333" s="444"/>
      <c r="F1333" s="444"/>
      <c r="G1333" s="444"/>
      <c r="H1333" s="444"/>
      <c r="I1333" s="444"/>
      <c r="J1333" s="444"/>
      <c r="K1333" s="444"/>
      <c r="L1333" s="444"/>
      <c r="M1333" s="444"/>
      <c r="N1333" s="444"/>
      <c r="O1333" s="444"/>
      <c r="P1333" s="444"/>
      <c r="Q1333" s="444"/>
      <c r="R1333" s="444"/>
      <c r="S1333" s="444"/>
      <c r="T1333" s="444"/>
      <c r="U1333" s="444"/>
      <c r="V1333" s="444"/>
      <c r="W1333" s="444"/>
      <c r="X1333" s="444"/>
      <c r="Y1333" s="444"/>
      <c r="Z1333" s="444"/>
      <c r="AA1333" s="444"/>
    </row>
    <row r="1334" spans="1:27" ht="14.5">
      <c r="A1334" s="444"/>
      <c r="B1334" s="444"/>
      <c r="C1334" s="444"/>
      <c r="D1334" s="444"/>
      <c r="E1334" s="444"/>
      <c r="F1334" s="444"/>
      <c r="G1334" s="444"/>
      <c r="H1334" s="444"/>
      <c r="I1334" s="444"/>
      <c r="J1334" s="444"/>
      <c r="K1334" s="444"/>
      <c r="L1334" s="444"/>
      <c r="M1334" s="444"/>
      <c r="N1334" s="444"/>
      <c r="O1334" s="444"/>
      <c r="P1334" s="444"/>
      <c r="Q1334" s="444"/>
      <c r="R1334" s="444"/>
      <c r="S1334" s="444"/>
      <c r="T1334" s="444"/>
      <c r="U1334" s="444"/>
      <c r="V1334" s="444"/>
      <c r="W1334" s="444"/>
      <c r="X1334" s="444"/>
      <c r="Y1334" s="444"/>
      <c r="Z1334" s="444"/>
      <c r="AA1334" s="444"/>
    </row>
    <row r="1335" spans="1:27" ht="14.5">
      <c r="A1335" s="444"/>
      <c r="B1335" s="444"/>
      <c r="C1335" s="444"/>
      <c r="D1335" s="444"/>
      <c r="E1335" s="444"/>
      <c r="F1335" s="444"/>
      <c r="G1335" s="444"/>
      <c r="H1335" s="444"/>
      <c r="I1335" s="444"/>
      <c r="J1335" s="444"/>
      <c r="K1335" s="444"/>
      <c r="L1335" s="444"/>
      <c r="M1335" s="444"/>
      <c r="N1335" s="444"/>
      <c r="O1335" s="444"/>
      <c r="P1335" s="444"/>
      <c r="Q1335" s="444"/>
      <c r="R1335" s="444"/>
      <c r="S1335" s="444"/>
      <c r="T1335" s="444"/>
      <c r="U1335" s="444"/>
      <c r="V1335" s="444"/>
      <c r="W1335" s="444"/>
      <c r="X1335" s="444"/>
      <c r="Y1335" s="444"/>
      <c r="Z1335" s="444"/>
      <c r="AA1335" s="444"/>
    </row>
    <row r="1336" spans="1:27" ht="14.5">
      <c r="A1336" s="444"/>
      <c r="B1336" s="444"/>
      <c r="C1336" s="444"/>
      <c r="D1336" s="444"/>
      <c r="E1336" s="444"/>
      <c r="F1336" s="444"/>
      <c r="G1336" s="444"/>
      <c r="H1336" s="444"/>
      <c r="I1336" s="444"/>
      <c r="J1336" s="444"/>
      <c r="K1336" s="444"/>
      <c r="L1336" s="444"/>
      <c r="M1336" s="444"/>
      <c r="N1336" s="444"/>
      <c r="O1336" s="444"/>
      <c r="P1336" s="444"/>
      <c r="Q1336" s="444"/>
      <c r="R1336" s="444"/>
      <c r="S1336" s="444"/>
      <c r="T1336" s="444"/>
      <c r="U1336" s="444"/>
      <c r="V1336" s="444"/>
      <c r="W1336" s="444"/>
      <c r="X1336" s="444"/>
      <c r="Y1336" s="444"/>
      <c r="Z1336" s="444"/>
      <c r="AA1336" s="444"/>
    </row>
    <row r="1337" spans="1:27" ht="14.5">
      <c r="A1337" s="444"/>
      <c r="B1337" s="444"/>
      <c r="C1337" s="444"/>
      <c r="D1337" s="444"/>
      <c r="E1337" s="444"/>
      <c r="F1337" s="444"/>
      <c r="G1337" s="444"/>
      <c r="H1337" s="444"/>
      <c r="I1337" s="444"/>
      <c r="J1337" s="444"/>
      <c r="K1337" s="444"/>
      <c r="L1337" s="444"/>
      <c r="M1337" s="444"/>
      <c r="N1337" s="444"/>
      <c r="O1337" s="444"/>
      <c r="P1337" s="444"/>
      <c r="Q1337" s="444"/>
      <c r="R1337" s="444"/>
      <c r="S1337" s="444"/>
      <c r="T1337" s="444"/>
      <c r="U1337" s="444"/>
      <c r="V1337" s="444"/>
      <c r="W1337" s="444"/>
      <c r="X1337" s="444"/>
      <c r="Y1337" s="444"/>
      <c r="Z1337" s="444"/>
      <c r="AA1337" s="444"/>
    </row>
    <row r="1338" spans="1:27" ht="14.5">
      <c r="A1338" s="444"/>
      <c r="B1338" s="444"/>
      <c r="C1338" s="444"/>
      <c r="D1338" s="444"/>
      <c r="E1338" s="444"/>
      <c r="F1338" s="444"/>
      <c r="G1338" s="444"/>
      <c r="H1338" s="444"/>
      <c r="I1338" s="444"/>
      <c r="J1338" s="444"/>
      <c r="K1338" s="444"/>
      <c r="L1338" s="444"/>
      <c r="M1338" s="444"/>
      <c r="N1338" s="444"/>
      <c r="O1338" s="444"/>
      <c r="P1338" s="444"/>
      <c r="Q1338" s="444"/>
      <c r="R1338" s="444"/>
      <c r="S1338" s="444"/>
      <c r="T1338" s="444"/>
      <c r="U1338" s="444"/>
      <c r="V1338" s="444"/>
      <c r="W1338" s="444"/>
      <c r="X1338" s="444"/>
      <c r="Y1338" s="444"/>
      <c r="Z1338" s="444"/>
      <c r="AA1338" s="444"/>
    </row>
    <row r="1339" spans="1:27" ht="14.5">
      <c r="A1339" s="444"/>
      <c r="B1339" s="444"/>
      <c r="C1339" s="444"/>
      <c r="D1339" s="444"/>
      <c r="E1339" s="444"/>
      <c r="F1339" s="444"/>
      <c r="G1339" s="444"/>
      <c r="H1339" s="444"/>
      <c r="I1339" s="444"/>
      <c r="J1339" s="444"/>
      <c r="K1339" s="444"/>
      <c r="L1339" s="444"/>
      <c r="M1339" s="444"/>
      <c r="N1339" s="444"/>
      <c r="O1339" s="444"/>
      <c r="P1339" s="444"/>
      <c r="Q1339" s="444"/>
      <c r="R1339" s="444"/>
      <c r="S1339" s="444"/>
      <c r="T1339" s="444"/>
      <c r="U1339" s="444"/>
      <c r="V1339" s="444"/>
      <c r="W1339" s="444"/>
      <c r="X1339" s="444"/>
      <c r="Y1339" s="444"/>
      <c r="Z1339" s="444"/>
      <c r="AA1339" s="444"/>
    </row>
    <row r="1340" spans="1:27" ht="14.5">
      <c r="A1340" s="444"/>
      <c r="B1340" s="444"/>
      <c r="C1340" s="444"/>
      <c r="D1340" s="444"/>
      <c r="E1340" s="444"/>
      <c r="F1340" s="444"/>
      <c r="G1340" s="444"/>
      <c r="H1340" s="444"/>
      <c r="I1340" s="444"/>
      <c r="J1340" s="444"/>
      <c r="K1340" s="444"/>
      <c r="L1340" s="444"/>
      <c r="M1340" s="444"/>
      <c r="N1340" s="444"/>
      <c r="O1340" s="444"/>
      <c r="P1340" s="444"/>
      <c r="Q1340" s="444"/>
      <c r="R1340" s="444"/>
      <c r="S1340" s="444"/>
      <c r="T1340" s="444"/>
      <c r="U1340" s="444"/>
      <c r="V1340" s="444"/>
      <c r="W1340" s="444"/>
      <c r="X1340" s="444"/>
      <c r="Y1340" s="444"/>
      <c r="Z1340" s="444"/>
      <c r="AA1340" s="444"/>
    </row>
    <row r="1341" spans="1:27" ht="14.5">
      <c r="A1341" s="444"/>
      <c r="B1341" s="444"/>
      <c r="C1341" s="444"/>
      <c r="D1341" s="444"/>
      <c r="E1341" s="444"/>
      <c r="F1341" s="444"/>
      <c r="G1341" s="444"/>
      <c r="H1341" s="444"/>
      <c r="I1341" s="444"/>
      <c r="J1341" s="444"/>
      <c r="K1341" s="444"/>
      <c r="L1341" s="444"/>
      <c r="M1341" s="444"/>
      <c r="N1341" s="444"/>
      <c r="O1341" s="444"/>
      <c r="P1341" s="444"/>
      <c r="Q1341" s="444"/>
      <c r="R1341" s="444"/>
      <c r="S1341" s="444"/>
      <c r="T1341" s="444"/>
      <c r="U1341" s="444"/>
      <c r="V1341" s="444"/>
      <c r="W1341" s="444"/>
      <c r="X1341" s="444"/>
      <c r="Y1341" s="444"/>
      <c r="Z1341" s="444"/>
      <c r="AA1341" s="444"/>
    </row>
    <row r="1342" spans="1:27" ht="14.5">
      <c r="A1342" s="444"/>
      <c r="B1342" s="444"/>
      <c r="C1342" s="444"/>
      <c r="D1342" s="444"/>
      <c r="E1342" s="444"/>
      <c r="F1342" s="444"/>
      <c r="G1342" s="444"/>
      <c r="H1342" s="444"/>
      <c r="I1342" s="444"/>
      <c r="J1342" s="444"/>
      <c r="K1342" s="444"/>
      <c r="L1342" s="444"/>
      <c r="M1342" s="444"/>
      <c r="N1342" s="444"/>
      <c r="O1342" s="444"/>
      <c r="P1342" s="444"/>
      <c r="Q1342" s="444"/>
      <c r="R1342" s="444"/>
      <c r="S1342" s="444"/>
      <c r="T1342" s="444"/>
      <c r="U1342" s="444"/>
      <c r="V1342" s="444"/>
      <c r="W1342" s="444"/>
      <c r="X1342" s="444"/>
      <c r="Y1342" s="444"/>
      <c r="Z1342" s="444"/>
      <c r="AA1342" s="444"/>
    </row>
    <row r="1343" spans="1:27" ht="14.5">
      <c r="A1343" s="444"/>
      <c r="B1343" s="444"/>
      <c r="C1343" s="444"/>
      <c r="D1343" s="444"/>
      <c r="E1343" s="444"/>
      <c r="F1343" s="444"/>
      <c r="G1343" s="444"/>
      <c r="H1343" s="444"/>
      <c r="I1343" s="444"/>
      <c r="J1343" s="444"/>
      <c r="K1343" s="444"/>
      <c r="L1343" s="444"/>
      <c r="M1343" s="444"/>
      <c r="N1343" s="444"/>
      <c r="O1343" s="444"/>
      <c r="P1343" s="444"/>
      <c r="Q1343" s="444"/>
      <c r="R1343" s="444"/>
      <c r="S1343" s="444"/>
      <c r="T1343" s="444"/>
      <c r="U1343" s="444"/>
      <c r="V1343" s="444"/>
      <c r="W1343" s="444"/>
      <c r="X1343" s="444"/>
      <c r="Y1343" s="444"/>
      <c r="Z1343" s="444"/>
      <c r="AA1343" s="444"/>
    </row>
    <row r="1344" spans="1:27" ht="14.5">
      <c r="A1344" s="444"/>
      <c r="B1344" s="444"/>
      <c r="C1344" s="444"/>
      <c r="D1344" s="444"/>
      <c r="E1344" s="444"/>
      <c r="F1344" s="444"/>
      <c r="G1344" s="444"/>
      <c r="H1344" s="444"/>
      <c r="I1344" s="444"/>
      <c r="J1344" s="444"/>
      <c r="K1344" s="444"/>
      <c r="L1344" s="444"/>
      <c r="M1344" s="444"/>
      <c r="N1344" s="444"/>
      <c r="O1344" s="444"/>
      <c r="P1344" s="444"/>
      <c r="Q1344" s="444"/>
      <c r="R1344" s="444"/>
      <c r="S1344" s="444"/>
      <c r="T1344" s="444"/>
      <c r="U1344" s="444"/>
      <c r="V1344" s="444"/>
      <c r="W1344" s="444"/>
      <c r="X1344" s="444"/>
      <c r="Y1344" s="444"/>
      <c r="Z1344" s="444"/>
      <c r="AA1344" s="444"/>
    </row>
    <row r="1345" spans="1:27" ht="14.5">
      <c r="A1345" s="444"/>
      <c r="B1345" s="444"/>
      <c r="C1345" s="444"/>
      <c r="D1345" s="444"/>
      <c r="E1345" s="444"/>
      <c r="F1345" s="444"/>
      <c r="G1345" s="444"/>
      <c r="H1345" s="444"/>
      <c r="I1345" s="444"/>
      <c r="J1345" s="444"/>
      <c r="K1345" s="444"/>
      <c r="L1345" s="444"/>
      <c r="M1345" s="444"/>
      <c r="N1345" s="444"/>
      <c r="O1345" s="444"/>
      <c r="P1345" s="444"/>
      <c r="Q1345" s="444"/>
      <c r="R1345" s="444"/>
      <c r="S1345" s="444"/>
      <c r="T1345" s="444"/>
      <c r="U1345" s="444"/>
      <c r="V1345" s="444"/>
      <c r="W1345" s="444"/>
      <c r="X1345" s="444"/>
      <c r="Y1345" s="444"/>
      <c r="Z1345" s="444"/>
      <c r="AA1345" s="444"/>
    </row>
    <row r="1346" spans="1:27" ht="14.5">
      <c r="A1346" s="444"/>
      <c r="B1346" s="444"/>
      <c r="C1346" s="444"/>
      <c r="D1346" s="444"/>
      <c r="E1346" s="444"/>
      <c r="F1346" s="444"/>
      <c r="G1346" s="444"/>
      <c r="H1346" s="444"/>
      <c r="I1346" s="444"/>
      <c r="J1346" s="444"/>
      <c r="K1346" s="444"/>
      <c r="L1346" s="444"/>
      <c r="M1346" s="444"/>
      <c r="N1346" s="444"/>
      <c r="O1346" s="444"/>
      <c r="P1346" s="444"/>
      <c r="Q1346" s="444"/>
      <c r="R1346" s="444"/>
      <c r="S1346" s="444"/>
      <c r="T1346" s="444"/>
      <c r="U1346" s="444"/>
      <c r="V1346" s="444"/>
      <c r="W1346" s="444"/>
      <c r="X1346" s="444"/>
      <c r="Y1346" s="444"/>
      <c r="Z1346" s="444"/>
      <c r="AA1346" s="444"/>
    </row>
    <row r="1347" spans="1:27" ht="14.5">
      <c r="A1347" s="444"/>
      <c r="B1347" s="444"/>
      <c r="C1347" s="444"/>
      <c r="D1347" s="444"/>
      <c r="E1347" s="444"/>
      <c r="F1347" s="444"/>
      <c r="G1347" s="444"/>
      <c r="H1347" s="444"/>
      <c r="I1347" s="444"/>
      <c r="J1347" s="444"/>
      <c r="K1347" s="444"/>
      <c r="L1347" s="444"/>
      <c r="M1347" s="444"/>
      <c r="N1347" s="444"/>
      <c r="O1347" s="444"/>
      <c r="P1347" s="444"/>
      <c r="Q1347" s="444"/>
      <c r="R1347" s="444"/>
      <c r="S1347" s="444"/>
      <c r="T1347" s="444"/>
      <c r="U1347" s="444"/>
      <c r="V1347" s="444"/>
      <c r="W1347" s="444"/>
      <c r="X1347" s="444"/>
      <c r="Y1347" s="444"/>
      <c r="Z1347" s="444"/>
      <c r="AA1347" s="444"/>
    </row>
    <row r="1348" spans="1:27" ht="14.5">
      <c r="A1348" s="444"/>
      <c r="B1348" s="444"/>
      <c r="C1348" s="444"/>
      <c r="D1348" s="444"/>
      <c r="E1348" s="444"/>
      <c r="F1348" s="444"/>
      <c r="G1348" s="444"/>
      <c r="H1348" s="444"/>
      <c r="I1348" s="444"/>
      <c r="J1348" s="444"/>
      <c r="K1348" s="444"/>
      <c r="L1348" s="444"/>
      <c r="M1348" s="444"/>
      <c r="N1348" s="444"/>
      <c r="O1348" s="444"/>
      <c r="P1348" s="444"/>
      <c r="Q1348" s="444"/>
      <c r="R1348" s="444"/>
      <c r="S1348" s="444"/>
      <c r="T1348" s="444"/>
      <c r="U1348" s="444"/>
      <c r="V1348" s="444"/>
      <c r="W1348" s="444"/>
      <c r="X1348" s="444"/>
      <c r="Y1348" s="444"/>
      <c r="Z1348" s="444"/>
      <c r="AA1348" s="444"/>
    </row>
    <row r="1349" spans="1:27" ht="14.5">
      <c r="A1349" s="444"/>
      <c r="B1349" s="444"/>
      <c r="C1349" s="444"/>
      <c r="D1349" s="444"/>
      <c r="E1349" s="444"/>
      <c r="F1349" s="444"/>
      <c r="G1349" s="444"/>
      <c r="H1349" s="444"/>
      <c r="I1349" s="444"/>
      <c r="J1349" s="444"/>
      <c r="K1349" s="444"/>
      <c r="L1349" s="444"/>
      <c r="M1349" s="444"/>
      <c r="N1349" s="444"/>
      <c r="O1349" s="444"/>
      <c r="P1349" s="444"/>
      <c r="Q1349" s="444"/>
      <c r="R1349" s="444"/>
      <c r="S1349" s="444"/>
      <c r="T1349" s="444"/>
      <c r="U1349" s="444"/>
      <c r="V1349" s="444"/>
      <c r="W1349" s="444"/>
      <c r="X1349" s="444"/>
      <c r="Y1349" s="444"/>
      <c r="Z1349" s="444"/>
      <c r="AA1349" s="444"/>
    </row>
    <row r="1350" spans="1:27" ht="14.5">
      <c r="A1350" s="444"/>
      <c r="B1350" s="444"/>
      <c r="C1350" s="444"/>
      <c r="D1350" s="444"/>
      <c r="E1350" s="444"/>
      <c r="F1350" s="444"/>
      <c r="G1350" s="444"/>
      <c r="H1350" s="444"/>
      <c r="I1350" s="444"/>
      <c r="J1350" s="444"/>
      <c r="K1350" s="444"/>
      <c r="L1350" s="444"/>
      <c r="M1350" s="444"/>
      <c r="N1350" s="444"/>
      <c r="O1350" s="444"/>
      <c r="P1350" s="444"/>
      <c r="Q1350" s="444"/>
      <c r="R1350" s="444"/>
      <c r="S1350" s="444"/>
      <c r="T1350" s="444"/>
      <c r="U1350" s="444"/>
      <c r="V1350" s="444"/>
      <c r="W1350" s="444"/>
      <c r="X1350" s="444"/>
      <c r="Y1350" s="444"/>
      <c r="Z1350" s="444"/>
      <c r="AA1350" s="444"/>
    </row>
    <row r="1351" spans="1:27" ht="14.5">
      <c r="A1351" s="444"/>
      <c r="B1351" s="444"/>
      <c r="C1351" s="444"/>
      <c r="D1351" s="444"/>
      <c r="E1351" s="444"/>
      <c r="F1351" s="444"/>
      <c r="G1351" s="444"/>
      <c r="H1351" s="444"/>
      <c r="I1351" s="444"/>
      <c r="J1351" s="444"/>
      <c r="K1351" s="444"/>
      <c r="L1351" s="444"/>
      <c r="M1351" s="444"/>
      <c r="N1351" s="444"/>
      <c r="O1351" s="444"/>
      <c r="P1351" s="444"/>
      <c r="Q1351" s="444"/>
      <c r="R1351" s="444"/>
      <c r="S1351" s="444"/>
      <c r="T1351" s="444"/>
      <c r="U1351" s="444"/>
      <c r="V1351" s="444"/>
      <c r="W1351" s="444"/>
      <c r="X1351" s="444"/>
      <c r="Y1351" s="444"/>
      <c r="Z1351" s="444"/>
      <c r="AA1351" s="444"/>
    </row>
    <row r="1352" spans="1:27" ht="14.5">
      <c r="A1352" s="444"/>
      <c r="B1352" s="444"/>
      <c r="C1352" s="444"/>
      <c r="D1352" s="444"/>
      <c r="E1352" s="444"/>
      <c r="F1352" s="444"/>
      <c r="G1352" s="444"/>
      <c r="H1352" s="444"/>
      <c r="I1352" s="444"/>
      <c r="J1352" s="444"/>
      <c r="K1352" s="444"/>
      <c r="L1352" s="444"/>
      <c r="M1352" s="444"/>
      <c r="N1352" s="444"/>
      <c r="O1352" s="444"/>
      <c r="P1352" s="444"/>
      <c r="Q1352" s="444"/>
      <c r="R1352" s="444"/>
      <c r="S1352" s="444"/>
      <c r="T1352" s="444"/>
      <c r="U1352" s="444"/>
      <c r="V1352" s="444"/>
      <c r="W1352" s="444"/>
      <c r="X1352" s="444"/>
      <c r="Y1352" s="444"/>
      <c r="Z1352" s="444"/>
      <c r="AA1352" s="444"/>
    </row>
    <row r="1353" spans="1:27" ht="14.5">
      <c r="A1353" s="444"/>
      <c r="B1353" s="444"/>
      <c r="C1353" s="444"/>
      <c r="D1353" s="444"/>
      <c r="E1353" s="444"/>
      <c r="F1353" s="444"/>
      <c r="G1353" s="444"/>
      <c r="H1353" s="444"/>
      <c r="I1353" s="444"/>
      <c r="J1353" s="444"/>
      <c r="K1353" s="444"/>
      <c r="L1353" s="444"/>
      <c r="M1353" s="444"/>
      <c r="N1353" s="444"/>
      <c r="O1353" s="444"/>
      <c r="P1353" s="444"/>
      <c r="Q1353" s="444"/>
      <c r="R1353" s="444"/>
      <c r="S1353" s="444"/>
      <c r="T1353" s="444"/>
      <c r="U1353" s="444"/>
      <c r="V1353" s="444"/>
      <c r="W1353" s="444"/>
      <c r="X1353" s="444"/>
      <c r="Y1353" s="444"/>
      <c r="Z1353" s="444"/>
      <c r="AA1353" s="444"/>
    </row>
    <row r="1354" spans="1:27" ht="14.5">
      <c r="A1354" s="444"/>
      <c r="B1354" s="444"/>
      <c r="C1354" s="444"/>
      <c r="D1354" s="444"/>
      <c r="E1354" s="444"/>
      <c r="F1354" s="444"/>
      <c r="G1354" s="444"/>
      <c r="H1354" s="444"/>
      <c r="I1354" s="444"/>
      <c r="J1354" s="444"/>
      <c r="K1354" s="444"/>
      <c r="L1354" s="444"/>
      <c r="M1354" s="444"/>
      <c r="N1354" s="444"/>
      <c r="O1354" s="444"/>
      <c r="P1354" s="444"/>
      <c r="Q1354" s="444"/>
      <c r="R1354" s="444"/>
      <c r="S1354" s="444"/>
      <c r="T1354" s="444"/>
      <c r="U1354" s="444"/>
      <c r="V1354" s="444"/>
      <c r="W1354" s="444"/>
      <c r="X1354" s="444"/>
      <c r="Y1354" s="444"/>
      <c r="Z1354" s="444"/>
      <c r="AA1354" s="444"/>
    </row>
    <row r="1355" spans="1:27" ht="14.5">
      <c r="A1355" s="444"/>
      <c r="B1355" s="444"/>
      <c r="C1355" s="444"/>
      <c r="D1355" s="444"/>
      <c r="E1355" s="444"/>
      <c r="F1355" s="444"/>
      <c r="G1355" s="444"/>
      <c r="H1355" s="444"/>
      <c r="I1355" s="444"/>
      <c r="J1355" s="444"/>
      <c r="K1355" s="444"/>
      <c r="L1355" s="444"/>
      <c r="M1355" s="444"/>
      <c r="N1355" s="444"/>
      <c r="O1355" s="444"/>
      <c r="P1355" s="444"/>
      <c r="Q1355" s="444"/>
      <c r="R1355" s="444"/>
      <c r="S1355" s="444"/>
      <c r="T1355" s="444"/>
      <c r="U1355" s="444"/>
      <c r="V1355" s="444"/>
      <c r="W1355" s="444"/>
      <c r="X1355" s="444"/>
      <c r="Y1355" s="444"/>
      <c r="Z1355" s="444"/>
      <c r="AA1355" s="444"/>
    </row>
    <row r="1356" spans="1:27" ht="14.5">
      <c r="A1356" s="444"/>
      <c r="B1356" s="444"/>
      <c r="C1356" s="444"/>
      <c r="D1356" s="444"/>
      <c r="E1356" s="444"/>
      <c r="F1356" s="444"/>
      <c r="G1356" s="444"/>
      <c r="H1356" s="444"/>
      <c r="I1356" s="444"/>
      <c r="J1356" s="444"/>
      <c r="K1356" s="444"/>
      <c r="L1356" s="444"/>
      <c r="M1356" s="444"/>
      <c r="N1356" s="444"/>
      <c r="O1356" s="444"/>
      <c r="P1356" s="444"/>
      <c r="Q1356" s="444"/>
      <c r="R1356" s="444"/>
      <c r="S1356" s="444"/>
      <c r="T1356" s="444"/>
      <c r="U1356" s="444"/>
      <c r="V1356" s="444"/>
      <c r="W1356" s="444"/>
      <c r="X1356" s="444"/>
      <c r="Y1356" s="444"/>
      <c r="Z1356" s="444"/>
      <c r="AA1356" s="444"/>
    </row>
    <row r="1357" spans="1:27" ht="14.5">
      <c r="A1357" s="444"/>
      <c r="B1357" s="444"/>
      <c r="C1357" s="444"/>
      <c r="D1357" s="444"/>
      <c r="E1357" s="444"/>
      <c r="F1357" s="444"/>
      <c r="G1357" s="444"/>
      <c r="H1357" s="444"/>
      <c r="I1357" s="444"/>
      <c r="J1357" s="444"/>
      <c r="K1357" s="444"/>
      <c r="L1357" s="444"/>
      <c r="M1357" s="444"/>
      <c r="N1357" s="444"/>
      <c r="O1357" s="444"/>
      <c r="P1357" s="444"/>
      <c r="Q1357" s="444"/>
      <c r="R1357" s="444"/>
      <c r="S1357" s="444"/>
      <c r="T1357" s="444"/>
      <c r="U1357" s="444"/>
      <c r="V1357" s="444"/>
      <c r="W1357" s="444"/>
      <c r="X1357" s="444"/>
      <c r="Y1357" s="444"/>
      <c r="Z1357" s="444"/>
      <c r="AA1357" s="444"/>
    </row>
    <row r="1358" spans="1:27" ht="14.5">
      <c r="A1358" s="444"/>
      <c r="B1358" s="444"/>
      <c r="C1358" s="444"/>
      <c r="D1358" s="444"/>
      <c r="E1358" s="444"/>
      <c r="F1358" s="444"/>
      <c r="G1358" s="444"/>
      <c r="H1358" s="444"/>
      <c r="I1358" s="444"/>
      <c r="J1358" s="444"/>
      <c r="K1358" s="444"/>
      <c r="L1358" s="444"/>
      <c r="M1358" s="444"/>
      <c r="N1358" s="444"/>
      <c r="O1358" s="444"/>
      <c r="P1358" s="444"/>
      <c r="Q1358" s="444"/>
      <c r="R1358" s="444"/>
      <c r="S1358" s="444"/>
      <c r="T1358" s="444"/>
      <c r="U1358" s="444"/>
      <c r="V1358" s="444"/>
      <c r="W1358" s="444"/>
      <c r="X1358" s="444"/>
      <c r="Y1358" s="444"/>
      <c r="Z1358" s="444"/>
      <c r="AA1358" s="444"/>
    </row>
    <row r="1359" spans="1:27" ht="14.5">
      <c r="A1359" s="444"/>
      <c r="B1359" s="444"/>
      <c r="C1359" s="444"/>
      <c r="D1359" s="444"/>
      <c r="E1359" s="444"/>
      <c r="F1359" s="444"/>
      <c r="G1359" s="444"/>
      <c r="H1359" s="444"/>
      <c r="I1359" s="444"/>
      <c r="J1359" s="444"/>
      <c r="K1359" s="444"/>
      <c r="L1359" s="444"/>
      <c r="M1359" s="444"/>
      <c r="N1359" s="444"/>
      <c r="O1359" s="444"/>
      <c r="P1359" s="444"/>
      <c r="Q1359" s="444"/>
      <c r="R1359" s="444"/>
      <c r="S1359" s="444"/>
      <c r="T1359" s="444"/>
      <c r="U1359" s="444"/>
      <c r="V1359" s="444"/>
      <c r="W1359" s="444"/>
      <c r="X1359" s="444"/>
      <c r="Y1359" s="444"/>
      <c r="Z1359" s="444"/>
      <c r="AA1359" s="444"/>
    </row>
    <row r="1360" spans="1:27" ht="14.5">
      <c r="A1360" s="444"/>
      <c r="B1360" s="444"/>
      <c r="C1360" s="444"/>
      <c r="D1360" s="444"/>
      <c r="E1360" s="444"/>
      <c r="F1360" s="444"/>
      <c r="G1360" s="444"/>
      <c r="H1360" s="444"/>
      <c r="I1360" s="444"/>
      <c r="J1360" s="444"/>
      <c r="K1360" s="444"/>
      <c r="L1360" s="444"/>
      <c r="M1360" s="444"/>
      <c r="N1360" s="444"/>
      <c r="O1360" s="444"/>
      <c r="P1360" s="444"/>
      <c r="Q1360" s="444"/>
      <c r="R1360" s="444"/>
      <c r="S1360" s="444"/>
      <c r="T1360" s="444"/>
      <c r="U1360" s="444"/>
      <c r="V1360" s="444"/>
      <c r="W1360" s="444"/>
      <c r="X1360" s="444"/>
      <c r="Y1360" s="444"/>
      <c r="Z1360" s="444"/>
      <c r="AA1360" s="444"/>
    </row>
    <row r="1361" spans="1:27" ht="14.5">
      <c r="A1361" s="444"/>
      <c r="B1361" s="444"/>
      <c r="C1361" s="444"/>
      <c r="D1361" s="444"/>
      <c r="E1361" s="444"/>
      <c r="F1361" s="444"/>
      <c r="G1361" s="444"/>
      <c r="H1361" s="444"/>
      <c r="I1361" s="444"/>
      <c r="J1361" s="444"/>
      <c r="K1361" s="444"/>
      <c r="L1361" s="444"/>
      <c r="M1361" s="444"/>
      <c r="N1361" s="444"/>
      <c r="O1361" s="444"/>
      <c r="P1361" s="444"/>
      <c r="Q1361" s="444"/>
      <c r="R1361" s="444"/>
      <c r="S1361" s="444"/>
      <c r="T1361" s="444"/>
      <c r="U1361" s="444"/>
      <c r="V1361" s="444"/>
      <c r="W1361" s="444"/>
      <c r="X1361" s="444"/>
      <c r="Y1361" s="444"/>
      <c r="Z1361" s="444"/>
      <c r="AA1361" s="444"/>
    </row>
    <row r="1362" spans="1:27" ht="14.5">
      <c r="A1362" s="444"/>
      <c r="B1362" s="444"/>
      <c r="C1362" s="444"/>
      <c r="D1362" s="444"/>
      <c r="E1362" s="444"/>
      <c r="F1362" s="444"/>
      <c r="G1362" s="444"/>
      <c r="H1362" s="444"/>
      <c r="I1362" s="444"/>
      <c r="J1362" s="444"/>
      <c r="K1362" s="444"/>
      <c r="L1362" s="444"/>
      <c r="M1362" s="444"/>
      <c r="N1362" s="444"/>
      <c r="O1362" s="444"/>
      <c r="P1362" s="444"/>
      <c r="Q1362" s="444"/>
      <c r="R1362" s="444"/>
      <c r="S1362" s="444"/>
      <c r="T1362" s="444"/>
      <c r="U1362" s="444"/>
      <c r="V1362" s="444"/>
      <c r="W1362" s="444"/>
      <c r="X1362" s="444"/>
      <c r="Y1362" s="444"/>
      <c r="Z1362" s="444"/>
      <c r="AA1362" s="444"/>
    </row>
    <row r="1363" spans="1:27" ht="14.5">
      <c r="A1363" s="444"/>
      <c r="B1363" s="444"/>
      <c r="C1363" s="444"/>
      <c r="D1363" s="444"/>
      <c r="E1363" s="444"/>
      <c r="F1363" s="444"/>
      <c r="G1363" s="444"/>
      <c r="H1363" s="444"/>
      <c r="I1363" s="444"/>
      <c r="J1363" s="444"/>
      <c r="K1363" s="444"/>
      <c r="L1363" s="444"/>
      <c r="M1363" s="444"/>
      <c r="N1363" s="444"/>
      <c r="O1363" s="444"/>
      <c r="P1363" s="444"/>
      <c r="Q1363" s="444"/>
      <c r="R1363" s="444"/>
      <c r="S1363" s="444"/>
      <c r="T1363" s="444"/>
      <c r="U1363" s="444"/>
      <c r="V1363" s="444"/>
      <c r="W1363" s="444"/>
      <c r="X1363" s="444"/>
      <c r="Y1363" s="444"/>
      <c r="Z1363" s="444"/>
      <c r="AA1363" s="444"/>
    </row>
    <row r="1364" spans="1:27" ht="14.5">
      <c r="A1364" s="444"/>
      <c r="B1364" s="444"/>
      <c r="C1364" s="444"/>
      <c r="D1364" s="444"/>
      <c r="E1364" s="444"/>
      <c r="F1364" s="444"/>
      <c r="G1364" s="444"/>
      <c r="H1364" s="444"/>
      <c r="I1364" s="444"/>
      <c r="J1364" s="444"/>
      <c r="K1364" s="444"/>
      <c r="L1364" s="444"/>
      <c r="M1364" s="444"/>
      <c r="N1364" s="444"/>
      <c r="O1364" s="444"/>
      <c r="P1364" s="444"/>
      <c r="Q1364" s="444"/>
      <c r="R1364" s="444"/>
      <c r="S1364" s="444"/>
      <c r="T1364" s="444"/>
      <c r="U1364" s="444"/>
      <c r="V1364" s="444"/>
      <c r="W1364" s="444"/>
      <c r="X1364" s="444"/>
      <c r="Y1364" s="444"/>
      <c r="Z1364" s="444"/>
      <c r="AA1364" s="444"/>
    </row>
    <row r="1365" spans="1:27" ht="14.5">
      <c r="A1365" s="444"/>
      <c r="B1365" s="444"/>
      <c r="C1365" s="444"/>
      <c r="D1365" s="444"/>
      <c r="E1365" s="444"/>
      <c r="F1365" s="444"/>
      <c r="G1365" s="444"/>
      <c r="H1365" s="444"/>
      <c r="I1365" s="444"/>
      <c r="J1365" s="444"/>
      <c r="K1365" s="444"/>
      <c r="L1365" s="444"/>
      <c r="M1365" s="444"/>
      <c r="N1365" s="444"/>
      <c r="O1365" s="444"/>
      <c r="P1365" s="444"/>
      <c r="Q1365" s="444"/>
      <c r="R1365" s="444"/>
      <c r="S1365" s="444"/>
      <c r="T1365" s="444"/>
      <c r="U1365" s="444"/>
      <c r="V1365" s="444"/>
      <c r="W1365" s="444"/>
      <c r="X1365" s="444"/>
      <c r="Y1365" s="444"/>
      <c r="Z1365" s="444"/>
      <c r="AA1365" s="444"/>
    </row>
    <row r="1366" spans="1:27" ht="14.5">
      <c r="A1366" s="444"/>
      <c r="B1366" s="444"/>
      <c r="C1366" s="444"/>
      <c r="D1366" s="444"/>
      <c r="E1366" s="444"/>
      <c r="F1366" s="444"/>
      <c r="G1366" s="444"/>
      <c r="H1366" s="444"/>
      <c r="I1366" s="444"/>
      <c r="J1366" s="444"/>
      <c r="K1366" s="444"/>
      <c r="L1366" s="444"/>
      <c r="M1366" s="444"/>
      <c r="N1366" s="444"/>
      <c r="O1366" s="444"/>
      <c r="P1366" s="444"/>
      <c r="Q1366" s="444"/>
      <c r="R1366" s="444"/>
      <c r="S1366" s="444"/>
      <c r="T1366" s="444"/>
      <c r="U1366" s="444"/>
      <c r="V1366" s="444"/>
      <c r="W1366" s="444"/>
      <c r="X1366" s="444"/>
      <c r="Y1366" s="444"/>
      <c r="Z1366" s="444"/>
      <c r="AA1366" s="444"/>
    </row>
    <row r="1367" spans="1:27" ht="14.5">
      <c r="A1367" s="444"/>
      <c r="B1367" s="444"/>
      <c r="C1367" s="444"/>
      <c r="D1367" s="444"/>
      <c r="E1367" s="444"/>
      <c r="F1367" s="444"/>
      <c r="G1367" s="444"/>
      <c r="H1367" s="444"/>
      <c r="I1367" s="444"/>
      <c r="J1367" s="444"/>
      <c r="K1367" s="444"/>
      <c r="L1367" s="444"/>
      <c r="M1367" s="444"/>
      <c r="N1367" s="444"/>
      <c r="O1367" s="444"/>
      <c r="P1367" s="444"/>
      <c r="Q1367" s="444"/>
      <c r="R1367" s="444"/>
      <c r="S1367" s="444"/>
      <c r="T1367" s="444"/>
      <c r="U1367" s="444"/>
      <c r="V1367" s="444"/>
      <c r="W1367" s="444"/>
      <c r="X1367" s="444"/>
      <c r="Y1367" s="444"/>
      <c r="Z1367" s="444"/>
      <c r="AA1367" s="444"/>
    </row>
    <row r="1368" spans="1:27" ht="14.5">
      <c r="A1368" s="444"/>
      <c r="B1368" s="444"/>
      <c r="C1368" s="444"/>
      <c r="D1368" s="444"/>
      <c r="E1368" s="444"/>
      <c r="F1368" s="444"/>
      <c r="G1368" s="444"/>
      <c r="H1368" s="444"/>
      <c r="I1368" s="444"/>
      <c r="J1368" s="444"/>
      <c r="K1368" s="444"/>
      <c r="L1368" s="444"/>
      <c r="M1368" s="444"/>
      <c r="N1368" s="444"/>
      <c r="O1368" s="444"/>
      <c r="P1368" s="444"/>
      <c r="Q1368" s="444"/>
      <c r="R1368" s="444"/>
      <c r="S1368" s="444"/>
      <c r="T1368" s="444"/>
      <c r="U1368" s="444"/>
      <c r="V1368" s="444"/>
      <c r="W1368" s="444"/>
      <c r="X1368" s="444"/>
      <c r="Y1368" s="444"/>
      <c r="Z1368" s="444"/>
      <c r="AA1368" s="444"/>
    </row>
    <row r="1369" spans="1:27" ht="14.5">
      <c r="A1369" s="444"/>
      <c r="B1369" s="444"/>
      <c r="C1369" s="444"/>
      <c r="D1369" s="444"/>
      <c r="E1369" s="444"/>
      <c r="F1369" s="444"/>
      <c r="G1369" s="444"/>
      <c r="H1369" s="444"/>
      <c r="I1369" s="444"/>
      <c r="J1369" s="444"/>
      <c r="K1369" s="444"/>
      <c r="L1369" s="444"/>
      <c r="M1369" s="444"/>
      <c r="N1369" s="444"/>
      <c r="O1369" s="444"/>
      <c r="P1369" s="444"/>
      <c r="Q1369" s="444"/>
      <c r="R1369" s="444"/>
      <c r="S1369" s="444"/>
      <c r="T1369" s="444"/>
      <c r="U1369" s="444"/>
      <c r="V1369" s="444"/>
      <c r="W1369" s="444"/>
      <c r="X1369" s="444"/>
      <c r="Y1369" s="444"/>
      <c r="Z1369" s="444"/>
      <c r="AA1369" s="444"/>
    </row>
    <row r="1370" spans="1:27" ht="14.5">
      <c r="A1370" s="444"/>
      <c r="B1370" s="444"/>
      <c r="C1370" s="444"/>
      <c r="D1370" s="444"/>
      <c r="E1370" s="444"/>
      <c r="F1370" s="444"/>
      <c r="G1370" s="444"/>
      <c r="H1370" s="444"/>
      <c r="I1370" s="444"/>
      <c r="J1370" s="444"/>
      <c r="K1370" s="444"/>
      <c r="L1370" s="444"/>
      <c r="M1370" s="444"/>
      <c r="N1370" s="444"/>
      <c r="O1370" s="444"/>
      <c r="P1370" s="444"/>
      <c r="Q1370" s="444"/>
      <c r="R1370" s="444"/>
      <c r="S1370" s="444"/>
      <c r="T1370" s="444"/>
      <c r="U1370" s="444"/>
      <c r="V1370" s="444"/>
      <c r="W1370" s="444"/>
      <c r="X1370" s="444"/>
      <c r="Y1370" s="444"/>
      <c r="Z1370" s="444"/>
      <c r="AA1370" s="444"/>
    </row>
    <row r="1371" spans="1:27" ht="14.5">
      <c r="A1371" s="444"/>
      <c r="B1371" s="444"/>
      <c r="C1371" s="444"/>
      <c r="D1371" s="444"/>
      <c r="E1371" s="444"/>
      <c r="F1371" s="444"/>
      <c r="G1371" s="444"/>
      <c r="H1371" s="444"/>
      <c r="I1371" s="444"/>
      <c r="J1371" s="444"/>
      <c r="K1371" s="444"/>
      <c r="L1371" s="444"/>
      <c r="M1371" s="444"/>
      <c r="N1371" s="444"/>
      <c r="O1371" s="444"/>
      <c r="P1371" s="444"/>
      <c r="Q1371" s="444"/>
      <c r="R1371" s="444"/>
      <c r="S1371" s="444"/>
      <c r="T1371" s="444"/>
      <c r="U1371" s="444"/>
      <c r="V1371" s="444"/>
      <c r="W1371" s="444"/>
      <c r="X1371" s="444"/>
      <c r="Y1371" s="444"/>
      <c r="Z1371" s="444"/>
      <c r="AA1371" s="444"/>
    </row>
    <row r="1372" spans="1:27" ht="14.5">
      <c r="A1372" s="444"/>
      <c r="B1372" s="444"/>
      <c r="C1372" s="444"/>
      <c r="D1372" s="444"/>
      <c r="E1372" s="444"/>
      <c r="F1372" s="444"/>
      <c r="G1372" s="444"/>
      <c r="H1372" s="444"/>
      <c r="I1372" s="444"/>
      <c r="J1372" s="444"/>
      <c r="K1372" s="444"/>
      <c r="L1372" s="444"/>
      <c r="M1372" s="444"/>
      <c r="N1372" s="444"/>
      <c r="O1372" s="444"/>
      <c r="P1372" s="444"/>
      <c r="Q1372" s="444"/>
      <c r="R1372" s="444"/>
      <c r="S1372" s="444"/>
      <c r="T1372" s="444"/>
      <c r="U1372" s="444"/>
      <c r="V1372" s="444"/>
      <c r="W1372" s="444"/>
      <c r="X1372" s="444"/>
      <c r="Y1372" s="444"/>
      <c r="Z1372" s="444"/>
      <c r="AA1372" s="444"/>
    </row>
    <row r="1373" spans="1:27" ht="14.5">
      <c r="A1373" s="444"/>
      <c r="B1373" s="444"/>
      <c r="C1373" s="444"/>
      <c r="D1373" s="444"/>
      <c r="E1373" s="444"/>
      <c r="F1373" s="444"/>
      <c r="G1373" s="444"/>
      <c r="H1373" s="444"/>
      <c r="I1373" s="444"/>
      <c r="J1373" s="444"/>
      <c r="K1373" s="444"/>
      <c r="L1373" s="444"/>
      <c r="M1373" s="444"/>
      <c r="N1373" s="444"/>
      <c r="O1373" s="444"/>
      <c r="P1373" s="444"/>
      <c r="Q1373" s="444"/>
      <c r="R1373" s="444"/>
      <c r="S1373" s="444"/>
      <c r="T1373" s="444"/>
      <c r="U1373" s="444"/>
      <c r="V1373" s="444"/>
      <c r="W1373" s="444"/>
      <c r="X1373" s="444"/>
      <c r="Y1373" s="444"/>
      <c r="Z1373" s="444"/>
      <c r="AA1373" s="444"/>
    </row>
    <row r="1374" spans="1:27" ht="14.5">
      <c r="A1374" s="444"/>
      <c r="B1374" s="444"/>
      <c r="C1374" s="444"/>
      <c r="D1374" s="444"/>
      <c r="E1374" s="444"/>
      <c r="F1374" s="444"/>
      <c r="G1374" s="444"/>
      <c r="H1374" s="444"/>
      <c r="I1374" s="444"/>
      <c r="J1374" s="444"/>
      <c r="K1374" s="444"/>
      <c r="L1374" s="444"/>
      <c r="M1374" s="444"/>
      <c r="N1374" s="444"/>
      <c r="O1374" s="444"/>
      <c r="P1374" s="444"/>
      <c r="Q1374" s="444"/>
      <c r="R1374" s="444"/>
      <c r="S1374" s="444"/>
      <c r="T1374" s="444"/>
      <c r="U1374" s="444"/>
      <c r="V1374" s="444"/>
      <c r="W1374" s="444"/>
      <c r="X1374" s="444"/>
      <c r="Y1374" s="444"/>
      <c r="Z1374" s="444"/>
      <c r="AA1374" s="444"/>
    </row>
    <row r="1375" spans="1:27" ht="14.5">
      <c r="A1375" s="444"/>
      <c r="B1375" s="444"/>
      <c r="C1375" s="444"/>
      <c r="D1375" s="444"/>
      <c r="E1375" s="444"/>
      <c r="F1375" s="444"/>
      <c r="G1375" s="444"/>
      <c r="H1375" s="444"/>
      <c r="I1375" s="444"/>
      <c r="J1375" s="444"/>
      <c r="K1375" s="444"/>
      <c r="L1375" s="444"/>
      <c r="M1375" s="444"/>
      <c r="N1375" s="444"/>
      <c r="O1375" s="444"/>
      <c r="P1375" s="444"/>
      <c r="Q1375" s="444"/>
      <c r="R1375" s="444"/>
      <c r="S1375" s="444"/>
      <c r="T1375" s="444"/>
      <c r="U1375" s="444"/>
      <c r="V1375" s="444"/>
      <c r="W1375" s="444"/>
      <c r="X1375" s="444"/>
      <c r="Y1375" s="444"/>
      <c r="Z1375" s="444"/>
      <c r="AA1375" s="444"/>
    </row>
    <row r="1376" spans="1:27" ht="14.5">
      <c r="A1376" s="444"/>
      <c r="B1376" s="444"/>
      <c r="C1376" s="444"/>
      <c r="D1376" s="444"/>
      <c r="E1376" s="444"/>
      <c r="F1376" s="444"/>
      <c r="G1376" s="444"/>
      <c r="H1376" s="444"/>
      <c r="I1376" s="444"/>
      <c r="J1376" s="444"/>
      <c r="K1376" s="444"/>
      <c r="L1376" s="444"/>
      <c r="M1376" s="444"/>
      <c r="N1376" s="444"/>
      <c r="O1376" s="444"/>
      <c r="P1376" s="444"/>
      <c r="Q1376" s="444"/>
      <c r="R1376" s="444"/>
      <c r="S1376" s="444"/>
      <c r="T1376" s="444"/>
      <c r="U1376" s="444"/>
      <c r="V1376" s="444"/>
      <c r="W1376" s="444"/>
      <c r="X1376" s="444"/>
      <c r="Y1376" s="444"/>
      <c r="Z1376" s="444"/>
      <c r="AA1376" s="444"/>
    </row>
    <row r="1377" spans="1:27" ht="14.5">
      <c r="A1377" s="444"/>
      <c r="B1377" s="444"/>
      <c r="C1377" s="444"/>
      <c r="D1377" s="444"/>
      <c r="E1377" s="444"/>
      <c r="F1377" s="444"/>
      <c r="G1377" s="444"/>
      <c r="H1377" s="444"/>
      <c r="I1377" s="444"/>
      <c r="J1377" s="444"/>
      <c r="K1377" s="444"/>
      <c r="L1377" s="444"/>
      <c r="M1377" s="444"/>
      <c r="N1377" s="444"/>
      <c r="O1377" s="444"/>
      <c r="P1377" s="444"/>
      <c r="Q1377" s="444"/>
      <c r="R1377" s="444"/>
      <c r="S1377" s="444"/>
      <c r="T1377" s="444"/>
      <c r="U1377" s="444"/>
      <c r="V1377" s="444"/>
      <c r="W1377" s="444"/>
      <c r="X1377" s="444"/>
      <c r="Y1377" s="444"/>
      <c r="Z1377" s="444"/>
      <c r="AA1377" s="444"/>
    </row>
    <row r="1378" spans="1:27" ht="14.5">
      <c r="A1378" s="444"/>
      <c r="B1378" s="444"/>
      <c r="C1378" s="444"/>
      <c r="D1378" s="444"/>
      <c r="E1378" s="444"/>
      <c r="F1378" s="444"/>
      <c r="G1378" s="444"/>
      <c r="H1378" s="444"/>
      <c r="I1378" s="444"/>
      <c r="J1378" s="444"/>
      <c r="K1378" s="444"/>
      <c r="L1378" s="444"/>
      <c r="M1378" s="444"/>
      <c r="N1378" s="444"/>
      <c r="O1378" s="444"/>
      <c r="P1378" s="444"/>
      <c r="Q1378" s="444"/>
      <c r="R1378" s="444"/>
      <c r="S1378" s="444"/>
      <c r="T1378" s="444"/>
      <c r="U1378" s="444"/>
      <c r="V1378" s="444"/>
      <c r="W1378" s="444"/>
      <c r="X1378" s="444"/>
      <c r="Y1378" s="444"/>
      <c r="Z1378" s="444"/>
      <c r="AA1378" s="444"/>
    </row>
    <row r="1379" spans="1:27" ht="14.5">
      <c r="A1379" s="444"/>
      <c r="B1379" s="444"/>
      <c r="C1379" s="444"/>
      <c r="D1379" s="444"/>
      <c r="E1379" s="444"/>
      <c r="F1379" s="444"/>
      <c r="G1379" s="444"/>
      <c r="H1379" s="444"/>
      <c r="I1379" s="444"/>
      <c r="J1379" s="444"/>
      <c r="K1379" s="444"/>
      <c r="L1379" s="444"/>
      <c r="M1379" s="444"/>
      <c r="N1379" s="444"/>
      <c r="O1379" s="444"/>
      <c r="P1379" s="444"/>
      <c r="Q1379" s="444"/>
      <c r="R1379" s="444"/>
      <c r="S1379" s="444"/>
      <c r="T1379" s="444"/>
      <c r="U1379" s="444"/>
      <c r="V1379" s="444"/>
      <c r="W1379" s="444"/>
      <c r="X1379" s="444"/>
      <c r="Y1379" s="444"/>
      <c r="Z1379" s="444"/>
      <c r="AA1379" s="444"/>
    </row>
    <row r="1380" spans="1:27" ht="14.5">
      <c r="A1380" s="444"/>
      <c r="B1380" s="444"/>
      <c r="C1380" s="444"/>
      <c r="D1380" s="444"/>
      <c r="E1380" s="444"/>
      <c r="F1380" s="444"/>
      <c r="G1380" s="444"/>
      <c r="H1380" s="444"/>
      <c r="I1380" s="444"/>
      <c r="J1380" s="444"/>
      <c r="K1380" s="444"/>
      <c r="L1380" s="444"/>
      <c r="M1380" s="444"/>
      <c r="N1380" s="444"/>
      <c r="O1380" s="444"/>
      <c r="P1380" s="444"/>
      <c r="Q1380" s="444"/>
      <c r="R1380" s="444"/>
      <c r="S1380" s="444"/>
      <c r="T1380" s="444"/>
      <c r="U1380" s="444"/>
      <c r="V1380" s="444"/>
      <c r="W1380" s="444"/>
      <c r="X1380" s="444"/>
      <c r="Y1380" s="444"/>
      <c r="Z1380" s="444"/>
      <c r="AA1380" s="444"/>
    </row>
    <row r="1381" spans="1:27" ht="14.5">
      <c r="A1381" s="444"/>
      <c r="B1381" s="444"/>
      <c r="C1381" s="444"/>
      <c r="D1381" s="444"/>
      <c r="E1381" s="444"/>
      <c r="F1381" s="444"/>
      <c r="G1381" s="444"/>
      <c r="H1381" s="444"/>
      <c r="I1381" s="444"/>
      <c r="J1381" s="444"/>
      <c r="K1381" s="444"/>
      <c r="L1381" s="444"/>
      <c r="M1381" s="444"/>
      <c r="N1381" s="444"/>
      <c r="O1381" s="444"/>
      <c r="P1381" s="444"/>
      <c r="Q1381" s="444"/>
      <c r="R1381" s="444"/>
      <c r="S1381" s="444"/>
      <c r="T1381" s="444"/>
      <c r="U1381" s="444"/>
      <c r="V1381" s="444"/>
      <c r="W1381" s="444"/>
      <c r="X1381" s="444"/>
      <c r="Y1381" s="444"/>
      <c r="Z1381" s="444"/>
      <c r="AA1381" s="444"/>
    </row>
    <row r="1382" spans="1:27" ht="14.5">
      <c r="A1382" s="444"/>
      <c r="B1382" s="444"/>
      <c r="C1382" s="444"/>
      <c r="D1382" s="444"/>
      <c r="E1382" s="444"/>
      <c r="F1382" s="444"/>
      <c r="G1382" s="444"/>
      <c r="H1382" s="444"/>
      <c r="I1382" s="444"/>
      <c r="J1382" s="444"/>
      <c r="K1382" s="444"/>
      <c r="L1382" s="444"/>
      <c r="M1382" s="444"/>
      <c r="N1382" s="444"/>
      <c r="O1382" s="444"/>
      <c r="P1382" s="444"/>
      <c r="Q1382" s="444"/>
      <c r="R1382" s="444"/>
      <c r="S1382" s="444"/>
      <c r="T1382" s="444"/>
      <c r="U1382" s="444"/>
      <c r="V1382" s="444"/>
      <c r="W1382" s="444"/>
      <c r="X1382" s="444"/>
      <c r="Y1382" s="444"/>
      <c r="Z1382" s="444"/>
      <c r="AA1382" s="444"/>
    </row>
    <row r="1383" spans="1:27" ht="14.5">
      <c r="A1383" s="444"/>
      <c r="B1383" s="444"/>
      <c r="C1383" s="444"/>
      <c r="D1383" s="444"/>
      <c r="E1383" s="444"/>
      <c r="F1383" s="444"/>
      <c r="G1383" s="444"/>
      <c r="H1383" s="444"/>
      <c r="I1383" s="444"/>
      <c r="J1383" s="444"/>
      <c r="K1383" s="444"/>
      <c r="L1383" s="444"/>
      <c r="M1383" s="444"/>
      <c r="N1383" s="444"/>
      <c r="O1383" s="444"/>
      <c r="P1383" s="444"/>
      <c r="Q1383" s="444"/>
      <c r="R1383" s="444"/>
      <c r="S1383" s="444"/>
      <c r="T1383" s="444"/>
      <c r="U1383" s="444"/>
      <c r="V1383" s="444"/>
      <c r="W1383" s="444"/>
      <c r="X1383" s="444"/>
      <c r="Y1383" s="444"/>
      <c r="Z1383" s="444"/>
      <c r="AA1383" s="444"/>
    </row>
    <row r="1384" spans="1:27" ht="14.5">
      <c r="A1384" s="444"/>
      <c r="B1384" s="444"/>
      <c r="C1384" s="444"/>
      <c r="D1384" s="444"/>
      <c r="E1384" s="444"/>
      <c r="F1384" s="444"/>
      <c r="G1384" s="444"/>
      <c r="H1384" s="444"/>
      <c r="I1384" s="444"/>
      <c r="J1384" s="444"/>
      <c r="K1384" s="444"/>
      <c r="L1384" s="444"/>
      <c r="M1384" s="444"/>
      <c r="N1384" s="444"/>
      <c r="O1384" s="444"/>
      <c r="P1384" s="444"/>
      <c r="Q1384" s="444"/>
      <c r="R1384" s="444"/>
      <c r="S1384" s="444"/>
      <c r="T1384" s="444"/>
      <c r="U1384" s="444"/>
      <c r="V1384" s="444"/>
      <c r="W1384" s="444"/>
      <c r="X1384" s="444"/>
      <c r="Y1384" s="444"/>
      <c r="Z1384" s="444"/>
      <c r="AA1384" s="444"/>
    </row>
    <row r="1385" spans="1:27" ht="14.5">
      <c r="A1385" s="444"/>
      <c r="B1385" s="444"/>
      <c r="C1385" s="444"/>
      <c r="D1385" s="444"/>
      <c r="E1385" s="444"/>
      <c r="F1385" s="444"/>
      <c r="G1385" s="444"/>
      <c r="H1385" s="444"/>
      <c r="I1385" s="444"/>
      <c r="J1385" s="444"/>
      <c r="K1385" s="444"/>
      <c r="L1385" s="444"/>
      <c r="M1385" s="444"/>
      <c r="N1385" s="444"/>
      <c r="O1385" s="444"/>
      <c r="P1385" s="444"/>
      <c r="Q1385" s="444"/>
      <c r="R1385" s="444"/>
      <c r="S1385" s="444"/>
      <c r="T1385" s="444"/>
      <c r="U1385" s="444"/>
      <c r="V1385" s="444"/>
      <c r="W1385" s="444"/>
      <c r="X1385" s="444"/>
      <c r="Y1385" s="444"/>
      <c r="Z1385" s="444"/>
      <c r="AA1385" s="444"/>
    </row>
    <row r="1386" spans="1:27" ht="14.5">
      <c r="A1386" s="444"/>
      <c r="B1386" s="444"/>
      <c r="C1386" s="444"/>
      <c r="D1386" s="444"/>
      <c r="E1386" s="444"/>
      <c r="F1386" s="444"/>
      <c r="G1386" s="444"/>
      <c r="H1386" s="444"/>
      <c r="I1386" s="444"/>
      <c r="J1386" s="444"/>
      <c r="K1386" s="444"/>
      <c r="L1386" s="444"/>
      <c r="M1386" s="444"/>
      <c r="N1386" s="444"/>
      <c r="O1386" s="444"/>
      <c r="P1386" s="444"/>
      <c r="Q1386" s="444"/>
      <c r="R1386" s="444"/>
      <c r="S1386" s="444"/>
      <c r="T1386" s="444"/>
      <c r="U1386" s="444"/>
      <c r="V1386" s="444"/>
      <c r="W1386" s="444"/>
      <c r="X1386" s="444"/>
      <c r="Y1386" s="444"/>
      <c r="Z1386" s="444"/>
      <c r="AA1386" s="444"/>
    </row>
    <row r="1387" spans="1:27" ht="14.5">
      <c r="A1387" s="444"/>
      <c r="B1387" s="444"/>
      <c r="C1387" s="444"/>
      <c r="D1387" s="444"/>
      <c r="E1387" s="444"/>
      <c r="F1387" s="444"/>
      <c r="G1387" s="444"/>
      <c r="H1387" s="444"/>
      <c r="I1387" s="444"/>
      <c r="J1387" s="444"/>
      <c r="K1387" s="444"/>
      <c r="L1387" s="444"/>
      <c r="M1387" s="444"/>
      <c r="N1387" s="444"/>
      <c r="O1387" s="444"/>
      <c r="P1387" s="444"/>
      <c r="Q1387" s="444"/>
      <c r="R1387" s="444"/>
      <c r="S1387" s="444"/>
      <c r="T1387" s="444"/>
      <c r="U1387" s="444"/>
      <c r="V1387" s="444"/>
      <c r="W1387" s="444"/>
      <c r="X1387" s="444"/>
      <c r="Y1387" s="444"/>
      <c r="Z1387" s="444"/>
      <c r="AA1387" s="444"/>
    </row>
    <row r="1388" spans="1:27" ht="14.5">
      <c r="A1388" s="444"/>
      <c r="B1388" s="444"/>
      <c r="C1388" s="444"/>
      <c r="D1388" s="444"/>
      <c r="E1388" s="444"/>
      <c r="F1388" s="444"/>
      <c r="G1388" s="444"/>
      <c r="H1388" s="444"/>
      <c r="I1388" s="444"/>
      <c r="J1388" s="444"/>
      <c r="K1388" s="444"/>
      <c r="L1388" s="444"/>
      <c r="M1388" s="444"/>
      <c r="N1388" s="444"/>
      <c r="O1388" s="444"/>
      <c r="P1388" s="444"/>
      <c r="Q1388" s="444"/>
      <c r="R1388" s="444"/>
      <c r="S1388" s="444"/>
      <c r="T1388" s="444"/>
      <c r="U1388" s="444"/>
      <c r="V1388" s="444"/>
      <c r="W1388" s="444"/>
      <c r="X1388" s="444"/>
      <c r="Y1388" s="444"/>
      <c r="Z1388" s="444"/>
      <c r="AA1388" s="444"/>
    </row>
    <row r="1389" spans="1:27" ht="14.5">
      <c r="A1389" s="444"/>
      <c r="B1389" s="444"/>
      <c r="C1389" s="444"/>
      <c r="D1389" s="444"/>
      <c r="E1389" s="444"/>
      <c r="F1389" s="444"/>
      <c r="G1389" s="444"/>
      <c r="H1389" s="444"/>
      <c r="I1389" s="444"/>
      <c r="J1389" s="444"/>
      <c r="K1389" s="444"/>
      <c r="L1389" s="444"/>
      <c r="M1389" s="444"/>
      <c r="N1389" s="444"/>
      <c r="O1389" s="444"/>
      <c r="P1389" s="444"/>
      <c r="Q1389" s="444"/>
      <c r="R1389" s="444"/>
      <c r="S1389" s="444"/>
      <c r="T1389" s="444"/>
      <c r="U1389" s="444"/>
      <c r="V1389" s="444"/>
      <c r="W1389" s="444"/>
      <c r="X1389" s="444"/>
      <c r="Y1389" s="444"/>
      <c r="Z1389" s="444"/>
      <c r="AA1389" s="444"/>
    </row>
    <row r="1390" spans="1:27" ht="14.5">
      <c r="A1390" s="444"/>
      <c r="B1390" s="444"/>
      <c r="C1390" s="444"/>
      <c r="D1390" s="444"/>
      <c r="E1390" s="444"/>
      <c r="F1390" s="444"/>
      <c r="G1390" s="444"/>
      <c r="H1390" s="444"/>
      <c r="I1390" s="444"/>
      <c r="J1390" s="444"/>
      <c r="K1390" s="444"/>
      <c r="L1390" s="444"/>
      <c r="M1390" s="444"/>
      <c r="N1390" s="444"/>
      <c r="O1390" s="444"/>
      <c r="P1390" s="444"/>
      <c r="Q1390" s="444"/>
      <c r="R1390" s="444"/>
      <c r="S1390" s="444"/>
      <c r="T1390" s="444"/>
      <c r="U1390" s="444"/>
      <c r="V1390" s="444"/>
      <c r="W1390" s="444"/>
      <c r="X1390" s="444"/>
      <c r="Y1390" s="444"/>
      <c r="Z1390" s="444"/>
      <c r="AA1390" s="444"/>
    </row>
    <row r="1391" spans="1:27" ht="14.5">
      <c r="A1391" s="444"/>
      <c r="B1391" s="444"/>
      <c r="C1391" s="444"/>
      <c r="D1391" s="444"/>
      <c r="E1391" s="444"/>
      <c r="F1391" s="444"/>
      <c r="G1391" s="444"/>
      <c r="H1391" s="444"/>
      <c r="I1391" s="444"/>
      <c r="J1391" s="444"/>
      <c r="K1391" s="444"/>
      <c r="L1391" s="444"/>
      <c r="M1391" s="444"/>
      <c r="N1391" s="444"/>
      <c r="O1391" s="444"/>
      <c r="P1391" s="444"/>
      <c r="Q1391" s="444"/>
      <c r="R1391" s="444"/>
      <c r="S1391" s="444"/>
      <c r="T1391" s="444"/>
      <c r="U1391" s="444"/>
      <c r="V1391" s="444"/>
      <c r="W1391" s="444"/>
      <c r="X1391" s="444"/>
      <c r="Y1391" s="444"/>
      <c r="Z1391" s="444"/>
      <c r="AA1391" s="444"/>
    </row>
    <row r="1392" spans="1:27" ht="14.5">
      <c r="A1392" s="444"/>
      <c r="B1392" s="444"/>
      <c r="C1392" s="444"/>
      <c r="D1392" s="444"/>
      <c r="E1392" s="444"/>
      <c r="F1392" s="444"/>
      <c r="G1392" s="444"/>
      <c r="H1392" s="444"/>
      <c r="I1392" s="444"/>
      <c r="J1392" s="444"/>
      <c r="K1392" s="444"/>
      <c r="L1392" s="444"/>
      <c r="M1392" s="444"/>
      <c r="N1392" s="444"/>
      <c r="O1392" s="444"/>
      <c r="P1392" s="444"/>
      <c r="Q1392" s="444"/>
      <c r="R1392" s="444"/>
      <c r="S1392" s="444"/>
      <c r="T1392" s="444"/>
      <c r="U1392" s="444"/>
      <c r="V1392" s="444"/>
      <c r="W1392" s="444"/>
      <c r="X1392" s="444"/>
      <c r="Y1392" s="444"/>
      <c r="Z1392" s="444"/>
      <c r="AA1392" s="444"/>
    </row>
    <row r="1393" spans="1:27" ht="14.5">
      <c r="A1393" s="444"/>
      <c r="B1393" s="444"/>
      <c r="C1393" s="444"/>
      <c r="D1393" s="444"/>
      <c r="E1393" s="444"/>
      <c r="F1393" s="444"/>
      <c r="G1393" s="444"/>
      <c r="H1393" s="444"/>
      <c r="I1393" s="444"/>
      <c r="J1393" s="444"/>
      <c r="K1393" s="444"/>
      <c r="L1393" s="444"/>
      <c r="M1393" s="444"/>
      <c r="N1393" s="444"/>
      <c r="O1393" s="444"/>
      <c r="P1393" s="444"/>
      <c r="Q1393" s="444"/>
      <c r="R1393" s="444"/>
      <c r="S1393" s="444"/>
      <c r="T1393" s="444"/>
      <c r="U1393" s="444"/>
      <c r="V1393" s="444"/>
      <c r="W1393" s="444"/>
      <c r="X1393" s="444"/>
      <c r="Y1393" s="444"/>
      <c r="Z1393" s="444"/>
      <c r="AA1393" s="444"/>
    </row>
    <row r="1394" spans="1:27" ht="14.5">
      <c r="A1394" s="444"/>
      <c r="B1394" s="444"/>
      <c r="C1394" s="444"/>
      <c r="D1394" s="444"/>
      <c r="E1394" s="444"/>
      <c r="F1394" s="444"/>
      <c r="G1394" s="444"/>
      <c r="H1394" s="444"/>
      <c r="I1394" s="444"/>
      <c r="J1394" s="444"/>
      <c r="K1394" s="444"/>
      <c r="L1394" s="444"/>
      <c r="M1394" s="444"/>
      <c r="N1394" s="444"/>
      <c r="O1394" s="444"/>
      <c r="P1394" s="444"/>
      <c r="Q1394" s="444"/>
      <c r="R1394" s="444"/>
      <c r="S1394" s="444"/>
      <c r="T1394" s="444"/>
      <c r="U1394" s="444"/>
      <c r="V1394" s="444"/>
      <c r="W1394" s="444"/>
      <c r="X1394" s="444"/>
      <c r="Y1394" s="444"/>
      <c r="Z1394" s="444"/>
      <c r="AA1394" s="444"/>
    </row>
    <row r="1395" spans="1:27" ht="14.5">
      <c r="A1395" s="444"/>
      <c r="B1395" s="444"/>
      <c r="C1395" s="444"/>
      <c r="D1395" s="444"/>
      <c r="E1395" s="444"/>
      <c r="F1395" s="444"/>
      <c r="G1395" s="444"/>
      <c r="H1395" s="444"/>
      <c r="I1395" s="444"/>
      <c r="J1395" s="444"/>
      <c r="K1395" s="444"/>
      <c r="L1395" s="444"/>
      <c r="M1395" s="444"/>
      <c r="N1395" s="444"/>
      <c r="O1395" s="444"/>
      <c r="P1395" s="444"/>
      <c r="Q1395" s="444"/>
      <c r="R1395" s="444"/>
      <c r="S1395" s="444"/>
      <c r="T1395" s="444"/>
      <c r="U1395" s="444"/>
      <c r="V1395" s="444"/>
      <c r="W1395" s="444"/>
      <c r="X1395" s="444"/>
      <c r="Y1395" s="444"/>
      <c r="Z1395" s="444"/>
      <c r="AA1395" s="444"/>
    </row>
    <row r="1396" spans="1:27" ht="14.5">
      <c r="A1396" s="444"/>
      <c r="B1396" s="444"/>
      <c r="C1396" s="444"/>
      <c r="D1396" s="444"/>
      <c r="E1396" s="444"/>
      <c r="F1396" s="444"/>
      <c r="G1396" s="444"/>
      <c r="H1396" s="444"/>
      <c r="I1396" s="444"/>
      <c r="J1396" s="444"/>
      <c r="K1396" s="444"/>
      <c r="L1396" s="444"/>
      <c r="M1396" s="444"/>
      <c r="N1396" s="444"/>
      <c r="O1396" s="444"/>
      <c r="P1396" s="444"/>
      <c r="Q1396" s="444"/>
      <c r="R1396" s="444"/>
      <c r="S1396" s="444"/>
      <c r="T1396" s="444"/>
      <c r="U1396" s="444"/>
      <c r="V1396" s="444"/>
      <c r="W1396" s="444"/>
      <c r="X1396" s="444"/>
      <c r="Y1396" s="444"/>
      <c r="Z1396" s="444"/>
      <c r="AA1396" s="444"/>
    </row>
    <row r="1397" spans="1:27" ht="14.5">
      <c r="A1397" s="444"/>
      <c r="B1397" s="444"/>
      <c r="C1397" s="444"/>
      <c r="D1397" s="444"/>
      <c r="E1397" s="444"/>
      <c r="F1397" s="444"/>
      <c r="G1397" s="444"/>
      <c r="H1397" s="444"/>
      <c r="I1397" s="444"/>
      <c r="J1397" s="444"/>
      <c r="K1397" s="444"/>
      <c r="L1397" s="444"/>
      <c r="M1397" s="444"/>
      <c r="N1397" s="444"/>
      <c r="O1397" s="444"/>
      <c r="P1397" s="444"/>
      <c r="Q1397" s="444"/>
      <c r="R1397" s="444"/>
      <c r="S1397" s="444"/>
      <c r="T1397" s="444"/>
      <c r="U1397" s="444"/>
      <c r="V1397" s="444"/>
      <c r="W1397" s="444"/>
      <c r="X1397" s="444"/>
      <c r="Y1397" s="444"/>
      <c r="Z1397" s="444"/>
      <c r="AA1397" s="444"/>
    </row>
    <row r="1398" spans="1:27" ht="14.5">
      <c r="A1398" s="444"/>
      <c r="B1398" s="444"/>
      <c r="C1398" s="444"/>
      <c r="D1398" s="444"/>
      <c r="E1398" s="444"/>
      <c r="F1398" s="444"/>
      <c r="G1398" s="444"/>
      <c r="H1398" s="444"/>
      <c r="I1398" s="444"/>
      <c r="J1398" s="444"/>
      <c r="K1398" s="444"/>
      <c r="L1398" s="444"/>
      <c r="M1398" s="444"/>
      <c r="N1398" s="444"/>
      <c r="O1398" s="444"/>
      <c r="P1398" s="444"/>
      <c r="Q1398" s="444"/>
      <c r="R1398" s="444"/>
      <c r="S1398" s="444"/>
      <c r="T1398" s="444"/>
      <c r="U1398" s="444"/>
      <c r="V1398" s="444"/>
      <c r="W1398" s="444"/>
      <c r="X1398" s="444"/>
      <c r="Y1398" s="444"/>
      <c r="Z1398" s="444"/>
      <c r="AA1398" s="444"/>
    </row>
    <row r="1399" spans="1:27" ht="14.5">
      <c r="A1399" s="444"/>
      <c r="B1399" s="444"/>
      <c r="C1399" s="444"/>
      <c r="D1399" s="444"/>
      <c r="E1399" s="444"/>
      <c r="F1399" s="444"/>
      <c r="G1399" s="444"/>
      <c r="H1399" s="444"/>
      <c r="I1399" s="444"/>
      <c r="J1399" s="444"/>
      <c r="K1399" s="444"/>
      <c r="L1399" s="444"/>
      <c r="M1399" s="444"/>
      <c r="N1399" s="444"/>
      <c r="O1399" s="444"/>
      <c r="P1399" s="444"/>
      <c r="Q1399" s="444"/>
      <c r="R1399" s="444"/>
      <c r="S1399" s="444"/>
      <c r="T1399" s="444"/>
      <c r="U1399" s="444"/>
      <c r="V1399" s="444"/>
      <c r="W1399" s="444"/>
      <c r="X1399" s="444"/>
      <c r="Y1399" s="444"/>
      <c r="Z1399" s="444"/>
      <c r="AA1399" s="444"/>
    </row>
    <row r="1400" spans="1:27" ht="14.5">
      <c r="A1400" s="444"/>
      <c r="B1400" s="444"/>
      <c r="C1400" s="444"/>
      <c r="D1400" s="444"/>
      <c r="E1400" s="444"/>
      <c r="F1400" s="444"/>
      <c r="G1400" s="444"/>
      <c r="H1400" s="444"/>
      <c r="I1400" s="444"/>
      <c r="J1400" s="444"/>
      <c r="K1400" s="444"/>
      <c r="L1400" s="444"/>
      <c r="M1400" s="444"/>
      <c r="N1400" s="444"/>
      <c r="O1400" s="444"/>
      <c r="P1400" s="444"/>
      <c r="Q1400" s="444"/>
      <c r="R1400" s="444"/>
      <c r="S1400" s="444"/>
      <c r="T1400" s="444"/>
      <c r="U1400" s="444"/>
      <c r="V1400" s="444"/>
      <c r="W1400" s="444"/>
      <c r="X1400" s="444"/>
      <c r="Y1400" s="444"/>
      <c r="Z1400" s="444"/>
      <c r="AA1400" s="444"/>
    </row>
    <row r="1401" spans="1:27" ht="14.5">
      <c r="A1401" s="444"/>
      <c r="B1401" s="444"/>
      <c r="C1401" s="444"/>
      <c r="D1401" s="444"/>
      <c r="E1401" s="444"/>
      <c r="F1401" s="444"/>
      <c r="G1401" s="444"/>
      <c r="H1401" s="444"/>
      <c r="I1401" s="444"/>
      <c r="J1401" s="444"/>
      <c r="K1401" s="444"/>
      <c r="L1401" s="444"/>
      <c r="M1401" s="444"/>
      <c r="N1401" s="444"/>
      <c r="O1401" s="444"/>
      <c r="P1401" s="444"/>
      <c r="Q1401" s="444"/>
      <c r="R1401" s="444"/>
      <c r="S1401" s="444"/>
      <c r="T1401" s="444"/>
      <c r="U1401" s="444"/>
      <c r="V1401" s="444"/>
      <c r="W1401" s="444"/>
      <c r="X1401" s="444"/>
      <c r="Y1401" s="444"/>
      <c r="Z1401" s="444"/>
      <c r="AA1401" s="444"/>
    </row>
    <row r="1402" spans="1:27" ht="14.5">
      <c r="A1402" s="444"/>
      <c r="B1402" s="444"/>
      <c r="C1402" s="444"/>
      <c r="D1402" s="444"/>
      <c r="E1402" s="444"/>
      <c r="F1402" s="444"/>
      <c r="G1402" s="444"/>
      <c r="H1402" s="444"/>
      <c r="I1402" s="444"/>
      <c r="J1402" s="444"/>
      <c r="K1402" s="444"/>
      <c r="L1402" s="444"/>
      <c r="M1402" s="444"/>
      <c r="N1402" s="444"/>
      <c r="O1402" s="444"/>
      <c r="P1402" s="444"/>
      <c r="Q1402" s="444"/>
      <c r="R1402" s="444"/>
      <c r="S1402" s="444"/>
      <c r="T1402" s="444"/>
      <c r="U1402" s="444"/>
      <c r="V1402" s="444"/>
      <c r="W1402" s="444"/>
      <c r="X1402" s="444"/>
      <c r="Y1402" s="444"/>
      <c r="Z1402" s="444"/>
      <c r="AA1402" s="444"/>
    </row>
    <row r="1403" spans="1:27" ht="14.5">
      <c r="A1403" s="444"/>
      <c r="B1403" s="444"/>
      <c r="C1403" s="444"/>
      <c r="D1403" s="444"/>
      <c r="E1403" s="444"/>
      <c r="F1403" s="444"/>
      <c r="G1403" s="444"/>
      <c r="H1403" s="444"/>
      <c r="I1403" s="444"/>
      <c r="J1403" s="444"/>
      <c r="K1403" s="444"/>
      <c r="L1403" s="444"/>
      <c r="M1403" s="444"/>
      <c r="N1403" s="444"/>
      <c r="O1403" s="444"/>
      <c r="P1403" s="444"/>
      <c r="Q1403" s="444"/>
      <c r="R1403" s="444"/>
      <c r="S1403" s="444"/>
      <c r="T1403" s="444"/>
      <c r="U1403" s="444"/>
      <c r="V1403" s="444"/>
      <c r="W1403" s="444"/>
      <c r="X1403" s="444"/>
      <c r="Y1403" s="444"/>
      <c r="Z1403" s="444"/>
      <c r="AA1403" s="444"/>
    </row>
    <row r="1404" spans="1:27" ht="14.5">
      <c r="A1404" s="444"/>
      <c r="B1404" s="444"/>
      <c r="C1404" s="444"/>
      <c r="D1404" s="444"/>
      <c r="E1404" s="444"/>
      <c r="F1404" s="444"/>
      <c r="G1404" s="444"/>
      <c r="H1404" s="444"/>
      <c r="I1404" s="444"/>
      <c r="J1404" s="444"/>
      <c r="K1404" s="444"/>
      <c r="L1404" s="444"/>
      <c r="M1404" s="444"/>
      <c r="N1404" s="444"/>
      <c r="O1404" s="444"/>
      <c r="P1404" s="444"/>
      <c r="Q1404" s="444"/>
      <c r="R1404" s="444"/>
      <c r="S1404" s="444"/>
      <c r="T1404" s="444"/>
      <c r="U1404" s="444"/>
      <c r="V1404" s="444"/>
      <c r="W1404" s="444"/>
      <c r="X1404" s="444"/>
      <c r="Y1404" s="444"/>
      <c r="Z1404" s="444"/>
      <c r="AA1404" s="444"/>
    </row>
    <row r="1405" spans="1:27" ht="14.5">
      <c r="A1405" s="444"/>
      <c r="B1405" s="444"/>
      <c r="C1405" s="444"/>
      <c r="D1405" s="444"/>
      <c r="E1405" s="444"/>
      <c r="F1405" s="444"/>
      <c r="G1405" s="444"/>
      <c r="H1405" s="444"/>
      <c r="I1405" s="444"/>
      <c r="J1405" s="444"/>
      <c r="K1405" s="444"/>
      <c r="L1405" s="444"/>
      <c r="M1405" s="444"/>
      <c r="N1405" s="444"/>
      <c r="O1405" s="444"/>
      <c r="P1405" s="444"/>
      <c r="Q1405" s="444"/>
      <c r="R1405" s="444"/>
      <c r="S1405" s="444"/>
      <c r="T1405" s="444"/>
      <c r="U1405" s="444"/>
      <c r="V1405" s="444"/>
      <c r="W1405" s="444"/>
      <c r="X1405" s="444"/>
      <c r="Y1405" s="444"/>
      <c r="Z1405" s="444"/>
      <c r="AA1405" s="444"/>
    </row>
    <row r="1406" spans="1:27" ht="14.5">
      <c r="A1406" s="444"/>
      <c r="B1406" s="444"/>
      <c r="C1406" s="444"/>
      <c r="D1406" s="444"/>
      <c r="E1406" s="444"/>
      <c r="F1406" s="444"/>
      <c r="G1406" s="444"/>
      <c r="H1406" s="444"/>
      <c r="I1406" s="444"/>
      <c r="J1406" s="444"/>
      <c r="K1406" s="444"/>
      <c r="L1406" s="444"/>
      <c r="M1406" s="444"/>
      <c r="N1406" s="444"/>
      <c r="O1406" s="444"/>
      <c r="P1406" s="444"/>
      <c r="Q1406" s="444"/>
      <c r="R1406" s="444"/>
      <c r="S1406" s="444"/>
      <c r="T1406" s="444"/>
      <c r="U1406" s="444"/>
      <c r="V1406" s="444"/>
      <c r="W1406" s="444"/>
      <c r="X1406" s="444"/>
      <c r="Y1406" s="444"/>
      <c r="Z1406" s="444"/>
      <c r="AA1406" s="444"/>
    </row>
    <row r="1407" spans="1:27" ht="14.5">
      <c r="A1407" s="444"/>
      <c r="B1407" s="444"/>
      <c r="C1407" s="444"/>
      <c r="D1407" s="444"/>
      <c r="E1407" s="444"/>
      <c r="F1407" s="444"/>
      <c r="G1407" s="444"/>
      <c r="H1407" s="444"/>
      <c r="I1407" s="444"/>
      <c r="J1407" s="444"/>
      <c r="K1407" s="444"/>
      <c r="L1407" s="444"/>
      <c r="M1407" s="444"/>
      <c r="N1407" s="444"/>
      <c r="O1407" s="444"/>
      <c r="P1407" s="444"/>
      <c r="Q1407" s="444"/>
      <c r="R1407" s="444"/>
      <c r="S1407" s="444"/>
      <c r="T1407" s="444"/>
      <c r="U1407" s="444"/>
      <c r="V1407" s="444"/>
      <c r="W1407" s="444"/>
      <c r="X1407" s="444"/>
      <c r="Y1407" s="444"/>
      <c r="Z1407" s="444"/>
      <c r="AA1407" s="444"/>
    </row>
    <row r="1408" spans="1:27" ht="14.5">
      <c r="A1408" s="444"/>
      <c r="B1408" s="444"/>
      <c r="C1408" s="444"/>
      <c r="D1408" s="444"/>
      <c r="E1408" s="444"/>
      <c r="F1408" s="444"/>
      <c r="G1408" s="444"/>
      <c r="H1408" s="444"/>
      <c r="I1408" s="444"/>
      <c r="J1408" s="444"/>
      <c r="K1408" s="444"/>
      <c r="L1408" s="444"/>
      <c r="M1408" s="444"/>
      <c r="N1408" s="444"/>
      <c r="O1408" s="444"/>
      <c r="P1408" s="444"/>
      <c r="Q1408" s="444"/>
      <c r="R1408" s="444"/>
      <c r="S1408" s="444"/>
      <c r="T1408" s="444"/>
      <c r="U1408" s="444"/>
      <c r="V1408" s="444"/>
      <c r="W1408" s="444"/>
      <c r="X1408" s="444"/>
      <c r="Y1408" s="444"/>
      <c r="Z1408" s="444"/>
      <c r="AA1408" s="444"/>
    </row>
    <row r="1409" spans="1:27" ht="14.5">
      <c r="A1409" s="444"/>
      <c r="B1409" s="444"/>
      <c r="C1409" s="444"/>
      <c r="D1409" s="444"/>
      <c r="E1409" s="444"/>
      <c r="F1409" s="444"/>
      <c r="G1409" s="444"/>
      <c r="H1409" s="444"/>
      <c r="I1409" s="444"/>
      <c r="J1409" s="444"/>
      <c r="K1409" s="444"/>
      <c r="L1409" s="444"/>
      <c r="M1409" s="444"/>
      <c r="N1409" s="444"/>
      <c r="O1409" s="444"/>
      <c r="P1409" s="444"/>
      <c r="Q1409" s="444"/>
      <c r="R1409" s="444"/>
      <c r="S1409" s="444"/>
      <c r="T1409" s="444"/>
      <c r="U1409" s="444"/>
      <c r="V1409" s="444"/>
      <c r="W1409" s="444"/>
      <c r="X1409" s="444"/>
      <c r="Y1409" s="444"/>
      <c r="Z1409" s="444"/>
      <c r="AA1409" s="444"/>
    </row>
    <row r="1410" spans="1:27" ht="14.5">
      <c r="A1410" s="444"/>
      <c r="B1410" s="444"/>
      <c r="C1410" s="444"/>
      <c r="D1410" s="444"/>
      <c r="E1410" s="444"/>
      <c r="F1410" s="444"/>
      <c r="G1410" s="444"/>
      <c r="H1410" s="444"/>
      <c r="I1410" s="444"/>
      <c r="J1410" s="444"/>
      <c r="K1410" s="444"/>
      <c r="L1410" s="444"/>
      <c r="M1410" s="444"/>
      <c r="N1410" s="444"/>
      <c r="O1410" s="444"/>
      <c r="P1410" s="444"/>
      <c r="Q1410" s="444"/>
      <c r="R1410" s="444"/>
      <c r="S1410" s="444"/>
      <c r="T1410" s="444"/>
      <c r="U1410" s="444"/>
      <c r="V1410" s="444"/>
      <c r="W1410" s="444"/>
      <c r="X1410" s="444"/>
      <c r="Y1410" s="444"/>
      <c r="Z1410" s="444"/>
      <c r="AA1410" s="444"/>
    </row>
    <row r="1411" spans="1:27" ht="14.5">
      <c r="A1411" s="444"/>
      <c r="B1411" s="444"/>
      <c r="C1411" s="444"/>
      <c r="D1411" s="444"/>
      <c r="E1411" s="444"/>
      <c r="F1411" s="444"/>
      <c r="G1411" s="444"/>
      <c r="H1411" s="444"/>
      <c r="I1411" s="444"/>
      <c r="J1411" s="444"/>
      <c r="K1411" s="444"/>
      <c r="L1411" s="444"/>
      <c r="M1411" s="444"/>
      <c r="N1411" s="444"/>
      <c r="O1411" s="444"/>
      <c r="P1411" s="444"/>
      <c r="Q1411" s="444"/>
      <c r="R1411" s="444"/>
      <c r="S1411" s="444"/>
      <c r="T1411" s="444"/>
      <c r="U1411" s="444"/>
      <c r="V1411" s="444"/>
      <c r="W1411" s="444"/>
      <c r="X1411" s="444"/>
      <c r="Y1411" s="444"/>
      <c r="Z1411" s="444"/>
      <c r="AA1411" s="444"/>
    </row>
    <row r="1412" spans="1:27" ht="14.5">
      <c r="A1412" s="444"/>
      <c r="B1412" s="444"/>
      <c r="C1412" s="444"/>
      <c r="D1412" s="444"/>
      <c r="E1412" s="444"/>
      <c r="F1412" s="444"/>
      <c r="G1412" s="444"/>
      <c r="H1412" s="444"/>
      <c r="I1412" s="444"/>
      <c r="J1412" s="444"/>
      <c r="K1412" s="444"/>
      <c r="L1412" s="444"/>
      <c r="M1412" s="444"/>
      <c r="N1412" s="444"/>
      <c r="O1412" s="444"/>
      <c r="P1412" s="444"/>
      <c r="Q1412" s="444"/>
      <c r="R1412" s="444"/>
      <c r="S1412" s="444"/>
      <c r="T1412" s="444"/>
      <c r="U1412" s="444"/>
      <c r="V1412" s="444"/>
      <c r="W1412" s="444"/>
      <c r="X1412" s="444"/>
      <c r="Y1412" s="444"/>
      <c r="Z1412" s="444"/>
      <c r="AA1412" s="444"/>
    </row>
    <row r="1413" spans="1:27" ht="14.5">
      <c r="A1413" s="444"/>
      <c r="B1413" s="444"/>
      <c r="C1413" s="444"/>
      <c r="D1413" s="444"/>
      <c r="E1413" s="444"/>
      <c r="F1413" s="444"/>
      <c r="G1413" s="444"/>
      <c r="H1413" s="444"/>
      <c r="I1413" s="444"/>
      <c r="J1413" s="444"/>
      <c r="K1413" s="444"/>
      <c r="L1413" s="444"/>
      <c r="M1413" s="444"/>
      <c r="N1413" s="444"/>
      <c r="O1413" s="444"/>
      <c r="P1413" s="444"/>
      <c r="Q1413" s="444"/>
      <c r="R1413" s="444"/>
      <c r="S1413" s="444"/>
      <c r="T1413" s="444"/>
      <c r="U1413" s="444"/>
      <c r="V1413" s="444"/>
      <c r="W1413" s="444"/>
      <c r="X1413" s="444"/>
      <c r="Y1413" s="444"/>
      <c r="Z1413" s="444"/>
      <c r="AA1413" s="444"/>
    </row>
    <row r="1414" spans="1:27" ht="14.5">
      <c r="A1414" s="444"/>
      <c r="B1414" s="444"/>
      <c r="C1414" s="444"/>
      <c r="D1414" s="444"/>
      <c r="E1414" s="444"/>
      <c r="F1414" s="444"/>
      <c r="G1414" s="444"/>
      <c r="H1414" s="444"/>
      <c r="I1414" s="444"/>
      <c r="J1414" s="444"/>
      <c r="K1414" s="444"/>
      <c r="L1414" s="444"/>
      <c r="M1414" s="444"/>
      <c r="N1414" s="444"/>
      <c r="O1414" s="444"/>
      <c r="P1414" s="444"/>
      <c r="Q1414" s="444"/>
      <c r="R1414" s="444"/>
      <c r="S1414" s="444"/>
      <c r="T1414" s="444"/>
      <c r="U1414" s="444"/>
      <c r="V1414" s="444"/>
      <c r="W1414" s="444"/>
      <c r="X1414" s="444"/>
      <c r="Y1414" s="444"/>
      <c r="Z1414" s="444"/>
      <c r="AA1414" s="444"/>
    </row>
    <row r="1415" spans="1:27" ht="14.5">
      <c r="A1415" s="444"/>
      <c r="B1415" s="444"/>
      <c r="C1415" s="444"/>
      <c r="D1415" s="444"/>
      <c r="E1415" s="444"/>
      <c r="F1415" s="444"/>
      <c r="G1415" s="444"/>
      <c r="H1415" s="444"/>
      <c r="I1415" s="444"/>
      <c r="J1415" s="444"/>
      <c r="K1415" s="444"/>
      <c r="L1415" s="444"/>
      <c r="M1415" s="444"/>
      <c r="N1415" s="444"/>
      <c r="O1415" s="444"/>
      <c r="P1415" s="444"/>
      <c r="Q1415" s="444"/>
      <c r="R1415" s="444"/>
      <c r="S1415" s="444"/>
      <c r="T1415" s="444"/>
      <c r="U1415" s="444"/>
      <c r="V1415" s="444"/>
      <c r="W1415" s="444"/>
      <c r="X1415" s="444"/>
      <c r="Y1415" s="444"/>
      <c r="Z1415" s="444"/>
      <c r="AA1415" s="444"/>
    </row>
    <row r="1416" spans="1:27" ht="14.5">
      <c r="A1416" s="444"/>
      <c r="B1416" s="444"/>
      <c r="C1416" s="444"/>
      <c r="D1416" s="444"/>
      <c r="E1416" s="444"/>
      <c r="F1416" s="444"/>
      <c r="G1416" s="444"/>
      <c r="H1416" s="444"/>
      <c r="I1416" s="444"/>
      <c r="J1416" s="444"/>
      <c r="K1416" s="444"/>
      <c r="L1416" s="444"/>
      <c r="M1416" s="444"/>
      <c r="N1416" s="444"/>
      <c r="O1416" s="444"/>
      <c r="P1416" s="444"/>
      <c r="Q1416" s="444"/>
      <c r="R1416" s="444"/>
      <c r="S1416" s="444"/>
      <c r="T1416" s="444"/>
      <c r="U1416" s="444"/>
      <c r="V1416" s="444"/>
      <c r="W1416" s="444"/>
      <c r="X1416" s="444"/>
      <c r="Y1416" s="444"/>
      <c r="Z1416" s="444"/>
      <c r="AA1416" s="444"/>
    </row>
    <row r="1417" spans="1:27" ht="14.5">
      <c r="A1417" s="444"/>
      <c r="B1417" s="444"/>
      <c r="C1417" s="444"/>
      <c r="D1417" s="444"/>
      <c r="E1417" s="444"/>
      <c r="F1417" s="444"/>
      <c r="G1417" s="444"/>
      <c r="H1417" s="444"/>
      <c r="I1417" s="444"/>
      <c r="J1417" s="444"/>
      <c r="K1417" s="444"/>
      <c r="L1417" s="444"/>
      <c r="M1417" s="444"/>
      <c r="N1417" s="444"/>
      <c r="O1417" s="444"/>
      <c r="P1417" s="444"/>
      <c r="Q1417" s="444"/>
      <c r="R1417" s="444"/>
      <c r="S1417" s="444"/>
      <c r="T1417" s="444"/>
      <c r="U1417" s="444"/>
      <c r="V1417" s="444"/>
      <c r="W1417" s="444"/>
      <c r="X1417" s="444"/>
      <c r="Y1417" s="444"/>
      <c r="Z1417" s="444"/>
      <c r="AA1417" s="444"/>
    </row>
    <row r="1418" spans="1:27" ht="14.5">
      <c r="A1418" s="444"/>
      <c r="B1418" s="444"/>
      <c r="C1418" s="444"/>
      <c r="D1418" s="444"/>
      <c r="E1418" s="444"/>
      <c r="F1418" s="444"/>
      <c r="G1418" s="444"/>
      <c r="H1418" s="444"/>
      <c r="I1418" s="444"/>
      <c r="J1418" s="444"/>
      <c r="K1418" s="444"/>
      <c r="L1418" s="444"/>
      <c r="M1418" s="444"/>
      <c r="N1418" s="444"/>
      <c r="O1418" s="444"/>
      <c r="P1418" s="444"/>
      <c r="Q1418" s="444"/>
      <c r="R1418" s="444"/>
      <c r="S1418" s="444"/>
      <c r="T1418" s="444"/>
      <c r="U1418" s="444"/>
      <c r="V1418" s="444"/>
      <c r="W1418" s="444"/>
      <c r="X1418" s="444"/>
      <c r="Y1418" s="444"/>
      <c r="Z1418" s="444"/>
      <c r="AA1418" s="444"/>
    </row>
    <row r="1419" spans="1:27" ht="14.5">
      <c r="A1419" s="444"/>
      <c r="B1419" s="444"/>
      <c r="C1419" s="444"/>
      <c r="D1419" s="444"/>
      <c r="E1419" s="444"/>
      <c r="F1419" s="444"/>
      <c r="G1419" s="444"/>
      <c r="H1419" s="444"/>
      <c r="I1419" s="444"/>
      <c r="J1419" s="444"/>
      <c r="K1419" s="444"/>
      <c r="L1419" s="444"/>
      <c r="M1419" s="444"/>
      <c r="N1419" s="444"/>
      <c r="O1419" s="444"/>
      <c r="P1419" s="444"/>
      <c r="Q1419" s="444"/>
      <c r="R1419" s="444"/>
      <c r="S1419" s="444"/>
      <c r="T1419" s="444"/>
      <c r="U1419" s="444"/>
      <c r="V1419" s="444"/>
      <c r="W1419" s="444"/>
      <c r="X1419" s="444"/>
      <c r="Y1419" s="444"/>
      <c r="Z1419" s="444"/>
      <c r="AA1419" s="444"/>
    </row>
    <row r="1420" spans="1:27" ht="14.5">
      <c r="A1420" s="444"/>
      <c r="B1420" s="444"/>
      <c r="C1420" s="444"/>
      <c r="D1420" s="444"/>
      <c r="E1420" s="444"/>
      <c r="F1420" s="444"/>
      <c r="G1420" s="444"/>
      <c r="H1420" s="444"/>
      <c r="I1420" s="444"/>
      <c r="J1420" s="444"/>
      <c r="K1420" s="444"/>
      <c r="L1420" s="444"/>
      <c r="M1420" s="444"/>
      <c r="N1420" s="444"/>
      <c r="O1420" s="444"/>
      <c r="P1420" s="444"/>
      <c r="Q1420" s="444"/>
      <c r="R1420" s="444"/>
      <c r="S1420" s="444"/>
      <c r="T1420" s="444"/>
      <c r="U1420" s="444"/>
      <c r="V1420" s="444"/>
      <c r="W1420" s="444"/>
      <c r="X1420" s="444"/>
      <c r="Y1420" s="444"/>
      <c r="Z1420" s="444"/>
      <c r="AA1420" s="444"/>
    </row>
    <row r="1421" spans="1:27" ht="14.5">
      <c r="A1421" s="444"/>
      <c r="B1421" s="444"/>
      <c r="C1421" s="444"/>
      <c r="D1421" s="444"/>
      <c r="E1421" s="444"/>
      <c r="F1421" s="444"/>
      <c r="G1421" s="444"/>
      <c r="H1421" s="444"/>
      <c r="I1421" s="444"/>
      <c r="J1421" s="444"/>
      <c r="K1421" s="444"/>
      <c r="L1421" s="444"/>
      <c r="M1421" s="444"/>
      <c r="N1421" s="444"/>
      <c r="O1421" s="444"/>
      <c r="P1421" s="444"/>
      <c r="Q1421" s="444"/>
      <c r="R1421" s="444"/>
      <c r="S1421" s="444"/>
      <c r="T1421" s="444"/>
      <c r="U1421" s="444"/>
      <c r="V1421" s="444"/>
      <c r="W1421" s="444"/>
      <c r="X1421" s="444"/>
      <c r="Y1421" s="444"/>
      <c r="Z1421" s="444"/>
      <c r="AA1421" s="444"/>
    </row>
    <row r="1422" spans="1:27" ht="14.5">
      <c r="A1422" s="444"/>
      <c r="B1422" s="444"/>
      <c r="C1422" s="444"/>
      <c r="D1422" s="444"/>
      <c r="E1422" s="444"/>
      <c r="F1422" s="444"/>
      <c r="G1422" s="444"/>
      <c r="H1422" s="444"/>
      <c r="I1422" s="444"/>
      <c r="J1422" s="444"/>
      <c r="K1422" s="444"/>
      <c r="L1422" s="444"/>
      <c r="M1422" s="444"/>
      <c r="N1422" s="444"/>
      <c r="O1422" s="444"/>
      <c r="P1422" s="444"/>
      <c r="Q1422" s="444"/>
      <c r="R1422" s="444"/>
      <c r="S1422" s="444"/>
      <c r="T1422" s="444"/>
      <c r="U1422" s="444"/>
      <c r="V1422" s="444"/>
      <c r="W1422" s="444"/>
      <c r="X1422" s="444"/>
      <c r="Y1422" s="444"/>
      <c r="Z1422" s="444"/>
      <c r="AA1422" s="444"/>
    </row>
    <row r="1423" spans="1:27" ht="14.5">
      <c r="A1423" s="444"/>
      <c r="B1423" s="444"/>
      <c r="C1423" s="444"/>
      <c r="D1423" s="444"/>
      <c r="E1423" s="444"/>
      <c r="F1423" s="444"/>
      <c r="G1423" s="444"/>
      <c r="H1423" s="444"/>
      <c r="I1423" s="444"/>
      <c r="J1423" s="444"/>
      <c r="K1423" s="444"/>
      <c r="L1423" s="444"/>
      <c r="M1423" s="444"/>
      <c r="N1423" s="444"/>
      <c r="O1423" s="444"/>
      <c r="P1423" s="444"/>
      <c r="Q1423" s="444"/>
      <c r="R1423" s="444"/>
      <c r="S1423" s="444"/>
      <c r="T1423" s="444"/>
      <c r="U1423" s="444"/>
      <c r="V1423" s="444"/>
      <c r="W1423" s="444"/>
      <c r="X1423" s="444"/>
      <c r="Y1423" s="444"/>
      <c r="Z1423" s="444"/>
      <c r="AA1423" s="444"/>
    </row>
    <row r="1424" spans="1:27" ht="14.5">
      <c r="A1424" s="444"/>
      <c r="B1424" s="444"/>
      <c r="C1424" s="444"/>
      <c r="D1424" s="444"/>
      <c r="E1424" s="444"/>
      <c r="F1424" s="444"/>
      <c r="G1424" s="444"/>
      <c r="H1424" s="444"/>
      <c r="I1424" s="444"/>
      <c r="J1424" s="444"/>
      <c r="K1424" s="444"/>
      <c r="L1424" s="444"/>
      <c r="M1424" s="444"/>
      <c r="N1424" s="444"/>
      <c r="O1424" s="444"/>
      <c r="P1424" s="444"/>
      <c r="Q1424" s="444"/>
      <c r="R1424" s="444"/>
      <c r="S1424" s="444"/>
      <c r="T1424" s="444"/>
      <c r="U1424" s="444"/>
      <c r="V1424" s="444"/>
      <c r="W1424" s="444"/>
      <c r="X1424" s="444"/>
      <c r="Y1424" s="444"/>
      <c r="Z1424" s="444"/>
      <c r="AA1424" s="444"/>
    </row>
    <row r="1425" spans="1:27" ht="14.5">
      <c r="A1425" s="444"/>
      <c r="B1425" s="444"/>
      <c r="C1425" s="444"/>
      <c r="D1425" s="444"/>
      <c r="E1425" s="444"/>
      <c r="F1425" s="444"/>
      <c r="G1425" s="444"/>
      <c r="H1425" s="444"/>
      <c r="I1425" s="444"/>
      <c r="J1425" s="444"/>
      <c r="K1425" s="444"/>
      <c r="L1425" s="444"/>
      <c r="M1425" s="444"/>
      <c r="N1425" s="444"/>
      <c r="O1425" s="444"/>
      <c r="P1425" s="444"/>
      <c r="Q1425" s="444"/>
      <c r="R1425" s="444"/>
      <c r="S1425" s="444"/>
      <c r="T1425" s="444"/>
      <c r="U1425" s="444"/>
      <c r="V1425" s="444"/>
      <c r="W1425" s="444"/>
      <c r="X1425" s="444"/>
      <c r="Y1425" s="444"/>
      <c r="Z1425" s="444"/>
      <c r="AA1425" s="444"/>
    </row>
    <row r="1426" spans="1:27" ht="14.5">
      <c r="A1426" s="444"/>
      <c r="B1426" s="444"/>
      <c r="C1426" s="444"/>
      <c r="D1426" s="444"/>
      <c r="E1426" s="444"/>
      <c r="F1426" s="444"/>
      <c r="G1426" s="444"/>
      <c r="H1426" s="444"/>
      <c r="I1426" s="444"/>
      <c r="J1426" s="444"/>
      <c r="K1426" s="444"/>
      <c r="L1426" s="444"/>
      <c r="M1426" s="444"/>
      <c r="N1426" s="444"/>
      <c r="O1426" s="444"/>
      <c r="P1426" s="444"/>
      <c r="Q1426" s="444"/>
      <c r="R1426" s="444"/>
      <c r="S1426" s="444"/>
      <c r="T1426" s="444"/>
      <c r="U1426" s="444"/>
      <c r="V1426" s="444"/>
      <c r="W1426" s="444"/>
      <c r="X1426" s="444"/>
      <c r="Y1426" s="444"/>
      <c r="Z1426" s="444"/>
      <c r="AA1426" s="444"/>
    </row>
    <row r="1427" spans="1:27" ht="14.5">
      <c r="A1427" s="444"/>
      <c r="B1427" s="444"/>
      <c r="C1427" s="444"/>
      <c r="D1427" s="444"/>
      <c r="E1427" s="444"/>
      <c r="F1427" s="444"/>
      <c r="G1427" s="444"/>
      <c r="H1427" s="444"/>
      <c r="I1427" s="444"/>
      <c r="J1427" s="444"/>
      <c r="K1427" s="444"/>
      <c r="L1427" s="444"/>
      <c r="M1427" s="444"/>
      <c r="N1427" s="444"/>
      <c r="O1427" s="444"/>
      <c r="P1427" s="444"/>
      <c r="Q1427" s="444"/>
      <c r="R1427" s="444"/>
      <c r="S1427" s="444"/>
      <c r="T1427" s="444"/>
      <c r="U1427" s="444"/>
      <c r="V1427" s="444"/>
      <c r="W1427" s="444"/>
      <c r="X1427" s="444"/>
      <c r="Y1427" s="444"/>
      <c r="Z1427" s="444"/>
      <c r="AA1427" s="444"/>
    </row>
    <row r="1428" spans="1:27" ht="14.5">
      <c r="A1428" s="444"/>
      <c r="B1428" s="444"/>
      <c r="C1428" s="444"/>
      <c r="D1428" s="444"/>
      <c r="E1428" s="444"/>
      <c r="F1428" s="444"/>
      <c r="G1428" s="444"/>
      <c r="H1428" s="444"/>
      <c r="I1428" s="444"/>
      <c r="J1428" s="444"/>
      <c r="K1428" s="444"/>
      <c r="L1428" s="444"/>
      <c r="M1428" s="444"/>
      <c r="N1428" s="444"/>
      <c r="O1428" s="444"/>
      <c r="P1428" s="444"/>
      <c r="Q1428" s="444"/>
      <c r="R1428" s="444"/>
      <c r="S1428" s="444"/>
      <c r="T1428" s="444"/>
      <c r="U1428" s="444"/>
      <c r="V1428" s="444"/>
      <c r="W1428" s="444"/>
      <c r="X1428" s="444"/>
      <c r="Y1428" s="444"/>
      <c r="Z1428" s="444"/>
      <c r="AA1428" s="444"/>
    </row>
    <row r="1429" spans="1:27" ht="14.5">
      <c r="A1429" s="444"/>
      <c r="B1429" s="444"/>
      <c r="C1429" s="444"/>
      <c r="D1429" s="444"/>
      <c r="E1429" s="444"/>
      <c r="F1429" s="444"/>
      <c r="G1429" s="444"/>
      <c r="H1429" s="444"/>
      <c r="I1429" s="444"/>
      <c r="J1429" s="444"/>
      <c r="K1429" s="444"/>
      <c r="L1429" s="444"/>
      <c r="M1429" s="444"/>
      <c r="N1429" s="444"/>
      <c r="O1429" s="444"/>
      <c r="P1429" s="444"/>
      <c r="Q1429" s="444"/>
      <c r="R1429" s="444"/>
      <c r="S1429" s="444"/>
      <c r="T1429" s="444"/>
      <c r="U1429" s="444"/>
      <c r="V1429" s="444"/>
      <c r="W1429" s="444"/>
      <c r="X1429" s="444"/>
      <c r="Y1429" s="444"/>
      <c r="Z1429" s="444"/>
      <c r="AA1429" s="444"/>
    </row>
    <row r="1430" spans="1:27" ht="14.5">
      <c r="A1430" s="444"/>
      <c r="B1430" s="444"/>
      <c r="C1430" s="444"/>
      <c r="D1430" s="444"/>
      <c r="E1430" s="444"/>
      <c r="F1430" s="444"/>
      <c r="G1430" s="444"/>
      <c r="H1430" s="444"/>
      <c r="I1430" s="444"/>
      <c r="J1430" s="444"/>
      <c r="K1430" s="444"/>
      <c r="L1430" s="444"/>
      <c r="M1430" s="444"/>
      <c r="N1430" s="444"/>
      <c r="O1430" s="444"/>
      <c r="P1430" s="444"/>
      <c r="Q1430" s="444"/>
      <c r="R1430" s="444"/>
      <c r="S1430" s="444"/>
      <c r="T1430" s="444"/>
      <c r="U1430" s="444"/>
      <c r="V1430" s="444"/>
      <c r="W1430" s="444"/>
      <c r="X1430" s="444"/>
      <c r="Y1430" s="444"/>
      <c r="Z1430" s="444"/>
      <c r="AA1430" s="444"/>
    </row>
    <row r="1431" spans="1:27" ht="14.5">
      <c r="A1431" s="444"/>
      <c r="B1431" s="444"/>
      <c r="C1431" s="444"/>
      <c r="D1431" s="444"/>
      <c r="E1431" s="444"/>
      <c r="F1431" s="444"/>
      <c r="G1431" s="444"/>
      <c r="H1431" s="444"/>
      <c r="I1431" s="444"/>
      <c r="J1431" s="444"/>
      <c r="K1431" s="444"/>
      <c r="L1431" s="444"/>
      <c r="M1431" s="444"/>
      <c r="N1431" s="444"/>
      <c r="O1431" s="444"/>
      <c r="P1431" s="444"/>
      <c r="Q1431" s="444"/>
      <c r="R1431" s="444"/>
      <c r="S1431" s="444"/>
      <c r="T1431" s="444"/>
      <c r="U1431" s="444"/>
      <c r="V1431" s="444"/>
      <c r="W1431" s="444"/>
      <c r="X1431" s="444"/>
      <c r="Y1431" s="444"/>
      <c r="Z1431" s="444"/>
      <c r="AA1431" s="444"/>
    </row>
    <row r="1432" spans="1:27" ht="14.5">
      <c r="A1432" s="444"/>
      <c r="B1432" s="444"/>
      <c r="C1432" s="444"/>
      <c r="D1432" s="444"/>
      <c r="E1432" s="444"/>
      <c r="F1432" s="444"/>
      <c r="G1432" s="444"/>
      <c r="H1432" s="444"/>
      <c r="I1432" s="444"/>
      <c r="J1432" s="444"/>
      <c r="K1432" s="444"/>
      <c r="L1432" s="444"/>
      <c r="M1432" s="444"/>
      <c r="N1432" s="444"/>
      <c r="O1432" s="444"/>
      <c r="P1432" s="444"/>
      <c r="Q1432" s="444"/>
      <c r="R1432" s="444"/>
      <c r="S1432" s="444"/>
      <c r="T1432" s="444"/>
      <c r="U1432" s="444"/>
      <c r="V1432" s="444"/>
      <c r="W1432" s="444"/>
      <c r="X1432" s="444"/>
      <c r="Y1432" s="444"/>
      <c r="Z1432" s="444"/>
      <c r="AA1432" s="444"/>
    </row>
    <row r="1433" spans="1:27" ht="14.5">
      <c r="A1433" s="444"/>
      <c r="B1433" s="444"/>
      <c r="C1433" s="444"/>
      <c r="D1433" s="444"/>
      <c r="E1433" s="444"/>
      <c r="F1433" s="444"/>
      <c r="G1433" s="444"/>
      <c r="H1433" s="444"/>
      <c r="I1433" s="444"/>
      <c r="J1433" s="444"/>
      <c r="K1433" s="444"/>
      <c r="L1433" s="444"/>
      <c r="M1433" s="444"/>
      <c r="N1433" s="444"/>
      <c r="O1433" s="444"/>
      <c r="P1433" s="444"/>
      <c r="Q1433" s="444"/>
      <c r="R1433" s="444"/>
      <c r="S1433" s="444"/>
      <c r="T1433" s="444"/>
      <c r="U1433" s="444"/>
      <c r="V1433" s="444"/>
      <c r="W1433" s="444"/>
      <c r="X1433" s="444"/>
      <c r="Y1433" s="444"/>
      <c r="Z1433" s="444"/>
      <c r="AA1433" s="444"/>
    </row>
    <row r="1434" spans="1:27" ht="14.5">
      <c r="A1434" s="444"/>
      <c r="B1434" s="444"/>
      <c r="C1434" s="444"/>
      <c r="D1434" s="444"/>
      <c r="E1434" s="444"/>
      <c r="F1434" s="444"/>
      <c r="G1434" s="444"/>
      <c r="H1434" s="444"/>
      <c r="I1434" s="444"/>
      <c r="J1434" s="444"/>
      <c r="K1434" s="444"/>
      <c r="L1434" s="444"/>
      <c r="M1434" s="444"/>
      <c r="N1434" s="444"/>
      <c r="O1434" s="444"/>
      <c r="P1434" s="444"/>
      <c r="Q1434" s="444"/>
      <c r="R1434" s="444"/>
      <c r="S1434" s="444"/>
      <c r="T1434" s="444"/>
      <c r="U1434" s="444"/>
      <c r="V1434" s="444"/>
      <c r="W1434" s="444"/>
      <c r="X1434" s="444"/>
      <c r="Y1434" s="444"/>
      <c r="Z1434" s="444"/>
      <c r="AA1434" s="444"/>
    </row>
    <row r="1435" spans="1:27" ht="14.5">
      <c r="A1435" s="444"/>
      <c r="B1435" s="444"/>
      <c r="C1435" s="444"/>
      <c r="D1435" s="444"/>
      <c r="E1435" s="444"/>
      <c r="F1435" s="444"/>
      <c r="G1435" s="444"/>
      <c r="H1435" s="444"/>
      <c r="I1435" s="444"/>
      <c r="J1435" s="444"/>
      <c r="K1435" s="444"/>
      <c r="L1435" s="444"/>
      <c r="M1435" s="444"/>
      <c r="N1435" s="444"/>
      <c r="O1435" s="444"/>
      <c r="P1435" s="444"/>
      <c r="Q1435" s="444"/>
      <c r="R1435" s="444"/>
      <c r="S1435" s="444"/>
      <c r="T1435" s="444"/>
      <c r="U1435" s="444"/>
      <c r="V1435" s="444"/>
      <c r="W1435" s="444"/>
      <c r="X1435" s="444"/>
      <c r="Y1435" s="444"/>
      <c r="Z1435" s="444"/>
      <c r="AA1435" s="444"/>
    </row>
    <row r="1436" spans="1:27" ht="14.5">
      <c r="A1436" s="444"/>
      <c r="B1436" s="444"/>
      <c r="C1436" s="444"/>
      <c r="D1436" s="444"/>
      <c r="E1436" s="444"/>
      <c r="F1436" s="444"/>
      <c r="G1436" s="444"/>
      <c r="H1436" s="444"/>
      <c r="I1436" s="444"/>
      <c r="J1436" s="444"/>
      <c r="K1436" s="444"/>
      <c r="L1436" s="444"/>
      <c r="M1436" s="444"/>
      <c r="N1436" s="444"/>
      <c r="O1436" s="444"/>
      <c r="P1436" s="444"/>
      <c r="Q1436" s="444"/>
      <c r="R1436" s="444"/>
      <c r="S1436" s="444"/>
      <c r="T1436" s="444"/>
      <c r="U1436" s="444"/>
      <c r="V1436" s="444"/>
      <c r="W1436" s="444"/>
      <c r="X1436" s="444"/>
      <c r="Y1436" s="444"/>
      <c r="Z1436" s="444"/>
      <c r="AA1436" s="444"/>
    </row>
    <row r="1437" spans="1:27" ht="14.5">
      <c r="A1437" s="444"/>
      <c r="B1437" s="444"/>
      <c r="C1437" s="444"/>
      <c r="D1437" s="444"/>
      <c r="E1437" s="444"/>
      <c r="F1437" s="444"/>
      <c r="G1437" s="444"/>
      <c r="H1437" s="444"/>
      <c r="I1437" s="444"/>
      <c r="J1437" s="444"/>
      <c r="K1437" s="444"/>
      <c r="L1437" s="444"/>
      <c r="M1437" s="444"/>
      <c r="N1437" s="444"/>
      <c r="O1437" s="444"/>
      <c r="P1437" s="444"/>
      <c r="Q1437" s="444"/>
      <c r="R1437" s="444"/>
      <c r="S1437" s="444"/>
      <c r="T1437" s="444"/>
      <c r="U1437" s="444"/>
      <c r="V1437" s="444"/>
      <c r="W1437" s="444"/>
      <c r="X1437" s="444"/>
      <c r="Y1437" s="444"/>
      <c r="Z1437" s="444"/>
      <c r="AA1437" s="444"/>
    </row>
    <row r="1438" spans="1:27" ht="14.5">
      <c r="A1438" s="444"/>
      <c r="B1438" s="444"/>
      <c r="C1438" s="444"/>
      <c r="D1438" s="444"/>
      <c r="E1438" s="444"/>
      <c r="F1438" s="444"/>
      <c r="G1438" s="444"/>
      <c r="H1438" s="444"/>
      <c r="I1438" s="444"/>
      <c r="J1438" s="444"/>
      <c r="K1438" s="444"/>
      <c r="L1438" s="444"/>
      <c r="M1438" s="444"/>
      <c r="N1438" s="444"/>
      <c r="O1438" s="444"/>
      <c r="P1438" s="444"/>
      <c r="Q1438" s="444"/>
      <c r="R1438" s="444"/>
      <c r="S1438" s="444"/>
      <c r="T1438" s="444"/>
      <c r="U1438" s="444"/>
      <c r="V1438" s="444"/>
      <c r="W1438" s="444"/>
      <c r="X1438" s="444"/>
      <c r="Y1438" s="444"/>
      <c r="Z1438" s="444"/>
      <c r="AA1438" s="444"/>
    </row>
    <row r="1439" spans="1:27" ht="14.5">
      <c r="A1439" s="444"/>
      <c r="B1439" s="444"/>
      <c r="C1439" s="444"/>
      <c r="D1439" s="444"/>
      <c r="E1439" s="444"/>
      <c r="F1439" s="444"/>
      <c r="G1439" s="444"/>
      <c r="H1439" s="444"/>
      <c r="I1439" s="444"/>
      <c r="J1439" s="444"/>
      <c r="K1439" s="444"/>
      <c r="L1439" s="444"/>
      <c r="M1439" s="444"/>
      <c r="N1439" s="444"/>
      <c r="O1439" s="444"/>
      <c r="P1439" s="444"/>
      <c r="Q1439" s="444"/>
      <c r="R1439" s="444"/>
      <c r="S1439" s="444"/>
      <c r="T1439" s="444"/>
      <c r="U1439" s="444"/>
      <c r="V1439" s="444"/>
      <c r="W1439" s="444"/>
      <c r="X1439" s="444"/>
      <c r="Y1439" s="444"/>
      <c r="Z1439" s="444"/>
      <c r="AA1439" s="444"/>
    </row>
    <row r="1440" spans="1:27" ht="14.5">
      <c r="A1440" s="444"/>
      <c r="B1440" s="444"/>
      <c r="C1440" s="444"/>
      <c r="D1440" s="444"/>
      <c r="E1440" s="444"/>
      <c r="F1440" s="444"/>
      <c r="G1440" s="444"/>
      <c r="H1440" s="444"/>
      <c r="I1440" s="444"/>
      <c r="J1440" s="444"/>
      <c r="K1440" s="444"/>
      <c r="L1440" s="444"/>
      <c r="M1440" s="444"/>
      <c r="N1440" s="444"/>
      <c r="O1440" s="444"/>
      <c r="P1440" s="444"/>
      <c r="Q1440" s="444"/>
      <c r="R1440" s="444"/>
      <c r="S1440" s="444"/>
      <c r="T1440" s="444"/>
      <c r="U1440" s="444"/>
      <c r="V1440" s="444"/>
      <c r="W1440" s="444"/>
      <c r="X1440" s="444"/>
      <c r="Y1440" s="444"/>
      <c r="Z1440" s="444"/>
      <c r="AA1440" s="444"/>
    </row>
    <row r="1441" spans="1:27" ht="14.5">
      <c r="A1441" s="444"/>
      <c r="B1441" s="444"/>
      <c r="C1441" s="444"/>
      <c r="D1441" s="444"/>
      <c r="E1441" s="444"/>
      <c r="F1441" s="444"/>
      <c r="G1441" s="444"/>
      <c r="H1441" s="444"/>
      <c r="I1441" s="444"/>
      <c r="J1441" s="444"/>
      <c r="K1441" s="444"/>
      <c r="L1441" s="444"/>
      <c r="M1441" s="444"/>
      <c r="N1441" s="444"/>
      <c r="O1441" s="444"/>
      <c r="P1441" s="444"/>
      <c r="Q1441" s="444"/>
      <c r="R1441" s="444"/>
      <c r="S1441" s="444"/>
      <c r="T1441" s="444"/>
      <c r="U1441" s="444"/>
      <c r="V1441" s="444"/>
      <c r="W1441" s="444"/>
      <c r="X1441" s="444"/>
      <c r="Y1441" s="444"/>
      <c r="Z1441" s="444"/>
      <c r="AA1441" s="444"/>
    </row>
    <row r="1442" spans="1:27" ht="14.5">
      <c r="A1442" s="444"/>
      <c r="B1442" s="444"/>
      <c r="C1442" s="444"/>
      <c r="D1442" s="444"/>
      <c r="E1442" s="444"/>
      <c r="F1442" s="444"/>
      <c r="G1442" s="444"/>
      <c r="H1442" s="444"/>
      <c r="I1442" s="444"/>
      <c r="J1442" s="444"/>
      <c r="K1442" s="444"/>
      <c r="L1442" s="444"/>
      <c r="M1442" s="444"/>
      <c r="N1442" s="444"/>
      <c r="O1442" s="444"/>
      <c r="P1442" s="444"/>
      <c r="Q1442" s="444"/>
      <c r="R1442" s="444"/>
      <c r="S1442" s="444"/>
      <c r="T1442" s="444"/>
      <c r="U1442" s="444"/>
      <c r="V1442" s="444"/>
      <c r="W1442" s="444"/>
      <c r="X1442" s="444"/>
      <c r="Y1442" s="444"/>
      <c r="Z1442" s="444"/>
      <c r="AA1442" s="444"/>
    </row>
    <row r="1443" spans="1:27" ht="14.5">
      <c r="A1443" s="444"/>
      <c r="B1443" s="444"/>
      <c r="C1443" s="444"/>
      <c r="D1443" s="444"/>
      <c r="E1443" s="444"/>
      <c r="F1443" s="444"/>
      <c r="G1443" s="444"/>
      <c r="H1443" s="444"/>
      <c r="I1443" s="444"/>
      <c r="J1443" s="444"/>
      <c r="K1443" s="444"/>
      <c r="L1443" s="444"/>
      <c r="M1443" s="444"/>
      <c r="N1443" s="444"/>
      <c r="O1443" s="444"/>
      <c r="P1443" s="444"/>
      <c r="Q1443" s="444"/>
      <c r="R1443" s="444"/>
      <c r="S1443" s="444"/>
      <c r="T1443" s="444"/>
      <c r="U1443" s="444"/>
      <c r="V1443" s="444"/>
      <c r="W1443" s="444"/>
      <c r="X1443" s="444"/>
      <c r="Y1443" s="444"/>
      <c r="Z1443" s="444"/>
      <c r="AA1443" s="444"/>
    </row>
    <row r="1444" spans="1:27" ht="14.5">
      <c r="A1444" s="444"/>
      <c r="B1444" s="444"/>
      <c r="C1444" s="444"/>
      <c r="D1444" s="444"/>
      <c r="E1444" s="444"/>
      <c r="F1444" s="444"/>
      <c r="G1444" s="444"/>
      <c r="H1444" s="444"/>
      <c r="I1444" s="444"/>
      <c r="J1444" s="444"/>
      <c r="K1444" s="444"/>
      <c r="L1444" s="444"/>
      <c r="M1444" s="444"/>
      <c r="N1444" s="444"/>
      <c r="O1444" s="444"/>
      <c r="P1444" s="444"/>
      <c r="Q1444" s="444"/>
      <c r="R1444" s="444"/>
      <c r="S1444" s="444"/>
      <c r="T1444" s="444"/>
      <c r="U1444" s="444"/>
      <c r="V1444" s="444"/>
      <c r="W1444" s="444"/>
      <c r="X1444" s="444"/>
      <c r="Y1444" s="444"/>
      <c r="Z1444" s="444"/>
      <c r="AA1444" s="444"/>
    </row>
    <row r="1445" spans="1:27" ht="14.5">
      <c r="A1445" s="444"/>
      <c r="B1445" s="444"/>
      <c r="C1445" s="444"/>
      <c r="D1445" s="444"/>
      <c r="E1445" s="444"/>
      <c r="F1445" s="444"/>
      <c r="G1445" s="444"/>
      <c r="H1445" s="444"/>
      <c r="I1445" s="444"/>
      <c r="J1445" s="444"/>
      <c r="K1445" s="444"/>
      <c r="L1445" s="444"/>
      <c r="M1445" s="444"/>
      <c r="N1445" s="444"/>
      <c r="O1445" s="444"/>
      <c r="P1445" s="444"/>
      <c r="Q1445" s="444"/>
      <c r="R1445" s="444"/>
      <c r="S1445" s="444"/>
      <c r="T1445" s="444"/>
      <c r="U1445" s="444"/>
      <c r="V1445" s="444"/>
      <c r="W1445" s="444"/>
      <c r="X1445" s="444"/>
      <c r="Y1445" s="444"/>
      <c r="Z1445" s="444"/>
      <c r="AA1445" s="444"/>
    </row>
    <row r="1446" spans="1:27" ht="14.5">
      <c r="A1446" s="444"/>
      <c r="B1446" s="444"/>
      <c r="C1446" s="444"/>
      <c r="D1446" s="444"/>
      <c r="E1446" s="444"/>
      <c r="F1446" s="444"/>
      <c r="G1446" s="444"/>
      <c r="H1446" s="444"/>
      <c r="I1446" s="444"/>
      <c r="J1446" s="444"/>
      <c r="K1446" s="444"/>
      <c r="L1446" s="444"/>
      <c r="M1446" s="444"/>
      <c r="N1446" s="444"/>
      <c r="O1446" s="444"/>
      <c r="P1446" s="444"/>
      <c r="Q1446" s="444"/>
      <c r="R1446" s="444"/>
      <c r="S1446" s="444"/>
      <c r="T1446" s="444"/>
      <c r="U1446" s="444"/>
      <c r="V1446" s="444"/>
      <c r="W1446" s="444"/>
      <c r="X1446" s="444"/>
      <c r="Y1446" s="444"/>
      <c r="Z1446" s="444"/>
      <c r="AA1446" s="444"/>
    </row>
    <row r="1447" spans="1:27" ht="14.5">
      <c r="A1447" s="444"/>
      <c r="B1447" s="444"/>
      <c r="C1447" s="444"/>
      <c r="D1447" s="444"/>
      <c r="E1447" s="444"/>
      <c r="F1447" s="444"/>
      <c r="G1447" s="444"/>
      <c r="H1447" s="444"/>
      <c r="I1447" s="444"/>
      <c r="J1447" s="444"/>
      <c r="K1447" s="444"/>
      <c r="L1447" s="444"/>
      <c r="M1447" s="444"/>
      <c r="N1447" s="444"/>
      <c r="O1447" s="444"/>
      <c r="P1447" s="444"/>
      <c r="Q1447" s="444"/>
      <c r="R1447" s="444"/>
      <c r="S1447" s="444"/>
      <c r="T1447" s="444"/>
      <c r="U1447" s="444"/>
      <c r="V1447" s="444"/>
      <c r="W1447" s="444"/>
      <c r="X1447" s="444"/>
      <c r="Y1447" s="444"/>
      <c r="Z1447" s="444"/>
      <c r="AA1447" s="444"/>
    </row>
    <row r="1448" spans="1:27" ht="14.5">
      <c r="A1448" s="444"/>
      <c r="B1448" s="444"/>
      <c r="C1448" s="444"/>
      <c r="D1448" s="444"/>
      <c r="E1448" s="444"/>
      <c r="F1448" s="444"/>
      <c r="G1448" s="444"/>
      <c r="H1448" s="444"/>
      <c r="I1448" s="444"/>
      <c r="J1448" s="444"/>
      <c r="K1448" s="444"/>
      <c r="L1448" s="444"/>
      <c r="M1448" s="444"/>
      <c r="N1448" s="444"/>
      <c r="O1448" s="444"/>
      <c r="P1448" s="444"/>
      <c r="Q1448" s="444"/>
      <c r="R1448" s="444"/>
      <c r="S1448" s="444"/>
      <c r="T1448" s="444"/>
      <c r="U1448" s="444"/>
      <c r="V1448" s="444"/>
      <c r="W1448" s="444"/>
      <c r="X1448" s="444"/>
      <c r="Y1448" s="444"/>
      <c r="Z1448" s="444"/>
      <c r="AA1448" s="444"/>
    </row>
    <row r="1449" spans="1:27" ht="14.5">
      <c r="A1449" s="444"/>
      <c r="B1449" s="444"/>
      <c r="C1449" s="444"/>
      <c r="D1449" s="444"/>
      <c r="E1449" s="444"/>
      <c r="F1449" s="444"/>
      <c r="G1449" s="444"/>
      <c r="H1449" s="444"/>
      <c r="I1449" s="444"/>
      <c r="J1449" s="444"/>
      <c r="K1449" s="444"/>
      <c r="L1449" s="444"/>
      <c r="M1449" s="444"/>
      <c r="N1449" s="444"/>
      <c r="O1449" s="444"/>
      <c r="P1449" s="444"/>
      <c r="Q1449" s="444"/>
      <c r="R1449" s="444"/>
      <c r="S1449" s="444"/>
      <c r="T1449" s="444"/>
      <c r="U1449" s="444"/>
      <c r="V1449" s="444"/>
      <c r="W1449" s="444"/>
      <c r="X1449" s="444"/>
      <c r="Y1449" s="444"/>
      <c r="Z1449" s="444"/>
      <c r="AA1449" s="444"/>
    </row>
    <row r="1450" spans="1:27" ht="14.5">
      <c r="A1450" s="444"/>
      <c r="B1450" s="444"/>
      <c r="C1450" s="444"/>
      <c r="D1450" s="444"/>
      <c r="E1450" s="444"/>
      <c r="F1450" s="444"/>
      <c r="G1450" s="444"/>
      <c r="H1450" s="444"/>
      <c r="I1450" s="444"/>
      <c r="J1450" s="444"/>
      <c r="K1450" s="444"/>
      <c r="L1450" s="444"/>
      <c r="M1450" s="444"/>
      <c r="N1450" s="444"/>
      <c r="O1450" s="444"/>
      <c r="P1450" s="444"/>
      <c r="Q1450" s="444"/>
      <c r="R1450" s="444"/>
      <c r="S1450" s="444"/>
      <c r="T1450" s="444"/>
      <c r="U1450" s="444"/>
      <c r="V1450" s="444"/>
      <c r="W1450" s="444"/>
      <c r="X1450" s="444"/>
      <c r="Y1450" s="444"/>
      <c r="Z1450" s="444"/>
      <c r="AA1450" s="444"/>
    </row>
    <row r="1451" spans="1:27" ht="14.5">
      <c r="A1451" s="444"/>
      <c r="B1451" s="444"/>
      <c r="C1451" s="444"/>
      <c r="D1451" s="444"/>
      <c r="E1451" s="444"/>
      <c r="F1451" s="444"/>
      <c r="G1451" s="444"/>
      <c r="H1451" s="444"/>
      <c r="I1451" s="444"/>
      <c r="J1451" s="444"/>
      <c r="K1451" s="444"/>
      <c r="L1451" s="444"/>
      <c r="M1451" s="444"/>
      <c r="N1451" s="444"/>
      <c r="O1451" s="444"/>
      <c r="P1451" s="444"/>
      <c r="Q1451" s="444"/>
      <c r="R1451" s="444"/>
      <c r="S1451" s="444"/>
      <c r="T1451" s="444"/>
      <c r="U1451" s="444"/>
      <c r="V1451" s="444"/>
      <c r="W1451" s="444"/>
      <c r="X1451" s="444"/>
      <c r="Y1451" s="444"/>
      <c r="Z1451" s="444"/>
      <c r="AA1451" s="444"/>
    </row>
    <row r="1452" spans="1:27" ht="14.5">
      <c r="A1452" s="444"/>
      <c r="B1452" s="444"/>
      <c r="C1452" s="444"/>
      <c r="D1452" s="444"/>
      <c r="E1452" s="444"/>
      <c r="F1452" s="444"/>
      <c r="G1452" s="444"/>
      <c r="H1452" s="444"/>
      <c r="I1452" s="444"/>
      <c r="J1452" s="444"/>
      <c r="K1452" s="444"/>
      <c r="L1452" s="444"/>
      <c r="M1452" s="444"/>
      <c r="N1452" s="444"/>
      <c r="O1452" s="444"/>
      <c r="P1452" s="444"/>
      <c r="Q1452" s="444"/>
      <c r="R1452" s="444"/>
      <c r="S1452" s="444"/>
      <c r="T1452" s="444"/>
      <c r="U1452" s="444"/>
      <c r="V1452" s="444"/>
      <c r="W1452" s="444"/>
      <c r="X1452" s="444"/>
      <c r="Y1452" s="444"/>
      <c r="Z1452" s="444"/>
      <c r="AA1452" s="444"/>
    </row>
    <row r="1453" spans="1:27" ht="14.5">
      <c r="A1453" s="444"/>
      <c r="B1453" s="444"/>
      <c r="C1453" s="444"/>
      <c r="D1453" s="444"/>
      <c r="E1453" s="444"/>
      <c r="F1453" s="444"/>
      <c r="G1453" s="444"/>
      <c r="H1453" s="444"/>
      <c r="I1453" s="444"/>
      <c r="J1453" s="444"/>
      <c r="K1453" s="444"/>
      <c r="L1453" s="444"/>
      <c r="M1453" s="444"/>
      <c r="N1453" s="444"/>
      <c r="O1453" s="444"/>
      <c r="P1453" s="444"/>
      <c r="Q1453" s="444"/>
      <c r="R1453" s="444"/>
      <c r="S1453" s="444"/>
      <c r="T1453" s="444"/>
      <c r="U1453" s="444"/>
      <c r="V1453" s="444"/>
      <c r="W1453" s="444"/>
      <c r="X1453" s="444"/>
      <c r="Y1453" s="444"/>
      <c r="Z1453" s="444"/>
      <c r="AA1453" s="444"/>
    </row>
    <row r="1454" spans="1:27" ht="14.5">
      <c r="A1454" s="444"/>
      <c r="B1454" s="444"/>
      <c r="C1454" s="444"/>
      <c r="D1454" s="444"/>
      <c r="E1454" s="444"/>
      <c r="F1454" s="444"/>
      <c r="G1454" s="444"/>
      <c r="H1454" s="444"/>
      <c r="I1454" s="444"/>
      <c r="J1454" s="444"/>
      <c r="K1454" s="444"/>
      <c r="L1454" s="444"/>
      <c r="M1454" s="444"/>
      <c r="N1454" s="444"/>
      <c r="O1454" s="444"/>
      <c r="P1454" s="444"/>
      <c r="Q1454" s="444"/>
      <c r="R1454" s="444"/>
      <c r="S1454" s="444"/>
      <c r="T1454" s="444"/>
      <c r="U1454" s="444"/>
      <c r="V1454" s="444"/>
      <c r="W1454" s="444"/>
      <c r="X1454" s="444"/>
      <c r="Y1454" s="444"/>
      <c r="Z1454" s="444"/>
      <c r="AA1454" s="444"/>
    </row>
    <row r="1455" spans="1:27" ht="14.5">
      <c r="A1455" s="444"/>
      <c r="B1455" s="444"/>
      <c r="C1455" s="444"/>
      <c r="D1455" s="444"/>
      <c r="E1455" s="444"/>
      <c r="F1455" s="444"/>
      <c r="G1455" s="444"/>
      <c r="H1455" s="444"/>
      <c r="I1455" s="444"/>
      <c r="J1455" s="444"/>
      <c r="K1455" s="444"/>
      <c r="L1455" s="444"/>
      <c r="M1455" s="444"/>
      <c r="N1455" s="444"/>
      <c r="O1455" s="444"/>
      <c r="P1455" s="444"/>
      <c r="Q1455" s="444"/>
      <c r="R1455" s="444"/>
      <c r="S1455" s="444"/>
      <c r="T1455" s="444"/>
      <c r="U1455" s="444"/>
      <c r="V1455" s="444"/>
      <c r="W1455" s="444"/>
      <c r="X1455" s="444"/>
      <c r="Y1455" s="444"/>
      <c r="Z1455" s="444"/>
      <c r="AA1455" s="444"/>
    </row>
    <row r="1456" spans="1:27" ht="14.5">
      <c r="A1456" s="444"/>
      <c r="B1456" s="444"/>
      <c r="C1456" s="444"/>
      <c r="D1456" s="444"/>
      <c r="E1456" s="444"/>
      <c r="F1456" s="444"/>
      <c r="G1456" s="444"/>
      <c r="H1456" s="444"/>
      <c r="I1456" s="444"/>
      <c r="J1456" s="444"/>
      <c r="K1456" s="444"/>
      <c r="L1456" s="444"/>
      <c r="M1456" s="444"/>
      <c r="N1456" s="444"/>
      <c r="O1456" s="444"/>
      <c r="P1456" s="444"/>
      <c r="Q1456" s="444"/>
      <c r="R1456" s="444"/>
      <c r="S1456" s="444"/>
      <c r="T1456" s="444"/>
      <c r="U1456" s="444"/>
      <c r="V1456" s="444"/>
      <c r="W1456" s="444"/>
      <c r="X1456" s="444"/>
      <c r="Y1456" s="444"/>
      <c r="Z1456" s="444"/>
      <c r="AA1456" s="444"/>
    </row>
    <row r="1457" spans="1:27" ht="14.5">
      <c r="A1457" s="444"/>
      <c r="B1457" s="444"/>
      <c r="C1457" s="444"/>
      <c r="D1457" s="444"/>
      <c r="E1457" s="444"/>
      <c r="F1457" s="444"/>
      <c r="G1457" s="444"/>
      <c r="H1457" s="444"/>
      <c r="I1457" s="444"/>
      <c r="J1457" s="444"/>
      <c r="K1457" s="444"/>
      <c r="L1457" s="444"/>
      <c r="M1457" s="444"/>
      <c r="N1457" s="444"/>
      <c r="O1457" s="444"/>
      <c r="P1457" s="444"/>
      <c r="Q1457" s="444"/>
      <c r="R1457" s="444"/>
      <c r="S1457" s="444"/>
      <c r="T1457" s="444"/>
      <c r="U1457" s="444"/>
      <c r="V1457" s="444"/>
      <c r="W1457" s="444"/>
      <c r="X1457" s="444"/>
      <c r="Y1457" s="444"/>
      <c r="Z1457" s="444"/>
      <c r="AA1457" s="444"/>
    </row>
    <row r="1458" spans="1:27" ht="14.5">
      <c r="A1458" s="444"/>
      <c r="B1458" s="444"/>
      <c r="C1458" s="444"/>
      <c r="D1458" s="444"/>
      <c r="E1458" s="444"/>
      <c r="F1458" s="444"/>
      <c r="G1458" s="444"/>
      <c r="H1458" s="444"/>
      <c r="I1458" s="444"/>
      <c r="J1458" s="444"/>
      <c r="K1458" s="444"/>
      <c r="L1458" s="444"/>
      <c r="M1458" s="444"/>
      <c r="N1458" s="444"/>
      <c r="O1458" s="444"/>
      <c r="P1458" s="444"/>
      <c r="Q1458" s="444"/>
      <c r="R1458" s="444"/>
      <c r="S1458" s="444"/>
      <c r="T1458" s="444"/>
      <c r="U1458" s="444"/>
      <c r="V1458" s="444"/>
      <c r="W1458" s="444"/>
      <c r="X1458" s="444"/>
      <c r="Y1458" s="444"/>
      <c r="Z1458" s="444"/>
      <c r="AA1458" s="444"/>
    </row>
    <row r="1459" spans="1:27" ht="14.5">
      <c r="A1459" s="444"/>
      <c r="B1459" s="444"/>
      <c r="C1459" s="444"/>
      <c r="D1459" s="444"/>
      <c r="E1459" s="444"/>
      <c r="F1459" s="444"/>
      <c r="G1459" s="444"/>
      <c r="H1459" s="444"/>
      <c r="I1459" s="444"/>
      <c r="J1459" s="444"/>
      <c r="K1459" s="444"/>
      <c r="L1459" s="444"/>
      <c r="M1459" s="444"/>
      <c r="N1459" s="444"/>
      <c r="O1459" s="444"/>
      <c r="P1459" s="444"/>
      <c r="Q1459" s="444"/>
      <c r="R1459" s="444"/>
      <c r="S1459" s="444"/>
      <c r="T1459" s="444"/>
      <c r="U1459" s="444"/>
      <c r="V1459" s="444"/>
      <c r="W1459" s="444"/>
      <c r="X1459" s="444"/>
      <c r="Y1459" s="444"/>
      <c r="Z1459" s="444"/>
      <c r="AA1459" s="444"/>
    </row>
    <row r="1460" spans="1:27" ht="14.5">
      <c r="A1460" s="444"/>
      <c r="B1460" s="444"/>
      <c r="C1460" s="444"/>
      <c r="D1460" s="444"/>
      <c r="E1460" s="444"/>
      <c r="F1460" s="444"/>
      <c r="G1460" s="444"/>
      <c r="H1460" s="444"/>
      <c r="I1460" s="444"/>
      <c r="J1460" s="444"/>
      <c r="K1460" s="444"/>
      <c r="L1460" s="444"/>
      <c r="M1460" s="444"/>
      <c r="N1460" s="444"/>
      <c r="O1460" s="444"/>
      <c r="P1460" s="444"/>
      <c r="Q1460" s="444"/>
      <c r="R1460" s="444"/>
      <c r="S1460" s="444"/>
      <c r="T1460" s="444"/>
      <c r="U1460" s="444"/>
      <c r="V1460" s="444"/>
      <c r="W1460" s="444"/>
      <c r="X1460" s="444"/>
      <c r="Y1460" s="444"/>
      <c r="Z1460" s="444"/>
      <c r="AA1460" s="444"/>
    </row>
    <row r="1461" spans="1:27" ht="14.5">
      <c r="A1461" s="444"/>
      <c r="B1461" s="444"/>
      <c r="C1461" s="444"/>
      <c r="D1461" s="444"/>
      <c r="E1461" s="444"/>
      <c r="F1461" s="444"/>
      <c r="G1461" s="444"/>
      <c r="H1461" s="444"/>
      <c r="I1461" s="444"/>
      <c r="J1461" s="444"/>
      <c r="K1461" s="444"/>
      <c r="L1461" s="444"/>
      <c r="M1461" s="444"/>
      <c r="N1461" s="444"/>
      <c r="O1461" s="444"/>
      <c r="P1461" s="444"/>
      <c r="Q1461" s="444"/>
      <c r="R1461" s="444"/>
      <c r="S1461" s="444"/>
      <c r="T1461" s="444"/>
      <c r="U1461" s="444"/>
      <c r="V1461" s="444"/>
      <c r="W1461" s="444"/>
      <c r="X1461" s="444"/>
      <c r="Y1461" s="444"/>
      <c r="Z1461" s="444"/>
      <c r="AA1461" s="444"/>
    </row>
    <row r="1462" spans="1:27" ht="14.5">
      <c r="A1462" s="444"/>
      <c r="B1462" s="444"/>
      <c r="C1462" s="444"/>
      <c r="D1462" s="444"/>
      <c r="E1462" s="444"/>
      <c r="F1462" s="444"/>
      <c r="G1462" s="444"/>
      <c r="H1462" s="444"/>
      <c r="I1462" s="444"/>
      <c r="J1462" s="444"/>
      <c r="K1462" s="444"/>
      <c r="L1462" s="444"/>
      <c r="M1462" s="444"/>
      <c r="N1462" s="444"/>
      <c r="O1462" s="444"/>
      <c r="P1462" s="444"/>
      <c r="Q1462" s="444"/>
      <c r="R1462" s="444"/>
      <c r="S1462" s="444"/>
      <c r="T1462" s="444"/>
      <c r="U1462" s="444"/>
      <c r="V1462" s="444"/>
      <c r="W1462" s="444"/>
      <c r="X1462" s="444"/>
      <c r="Y1462" s="444"/>
      <c r="Z1462" s="444"/>
      <c r="AA1462" s="444"/>
    </row>
    <row r="1463" spans="1:27" ht="14.5">
      <c r="A1463" s="444"/>
      <c r="B1463" s="444"/>
      <c r="C1463" s="444"/>
      <c r="D1463" s="444"/>
      <c r="E1463" s="444"/>
      <c r="F1463" s="444"/>
      <c r="G1463" s="444"/>
      <c r="H1463" s="444"/>
      <c r="I1463" s="444"/>
      <c r="J1463" s="444"/>
      <c r="K1463" s="444"/>
      <c r="L1463" s="444"/>
      <c r="M1463" s="444"/>
      <c r="N1463" s="444"/>
      <c r="O1463" s="444"/>
      <c r="P1463" s="444"/>
      <c r="Q1463" s="444"/>
      <c r="R1463" s="444"/>
      <c r="S1463" s="444"/>
      <c r="T1463" s="444"/>
      <c r="U1463" s="444"/>
      <c r="V1463" s="444"/>
      <c r="W1463" s="444"/>
      <c r="X1463" s="444"/>
      <c r="Y1463" s="444"/>
      <c r="Z1463" s="444"/>
      <c r="AA1463" s="444"/>
    </row>
    <row r="1464" spans="1:27" ht="14.5">
      <c r="A1464" s="444"/>
      <c r="B1464" s="444"/>
      <c r="C1464" s="444"/>
      <c r="D1464" s="444"/>
      <c r="E1464" s="444"/>
      <c r="F1464" s="444"/>
      <c r="G1464" s="444"/>
      <c r="H1464" s="444"/>
      <c r="I1464" s="444"/>
      <c r="J1464" s="444"/>
      <c r="K1464" s="444"/>
      <c r="L1464" s="444"/>
      <c r="M1464" s="444"/>
      <c r="N1464" s="444"/>
      <c r="O1464" s="444"/>
      <c r="P1464" s="444"/>
      <c r="Q1464" s="444"/>
      <c r="R1464" s="444"/>
      <c r="S1464" s="444"/>
      <c r="T1464" s="444"/>
      <c r="U1464" s="444"/>
      <c r="V1464" s="444"/>
      <c r="W1464" s="444"/>
      <c r="X1464" s="444"/>
      <c r="Y1464" s="444"/>
      <c r="Z1464" s="444"/>
      <c r="AA1464" s="444"/>
    </row>
    <row r="1465" spans="1:27" ht="14.5">
      <c r="A1465" s="444"/>
      <c r="B1465" s="444"/>
      <c r="C1465" s="444"/>
      <c r="D1465" s="444"/>
      <c r="E1465" s="444"/>
      <c r="F1465" s="444"/>
      <c r="G1465" s="444"/>
      <c r="H1465" s="444"/>
      <c r="I1465" s="444"/>
      <c r="J1465" s="444"/>
      <c r="K1465" s="444"/>
      <c r="L1465" s="444"/>
      <c r="M1465" s="444"/>
      <c r="N1465" s="444"/>
      <c r="O1465" s="444"/>
      <c r="P1465" s="444"/>
      <c r="Q1465" s="444"/>
      <c r="R1465" s="444"/>
      <c r="S1465" s="444"/>
      <c r="T1465" s="444"/>
      <c r="U1465" s="444"/>
      <c r="V1465" s="444"/>
      <c r="W1465" s="444"/>
      <c r="X1465" s="444"/>
      <c r="Y1465" s="444"/>
      <c r="Z1465" s="444"/>
      <c r="AA1465" s="444"/>
    </row>
    <row r="1466" spans="1:27" ht="14.5">
      <c r="A1466" s="444"/>
      <c r="B1466" s="444"/>
      <c r="C1466" s="444"/>
      <c r="D1466" s="444"/>
      <c r="E1466" s="444"/>
      <c r="F1466" s="444"/>
      <c r="G1466" s="444"/>
      <c r="H1466" s="444"/>
      <c r="I1466" s="444"/>
      <c r="J1466" s="444"/>
      <c r="K1466" s="444"/>
      <c r="L1466" s="444"/>
      <c r="M1466" s="444"/>
      <c r="N1466" s="444"/>
      <c r="O1466" s="444"/>
      <c r="P1466" s="444"/>
      <c r="Q1466" s="444"/>
      <c r="R1466" s="444"/>
      <c r="S1466" s="444"/>
      <c r="T1466" s="444"/>
      <c r="U1466" s="444"/>
      <c r="V1466" s="444"/>
      <c r="W1466" s="444"/>
      <c r="X1466" s="444"/>
      <c r="Y1466" s="444"/>
      <c r="Z1466" s="444"/>
      <c r="AA1466" s="444"/>
    </row>
    <row r="1467" spans="1:27" ht="14.5">
      <c r="A1467" s="444"/>
      <c r="B1467" s="444"/>
      <c r="C1467" s="444"/>
      <c r="D1467" s="444"/>
      <c r="E1467" s="444"/>
      <c r="F1467" s="444"/>
      <c r="G1467" s="444"/>
      <c r="H1467" s="444"/>
      <c r="I1467" s="444"/>
      <c r="J1467" s="444"/>
      <c r="K1467" s="444"/>
      <c r="L1467" s="444"/>
      <c r="M1467" s="444"/>
      <c r="N1467" s="444"/>
      <c r="O1467" s="444"/>
      <c r="P1467" s="444"/>
      <c r="Q1467" s="444"/>
      <c r="R1467" s="444"/>
      <c r="S1467" s="444"/>
      <c r="T1467" s="444"/>
      <c r="U1467" s="444"/>
      <c r="V1467" s="444"/>
      <c r="W1467" s="444"/>
      <c r="X1467" s="444"/>
      <c r="Y1467" s="444"/>
      <c r="Z1467" s="444"/>
      <c r="AA1467" s="444"/>
    </row>
    <row r="1468" spans="1:27" ht="14.5">
      <c r="A1468" s="444"/>
      <c r="B1468" s="444"/>
      <c r="C1468" s="444"/>
      <c r="D1468" s="444"/>
      <c r="E1468" s="444"/>
      <c r="F1468" s="444"/>
      <c r="G1468" s="444"/>
      <c r="H1468" s="444"/>
      <c r="I1468" s="444"/>
      <c r="J1468" s="444"/>
      <c r="K1468" s="444"/>
      <c r="L1468" s="444"/>
      <c r="M1468" s="444"/>
      <c r="N1468" s="444"/>
      <c r="O1468" s="444"/>
      <c r="P1468" s="444"/>
      <c r="Q1468" s="444"/>
      <c r="R1468" s="444"/>
      <c r="S1468" s="444"/>
      <c r="T1468" s="444"/>
      <c r="U1468" s="444"/>
      <c r="V1468" s="444"/>
      <c r="W1468" s="444"/>
      <c r="X1468" s="444"/>
      <c r="Y1468" s="444"/>
      <c r="Z1468" s="444"/>
      <c r="AA1468" s="444"/>
    </row>
    <row r="1469" spans="1:27" ht="14.5">
      <c r="A1469" s="444"/>
      <c r="B1469" s="444"/>
      <c r="C1469" s="444"/>
      <c r="D1469" s="444"/>
      <c r="E1469" s="444"/>
      <c r="F1469" s="444"/>
      <c r="G1469" s="444"/>
      <c r="H1469" s="444"/>
      <c r="I1469" s="444"/>
      <c r="J1469" s="444"/>
      <c r="K1469" s="444"/>
      <c r="L1469" s="444"/>
      <c r="M1469" s="444"/>
      <c r="N1469" s="444"/>
      <c r="O1469" s="444"/>
      <c r="P1469" s="444"/>
      <c r="Q1469" s="444"/>
      <c r="R1469" s="444"/>
      <c r="S1469" s="444"/>
      <c r="T1469" s="444"/>
      <c r="U1469" s="444"/>
      <c r="V1469" s="444"/>
      <c r="W1469" s="444"/>
      <c r="X1469" s="444"/>
      <c r="Y1469" s="444"/>
      <c r="Z1469" s="444"/>
      <c r="AA1469" s="444"/>
    </row>
    <row r="1470" spans="1:27" ht="14.5">
      <c r="A1470" s="444"/>
      <c r="B1470" s="444"/>
      <c r="C1470" s="444"/>
      <c r="D1470" s="444"/>
      <c r="E1470" s="444"/>
      <c r="F1470" s="444"/>
      <c r="G1470" s="444"/>
      <c r="H1470" s="444"/>
      <c r="I1470" s="444"/>
      <c r="J1470" s="444"/>
      <c r="K1470" s="444"/>
      <c r="L1470" s="444"/>
      <c r="M1470" s="444"/>
      <c r="N1470" s="444"/>
      <c r="O1470" s="444"/>
      <c r="P1470" s="444"/>
      <c r="Q1470" s="444"/>
      <c r="R1470" s="444"/>
      <c r="S1470" s="444"/>
      <c r="T1470" s="444"/>
      <c r="U1470" s="444"/>
      <c r="V1470" s="444"/>
      <c r="W1470" s="444"/>
      <c r="X1470" s="444"/>
      <c r="Y1470" s="444"/>
      <c r="Z1470" s="444"/>
      <c r="AA1470" s="444"/>
    </row>
    <row r="1471" spans="1:27" ht="14.5">
      <c r="A1471" s="444"/>
      <c r="B1471" s="444"/>
      <c r="C1471" s="444"/>
      <c r="D1471" s="444"/>
      <c r="E1471" s="444"/>
      <c r="F1471" s="444"/>
      <c r="G1471" s="444"/>
      <c r="H1471" s="444"/>
      <c r="I1471" s="444"/>
      <c r="J1471" s="444"/>
      <c r="K1471" s="444"/>
      <c r="L1471" s="444"/>
      <c r="M1471" s="444"/>
      <c r="N1471" s="444"/>
      <c r="O1471" s="444"/>
      <c r="P1471" s="444"/>
      <c r="Q1471" s="444"/>
      <c r="R1471" s="444"/>
      <c r="S1471" s="444"/>
      <c r="T1471" s="444"/>
      <c r="U1471" s="444"/>
      <c r="V1471" s="444"/>
      <c r="W1471" s="444"/>
      <c r="X1471" s="444"/>
      <c r="Y1471" s="444"/>
      <c r="Z1471" s="444"/>
      <c r="AA1471" s="444"/>
    </row>
    <row r="1472" spans="1:27" ht="14.5">
      <c r="A1472" s="444"/>
      <c r="B1472" s="444"/>
      <c r="C1472" s="444"/>
      <c r="D1472" s="444"/>
      <c r="E1472" s="444"/>
      <c r="F1472" s="444"/>
      <c r="G1472" s="444"/>
      <c r="H1472" s="444"/>
      <c r="I1472" s="444"/>
      <c r="J1472" s="444"/>
      <c r="K1472" s="444"/>
      <c r="L1472" s="444"/>
      <c r="M1472" s="444"/>
      <c r="N1472" s="444"/>
      <c r="O1472" s="444"/>
      <c r="P1472" s="444"/>
      <c r="Q1472" s="444"/>
      <c r="R1472" s="444"/>
      <c r="S1472" s="444"/>
      <c r="T1472" s="444"/>
      <c r="U1472" s="444"/>
      <c r="V1472" s="444"/>
      <c r="W1472" s="444"/>
      <c r="X1472" s="444"/>
      <c r="Y1472" s="444"/>
      <c r="Z1472" s="444"/>
      <c r="AA1472" s="444"/>
    </row>
    <row r="1473" spans="1:27" ht="14.5">
      <c r="A1473" s="444"/>
      <c r="B1473" s="444"/>
      <c r="C1473" s="444"/>
      <c r="D1473" s="444"/>
      <c r="E1473" s="444"/>
      <c r="F1473" s="444"/>
      <c r="G1473" s="444"/>
      <c r="H1473" s="444"/>
      <c r="I1473" s="444"/>
      <c r="J1473" s="444"/>
      <c r="K1473" s="444"/>
      <c r="L1473" s="444"/>
      <c r="M1473" s="444"/>
      <c r="N1473" s="444"/>
      <c r="O1473" s="444"/>
      <c r="P1473" s="444"/>
      <c r="Q1473" s="444"/>
      <c r="R1473" s="444"/>
      <c r="S1473" s="444"/>
      <c r="T1473" s="444"/>
      <c r="U1473" s="444"/>
      <c r="V1473" s="444"/>
      <c r="W1473" s="444"/>
      <c r="X1473" s="444"/>
      <c r="Y1473" s="444"/>
      <c r="Z1473" s="444"/>
      <c r="AA1473" s="444"/>
    </row>
    <row r="1474" spans="1:27" ht="14.5">
      <c r="A1474" s="444"/>
      <c r="B1474" s="444"/>
      <c r="C1474" s="444"/>
      <c r="D1474" s="444"/>
      <c r="E1474" s="444"/>
      <c r="F1474" s="444"/>
      <c r="G1474" s="444"/>
      <c r="H1474" s="444"/>
      <c r="I1474" s="444"/>
      <c r="J1474" s="444"/>
      <c r="K1474" s="444"/>
      <c r="L1474" s="444"/>
      <c r="M1474" s="444"/>
      <c r="N1474" s="444"/>
      <c r="O1474" s="444"/>
      <c r="P1474" s="444"/>
      <c r="Q1474" s="444"/>
      <c r="R1474" s="444"/>
      <c r="S1474" s="444"/>
      <c r="T1474" s="444"/>
      <c r="U1474" s="444"/>
      <c r="V1474" s="444"/>
      <c r="W1474" s="444"/>
      <c r="X1474" s="444"/>
      <c r="Y1474" s="444"/>
      <c r="Z1474" s="444"/>
      <c r="AA1474" s="444"/>
    </row>
    <row r="1475" spans="1:27" ht="14.5">
      <c r="A1475" s="444"/>
      <c r="B1475" s="444"/>
      <c r="C1475" s="444"/>
      <c r="D1475" s="444"/>
      <c r="E1475" s="444"/>
      <c r="F1475" s="444"/>
      <c r="G1475" s="444"/>
      <c r="H1475" s="444"/>
      <c r="I1475" s="444"/>
      <c r="J1475" s="444"/>
      <c r="K1475" s="444"/>
      <c r="L1475" s="444"/>
      <c r="M1475" s="444"/>
      <c r="N1475" s="444"/>
      <c r="O1475" s="444"/>
      <c r="P1475" s="444"/>
      <c r="Q1475" s="444"/>
      <c r="R1475" s="444"/>
      <c r="S1475" s="444"/>
      <c r="T1475" s="444"/>
      <c r="U1475" s="444"/>
      <c r="V1475" s="444"/>
      <c r="W1475" s="444"/>
      <c r="X1475" s="444"/>
      <c r="Y1475" s="444"/>
      <c r="Z1475" s="444"/>
      <c r="AA1475" s="444"/>
    </row>
    <row r="1476" spans="1:27" ht="14.5">
      <c r="A1476" s="444"/>
      <c r="B1476" s="444"/>
      <c r="C1476" s="444"/>
      <c r="D1476" s="444"/>
      <c r="E1476" s="444"/>
      <c r="F1476" s="444"/>
      <c r="G1476" s="444"/>
      <c r="H1476" s="444"/>
      <c r="I1476" s="444"/>
      <c r="J1476" s="444"/>
      <c r="K1476" s="444"/>
      <c r="L1476" s="444"/>
      <c r="M1476" s="444"/>
      <c r="N1476" s="444"/>
      <c r="O1476" s="444"/>
      <c r="P1476" s="444"/>
      <c r="Q1476" s="444"/>
      <c r="R1476" s="444"/>
      <c r="S1476" s="444"/>
      <c r="T1476" s="444"/>
      <c r="U1476" s="444"/>
      <c r="V1476" s="444"/>
      <c r="W1476" s="444"/>
      <c r="X1476" s="444"/>
      <c r="Y1476" s="444"/>
      <c r="Z1476" s="444"/>
      <c r="AA1476" s="444"/>
    </row>
    <row r="1477" spans="1:27" ht="14.5">
      <c r="A1477" s="444"/>
      <c r="B1477" s="444"/>
      <c r="C1477" s="444"/>
      <c r="D1477" s="444"/>
      <c r="E1477" s="444"/>
      <c r="F1477" s="444"/>
      <c r="G1477" s="444"/>
      <c r="H1477" s="444"/>
      <c r="I1477" s="444"/>
      <c r="J1477" s="444"/>
      <c r="K1477" s="444"/>
      <c r="L1477" s="444"/>
      <c r="M1477" s="444"/>
      <c r="N1477" s="444"/>
      <c r="O1477" s="444"/>
      <c r="P1477" s="444"/>
      <c r="Q1477" s="444"/>
      <c r="R1477" s="444"/>
      <c r="S1477" s="444"/>
      <c r="T1477" s="444"/>
      <c r="U1477" s="444"/>
      <c r="V1477" s="444"/>
      <c r="W1477" s="444"/>
      <c r="X1477" s="444"/>
      <c r="Y1477" s="444"/>
      <c r="Z1477" s="444"/>
      <c r="AA1477" s="444"/>
    </row>
    <row r="1478" spans="1:27" ht="14.5">
      <c r="A1478" s="444"/>
      <c r="B1478" s="444"/>
      <c r="C1478" s="444"/>
      <c r="D1478" s="444"/>
      <c r="E1478" s="444"/>
      <c r="F1478" s="444"/>
      <c r="G1478" s="444"/>
      <c r="H1478" s="444"/>
      <c r="I1478" s="444"/>
      <c r="J1478" s="444"/>
      <c r="K1478" s="444"/>
      <c r="L1478" s="444"/>
      <c r="M1478" s="444"/>
      <c r="N1478" s="444"/>
      <c r="O1478" s="444"/>
      <c r="P1478" s="444"/>
      <c r="Q1478" s="444"/>
      <c r="R1478" s="444"/>
      <c r="S1478" s="444"/>
      <c r="T1478" s="444"/>
      <c r="U1478" s="444"/>
      <c r="V1478" s="444"/>
      <c r="W1478" s="444"/>
      <c r="X1478" s="444"/>
      <c r="Y1478" s="444"/>
      <c r="Z1478" s="444"/>
      <c r="AA1478" s="444"/>
    </row>
    <row r="1479" spans="1:27" ht="14.5">
      <c r="A1479" s="444"/>
      <c r="B1479" s="444"/>
      <c r="C1479" s="444"/>
      <c r="D1479" s="444"/>
      <c r="E1479" s="444"/>
      <c r="F1479" s="444"/>
      <c r="G1479" s="444"/>
      <c r="H1479" s="444"/>
      <c r="I1479" s="444"/>
      <c r="J1479" s="444"/>
      <c r="K1479" s="444"/>
      <c r="L1479" s="444"/>
      <c r="M1479" s="444"/>
      <c r="N1479" s="444"/>
      <c r="O1479" s="444"/>
      <c r="P1479" s="444"/>
      <c r="Q1479" s="444"/>
      <c r="R1479" s="444"/>
      <c r="S1479" s="444"/>
      <c r="T1479" s="444"/>
      <c r="U1479" s="444"/>
      <c r="V1479" s="444"/>
      <c r="W1479" s="444"/>
      <c r="X1479" s="444"/>
      <c r="Y1479" s="444"/>
      <c r="Z1479" s="444"/>
      <c r="AA1479" s="444"/>
    </row>
    <row r="1480" spans="1:27" ht="14.5">
      <c r="A1480" s="444"/>
      <c r="B1480" s="444"/>
      <c r="C1480" s="444"/>
      <c r="D1480" s="444"/>
      <c r="E1480" s="444"/>
      <c r="F1480" s="444"/>
      <c r="G1480" s="444"/>
      <c r="H1480" s="444"/>
      <c r="I1480" s="444"/>
      <c r="J1480" s="444"/>
      <c r="K1480" s="444"/>
      <c r="L1480" s="444"/>
      <c r="M1480" s="444"/>
      <c r="N1480" s="444"/>
      <c r="O1480" s="444"/>
      <c r="P1480" s="444"/>
      <c r="Q1480" s="444"/>
      <c r="R1480" s="444"/>
      <c r="S1480" s="444"/>
      <c r="T1480" s="444"/>
      <c r="U1480" s="444"/>
      <c r="V1480" s="444"/>
      <c r="W1480" s="444"/>
      <c r="X1480" s="444"/>
      <c r="Y1480" s="444"/>
      <c r="Z1480" s="444"/>
      <c r="AA1480" s="444"/>
    </row>
    <row r="1481" spans="1:27" ht="14.5">
      <c r="A1481" s="444"/>
      <c r="B1481" s="444"/>
      <c r="C1481" s="444"/>
      <c r="D1481" s="444"/>
      <c r="E1481" s="444"/>
      <c r="F1481" s="444"/>
      <c r="G1481" s="444"/>
      <c r="H1481" s="444"/>
      <c r="I1481" s="444"/>
      <c r="J1481" s="444"/>
      <c r="K1481" s="444"/>
      <c r="L1481" s="444"/>
      <c r="M1481" s="444"/>
      <c r="N1481" s="444"/>
      <c r="O1481" s="444"/>
      <c r="P1481" s="444"/>
      <c r="Q1481" s="444"/>
      <c r="R1481" s="444"/>
      <c r="S1481" s="444"/>
      <c r="T1481" s="444"/>
      <c r="U1481" s="444"/>
      <c r="V1481" s="444"/>
      <c r="W1481" s="444"/>
      <c r="X1481" s="444"/>
      <c r="Y1481" s="444"/>
      <c r="Z1481" s="444"/>
      <c r="AA1481" s="444"/>
    </row>
    <row r="1482" spans="1:27" ht="14.5">
      <c r="A1482" s="444"/>
      <c r="B1482" s="444"/>
      <c r="C1482" s="444"/>
      <c r="D1482" s="444"/>
      <c r="E1482" s="444"/>
      <c r="F1482" s="444"/>
      <c r="G1482" s="444"/>
      <c r="H1482" s="444"/>
      <c r="I1482" s="444"/>
      <c r="J1482" s="444"/>
      <c r="K1482" s="444"/>
      <c r="L1482" s="444"/>
      <c r="M1482" s="444"/>
      <c r="N1482" s="444"/>
      <c r="O1482" s="444"/>
      <c r="P1482" s="444"/>
      <c r="Q1482" s="444"/>
      <c r="R1482" s="444"/>
      <c r="S1482" s="444"/>
      <c r="T1482" s="444"/>
      <c r="U1482" s="444"/>
      <c r="V1482" s="444"/>
      <c r="W1482" s="444"/>
      <c r="X1482" s="444"/>
      <c r="Y1482" s="444"/>
      <c r="Z1482" s="444"/>
      <c r="AA1482" s="444"/>
    </row>
    <row r="1483" spans="1:27" ht="14.5">
      <c r="A1483" s="444"/>
      <c r="B1483" s="444"/>
      <c r="C1483" s="444"/>
      <c r="D1483" s="444"/>
      <c r="E1483" s="444"/>
      <c r="F1483" s="444"/>
      <c r="G1483" s="444"/>
      <c r="H1483" s="444"/>
      <c r="I1483" s="444"/>
      <c r="J1483" s="444"/>
      <c r="K1483" s="444"/>
      <c r="L1483" s="444"/>
      <c r="M1483" s="444"/>
      <c r="N1483" s="444"/>
      <c r="O1483" s="444"/>
      <c r="P1483" s="444"/>
      <c r="Q1483" s="444"/>
      <c r="R1483" s="444"/>
      <c r="S1483" s="444"/>
      <c r="T1483" s="444"/>
      <c r="U1483" s="444"/>
      <c r="V1483" s="444"/>
      <c r="W1483" s="444"/>
      <c r="X1483" s="444"/>
      <c r="Y1483" s="444"/>
      <c r="Z1483" s="444"/>
      <c r="AA1483" s="444"/>
    </row>
    <row r="1484" spans="1:27" ht="14.5">
      <c r="A1484" s="444"/>
      <c r="B1484" s="444"/>
      <c r="C1484" s="444"/>
      <c r="D1484" s="444"/>
      <c r="E1484" s="444"/>
      <c r="F1484" s="444"/>
      <c r="G1484" s="444"/>
      <c r="H1484" s="444"/>
      <c r="I1484" s="444"/>
      <c r="J1484" s="444"/>
      <c r="K1484" s="444"/>
      <c r="L1484" s="444"/>
      <c r="M1484" s="444"/>
      <c r="N1484" s="444"/>
      <c r="O1484" s="444"/>
      <c r="P1484" s="444"/>
      <c r="Q1484" s="444"/>
      <c r="R1484" s="444"/>
      <c r="S1484" s="444"/>
      <c r="T1484" s="444"/>
      <c r="U1484" s="444"/>
      <c r="V1484" s="444"/>
      <c r="W1484" s="444"/>
      <c r="X1484" s="444"/>
      <c r="Y1484" s="444"/>
      <c r="Z1484" s="444"/>
      <c r="AA1484" s="444"/>
    </row>
    <row r="1485" spans="1:27" ht="14.5">
      <c r="A1485" s="444"/>
      <c r="B1485" s="444"/>
      <c r="C1485" s="444"/>
      <c r="D1485" s="444"/>
      <c r="E1485" s="444"/>
      <c r="F1485" s="444"/>
      <c r="G1485" s="444"/>
      <c r="H1485" s="444"/>
      <c r="I1485" s="444"/>
      <c r="J1485" s="444"/>
      <c r="K1485" s="444"/>
      <c r="L1485" s="444"/>
      <c r="M1485" s="444"/>
      <c r="N1485" s="444"/>
      <c r="O1485" s="444"/>
      <c r="P1485" s="444"/>
      <c r="Q1485" s="444"/>
      <c r="R1485" s="444"/>
      <c r="S1485" s="444"/>
      <c r="T1485" s="444"/>
      <c r="U1485" s="444"/>
      <c r="V1485" s="444"/>
      <c r="W1485" s="444"/>
      <c r="X1485" s="444"/>
      <c r="Y1485" s="444"/>
      <c r="Z1485" s="444"/>
      <c r="AA1485" s="444"/>
    </row>
    <row r="1486" spans="1:27" ht="14.5">
      <c r="A1486" s="444"/>
      <c r="B1486" s="444"/>
      <c r="C1486" s="444"/>
      <c r="D1486" s="444"/>
      <c r="E1486" s="444"/>
      <c r="F1486" s="444"/>
      <c r="G1486" s="444"/>
      <c r="H1486" s="444"/>
      <c r="I1486" s="444"/>
      <c r="J1486" s="444"/>
      <c r="K1486" s="444"/>
      <c r="L1486" s="444"/>
      <c r="M1486" s="444"/>
      <c r="N1486" s="444"/>
      <c r="O1486" s="444"/>
      <c r="P1486" s="444"/>
      <c r="Q1486" s="444"/>
      <c r="R1486" s="444"/>
      <c r="S1486" s="444"/>
      <c r="T1486" s="444"/>
      <c r="U1486" s="444"/>
      <c r="V1486" s="444"/>
      <c r="W1486" s="444"/>
      <c r="X1486" s="444"/>
      <c r="Y1486" s="444"/>
      <c r="Z1486" s="444"/>
      <c r="AA1486" s="444"/>
    </row>
    <row r="1487" spans="1:27" ht="14.5">
      <c r="A1487" s="444"/>
      <c r="B1487" s="444"/>
      <c r="C1487" s="444"/>
      <c r="D1487" s="444"/>
      <c r="E1487" s="444"/>
      <c r="F1487" s="444"/>
      <c r="G1487" s="444"/>
      <c r="H1487" s="444"/>
      <c r="I1487" s="444"/>
      <c r="J1487" s="444"/>
      <c r="K1487" s="444"/>
      <c r="L1487" s="444"/>
      <c r="M1487" s="444"/>
      <c r="N1487" s="444"/>
      <c r="O1487" s="444"/>
      <c r="P1487" s="444"/>
      <c r="Q1487" s="444"/>
      <c r="R1487" s="444"/>
      <c r="S1487" s="444"/>
      <c r="T1487" s="444"/>
      <c r="U1487" s="444"/>
      <c r="V1487" s="444"/>
      <c r="W1487" s="444"/>
      <c r="X1487" s="444"/>
      <c r="Y1487" s="444"/>
      <c r="Z1487" s="444"/>
      <c r="AA1487" s="444"/>
    </row>
    <row r="1488" spans="1:27" ht="14.5">
      <c r="A1488" s="444"/>
      <c r="B1488" s="444"/>
      <c r="C1488" s="444"/>
      <c r="D1488" s="444"/>
      <c r="E1488" s="444"/>
      <c r="F1488" s="444"/>
      <c r="G1488" s="444"/>
      <c r="H1488" s="444"/>
      <c r="I1488" s="444"/>
      <c r="J1488" s="444"/>
      <c r="K1488" s="444"/>
      <c r="L1488" s="444"/>
      <c r="M1488" s="444"/>
      <c r="N1488" s="444"/>
      <c r="O1488" s="444"/>
      <c r="P1488" s="444"/>
      <c r="Q1488" s="444"/>
      <c r="R1488" s="444"/>
      <c r="S1488" s="444"/>
      <c r="T1488" s="444"/>
      <c r="U1488" s="444"/>
      <c r="V1488" s="444"/>
      <c r="W1488" s="444"/>
      <c r="X1488" s="444"/>
      <c r="Y1488" s="444"/>
      <c r="Z1488" s="444"/>
      <c r="AA1488" s="444"/>
    </row>
    <row r="1489" spans="1:27" ht="14.5">
      <c r="A1489" s="444"/>
      <c r="B1489" s="444"/>
      <c r="C1489" s="444"/>
      <c r="D1489" s="444"/>
      <c r="E1489" s="444"/>
      <c r="F1489" s="444"/>
      <c r="G1489" s="444"/>
      <c r="H1489" s="444"/>
      <c r="I1489" s="444"/>
      <c r="J1489" s="444"/>
      <c r="K1489" s="444"/>
      <c r="L1489" s="444"/>
      <c r="M1489" s="444"/>
      <c r="N1489" s="444"/>
      <c r="O1489" s="444"/>
      <c r="P1489" s="444"/>
      <c r="Q1489" s="444"/>
      <c r="R1489" s="444"/>
      <c r="S1489" s="444"/>
      <c r="T1489" s="444"/>
      <c r="U1489" s="444"/>
      <c r="V1489" s="444"/>
      <c r="W1489" s="444"/>
      <c r="X1489" s="444"/>
      <c r="Y1489" s="444"/>
      <c r="Z1489" s="444"/>
      <c r="AA1489" s="444"/>
    </row>
    <row r="1490" spans="1:27" ht="14.5">
      <c r="A1490" s="444"/>
      <c r="B1490" s="444"/>
      <c r="C1490" s="444"/>
      <c r="D1490" s="444"/>
      <c r="E1490" s="444"/>
      <c r="F1490" s="444"/>
      <c r="G1490" s="444"/>
      <c r="H1490" s="444"/>
      <c r="I1490" s="444"/>
      <c r="J1490" s="444"/>
      <c r="K1490" s="444"/>
      <c r="L1490" s="444"/>
      <c r="M1490" s="444"/>
      <c r="N1490" s="444"/>
      <c r="O1490" s="444"/>
      <c r="P1490" s="444"/>
      <c r="Q1490" s="444"/>
      <c r="R1490" s="444"/>
      <c r="S1490" s="444"/>
      <c r="T1490" s="444"/>
      <c r="U1490" s="444"/>
      <c r="V1490" s="444"/>
      <c r="W1490" s="444"/>
      <c r="X1490" s="444"/>
      <c r="Y1490" s="444"/>
      <c r="Z1490" s="444"/>
      <c r="AA1490" s="444"/>
    </row>
    <row r="1491" spans="1:27" ht="14.5">
      <c r="A1491" s="444"/>
      <c r="B1491" s="444"/>
      <c r="C1491" s="444"/>
      <c r="D1491" s="444"/>
      <c r="E1491" s="444"/>
      <c r="F1491" s="444"/>
      <c r="G1491" s="444"/>
      <c r="H1491" s="444"/>
      <c r="I1491" s="444"/>
      <c r="J1491" s="444"/>
      <c r="K1491" s="444"/>
      <c r="L1491" s="444"/>
      <c r="M1491" s="444"/>
      <c r="N1491" s="444"/>
      <c r="O1491" s="444"/>
      <c r="P1491" s="444"/>
      <c r="Q1491" s="444"/>
      <c r="R1491" s="444"/>
      <c r="S1491" s="444"/>
      <c r="T1491" s="444"/>
      <c r="U1491" s="444"/>
      <c r="V1491" s="444"/>
      <c r="W1491" s="444"/>
      <c r="X1491" s="444"/>
      <c r="Y1491" s="444"/>
      <c r="Z1491" s="444"/>
      <c r="AA1491" s="444"/>
    </row>
    <row r="1492" spans="1:27" ht="14.5">
      <c r="A1492" s="444"/>
      <c r="B1492" s="444"/>
      <c r="C1492" s="444"/>
      <c r="D1492" s="444"/>
      <c r="E1492" s="444"/>
      <c r="F1492" s="444"/>
      <c r="G1492" s="444"/>
      <c r="H1492" s="444"/>
      <c r="I1492" s="444"/>
      <c r="J1492" s="444"/>
      <c r="K1492" s="444"/>
      <c r="L1492" s="444"/>
      <c r="M1492" s="444"/>
      <c r="N1492" s="444"/>
      <c r="O1492" s="444"/>
      <c r="P1492" s="444"/>
      <c r="Q1492" s="444"/>
      <c r="R1492" s="444"/>
      <c r="S1492" s="444"/>
      <c r="T1492" s="444"/>
      <c r="U1492" s="444"/>
      <c r="V1492" s="444"/>
      <c r="W1492" s="444"/>
      <c r="X1492" s="444"/>
      <c r="Y1492" s="444"/>
      <c r="Z1492" s="444"/>
      <c r="AA1492" s="444"/>
    </row>
    <row r="1493" spans="1:27" ht="14.5">
      <c r="A1493" s="444"/>
      <c r="B1493" s="444"/>
      <c r="C1493" s="444"/>
      <c r="D1493" s="444"/>
      <c r="E1493" s="444"/>
      <c r="F1493" s="444"/>
      <c r="G1493" s="444"/>
      <c r="H1493" s="444"/>
      <c r="I1493" s="444"/>
      <c r="J1493" s="444"/>
      <c r="K1493" s="444"/>
      <c r="L1493" s="444"/>
      <c r="M1493" s="444"/>
      <c r="N1493" s="444"/>
      <c r="O1493" s="444"/>
      <c r="P1493" s="444"/>
      <c r="Q1493" s="444"/>
      <c r="R1493" s="444"/>
      <c r="S1493" s="444"/>
      <c r="T1493" s="444"/>
      <c r="U1493" s="444"/>
      <c r="V1493" s="444"/>
      <c r="W1493" s="444"/>
      <c r="X1493" s="444"/>
      <c r="Y1493" s="444"/>
      <c r="Z1493" s="444"/>
      <c r="AA1493" s="444"/>
    </row>
    <row r="1494" spans="1:27" ht="14.5">
      <c r="A1494" s="444"/>
      <c r="B1494" s="444"/>
      <c r="C1494" s="444"/>
      <c r="D1494" s="444"/>
      <c r="E1494" s="444"/>
      <c r="F1494" s="444"/>
      <c r="G1494" s="444"/>
      <c r="H1494" s="444"/>
      <c r="I1494" s="444"/>
      <c r="J1494" s="444"/>
      <c r="K1494" s="444"/>
      <c r="L1494" s="444"/>
      <c r="M1494" s="444"/>
      <c r="N1494" s="444"/>
      <c r="O1494" s="444"/>
      <c r="P1494" s="444"/>
      <c r="Q1494" s="444"/>
      <c r="R1494" s="444"/>
      <c r="S1494" s="444"/>
      <c r="T1494" s="444"/>
      <c r="U1494" s="444"/>
      <c r="V1494" s="444"/>
      <c r="W1494" s="444"/>
      <c r="X1494" s="444"/>
      <c r="Y1494" s="444"/>
      <c r="Z1494" s="444"/>
      <c r="AA1494" s="444"/>
    </row>
    <row r="1495" spans="1:27" ht="14.5">
      <c r="A1495" s="444"/>
      <c r="B1495" s="444"/>
      <c r="C1495" s="444"/>
      <c r="D1495" s="444"/>
      <c r="E1495" s="444"/>
      <c r="F1495" s="444"/>
      <c r="G1495" s="444"/>
      <c r="H1495" s="444"/>
      <c r="I1495" s="444"/>
      <c r="J1495" s="444"/>
      <c r="K1495" s="444"/>
      <c r="L1495" s="444"/>
      <c r="M1495" s="444"/>
      <c r="N1495" s="444"/>
      <c r="O1495" s="444"/>
      <c r="P1495" s="444"/>
      <c r="Q1495" s="444"/>
      <c r="R1495" s="444"/>
      <c r="S1495" s="444"/>
      <c r="T1495" s="444"/>
      <c r="U1495" s="444"/>
      <c r="V1495" s="444"/>
      <c r="W1495" s="444"/>
      <c r="X1495" s="444"/>
      <c r="Y1495" s="444"/>
      <c r="Z1495" s="444"/>
      <c r="AA1495" s="444"/>
    </row>
    <row r="1496" spans="1:27" ht="14.5">
      <c r="A1496" s="444"/>
      <c r="B1496" s="444"/>
      <c r="C1496" s="444"/>
      <c r="D1496" s="444"/>
      <c r="E1496" s="444"/>
      <c r="F1496" s="444"/>
      <c r="G1496" s="444"/>
      <c r="H1496" s="444"/>
      <c r="I1496" s="444"/>
      <c r="J1496" s="444"/>
      <c r="K1496" s="444"/>
      <c r="L1496" s="444"/>
      <c r="M1496" s="444"/>
      <c r="N1496" s="444"/>
      <c r="O1496" s="444"/>
      <c r="P1496" s="444"/>
      <c r="Q1496" s="444"/>
      <c r="R1496" s="444"/>
      <c r="S1496" s="444"/>
      <c r="T1496" s="444"/>
      <c r="U1496" s="444"/>
      <c r="V1496" s="444"/>
      <c r="W1496" s="444"/>
      <c r="X1496" s="444"/>
      <c r="Y1496" s="444"/>
      <c r="Z1496" s="444"/>
      <c r="AA1496" s="444"/>
    </row>
    <row r="1497" spans="1:27" ht="14.5">
      <c r="A1497" s="444"/>
      <c r="B1497" s="444"/>
      <c r="C1497" s="444"/>
      <c r="D1497" s="444"/>
      <c r="E1497" s="444"/>
      <c r="F1497" s="444"/>
      <c r="G1497" s="444"/>
      <c r="H1497" s="444"/>
      <c r="I1497" s="444"/>
      <c r="J1497" s="444"/>
      <c r="K1497" s="444"/>
      <c r="L1497" s="444"/>
      <c r="M1497" s="444"/>
      <c r="N1497" s="444"/>
      <c r="O1497" s="444"/>
      <c r="P1497" s="444"/>
      <c r="Q1497" s="444"/>
      <c r="R1497" s="444"/>
      <c r="S1497" s="444"/>
      <c r="T1497" s="444"/>
      <c r="U1497" s="444"/>
      <c r="V1497" s="444"/>
      <c r="W1497" s="444"/>
      <c r="X1497" s="444"/>
      <c r="Y1497" s="444"/>
      <c r="Z1497" s="444"/>
      <c r="AA1497" s="444"/>
    </row>
    <row r="1498" spans="1:27" ht="14.5">
      <c r="A1498" s="444"/>
      <c r="B1498" s="444"/>
      <c r="C1498" s="444"/>
      <c r="D1498" s="444"/>
      <c r="E1498" s="444"/>
      <c r="F1498" s="444"/>
      <c r="G1498" s="444"/>
      <c r="H1498" s="444"/>
      <c r="I1498" s="444"/>
      <c r="J1498" s="444"/>
      <c r="K1498" s="444"/>
      <c r="L1498" s="444"/>
      <c r="M1498" s="444"/>
      <c r="N1498" s="444"/>
      <c r="O1498" s="444"/>
      <c r="P1498" s="444"/>
      <c r="Q1498" s="444"/>
      <c r="R1498" s="444"/>
      <c r="S1498" s="444"/>
      <c r="T1498" s="444"/>
      <c r="U1498" s="444"/>
      <c r="V1498" s="444"/>
      <c r="W1498" s="444"/>
      <c r="X1498" s="444"/>
      <c r="Y1498" s="444"/>
      <c r="Z1498" s="444"/>
      <c r="AA1498" s="444"/>
    </row>
    <row r="1499" spans="1:27" ht="14.5">
      <c r="A1499" s="444"/>
      <c r="B1499" s="444"/>
      <c r="C1499" s="444"/>
      <c r="D1499" s="444"/>
      <c r="E1499" s="444"/>
      <c r="F1499" s="444"/>
      <c r="G1499" s="444"/>
      <c r="H1499" s="444"/>
      <c r="I1499" s="444"/>
      <c r="J1499" s="444"/>
      <c r="K1499" s="444"/>
      <c r="L1499" s="444"/>
      <c r="M1499" s="444"/>
      <c r="N1499" s="444"/>
      <c r="O1499" s="444"/>
      <c r="P1499" s="444"/>
      <c r="Q1499" s="444"/>
      <c r="R1499" s="444"/>
      <c r="S1499" s="444"/>
      <c r="T1499" s="444"/>
      <c r="U1499" s="444"/>
      <c r="V1499" s="444"/>
      <c r="W1499" s="444"/>
      <c r="X1499" s="444"/>
      <c r="Y1499" s="444"/>
      <c r="Z1499" s="444"/>
      <c r="AA1499" s="444"/>
    </row>
    <row r="1500" spans="1:27" ht="14.5">
      <c r="A1500" s="444"/>
      <c r="B1500" s="444"/>
      <c r="C1500" s="444"/>
      <c r="D1500" s="444"/>
      <c r="E1500" s="444"/>
      <c r="F1500" s="444"/>
      <c r="G1500" s="444"/>
      <c r="H1500" s="444"/>
      <c r="I1500" s="444"/>
      <c r="J1500" s="444"/>
      <c r="K1500" s="444"/>
      <c r="L1500" s="444"/>
      <c r="M1500" s="444"/>
      <c r="N1500" s="444"/>
      <c r="O1500" s="444"/>
      <c r="P1500" s="444"/>
      <c r="Q1500" s="444"/>
      <c r="R1500" s="444"/>
      <c r="S1500" s="444"/>
      <c r="T1500" s="444"/>
      <c r="U1500" s="444"/>
      <c r="V1500" s="444"/>
      <c r="W1500" s="444"/>
      <c r="X1500" s="444"/>
      <c r="Y1500" s="444"/>
      <c r="Z1500" s="444"/>
      <c r="AA1500" s="444"/>
    </row>
    <row r="1501" spans="1:27" ht="14.5">
      <c r="A1501" s="444"/>
      <c r="B1501" s="444"/>
      <c r="C1501" s="444"/>
      <c r="D1501" s="444"/>
      <c r="E1501" s="444"/>
      <c r="F1501" s="444"/>
      <c r="G1501" s="444"/>
      <c r="H1501" s="444"/>
      <c r="I1501" s="444"/>
      <c r="J1501" s="444"/>
      <c r="K1501" s="444"/>
      <c r="L1501" s="444"/>
      <c r="M1501" s="444"/>
      <c r="N1501" s="444"/>
      <c r="O1501" s="444"/>
      <c r="P1501" s="444"/>
      <c r="Q1501" s="444"/>
      <c r="R1501" s="444"/>
      <c r="S1501" s="444"/>
      <c r="T1501" s="444"/>
      <c r="U1501" s="444"/>
      <c r="V1501" s="444"/>
      <c r="W1501" s="444"/>
      <c r="X1501" s="444"/>
      <c r="Y1501" s="444"/>
      <c r="Z1501" s="444"/>
      <c r="AA1501" s="444"/>
    </row>
    <row r="1502" spans="1:27" ht="14.5">
      <c r="A1502" s="444"/>
      <c r="B1502" s="444"/>
      <c r="C1502" s="444"/>
      <c r="D1502" s="444"/>
      <c r="E1502" s="444"/>
      <c r="F1502" s="444"/>
      <c r="G1502" s="444"/>
      <c r="H1502" s="444"/>
      <c r="I1502" s="444"/>
      <c r="J1502" s="444"/>
      <c r="K1502" s="444"/>
      <c r="L1502" s="444"/>
      <c r="M1502" s="444"/>
      <c r="N1502" s="444"/>
      <c r="O1502" s="444"/>
      <c r="P1502" s="444"/>
      <c r="Q1502" s="444"/>
      <c r="R1502" s="444"/>
      <c r="S1502" s="444"/>
      <c r="T1502" s="444"/>
      <c r="U1502" s="444"/>
      <c r="V1502" s="444"/>
      <c r="W1502" s="444"/>
      <c r="X1502" s="444"/>
      <c r="Y1502" s="444"/>
      <c r="Z1502" s="444"/>
      <c r="AA1502" s="444"/>
    </row>
    <row r="1503" spans="1:27" ht="14.5">
      <c r="A1503" s="444"/>
      <c r="B1503" s="444"/>
      <c r="C1503" s="444"/>
      <c r="D1503" s="444"/>
      <c r="E1503" s="444"/>
      <c r="F1503" s="444"/>
      <c r="G1503" s="444"/>
      <c r="H1503" s="444"/>
      <c r="I1503" s="444"/>
      <c r="J1503" s="444"/>
      <c r="K1503" s="444"/>
      <c r="L1503" s="444"/>
      <c r="M1503" s="444"/>
      <c r="N1503" s="444"/>
      <c r="O1503" s="444"/>
      <c r="P1503" s="444"/>
      <c r="Q1503" s="444"/>
      <c r="R1503" s="444"/>
      <c r="S1503" s="444"/>
      <c r="T1503" s="444"/>
      <c r="U1503" s="444"/>
      <c r="V1503" s="444"/>
      <c r="W1503" s="444"/>
      <c r="X1503" s="444"/>
      <c r="Y1503" s="444"/>
      <c r="Z1503" s="444"/>
      <c r="AA1503" s="444"/>
    </row>
    <row r="1504" spans="1:27" ht="14.5">
      <c r="A1504" s="444"/>
      <c r="B1504" s="444"/>
      <c r="C1504" s="444"/>
      <c r="D1504" s="444"/>
      <c r="E1504" s="444"/>
      <c r="F1504" s="444"/>
      <c r="G1504" s="444"/>
      <c r="H1504" s="444"/>
      <c r="I1504" s="444"/>
      <c r="J1504" s="444"/>
      <c r="K1504" s="444"/>
      <c r="L1504" s="444"/>
      <c r="M1504" s="444"/>
      <c r="N1504" s="444"/>
      <c r="O1504" s="444"/>
      <c r="P1504" s="444"/>
      <c r="Q1504" s="444"/>
      <c r="R1504" s="444"/>
      <c r="S1504" s="444"/>
      <c r="T1504" s="444"/>
      <c r="U1504" s="444"/>
      <c r="V1504" s="444"/>
      <c r="W1504" s="444"/>
      <c r="X1504" s="444"/>
      <c r="Y1504" s="444"/>
      <c r="Z1504" s="444"/>
      <c r="AA1504" s="444"/>
    </row>
    <row r="1505" spans="1:27" ht="14.5">
      <c r="A1505" s="444"/>
      <c r="B1505" s="444"/>
      <c r="C1505" s="444"/>
      <c r="D1505" s="444"/>
      <c r="E1505" s="444"/>
      <c r="F1505" s="444"/>
      <c r="G1505" s="444"/>
      <c r="H1505" s="444"/>
      <c r="I1505" s="444"/>
      <c r="J1505" s="444"/>
      <c r="K1505" s="444"/>
      <c r="L1505" s="444"/>
      <c r="M1505" s="444"/>
      <c r="N1505" s="444"/>
      <c r="O1505" s="444"/>
      <c r="P1505" s="444"/>
      <c r="Q1505" s="444"/>
      <c r="R1505" s="444"/>
      <c r="S1505" s="444"/>
      <c r="T1505" s="444"/>
      <c r="U1505" s="444"/>
      <c r="V1505" s="444"/>
      <c r="W1505" s="444"/>
      <c r="X1505" s="444"/>
      <c r="Y1505" s="444"/>
      <c r="Z1505" s="444"/>
      <c r="AA1505" s="444"/>
    </row>
    <row r="1506" spans="1:27" ht="14.5">
      <c r="A1506" s="444"/>
      <c r="B1506" s="444"/>
      <c r="C1506" s="444"/>
      <c r="D1506" s="444"/>
      <c r="E1506" s="444"/>
      <c r="F1506" s="444"/>
      <c r="G1506" s="444"/>
      <c r="H1506" s="444"/>
      <c r="I1506" s="444"/>
      <c r="J1506" s="444"/>
      <c r="K1506" s="444"/>
      <c r="L1506" s="444"/>
      <c r="M1506" s="444"/>
      <c r="N1506" s="444"/>
      <c r="O1506" s="444"/>
      <c r="P1506" s="444"/>
      <c r="Q1506" s="444"/>
      <c r="R1506" s="444"/>
      <c r="S1506" s="444"/>
      <c r="T1506" s="444"/>
      <c r="U1506" s="444"/>
      <c r="V1506" s="444"/>
      <c r="W1506" s="444"/>
      <c r="X1506" s="444"/>
      <c r="Y1506" s="444"/>
      <c r="Z1506" s="444"/>
      <c r="AA1506" s="444"/>
    </row>
    <row r="1507" spans="1:27" ht="14.5">
      <c r="A1507" s="444"/>
      <c r="B1507" s="444"/>
      <c r="C1507" s="444"/>
      <c r="D1507" s="444"/>
      <c r="E1507" s="444"/>
      <c r="F1507" s="444"/>
      <c r="G1507" s="444"/>
      <c r="H1507" s="444"/>
      <c r="I1507" s="444"/>
      <c r="J1507" s="444"/>
      <c r="K1507" s="444"/>
      <c r="L1507" s="444"/>
      <c r="M1507" s="444"/>
      <c r="N1507" s="444"/>
      <c r="O1507" s="444"/>
      <c r="P1507" s="444"/>
      <c r="Q1507" s="444"/>
      <c r="R1507" s="444"/>
      <c r="S1507" s="444"/>
      <c r="T1507" s="444"/>
      <c r="U1507" s="444"/>
      <c r="V1507" s="444"/>
      <c r="W1507" s="444"/>
      <c r="X1507" s="444"/>
      <c r="Y1507" s="444"/>
      <c r="Z1507" s="444"/>
      <c r="AA1507" s="444"/>
    </row>
    <row r="1508" spans="1:27" ht="14.5">
      <c r="A1508" s="444"/>
      <c r="B1508" s="444"/>
      <c r="C1508" s="444"/>
      <c r="D1508" s="444"/>
      <c r="E1508" s="444"/>
      <c r="F1508" s="444"/>
      <c r="G1508" s="444"/>
      <c r="H1508" s="444"/>
      <c r="I1508" s="444"/>
      <c r="J1508" s="444"/>
      <c r="K1508" s="444"/>
      <c r="L1508" s="444"/>
      <c r="M1508" s="444"/>
      <c r="N1508" s="444"/>
      <c r="O1508" s="444"/>
      <c r="P1508" s="444"/>
      <c r="Q1508" s="444"/>
      <c r="R1508" s="444"/>
      <c r="S1508" s="444"/>
      <c r="T1508" s="444"/>
      <c r="U1508" s="444"/>
      <c r="V1508" s="444"/>
      <c r="W1508" s="444"/>
      <c r="X1508" s="444"/>
      <c r="Y1508" s="444"/>
      <c r="Z1508" s="444"/>
      <c r="AA1508" s="444"/>
    </row>
    <row r="1509" spans="1:27" ht="14.5">
      <c r="A1509" s="444"/>
      <c r="B1509" s="444"/>
      <c r="C1509" s="444"/>
      <c r="D1509" s="444"/>
      <c r="E1509" s="444"/>
      <c r="F1509" s="444"/>
      <c r="G1509" s="444"/>
      <c r="H1509" s="444"/>
      <c r="I1509" s="444"/>
      <c r="J1509" s="444"/>
      <c r="K1509" s="444"/>
      <c r="L1509" s="444"/>
      <c r="M1509" s="444"/>
      <c r="N1509" s="444"/>
      <c r="O1509" s="444"/>
      <c r="P1509" s="444"/>
      <c r="Q1509" s="444"/>
      <c r="R1509" s="444"/>
      <c r="S1509" s="444"/>
      <c r="T1509" s="444"/>
      <c r="U1509" s="444"/>
      <c r="V1509" s="444"/>
      <c r="W1509" s="444"/>
      <c r="X1509" s="444"/>
      <c r="Y1509" s="444"/>
      <c r="Z1509" s="444"/>
      <c r="AA1509" s="444"/>
    </row>
    <row r="1510" spans="1:27" ht="14.5">
      <c r="A1510" s="444"/>
      <c r="B1510" s="444"/>
      <c r="C1510" s="444"/>
      <c r="D1510" s="444"/>
      <c r="E1510" s="444"/>
      <c r="F1510" s="444"/>
      <c r="G1510" s="444"/>
      <c r="H1510" s="444"/>
      <c r="I1510" s="444"/>
      <c r="J1510" s="444"/>
      <c r="K1510" s="444"/>
      <c r="L1510" s="444"/>
      <c r="M1510" s="444"/>
      <c r="N1510" s="444"/>
      <c r="O1510" s="444"/>
      <c r="P1510" s="444"/>
      <c r="Q1510" s="444"/>
      <c r="R1510" s="444"/>
      <c r="S1510" s="444"/>
      <c r="T1510" s="444"/>
      <c r="U1510" s="444"/>
      <c r="V1510" s="444"/>
      <c r="W1510" s="444"/>
      <c r="X1510" s="444"/>
      <c r="Y1510" s="444"/>
      <c r="Z1510" s="444"/>
      <c r="AA1510" s="444"/>
    </row>
    <row r="1511" spans="1:27" ht="14.5">
      <c r="A1511" s="444"/>
      <c r="B1511" s="444"/>
      <c r="C1511" s="444"/>
      <c r="D1511" s="444"/>
      <c r="E1511" s="444"/>
      <c r="F1511" s="444"/>
      <c r="G1511" s="444"/>
      <c r="H1511" s="444"/>
      <c r="I1511" s="444"/>
      <c r="J1511" s="444"/>
      <c r="K1511" s="444"/>
      <c r="L1511" s="444"/>
      <c r="M1511" s="444"/>
      <c r="N1511" s="444"/>
      <c r="O1511" s="444"/>
      <c r="P1511" s="444"/>
      <c r="Q1511" s="444"/>
      <c r="R1511" s="444"/>
      <c r="S1511" s="444"/>
      <c r="T1511" s="444"/>
      <c r="U1511" s="444"/>
      <c r="V1511" s="444"/>
      <c r="W1511" s="444"/>
      <c r="X1511" s="444"/>
      <c r="Y1511" s="444"/>
      <c r="Z1511" s="444"/>
      <c r="AA1511" s="444"/>
    </row>
    <row r="1512" spans="1:27" ht="14.5">
      <c r="A1512" s="444"/>
      <c r="B1512" s="444"/>
      <c r="C1512" s="444"/>
      <c r="D1512" s="444"/>
      <c r="E1512" s="444"/>
      <c r="F1512" s="444"/>
      <c r="G1512" s="444"/>
      <c r="H1512" s="444"/>
      <c r="I1512" s="444"/>
      <c r="J1512" s="444"/>
      <c r="K1512" s="444"/>
      <c r="L1512" s="444"/>
      <c r="M1512" s="444"/>
      <c r="N1512" s="444"/>
      <c r="O1512" s="444"/>
      <c r="P1512" s="444"/>
      <c r="Q1512" s="444"/>
      <c r="R1512" s="444"/>
      <c r="S1512" s="444"/>
      <c r="T1512" s="444"/>
      <c r="U1512" s="444"/>
      <c r="V1512" s="444"/>
      <c r="W1512" s="444"/>
      <c r="X1512" s="444"/>
      <c r="Y1512" s="444"/>
      <c r="Z1512" s="444"/>
      <c r="AA1512" s="444"/>
    </row>
    <row r="1513" spans="1:27" ht="14.5">
      <c r="A1513" s="444"/>
      <c r="B1513" s="444"/>
      <c r="C1513" s="444"/>
      <c r="D1513" s="444"/>
      <c r="E1513" s="444"/>
      <c r="F1513" s="444"/>
      <c r="G1513" s="444"/>
      <c r="H1513" s="444"/>
      <c r="I1513" s="444"/>
      <c r="J1513" s="444"/>
      <c r="K1513" s="444"/>
      <c r="L1513" s="444"/>
      <c r="M1513" s="444"/>
      <c r="N1513" s="444"/>
      <c r="O1513" s="444"/>
      <c r="P1513" s="444"/>
      <c r="Q1513" s="444"/>
      <c r="R1513" s="444"/>
      <c r="S1513" s="444"/>
      <c r="T1513" s="444"/>
      <c r="U1513" s="444"/>
      <c r="V1513" s="444"/>
      <c r="W1513" s="444"/>
      <c r="X1513" s="444"/>
      <c r="Y1513" s="444"/>
      <c r="Z1513" s="444"/>
      <c r="AA1513" s="444"/>
    </row>
    <row r="1514" spans="1:27" ht="14.5">
      <c r="A1514" s="444"/>
      <c r="B1514" s="444"/>
      <c r="C1514" s="444"/>
      <c r="D1514" s="444"/>
      <c r="E1514" s="444"/>
      <c r="F1514" s="444"/>
      <c r="G1514" s="444"/>
      <c r="H1514" s="444"/>
      <c r="I1514" s="444"/>
      <c r="J1514" s="444"/>
      <c r="K1514" s="444"/>
      <c r="L1514" s="444"/>
      <c r="M1514" s="444"/>
      <c r="N1514" s="444"/>
      <c r="O1514" s="444"/>
      <c r="P1514" s="444"/>
      <c r="Q1514" s="444"/>
      <c r="R1514" s="444"/>
      <c r="S1514" s="444"/>
      <c r="T1514" s="444"/>
      <c r="U1514" s="444"/>
      <c r="V1514" s="444"/>
      <c r="W1514" s="444"/>
      <c r="X1514" s="444"/>
      <c r="Y1514" s="444"/>
      <c r="Z1514" s="444"/>
      <c r="AA1514" s="444"/>
    </row>
    <row r="1515" spans="1:27" ht="14.5">
      <c r="A1515" s="444"/>
      <c r="B1515" s="444"/>
      <c r="C1515" s="444"/>
      <c r="D1515" s="444"/>
      <c r="E1515" s="444"/>
      <c r="F1515" s="444"/>
      <c r="G1515" s="444"/>
      <c r="H1515" s="444"/>
      <c r="I1515" s="444"/>
      <c r="J1515" s="444"/>
      <c r="K1515" s="444"/>
      <c r="L1515" s="444"/>
      <c r="M1515" s="444"/>
      <c r="N1515" s="444"/>
      <c r="O1515" s="444"/>
      <c r="P1515" s="444"/>
      <c r="Q1515" s="444"/>
      <c r="R1515" s="444"/>
      <c r="S1515" s="444"/>
      <c r="T1515" s="444"/>
      <c r="U1515" s="444"/>
      <c r="V1515" s="444"/>
      <c r="W1515" s="444"/>
      <c r="X1515" s="444"/>
      <c r="Y1515" s="444"/>
      <c r="Z1515" s="444"/>
      <c r="AA1515" s="444"/>
    </row>
    <row r="1516" spans="1:27" ht="14.5">
      <c r="A1516" s="444"/>
      <c r="B1516" s="444"/>
      <c r="C1516" s="444"/>
      <c r="D1516" s="444"/>
      <c r="E1516" s="444"/>
      <c r="F1516" s="444"/>
      <c r="G1516" s="444"/>
      <c r="H1516" s="444"/>
      <c r="I1516" s="444"/>
      <c r="J1516" s="444"/>
      <c r="K1516" s="444"/>
      <c r="L1516" s="444"/>
      <c r="M1516" s="444"/>
      <c r="N1516" s="444"/>
      <c r="O1516" s="444"/>
      <c r="P1516" s="444"/>
      <c r="Q1516" s="444"/>
      <c r="R1516" s="444"/>
      <c r="S1516" s="444"/>
      <c r="T1516" s="444"/>
      <c r="U1516" s="444"/>
      <c r="V1516" s="444"/>
      <c r="W1516" s="444"/>
      <c r="X1516" s="444"/>
      <c r="Y1516" s="444"/>
      <c r="Z1516" s="444"/>
      <c r="AA1516" s="444"/>
    </row>
    <row r="1517" spans="1:27" ht="14.5">
      <c r="A1517" s="444"/>
      <c r="B1517" s="444"/>
      <c r="C1517" s="444"/>
      <c r="D1517" s="444"/>
      <c r="E1517" s="444"/>
      <c r="F1517" s="444"/>
      <c r="G1517" s="444"/>
      <c r="H1517" s="444"/>
      <c r="I1517" s="444"/>
      <c r="J1517" s="444"/>
      <c r="K1517" s="444"/>
      <c r="L1517" s="444"/>
      <c r="M1517" s="444"/>
      <c r="N1517" s="444"/>
      <c r="O1517" s="444"/>
      <c r="P1517" s="444"/>
      <c r="Q1517" s="444"/>
      <c r="R1517" s="444"/>
      <c r="S1517" s="444"/>
      <c r="T1517" s="444"/>
      <c r="U1517" s="444"/>
      <c r="V1517" s="444"/>
      <c r="W1517" s="444"/>
      <c r="X1517" s="444"/>
      <c r="Y1517" s="444"/>
      <c r="Z1517" s="444"/>
      <c r="AA1517" s="444"/>
    </row>
    <row r="1518" spans="1:27" ht="14.5">
      <c r="A1518" s="444"/>
      <c r="B1518" s="444"/>
      <c r="C1518" s="444"/>
      <c r="D1518" s="444"/>
      <c r="E1518" s="444"/>
      <c r="F1518" s="444"/>
      <c r="G1518" s="444"/>
      <c r="H1518" s="444"/>
      <c r="I1518" s="444"/>
      <c r="J1518" s="444"/>
      <c r="K1518" s="444"/>
      <c r="L1518" s="444"/>
      <c r="M1518" s="444"/>
      <c r="N1518" s="444"/>
      <c r="O1518" s="444"/>
      <c r="P1518" s="444"/>
      <c r="Q1518" s="444"/>
      <c r="R1518" s="444"/>
      <c r="S1518" s="444"/>
      <c r="T1518" s="444"/>
      <c r="U1518" s="444"/>
      <c r="V1518" s="444"/>
      <c r="W1518" s="444"/>
      <c r="X1518" s="444"/>
      <c r="Y1518" s="444"/>
      <c r="Z1518" s="444"/>
      <c r="AA1518" s="444"/>
    </row>
    <row r="1519" spans="1:27" ht="14.5">
      <c r="A1519" s="444"/>
      <c r="B1519" s="444"/>
      <c r="C1519" s="444"/>
      <c r="D1519" s="444"/>
      <c r="E1519" s="444"/>
      <c r="F1519" s="444"/>
      <c r="G1519" s="444"/>
      <c r="H1519" s="444"/>
      <c r="I1519" s="444"/>
      <c r="J1519" s="444"/>
      <c r="K1519" s="444"/>
      <c r="L1519" s="444"/>
      <c r="M1519" s="444"/>
      <c r="N1519" s="444"/>
      <c r="O1519" s="444"/>
      <c r="P1519" s="444"/>
      <c r="Q1519" s="444"/>
      <c r="R1519" s="444"/>
      <c r="S1519" s="444"/>
      <c r="T1519" s="444"/>
      <c r="U1519" s="444"/>
      <c r="V1519" s="444"/>
      <c r="W1519" s="444"/>
      <c r="X1519" s="444"/>
      <c r="Y1519" s="444"/>
      <c r="Z1519" s="444"/>
      <c r="AA1519" s="444"/>
    </row>
    <row r="1520" spans="1:27" ht="14.5">
      <c r="A1520" s="444"/>
      <c r="B1520" s="444"/>
      <c r="C1520" s="444"/>
      <c r="D1520" s="444"/>
      <c r="E1520" s="444"/>
      <c r="F1520" s="444"/>
      <c r="G1520" s="444"/>
      <c r="H1520" s="444"/>
      <c r="I1520" s="444"/>
      <c r="J1520" s="444"/>
      <c r="K1520" s="444"/>
      <c r="L1520" s="444"/>
      <c r="M1520" s="444"/>
      <c r="N1520" s="444"/>
      <c r="O1520" s="444"/>
      <c r="P1520" s="444"/>
      <c r="Q1520" s="444"/>
      <c r="R1520" s="444"/>
      <c r="S1520" s="444"/>
      <c r="T1520" s="444"/>
      <c r="U1520" s="444"/>
      <c r="V1520" s="444"/>
      <c r="W1520" s="444"/>
      <c r="X1520" s="444"/>
      <c r="Y1520" s="444"/>
      <c r="Z1520" s="444"/>
      <c r="AA1520" s="444"/>
    </row>
    <row r="1521" spans="1:27" ht="14.5">
      <c r="A1521" s="444"/>
      <c r="B1521" s="444"/>
      <c r="C1521" s="444"/>
      <c r="D1521" s="444"/>
      <c r="E1521" s="444"/>
      <c r="F1521" s="444"/>
      <c r="G1521" s="444"/>
      <c r="H1521" s="444"/>
      <c r="I1521" s="444"/>
      <c r="J1521" s="444"/>
      <c r="K1521" s="444"/>
      <c r="L1521" s="444"/>
      <c r="M1521" s="444"/>
      <c r="N1521" s="444"/>
      <c r="O1521" s="444"/>
      <c r="P1521" s="444"/>
      <c r="Q1521" s="444"/>
      <c r="R1521" s="444"/>
      <c r="S1521" s="444"/>
      <c r="T1521" s="444"/>
      <c r="U1521" s="444"/>
      <c r="V1521" s="444"/>
      <c r="W1521" s="444"/>
      <c r="X1521" s="444"/>
      <c r="Y1521" s="444"/>
      <c r="Z1521" s="444"/>
      <c r="AA1521" s="444"/>
    </row>
    <row r="1522" spans="1:27" ht="14.5">
      <c r="A1522" s="444"/>
      <c r="B1522" s="444"/>
      <c r="C1522" s="444"/>
      <c r="D1522" s="444"/>
      <c r="E1522" s="444"/>
      <c r="F1522" s="444"/>
      <c r="G1522" s="444"/>
      <c r="H1522" s="444"/>
      <c r="I1522" s="444"/>
      <c r="J1522" s="444"/>
      <c r="K1522" s="444"/>
      <c r="L1522" s="444"/>
      <c r="M1522" s="444"/>
      <c r="N1522" s="444"/>
      <c r="O1522" s="444"/>
      <c r="P1522" s="444"/>
      <c r="Q1522" s="444"/>
      <c r="R1522" s="444"/>
      <c r="S1522" s="444"/>
      <c r="T1522" s="444"/>
      <c r="U1522" s="444"/>
      <c r="V1522" s="444"/>
      <c r="W1522" s="444"/>
      <c r="X1522" s="444"/>
      <c r="Y1522" s="444"/>
      <c r="Z1522" s="444"/>
      <c r="AA1522" s="444"/>
    </row>
    <row r="1523" spans="1:27" ht="14.5">
      <c r="A1523" s="444"/>
      <c r="B1523" s="444"/>
      <c r="C1523" s="444"/>
      <c r="D1523" s="444"/>
      <c r="E1523" s="444"/>
      <c r="F1523" s="444"/>
      <c r="G1523" s="444"/>
      <c r="H1523" s="444"/>
      <c r="I1523" s="444"/>
      <c r="J1523" s="444"/>
      <c r="K1523" s="444"/>
      <c r="L1523" s="444"/>
      <c r="M1523" s="444"/>
      <c r="N1523" s="444"/>
      <c r="O1523" s="444"/>
      <c r="P1523" s="444"/>
      <c r="Q1523" s="444"/>
      <c r="R1523" s="444"/>
      <c r="S1523" s="444"/>
      <c r="T1523" s="444"/>
      <c r="U1523" s="444"/>
      <c r="V1523" s="444"/>
      <c r="W1523" s="444"/>
      <c r="X1523" s="444"/>
      <c r="Y1523" s="444"/>
      <c r="Z1523" s="444"/>
      <c r="AA1523" s="444"/>
    </row>
    <row r="1524" spans="1:27" ht="14.5">
      <c r="A1524" s="444"/>
      <c r="B1524" s="444"/>
      <c r="C1524" s="444"/>
      <c r="D1524" s="444"/>
      <c r="E1524" s="444"/>
      <c r="F1524" s="444"/>
      <c r="G1524" s="444"/>
      <c r="H1524" s="444"/>
      <c r="I1524" s="444"/>
      <c r="J1524" s="444"/>
      <c r="K1524" s="444"/>
      <c r="L1524" s="444"/>
      <c r="M1524" s="444"/>
      <c r="N1524" s="444"/>
      <c r="O1524" s="444"/>
      <c r="P1524" s="444"/>
      <c r="Q1524" s="444"/>
      <c r="R1524" s="444"/>
      <c r="S1524" s="444"/>
      <c r="T1524" s="444"/>
      <c r="U1524" s="444"/>
      <c r="V1524" s="444"/>
      <c r="W1524" s="444"/>
      <c r="X1524" s="444"/>
      <c r="Y1524" s="444"/>
      <c r="Z1524" s="444"/>
      <c r="AA1524" s="444"/>
    </row>
    <row r="1525" spans="1:27" ht="14.5">
      <c r="A1525" s="444"/>
      <c r="B1525" s="444"/>
      <c r="C1525" s="444"/>
      <c r="D1525" s="444"/>
      <c r="E1525" s="444"/>
      <c r="F1525" s="444"/>
      <c r="G1525" s="444"/>
      <c r="H1525" s="444"/>
      <c r="I1525" s="444"/>
      <c r="J1525" s="444"/>
      <c r="K1525" s="444"/>
      <c r="L1525" s="444"/>
      <c r="M1525" s="444"/>
      <c r="N1525" s="444"/>
      <c r="O1525" s="444"/>
      <c r="P1525" s="444"/>
      <c r="Q1525" s="444"/>
      <c r="R1525" s="444"/>
      <c r="S1525" s="444"/>
      <c r="T1525" s="444"/>
      <c r="U1525" s="444"/>
      <c r="V1525" s="444"/>
      <c r="W1525" s="444"/>
      <c r="X1525" s="444"/>
      <c r="Y1525" s="444"/>
      <c r="Z1525" s="444"/>
      <c r="AA1525" s="444"/>
    </row>
    <row r="1526" spans="1:27" ht="14.5">
      <c r="A1526" s="444"/>
      <c r="B1526" s="444"/>
      <c r="C1526" s="444"/>
      <c r="D1526" s="444"/>
      <c r="E1526" s="444"/>
      <c r="F1526" s="444"/>
      <c r="G1526" s="444"/>
      <c r="H1526" s="444"/>
      <c r="I1526" s="444"/>
      <c r="J1526" s="444"/>
      <c r="K1526" s="444"/>
      <c r="L1526" s="444"/>
      <c r="M1526" s="444"/>
      <c r="N1526" s="444"/>
      <c r="O1526" s="444"/>
      <c r="P1526" s="444"/>
      <c r="Q1526" s="444"/>
      <c r="R1526" s="444"/>
      <c r="S1526" s="444"/>
      <c r="T1526" s="444"/>
      <c r="U1526" s="444"/>
      <c r="V1526" s="444"/>
      <c r="W1526" s="444"/>
      <c r="X1526" s="444"/>
      <c r="Y1526" s="444"/>
      <c r="Z1526" s="444"/>
      <c r="AA1526" s="444"/>
    </row>
    <row r="1527" spans="1:27" ht="14.5">
      <c r="A1527" s="444"/>
      <c r="B1527" s="444"/>
      <c r="C1527" s="444"/>
      <c r="D1527" s="444"/>
      <c r="E1527" s="444"/>
      <c r="F1527" s="444"/>
      <c r="G1527" s="444"/>
      <c r="H1527" s="444"/>
      <c r="I1527" s="444"/>
      <c r="J1527" s="444"/>
      <c r="K1527" s="444"/>
      <c r="L1527" s="444"/>
      <c r="M1527" s="444"/>
      <c r="N1527" s="444"/>
      <c r="O1527" s="444"/>
      <c r="P1527" s="444"/>
      <c r="Q1527" s="444"/>
      <c r="R1527" s="444"/>
      <c r="S1527" s="444"/>
      <c r="T1527" s="444"/>
      <c r="U1527" s="444"/>
      <c r="V1527" s="444"/>
      <c r="W1527" s="444"/>
      <c r="X1527" s="444"/>
      <c r="Y1527" s="444"/>
      <c r="Z1527" s="444"/>
      <c r="AA1527" s="444"/>
    </row>
    <row r="1528" spans="1:27" ht="14.5">
      <c r="A1528" s="444"/>
      <c r="B1528" s="444"/>
      <c r="C1528" s="444"/>
      <c r="D1528" s="444"/>
      <c r="E1528" s="444"/>
      <c r="F1528" s="444"/>
      <c r="G1528" s="444"/>
      <c r="H1528" s="444"/>
      <c r="I1528" s="444"/>
      <c r="J1528" s="444"/>
      <c r="K1528" s="444"/>
      <c r="L1528" s="444"/>
      <c r="M1528" s="444"/>
      <c r="N1528" s="444"/>
      <c r="O1528" s="444"/>
      <c r="P1528" s="444"/>
      <c r="Q1528" s="444"/>
      <c r="R1528" s="444"/>
      <c r="S1528" s="444"/>
      <c r="T1528" s="444"/>
      <c r="U1528" s="444"/>
      <c r="V1528" s="444"/>
      <c r="W1528" s="444"/>
      <c r="X1528" s="444"/>
      <c r="Y1528" s="444"/>
      <c r="Z1528" s="444"/>
      <c r="AA1528" s="444"/>
    </row>
    <row r="1529" spans="1:27" ht="14.5">
      <c r="A1529" s="444"/>
      <c r="B1529" s="444"/>
      <c r="C1529" s="444"/>
      <c r="D1529" s="444"/>
      <c r="E1529" s="444"/>
      <c r="F1529" s="444"/>
      <c r="G1529" s="444"/>
      <c r="H1529" s="444"/>
      <c r="I1529" s="444"/>
      <c r="J1529" s="444"/>
      <c r="K1529" s="444"/>
      <c r="L1529" s="444"/>
      <c r="M1529" s="444"/>
      <c r="N1529" s="444"/>
      <c r="O1529" s="444"/>
      <c r="P1529" s="444"/>
      <c r="Q1529" s="444"/>
      <c r="R1529" s="444"/>
      <c r="S1529" s="444"/>
      <c r="T1529" s="444"/>
      <c r="U1529" s="444"/>
      <c r="V1529" s="444"/>
      <c r="W1529" s="444"/>
      <c r="X1529" s="444"/>
      <c r="Y1529" s="444"/>
      <c r="Z1529" s="444"/>
      <c r="AA1529" s="444"/>
    </row>
    <row r="1530" spans="1:27" ht="14.5">
      <c r="A1530" s="444"/>
      <c r="B1530" s="444"/>
      <c r="C1530" s="444"/>
      <c r="D1530" s="444"/>
      <c r="E1530" s="444"/>
      <c r="F1530" s="444"/>
      <c r="G1530" s="444"/>
      <c r="H1530" s="444"/>
      <c r="I1530" s="444"/>
      <c r="J1530" s="444"/>
      <c r="K1530" s="444"/>
      <c r="L1530" s="444"/>
      <c r="M1530" s="444"/>
      <c r="N1530" s="444"/>
      <c r="O1530" s="444"/>
      <c r="P1530" s="444"/>
      <c r="Q1530" s="444"/>
      <c r="R1530" s="444"/>
      <c r="S1530" s="444"/>
      <c r="T1530" s="444"/>
      <c r="U1530" s="444"/>
      <c r="V1530" s="444"/>
      <c r="W1530" s="444"/>
      <c r="X1530" s="444"/>
      <c r="Y1530" s="444"/>
      <c r="Z1530" s="444"/>
      <c r="AA1530" s="444"/>
    </row>
    <row r="1531" spans="1:27" ht="14.5">
      <c r="A1531" s="444"/>
      <c r="B1531" s="444"/>
      <c r="C1531" s="444"/>
      <c r="D1531" s="444"/>
      <c r="E1531" s="444"/>
      <c r="F1531" s="444"/>
      <c r="G1531" s="444"/>
      <c r="H1531" s="444"/>
      <c r="I1531" s="444"/>
      <c r="J1531" s="444"/>
      <c r="K1531" s="444"/>
      <c r="L1531" s="444"/>
      <c r="M1531" s="444"/>
      <c r="N1531" s="444"/>
      <c r="O1531" s="444"/>
      <c r="P1531" s="444"/>
      <c r="Q1531" s="444"/>
      <c r="R1531" s="444"/>
      <c r="S1531" s="444"/>
      <c r="T1531" s="444"/>
      <c r="U1531" s="444"/>
      <c r="V1531" s="444"/>
      <c r="W1531" s="444"/>
      <c r="X1531" s="444"/>
      <c r="Y1531" s="444"/>
      <c r="Z1531" s="444"/>
      <c r="AA1531" s="444"/>
    </row>
    <row r="1532" spans="1:27" ht="14.5">
      <c r="A1532" s="444"/>
      <c r="B1532" s="444"/>
      <c r="C1532" s="444"/>
      <c r="D1532" s="444"/>
      <c r="E1532" s="444"/>
      <c r="F1532" s="444"/>
      <c r="G1532" s="444"/>
      <c r="H1532" s="444"/>
      <c r="I1532" s="444"/>
      <c r="J1532" s="444"/>
      <c r="K1532" s="444"/>
      <c r="L1532" s="444"/>
      <c r="M1532" s="444"/>
      <c r="N1532" s="444"/>
      <c r="O1532" s="444"/>
      <c r="P1532" s="444"/>
      <c r="Q1532" s="444"/>
      <c r="R1532" s="444"/>
      <c r="S1532" s="444"/>
      <c r="T1532" s="444"/>
      <c r="U1532" s="444"/>
      <c r="V1532" s="444"/>
      <c r="W1532" s="444"/>
      <c r="X1532" s="444"/>
      <c r="Y1532" s="444"/>
      <c r="Z1532" s="444"/>
      <c r="AA1532" s="444"/>
    </row>
    <row r="1533" spans="1:27" ht="14.5">
      <c r="A1533" s="444"/>
      <c r="B1533" s="444"/>
      <c r="C1533" s="444"/>
      <c r="D1533" s="444"/>
      <c r="E1533" s="444"/>
      <c r="F1533" s="444"/>
      <c r="G1533" s="444"/>
      <c r="H1533" s="444"/>
      <c r="I1533" s="444"/>
      <c r="J1533" s="444"/>
      <c r="K1533" s="444"/>
      <c r="L1533" s="444"/>
      <c r="M1533" s="444"/>
      <c r="N1533" s="444"/>
      <c r="O1533" s="444"/>
      <c r="P1533" s="444"/>
      <c r="Q1533" s="444"/>
      <c r="R1533" s="444"/>
      <c r="S1533" s="444"/>
      <c r="T1533" s="444"/>
      <c r="U1533" s="444"/>
      <c r="V1533" s="444"/>
      <c r="W1533" s="444"/>
      <c r="X1533" s="444"/>
      <c r="Y1533" s="444"/>
      <c r="Z1533" s="444"/>
      <c r="AA1533" s="444"/>
    </row>
    <row r="1534" spans="1:27" ht="14.5">
      <c r="A1534" s="444"/>
      <c r="B1534" s="444"/>
      <c r="C1534" s="444"/>
      <c r="D1534" s="444"/>
      <c r="E1534" s="444"/>
      <c r="F1534" s="444"/>
      <c r="G1534" s="444"/>
      <c r="H1534" s="444"/>
      <c r="I1534" s="444"/>
      <c r="J1534" s="444"/>
      <c r="K1534" s="444"/>
      <c r="L1534" s="444"/>
      <c r="M1534" s="444"/>
      <c r="N1534" s="444"/>
      <c r="O1534" s="444"/>
      <c r="P1534" s="444"/>
      <c r="Q1534" s="444"/>
      <c r="R1534" s="444"/>
      <c r="S1534" s="444"/>
      <c r="T1534" s="444"/>
      <c r="U1534" s="444"/>
      <c r="V1534" s="444"/>
      <c r="W1534" s="444"/>
      <c r="X1534" s="444"/>
      <c r="Y1534" s="444"/>
      <c r="Z1534" s="444"/>
      <c r="AA1534" s="444"/>
    </row>
    <row r="1535" spans="1:27" ht="14.5">
      <c r="A1535" s="444"/>
      <c r="B1535" s="444"/>
      <c r="C1535" s="444"/>
      <c r="D1535" s="444"/>
      <c r="E1535" s="444"/>
      <c r="F1535" s="444"/>
      <c r="G1535" s="444"/>
      <c r="H1535" s="444"/>
      <c r="I1535" s="444"/>
      <c r="J1535" s="444"/>
      <c r="K1535" s="444"/>
      <c r="L1535" s="444"/>
      <c r="M1535" s="444"/>
      <c r="N1535" s="444"/>
      <c r="O1535" s="444"/>
      <c r="P1535" s="444"/>
      <c r="Q1535" s="444"/>
      <c r="R1535" s="444"/>
      <c r="S1535" s="444"/>
      <c r="T1535" s="444"/>
      <c r="U1535" s="444"/>
      <c r="V1535" s="444"/>
      <c r="W1535" s="444"/>
      <c r="X1535" s="444"/>
      <c r="Y1535" s="444"/>
      <c r="Z1535" s="444"/>
      <c r="AA1535" s="444"/>
    </row>
    <row r="1536" spans="1:27" ht="14.5">
      <c r="A1536" s="444"/>
      <c r="B1536" s="444"/>
      <c r="C1536" s="444"/>
      <c r="D1536" s="444"/>
      <c r="E1536" s="444"/>
      <c r="F1536" s="444"/>
      <c r="G1536" s="444"/>
      <c r="H1536" s="444"/>
      <c r="I1536" s="444"/>
      <c r="J1536" s="444"/>
      <c r="K1536" s="444"/>
      <c r="L1536" s="444"/>
      <c r="M1536" s="444"/>
      <c r="N1536" s="444"/>
      <c r="O1536" s="444"/>
      <c r="P1536" s="444"/>
      <c r="Q1536" s="444"/>
      <c r="R1536" s="444"/>
      <c r="S1536" s="444"/>
      <c r="T1536" s="444"/>
      <c r="U1536" s="444"/>
      <c r="V1536" s="444"/>
      <c r="W1536" s="444"/>
      <c r="X1536" s="444"/>
      <c r="Y1536" s="444"/>
      <c r="Z1536" s="444"/>
      <c r="AA1536" s="444"/>
    </row>
    <row r="1537" spans="1:27" ht="14.5">
      <c r="A1537" s="444"/>
      <c r="B1537" s="444"/>
      <c r="C1537" s="444"/>
      <c r="D1537" s="444"/>
      <c r="E1537" s="444"/>
      <c r="F1537" s="444"/>
      <c r="G1537" s="444"/>
      <c r="H1537" s="444"/>
      <c r="I1537" s="444"/>
      <c r="J1537" s="444"/>
      <c r="K1537" s="444"/>
      <c r="L1537" s="444"/>
      <c r="M1537" s="444"/>
      <c r="N1537" s="444"/>
      <c r="O1537" s="444"/>
      <c r="P1537" s="444"/>
      <c r="Q1537" s="444"/>
      <c r="R1537" s="444"/>
      <c r="S1537" s="444"/>
      <c r="T1537" s="444"/>
      <c r="U1537" s="444"/>
      <c r="V1537" s="444"/>
      <c r="W1537" s="444"/>
      <c r="X1537" s="444"/>
      <c r="Y1537" s="444"/>
      <c r="Z1537" s="444"/>
      <c r="AA1537" s="444"/>
    </row>
    <row r="1538" spans="1:27" ht="14.5">
      <c r="A1538" s="444"/>
      <c r="B1538" s="444"/>
      <c r="C1538" s="444"/>
      <c r="D1538" s="444"/>
      <c r="E1538" s="444"/>
      <c r="F1538" s="444"/>
      <c r="G1538" s="444"/>
      <c r="H1538" s="444"/>
      <c r="I1538" s="444"/>
      <c r="J1538" s="444"/>
      <c r="K1538" s="444"/>
      <c r="L1538" s="444"/>
      <c r="M1538" s="444"/>
      <c r="N1538" s="444"/>
      <c r="O1538" s="444"/>
      <c r="P1538" s="444"/>
      <c r="Q1538" s="444"/>
      <c r="R1538" s="444"/>
      <c r="S1538" s="444"/>
      <c r="T1538" s="444"/>
      <c r="U1538" s="444"/>
      <c r="V1538" s="444"/>
      <c r="W1538" s="444"/>
      <c r="X1538" s="444"/>
      <c r="Y1538" s="444"/>
      <c r="Z1538" s="444"/>
      <c r="AA1538" s="444"/>
    </row>
    <row r="1539" spans="1:27" ht="14.5">
      <c r="A1539" s="444"/>
      <c r="B1539" s="444"/>
      <c r="C1539" s="444"/>
      <c r="D1539" s="444"/>
      <c r="E1539" s="444"/>
      <c r="F1539" s="444"/>
      <c r="G1539" s="444"/>
      <c r="H1539" s="444"/>
      <c r="I1539" s="444"/>
      <c r="J1539" s="444"/>
      <c r="K1539" s="444"/>
      <c r="L1539" s="444"/>
      <c r="M1539" s="444"/>
      <c r="N1539" s="444"/>
      <c r="O1539" s="444"/>
      <c r="P1539" s="444"/>
      <c r="Q1539" s="444"/>
      <c r="R1539" s="444"/>
      <c r="S1539" s="444"/>
      <c r="T1539" s="444"/>
      <c r="U1539" s="444"/>
      <c r="V1539" s="444"/>
      <c r="W1539" s="444"/>
      <c r="X1539" s="444"/>
      <c r="Y1539" s="444"/>
      <c r="Z1539" s="444"/>
      <c r="AA1539" s="444"/>
    </row>
    <row r="1540" spans="1:27" ht="14.5">
      <c r="A1540" s="444"/>
      <c r="B1540" s="444"/>
      <c r="C1540" s="444"/>
      <c r="D1540" s="444"/>
      <c r="E1540" s="444"/>
      <c r="F1540" s="444"/>
      <c r="G1540" s="444"/>
      <c r="H1540" s="444"/>
      <c r="I1540" s="444"/>
      <c r="J1540" s="444"/>
      <c r="K1540" s="444"/>
      <c r="L1540" s="444"/>
      <c r="M1540" s="444"/>
      <c r="N1540" s="444"/>
      <c r="O1540" s="444"/>
      <c r="P1540" s="444"/>
      <c r="Q1540" s="444"/>
      <c r="R1540" s="444"/>
      <c r="S1540" s="444"/>
      <c r="T1540" s="444"/>
      <c r="U1540" s="444"/>
      <c r="V1540" s="444"/>
      <c r="W1540" s="444"/>
      <c r="X1540" s="444"/>
      <c r="Y1540" s="444"/>
      <c r="Z1540" s="444"/>
      <c r="AA1540" s="444"/>
    </row>
    <row r="1541" spans="1:27" ht="14.5">
      <c r="A1541" s="444"/>
      <c r="B1541" s="444"/>
      <c r="C1541" s="444"/>
      <c r="D1541" s="444"/>
      <c r="E1541" s="444"/>
      <c r="F1541" s="444"/>
      <c r="G1541" s="444"/>
      <c r="H1541" s="444"/>
      <c r="I1541" s="444"/>
      <c r="J1541" s="444"/>
      <c r="K1541" s="444"/>
      <c r="L1541" s="444"/>
      <c r="M1541" s="444"/>
      <c r="N1541" s="444"/>
      <c r="O1541" s="444"/>
      <c r="P1541" s="444"/>
      <c r="Q1541" s="444"/>
      <c r="R1541" s="444"/>
      <c r="S1541" s="444"/>
      <c r="T1541" s="444"/>
      <c r="U1541" s="444"/>
      <c r="V1541" s="444"/>
      <c r="W1541" s="444"/>
      <c r="X1541" s="444"/>
      <c r="Y1541" s="444"/>
      <c r="Z1541" s="444"/>
      <c r="AA1541" s="444"/>
    </row>
    <row r="1542" spans="1:27" ht="14.5">
      <c r="A1542" s="444"/>
      <c r="B1542" s="444"/>
      <c r="C1542" s="444"/>
      <c r="D1542" s="444"/>
      <c r="E1542" s="444"/>
      <c r="F1542" s="444"/>
      <c r="G1542" s="444"/>
      <c r="H1542" s="444"/>
      <c r="I1542" s="444"/>
      <c r="J1542" s="444"/>
      <c r="K1542" s="444"/>
      <c r="L1542" s="444"/>
      <c r="M1542" s="444"/>
      <c r="N1542" s="444"/>
      <c r="O1542" s="444"/>
      <c r="P1542" s="444"/>
      <c r="Q1542" s="444"/>
      <c r="R1542" s="444"/>
      <c r="S1542" s="444"/>
      <c r="T1542" s="444"/>
      <c r="U1542" s="444"/>
      <c r="V1542" s="444"/>
      <c r="W1542" s="444"/>
      <c r="X1542" s="444"/>
      <c r="Y1542" s="444"/>
      <c r="Z1542" s="444"/>
      <c r="AA1542" s="444"/>
    </row>
    <row r="1543" spans="1:27" ht="14.5">
      <c r="A1543" s="444"/>
      <c r="B1543" s="444"/>
      <c r="C1543" s="444"/>
      <c r="D1543" s="444"/>
      <c r="E1543" s="444"/>
      <c r="F1543" s="444"/>
      <c r="G1543" s="444"/>
      <c r="H1543" s="444"/>
      <c r="I1543" s="444"/>
      <c r="J1543" s="444"/>
      <c r="K1543" s="444"/>
      <c r="L1543" s="444"/>
      <c r="M1543" s="444"/>
      <c r="N1543" s="444"/>
      <c r="O1543" s="444"/>
      <c r="P1543" s="444"/>
      <c r="Q1543" s="444"/>
      <c r="R1543" s="444"/>
      <c r="S1543" s="444"/>
      <c r="T1543" s="444"/>
      <c r="U1543" s="444"/>
      <c r="V1543" s="444"/>
      <c r="W1543" s="444"/>
      <c r="X1543" s="444"/>
      <c r="Y1543" s="444"/>
      <c r="Z1543" s="444"/>
      <c r="AA1543" s="444"/>
    </row>
    <row r="1544" spans="1:27" ht="14.5">
      <c r="A1544" s="444"/>
      <c r="B1544" s="444"/>
      <c r="C1544" s="444"/>
      <c r="D1544" s="444"/>
      <c r="E1544" s="444"/>
      <c r="F1544" s="444"/>
      <c r="G1544" s="444"/>
      <c r="H1544" s="444"/>
      <c r="I1544" s="444"/>
      <c r="J1544" s="444"/>
      <c r="K1544" s="444"/>
      <c r="L1544" s="444"/>
      <c r="M1544" s="444"/>
      <c r="N1544" s="444"/>
      <c r="O1544" s="444"/>
      <c r="P1544" s="444"/>
      <c r="Q1544" s="444"/>
      <c r="R1544" s="444"/>
      <c r="S1544" s="444"/>
      <c r="T1544" s="444"/>
      <c r="U1544" s="444"/>
      <c r="V1544" s="444"/>
      <c r="W1544" s="444"/>
      <c r="X1544" s="444"/>
      <c r="Y1544" s="444"/>
      <c r="Z1544" s="444"/>
      <c r="AA1544" s="444"/>
    </row>
    <row r="1545" spans="1:27" ht="14.5">
      <c r="A1545" s="444"/>
      <c r="B1545" s="444"/>
      <c r="C1545" s="444"/>
      <c r="D1545" s="444"/>
      <c r="E1545" s="444"/>
      <c r="F1545" s="444"/>
      <c r="G1545" s="444"/>
      <c r="H1545" s="444"/>
      <c r="I1545" s="444"/>
      <c r="J1545" s="444"/>
      <c r="K1545" s="444"/>
      <c r="L1545" s="444"/>
      <c r="M1545" s="444"/>
      <c r="N1545" s="444"/>
      <c r="O1545" s="444"/>
      <c r="P1545" s="444"/>
      <c r="Q1545" s="444"/>
      <c r="R1545" s="444"/>
      <c r="S1545" s="444"/>
      <c r="T1545" s="444"/>
      <c r="U1545" s="444"/>
      <c r="V1545" s="444"/>
      <c r="W1545" s="444"/>
      <c r="X1545" s="444"/>
      <c r="Y1545" s="444"/>
      <c r="Z1545" s="444"/>
      <c r="AA1545" s="444"/>
    </row>
    <row r="1546" spans="1:27" ht="14.5">
      <c r="A1546" s="444"/>
      <c r="B1546" s="444"/>
      <c r="C1546" s="444"/>
      <c r="D1546" s="444"/>
      <c r="E1546" s="444"/>
      <c r="F1546" s="444"/>
      <c r="G1546" s="444"/>
      <c r="H1546" s="444"/>
      <c r="I1546" s="444"/>
      <c r="J1546" s="444"/>
      <c r="K1546" s="444"/>
      <c r="L1546" s="444"/>
      <c r="M1546" s="444"/>
      <c r="N1546" s="444"/>
      <c r="O1546" s="444"/>
      <c r="P1546" s="444"/>
      <c r="Q1546" s="444"/>
      <c r="R1546" s="444"/>
      <c r="S1546" s="444"/>
      <c r="T1546" s="444"/>
      <c r="U1546" s="444"/>
      <c r="V1546" s="444"/>
      <c r="W1546" s="444"/>
      <c r="X1546" s="444"/>
      <c r="Y1546" s="444"/>
      <c r="Z1546" s="444"/>
      <c r="AA1546" s="444"/>
    </row>
    <row r="1547" spans="1:27" ht="14.5">
      <c r="A1547" s="444"/>
      <c r="B1547" s="444"/>
      <c r="C1547" s="444"/>
      <c r="D1547" s="444"/>
      <c r="E1547" s="444"/>
      <c r="F1547" s="444"/>
      <c r="G1547" s="444"/>
      <c r="H1547" s="444"/>
      <c r="I1547" s="444"/>
      <c r="J1547" s="444"/>
      <c r="K1547" s="444"/>
      <c r="L1547" s="444"/>
      <c r="M1547" s="444"/>
      <c r="N1547" s="444"/>
      <c r="O1547" s="444"/>
      <c r="P1547" s="444"/>
      <c r="Q1547" s="444"/>
      <c r="R1547" s="444"/>
      <c r="S1547" s="444"/>
      <c r="T1547" s="444"/>
      <c r="U1547" s="444"/>
      <c r="V1547" s="444"/>
      <c r="W1547" s="444"/>
      <c r="X1547" s="444"/>
      <c r="Y1547" s="444"/>
      <c r="Z1547" s="444"/>
      <c r="AA1547" s="444"/>
    </row>
    <row r="1548" spans="1:27" ht="14.5">
      <c r="A1548" s="444"/>
      <c r="B1548" s="444"/>
      <c r="C1548" s="444"/>
      <c r="D1548" s="444"/>
      <c r="E1548" s="444"/>
      <c r="F1548" s="444"/>
      <c r="G1548" s="444"/>
      <c r="H1548" s="444"/>
      <c r="I1548" s="444"/>
      <c r="J1548" s="444"/>
      <c r="K1548" s="444"/>
      <c r="L1548" s="444"/>
      <c r="M1548" s="444"/>
      <c r="N1548" s="444"/>
      <c r="O1548" s="444"/>
      <c r="P1548" s="444"/>
      <c r="Q1548" s="444"/>
      <c r="R1548" s="444"/>
      <c r="S1548" s="444"/>
      <c r="T1548" s="444"/>
      <c r="U1548" s="444"/>
      <c r="V1548" s="444"/>
      <c r="W1548" s="444"/>
      <c r="X1548" s="444"/>
      <c r="Y1548" s="444"/>
      <c r="Z1548" s="444"/>
      <c r="AA1548" s="444"/>
    </row>
    <row r="1549" spans="1:27" ht="14.5">
      <c r="A1549" s="444"/>
      <c r="B1549" s="444"/>
      <c r="C1549" s="444"/>
      <c r="D1549" s="444"/>
      <c r="E1549" s="444"/>
      <c r="F1549" s="444"/>
      <c r="G1549" s="444"/>
      <c r="H1549" s="444"/>
      <c r="I1549" s="444"/>
      <c r="J1549" s="444"/>
      <c r="K1549" s="444"/>
      <c r="L1549" s="444"/>
      <c r="M1549" s="444"/>
      <c r="N1549" s="444"/>
      <c r="O1549" s="444"/>
      <c r="P1549" s="444"/>
      <c r="Q1549" s="444"/>
      <c r="R1549" s="444"/>
      <c r="S1549" s="444"/>
      <c r="T1549" s="444"/>
      <c r="U1549" s="444"/>
      <c r="V1549" s="444"/>
      <c r="W1549" s="444"/>
      <c r="X1549" s="444"/>
      <c r="Y1549" s="444"/>
      <c r="Z1549" s="444"/>
      <c r="AA1549" s="444"/>
    </row>
    <row r="1550" spans="1:27" ht="14.5">
      <c r="A1550" s="444"/>
      <c r="B1550" s="444"/>
      <c r="C1550" s="444"/>
      <c r="D1550" s="444"/>
      <c r="E1550" s="444"/>
      <c r="F1550" s="444"/>
      <c r="G1550" s="444"/>
      <c r="H1550" s="444"/>
      <c r="I1550" s="444"/>
      <c r="J1550" s="444"/>
      <c r="K1550" s="444"/>
      <c r="L1550" s="444"/>
      <c r="M1550" s="444"/>
      <c r="N1550" s="444"/>
      <c r="O1550" s="444"/>
      <c r="P1550" s="444"/>
      <c r="Q1550" s="444"/>
      <c r="R1550" s="444"/>
      <c r="S1550" s="444"/>
      <c r="T1550" s="444"/>
      <c r="U1550" s="444"/>
      <c r="V1550" s="444"/>
      <c r="W1550" s="444"/>
      <c r="X1550" s="444"/>
      <c r="Y1550" s="444"/>
      <c r="Z1550" s="444"/>
      <c r="AA1550" s="444"/>
    </row>
    <row r="1551" spans="1:27" ht="14.5">
      <c r="A1551" s="444"/>
      <c r="B1551" s="444"/>
      <c r="C1551" s="444"/>
      <c r="D1551" s="444"/>
      <c r="E1551" s="444"/>
      <c r="F1551" s="444"/>
      <c r="G1551" s="444"/>
      <c r="H1551" s="444"/>
      <c r="I1551" s="444"/>
      <c r="J1551" s="444"/>
      <c r="K1551" s="444"/>
      <c r="L1551" s="444"/>
      <c r="M1551" s="444"/>
      <c r="N1551" s="444"/>
      <c r="O1551" s="444"/>
      <c r="P1551" s="444"/>
      <c r="Q1551" s="444"/>
      <c r="R1551" s="444"/>
      <c r="S1551" s="444"/>
      <c r="T1551" s="444"/>
      <c r="U1551" s="444"/>
      <c r="V1551" s="444"/>
      <c r="W1551" s="444"/>
      <c r="X1551" s="444"/>
      <c r="Y1551" s="444"/>
      <c r="Z1551" s="444"/>
      <c r="AA1551" s="444"/>
    </row>
    <row r="1552" spans="1:27" ht="14.5">
      <c r="A1552" s="444"/>
      <c r="B1552" s="444"/>
      <c r="C1552" s="444"/>
      <c r="D1552" s="444"/>
      <c r="E1552" s="444"/>
      <c r="F1552" s="444"/>
      <c r="G1552" s="444"/>
      <c r="H1552" s="444"/>
      <c r="I1552" s="444"/>
      <c r="J1552" s="444"/>
      <c r="K1552" s="444"/>
      <c r="L1552" s="444"/>
      <c r="M1552" s="444"/>
      <c r="N1552" s="444"/>
      <c r="O1552" s="444"/>
      <c r="P1552" s="444"/>
      <c r="Q1552" s="444"/>
      <c r="R1552" s="444"/>
      <c r="S1552" s="444"/>
      <c r="T1552" s="444"/>
      <c r="U1552" s="444"/>
      <c r="V1552" s="444"/>
      <c r="W1552" s="444"/>
      <c r="X1552" s="444"/>
      <c r="Y1552" s="444"/>
      <c r="Z1552" s="444"/>
      <c r="AA1552" s="444"/>
    </row>
    <row r="1553" spans="1:27" ht="14.5">
      <c r="A1553" s="444"/>
      <c r="B1553" s="444"/>
      <c r="C1553" s="444"/>
      <c r="D1553" s="444"/>
      <c r="E1553" s="444"/>
      <c r="F1553" s="444"/>
      <c r="G1553" s="444"/>
      <c r="H1553" s="444"/>
      <c r="I1553" s="444"/>
      <c r="J1553" s="444"/>
      <c r="K1553" s="444"/>
      <c r="L1553" s="444"/>
      <c r="M1553" s="444"/>
      <c r="N1553" s="444"/>
      <c r="O1553" s="444"/>
      <c r="P1553" s="444"/>
      <c r="Q1553" s="444"/>
      <c r="R1553" s="444"/>
      <c r="S1553" s="444"/>
      <c r="T1553" s="444"/>
      <c r="U1553" s="444"/>
      <c r="V1553" s="444"/>
      <c r="W1553" s="444"/>
      <c r="X1553" s="444"/>
      <c r="Y1553" s="444"/>
      <c r="Z1553" s="444"/>
      <c r="AA1553" s="444"/>
    </row>
    <row r="1554" spans="1:27" ht="14.5">
      <c r="A1554" s="444"/>
      <c r="B1554" s="444"/>
      <c r="C1554" s="444"/>
      <c r="D1554" s="444"/>
      <c r="E1554" s="444"/>
      <c r="F1554" s="444"/>
      <c r="G1554" s="444"/>
      <c r="H1554" s="444"/>
      <c r="I1554" s="444"/>
      <c r="J1554" s="444"/>
      <c r="K1554" s="444"/>
      <c r="L1554" s="444"/>
      <c r="M1554" s="444"/>
      <c r="N1554" s="444"/>
      <c r="O1554" s="444"/>
      <c r="P1554" s="444"/>
      <c r="Q1554" s="444"/>
      <c r="R1554" s="444"/>
      <c r="S1554" s="444"/>
      <c r="T1554" s="444"/>
      <c r="U1554" s="444"/>
      <c r="V1554" s="444"/>
      <c r="W1554" s="444"/>
      <c r="X1554" s="444"/>
      <c r="Y1554" s="444"/>
      <c r="Z1554" s="444"/>
      <c r="AA1554" s="444"/>
    </row>
    <row r="1555" spans="1:27" ht="14.5">
      <c r="A1555" s="444"/>
      <c r="B1555" s="444"/>
      <c r="C1555" s="444"/>
      <c r="D1555" s="444"/>
      <c r="E1555" s="444"/>
      <c r="F1555" s="444"/>
      <c r="G1555" s="444"/>
      <c r="H1555" s="444"/>
      <c r="I1555" s="444"/>
      <c r="J1555" s="444"/>
      <c r="K1555" s="444"/>
      <c r="L1555" s="444"/>
      <c r="M1555" s="444"/>
      <c r="N1555" s="444"/>
      <c r="O1555" s="444"/>
      <c r="P1555" s="444"/>
      <c r="Q1555" s="444"/>
      <c r="R1555" s="444"/>
      <c r="S1555" s="444"/>
      <c r="T1555" s="444"/>
      <c r="U1555" s="444"/>
      <c r="V1555" s="444"/>
      <c r="W1555" s="444"/>
      <c r="X1555" s="444"/>
      <c r="Y1555" s="444"/>
      <c r="Z1555" s="444"/>
      <c r="AA1555" s="444"/>
    </row>
    <row r="1556" spans="1:27" ht="14.5">
      <c r="A1556" s="444"/>
      <c r="B1556" s="444"/>
      <c r="C1556" s="444"/>
      <c r="D1556" s="444"/>
      <c r="E1556" s="444"/>
      <c r="F1556" s="444"/>
      <c r="G1556" s="444"/>
      <c r="H1556" s="444"/>
      <c r="I1556" s="444"/>
      <c r="J1556" s="444"/>
      <c r="K1556" s="444"/>
      <c r="L1556" s="444"/>
      <c r="M1556" s="444"/>
      <c r="N1556" s="444"/>
      <c r="O1556" s="444"/>
      <c r="P1556" s="444"/>
      <c r="Q1556" s="444"/>
      <c r="R1556" s="444"/>
      <c r="S1556" s="444"/>
      <c r="T1556" s="444"/>
      <c r="U1556" s="444"/>
      <c r="V1556" s="444"/>
      <c r="W1556" s="444"/>
      <c r="X1556" s="444"/>
      <c r="Y1556" s="444"/>
      <c r="Z1556" s="444"/>
      <c r="AA1556" s="444"/>
    </row>
    <row r="1557" spans="1:27" ht="14.5">
      <c r="A1557" s="444"/>
      <c r="B1557" s="444"/>
      <c r="C1557" s="444"/>
      <c r="D1557" s="444"/>
      <c r="E1557" s="444"/>
      <c r="F1557" s="444"/>
      <c r="G1557" s="444"/>
      <c r="H1557" s="444"/>
      <c r="I1557" s="444"/>
      <c r="J1557" s="444"/>
      <c r="K1557" s="444"/>
      <c r="L1557" s="444"/>
      <c r="M1557" s="444"/>
      <c r="N1557" s="444"/>
      <c r="O1557" s="444"/>
      <c r="P1557" s="444"/>
      <c r="Q1557" s="444"/>
      <c r="R1557" s="444"/>
      <c r="S1557" s="444"/>
      <c r="T1557" s="444"/>
      <c r="U1557" s="444"/>
      <c r="V1557" s="444"/>
      <c r="W1557" s="444"/>
      <c r="X1557" s="444"/>
      <c r="Y1557" s="444"/>
      <c r="Z1557" s="444"/>
      <c r="AA1557" s="444"/>
    </row>
    <row r="1558" spans="1:27" ht="14.5">
      <c r="A1558" s="444"/>
      <c r="B1558" s="444"/>
      <c r="C1558" s="444"/>
      <c r="D1558" s="444"/>
      <c r="E1558" s="444"/>
      <c r="F1558" s="444"/>
      <c r="G1558" s="444"/>
      <c r="H1558" s="444"/>
      <c r="I1558" s="444"/>
      <c r="J1558" s="444"/>
      <c r="K1558" s="444"/>
      <c r="L1558" s="444"/>
      <c r="M1558" s="444"/>
      <c r="N1558" s="444"/>
      <c r="O1558" s="444"/>
      <c r="P1558" s="444"/>
      <c r="Q1558" s="444"/>
      <c r="R1558" s="444"/>
      <c r="S1558" s="444"/>
      <c r="T1558" s="444"/>
      <c r="U1558" s="444"/>
      <c r="V1558" s="444"/>
      <c r="W1558" s="444"/>
      <c r="X1558" s="444"/>
      <c r="Y1558" s="444"/>
      <c r="Z1558" s="444"/>
      <c r="AA1558" s="444"/>
    </row>
    <row r="1559" spans="1:27" ht="14.5">
      <c r="A1559" s="444"/>
      <c r="B1559" s="444"/>
      <c r="C1559" s="444"/>
      <c r="D1559" s="444"/>
      <c r="E1559" s="444"/>
      <c r="F1559" s="444"/>
      <c r="G1559" s="444"/>
      <c r="H1559" s="444"/>
      <c r="I1559" s="444"/>
      <c r="J1559" s="444"/>
      <c r="K1559" s="444"/>
      <c r="L1559" s="444"/>
      <c r="M1559" s="444"/>
      <c r="N1559" s="444"/>
      <c r="O1559" s="444"/>
      <c r="P1559" s="444"/>
      <c r="Q1559" s="444"/>
      <c r="R1559" s="444"/>
      <c r="S1559" s="444"/>
      <c r="T1559" s="444"/>
      <c r="U1559" s="444"/>
      <c r="V1559" s="444"/>
      <c r="W1559" s="444"/>
      <c r="X1559" s="444"/>
      <c r="Y1559" s="444"/>
      <c r="Z1559" s="444"/>
      <c r="AA1559" s="444"/>
    </row>
    <row r="1560" spans="1:27" ht="14.5">
      <c r="A1560" s="444"/>
      <c r="B1560" s="444"/>
      <c r="C1560" s="444"/>
      <c r="D1560" s="444"/>
      <c r="E1560" s="444"/>
      <c r="F1560" s="444"/>
      <c r="G1560" s="444"/>
      <c r="H1560" s="444"/>
      <c r="I1560" s="444"/>
      <c r="J1560" s="444"/>
      <c r="K1560" s="444"/>
      <c r="L1560" s="444"/>
      <c r="M1560" s="444"/>
      <c r="N1560" s="444"/>
      <c r="O1560" s="444"/>
      <c r="P1560" s="444"/>
      <c r="Q1560" s="444"/>
      <c r="R1560" s="444"/>
      <c r="S1560" s="444"/>
      <c r="T1560" s="444"/>
      <c r="U1560" s="444"/>
      <c r="V1560" s="444"/>
      <c r="W1560" s="444"/>
      <c r="X1560" s="444"/>
      <c r="Y1560" s="444"/>
      <c r="Z1560" s="444"/>
      <c r="AA1560" s="444"/>
    </row>
    <row r="1561" spans="1:27" ht="14.5">
      <c r="A1561" s="444"/>
      <c r="B1561" s="444"/>
      <c r="C1561" s="444"/>
      <c r="D1561" s="444"/>
      <c r="E1561" s="444"/>
      <c r="F1561" s="444"/>
      <c r="G1561" s="444"/>
      <c r="H1561" s="444"/>
      <c r="I1561" s="444"/>
      <c r="J1561" s="444"/>
      <c r="K1561" s="444"/>
      <c r="L1561" s="444"/>
      <c r="M1561" s="444"/>
      <c r="N1561" s="444"/>
      <c r="O1561" s="444"/>
      <c r="P1561" s="444"/>
      <c r="Q1561" s="444"/>
      <c r="R1561" s="444"/>
      <c r="S1561" s="444"/>
      <c r="T1561" s="444"/>
      <c r="U1561" s="444"/>
      <c r="V1561" s="444"/>
      <c r="W1561" s="444"/>
      <c r="X1561" s="444"/>
      <c r="Y1561" s="444"/>
      <c r="Z1561" s="444"/>
      <c r="AA1561" s="444"/>
    </row>
    <row r="1562" spans="1:27" ht="14.5">
      <c r="A1562" s="444"/>
      <c r="B1562" s="444"/>
      <c r="C1562" s="444"/>
      <c r="D1562" s="444"/>
      <c r="E1562" s="444"/>
      <c r="F1562" s="444"/>
      <c r="G1562" s="444"/>
      <c r="H1562" s="444"/>
      <c r="I1562" s="444"/>
      <c r="J1562" s="444"/>
      <c r="K1562" s="444"/>
      <c r="L1562" s="444"/>
      <c r="M1562" s="444"/>
      <c r="N1562" s="444"/>
      <c r="O1562" s="444"/>
      <c r="P1562" s="444"/>
      <c r="Q1562" s="444"/>
      <c r="R1562" s="444"/>
      <c r="S1562" s="444"/>
      <c r="T1562" s="444"/>
      <c r="U1562" s="444"/>
      <c r="V1562" s="444"/>
      <c r="W1562" s="444"/>
      <c r="X1562" s="444"/>
      <c r="Y1562" s="444"/>
      <c r="Z1562" s="444"/>
      <c r="AA1562" s="444"/>
    </row>
    <row r="1563" spans="1:27" ht="14.5">
      <c r="A1563" s="444"/>
      <c r="B1563" s="444"/>
      <c r="C1563" s="444"/>
      <c r="D1563" s="444"/>
      <c r="E1563" s="444"/>
      <c r="F1563" s="444"/>
      <c r="G1563" s="444"/>
      <c r="H1563" s="444"/>
      <c r="I1563" s="444"/>
      <c r="J1563" s="444"/>
      <c r="K1563" s="444"/>
      <c r="L1563" s="444"/>
      <c r="M1563" s="444"/>
      <c r="N1563" s="444"/>
      <c r="O1563" s="444"/>
      <c r="P1563" s="444"/>
      <c r="Q1563" s="444"/>
      <c r="R1563" s="444"/>
      <c r="S1563" s="444"/>
      <c r="T1563" s="444"/>
      <c r="U1563" s="444"/>
      <c r="V1563" s="444"/>
      <c r="W1563" s="444"/>
      <c r="X1563" s="444"/>
      <c r="Y1563" s="444"/>
      <c r="Z1563" s="444"/>
      <c r="AA1563" s="444"/>
    </row>
    <row r="1564" spans="1:27" ht="14.5">
      <c r="A1564" s="444"/>
      <c r="B1564" s="444"/>
      <c r="C1564" s="444"/>
      <c r="D1564" s="444"/>
      <c r="E1564" s="444"/>
      <c r="F1564" s="444"/>
      <c r="G1564" s="444"/>
      <c r="H1564" s="444"/>
      <c r="I1564" s="444"/>
      <c r="J1564" s="444"/>
      <c r="K1564" s="444"/>
      <c r="L1564" s="444"/>
      <c r="M1564" s="444"/>
      <c r="N1564" s="444"/>
      <c r="O1564" s="444"/>
      <c r="P1564" s="444"/>
      <c r="Q1564" s="444"/>
      <c r="R1564" s="444"/>
      <c r="S1564" s="444"/>
      <c r="T1564" s="444"/>
      <c r="U1564" s="444"/>
      <c r="V1564" s="444"/>
      <c r="W1564" s="444"/>
      <c r="X1564" s="444"/>
      <c r="Y1564" s="444"/>
      <c r="Z1564" s="444"/>
      <c r="AA1564" s="444"/>
    </row>
    <row r="1565" spans="1:27" ht="14.5">
      <c r="A1565" s="444"/>
      <c r="B1565" s="444"/>
      <c r="C1565" s="444"/>
      <c r="D1565" s="444"/>
      <c r="E1565" s="444"/>
      <c r="F1565" s="444"/>
      <c r="G1565" s="444"/>
      <c r="H1565" s="444"/>
      <c r="I1565" s="444"/>
      <c r="J1565" s="444"/>
      <c r="K1565" s="444"/>
      <c r="L1565" s="444"/>
      <c r="M1565" s="444"/>
      <c r="N1565" s="444"/>
      <c r="O1565" s="444"/>
      <c r="P1565" s="444"/>
      <c r="Q1565" s="444"/>
      <c r="R1565" s="444"/>
      <c r="S1565" s="444"/>
      <c r="T1565" s="444"/>
      <c r="U1565" s="444"/>
      <c r="V1565" s="444"/>
      <c r="W1565" s="444"/>
      <c r="X1565" s="444"/>
      <c r="Y1565" s="444"/>
      <c r="Z1565" s="444"/>
      <c r="AA1565" s="444"/>
    </row>
    <row r="1566" spans="1:27" ht="14.5">
      <c r="A1566" s="444"/>
      <c r="B1566" s="444"/>
      <c r="C1566" s="444"/>
      <c r="D1566" s="444"/>
      <c r="E1566" s="444"/>
      <c r="F1566" s="444"/>
      <c r="G1566" s="444"/>
      <c r="H1566" s="444"/>
      <c r="I1566" s="444"/>
      <c r="J1566" s="444"/>
      <c r="K1566" s="444"/>
      <c r="L1566" s="444"/>
      <c r="M1566" s="444"/>
      <c r="N1566" s="444"/>
      <c r="O1566" s="444"/>
      <c r="P1566" s="444"/>
      <c r="Q1566" s="444"/>
      <c r="R1566" s="444"/>
      <c r="S1566" s="444"/>
      <c r="T1566" s="444"/>
      <c r="U1566" s="444"/>
      <c r="V1566" s="444"/>
      <c r="W1566" s="444"/>
      <c r="X1566" s="444"/>
      <c r="Y1566" s="444"/>
      <c r="Z1566" s="444"/>
      <c r="AA1566" s="444"/>
    </row>
    <row r="1567" spans="1:27" ht="14.5">
      <c r="A1567" s="444"/>
      <c r="B1567" s="444"/>
      <c r="C1567" s="444"/>
      <c r="D1567" s="444"/>
      <c r="E1567" s="444"/>
      <c r="F1567" s="444"/>
      <c r="G1567" s="444"/>
      <c r="H1567" s="444"/>
      <c r="I1567" s="444"/>
      <c r="J1567" s="444"/>
      <c r="K1567" s="444"/>
      <c r="L1567" s="444"/>
      <c r="M1567" s="444"/>
      <c r="N1567" s="444"/>
      <c r="O1567" s="444"/>
      <c r="P1567" s="444"/>
      <c r="Q1567" s="444"/>
      <c r="R1567" s="444"/>
      <c r="S1567" s="444"/>
      <c r="T1567" s="444"/>
      <c r="U1567" s="444"/>
      <c r="V1567" s="444"/>
      <c r="W1567" s="444"/>
      <c r="X1567" s="444"/>
      <c r="Y1567" s="444"/>
      <c r="Z1567" s="444"/>
      <c r="AA1567" s="444"/>
    </row>
    <row r="1568" spans="1:27" ht="14.5">
      <c r="A1568" s="444"/>
      <c r="B1568" s="444"/>
      <c r="C1568" s="444"/>
      <c r="D1568" s="444"/>
      <c r="E1568" s="444"/>
      <c r="F1568" s="444"/>
      <c r="G1568" s="444"/>
      <c r="H1568" s="444"/>
      <c r="I1568" s="444"/>
      <c r="J1568" s="444"/>
      <c r="K1568" s="444"/>
      <c r="L1568" s="444"/>
      <c r="M1568" s="444"/>
      <c r="N1568" s="444"/>
      <c r="O1568" s="444"/>
      <c r="P1568" s="444"/>
      <c r="Q1568" s="444"/>
      <c r="R1568" s="444"/>
      <c r="S1568" s="444"/>
      <c r="T1568" s="444"/>
      <c r="U1568" s="444"/>
      <c r="V1568" s="444"/>
      <c r="W1568" s="444"/>
      <c r="X1568" s="444"/>
      <c r="Y1568" s="444"/>
      <c r="Z1568" s="444"/>
      <c r="AA1568" s="444"/>
    </row>
    <row r="1569" spans="1:27" ht="14.5">
      <c r="A1569" s="444"/>
      <c r="B1569" s="444"/>
      <c r="C1569" s="444"/>
      <c r="D1569" s="444"/>
      <c r="E1569" s="444"/>
      <c r="F1569" s="444"/>
      <c r="G1569" s="444"/>
      <c r="H1569" s="444"/>
      <c r="I1569" s="444"/>
      <c r="J1569" s="444"/>
      <c r="K1569" s="444"/>
      <c r="L1569" s="444"/>
      <c r="M1569" s="444"/>
      <c r="N1569" s="444"/>
      <c r="O1569" s="444"/>
      <c r="P1569" s="444"/>
      <c r="Q1569" s="444"/>
      <c r="R1569" s="444"/>
      <c r="S1569" s="444"/>
      <c r="T1569" s="444"/>
      <c r="U1569" s="444"/>
      <c r="V1569" s="444"/>
      <c r="W1569" s="444"/>
      <c r="X1569" s="444"/>
      <c r="Y1569" s="444"/>
      <c r="Z1569" s="444"/>
      <c r="AA1569" s="444"/>
    </row>
    <row r="1570" spans="1:27" ht="14.5">
      <c r="A1570" s="444"/>
      <c r="B1570" s="444"/>
      <c r="C1570" s="444"/>
      <c r="D1570" s="444"/>
      <c r="E1570" s="444"/>
      <c r="F1570" s="444"/>
      <c r="G1570" s="444"/>
      <c r="H1570" s="444"/>
      <c r="I1570" s="444"/>
      <c r="J1570" s="444"/>
      <c r="K1570" s="444"/>
      <c r="L1570" s="444"/>
      <c r="M1570" s="444"/>
      <c r="N1570" s="444"/>
      <c r="O1570" s="444"/>
      <c r="P1570" s="444"/>
      <c r="Q1570" s="444"/>
      <c r="R1570" s="444"/>
      <c r="S1570" s="444"/>
      <c r="T1570" s="444"/>
      <c r="U1570" s="444"/>
      <c r="V1570" s="444"/>
      <c r="W1570" s="444"/>
      <c r="X1570" s="444"/>
      <c r="Y1570" s="444"/>
      <c r="Z1570" s="444"/>
      <c r="AA1570" s="444"/>
    </row>
    <row r="1571" spans="1:27" ht="14.5">
      <c r="A1571" s="444"/>
      <c r="B1571" s="444"/>
      <c r="C1571" s="444"/>
      <c r="D1571" s="444"/>
      <c r="E1571" s="444"/>
      <c r="F1571" s="444"/>
      <c r="G1571" s="444"/>
      <c r="H1571" s="444"/>
      <c r="I1571" s="444"/>
      <c r="J1571" s="444"/>
      <c r="K1571" s="444"/>
      <c r="L1571" s="444"/>
      <c r="M1571" s="444"/>
      <c r="N1571" s="444"/>
      <c r="O1571" s="444"/>
      <c r="P1571" s="444"/>
      <c r="Q1571" s="444"/>
      <c r="R1571" s="444"/>
      <c r="S1571" s="444"/>
      <c r="T1571" s="444"/>
      <c r="U1571" s="444"/>
      <c r="V1571" s="444"/>
      <c r="W1571" s="444"/>
      <c r="X1571" s="444"/>
      <c r="Y1571" s="444"/>
      <c r="Z1571" s="444"/>
      <c r="AA1571" s="444"/>
    </row>
    <row r="1572" spans="1:27" ht="14.5">
      <c r="A1572" s="444"/>
      <c r="B1572" s="444"/>
      <c r="C1572" s="444"/>
      <c r="D1572" s="444"/>
      <c r="E1572" s="444"/>
      <c r="F1572" s="444"/>
      <c r="G1572" s="444"/>
      <c r="H1572" s="444"/>
      <c r="I1572" s="444"/>
      <c r="J1572" s="444"/>
      <c r="K1572" s="444"/>
      <c r="L1572" s="444"/>
      <c r="M1572" s="444"/>
      <c r="N1572" s="444"/>
      <c r="O1572" s="444"/>
      <c r="P1572" s="444"/>
      <c r="Q1572" s="444"/>
      <c r="R1572" s="444"/>
      <c r="S1572" s="444"/>
      <c r="T1572" s="444"/>
      <c r="U1572" s="444"/>
      <c r="V1572" s="444"/>
      <c r="W1572" s="444"/>
      <c r="X1572" s="444"/>
      <c r="Y1572" s="444"/>
      <c r="Z1572" s="444"/>
      <c r="AA1572" s="444"/>
    </row>
    <row r="1573" spans="1:27" ht="14.5">
      <c r="A1573" s="444"/>
      <c r="B1573" s="444"/>
      <c r="C1573" s="444"/>
      <c r="D1573" s="444"/>
      <c r="E1573" s="444"/>
      <c r="F1573" s="444"/>
      <c r="G1573" s="444"/>
      <c r="H1573" s="444"/>
      <c r="I1573" s="444"/>
      <c r="J1573" s="444"/>
      <c r="K1573" s="444"/>
      <c r="L1573" s="444"/>
      <c r="M1573" s="444"/>
      <c r="N1573" s="444"/>
      <c r="O1573" s="444"/>
      <c r="P1573" s="444"/>
      <c r="Q1573" s="444"/>
      <c r="R1573" s="444"/>
      <c r="S1573" s="444"/>
      <c r="T1573" s="444"/>
      <c r="U1573" s="444"/>
      <c r="V1573" s="444"/>
      <c r="W1573" s="444"/>
      <c r="X1573" s="444"/>
      <c r="Y1573" s="444"/>
      <c r="Z1573" s="444"/>
      <c r="AA1573" s="444"/>
    </row>
    <row r="1574" spans="1:27" ht="14.5">
      <c r="A1574" s="444"/>
      <c r="B1574" s="444"/>
      <c r="C1574" s="444"/>
      <c r="D1574" s="444"/>
      <c r="E1574" s="444"/>
      <c r="F1574" s="444"/>
      <c r="G1574" s="444"/>
      <c r="H1574" s="444"/>
      <c r="I1574" s="444"/>
      <c r="J1574" s="444"/>
      <c r="K1574" s="444"/>
      <c r="L1574" s="444"/>
      <c r="M1574" s="444"/>
      <c r="N1574" s="444"/>
      <c r="O1574" s="444"/>
      <c r="P1574" s="444"/>
      <c r="Q1574" s="444"/>
      <c r="R1574" s="444"/>
      <c r="S1574" s="444"/>
      <c r="T1574" s="444"/>
      <c r="U1574" s="444"/>
      <c r="V1574" s="444"/>
      <c r="W1574" s="444"/>
      <c r="X1574" s="444"/>
      <c r="Y1574" s="444"/>
      <c r="Z1574" s="444"/>
      <c r="AA1574" s="444"/>
    </row>
    <row r="1575" spans="1:27" ht="14.5">
      <c r="A1575" s="444"/>
      <c r="B1575" s="444"/>
      <c r="C1575" s="444"/>
      <c r="D1575" s="444"/>
      <c r="E1575" s="444"/>
      <c r="F1575" s="444"/>
      <c r="G1575" s="444"/>
      <c r="H1575" s="444"/>
      <c r="I1575" s="444"/>
      <c r="J1575" s="444"/>
      <c r="K1575" s="444"/>
      <c r="L1575" s="444"/>
      <c r="M1575" s="444"/>
      <c r="N1575" s="444"/>
      <c r="O1575" s="444"/>
      <c r="P1575" s="444"/>
      <c r="Q1575" s="444"/>
      <c r="R1575" s="444"/>
      <c r="S1575" s="444"/>
      <c r="T1575" s="444"/>
      <c r="U1575" s="444"/>
      <c r="V1575" s="444"/>
      <c r="W1575" s="444"/>
      <c r="X1575" s="444"/>
      <c r="Y1575" s="444"/>
      <c r="Z1575" s="444"/>
      <c r="AA1575" s="444"/>
    </row>
    <row r="1576" spans="1:27" ht="14.5">
      <c r="A1576" s="444"/>
      <c r="B1576" s="444"/>
      <c r="C1576" s="444"/>
      <c r="D1576" s="444"/>
      <c r="E1576" s="444"/>
      <c r="F1576" s="444"/>
      <c r="G1576" s="444"/>
      <c r="H1576" s="444"/>
      <c r="I1576" s="444"/>
      <c r="J1576" s="444"/>
      <c r="K1576" s="444"/>
      <c r="L1576" s="444"/>
      <c r="M1576" s="444"/>
      <c r="N1576" s="444"/>
      <c r="O1576" s="444"/>
      <c r="P1576" s="444"/>
      <c r="Q1576" s="444"/>
      <c r="R1576" s="444"/>
      <c r="S1576" s="444"/>
      <c r="T1576" s="444"/>
      <c r="U1576" s="444"/>
      <c r="V1576" s="444"/>
      <c r="W1576" s="444"/>
      <c r="X1576" s="444"/>
      <c r="Y1576" s="444"/>
      <c r="Z1576" s="444"/>
      <c r="AA1576" s="444"/>
    </row>
    <row r="1577" spans="1:27" ht="14.5">
      <c r="A1577" s="444"/>
      <c r="B1577" s="444"/>
      <c r="C1577" s="444"/>
      <c r="D1577" s="444"/>
      <c r="E1577" s="444"/>
      <c r="F1577" s="444"/>
      <c r="G1577" s="444"/>
      <c r="H1577" s="444"/>
      <c r="I1577" s="444"/>
      <c r="J1577" s="444"/>
      <c r="K1577" s="444"/>
      <c r="L1577" s="444"/>
      <c r="M1577" s="444"/>
      <c r="N1577" s="444"/>
      <c r="O1577" s="444"/>
      <c r="P1577" s="444"/>
      <c r="Q1577" s="444"/>
      <c r="R1577" s="444"/>
      <c r="S1577" s="444"/>
      <c r="T1577" s="444"/>
      <c r="U1577" s="444"/>
      <c r="V1577" s="444"/>
      <c r="W1577" s="444"/>
      <c r="X1577" s="444"/>
      <c r="Y1577" s="444"/>
      <c r="Z1577" s="444"/>
      <c r="AA1577" s="444"/>
    </row>
    <row r="1578" spans="1:27" ht="14.5">
      <c r="A1578" s="444"/>
      <c r="B1578" s="444"/>
      <c r="C1578" s="444"/>
      <c r="D1578" s="444"/>
      <c r="E1578" s="444"/>
      <c r="F1578" s="444"/>
      <c r="G1578" s="444"/>
      <c r="H1578" s="444"/>
      <c r="I1578" s="444"/>
      <c r="J1578" s="444"/>
      <c r="K1578" s="444"/>
      <c r="L1578" s="444"/>
      <c r="M1578" s="444"/>
      <c r="N1578" s="444"/>
      <c r="O1578" s="444"/>
      <c r="P1578" s="444"/>
      <c r="Q1578" s="444"/>
      <c r="R1578" s="444"/>
      <c r="S1578" s="444"/>
      <c r="T1578" s="444"/>
      <c r="U1578" s="444"/>
      <c r="V1578" s="444"/>
      <c r="W1578" s="444"/>
      <c r="X1578" s="444"/>
      <c r="Y1578" s="444"/>
      <c r="Z1578" s="444"/>
      <c r="AA1578" s="444"/>
    </row>
    <row r="1579" spans="1:27" ht="14.5">
      <c r="A1579" s="444"/>
      <c r="B1579" s="444"/>
      <c r="C1579" s="444"/>
      <c r="D1579" s="444"/>
      <c r="E1579" s="444"/>
      <c r="F1579" s="444"/>
      <c r="G1579" s="444"/>
      <c r="H1579" s="444"/>
      <c r="I1579" s="444"/>
      <c r="J1579" s="444"/>
      <c r="K1579" s="444"/>
      <c r="L1579" s="444"/>
      <c r="M1579" s="444"/>
      <c r="N1579" s="444"/>
      <c r="O1579" s="444"/>
      <c r="P1579" s="444"/>
      <c r="Q1579" s="444"/>
      <c r="R1579" s="444"/>
      <c r="S1579" s="444"/>
      <c r="T1579" s="444"/>
      <c r="U1579" s="444"/>
      <c r="V1579" s="444"/>
      <c r="W1579" s="444"/>
      <c r="X1579" s="444"/>
      <c r="Y1579" s="444"/>
      <c r="Z1579" s="444"/>
      <c r="AA1579" s="444"/>
    </row>
    <row r="1580" spans="1:27" ht="14.5">
      <c r="A1580" s="444"/>
      <c r="B1580" s="444"/>
      <c r="C1580" s="444"/>
      <c r="D1580" s="444"/>
      <c r="E1580" s="444"/>
      <c r="F1580" s="444"/>
      <c r="G1580" s="444"/>
      <c r="H1580" s="444"/>
      <c r="I1580" s="444"/>
      <c r="J1580" s="444"/>
      <c r="K1580" s="444"/>
      <c r="L1580" s="444"/>
      <c r="M1580" s="444"/>
      <c r="N1580" s="444"/>
      <c r="O1580" s="444"/>
      <c r="P1580" s="444"/>
      <c r="Q1580" s="444"/>
      <c r="R1580" s="444"/>
      <c r="S1580" s="444"/>
      <c r="T1580" s="444"/>
      <c r="U1580" s="444"/>
      <c r="V1580" s="444"/>
      <c r="W1580" s="444"/>
      <c r="X1580" s="444"/>
      <c r="Y1580" s="444"/>
      <c r="Z1580" s="444"/>
      <c r="AA1580" s="444"/>
    </row>
    <row r="1581" spans="1:27" ht="14.5">
      <c r="A1581" s="444"/>
      <c r="B1581" s="444"/>
      <c r="C1581" s="444"/>
      <c r="D1581" s="444"/>
      <c r="E1581" s="444"/>
      <c r="F1581" s="444"/>
      <c r="G1581" s="444"/>
      <c r="H1581" s="444"/>
      <c r="I1581" s="444"/>
      <c r="J1581" s="444"/>
      <c r="K1581" s="444"/>
      <c r="L1581" s="444"/>
      <c r="M1581" s="444"/>
      <c r="N1581" s="444"/>
      <c r="O1581" s="444"/>
      <c r="P1581" s="444"/>
      <c r="Q1581" s="444"/>
      <c r="R1581" s="444"/>
      <c r="S1581" s="444"/>
      <c r="T1581" s="444"/>
      <c r="U1581" s="444"/>
      <c r="V1581" s="444"/>
      <c r="W1581" s="444"/>
      <c r="X1581" s="444"/>
      <c r="Y1581" s="444"/>
      <c r="Z1581" s="444"/>
      <c r="AA1581" s="444"/>
    </row>
    <row r="1582" spans="1:27" ht="14.5">
      <c r="A1582" s="444"/>
      <c r="B1582" s="444"/>
      <c r="C1582" s="444"/>
      <c r="D1582" s="444"/>
      <c r="E1582" s="444"/>
      <c r="F1582" s="444"/>
      <c r="G1582" s="444"/>
      <c r="H1582" s="444"/>
      <c r="I1582" s="444"/>
      <c r="J1582" s="444"/>
      <c r="K1582" s="444"/>
      <c r="L1582" s="444"/>
      <c r="M1582" s="444"/>
      <c r="N1582" s="444"/>
      <c r="O1582" s="444"/>
      <c r="P1582" s="444"/>
      <c r="Q1582" s="444"/>
      <c r="R1582" s="444"/>
      <c r="S1582" s="444"/>
      <c r="T1582" s="444"/>
      <c r="U1582" s="444"/>
      <c r="V1582" s="444"/>
      <c r="W1582" s="444"/>
      <c r="X1582" s="444"/>
      <c r="Y1582" s="444"/>
      <c r="Z1582" s="444"/>
      <c r="AA1582" s="444"/>
    </row>
    <row r="1583" spans="1:27" ht="14.5">
      <c r="A1583" s="444"/>
      <c r="B1583" s="444"/>
      <c r="C1583" s="444"/>
      <c r="D1583" s="444"/>
      <c r="E1583" s="444"/>
      <c r="F1583" s="444"/>
      <c r="G1583" s="444"/>
      <c r="H1583" s="444"/>
      <c r="I1583" s="444"/>
      <c r="J1583" s="444"/>
      <c r="K1583" s="444"/>
      <c r="L1583" s="444"/>
      <c r="M1583" s="444"/>
      <c r="N1583" s="444"/>
      <c r="O1583" s="444"/>
      <c r="P1583" s="444"/>
      <c r="Q1583" s="444"/>
      <c r="R1583" s="444"/>
      <c r="S1583" s="444"/>
      <c r="T1583" s="444"/>
      <c r="U1583" s="444"/>
      <c r="V1583" s="444"/>
      <c r="W1583" s="444"/>
      <c r="X1583" s="444"/>
      <c r="Y1583" s="444"/>
      <c r="Z1583" s="444"/>
      <c r="AA1583" s="444"/>
    </row>
    <row r="1584" spans="1:27" ht="14.5">
      <c r="A1584" s="444"/>
      <c r="B1584" s="444"/>
      <c r="C1584" s="444"/>
      <c r="D1584" s="444"/>
      <c r="E1584" s="444"/>
      <c r="F1584" s="444"/>
      <c r="G1584" s="444"/>
      <c r="H1584" s="444"/>
      <c r="I1584" s="444"/>
      <c r="J1584" s="444"/>
      <c r="K1584" s="444"/>
      <c r="L1584" s="444"/>
      <c r="M1584" s="444"/>
      <c r="N1584" s="444"/>
      <c r="O1584" s="444"/>
      <c r="P1584" s="444"/>
      <c r="Q1584" s="444"/>
      <c r="R1584" s="444"/>
      <c r="S1584" s="444"/>
      <c r="T1584" s="444"/>
      <c r="U1584" s="444"/>
      <c r="V1584" s="444"/>
      <c r="W1584" s="444"/>
      <c r="X1584" s="444"/>
      <c r="Y1584" s="444"/>
      <c r="Z1584" s="444"/>
      <c r="AA1584" s="444"/>
    </row>
    <row r="1585" spans="1:27" ht="14.5">
      <c r="A1585" s="444"/>
      <c r="B1585" s="444"/>
      <c r="C1585" s="444"/>
      <c r="D1585" s="444"/>
      <c r="E1585" s="444"/>
      <c r="F1585" s="444"/>
      <c r="G1585" s="444"/>
      <c r="H1585" s="444"/>
      <c r="I1585" s="444"/>
      <c r="J1585" s="444"/>
      <c r="K1585" s="444"/>
      <c r="L1585" s="444"/>
      <c r="M1585" s="444"/>
      <c r="N1585" s="444"/>
      <c r="O1585" s="444"/>
      <c r="P1585" s="444"/>
      <c r="Q1585" s="444"/>
      <c r="R1585" s="444"/>
      <c r="S1585" s="444"/>
      <c r="T1585" s="444"/>
      <c r="U1585" s="444"/>
      <c r="V1585" s="444"/>
      <c r="W1585" s="444"/>
      <c r="X1585" s="444"/>
      <c r="Y1585" s="444"/>
      <c r="Z1585" s="444"/>
      <c r="AA1585" s="444"/>
    </row>
    <row r="1586" spans="1:27" ht="14.5">
      <c r="A1586" s="444"/>
      <c r="B1586" s="444"/>
      <c r="C1586" s="444"/>
      <c r="D1586" s="444"/>
      <c r="E1586" s="444"/>
      <c r="F1586" s="444"/>
      <c r="G1586" s="444"/>
      <c r="H1586" s="444"/>
      <c r="I1586" s="444"/>
      <c r="J1586" s="444"/>
      <c r="K1586" s="444"/>
      <c r="L1586" s="444"/>
      <c r="M1586" s="444"/>
      <c r="N1586" s="444"/>
      <c r="O1586" s="444"/>
      <c r="P1586" s="444"/>
      <c r="Q1586" s="444"/>
      <c r="R1586" s="444"/>
      <c r="S1586" s="444"/>
      <c r="T1586" s="444"/>
      <c r="U1586" s="444"/>
      <c r="V1586" s="444"/>
      <c r="W1586" s="444"/>
      <c r="X1586" s="444"/>
      <c r="Y1586" s="444"/>
      <c r="Z1586" s="444"/>
      <c r="AA1586" s="444"/>
    </row>
    <row r="1587" spans="1:27" ht="14.5">
      <c r="A1587" s="444"/>
      <c r="B1587" s="444"/>
      <c r="C1587" s="444"/>
      <c r="D1587" s="444"/>
      <c r="E1587" s="444"/>
      <c r="F1587" s="444"/>
      <c r="G1587" s="444"/>
      <c r="H1587" s="444"/>
      <c r="I1587" s="444"/>
      <c r="J1587" s="444"/>
      <c r="K1587" s="444"/>
      <c r="L1587" s="444"/>
      <c r="M1587" s="444"/>
      <c r="N1587" s="444"/>
      <c r="O1587" s="444"/>
      <c r="P1587" s="444"/>
      <c r="Q1587" s="444"/>
      <c r="R1587" s="444"/>
      <c r="S1587" s="444"/>
      <c r="T1587" s="444"/>
      <c r="U1587" s="444"/>
      <c r="V1587" s="444"/>
      <c r="W1587" s="444"/>
      <c r="X1587" s="444"/>
      <c r="Y1587" s="444"/>
      <c r="Z1587" s="444"/>
      <c r="AA1587" s="444"/>
    </row>
    <row r="1588" spans="1:27" ht="14.5">
      <c r="A1588" s="444"/>
      <c r="B1588" s="444"/>
      <c r="C1588" s="444"/>
      <c r="D1588" s="444"/>
      <c r="E1588" s="444"/>
      <c r="F1588" s="444"/>
      <c r="G1588" s="444"/>
      <c r="H1588" s="444"/>
      <c r="I1588" s="444"/>
      <c r="J1588" s="444"/>
      <c r="K1588" s="444"/>
      <c r="L1588" s="444"/>
      <c r="M1588" s="444"/>
      <c r="N1588" s="444"/>
      <c r="O1588" s="444"/>
      <c r="P1588" s="444"/>
      <c r="Q1588" s="444"/>
      <c r="R1588" s="444"/>
      <c r="S1588" s="444"/>
      <c r="T1588" s="444"/>
      <c r="U1588" s="444"/>
      <c r="V1588" s="444"/>
      <c r="W1588" s="444"/>
      <c r="X1588" s="444"/>
      <c r="Y1588" s="444"/>
      <c r="Z1588" s="444"/>
      <c r="AA1588" s="444"/>
    </row>
    <row r="1589" spans="1:27" ht="14.5">
      <c r="A1589" s="444"/>
      <c r="B1589" s="444"/>
      <c r="C1589" s="444"/>
      <c r="D1589" s="444"/>
      <c r="E1589" s="444"/>
      <c r="F1589" s="444"/>
      <c r="G1589" s="444"/>
      <c r="H1589" s="444"/>
      <c r="I1589" s="444"/>
      <c r="J1589" s="444"/>
      <c r="K1589" s="444"/>
      <c r="L1589" s="444"/>
      <c r="M1589" s="444"/>
      <c r="N1589" s="444"/>
      <c r="O1589" s="444"/>
      <c r="P1589" s="444"/>
      <c r="Q1589" s="444"/>
      <c r="R1589" s="444"/>
      <c r="S1589" s="444"/>
      <c r="T1589" s="444"/>
      <c r="U1589" s="444"/>
      <c r="V1589" s="444"/>
      <c r="W1589" s="444"/>
      <c r="X1589" s="444"/>
      <c r="Y1589" s="444"/>
      <c r="Z1589" s="444"/>
      <c r="AA1589" s="444"/>
    </row>
    <row r="1590" spans="1:27" ht="14.5">
      <c r="A1590" s="444"/>
      <c r="B1590" s="444"/>
      <c r="C1590" s="444"/>
      <c r="D1590" s="444"/>
      <c r="E1590" s="444"/>
      <c r="F1590" s="444"/>
      <c r="G1590" s="444"/>
      <c r="H1590" s="444"/>
      <c r="I1590" s="444"/>
      <c r="J1590" s="444"/>
      <c r="K1590" s="444"/>
      <c r="L1590" s="444"/>
      <c r="M1590" s="444"/>
      <c r="N1590" s="444"/>
      <c r="O1590" s="444"/>
      <c r="P1590" s="444"/>
      <c r="Q1590" s="444"/>
      <c r="R1590" s="444"/>
      <c r="S1590" s="444"/>
      <c r="T1590" s="444"/>
      <c r="U1590" s="444"/>
      <c r="V1590" s="444"/>
      <c r="W1590" s="444"/>
      <c r="X1590" s="444"/>
      <c r="Y1590" s="444"/>
      <c r="Z1590" s="444"/>
      <c r="AA1590" s="444"/>
    </row>
  </sheetData>
  <mergeCells count="5">
    <mergeCell ref="L7:L8"/>
    <mergeCell ref="J60:J62"/>
    <mergeCell ref="K60:K62"/>
    <mergeCell ref="M88:M89"/>
    <mergeCell ref="K201:K203"/>
  </mergeCells>
  <phoneticPr fontId="33"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N1534"/>
  <sheetViews>
    <sheetView topLeftCell="A752" zoomScale="70" zoomScaleNormal="70" workbookViewId="0">
      <selection activeCell="F767" sqref="F767"/>
    </sheetView>
  </sheetViews>
  <sheetFormatPr defaultColWidth="14.453125" defaultRowHeight="15.75" customHeight="1"/>
  <cols>
    <col min="6" max="6" width="36.453125" customWidth="1"/>
    <col min="7" max="7" width="14.453125" style="41"/>
    <col min="8" max="8" width="26" customWidth="1"/>
    <col min="9" max="9" width="14.453125" style="307"/>
    <col min="10" max="10" width="49.453125" customWidth="1"/>
  </cols>
  <sheetData>
    <row r="1" spans="1:40" ht="13">
      <c r="A1" s="40" t="s">
        <v>3912</v>
      </c>
      <c r="B1" s="40" t="s">
        <v>3913</v>
      </c>
      <c r="C1" s="441" t="s">
        <v>3914</v>
      </c>
      <c r="D1" s="441" t="s">
        <v>3915</v>
      </c>
      <c r="E1" s="441" t="s">
        <v>3916</v>
      </c>
      <c r="F1" s="441" t="s">
        <v>3917</v>
      </c>
      <c r="G1" s="41" t="s">
        <v>3918</v>
      </c>
      <c r="H1" s="441" t="s">
        <v>3919</v>
      </c>
      <c r="I1" s="441" t="s">
        <v>1</v>
      </c>
      <c r="J1" s="441" t="s">
        <v>3920</v>
      </c>
      <c r="K1" s="441" t="s">
        <v>3921</v>
      </c>
      <c r="L1" s="441"/>
      <c r="M1" s="441"/>
      <c r="N1" s="441"/>
      <c r="O1" s="441"/>
      <c r="P1" s="441"/>
      <c r="Q1" s="441"/>
      <c r="R1" s="441"/>
      <c r="S1" s="441"/>
      <c r="T1" s="441"/>
      <c r="U1" s="441"/>
      <c r="V1" s="441"/>
      <c r="W1" s="441"/>
      <c r="X1" s="441"/>
      <c r="Y1" s="441"/>
      <c r="Z1" s="441"/>
      <c r="AA1" s="436"/>
      <c r="AB1" s="436"/>
      <c r="AC1" s="436"/>
      <c r="AD1" s="436"/>
      <c r="AE1" s="436"/>
      <c r="AF1" s="436"/>
      <c r="AG1" s="436"/>
      <c r="AH1" s="436"/>
      <c r="AI1" s="436"/>
      <c r="AJ1" s="436"/>
      <c r="AK1" s="436"/>
      <c r="AL1" s="436"/>
      <c r="AM1" s="436"/>
      <c r="AN1" s="436"/>
    </row>
    <row r="2" spans="1:40" ht="13">
      <c r="A2" s="40">
        <v>1</v>
      </c>
      <c r="B2" s="40" t="s">
        <v>40</v>
      </c>
      <c r="C2" s="441" t="s">
        <v>3922</v>
      </c>
      <c r="D2" s="441" t="s">
        <v>3923</v>
      </c>
      <c r="E2" s="441" t="s">
        <v>3924</v>
      </c>
      <c r="F2" s="441" t="s">
        <v>3925</v>
      </c>
      <c r="G2" s="41">
        <v>1</v>
      </c>
      <c r="H2" s="49">
        <v>43863</v>
      </c>
      <c r="I2" s="441" t="s">
        <v>3926</v>
      </c>
      <c r="J2" s="441" t="s">
        <v>3927</v>
      </c>
      <c r="K2" s="516" t="s">
        <v>3928</v>
      </c>
      <c r="L2" s="502"/>
      <c r="M2" s="502"/>
      <c r="N2" s="502"/>
      <c r="O2" s="502"/>
      <c r="P2" s="502"/>
      <c r="Q2" s="441"/>
      <c r="R2" s="441"/>
      <c r="S2" s="441"/>
      <c r="T2" s="441"/>
      <c r="U2" s="441"/>
      <c r="V2" s="441"/>
      <c r="W2" s="441"/>
      <c r="X2" s="441"/>
      <c r="Y2" s="441"/>
      <c r="Z2" s="441"/>
      <c r="AA2" s="436"/>
      <c r="AB2" s="436"/>
      <c r="AC2" s="436"/>
      <c r="AD2" s="436"/>
      <c r="AE2" s="436"/>
      <c r="AF2" s="436"/>
      <c r="AG2" s="436"/>
      <c r="AH2" s="436"/>
      <c r="AI2" s="436"/>
      <c r="AJ2" s="436"/>
      <c r="AK2" s="436"/>
      <c r="AL2" s="436"/>
      <c r="AM2" s="436"/>
      <c r="AN2" s="436"/>
    </row>
    <row r="3" spans="1:40" ht="13">
      <c r="A3" s="40">
        <v>2</v>
      </c>
      <c r="B3" s="40" t="s">
        <v>42</v>
      </c>
      <c r="C3" s="441" t="s">
        <v>3929</v>
      </c>
      <c r="D3" s="441" t="s">
        <v>3923</v>
      </c>
      <c r="E3" s="441" t="s">
        <v>3930</v>
      </c>
      <c r="F3" s="50" t="s">
        <v>3931</v>
      </c>
      <c r="G3" s="41">
        <v>3</v>
      </c>
      <c r="H3" s="441" t="s">
        <v>3932</v>
      </c>
      <c r="I3" s="49">
        <v>43893</v>
      </c>
      <c r="J3" s="441" t="s">
        <v>3933</v>
      </c>
      <c r="K3" s="516" t="s">
        <v>3934</v>
      </c>
      <c r="L3" s="502"/>
      <c r="M3" s="502"/>
      <c r="N3" s="502"/>
      <c r="O3" s="502"/>
      <c r="P3" s="502"/>
      <c r="Q3" s="502"/>
      <c r="R3" s="502"/>
      <c r="S3" s="441"/>
      <c r="T3" s="441"/>
      <c r="U3" s="441"/>
      <c r="V3" s="441"/>
      <c r="W3" s="441"/>
      <c r="X3" s="441"/>
      <c r="Y3" s="441"/>
      <c r="Z3" s="441"/>
      <c r="AA3" s="436"/>
      <c r="AB3" s="436"/>
      <c r="AC3" s="436"/>
      <c r="AD3" s="436"/>
      <c r="AE3" s="436"/>
      <c r="AF3" s="436"/>
      <c r="AG3" s="436"/>
      <c r="AH3" s="436"/>
      <c r="AI3" s="436"/>
      <c r="AJ3" s="436"/>
      <c r="AK3" s="436"/>
      <c r="AL3" s="436"/>
      <c r="AM3" s="436"/>
      <c r="AN3" s="436"/>
    </row>
    <row r="4" spans="1:40" ht="13">
      <c r="A4" s="40">
        <v>3</v>
      </c>
      <c r="B4" s="40" t="s">
        <v>47</v>
      </c>
      <c r="C4" s="441" t="s">
        <v>3935</v>
      </c>
      <c r="D4" s="441" t="s">
        <v>3923</v>
      </c>
      <c r="E4" s="441" t="s">
        <v>3936</v>
      </c>
      <c r="F4" s="441" t="s">
        <v>3937</v>
      </c>
      <c r="G4" s="41">
        <v>13</v>
      </c>
      <c r="H4" s="441" t="s">
        <v>3938</v>
      </c>
      <c r="I4" s="49">
        <v>43954</v>
      </c>
      <c r="J4" s="441" t="s">
        <v>3939</v>
      </c>
      <c r="K4" s="516" t="s">
        <v>3940</v>
      </c>
      <c r="L4" s="502"/>
      <c r="M4" s="502"/>
      <c r="N4" s="502"/>
      <c r="O4" s="502"/>
      <c r="P4" s="502"/>
      <c r="Q4" s="502"/>
      <c r="R4" s="502"/>
      <c r="S4" s="502"/>
      <c r="T4" s="441"/>
      <c r="U4" s="441"/>
      <c r="V4" s="441"/>
      <c r="W4" s="441"/>
      <c r="X4" s="441"/>
      <c r="Y4" s="441"/>
      <c r="Z4" s="441"/>
      <c r="AA4" s="436"/>
      <c r="AB4" s="436"/>
      <c r="AC4" s="436"/>
      <c r="AD4" s="436"/>
      <c r="AE4" s="436"/>
      <c r="AF4" s="436"/>
      <c r="AG4" s="436"/>
      <c r="AH4" s="436"/>
      <c r="AI4" s="436"/>
      <c r="AJ4" s="436"/>
      <c r="AK4" s="436"/>
      <c r="AL4" s="436"/>
      <c r="AM4" s="436"/>
      <c r="AN4" s="436"/>
    </row>
    <row r="5" spans="1:40" ht="13">
      <c r="A5" s="40">
        <v>4</v>
      </c>
      <c r="B5" s="40" t="s">
        <v>52</v>
      </c>
      <c r="C5" s="441" t="s">
        <v>3941</v>
      </c>
      <c r="D5" s="441" t="s">
        <v>3923</v>
      </c>
      <c r="E5" s="441" t="s">
        <v>3942</v>
      </c>
      <c r="F5" s="441" t="s">
        <v>3943</v>
      </c>
      <c r="G5" s="41">
        <v>1</v>
      </c>
      <c r="H5" s="49">
        <v>43984</v>
      </c>
      <c r="I5" s="49">
        <v>43985</v>
      </c>
      <c r="J5" s="441" t="s">
        <v>3944</v>
      </c>
      <c r="K5" s="516" t="s">
        <v>3945</v>
      </c>
      <c r="L5" s="502"/>
      <c r="M5" s="502"/>
      <c r="N5" s="502"/>
      <c r="O5" s="502"/>
      <c r="P5" s="502"/>
      <c r="Q5" s="441"/>
      <c r="R5" s="441"/>
      <c r="S5" s="441"/>
      <c r="T5" s="441"/>
      <c r="U5" s="441"/>
      <c r="V5" s="441"/>
      <c r="W5" s="441"/>
      <c r="X5" s="441"/>
      <c r="Y5" s="441"/>
      <c r="Z5" s="441"/>
      <c r="AA5" s="436"/>
      <c r="AB5" s="436"/>
      <c r="AC5" s="436"/>
      <c r="AD5" s="436"/>
      <c r="AE5" s="436"/>
      <c r="AF5" s="436"/>
      <c r="AG5" s="436"/>
      <c r="AH5" s="436"/>
      <c r="AI5" s="436"/>
      <c r="AJ5" s="436"/>
      <c r="AK5" s="436"/>
      <c r="AL5" s="436"/>
      <c r="AM5" s="436"/>
      <c r="AN5" s="436"/>
    </row>
    <row r="6" spans="1:40" ht="13">
      <c r="A6" s="40">
        <v>5</v>
      </c>
      <c r="B6" s="40" t="s">
        <v>58</v>
      </c>
      <c r="C6" s="441" t="s">
        <v>3946</v>
      </c>
      <c r="D6" s="441" t="s">
        <v>3923</v>
      </c>
      <c r="E6" s="441" t="s">
        <v>3930</v>
      </c>
      <c r="F6" s="51" t="s">
        <v>3947</v>
      </c>
      <c r="G6" s="41">
        <v>9</v>
      </c>
      <c r="H6" s="441" t="s">
        <v>3948</v>
      </c>
      <c r="I6" s="49">
        <v>44015</v>
      </c>
      <c r="J6" s="441" t="s">
        <v>3949</v>
      </c>
      <c r="K6" s="516" t="s">
        <v>3950</v>
      </c>
      <c r="L6" s="502"/>
      <c r="M6" s="502"/>
      <c r="N6" s="502"/>
      <c r="O6" s="502"/>
      <c r="P6" s="502"/>
      <c r="Q6" s="502"/>
      <c r="R6" s="502"/>
      <c r="S6" s="502"/>
      <c r="T6" s="441"/>
      <c r="U6" s="441"/>
      <c r="V6" s="441"/>
      <c r="W6" s="441"/>
      <c r="X6" s="441"/>
      <c r="Y6" s="441"/>
      <c r="Z6" s="441"/>
      <c r="AA6" s="436"/>
      <c r="AB6" s="436"/>
      <c r="AC6" s="436"/>
      <c r="AD6" s="436"/>
      <c r="AE6" s="436"/>
      <c r="AF6" s="436"/>
      <c r="AG6" s="436"/>
      <c r="AH6" s="436"/>
      <c r="AI6" s="436"/>
      <c r="AJ6" s="436"/>
      <c r="AK6" s="436"/>
      <c r="AL6" s="436"/>
      <c r="AM6" s="436"/>
      <c r="AN6" s="436"/>
    </row>
    <row r="7" spans="1:40" ht="13">
      <c r="A7" s="40">
        <v>6</v>
      </c>
      <c r="B7" s="40" t="s">
        <v>63</v>
      </c>
      <c r="C7" s="441" t="s">
        <v>3951</v>
      </c>
      <c r="D7" s="441" t="s">
        <v>3923</v>
      </c>
      <c r="E7" s="441" t="s">
        <v>3952</v>
      </c>
      <c r="F7" s="441" t="s">
        <v>3953</v>
      </c>
      <c r="G7" s="41">
        <v>9</v>
      </c>
      <c r="H7" s="441" t="s">
        <v>3954</v>
      </c>
      <c r="I7" s="49">
        <v>44138</v>
      </c>
      <c r="J7" s="441" t="s">
        <v>3955</v>
      </c>
      <c r="K7" s="516" t="s">
        <v>3956</v>
      </c>
      <c r="L7" s="502"/>
      <c r="M7" s="502"/>
      <c r="N7" s="502"/>
      <c r="O7" s="502"/>
      <c r="P7" s="502"/>
      <c r="Q7" s="441"/>
      <c r="R7" s="441"/>
      <c r="S7" s="441"/>
      <c r="T7" s="441"/>
      <c r="U7" s="441"/>
      <c r="V7" s="441"/>
      <c r="W7" s="441"/>
      <c r="X7" s="441"/>
      <c r="Y7" s="441"/>
      <c r="Z7" s="441"/>
      <c r="AA7" s="436"/>
      <c r="AB7" s="436"/>
      <c r="AC7" s="436"/>
      <c r="AD7" s="436"/>
      <c r="AE7" s="436"/>
      <c r="AF7" s="436"/>
      <c r="AG7" s="436"/>
      <c r="AH7" s="436"/>
      <c r="AI7" s="436"/>
      <c r="AJ7" s="436"/>
      <c r="AK7" s="436"/>
      <c r="AL7" s="436"/>
      <c r="AM7" s="436"/>
      <c r="AN7" s="436"/>
    </row>
    <row r="8" spans="1:40" ht="13">
      <c r="A8" s="40">
        <v>7</v>
      </c>
      <c r="B8" s="40" t="s">
        <v>67</v>
      </c>
      <c r="C8" s="441" t="s">
        <v>3922</v>
      </c>
      <c r="D8" s="441" t="s">
        <v>3923</v>
      </c>
      <c r="E8" s="441" t="s">
        <v>3930</v>
      </c>
      <c r="F8" s="52" t="s">
        <v>3957</v>
      </c>
      <c r="G8" s="41">
        <v>2</v>
      </c>
      <c r="H8" s="441" t="s">
        <v>3958</v>
      </c>
      <c r="I8" s="441" t="s">
        <v>3959</v>
      </c>
      <c r="J8" s="441" t="s">
        <v>3960</v>
      </c>
      <c r="K8" s="516" t="s">
        <v>3961</v>
      </c>
      <c r="L8" s="502"/>
      <c r="M8" s="502"/>
      <c r="N8" s="502"/>
      <c r="O8" s="502"/>
      <c r="P8" s="502"/>
      <c r="Q8" s="502"/>
      <c r="R8" s="502"/>
      <c r="S8" s="502"/>
      <c r="T8" s="441"/>
      <c r="U8" s="441"/>
      <c r="V8" s="441"/>
      <c r="W8" s="441"/>
      <c r="X8" s="441"/>
      <c r="Y8" s="441"/>
      <c r="Z8" s="441"/>
      <c r="AA8" s="436"/>
      <c r="AB8" s="436"/>
      <c r="AC8" s="436"/>
      <c r="AD8" s="436"/>
      <c r="AE8" s="436"/>
      <c r="AF8" s="436"/>
      <c r="AG8" s="436"/>
      <c r="AH8" s="436"/>
      <c r="AI8" s="436"/>
      <c r="AJ8" s="436"/>
      <c r="AK8" s="436"/>
      <c r="AL8" s="436"/>
      <c r="AM8" s="436"/>
      <c r="AN8" s="436"/>
    </row>
    <row r="9" spans="1:40" ht="13">
      <c r="A9" s="40">
        <v>8</v>
      </c>
      <c r="B9" s="40" t="s">
        <v>71</v>
      </c>
      <c r="C9" s="441" t="s">
        <v>3962</v>
      </c>
      <c r="D9" s="441" t="s">
        <v>3923</v>
      </c>
      <c r="E9" s="441" t="s">
        <v>3930</v>
      </c>
      <c r="F9" s="50" t="s">
        <v>3963</v>
      </c>
      <c r="G9" s="41">
        <v>15</v>
      </c>
      <c r="H9" s="441" t="s">
        <v>3964</v>
      </c>
      <c r="I9" s="441" t="s">
        <v>3965</v>
      </c>
      <c r="J9" s="441" t="s">
        <v>3966</v>
      </c>
      <c r="K9" s="516" t="s">
        <v>3967</v>
      </c>
      <c r="L9" s="502"/>
      <c r="M9" s="502"/>
      <c r="N9" s="502"/>
      <c r="O9" s="502"/>
      <c r="P9" s="502"/>
      <c r="Q9" s="441"/>
      <c r="R9" s="441"/>
      <c r="S9" s="441"/>
      <c r="T9" s="441"/>
      <c r="U9" s="441"/>
      <c r="V9" s="441"/>
      <c r="W9" s="441"/>
      <c r="X9" s="441"/>
      <c r="Y9" s="441"/>
      <c r="Z9" s="441"/>
      <c r="AA9" s="436"/>
      <c r="AB9" s="436"/>
      <c r="AC9" s="436"/>
      <c r="AD9" s="436"/>
      <c r="AE9" s="436"/>
      <c r="AF9" s="436"/>
      <c r="AG9" s="436"/>
      <c r="AH9" s="436"/>
      <c r="AI9" s="436"/>
      <c r="AJ9" s="436"/>
      <c r="AK9" s="436"/>
      <c r="AL9" s="436"/>
      <c r="AM9" s="436"/>
      <c r="AN9" s="436"/>
    </row>
    <row r="10" spans="1:40" ht="13">
      <c r="A10" s="40">
        <v>9</v>
      </c>
      <c r="B10" s="40" t="s">
        <v>76</v>
      </c>
      <c r="C10" s="441" t="s">
        <v>3968</v>
      </c>
      <c r="D10" s="441" t="s">
        <v>3923</v>
      </c>
      <c r="E10" s="441" t="s">
        <v>3969</v>
      </c>
      <c r="F10" s="441" t="s">
        <v>3970</v>
      </c>
      <c r="G10" s="41">
        <v>1</v>
      </c>
      <c r="H10" s="49">
        <v>43923</v>
      </c>
      <c r="I10" s="441" t="s">
        <v>3959</v>
      </c>
      <c r="J10" s="441" t="s">
        <v>3971</v>
      </c>
      <c r="K10" s="516" t="s">
        <v>3972</v>
      </c>
      <c r="L10" s="502"/>
      <c r="M10" s="502"/>
      <c r="N10" s="502"/>
      <c r="O10" s="502"/>
      <c r="P10" s="502"/>
      <c r="Q10" s="502"/>
      <c r="R10" s="502"/>
      <c r="S10" s="502"/>
      <c r="T10" s="441"/>
      <c r="U10" s="441"/>
      <c r="V10" s="441"/>
      <c r="W10" s="441"/>
      <c r="X10" s="441"/>
      <c r="Y10" s="441"/>
      <c r="Z10" s="441"/>
      <c r="AA10" s="436"/>
      <c r="AB10" s="436"/>
      <c r="AC10" s="436"/>
      <c r="AD10" s="436"/>
      <c r="AE10" s="436"/>
      <c r="AF10" s="436"/>
      <c r="AG10" s="436"/>
      <c r="AH10" s="436"/>
      <c r="AI10" s="436"/>
      <c r="AJ10" s="436"/>
      <c r="AK10" s="436"/>
      <c r="AL10" s="436"/>
      <c r="AM10" s="436"/>
      <c r="AN10" s="436"/>
    </row>
    <row r="11" spans="1:40" ht="13">
      <c r="A11" s="40">
        <v>10</v>
      </c>
      <c r="B11" s="40" t="s">
        <v>78</v>
      </c>
      <c r="C11" s="441" t="s">
        <v>3922</v>
      </c>
      <c r="D11" s="441" t="s">
        <v>3923</v>
      </c>
      <c r="E11" s="441" t="s">
        <v>3930</v>
      </c>
      <c r="F11" s="53" t="s">
        <v>3973</v>
      </c>
      <c r="G11" s="41">
        <v>16</v>
      </c>
      <c r="H11" s="441" t="s">
        <v>3974</v>
      </c>
      <c r="I11" s="441" t="s">
        <v>3975</v>
      </c>
      <c r="J11" s="441" t="s">
        <v>3976</v>
      </c>
      <c r="K11" s="516" t="s">
        <v>3977</v>
      </c>
      <c r="L11" s="502"/>
      <c r="M11" s="502"/>
      <c r="N11" s="502"/>
      <c r="O11" s="502"/>
      <c r="P11" s="502"/>
      <c r="Q11" s="502"/>
      <c r="R11" s="502"/>
      <c r="S11" s="502"/>
      <c r="T11" s="441"/>
      <c r="U11" s="441"/>
      <c r="V11" s="441"/>
      <c r="W11" s="441"/>
      <c r="X11" s="441"/>
      <c r="Y11" s="441"/>
      <c r="Z11" s="441"/>
      <c r="AA11" s="436"/>
      <c r="AB11" s="436"/>
      <c r="AC11" s="436"/>
      <c r="AD11" s="436"/>
      <c r="AE11" s="436"/>
      <c r="AF11" s="436"/>
      <c r="AG11" s="436"/>
      <c r="AH11" s="436"/>
      <c r="AI11" s="436"/>
      <c r="AJ11" s="436"/>
      <c r="AK11" s="436"/>
      <c r="AL11" s="436"/>
      <c r="AM11" s="436"/>
      <c r="AN11" s="436"/>
    </row>
    <row r="12" spans="1:40" ht="13">
      <c r="A12" s="40">
        <v>11</v>
      </c>
      <c r="B12" s="40" t="s">
        <v>81</v>
      </c>
      <c r="C12" s="441" t="s">
        <v>3978</v>
      </c>
      <c r="D12" s="441" t="s">
        <v>3923</v>
      </c>
      <c r="E12" s="441" t="s">
        <v>3930</v>
      </c>
      <c r="F12" s="54" t="s">
        <v>3979</v>
      </c>
      <c r="G12" s="41">
        <v>7</v>
      </c>
      <c r="H12" s="441" t="s">
        <v>3980</v>
      </c>
      <c r="I12" s="441" t="s">
        <v>3981</v>
      </c>
      <c r="J12" s="441" t="s">
        <v>3982</v>
      </c>
      <c r="K12" s="516" t="s">
        <v>3983</v>
      </c>
      <c r="L12" s="502"/>
      <c r="M12" s="502"/>
      <c r="N12" s="502"/>
      <c r="O12" s="502"/>
      <c r="P12" s="502"/>
      <c r="Q12" s="502"/>
      <c r="R12" s="502"/>
      <c r="S12" s="502"/>
      <c r="T12" s="441"/>
      <c r="U12" s="441"/>
      <c r="V12" s="441"/>
      <c r="W12" s="441"/>
      <c r="X12" s="441"/>
      <c r="Y12" s="441"/>
      <c r="Z12" s="441"/>
      <c r="AA12" s="436"/>
      <c r="AB12" s="436"/>
      <c r="AC12" s="436"/>
      <c r="AD12" s="436"/>
      <c r="AE12" s="436"/>
      <c r="AF12" s="436"/>
      <c r="AG12" s="436"/>
      <c r="AH12" s="436"/>
      <c r="AI12" s="436"/>
      <c r="AJ12" s="436"/>
      <c r="AK12" s="436"/>
      <c r="AL12" s="436"/>
      <c r="AM12" s="436"/>
      <c r="AN12" s="436"/>
    </row>
    <row r="13" spans="1:40" ht="13">
      <c r="A13" s="40">
        <v>12</v>
      </c>
      <c r="B13" s="40" t="s">
        <v>85</v>
      </c>
      <c r="C13" s="441" t="s">
        <v>3984</v>
      </c>
      <c r="D13" s="441" t="s">
        <v>3923</v>
      </c>
      <c r="E13" s="441" t="s">
        <v>3930</v>
      </c>
      <c r="F13" s="52" t="s">
        <v>3957</v>
      </c>
      <c r="G13" s="41">
        <v>1</v>
      </c>
      <c r="H13" s="55">
        <v>43858</v>
      </c>
      <c r="I13" s="441" t="s">
        <v>3985</v>
      </c>
      <c r="J13" s="441" t="s">
        <v>3986</v>
      </c>
      <c r="K13" s="517" t="s">
        <v>3987</v>
      </c>
      <c r="L13" s="502"/>
      <c r="M13" s="502"/>
      <c r="N13" s="502"/>
      <c r="O13" s="502"/>
      <c r="P13" s="502"/>
      <c r="Q13" s="502"/>
      <c r="R13" s="441"/>
      <c r="S13" s="441"/>
      <c r="T13" s="441"/>
      <c r="U13" s="441"/>
      <c r="V13" s="441"/>
      <c r="W13" s="441"/>
      <c r="X13" s="441"/>
      <c r="Y13" s="441"/>
      <c r="Z13" s="441"/>
      <c r="AA13" s="436"/>
      <c r="AB13" s="436"/>
      <c r="AC13" s="436"/>
      <c r="AD13" s="436"/>
      <c r="AE13" s="436"/>
      <c r="AF13" s="436"/>
      <c r="AG13" s="436"/>
      <c r="AH13" s="436"/>
      <c r="AI13" s="436"/>
      <c r="AJ13" s="436"/>
      <c r="AK13" s="436"/>
      <c r="AL13" s="436"/>
      <c r="AM13" s="436"/>
      <c r="AN13" s="436"/>
    </row>
    <row r="14" spans="1:40" ht="13">
      <c r="A14" s="40">
        <v>13</v>
      </c>
      <c r="B14" s="40" t="s">
        <v>87</v>
      </c>
      <c r="C14" s="441" t="s">
        <v>3988</v>
      </c>
      <c r="D14" s="441" t="s">
        <v>3923</v>
      </c>
      <c r="E14" s="441" t="s">
        <v>3930</v>
      </c>
      <c r="F14" s="54" t="s">
        <v>3989</v>
      </c>
      <c r="G14" s="41">
        <v>33</v>
      </c>
      <c r="H14" s="441" t="s">
        <v>3990</v>
      </c>
      <c r="I14" s="441" t="s">
        <v>3985</v>
      </c>
      <c r="J14" s="441" t="s">
        <v>3991</v>
      </c>
      <c r="K14" s="516" t="s">
        <v>3992</v>
      </c>
      <c r="L14" s="502"/>
      <c r="M14" s="502"/>
      <c r="N14" s="502"/>
      <c r="O14" s="502"/>
      <c r="P14" s="502"/>
      <c r="Q14" s="502"/>
      <c r="R14" s="502"/>
      <c r="S14" s="441"/>
      <c r="T14" s="441"/>
      <c r="U14" s="441"/>
      <c r="V14" s="441"/>
      <c r="W14" s="441"/>
      <c r="X14" s="441"/>
      <c r="Y14" s="441"/>
      <c r="Z14" s="441"/>
      <c r="AA14" s="436"/>
      <c r="AB14" s="436"/>
      <c r="AC14" s="436"/>
      <c r="AD14" s="436"/>
      <c r="AE14" s="436"/>
      <c r="AF14" s="436"/>
      <c r="AG14" s="436"/>
      <c r="AH14" s="436"/>
      <c r="AI14" s="436"/>
      <c r="AJ14" s="436"/>
      <c r="AK14" s="436"/>
      <c r="AL14" s="436"/>
      <c r="AM14" s="436"/>
      <c r="AN14" s="436"/>
    </row>
    <row r="15" spans="1:40" ht="13">
      <c r="A15" s="40">
        <v>14</v>
      </c>
      <c r="B15" s="40" t="s">
        <v>89</v>
      </c>
      <c r="C15" s="441" t="s">
        <v>3922</v>
      </c>
      <c r="D15" s="441" t="s">
        <v>3923</v>
      </c>
      <c r="E15" s="441" t="s">
        <v>3930</v>
      </c>
      <c r="F15" s="54" t="s">
        <v>3993</v>
      </c>
      <c r="G15" s="41">
        <v>1</v>
      </c>
      <c r="H15" s="55">
        <v>43862</v>
      </c>
      <c r="I15" s="49">
        <v>44168</v>
      </c>
      <c r="J15" s="441" t="s">
        <v>3994</v>
      </c>
      <c r="K15" s="516" t="s">
        <v>3995</v>
      </c>
      <c r="L15" s="502"/>
      <c r="M15" s="502"/>
      <c r="N15" s="502"/>
      <c r="O15" s="502"/>
      <c r="P15" s="502"/>
      <c r="Q15" s="502"/>
      <c r="R15" s="502"/>
      <c r="S15" s="502"/>
      <c r="T15" s="441"/>
      <c r="U15" s="441"/>
      <c r="V15" s="441"/>
      <c r="W15" s="441"/>
      <c r="X15" s="441"/>
      <c r="Y15" s="441"/>
      <c r="Z15" s="441"/>
      <c r="AA15" s="436"/>
      <c r="AB15" s="436"/>
      <c r="AC15" s="436"/>
      <c r="AD15" s="436"/>
      <c r="AE15" s="436"/>
      <c r="AF15" s="436"/>
      <c r="AG15" s="436"/>
      <c r="AH15" s="436"/>
      <c r="AI15" s="436"/>
      <c r="AJ15" s="436"/>
      <c r="AK15" s="436"/>
      <c r="AL15" s="436"/>
      <c r="AM15" s="436"/>
      <c r="AN15" s="436"/>
    </row>
    <row r="16" spans="1:40" ht="13">
      <c r="A16" s="40">
        <v>15</v>
      </c>
      <c r="B16" s="40" t="s">
        <v>91</v>
      </c>
      <c r="C16" s="441" t="s">
        <v>3996</v>
      </c>
      <c r="D16" s="441" t="s">
        <v>3923</v>
      </c>
      <c r="E16" s="441" t="s">
        <v>3930</v>
      </c>
      <c r="F16" s="52" t="s">
        <v>3997</v>
      </c>
      <c r="G16" s="41">
        <v>17</v>
      </c>
      <c r="H16" s="441" t="s">
        <v>3998</v>
      </c>
      <c r="I16" s="441" t="s">
        <v>3999</v>
      </c>
      <c r="J16" s="441" t="s">
        <v>4000</v>
      </c>
      <c r="K16" s="516" t="s">
        <v>4001</v>
      </c>
      <c r="L16" s="502"/>
      <c r="M16" s="502"/>
      <c r="N16" s="502"/>
      <c r="O16" s="502"/>
      <c r="P16" s="502"/>
      <c r="Q16" s="502"/>
      <c r="R16" s="502"/>
      <c r="S16" s="441"/>
      <c r="T16" s="441"/>
      <c r="U16" s="441"/>
      <c r="V16" s="441"/>
      <c r="W16" s="441"/>
      <c r="X16" s="441"/>
      <c r="Y16" s="441"/>
      <c r="Z16" s="441"/>
      <c r="AA16" s="436"/>
      <c r="AB16" s="436"/>
      <c r="AC16" s="436"/>
      <c r="AD16" s="436"/>
      <c r="AE16" s="436"/>
      <c r="AF16" s="436"/>
      <c r="AG16" s="436"/>
      <c r="AH16" s="436"/>
      <c r="AI16" s="436"/>
      <c r="AJ16" s="436"/>
      <c r="AK16" s="436"/>
      <c r="AL16" s="436"/>
      <c r="AM16" s="436"/>
      <c r="AN16" s="436"/>
    </row>
    <row r="17" spans="1:40" ht="13">
      <c r="A17" s="40">
        <v>16</v>
      </c>
      <c r="B17" s="40" t="s">
        <v>94</v>
      </c>
      <c r="C17" s="441" t="s">
        <v>4002</v>
      </c>
      <c r="D17" s="441" t="s">
        <v>3923</v>
      </c>
      <c r="E17" s="441" t="s">
        <v>3930</v>
      </c>
      <c r="F17" s="54" t="s">
        <v>4003</v>
      </c>
      <c r="G17" s="41">
        <v>5</v>
      </c>
      <c r="H17" s="441" t="s">
        <v>4004</v>
      </c>
      <c r="I17" s="441" t="s">
        <v>4005</v>
      </c>
      <c r="J17" s="441" t="s">
        <v>4006</v>
      </c>
      <c r="K17" s="516" t="s">
        <v>4007</v>
      </c>
      <c r="L17" s="502"/>
      <c r="M17" s="502"/>
      <c r="N17" s="502"/>
      <c r="O17" s="502"/>
      <c r="P17" s="502"/>
      <c r="Q17" s="502"/>
      <c r="R17" s="441"/>
      <c r="S17" s="441"/>
      <c r="T17" s="441"/>
      <c r="U17" s="441"/>
      <c r="V17" s="441"/>
      <c r="W17" s="441"/>
      <c r="X17" s="441"/>
      <c r="Y17" s="441"/>
      <c r="Z17" s="441"/>
      <c r="AA17" s="436"/>
      <c r="AB17" s="436"/>
      <c r="AC17" s="436"/>
      <c r="AD17" s="436"/>
      <c r="AE17" s="436"/>
      <c r="AF17" s="436"/>
      <c r="AG17" s="436"/>
      <c r="AH17" s="436"/>
      <c r="AI17" s="436"/>
      <c r="AJ17" s="436"/>
      <c r="AK17" s="436"/>
      <c r="AL17" s="436"/>
      <c r="AM17" s="436"/>
      <c r="AN17" s="436"/>
    </row>
    <row r="18" spans="1:40" ht="13">
      <c r="A18" s="40">
        <v>17</v>
      </c>
      <c r="B18" s="40" t="s">
        <v>98</v>
      </c>
      <c r="C18" s="441" t="s">
        <v>4008</v>
      </c>
      <c r="D18" s="441" t="s">
        <v>4009</v>
      </c>
      <c r="E18" s="441" t="s">
        <v>4010</v>
      </c>
      <c r="F18" s="441" t="s">
        <v>4011</v>
      </c>
      <c r="G18" s="41">
        <v>1</v>
      </c>
      <c r="H18" s="441" t="s">
        <v>4012</v>
      </c>
      <c r="I18" s="441" t="s">
        <v>4013</v>
      </c>
      <c r="J18" s="441" t="s">
        <v>4014</v>
      </c>
      <c r="K18" s="516" t="s">
        <v>4015</v>
      </c>
      <c r="L18" s="502"/>
      <c r="M18" s="502"/>
      <c r="N18" s="502"/>
      <c r="O18" s="502"/>
      <c r="P18" s="502"/>
      <c r="Q18" s="441"/>
      <c r="R18" s="441"/>
      <c r="S18" s="441"/>
      <c r="T18" s="441"/>
      <c r="U18" s="441"/>
      <c r="V18" s="441"/>
      <c r="W18" s="441"/>
      <c r="X18" s="441"/>
      <c r="Y18" s="441"/>
      <c r="Z18" s="441"/>
      <c r="AA18" s="436"/>
      <c r="AB18" s="436"/>
      <c r="AC18" s="436"/>
      <c r="AD18" s="436"/>
      <c r="AE18" s="436"/>
      <c r="AF18" s="436"/>
      <c r="AG18" s="436"/>
      <c r="AH18" s="436"/>
      <c r="AI18" s="436"/>
      <c r="AJ18" s="436"/>
      <c r="AK18" s="436"/>
      <c r="AL18" s="436"/>
      <c r="AM18" s="436"/>
      <c r="AN18" s="436"/>
    </row>
    <row r="19" spans="1:40" ht="13">
      <c r="A19" s="40">
        <v>18</v>
      </c>
      <c r="B19" s="40" t="s">
        <v>101</v>
      </c>
      <c r="C19" s="441" t="s">
        <v>4016</v>
      </c>
      <c r="D19" s="441" t="s">
        <v>4017</v>
      </c>
      <c r="E19" s="441" t="s">
        <v>4018</v>
      </c>
      <c r="F19" s="441" t="s">
        <v>4019</v>
      </c>
      <c r="G19" s="41">
        <v>1</v>
      </c>
      <c r="H19" s="441" t="s">
        <v>4020</v>
      </c>
      <c r="I19" s="441" t="s">
        <v>4021</v>
      </c>
      <c r="J19" s="441" t="s">
        <v>4022</v>
      </c>
      <c r="K19" s="516" t="s">
        <v>4023</v>
      </c>
      <c r="L19" s="502"/>
      <c r="M19" s="502"/>
      <c r="N19" s="502"/>
      <c r="O19" s="502"/>
      <c r="P19" s="502"/>
      <c r="Q19" s="502"/>
      <c r="R19" s="502"/>
      <c r="S19" s="502"/>
      <c r="T19" s="441"/>
      <c r="U19" s="441"/>
      <c r="V19" s="441"/>
      <c r="W19" s="441"/>
      <c r="X19" s="441"/>
      <c r="Y19" s="441"/>
      <c r="Z19" s="441"/>
      <c r="AA19" s="436"/>
      <c r="AB19" s="436"/>
      <c r="AC19" s="436"/>
      <c r="AD19" s="436"/>
      <c r="AE19" s="436"/>
      <c r="AF19" s="436"/>
      <c r="AG19" s="436"/>
      <c r="AH19" s="436"/>
      <c r="AI19" s="436"/>
      <c r="AJ19" s="436"/>
      <c r="AK19" s="436"/>
      <c r="AL19" s="436"/>
      <c r="AM19" s="436"/>
      <c r="AN19" s="436"/>
    </row>
    <row r="20" spans="1:40" ht="13">
      <c r="A20" s="40">
        <v>19</v>
      </c>
      <c r="B20" s="40" t="s">
        <v>104</v>
      </c>
      <c r="C20" s="441" t="s">
        <v>4024</v>
      </c>
      <c r="D20" s="441" t="s">
        <v>3923</v>
      </c>
      <c r="E20" s="441" t="s">
        <v>4025</v>
      </c>
      <c r="F20" s="441" t="s">
        <v>4026</v>
      </c>
      <c r="G20" s="41">
        <v>1</v>
      </c>
      <c r="H20" s="55">
        <v>43872</v>
      </c>
      <c r="I20" s="441" t="s">
        <v>3985</v>
      </c>
      <c r="J20" s="441" t="s">
        <v>4027</v>
      </c>
      <c r="K20" s="516" t="s">
        <v>4028</v>
      </c>
      <c r="L20" s="502"/>
      <c r="M20" s="502"/>
      <c r="N20" s="502"/>
      <c r="O20" s="502"/>
      <c r="P20" s="502"/>
      <c r="Q20" s="502"/>
      <c r="R20" s="441"/>
      <c r="S20" s="441"/>
      <c r="T20" s="441"/>
      <c r="U20" s="441"/>
      <c r="V20" s="441"/>
      <c r="W20" s="441"/>
      <c r="X20" s="441"/>
      <c r="Y20" s="441"/>
      <c r="Z20" s="441"/>
      <c r="AA20" s="436"/>
      <c r="AB20" s="436"/>
      <c r="AC20" s="436"/>
      <c r="AD20" s="436"/>
      <c r="AE20" s="436"/>
      <c r="AF20" s="436"/>
      <c r="AG20" s="436"/>
      <c r="AH20" s="436"/>
      <c r="AI20" s="436"/>
      <c r="AJ20" s="436"/>
      <c r="AK20" s="436"/>
      <c r="AL20" s="436"/>
      <c r="AM20" s="436"/>
      <c r="AN20" s="436"/>
    </row>
    <row r="21" spans="1:40" ht="13">
      <c r="A21" s="40">
        <v>20</v>
      </c>
      <c r="B21" s="40" t="s">
        <v>106</v>
      </c>
      <c r="C21" s="441" t="s">
        <v>3984</v>
      </c>
      <c r="D21" s="441" t="s">
        <v>3923</v>
      </c>
      <c r="E21" s="441" t="s">
        <v>3930</v>
      </c>
      <c r="F21" s="51" t="s">
        <v>3947</v>
      </c>
      <c r="G21" s="41">
        <v>6</v>
      </c>
      <c r="H21" s="441" t="s">
        <v>4029</v>
      </c>
      <c r="I21" s="441" t="s">
        <v>3985</v>
      </c>
      <c r="J21" s="441" t="s">
        <v>4030</v>
      </c>
      <c r="K21" s="516" t="s">
        <v>4031</v>
      </c>
      <c r="L21" s="502"/>
      <c r="M21" s="502"/>
      <c r="N21" s="502"/>
      <c r="O21" s="502"/>
      <c r="P21" s="502"/>
      <c r="Q21" s="502"/>
      <c r="R21" s="441"/>
      <c r="S21" s="441"/>
      <c r="T21" s="441"/>
      <c r="U21" s="441"/>
      <c r="V21" s="441"/>
      <c r="W21" s="441"/>
      <c r="X21" s="441"/>
      <c r="Y21" s="441"/>
      <c r="Z21" s="441"/>
      <c r="AA21" s="436"/>
      <c r="AB21" s="436"/>
      <c r="AC21" s="436"/>
      <c r="AD21" s="436"/>
      <c r="AE21" s="436"/>
      <c r="AF21" s="436"/>
      <c r="AG21" s="436"/>
      <c r="AH21" s="436"/>
      <c r="AI21" s="436"/>
      <c r="AJ21" s="436"/>
      <c r="AK21" s="436"/>
      <c r="AL21" s="436"/>
      <c r="AM21" s="436"/>
      <c r="AN21" s="436"/>
    </row>
    <row r="22" spans="1:40" ht="13">
      <c r="A22" s="40">
        <v>21</v>
      </c>
      <c r="B22" s="40" t="s">
        <v>108</v>
      </c>
      <c r="C22" s="441" t="s">
        <v>4032</v>
      </c>
      <c r="D22" s="441" t="s">
        <v>4033</v>
      </c>
      <c r="E22" s="441" t="s">
        <v>4034</v>
      </c>
      <c r="F22" s="441" t="s">
        <v>4035</v>
      </c>
      <c r="G22" s="41">
        <v>1</v>
      </c>
      <c r="H22" s="441"/>
      <c r="I22" s="441" t="s">
        <v>4013</v>
      </c>
      <c r="J22" s="441" t="s">
        <v>4036</v>
      </c>
      <c r="K22" s="516" t="s">
        <v>4037</v>
      </c>
      <c r="L22" s="502"/>
      <c r="M22" s="502"/>
      <c r="N22" s="502"/>
      <c r="O22" s="502"/>
      <c r="P22" s="502"/>
      <c r="Q22" s="502"/>
      <c r="R22" s="502"/>
      <c r="S22" s="502"/>
      <c r="T22" s="441"/>
      <c r="U22" s="441"/>
      <c r="V22" s="441"/>
      <c r="W22" s="441"/>
      <c r="X22" s="441"/>
      <c r="Y22" s="441"/>
      <c r="Z22" s="441"/>
      <c r="AA22" s="436"/>
      <c r="AB22" s="436"/>
      <c r="AC22" s="436"/>
      <c r="AD22" s="436"/>
      <c r="AE22" s="436"/>
      <c r="AF22" s="436"/>
      <c r="AG22" s="436"/>
      <c r="AH22" s="436"/>
      <c r="AI22" s="436"/>
      <c r="AJ22" s="436"/>
      <c r="AK22" s="436"/>
      <c r="AL22" s="436"/>
      <c r="AM22" s="436"/>
      <c r="AN22" s="436"/>
    </row>
    <row r="23" spans="1:40" ht="13">
      <c r="A23" s="40">
        <v>22</v>
      </c>
      <c r="B23" s="40" t="s">
        <v>111</v>
      </c>
      <c r="C23" s="441" t="s">
        <v>4038</v>
      </c>
      <c r="D23" s="441" t="s">
        <v>4039</v>
      </c>
      <c r="E23" s="441" t="s">
        <v>4040</v>
      </c>
      <c r="F23" s="441" t="s">
        <v>4041</v>
      </c>
      <c r="G23" s="41">
        <v>1</v>
      </c>
      <c r="H23" s="441"/>
      <c r="I23" s="49">
        <v>43834</v>
      </c>
      <c r="J23" s="441" t="s">
        <v>4042</v>
      </c>
      <c r="K23" s="516" t="s">
        <v>4043</v>
      </c>
      <c r="L23" s="502"/>
      <c r="M23" s="502"/>
      <c r="N23" s="502"/>
      <c r="O23" s="502"/>
      <c r="P23" s="502"/>
      <c r="Q23" s="441"/>
      <c r="R23" s="441"/>
      <c r="S23" s="441"/>
      <c r="T23" s="441"/>
      <c r="U23" s="441"/>
      <c r="V23" s="441"/>
      <c r="W23" s="441"/>
      <c r="X23" s="441"/>
      <c r="Y23" s="441"/>
      <c r="Z23" s="441"/>
      <c r="AA23" s="436"/>
      <c r="AB23" s="436"/>
      <c r="AC23" s="436"/>
      <c r="AD23" s="436"/>
      <c r="AE23" s="436"/>
      <c r="AF23" s="436"/>
      <c r="AG23" s="436"/>
      <c r="AH23" s="436"/>
      <c r="AI23" s="436"/>
      <c r="AJ23" s="436"/>
      <c r="AK23" s="436"/>
      <c r="AL23" s="436"/>
      <c r="AM23" s="436"/>
      <c r="AN23" s="436"/>
    </row>
    <row r="24" spans="1:40" ht="13">
      <c r="A24" s="40">
        <v>23</v>
      </c>
      <c r="B24" s="40" t="s">
        <v>112</v>
      </c>
      <c r="C24" s="441" t="s">
        <v>4044</v>
      </c>
      <c r="D24" s="441" t="s">
        <v>4045</v>
      </c>
      <c r="E24" s="441" t="s">
        <v>4046</v>
      </c>
      <c r="F24" s="441" t="s">
        <v>4047</v>
      </c>
      <c r="G24" s="41">
        <v>1</v>
      </c>
      <c r="H24" s="441" t="s">
        <v>4048</v>
      </c>
      <c r="I24" s="49">
        <v>43986</v>
      </c>
      <c r="J24" s="441" t="s">
        <v>4049</v>
      </c>
      <c r="K24" s="516" t="s">
        <v>4050</v>
      </c>
      <c r="L24" s="502"/>
      <c r="M24" s="502"/>
      <c r="N24" s="502"/>
      <c r="O24" s="502"/>
      <c r="P24" s="502"/>
      <c r="Q24" s="502"/>
      <c r="R24" s="441"/>
      <c r="S24" s="441"/>
      <c r="T24" s="441"/>
      <c r="U24" s="441"/>
      <c r="V24" s="441"/>
      <c r="W24" s="441"/>
      <c r="X24" s="441"/>
      <c r="Y24" s="441"/>
      <c r="Z24" s="441"/>
      <c r="AA24" s="436"/>
      <c r="AB24" s="436"/>
      <c r="AC24" s="436"/>
      <c r="AD24" s="436"/>
      <c r="AE24" s="436"/>
      <c r="AF24" s="436"/>
      <c r="AG24" s="436"/>
      <c r="AH24" s="436"/>
      <c r="AI24" s="436"/>
      <c r="AJ24" s="436"/>
      <c r="AK24" s="436"/>
      <c r="AL24" s="436"/>
      <c r="AM24" s="436"/>
      <c r="AN24" s="436"/>
    </row>
    <row r="25" spans="1:40" ht="13">
      <c r="A25" s="40">
        <v>24</v>
      </c>
      <c r="B25" s="40" t="s">
        <v>115</v>
      </c>
      <c r="C25" s="441" t="s">
        <v>4051</v>
      </c>
      <c r="D25" s="441" t="s">
        <v>4052</v>
      </c>
      <c r="E25" s="441" t="s">
        <v>4053</v>
      </c>
      <c r="F25" s="441" t="s">
        <v>4054</v>
      </c>
      <c r="G25" s="41">
        <v>1</v>
      </c>
      <c r="H25" s="441"/>
      <c r="I25" s="49">
        <v>43986</v>
      </c>
      <c r="J25" s="441" t="s">
        <v>4055</v>
      </c>
      <c r="K25" s="516" t="s">
        <v>4056</v>
      </c>
      <c r="L25" s="502"/>
      <c r="M25" s="502"/>
      <c r="N25" s="502"/>
      <c r="O25" s="502"/>
      <c r="P25" s="502"/>
      <c r="Q25" s="502"/>
      <c r="R25" s="441"/>
      <c r="S25" s="441"/>
      <c r="T25" s="441"/>
      <c r="U25" s="441"/>
      <c r="V25" s="441"/>
      <c r="W25" s="441"/>
      <c r="X25" s="441"/>
      <c r="Y25" s="441"/>
      <c r="Z25" s="441"/>
      <c r="AA25" s="436"/>
      <c r="AB25" s="436"/>
      <c r="AC25" s="436"/>
      <c r="AD25" s="436"/>
      <c r="AE25" s="436"/>
      <c r="AF25" s="436"/>
      <c r="AG25" s="436"/>
      <c r="AH25" s="436"/>
      <c r="AI25" s="436"/>
      <c r="AJ25" s="436"/>
      <c r="AK25" s="436"/>
      <c r="AL25" s="436"/>
      <c r="AM25" s="436"/>
      <c r="AN25" s="436"/>
    </row>
    <row r="26" spans="1:40" ht="13">
      <c r="A26" s="40">
        <v>25</v>
      </c>
      <c r="B26" s="40" t="s">
        <v>117</v>
      </c>
      <c r="C26" s="441" t="s">
        <v>4057</v>
      </c>
      <c r="D26" s="441" t="s">
        <v>3923</v>
      </c>
      <c r="E26" s="441" t="s">
        <v>3930</v>
      </c>
      <c r="F26" s="56" t="s">
        <v>4058</v>
      </c>
      <c r="G26" s="41">
        <v>4</v>
      </c>
      <c r="H26" s="441"/>
      <c r="I26" s="441" t="s">
        <v>3999</v>
      </c>
      <c r="J26" s="441" t="s">
        <v>4059</v>
      </c>
      <c r="K26" s="516" t="s">
        <v>4060</v>
      </c>
      <c r="L26" s="502"/>
      <c r="M26" s="502"/>
      <c r="N26" s="502"/>
      <c r="O26" s="502"/>
      <c r="P26" s="502"/>
      <c r="Q26" s="502"/>
      <c r="R26" s="441"/>
      <c r="S26" s="441"/>
      <c r="T26" s="441"/>
      <c r="U26" s="441"/>
      <c r="V26" s="441"/>
      <c r="W26" s="441"/>
      <c r="X26" s="441"/>
      <c r="Y26" s="441"/>
      <c r="Z26" s="441"/>
      <c r="AA26" s="436"/>
      <c r="AB26" s="436"/>
      <c r="AC26" s="436"/>
      <c r="AD26" s="436"/>
      <c r="AE26" s="436"/>
      <c r="AF26" s="436"/>
      <c r="AG26" s="436"/>
      <c r="AH26" s="436"/>
      <c r="AI26" s="436"/>
      <c r="AJ26" s="436"/>
      <c r="AK26" s="436"/>
      <c r="AL26" s="436"/>
      <c r="AM26" s="436"/>
      <c r="AN26" s="436"/>
    </row>
    <row r="27" spans="1:40" ht="13">
      <c r="A27" s="40">
        <v>26</v>
      </c>
      <c r="B27" s="40" t="s">
        <v>118</v>
      </c>
      <c r="C27" s="441" t="s">
        <v>4061</v>
      </c>
      <c r="D27" s="441" t="s">
        <v>4062</v>
      </c>
      <c r="E27" s="441"/>
      <c r="F27" s="441" t="s">
        <v>4063</v>
      </c>
      <c r="G27" s="41">
        <v>42</v>
      </c>
      <c r="H27" s="441" t="s">
        <v>4064</v>
      </c>
      <c r="I27" s="49">
        <v>44016</v>
      </c>
      <c r="J27" s="441" t="s">
        <v>4065</v>
      </c>
      <c r="K27" s="516" t="s">
        <v>4066</v>
      </c>
      <c r="L27" s="502"/>
      <c r="M27" s="502"/>
      <c r="N27" s="502"/>
      <c r="O27" s="502"/>
      <c r="P27" s="502"/>
      <c r="Q27" s="502"/>
      <c r="R27" s="441"/>
      <c r="S27" s="441"/>
      <c r="T27" s="441"/>
      <c r="U27" s="441"/>
      <c r="V27" s="441"/>
      <c r="W27" s="441"/>
      <c r="X27" s="441"/>
      <c r="Y27" s="441"/>
      <c r="Z27" s="441"/>
      <c r="AA27" s="436"/>
      <c r="AB27" s="436"/>
      <c r="AC27" s="436"/>
      <c r="AD27" s="436"/>
      <c r="AE27" s="436"/>
      <c r="AF27" s="436"/>
      <c r="AG27" s="436"/>
      <c r="AH27" s="436"/>
      <c r="AI27" s="436"/>
      <c r="AJ27" s="436"/>
      <c r="AK27" s="436"/>
      <c r="AL27" s="436"/>
      <c r="AM27" s="436"/>
      <c r="AN27" s="436"/>
    </row>
    <row r="28" spans="1:40" ht="13">
      <c r="A28" s="40">
        <v>27</v>
      </c>
      <c r="B28" s="40" t="s">
        <v>122</v>
      </c>
      <c r="C28" s="441" t="s">
        <v>4067</v>
      </c>
      <c r="D28" s="441" t="s">
        <v>3923</v>
      </c>
      <c r="E28" s="441" t="s">
        <v>3930</v>
      </c>
      <c r="F28" s="441" t="s">
        <v>4068</v>
      </c>
      <c r="G28" s="41">
        <v>41</v>
      </c>
      <c r="H28" s="441" t="s">
        <v>4069</v>
      </c>
      <c r="I28" s="49">
        <v>44138</v>
      </c>
      <c r="J28" s="441" t="s">
        <v>4070</v>
      </c>
      <c r="K28" s="516" t="s">
        <v>4071</v>
      </c>
      <c r="L28" s="502"/>
      <c r="M28" s="502"/>
      <c r="N28" s="502"/>
      <c r="O28" s="502"/>
      <c r="P28" s="502"/>
      <c r="Q28" s="502"/>
      <c r="R28" s="502"/>
      <c r="S28" s="441"/>
      <c r="T28" s="441"/>
      <c r="U28" s="441"/>
      <c r="V28" s="441"/>
      <c r="W28" s="441"/>
      <c r="X28" s="441"/>
      <c r="Y28" s="441"/>
      <c r="Z28" s="441"/>
      <c r="AA28" s="436"/>
      <c r="AB28" s="436"/>
      <c r="AC28" s="436"/>
      <c r="AD28" s="436"/>
      <c r="AE28" s="436"/>
      <c r="AF28" s="436"/>
      <c r="AG28" s="436"/>
      <c r="AH28" s="436"/>
      <c r="AI28" s="436"/>
      <c r="AJ28" s="436"/>
      <c r="AK28" s="436"/>
      <c r="AL28" s="436"/>
      <c r="AM28" s="436"/>
      <c r="AN28" s="436"/>
    </row>
    <row r="29" spans="1:40" ht="13">
      <c r="A29" s="40">
        <v>28</v>
      </c>
      <c r="B29" s="40" t="s">
        <v>123</v>
      </c>
      <c r="C29" s="441"/>
      <c r="D29" s="441" t="s">
        <v>3923</v>
      </c>
      <c r="E29" s="441" t="s">
        <v>3930</v>
      </c>
      <c r="F29" s="441" t="s">
        <v>4072</v>
      </c>
      <c r="G29" s="41">
        <v>23</v>
      </c>
      <c r="H29" s="441" t="s">
        <v>4073</v>
      </c>
      <c r="I29" s="49">
        <v>44047</v>
      </c>
      <c r="J29" s="441" t="s">
        <v>4074</v>
      </c>
      <c r="K29" s="516" t="s">
        <v>4075</v>
      </c>
      <c r="L29" s="502"/>
      <c r="M29" s="502"/>
      <c r="N29" s="502"/>
      <c r="O29" s="502"/>
      <c r="P29" s="502"/>
      <c r="Q29" s="502"/>
      <c r="R29" s="441"/>
      <c r="S29" s="441"/>
      <c r="T29" s="441"/>
      <c r="U29" s="441"/>
      <c r="V29" s="441"/>
      <c r="W29" s="441"/>
      <c r="X29" s="441"/>
      <c r="Y29" s="441"/>
      <c r="Z29" s="441"/>
      <c r="AA29" s="436"/>
      <c r="AB29" s="436"/>
      <c r="AC29" s="436"/>
      <c r="AD29" s="436"/>
      <c r="AE29" s="436"/>
      <c r="AF29" s="436"/>
      <c r="AG29" s="436"/>
      <c r="AH29" s="436"/>
      <c r="AI29" s="436"/>
      <c r="AJ29" s="436"/>
      <c r="AK29" s="436"/>
      <c r="AL29" s="436"/>
      <c r="AM29" s="436"/>
      <c r="AN29" s="436"/>
    </row>
    <row r="30" spans="1:40" ht="13">
      <c r="A30" s="40">
        <v>29</v>
      </c>
      <c r="B30" s="40" t="s">
        <v>124</v>
      </c>
      <c r="C30" s="441" t="s">
        <v>4076</v>
      </c>
      <c r="D30" s="441" t="s">
        <v>3923</v>
      </c>
      <c r="E30" s="441" t="s">
        <v>3930</v>
      </c>
      <c r="F30" s="441" t="s">
        <v>4077</v>
      </c>
      <c r="G30" s="41">
        <v>3</v>
      </c>
      <c r="H30" s="441" t="s">
        <v>4078</v>
      </c>
      <c r="I30" s="441" t="s">
        <v>3965</v>
      </c>
      <c r="J30" s="441" t="s">
        <v>4079</v>
      </c>
      <c r="K30" s="516" t="s">
        <v>4080</v>
      </c>
      <c r="L30" s="502"/>
      <c r="M30" s="502"/>
      <c r="N30" s="502"/>
      <c r="O30" s="441"/>
      <c r="P30" s="441"/>
      <c r="Q30" s="441"/>
      <c r="R30" s="441"/>
      <c r="S30" s="441"/>
      <c r="T30" s="441"/>
      <c r="U30" s="441"/>
      <c r="V30" s="441"/>
      <c r="W30" s="441"/>
      <c r="X30" s="441"/>
      <c r="Y30" s="441"/>
      <c r="Z30" s="441"/>
      <c r="AA30" s="436"/>
      <c r="AB30" s="436"/>
      <c r="AC30" s="436"/>
      <c r="AD30" s="436"/>
      <c r="AE30" s="436"/>
      <c r="AF30" s="436"/>
      <c r="AG30" s="436"/>
      <c r="AH30" s="436"/>
      <c r="AI30" s="436"/>
      <c r="AJ30" s="436"/>
      <c r="AK30" s="436"/>
      <c r="AL30" s="436"/>
      <c r="AM30" s="436"/>
      <c r="AN30" s="436"/>
    </row>
    <row r="31" spans="1:40" ht="17.25" customHeight="1">
      <c r="A31" s="40">
        <v>30</v>
      </c>
      <c r="B31" s="40" t="s">
        <v>127</v>
      </c>
      <c r="C31" s="441" t="s">
        <v>4081</v>
      </c>
      <c r="D31" s="441" t="s">
        <v>3923</v>
      </c>
      <c r="E31" s="441" t="s">
        <v>3930</v>
      </c>
      <c r="F31" s="441" t="s">
        <v>4082</v>
      </c>
      <c r="G31" s="41">
        <v>1</v>
      </c>
      <c r="H31" s="57">
        <v>43867</v>
      </c>
      <c r="I31" s="441" t="s">
        <v>4083</v>
      </c>
      <c r="J31" s="441" t="s">
        <v>4084</v>
      </c>
      <c r="K31" s="58" t="s">
        <v>4085</v>
      </c>
      <c r="L31" s="441"/>
      <c r="M31" s="441"/>
      <c r="N31" s="441"/>
      <c r="O31" s="515" t="s">
        <v>4086</v>
      </c>
      <c r="P31" s="502"/>
      <c r="Q31" s="502"/>
      <c r="R31" s="502"/>
      <c r="S31" s="502"/>
      <c r="T31" s="441"/>
      <c r="U31" s="441"/>
      <c r="V31" s="441"/>
      <c r="W31" s="441"/>
      <c r="X31" s="441"/>
      <c r="Y31" s="441"/>
      <c r="Z31" s="441"/>
      <c r="AA31" s="436"/>
      <c r="AB31" s="436"/>
      <c r="AC31" s="436"/>
      <c r="AD31" s="436"/>
      <c r="AE31" s="436"/>
      <c r="AF31" s="436"/>
      <c r="AG31" s="436"/>
      <c r="AH31" s="436"/>
      <c r="AI31" s="436"/>
      <c r="AJ31" s="436"/>
      <c r="AK31" s="436"/>
      <c r="AL31" s="436"/>
      <c r="AM31" s="436"/>
      <c r="AN31" s="436"/>
    </row>
    <row r="32" spans="1:40" ht="13">
      <c r="A32" s="40">
        <v>31</v>
      </c>
      <c r="B32" s="40" t="s">
        <v>128</v>
      </c>
      <c r="C32" s="441" t="s">
        <v>4087</v>
      </c>
      <c r="D32" s="441" t="s">
        <v>3923</v>
      </c>
      <c r="E32" s="441" t="s">
        <v>3930</v>
      </c>
      <c r="F32" s="441" t="s">
        <v>4088</v>
      </c>
      <c r="G32" s="41">
        <v>3</v>
      </c>
      <c r="H32" s="441"/>
      <c r="I32" s="441" t="s">
        <v>4089</v>
      </c>
      <c r="J32" s="441" t="s">
        <v>4090</v>
      </c>
      <c r="K32" s="513" t="s">
        <v>4091</v>
      </c>
      <c r="L32" s="502"/>
      <c r="M32" s="502"/>
      <c r="N32" s="502"/>
      <c r="O32" s="441"/>
      <c r="P32" s="441"/>
      <c r="Q32" s="441"/>
      <c r="R32" s="441"/>
      <c r="S32" s="441"/>
      <c r="T32" s="441"/>
      <c r="U32" s="441"/>
      <c r="V32" s="441"/>
      <c r="W32" s="441"/>
      <c r="X32" s="441"/>
      <c r="Y32" s="441"/>
      <c r="Z32" s="441"/>
      <c r="AA32" s="436"/>
      <c r="AB32" s="436"/>
      <c r="AC32" s="436"/>
      <c r="AD32" s="436"/>
      <c r="AE32" s="436"/>
      <c r="AF32" s="436"/>
      <c r="AG32" s="436"/>
      <c r="AH32" s="436"/>
      <c r="AI32" s="436"/>
      <c r="AJ32" s="436"/>
      <c r="AK32" s="436"/>
      <c r="AL32" s="436"/>
      <c r="AM32" s="436"/>
      <c r="AN32" s="436"/>
    </row>
    <row r="33" spans="1:40" ht="13">
      <c r="A33" s="40">
        <v>32</v>
      </c>
      <c r="B33" s="40" t="s">
        <v>134</v>
      </c>
      <c r="C33" s="441" t="s">
        <v>4092</v>
      </c>
      <c r="D33" s="441" t="s">
        <v>3923</v>
      </c>
      <c r="E33" s="441" t="s">
        <v>4093</v>
      </c>
      <c r="F33" s="441" t="s">
        <v>4094</v>
      </c>
      <c r="G33" s="41">
        <v>1</v>
      </c>
      <c r="H33" s="441" t="s">
        <v>4095</v>
      </c>
      <c r="I33" s="49">
        <v>43986</v>
      </c>
      <c r="J33" s="441" t="s">
        <v>4096</v>
      </c>
      <c r="K33" s="513" t="s">
        <v>4097</v>
      </c>
      <c r="L33" s="502"/>
      <c r="M33" s="502"/>
      <c r="N33" s="502"/>
      <c r="O33" s="502"/>
      <c r="P33" s="502"/>
      <c r="Q33" s="502"/>
      <c r="R33" s="502"/>
      <c r="S33" s="502"/>
      <c r="T33" s="502"/>
      <c r="U33" s="502"/>
      <c r="V33" s="502"/>
      <c r="W33" s="441"/>
      <c r="X33" s="441"/>
      <c r="Y33" s="441"/>
      <c r="Z33" s="441"/>
      <c r="AA33" s="436"/>
      <c r="AB33" s="436"/>
      <c r="AC33" s="436"/>
      <c r="AD33" s="436"/>
      <c r="AE33" s="436"/>
      <c r="AF33" s="436"/>
      <c r="AG33" s="436"/>
      <c r="AH33" s="436"/>
      <c r="AI33" s="436"/>
      <c r="AJ33" s="436"/>
      <c r="AK33" s="436"/>
      <c r="AL33" s="436"/>
      <c r="AM33" s="436"/>
      <c r="AN33" s="436"/>
    </row>
    <row r="34" spans="1:40" ht="13">
      <c r="A34" s="40">
        <v>33</v>
      </c>
      <c r="B34" s="40" t="s">
        <v>135</v>
      </c>
      <c r="C34" s="441" t="s">
        <v>4092</v>
      </c>
      <c r="D34" s="441" t="s">
        <v>4098</v>
      </c>
      <c r="E34" s="441" t="s">
        <v>4099</v>
      </c>
      <c r="F34" s="441" t="s">
        <v>4100</v>
      </c>
      <c r="G34" s="41">
        <v>1</v>
      </c>
      <c r="H34" s="441" t="s">
        <v>4101</v>
      </c>
      <c r="I34" s="441" t="s">
        <v>4102</v>
      </c>
      <c r="J34" s="441" t="s">
        <v>4103</v>
      </c>
      <c r="K34" s="513" t="s">
        <v>4104</v>
      </c>
      <c r="L34" s="502"/>
      <c r="M34" s="502"/>
      <c r="N34" s="502"/>
      <c r="O34" s="502"/>
      <c r="P34" s="441"/>
      <c r="Q34" s="441"/>
      <c r="R34" s="441"/>
      <c r="S34" s="441"/>
      <c r="T34" s="441"/>
      <c r="U34" s="441"/>
      <c r="V34" s="441"/>
      <c r="W34" s="441"/>
      <c r="X34" s="441"/>
      <c r="Y34" s="441"/>
      <c r="Z34" s="441"/>
      <c r="AA34" s="436"/>
      <c r="AB34" s="436"/>
      <c r="AC34" s="436"/>
      <c r="AD34" s="436"/>
      <c r="AE34" s="436"/>
      <c r="AF34" s="436"/>
      <c r="AG34" s="436"/>
      <c r="AH34" s="436"/>
      <c r="AI34" s="436"/>
      <c r="AJ34" s="436"/>
      <c r="AK34" s="436"/>
      <c r="AL34" s="436"/>
      <c r="AM34" s="436"/>
      <c r="AN34" s="436"/>
    </row>
    <row r="35" spans="1:40" ht="13">
      <c r="A35" s="40">
        <v>34</v>
      </c>
      <c r="B35" s="40" t="s">
        <v>137</v>
      </c>
      <c r="C35" s="441" t="s">
        <v>4067</v>
      </c>
      <c r="D35" s="441" t="s">
        <v>3923</v>
      </c>
      <c r="E35" s="441" t="s">
        <v>3930</v>
      </c>
      <c r="F35" s="441" t="s">
        <v>4105</v>
      </c>
      <c r="G35" s="41">
        <v>13</v>
      </c>
      <c r="H35" s="441" t="s">
        <v>4106</v>
      </c>
      <c r="I35" s="49">
        <v>44016</v>
      </c>
      <c r="J35" s="441" t="s">
        <v>4107</v>
      </c>
      <c r="K35" s="513" t="s">
        <v>4108</v>
      </c>
      <c r="L35" s="502"/>
      <c r="M35" s="502"/>
      <c r="N35" s="502"/>
      <c r="O35" s="441"/>
      <c r="P35" s="441"/>
      <c r="Q35" s="441"/>
      <c r="R35" s="441"/>
      <c r="S35" s="441"/>
      <c r="T35" s="441"/>
      <c r="U35" s="441"/>
      <c r="V35" s="441"/>
      <c r="W35" s="441"/>
      <c r="X35" s="441"/>
      <c r="Y35" s="441"/>
      <c r="Z35" s="441"/>
      <c r="AA35" s="436"/>
      <c r="AB35" s="436"/>
      <c r="AC35" s="436"/>
      <c r="AD35" s="436"/>
      <c r="AE35" s="436"/>
      <c r="AF35" s="436"/>
      <c r="AG35" s="436"/>
      <c r="AH35" s="436"/>
      <c r="AI35" s="436"/>
      <c r="AJ35" s="436"/>
      <c r="AK35" s="436"/>
      <c r="AL35" s="436"/>
      <c r="AM35" s="436"/>
      <c r="AN35" s="436"/>
    </row>
    <row r="36" spans="1:40" ht="13">
      <c r="A36" s="40">
        <v>35</v>
      </c>
      <c r="B36" s="40" t="s">
        <v>139</v>
      </c>
      <c r="C36" s="441" t="s">
        <v>4109</v>
      </c>
      <c r="D36" s="441" t="s">
        <v>4110</v>
      </c>
      <c r="E36" s="441" t="s">
        <v>4111</v>
      </c>
      <c r="F36" s="441" t="s">
        <v>4112</v>
      </c>
      <c r="G36" s="41">
        <v>1</v>
      </c>
      <c r="H36" s="441" t="s">
        <v>4101</v>
      </c>
      <c r="I36" s="441" t="s">
        <v>4113</v>
      </c>
      <c r="J36" s="441" t="s">
        <v>4114</v>
      </c>
      <c r="K36" s="513" t="s">
        <v>4115</v>
      </c>
      <c r="L36" s="502"/>
      <c r="M36" s="502"/>
      <c r="N36" s="502"/>
      <c r="O36" s="441"/>
      <c r="P36" s="441"/>
      <c r="Q36" s="441"/>
      <c r="R36" s="441"/>
      <c r="S36" s="441"/>
      <c r="T36" s="441"/>
      <c r="U36" s="441"/>
      <c r="V36" s="441"/>
      <c r="W36" s="441"/>
      <c r="X36" s="441"/>
      <c r="Y36" s="441"/>
      <c r="Z36" s="441"/>
      <c r="AA36" s="436"/>
      <c r="AB36" s="436"/>
      <c r="AC36" s="436"/>
      <c r="AD36" s="436"/>
      <c r="AE36" s="436"/>
      <c r="AF36" s="436"/>
      <c r="AG36" s="436"/>
      <c r="AH36" s="436"/>
      <c r="AI36" s="436"/>
      <c r="AJ36" s="436"/>
      <c r="AK36" s="436"/>
      <c r="AL36" s="436"/>
      <c r="AM36" s="436"/>
      <c r="AN36" s="436"/>
    </row>
    <row r="37" spans="1:40" ht="13">
      <c r="A37" s="40">
        <v>36</v>
      </c>
      <c r="B37" s="40" t="s">
        <v>141</v>
      </c>
      <c r="C37" s="441" t="s">
        <v>4116</v>
      </c>
      <c r="D37" s="441" t="s">
        <v>4117</v>
      </c>
      <c r="E37" s="441" t="s">
        <v>4118</v>
      </c>
      <c r="F37" s="441" t="s">
        <v>4119</v>
      </c>
      <c r="G37" s="41">
        <v>2</v>
      </c>
      <c r="H37" s="441" t="s">
        <v>4101</v>
      </c>
      <c r="I37" s="441" t="s">
        <v>4113</v>
      </c>
      <c r="J37" s="441" t="s">
        <v>4120</v>
      </c>
      <c r="K37" s="513" t="s">
        <v>4121</v>
      </c>
      <c r="L37" s="502"/>
      <c r="M37" s="502"/>
      <c r="N37" s="502"/>
      <c r="O37" s="441"/>
      <c r="P37" s="441"/>
      <c r="Q37" s="441"/>
      <c r="R37" s="441"/>
      <c r="S37" s="441"/>
      <c r="T37" s="441"/>
      <c r="U37" s="441"/>
      <c r="V37" s="441"/>
      <c r="W37" s="441"/>
      <c r="X37" s="441"/>
      <c r="Y37" s="441"/>
      <c r="Z37" s="441"/>
      <c r="AA37" s="436"/>
      <c r="AB37" s="436"/>
      <c r="AC37" s="436"/>
      <c r="AD37" s="436"/>
      <c r="AE37" s="436"/>
      <c r="AF37" s="436"/>
      <c r="AG37" s="436"/>
      <c r="AH37" s="436"/>
      <c r="AI37" s="436"/>
      <c r="AJ37" s="436"/>
      <c r="AK37" s="436"/>
      <c r="AL37" s="436"/>
      <c r="AM37" s="436"/>
      <c r="AN37" s="436"/>
    </row>
    <row r="38" spans="1:40" ht="13">
      <c r="A38" s="40">
        <v>37</v>
      </c>
      <c r="B38" s="40" t="s">
        <v>145</v>
      </c>
      <c r="C38" s="441" t="s">
        <v>4067</v>
      </c>
      <c r="D38" s="441" t="s">
        <v>3923</v>
      </c>
      <c r="E38" s="441" t="s">
        <v>3930</v>
      </c>
      <c r="F38" s="436" t="s">
        <v>4122</v>
      </c>
      <c r="G38" s="41">
        <v>7</v>
      </c>
      <c r="H38" s="441" t="s">
        <v>4106</v>
      </c>
      <c r="I38" s="441" t="s">
        <v>4123</v>
      </c>
      <c r="J38" s="441" t="s">
        <v>4124</v>
      </c>
      <c r="K38" s="513" t="s">
        <v>4125</v>
      </c>
      <c r="L38" s="502"/>
      <c r="M38" s="502"/>
      <c r="N38" s="502"/>
      <c r="O38" s="502"/>
      <c r="P38" s="502"/>
      <c r="Q38" s="502"/>
      <c r="R38" s="502"/>
      <c r="S38" s="502"/>
      <c r="T38" s="502"/>
      <c r="U38" s="502"/>
      <c r="V38" s="502"/>
      <c r="W38" s="441"/>
      <c r="X38" s="441"/>
      <c r="Y38" s="441"/>
      <c r="Z38" s="441"/>
      <c r="AA38" s="436"/>
      <c r="AB38" s="436"/>
      <c r="AC38" s="436"/>
      <c r="AD38" s="436"/>
      <c r="AE38" s="436"/>
      <c r="AF38" s="436"/>
      <c r="AG38" s="436"/>
      <c r="AH38" s="436"/>
      <c r="AI38" s="436"/>
      <c r="AJ38" s="436"/>
      <c r="AK38" s="436"/>
      <c r="AL38" s="436"/>
      <c r="AM38" s="436"/>
      <c r="AN38" s="436"/>
    </row>
    <row r="39" spans="1:40" ht="13">
      <c r="A39" s="40">
        <v>38</v>
      </c>
      <c r="B39" s="40" t="s">
        <v>147</v>
      </c>
      <c r="C39" s="441" t="s">
        <v>4126</v>
      </c>
      <c r="D39" s="441" t="s">
        <v>3923</v>
      </c>
      <c r="E39" s="441" t="s">
        <v>3930</v>
      </c>
      <c r="F39" s="441" t="s">
        <v>4127</v>
      </c>
      <c r="G39" s="41">
        <v>118</v>
      </c>
      <c r="H39" s="441" t="s">
        <v>4128</v>
      </c>
      <c r="I39" s="441" t="s">
        <v>4113</v>
      </c>
      <c r="J39" s="441" t="s">
        <v>4129</v>
      </c>
      <c r="K39" s="513" t="s">
        <v>4130</v>
      </c>
      <c r="L39" s="502"/>
      <c r="M39" s="502"/>
      <c r="N39" s="502"/>
      <c r="O39" s="502"/>
      <c r="P39" s="441"/>
      <c r="Q39" s="441"/>
      <c r="R39" s="441"/>
      <c r="S39" s="441"/>
      <c r="T39" s="441"/>
      <c r="U39" s="441"/>
      <c r="V39" s="441"/>
      <c r="W39" s="441"/>
      <c r="X39" s="441"/>
      <c r="Y39" s="441"/>
      <c r="Z39" s="441"/>
      <c r="AA39" s="436"/>
      <c r="AB39" s="436"/>
      <c r="AC39" s="436"/>
      <c r="AD39" s="436"/>
      <c r="AE39" s="436"/>
      <c r="AF39" s="436"/>
      <c r="AG39" s="436"/>
      <c r="AH39" s="436"/>
      <c r="AI39" s="436"/>
      <c r="AJ39" s="436"/>
      <c r="AK39" s="436"/>
      <c r="AL39" s="436"/>
      <c r="AM39" s="436"/>
      <c r="AN39" s="436"/>
    </row>
    <row r="40" spans="1:40" ht="13">
      <c r="A40" s="40">
        <v>39</v>
      </c>
      <c r="B40" s="40" t="s">
        <v>150</v>
      </c>
      <c r="C40" s="436" t="s">
        <v>4131</v>
      </c>
      <c r="D40" s="441" t="s">
        <v>4132</v>
      </c>
      <c r="E40" s="441" t="s">
        <v>4133</v>
      </c>
      <c r="F40" s="441" t="s">
        <v>4134</v>
      </c>
      <c r="G40" s="41">
        <v>43</v>
      </c>
      <c r="H40" s="441" t="s">
        <v>4135</v>
      </c>
      <c r="I40" s="49">
        <v>44078</v>
      </c>
      <c r="J40" s="441" t="s">
        <v>4136</v>
      </c>
      <c r="K40" s="513" t="s">
        <v>4137</v>
      </c>
      <c r="L40" s="502"/>
      <c r="M40" s="502"/>
      <c r="N40" s="502"/>
      <c r="O40" s="441"/>
      <c r="P40" s="441"/>
      <c r="Q40" s="441"/>
      <c r="R40" s="441"/>
      <c r="S40" s="441"/>
      <c r="T40" s="441"/>
      <c r="U40" s="441"/>
      <c r="V40" s="441"/>
      <c r="W40" s="441"/>
      <c r="X40" s="441"/>
      <c r="Y40" s="441"/>
      <c r="Z40" s="441"/>
      <c r="AA40" s="436"/>
      <c r="AB40" s="436"/>
      <c r="AC40" s="436"/>
      <c r="AD40" s="436"/>
      <c r="AE40" s="436"/>
      <c r="AF40" s="436"/>
      <c r="AG40" s="436"/>
      <c r="AH40" s="436"/>
      <c r="AI40" s="436"/>
      <c r="AJ40" s="436"/>
      <c r="AK40" s="436"/>
      <c r="AL40" s="436"/>
      <c r="AM40" s="436"/>
      <c r="AN40" s="436"/>
    </row>
    <row r="41" spans="1:40" ht="13">
      <c r="A41" s="40">
        <v>40</v>
      </c>
      <c r="B41" s="40" t="s">
        <v>128</v>
      </c>
      <c r="C41" s="441" t="s">
        <v>4138</v>
      </c>
      <c r="D41" s="441" t="s">
        <v>3923</v>
      </c>
      <c r="E41" s="441" t="s">
        <v>3930</v>
      </c>
      <c r="F41" s="441" t="s">
        <v>4088</v>
      </c>
      <c r="G41" s="41">
        <v>19</v>
      </c>
      <c r="H41" s="441" t="s">
        <v>4139</v>
      </c>
      <c r="I41" s="441" t="s">
        <v>1949</v>
      </c>
      <c r="J41" s="441" t="s">
        <v>4140</v>
      </c>
      <c r="K41" s="513" t="s">
        <v>4141</v>
      </c>
      <c r="L41" s="502"/>
      <c r="M41" s="502"/>
      <c r="N41" s="502"/>
      <c r="O41" s="441"/>
      <c r="P41" s="441"/>
      <c r="Q41" s="441"/>
      <c r="R41" s="441"/>
      <c r="S41" s="441"/>
      <c r="T41" s="441"/>
      <c r="U41" s="441"/>
      <c r="V41" s="441"/>
      <c r="W41" s="441"/>
      <c r="X41" s="441"/>
      <c r="Y41" s="441"/>
      <c r="Z41" s="441"/>
      <c r="AA41" s="436"/>
      <c r="AB41" s="436"/>
      <c r="AC41" s="436"/>
      <c r="AD41" s="436"/>
      <c r="AE41" s="436"/>
      <c r="AF41" s="436"/>
      <c r="AG41" s="436"/>
      <c r="AH41" s="436"/>
      <c r="AI41" s="436"/>
      <c r="AJ41" s="436"/>
      <c r="AK41" s="436"/>
      <c r="AL41" s="436"/>
      <c r="AM41" s="436"/>
      <c r="AN41" s="436"/>
    </row>
    <row r="42" spans="1:40" ht="13">
      <c r="A42" s="40">
        <v>41</v>
      </c>
      <c r="B42" s="40" t="s">
        <v>157</v>
      </c>
      <c r="C42" s="441" t="s">
        <v>4142</v>
      </c>
      <c r="D42" s="441" t="s">
        <v>4143</v>
      </c>
      <c r="E42" s="441" t="s">
        <v>4144</v>
      </c>
      <c r="F42" s="441" t="s">
        <v>4145</v>
      </c>
      <c r="G42" s="41">
        <v>1</v>
      </c>
      <c r="H42" s="441" t="s">
        <v>4101</v>
      </c>
      <c r="I42" s="441" t="s">
        <v>4146</v>
      </c>
      <c r="J42" s="441" t="s">
        <v>4147</v>
      </c>
      <c r="K42" s="513" t="s">
        <v>4148</v>
      </c>
      <c r="L42" s="502"/>
      <c r="M42" s="502"/>
      <c r="N42" s="502"/>
      <c r="O42" s="441"/>
      <c r="P42" s="441"/>
      <c r="Q42" s="441"/>
      <c r="R42" s="441"/>
      <c r="S42" s="441"/>
      <c r="T42" s="441"/>
      <c r="U42" s="441"/>
      <c r="V42" s="441"/>
      <c r="W42" s="441"/>
      <c r="X42" s="441"/>
      <c r="Y42" s="441"/>
      <c r="Z42" s="441"/>
      <c r="AA42" s="436"/>
      <c r="AB42" s="436"/>
      <c r="AC42" s="436"/>
      <c r="AD42" s="436"/>
      <c r="AE42" s="436"/>
      <c r="AF42" s="436"/>
      <c r="AG42" s="436"/>
      <c r="AH42" s="436"/>
      <c r="AI42" s="436"/>
      <c r="AJ42" s="436"/>
      <c r="AK42" s="436"/>
      <c r="AL42" s="436"/>
      <c r="AM42" s="436"/>
      <c r="AN42" s="436"/>
    </row>
    <row r="43" spans="1:40" ht="13">
      <c r="A43" s="40">
        <v>42</v>
      </c>
      <c r="B43" s="40" t="s">
        <v>159</v>
      </c>
      <c r="C43" s="441" t="s">
        <v>4016</v>
      </c>
      <c r="D43" s="441" t="s">
        <v>4110</v>
      </c>
      <c r="E43" s="441" t="s">
        <v>4149</v>
      </c>
      <c r="F43" s="441" t="s">
        <v>4150</v>
      </c>
      <c r="G43" s="41">
        <v>1</v>
      </c>
      <c r="H43" s="441" t="s">
        <v>4151</v>
      </c>
      <c r="I43" s="49">
        <v>43986</v>
      </c>
      <c r="J43" s="441" t="s">
        <v>4152</v>
      </c>
      <c r="K43" s="513" t="s">
        <v>4153</v>
      </c>
      <c r="L43" s="502"/>
      <c r="M43" s="502"/>
      <c r="N43" s="502"/>
      <c r="O43" s="441"/>
      <c r="P43" s="441"/>
      <c r="Q43" s="441"/>
      <c r="R43" s="441"/>
      <c r="S43" s="441"/>
      <c r="T43" s="441"/>
      <c r="U43" s="441"/>
      <c r="V43" s="441"/>
      <c r="W43" s="441"/>
      <c r="X43" s="441"/>
      <c r="Y43" s="441"/>
      <c r="Z43" s="441"/>
      <c r="AA43" s="436"/>
      <c r="AB43" s="436"/>
      <c r="AC43" s="436"/>
      <c r="AD43" s="436"/>
      <c r="AE43" s="436"/>
      <c r="AF43" s="436"/>
      <c r="AG43" s="436"/>
      <c r="AH43" s="436"/>
      <c r="AI43" s="436"/>
      <c r="AJ43" s="436"/>
      <c r="AK43" s="436"/>
      <c r="AL43" s="436"/>
      <c r="AM43" s="436"/>
      <c r="AN43" s="436"/>
    </row>
    <row r="44" spans="1:40" ht="13">
      <c r="A44" s="40">
        <v>43</v>
      </c>
      <c r="B44" s="40" t="s">
        <v>161</v>
      </c>
      <c r="C44" s="441" t="s">
        <v>4154</v>
      </c>
      <c r="D44" s="441" t="s">
        <v>3923</v>
      </c>
      <c r="E44" s="441" t="s">
        <v>4155</v>
      </c>
      <c r="F44" s="441" t="s">
        <v>4156</v>
      </c>
      <c r="G44" s="41">
        <v>1</v>
      </c>
      <c r="H44" s="59">
        <v>43859</v>
      </c>
      <c r="I44" s="49">
        <v>44139</v>
      </c>
      <c r="J44" s="441" t="s">
        <v>4157</v>
      </c>
      <c r="K44" s="516" t="s">
        <v>4158</v>
      </c>
      <c r="L44" s="502"/>
      <c r="M44" s="502"/>
      <c r="N44" s="502"/>
      <c r="O44" s="502"/>
      <c r="P44" s="502"/>
      <c r="Q44" s="502"/>
      <c r="R44" s="441"/>
      <c r="S44" s="441"/>
      <c r="T44" s="441"/>
      <c r="U44" s="441"/>
      <c r="V44" s="441"/>
      <c r="W44" s="441"/>
      <c r="X44" s="441"/>
      <c r="Y44" s="441"/>
      <c r="Z44" s="441"/>
      <c r="AA44" s="436"/>
      <c r="AB44" s="436"/>
      <c r="AC44" s="436"/>
      <c r="AD44" s="436"/>
      <c r="AE44" s="436"/>
      <c r="AF44" s="436"/>
      <c r="AG44" s="436"/>
      <c r="AH44" s="436"/>
      <c r="AI44" s="436"/>
      <c r="AJ44" s="436"/>
      <c r="AK44" s="436"/>
      <c r="AL44" s="436"/>
      <c r="AM44" s="436"/>
      <c r="AN44" s="436"/>
    </row>
    <row r="45" spans="1:40" ht="13">
      <c r="A45" s="40">
        <v>44</v>
      </c>
      <c r="B45" s="40" t="s">
        <v>163</v>
      </c>
      <c r="C45" s="441" t="s">
        <v>4159</v>
      </c>
      <c r="D45" s="441" t="s">
        <v>3923</v>
      </c>
      <c r="E45" s="441" t="s">
        <v>4160</v>
      </c>
      <c r="F45" s="441" t="s">
        <v>4161</v>
      </c>
      <c r="G45" s="41">
        <v>1</v>
      </c>
      <c r="H45" s="59">
        <v>43872</v>
      </c>
      <c r="I45" s="49">
        <v>43864</v>
      </c>
      <c r="J45" s="441" t="s">
        <v>4162</v>
      </c>
      <c r="K45" s="514" t="s">
        <v>4163</v>
      </c>
      <c r="L45" s="502"/>
      <c r="M45" s="502"/>
      <c r="N45" s="452"/>
      <c r="O45" s="452"/>
      <c r="P45" s="452"/>
      <c r="Q45" s="441"/>
      <c r="R45" s="441"/>
      <c r="S45" s="441"/>
      <c r="T45" s="441"/>
      <c r="U45" s="441"/>
      <c r="V45" s="441"/>
      <c r="W45" s="441"/>
      <c r="X45" s="441"/>
      <c r="Y45" s="441"/>
      <c r="Z45" s="441"/>
      <c r="AA45" s="436"/>
      <c r="AB45" s="436"/>
      <c r="AC45" s="436"/>
      <c r="AD45" s="436"/>
      <c r="AE45" s="436"/>
      <c r="AF45" s="436"/>
      <c r="AG45" s="436"/>
      <c r="AH45" s="436"/>
      <c r="AI45" s="436"/>
      <c r="AJ45" s="436"/>
      <c r="AK45" s="436"/>
      <c r="AL45" s="436"/>
      <c r="AM45" s="436"/>
      <c r="AN45" s="436"/>
    </row>
    <row r="46" spans="1:40" ht="13">
      <c r="A46" s="40">
        <v>45</v>
      </c>
      <c r="B46" s="40" t="s">
        <v>165</v>
      </c>
      <c r="C46" s="441" t="s">
        <v>4159</v>
      </c>
      <c r="D46" s="441" t="s">
        <v>3923</v>
      </c>
      <c r="E46" s="441" t="s">
        <v>4164</v>
      </c>
      <c r="F46" s="441" t="s">
        <v>4165</v>
      </c>
      <c r="G46" s="41">
        <v>1</v>
      </c>
      <c r="H46" s="57">
        <v>43873</v>
      </c>
      <c r="I46" s="441" t="s">
        <v>4013</v>
      </c>
      <c r="J46" s="441" t="s">
        <v>4166</v>
      </c>
      <c r="K46" s="514" t="s">
        <v>4167</v>
      </c>
      <c r="L46" s="502"/>
      <c r="M46" s="502"/>
      <c r="N46" s="452"/>
      <c r="O46" s="452"/>
      <c r="P46" s="452"/>
      <c r="Q46" s="441"/>
      <c r="R46" s="441"/>
      <c r="S46" s="441"/>
      <c r="T46" s="441"/>
      <c r="U46" s="441"/>
      <c r="V46" s="441"/>
      <c r="W46" s="441"/>
      <c r="X46" s="441"/>
      <c r="Y46" s="441"/>
      <c r="Z46" s="441"/>
      <c r="AA46" s="436"/>
      <c r="AB46" s="436"/>
      <c r="AC46" s="436"/>
      <c r="AD46" s="436"/>
      <c r="AE46" s="436"/>
      <c r="AF46" s="436"/>
      <c r="AG46" s="436"/>
      <c r="AH46" s="436"/>
      <c r="AI46" s="436"/>
      <c r="AJ46" s="436"/>
      <c r="AK46" s="436"/>
      <c r="AL46" s="436"/>
      <c r="AM46" s="436"/>
      <c r="AN46" s="436"/>
    </row>
    <row r="47" spans="1:40" ht="13">
      <c r="A47" s="40">
        <v>46</v>
      </c>
      <c r="B47" s="40" t="s">
        <v>166</v>
      </c>
      <c r="C47" s="441" t="s">
        <v>4159</v>
      </c>
      <c r="D47" s="441" t="s">
        <v>3923</v>
      </c>
      <c r="E47" s="441" t="s">
        <v>3930</v>
      </c>
      <c r="F47" s="441" t="s">
        <v>4168</v>
      </c>
      <c r="G47" s="41">
        <v>9</v>
      </c>
      <c r="H47" s="441" t="s">
        <v>4169</v>
      </c>
      <c r="I47" s="441" t="s">
        <v>1949</v>
      </c>
      <c r="J47" s="441" t="s">
        <v>4170</v>
      </c>
      <c r="K47" s="513" t="s">
        <v>4171</v>
      </c>
      <c r="L47" s="502"/>
      <c r="M47" s="502"/>
      <c r="N47" s="502"/>
      <c r="O47" s="502"/>
      <c r="P47" s="502"/>
      <c r="Q47" s="441" t="s">
        <v>4172</v>
      </c>
      <c r="R47" s="441"/>
      <c r="S47" s="441"/>
      <c r="T47" s="441"/>
      <c r="U47" s="441"/>
      <c r="V47" s="441"/>
      <c r="W47" s="441"/>
      <c r="X47" s="441"/>
      <c r="Y47" s="441"/>
      <c r="Z47" s="441"/>
      <c r="AA47" s="436"/>
      <c r="AB47" s="436"/>
      <c r="AC47" s="436"/>
      <c r="AD47" s="436"/>
      <c r="AE47" s="436"/>
      <c r="AF47" s="436"/>
      <c r="AG47" s="436"/>
      <c r="AH47" s="436"/>
      <c r="AI47" s="436"/>
      <c r="AJ47" s="436"/>
      <c r="AK47" s="436"/>
      <c r="AL47" s="436"/>
      <c r="AM47" s="436"/>
      <c r="AN47" s="436"/>
    </row>
    <row r="48" spans="1:40" ht="13">
      <c r="A48" s="40">
        <v>47</v>
      </c>
      <c r="B48" s="40" t="s">
        <v>167</v>
      </c>
      <c r="C48" s="441" t="s">
        <v>4159</v>
      </c>
      <c r="D48" s="441" t="s">
        <v>3923</v>
      </c>
      <c r="E48" s="441"/>
      <c r="F48" s="441"/>
      <c r="G48" s="41">
        <v>1</v>
      </c>
      <c r="H48" s="441"/>
      <c r="I48" s="441" t="s">
        <v>1949</v>
      </c>
      <c r="J48" s="441" t="s">
        <v>4173</v>
      </c>
      <c r="K48" s="513" t="s">
        <v>4174</v>
      </c>
      <c r="L48" s="502"/>
      <c r="M48" s="502"/>
      <c r="N48" s="502"/>
      <c r="O48" s="502"/>
      <c r="P48" s="502"/>
      <c r="Q48" s="441" t="s">
        <v>4172</v>
      </c>
      <c r="R48" s="441"/>
      <c r="S48" s="441"/>
      <c r="T48" s="441"/>
      <c r="U48" s="441"/>
      <c r="V48" s="441"/>
      <c r="W48" s="441"/>
      <c r="X48" s="441"/>
      <c r="Y48" s="441"/>
      <c r="Z48" s="441"/>
      <c r="AA48" s="436"/>
      <c r="AB48" s="436"/>
      <c r="AC48" s="436"/>
      <c r="AD48" s="436"/>
      <c r="AE48" s="436"/>
      <c r="AF48" s="436"/>
      <c r="AG48" s="436"/>
      <c r="AH48" s="436"/>
      <c r="AI48" s="436"/>
      <c r="AJ48" s="436"/>
      <c r="AK48" s="436"/>
      <c r="AL48" s="436"/>
      <c r="AM48" s="436"/>
      <c r="AN48" s="436"/>
    </row>
    <row r="49" spans="1:40" ht="13">
      <c r="A49" s="40">
        <v>48</v>
      </c>
      <c r="B49" s="40" t="s">
        <v>124</v>
      </c>
      <c r="C49" s="441" t="s">
        <v>4175</v>
      </c>
      <c r="D49" s="441" t="s">
        <v>3923</v>
      </c>
      <c r="E49" s="441" t="s">
        <v>3930</v>
      </c>
      <c r="F49" s="441" t="s">
        <v>4176</v>
      </c>
      <c r="G49" s="41">
        <v>17</v>
      </c>
      <c r="H49" s="441" t="s">
        <v>4177</v>
      </c>
      <c r="I49" s="441" t="s">
        <v>4178</v>
      </c>
      <c r="J49" s="441" t="s">
        <v>4179</v>
      </c>
      <c r="K49" s="514" t="s">
        <v>4180</v>
      </c>
      <c r="L49" s="502"/>
      <c r="M49" s="502"/>
      <c r="N49" s="502"/>
      <c r="O49" s="441"/>
      <c r="P49" s="441"/>
      <c r="Q49" s="441"/>
      <c r="R49" s="441"/>
      <c r="S49" s="441"/>
      <c r="T49" s="441"/>
      <c r="U49" s="441"/>
      <c r="V49" s="441"/>
      <c r="W49" s="441"/>
      <c r="X49" s="441"/>
      <c r="Y49" s="441"/>
      <c r="Z49" s="441"/>
      <c r="AA49" s="436"/>
      <c r="AB49" s="436"/>
      <c r="AC49" s="436"/>
      <c r="AD49" s="436"/>
      <c r="AE49" s="436"/>
      <c r="AF49" s="436"/>
      <c r="AG49" s="436"/>
      <c r="AH49" s="436"/>
      <c r="AI49" s="436"/>
      <c r="AJ49" s="436"/>
      <c r="AK49" s="436"/>
      <c r="AL49" s="436"/>
      <c r="AM49" s="436"/>
      <c r="AN49" s="436"/>
    </row>
    <row r="50" spans="1:40" ht="13">
      <c r="A50" s="40">
        <v>49</v>
      </c>
      <c r="B50" s="40" t="s">
        <v>173</v>
      </c>
      <c r="C50" s="441" t="s">
        <v>4181</v>
      </c>
      <c r="D50" s="441" t="s">
        <v>3923</v>
      </c>
      <c r="E50" s="441" t="s">
        <v>3930</v>
      </c>
      <c r="F50" s="436" t="s">
        <v>4182</v>
      </c>
      <c r="G50" s="41">
        <v>8</v>
      </c>
      <c r="H50" s="441" t="s">
        <v>4183</v>
      </c>
      <c r="I50" s="49">
        <v>44108</v>
      </c>
      <c r="J50" s="441" t="s">
        <v>4184</v>
      </c>
      <c r="K50" s="515" t="s">
        <v>4185</v>
      </c>
      <c r="L50" s="502"/>
      <c r="M50" s="502"/>
      <c r="N50" s="502"/>
      <c r="O50" s="502"/>
      <c r="P50" s="441"/>
      <c r="Q50" s="441"/>
      <c r="R50" s="441"/>
      <c r="S50" s="441"/>
      <c r="T50" s="441"/>
      <c r="U50" s="441"/>
      <c r="V50" s="441"/>
      <c r="W50" s="441"/>
      <c r="X50" s="441"/>
      <c r="Y50" s="441"/>
      <c r="Z50" s="441"/>
      <c r="AA50" s="436"/>
      <c r="AB50" s="436"/>
      <c r="AC50" s="436"/>
      <c r="AD50" s="436"/>
      <c r="AE50" s="436"/>
      <c r="AF50" s="436"/>
      <c r="AG50" s="436"/>
      <c r="AH50" s="436"/>
      <c r="AI50" s="436"/>
      <c r="AJ50" s="436"/>
      <c r="AK50" s="436"/>
      <c r="AL50" s="436"/>
      <c r="AM50" s="436"/>
      <c r="AN50" s="436"/>
    </row>
    <row r="51" spans="1:40" ht="13">
      <c r="A51" s="40">
        <v>50</v>
      </c>
      <c r="B51" s="40" t="s">
        <v>175</v>
      </c>
      <c r="C51" s="441" t="s">
        <v>4186</v>
      </c>
      <c r="D51" s="441" t="s">
        <v>4033</v>
      </c>
      <c r="E51" s="441" t="s">
        <v>4187</v>
      </c>
      <c r="F51" s="436" t="s">
        <v>4188</v>
      </c>
      <c r="G51" s="41">
        <v>1</v>
      </c>
      <c r="H51" s="60">
        <v>43930</v>
      </c>
      <c r="I51" s="441" t="s">
        <v>4113</v>
      </c>
      <c r="J51" s="441" t="s">
        <v>4189</v>
      </c>
      <c r="K51" s="515" t="s">
        <v>4190</v>
      </c>
      <c r="L51" s="502"/>
      <c r="M51" s="502"/>
      <c r="N51" s="502"/>
      <c r="O51" s="441"/>
      <c r="P51" s="441"/>
      <c r="Q51" s="441"/>
      <c r="R51" s="441"/>
      <c r="S51" s="441"/>
      <c r="T51" s="441"/>
      <c r="U51" s="441"/>
      <c r="V51" s="441"/>
      <c r="W51" s="441"/>
      <c r="X51" s="441"/>
      <c r="Y51" s="441"/>
      <c r="Z51" s="441"/>
      <c r="AA51" s="436"/>
      <c r="AB51" s="436"/>
      <c r="AC51" s="436"/>
      <c r="AD51" s="436"/>
      <c r="AE51" s="436"/>
      <c r="AF51" s="436"/>
      <c r="AG51" s="436"/>
      <c r="AH51" s="436"/>
      <c r="AI51" s="436"/>
      <c r="AJ51" s="436"/>
      <c r="AK51" s="436"/>
      <c r="AL51" s="436"/>
      <c r="AM51" s="436"/>
      <c r="AN51" s="436"/>
    </row>
    <row r="52" spans="1:40" ht="13">
      <c r="A52" s="40">
        <v>51</v>
      </c>
      <c r="B52" s="40" t="s">
        <v>176</v>
      </c>
      <c r="C52" s="441" t="s">
        <v>4191</v>
      </c>
      <c r="D52" s="441" t="s">
        <v>4192</v>
      </c>
      <c r="E52" s="441" t="s">
        <v>4193</v>
      </c>
      <c r="F52" s="441" t="s">
        <v>4194</v>
      </c>
      <c r="G52" s="41">
        <v>1</v>
      </c>
      <c r="H52" s="441" t="s">
        <v>4195</v>
      </c>
      <c r="I52" s="441" t="s">
        <v>4196</v>
      </c>
      <c r="J52" s="436" t="s">
        <v>4197</v>
      </c>
      <c r="K52" s="518" t="s">
        <v>4198</v>
      </c>
      <c r="L52" s="502"/>
      <c r="M52" s="502"/>
      <c r="N52" s="502"/>
      <c r="O52" s="441"/>
      <c r="P52" s="441"/>
      <c r="Q52" s="441"/>
      <c r="R52" s="441"/>
      <c r="S52" s="441"/>
      <c r="T52" s="441"/>
      <c r="U52" s="441"/>
      <c r="V52" s="441"/>
      <c r="W52" s="441"/>
      <c r="X52" s="441"/>
      <c r="Y52" s="441"/>
      <c r="Z52" s="441"/>
      <c r="AA52" s="436"/>
      <c r="AB52" s="436"/>
      <c r="AC52" s="436"/>
      <c r="AD52" s="436"/>
      <c r="AE52" s="436"/>
      <c r="AF52" s="436"/>
      <c r="AG52" s="436"/>
      <c r="AH52" s="436"/>
      <c r="AI52" s="436"/>
      <c r="AJ52" s="436"/>
      <c r="AK52" s="436"/>
      <c r="AL52" s="436"/>
      <c r="AM52" s="436"/>
      <c r="AN52" s="436"/>
    </row>
    <row r="53" spans="1:40" ht="13">
      <c r="A53" s="40">
        <v>52</v>
      </c>
      <c r="B53" s="40" t="s">
        <v>177</v>
      </c>
      <c r="C53" s="441" t="s">
        <v>4087</v>
      </c>
      <c r="D53" s="441" t="s">
        <v>3923</v>
      </c>
      <c r="E53" s="441" t="s">
        <v>3930</v>
      </c>
      <c r="F53" s="441" t="s">
        <v>4176</v>
      </c>
      <c r="G53" s="41">
        <v>18</v>
      </c>
      <c r="H53" s="441" t="s">
        <v>4199</v>
      </c>
      <c r="I53" s="49">
        <v>44169</v>
      </c>
      <c r="J53" s="441" t="s">
        <v>4200</v>
      </c>
      <c r="K53" s="518" t="s">
        <v>4201</v>
      </c>
      <c r="L53" s="502"/>
      <c r="M53" s="502"/>
      <c r="N53" s="502"/>
      <c r="O53" s="441"/>
      <c r="P53" s="441"/>
      <c r="Q53" s="441"/>
      <c r="R53" s="441"/>
      <c r="S53" s="441"/>
      <c r="T53" s="441"/>
      <c r="U53" s="441"/>
      <c r="V53" s="441"/>
      <c r="W53" s="441"/>
      <c r="X53" s="441"/>
      <c r="Y53" s="441"/>
      <c r="Z53" s="441"/>
      <c r="AA53" s="436"/>
      <c r="AB53" s="436"/>
      <c r="AC53" s="436"/>
      <c r="AD53" s="436"/>
      <c r="AE53" s="436"/>
      <c r="AF53" s="436"/>
      <c r="AG53" s="436"/>
      <c r="AH53" s="436"/>
      <c r="AI53" s="436"/>
      <c r="AJ53" s="436"/>
      <c r="AK53" s="436"/>
      <c r="AL53" s="436"/>
      <c r="AM53" s="436"/>
      <c r="AN53" s="436"/>
    </row>
    <row r="54" spans="1:40" ht="13">
      <c r="A54" s="40">
        <v>53</v>
      </c>
      <c r="B54" s="40" t="s">
        <v>179</v>
      </c>
      <c r="C54" s="441" t="s">
        <v>4202</v>
      </c>
      <c r="D54" s="441" t="s">
        <v>3923</v>
      </c>
      <c r="E54" s="441" t="s">
        <v>3942</v>
      </c>
      <c r="F54" s="441" t="s">
        <v>4203</v>
      </c>
      <c r="G54" s="41">
        <v>3</v>
      </c>
      <c r="H54" s="441" t="s">
        <v>4204</v>
      </c>
      <c r="I54" s="441" t="s">
        <v>3959</v>
      </c>
      <c r="J54" s="436" t="s">
        <v>4205</v>
      </c>
      <c r="K54" s="518" t="s">
        <v>4206</v>
      </c>
      <c r="L54" s="502"/>
      <c r="M54" s="502"/>
      <c r="N54" s="502"/>
      <c r="O54" s="441"/>
      <c r="P54" s="436"/>
      <c r="Q54" s="436"/>
      <c r="R54" s="436"/>
      <c r="S54" s="436"/>
      <c r="T54" s="436"/>
      <c r="U54" s="436"/>
      <c r="V54" s="436"/>
      <c r="W54" s="441"/>
      <c r="X54" s="441"/>
      <c r="Y54" s="441"/>
      <c r="Z54" s="441"/>
      <c r="AA54" s="436"/>
      <c r="AB54" s="436"/>
      <c r="AC54" s="436"/>
      <c r="AD54" s="436"/>
      <c r="AE54" s="436"/>
      <c r="AF54" s="436"/>
      <c r="AG54" s="436"/>
      <c r="AH54" s="436"/>
      <c r="AI54" s="436"/>
      <c r="AJ54" s="436"/>
      <c r="AK54" s="436"/>
      <c r="AL54" s="436"/>
      <c r="AM54" s="436"/>
      <c r="AN54" s="436"/>
    </row>
    <row r="55" spans="1:40" ht="13">
      <c r="A55" s="40">
        <v>54</v>
      </c>
      <c r="B55" s="40" t="s">
        <v>180</v>
      </c>
      <c r="C55" s="441" t="s">
        <v>4061</v>
      </c>
      <c r="D55" s="441" t="s">
        <v>3923</v>
      </c>
      <c r="E55" s="441" t="s">
        <v>4207</v>
      </c>
      <c r="F55" s="436" t="s">
        <v>4208</v>
      </c>
      <c r="G55" s="41">
        <v>21</v>
      </c>
      <c r="H55" s="441" t="s">
        <v>4209</v>
      </c>
      <c r="I55" s="441" t="s">
        <v>3981</v>
      </c>
      <c r="J55" s="436" t="s">
        <v>4210</v>
      </c>
      <c r="K55" s="514" t="s">
        <v>4211</v>
      </c>
      <c r="L55" s="502"/>
      <c r="M55" s="502"/>
      <c r="N55" s="502"/>
      <c r="O55" s="502"/>
      <c r="P55" s="502"/>
      <c r="Q55" s="502"/>
      <c r="R55" s="502"/>
      <c r="S55" s="502"/>
      <c r="T55" s="502"/>
      <c r="U55" s="502"/>
      <c r="V55" s="502"/>
      <c r="W55" s="502"/>
      <c r="X55" s="502"/>
      <c r="Y55" s="502"/>
      <c r="Z55" s="502"/>
      <c r="AA55" s="40" t="s">
        <v>4212</v>
      </c>
      <c r="AB55" s="73" t="s">
        <v>4213</v>
      </c>
      <c r="AC55" s="436"/>
      <c r="AD55" s="436"/>
      <c r="AE55" s="436"/>
      <c r="AF55" s="436"/>
      <c r="AG55" s="436"/>
      <c r="AH55" s="436"/>
      <c r="AI55" s="436"/>
      <c r="AJ55" s="436"/>
      <c r="AK55" s="436"/>
      <c r="AL55" s="436"/>
      <c r="AM55" s="436"/>
      <c r="AN55" s="436"/>
    </row>
    <row r="56" spans="1:40" ht="13">
      <c r="A56" s="40">
        <v>55</v>
      </c>
      <c r="B56" s="40" t="s">
        <v>182</v>
      </c>
      <c r="C56" s="441" t="s">
        <v>4087</v>
      </c>
      <c r="D56" s="441" t="s">
        <v>3923</v>
      </c>
      <c r="E56" s="441" t="s">
        <v>3930</v>
      </c>
      <c r="F56" s="441" t="s">
        <v>4214</v>
      </c>
      <c r="G56" s="41">
        <v>33</v>
      </c>
      <c r="H56" s="441" t="s">
        <v>4215</v>
      </c>
      <c r="I56" s="441" t="s">
        <v>4178</v>
      </c>
      <c r="J56" s="436" t="s">
        <v>4216</v>
      </c>
      <c r="K56" s="514" t="s">
        <v>4217</v>
      </c>
      <c r="L56" s="502"/>
      <c r="M56" s="502"/>
      <c r="N56" s="502"/>
      <c r="O56" s="502"/>
      <c r="P56" s="441"/>
      <c r="Q56" s="441"/>
      <c r="R56" s="441"/>
      <c r="S56" s="441"/>
      <c r="T56" s="441"/>
      <c r="U56" s="441"/>
      <c r="V56" s="441"/>
      <c r="W56" s="441"/>
      <c r="X56" s="441"/>
      <c r="Y56" s="441"/>
      <c r="Z56" s="441"/>
      <c r="AA56" s="436"/>
      <c r="AB56" s="436"/>
      <c r="AC56" s="436"/>
      <c r="AD56" s="436"/>
      <c r="AE56" s="436"/>
      <c r="AF56" s="436"/>
      <c r="AG56" s="436"/>
      <c r="AH56" s="436"/>
      <c r="AI56" s="436"/>
      <c r="AJ56" s="436"/>
      <c r="AK56" s="436"/>
      <c r="AL56" s="436"/>
      <c r="AM56" s="436"/>
      <c r="AN56" s="436"/>
    </row>
    <row r="57" spans="1:40" ht="13">
      <c r="A57" s="40">
        <v>56</v>
      </c>
      <c r="B57" s="40" t="s">
        <v>186</v>
      </c>
      <c r="C57" s="441" t="s">
        <v>4218</v>
      </c>
      <c r="D57" s="441" t="s">
        <v>4219</v>
      </c>
      <c r="E57" s="441" t="s">
        <v>4220</v>
      </c>
      <c r="F57" s="441" t="s">
        <v>4221</v>
      </c>
      <c r="G57" s="41">
        <v>1</v>
      </c>
      <c r="H57" s="441" t="s">
        <v>4222</v>
      </c>
      <c r="I57" s="49">
        <v>43986</v>
      </c>
      <c r="J57" s="436" t="s">
        <v>4223</v>
      </c>
      <c r="K57" s="514" t="s">
        <v>4224</v>
      </c>
      <c r="L57" s="502"/>
      <c r="M57" s="502"/>
      <c r="N57" s="502"/>
      <c r="O57" s="502"/>
      <c r="P57" s="441"/>
      <c r="Q57" s="441"/>
      <c r="R57" s="441"/>
      <c r="S57" s="441"/>
      <c r="T57" s="441"/>
      <c r="U57" s="441"/>
      <c r="V57" s="441"/>
      <c r="W57" s="441"/>
      <c r="X57" s="441"/>
      <c r="Y57" s="441"/>
      <c r="Z57" s="441"/>
      <c r="AA57" s="436"/>
      <c r="AB57" s="436"/>
      <c r="AC57" s="436"/>
      <c r="AD57" s="436"/>
      <c r="AE57" s="436"/>
      <c r="AF57" s="436"/>
      <c r="AG57" s="436"/>
      <c r="AH57" s="436"/>
      <c r="AI57" s="436"/>
      <c r="AJ57" s="436"/>
      <c r="AK57" s="436"/>
      <c r="AL57" s="436"/>
      <c r="AM57" s="436"/>
      <c r="AN57" s="436"/>
    </row>
    <row r="58" spans="1:40" ht="13">
      <c r="A58" s="40">
        <v>57</v>
      </c>
      <c r="B58" s="40" t="s">
        <v>187</v>
      </c>
      <c r="C58" s="441" t="s">
        <v>4225</v>
      </c>
      <c r="D58" s="441" t="s">
        <v>4226</v>
      </c>
      <c r="E58" s="441" t="s">
        <v>4227</v>
      </c>
      <c r="F58" s="441" t="s">
        <v>4228</v>
      </c>
      <c r="G58" s="41">
        <v>1</v>
      </c>
      <c r="H58" s="49">
        <v>43865</v>
      </c>
      <c r="I58" s="441" t="s">
        <v>4229</v>
      </c>
      <c r="J58" s="436" t="s">
        <v>4230</v>
      </c>
      <c r="K58" s="515" t="s">
        <v>4231</v>
      </c>
      <c r="L58" s="502"/>
      <c r="M58" s="502"/>
      <c r="N58" s="502"/>
      <c r="O58" s="502"/>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row>
    <row r="59" spans="1:40" ht="13">
      <c r="A59" s="40">
        <v>58</v>
      </c>
      <c r="B59" s="40" t="s">
        <v>189</v>
      </c>
      <c r="C59" s="441" t="s">
        <v>4002</v>
      </c>
      <c r="D59" s="441" t="s">
        <v>3923</v>
      </c>
      <c r="E59" s="441" t="s">
        <v>4232</v>
      </c>
      <c r="F59" s="441" t="s">
        <v>4233</v>
      </c>
      <c r="G59" s="41">
        <v>1</v>
      </c>
      <c r="H59" s="49">
        <v>44137</v>
      </c>
      <c r="I59" s="441" t="s">
        <v>4234</v>
      </c>
      <c r="J59" s="436" t="s">
        <v>4235</v>
      </c>
      <c r="K59" s="515" t="s">
        <v>4236</v>
      </c>
      <c r="L59" s="502"/>
      <c r="M59" s="502"/>
      <c r="N59" s="502"/>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row>
    <row r="60" spans="1:40" ht="13">
      <c r="A60" s="40">
        <v>59</v>
      </c>
      <c r="B60" s="40" t="s">
        <v>192</v>
      </c>
      <c r="C60" s="441" t="s">
        <v>4237</v>
      </c>
      <c r="D60" s="441" t="s">
        <v>3923</v>
      </c>
      <c r="E60" s="441" t="s">
        <v>3930</v>
      </c>
      <c r="F60" s="436" t="s">
        <v>4122</v>
      </c>
      <c r="G60" s="41">
        <v>10</v>
      </c>
      <c r="H60" s="441" t="s">
        <v>4238</v>
      </c>
      <c r="I60" s="49">
        <v>44108</v>
      </c>
      <c r="J60" s="436" t="s">
        <v>4239</v>
      </c>
      <c r="K60" s="518" t="s">
        <v>4240</v>
      </c>
      <c r="L60" s="502"/>
      <c r="M60" s="502"/>
      <c r="N60" s="502"/>
      <c r="O60" s="502"/>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1"/>
      <c r="AN60" s="441"/>
    </row>
    <row r="61" spans="1:40" ht="13">
      <c r="A61" s="40">
        <v>60</v>
      </c>
      <c r="B61" s="40" t="s">
        <v>197</v>
      </c>
      <c r="C61" s="441" t="s">
        <v>4241</v>
      </c>
      <c r="D61" s="441" t="s">
        <v>3923</v>
      </c>
      <c r="E61" s="441" t="s">
        <v>3930</v>
      </c>
      <c r="F61" s="436" t="s">
        <v>4242</v>
      </c>
      <c r="G61" s="41">
        <v>1</v>
      </c>
      <c r="H61" s="61">
        <v>43850</v>
      </c>
      <c r="I61" s="441" t="s">
        <v>3959</v>
      </c>
      <c r="J61" s="436" t="s">
        <v>4243</v>
      </c>
      <c r="K61" s="518" t="s">
        <v>4244</v>
      </c>
      <c r="L61" s="502"/>
      <c r="M61" s="502"/>
      <c r="N61" s="502"/>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1"/>
      <c r="AN61" s="441"/>
    </row>
    <row r="62" spans="1:40" ht="13">
      <c r="A62" s="40">
        <v>61</v>
      </c>
      <c r="B62" s="40" t="s">
        <v>198</v>
      </c>
      <c r="C62" s="441" t="s">
        <v>4245</v>
      </c>
      <c r="D62" s="441" t="s">
        <v>4062</v>
      </c>
      <c r="E62" s="441" t="s">
        <v>4246</v>
      </c>
      <c r="F62" s="441" t="s">
        <v>4247</v>
      </c>
      <c r="G62" s="41">
        <v>1</v>
      </c>
      <c r="H62" s="441" t="s">
        <v>4248</v>
      </c>
      <c r="I62" s="441" t="s">
        <v>4196</v>
      </c>
      <c r="J62" s="441" t="s">
        <v>4249</v>
      </c>
      <c r="K62" s="518" t="s">
        <v>4250</v>
      </c>
      <c r="L62" s="502"/>
      <c r="M62" s="502"/>
      <c r="N62" s="502"/>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441"/>
      <c r="AL62" s="441"/>
      <c r="AM62" s="441"/>
      <c r="AN62" s="441"/>
    </row>
    <row r="63" spans="1:40" ht="13">
      <c r="A63" s="40">
        <v>62</v>
      </c>
      <c r="B63" s="40" t="s">
        <v>204</v>
      </c>
      <c r="C63" s="441" t="s">
        <v>4251</v>
      </c>
      <c r="D63" s="441" t="s">
        <v>4132</v>
      </c>
      <c r="E63" s="441" t="s">
        <v>4252</v>
      </c>
      <c r="F63" s="441" t="s">
        <v>4253</v>
      </c>
      <c r="G63" s="41">
        <v>2</v>
      </c>
      <c r="H63" s="441"/>
      <c r="I63" s="49">
        <v>43894</v>
      </c>
      <c r="J63" s="441" t="s">
        <v>4254</v>
      </c>
      <c r="K63" s="518" t="s">
        <v>4255</v>
      </c>
      <c r="L63" s="502"/>
      <c r="M63" s="502"/>
      <c r="N63" s="502"/>
      <c r="O63" s="502"/>
      <c r="P63" s="502"/>
      <c r="Q63" s="502"/>
      <c r="R63" s="502"/>
      <c r="S63" s="502"/>
      <c r="T63" s="502"/>
      <c r="U63" s="502"/>
      <c r="V63" s="502"/>
      <c r="W63" s="441"/>
      <c r="X63" s="441"/>
      <c r="Y63" s="441"/>
      <c r="Z63" s="441"/>
      <c r="AA63" s="441"/>
      <c r="AB63" s="441"/>
      <c r="AC63" s="441"/>
      <c r="AD63" s="441"/>
      <c r="AE63" s="441"/>
      <c r="AF63" s="441"/>
      <c r="AG63" s="441"/>
      <c r="AH63" s="441"/>
      <c r="AI63" s="441"/>
      <c r="AJ63" s="441"/>
      <c r="AK63" s="441"/>
      <c r="AL63" s="441"/>
      <c r="AM63" s="441"/>
      <c r="AN63" s="441"/>
    </row>
    <row r="64" spans="1:40" ht="13">
      <c r="A64" s="40">
        <v>63</v>
      </c>
      <c r="B64" s="40" t="s">
        <v>206</v>
      </c>
      <c r="C64" s="441" t="s">
        <v>4256</v>
      </c>
      <c r="D64" s="441" t="s">
        <v>3923</v>
      </c>
      <c r="E64" s="441" t="s">
        <v>3930</v>
      </c>
      <c r="F64" s="441" t="s">
        <v>4257</v>
      </c>
      <c r="G64" s="41">
        <v>7</v>
      </c>
      <c r="H64" s="441" t="s">
        <v>4258</v>
      </c>
      <c r="I64" s="441" t="s">
        <v>4234</v>
      </c>
      <c r="J64" s="441" t="s">
        <v>4259</v>
      </c>
      <c r="K64" s="518" t="s">
        <v>4260</v>
      </c>
      <c r="L64" s="502"/>
      <c r="M64" s="502"/>
      <c r="N64" s="502"/>
      <c r="O64" s="502"/>
      <c r="P64" s="502"/>
      <c r="Q64" s="502"/>
      <c r="R64" s="502"/>
      <c r="S64" s="441"/>
      <c r="T64" s="441"/>
      <c r="U64" s="441"/>
      <c r="V64" s="441"/>
      <c r="W64" s="441"/>
      <c r="X64" s="441"/>
      <c r="Y64" s="441"/>
      <c r="Z64" s="441"/>
      <c r="AA64" s="441"/>
      <c r="AB64" s="441"/>
      <c r="AC64" s="441"/>
      <c r="AD64" s="441"/>
      <c r="AE64" s="441"/>
      <c r="AF64" s="441"/>
      <c r="AG64" s="441"/>
      <c r="AH64" s="441"/>
      <c r="AI64" s="441"/>
      <c r="AJ64" s="441"/>
      <c r="AK64" s="441"/>
      <c r="AL64" s="441"/>
      <c r="AM64" s="441"/>
      <c r="AN64" s="441"/>
    </row>
    <row r="65" spans="1:40" ht="13">
      <c r="A65" s="40">
        <v>64</v>
      </c>
      <c r="B65" s="40" t="s">
        <v>210</v>
      </c>
      <c r="C65" s="441" t="s">
        <v>4251</v>
      </c>
      <c r="D65" s="441" t="s">
        <v>3923</v>
      </c>
      <c r="E65" s="441" t="s">
        <v>4261</v>
      </c>
      <c r="F65" s="441" t="s">
        <v>4262</v>
      </c>
      <c r="G65" s="41">
        <v>116</v>
      </c>
      <c r="H65" s="441" t="s">
        <v>4263</v>
      </c>
      <c r="I65" s="441" t="s">
        <v>4229</v>
      </c>
      <c r="J65" s="441" t="s">
        <v>4264</v>
      </c>
      <c r="K65" s="518" t="s">
        <v>4265</v>
      </c>
      <c r="L65" s="502"/>
      <c r="M65" s="502"/>
      <c r="N65" s="502"/>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441"/>
      <c r="AM65" s="441"/>
      <c r="AN65" s="441"/>
    </row>
    <row r="66" spans="1:40" ht="13">
      <c r="A66" s="40">
        <v>65</v>
      </c>
      <c r="B66" s="40" t="s">
        <v>213</v>
      </c>
      <c r="C66" s="441" t="s">
        <v>4044</v>
      </c>
      <c r="D66" s="441" t="s">
        <v>4062</v>
      </c>
      <c r="E66" s="441" t="s">
        <v>4266</v>
      </c>
      <c r="F66" s="441" t="s">
        <v>4267</v>
      </c>
      <c r="G66" s="41">
        <v>4</v>
      </c>
      <c r="H66" s="441" t="s">
        <v>4268</v>
      </c>
      <c r="I66" s="441" t="s">
        <v>4269</v>
      </c>
      <c r="J66" s="441" t="s">
        <v>4270</v>
      </c>
      <c r="K66" s="515" t="s">
        <v>4271</v>
      </c>
      <c r="L66" s="502"/>
      <c r="M66" s="502"/>
      <c r="N66" s="502"/>
      <c r="O66" s="502"/>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1"/>
      <c r="AN66" s="441"/>
    </row>
    <row r="67" spans="1:40" ht="13">
      <c r="A67" s="40">
        <v>66</v>
      </c>
      <c r="B67" s="40" t="s">
        <v>215</v>
      </c>
      <c r="C67" s="441" t="s">
        <v>4272</v>
      </c>
      <c r="D67" s="441" t="s">
        <v>3923</v>
      </c>
      <c r="E67" s="441" t="s">
        <v>3930</v>
      </c>
      <c r="F67" s="441" t="s">
        <v>4273</v>
      </c>
      <c r="G67" s="41">
        <v>5</v>
      </c>
      <c r="H67" s="441" t="s">
        <v>4274</v>
      </c>
      <c r="I67" s="441" t="s">
        <v>1959</v>
      </c>
      <c r="J67" s="436" t="s">
        <v>4275</v>
      </c>
      <c r="K67" s="58" t="s">
        <v>4276</v>
      </c>
      <c r="L67" s="441"/>
      <c r="M67" s="441"/>
      <c r="N67" s="441"/>
      <c r="O67" s="441"/>
      <c r="P67" s="441"/>
      <c r="Q67" s="441"/>
      <c r="R67" s="441"/>
      <c r="S67" s="441"/>
      <c r="T67" s="441"/>
      <c r="U67" s="441"/>
      <c r="V67" s="441"/>
      <c r="W67" s="441"/>
      <c r="X67" s="441"/>
      <c r="Y67" s="441"/>
      <c r="Z67" s="441"/>
      <c r="AA67" s="436"/>
      <c r="AB67" s="436"/>
      <c r="AC67" s="436"/>
      <c r="AD67" s="436"/>
      <c r="AE67" s="436"/>
      <c r="AF67" s="436"/>
      <c r="AG67" s="436"/>
      <c r="AH67" s="436"/>
      <c r="AI67" s="436"/>
      <c r="AJ67" s="436"/>
      <c r="AK67" s="436"/>
      <c r="AL67" s="436"/>
      <c r="AM67" s="436"/>
      <c r="AN67" s="436"/>
    </row>
    <row r="68" spans="1:40" ht="13">
      <c r="A68" s="40">
        <v>67</v>
      </c>
      <c r="B68" s="40" t="s">
        <v>217</v>
      </c>
      <c r="C68" s="441" t="s">
        <v>4092</v>
      </c>
      <c r="D68" s="441" t="s">
        <v>4132</v>
      </c>
      <c r="E68" s="441" t="s">
        <v>4277</v>
      </c>
      <c r="F68" s="441" t="s">
        <v>4278</v>
      </c>
      <c r="G68" s="41">
        <v>1</v>
      </c>
      <c r="H68" s="441" t="s">
        <v>1977</v>
      </c>
      <c r="I68" s="49">
        <v>44169</v>
      </c>
      <c r="J68" s="436" t="s">
        <v>4279</v>
      </c>
      <c r="K68" s="58" t="s">
        <v>4280</v>
      </c>
      <c r="L68" s="441"/>
      <c r="M68" s="441"/>
      <c r="N68" s="441"/>
      <c r="O68" s="441"/>
      <c r="P68" s="441"/>
      <c r="Q68" s="441"/>
      <c r="R68" s="441"/>
      <c r="S68" s="441"/>
      <c r="T68" s="441"/>
      <c r="U68" s="441"/>
      <c r="V68" s="441"/>
      <c r="W68" s="441"/>
      <c r="X68" s="441"/>
      <c r="Y68" s="441"/>
      <c r="Z68" s="441"/>
      <c r="AA68" s="436"/>
      <c r="AB68" s="436"/>
      <c r="AC68" s="436"/>
      <c r="AD68" s="436"/>
      <c r="AE68" s="436"/>
      <c r="AF68" s="436"/>
      <c r="AG68" s="436"/>
      <c r="AH68" s="436"/>
      <c r="AI68" s="436"/>
      <c r="AJ68" s="436"/>
      <c r="AK68" s="436"/>
      <c r="AL68" s="436"/>
      <c r="AM68" s="436"/>
      <c r="AN68" s="436"/>
    </row>
    <row r="69" spans="1:40" ht="13">
      <c r="A69" s="40">
        <v>68</v>
      </c>
      <c r="B69" s="40" t="s">
        <v>81</v>
      </c>
      <c r="C69" s="441" t="s">
        <v>3978</v>
      </c>
      <c r="D69" s="441" t="s">
        <v>3923</v>
      </c>
      <c r="E69" s="441" t="s">
        <v>3930</v>
      </c>
      <c r="F69" s="441" t="s">
        <v>4281</v>
      </c>
      <c r="G69" s="41">
        <v>2</v>
      </c>
      <c r="H69" s="57">
        <v>43873</v>
      </c>
      <c r="I69" s="441" t="s">
        <v>1960</v>
      </c>
      <c r="J69" s="436" t="s">
        <v>4282</v>
      </c>
      <c r="K69" s="518" t="s">
        <v>4283</v>
      </c>
      <c r="L69" s="502"/>
      <c r="M69" s="502"/>
      <c r="N69" s="502"/>
      <c r="O69" s="502"/>
      <c r="P69" s="441"/>
      <c r="Q69" s="441"/>
      <c r="R69" s="441"/>
      <c r="S69" s="441"/>
      <c r="T69" s="441"/>
      <c r="U69" s="441"/>
      <c r="V69" s="441"/>
      <c r="W69" s="441"/>
      <c r="X69" s="441"/>
      <c r="Y69" s="441"/>
      <c r="Z69" s="441"/>
      <c r="AA69" s="436"/>
      <c r="AB69" s="436"/>
      <c r="AC69" s="436"/>
      <c r="AD69" s="436"/>
      <c r="AE69" s="436"/>
      <c r="AF69" s="436"/>
      <c r="AG69" s="436"/>
      <c r="AH69" s="436"/>
      <c r="AI69" s="436"/>
      <c r="AJ69" s="436"/>
      <c r="AK69" s="436"/>
      <c r="AL69" s="436"/>
      <c r="AM69" s="436"/>
      <c r="AN69" s="436"/>
    </row>
    <row r="70" spans="1:40" ht="13">
      <c r="A70" s="40">
        <v>69</v>
      </c>
      <c r="B70" s="40" t="s">
        <v>223</v>
      </c>
      <c r="C70" s="441" t="s">
        <v>4251</v>
      </c>
      <c r="D70" s="441" t="s">
        <v>4132</v>
      </c>
      <c r="E70" s="441" t="s">
        <v>4133</v>
      </c>
      <c r="F70" s="441" t="s">
        <v>4284</v>
      </c>
      <c r="G70" s="41">
        <v>32</v>
      </c>
      <c r="H70" s="441" t="s">
        <v>4285</v>
      </c>
      <c r="I70" s="441" t="s">
        <v>4286</v>
      </c>
      <c r="J70" s="436" t="s">
        <v>4287</v>
      </c>
      <c r="K70" s="9" t="s">
        <v>4288</v>
      </c>
      <c r="L70" s="441"/>
      <c r="M70" s="441"/>
      <c r="N70" s="441"/>
      <c r="O70" s="441"/>
      <c r="P70" s="441"/>
      <c r="Q70" s="441"/>
      <c r="R70" s="441"/>
      <c r="S70" s="441"/>
      <c r="T70" s="441"/>
      <c r="U70" s="441"/>
      <c r="V70" s="441"/>
      <c r="W70" s="441"/>
      <c r="X70" s="441"/>
      <c r="Y70" s="441"/>
      <c r="Z70" s="441"/>
      <c r="AA70" s="436"/>
      <c r="AB70" s="436"/>
      <c r="AC70" s="436"/>
      <c r="AD70" s="436"/>
      <c r="AE70" s="436"/>
      <c r="AF70" s="436"/>
      <c r="AG70" s="436"/>
      <c r="AH70" s="436"/>
      <c r="AI70" s="436"/>
      <c r="AJ70" s="436"/>
      <c r="AK70" s="436"/>
      <c r="AL70" s="436"/>
      <c r="AM70" s="436"/>
      <c r="AN70" s="436"/>
    </row>
    <row r="71" spans="1:40" ht="13">
      <c r="A71" s="40">
        <v>70</v>
      </c>
      <c r="B71" s="40" t="s">
        <v>225</v>
      </c>
      <c r="C71" s="441" t="s">
        <v>4289</v>
      </c>
      <c r="D71" s="441" t="s">
        <v>4290</v>
      </c>
      <c r="E71" s="441" t="s">
        <v>4291</v>
      </c>
      <c r="F71" s="441" t="s">
        <v>4292</v>
      </c>
      <c r="G71" s="41">
        <v>1</v>
      </c>
      <c r="H71" s="441" t="s">
        <v>4293</v>
      </c>
      <c r="I71" s="441" t="s">
        <v>4294</v>
      </c>
      <c r="J71" s="436" t="s">
        <v>4295</v>
      </c>
      <c r="K71" s="445" t="s">
        <v>4296</v>
      </c>
      <c r="L71" s="441"/>
      <c r="M71" s="441"/>
      <c r="N71" s="441"/>
      <c r="O71" s="441"/>
      <c r="P71" s="441"/>
      <c r="Q71" s="441"/>
      <c r="R71" s="441"/>
      <c r="S71" s="441"/>
      <c r="T71" s="441"/>
      <c r="U71" s="441"/>
      <c r="V71" s="441"/>
      <c r="W71" s="441"/>
      <c r="X71" s="441"/>
      <c r="Y71" s="441"/>
      <c r="Z71" s="441"/>
      <c r="AA71" s="436"/>
      <c r="AB71" s="436"/>
      <c r="AC71" s="436"/>
      <c r="AD71" s="436"/>
      <c r="AE71" s="436"/>
      <c r="AF71" s="436"/>
      <c r="AG71" s="436"/>
      <c r="AH71" s="436"/>
      <c r="AI71" s="436"/>
      <c r="AJ71" s="436"/>
      <c r="AK71" s="436"/>
      <c r="AL71" s="436"/>
      <c r="AM71" s="436"/>
      <c r="AN71" s="436"/>
    </row>
    <row r="72" spans="1:40" ht="13">
      <c r="A72" s="40">
        <v>71</v>
      </c>
      <c r="B72" s="40" t="s">
        <v>226</v>
      </c>
      <c r="C72" s="441" t="s">
        <v>4237</v>
      </c>
      <c r="D72" s="441" t="s">
        <v>3923</v>
      </c>
      <c r="E72" s="441" t="s">
        <v>3930</v>
      </c>
      <c r="F72" s="441" t="s">
        <v>4297</v>
      </c>
      <c r="G72" s="41">
        <v>28</v>
      </c>
      <c r="H72" s="441" t="s">
        <v>4298</v>
      </c>
      <c r="I72" s="441" t="s">
        <v>1960</v>
      </c>
      <c r="J72" s="436" t="s">
        <v>4299</v>
      </c>
      <c r="K72" s="445" t="s">
        <v>4300</v>
      </c>
      <c r="L72" s="441"/>
      <c r="M72" s="441"/>
      <c r="N72" s="441"/>
      <c r="O72" s="441"/>
      <c r="P72" s="441"/>
      <c r="Q72" s="441"/>
      <c r="R72" s="441"/>
      <c r="S72" s="441"/>
      <c r="T72" s="441"/>
      <c r="U72" s="441"/>
      <c r="V72" s="441"/>
      <c r="W72" s="441"/>
      <c r="X72" s="441"/>
      <c r="Y72" s="441"/>
      <c r="Z72" s="441"/>
      <c r="AA72" s="436"/>
      <c r="AB72" s="436"/>
      <c r="AC72" s="436"/>
      <c r="AD72" s="436"/>
      <c r="AE72" s="436"/>
      <c r="AF72" s="436"/>
      <c r="AG72" s="436"/>
      <c r="AH72" s="436"/>
      <c r="AI72" s="436"/>
      <c r="AJ72" s="436"/>
      <c r="AK72" s="436"/>
      <c r="AL72" s="436"/>
      <c r="AM72" s="436"/>
      <c r="AN72" s="436"/>
    </row>
    <row r="73" spans="1:40" ht="13">
      <c r="A73" s="40">
        <v>72</v>
      </c>
      <c r="B73" s="40" t="s">
        <v>230</v>
      </c>
      <c r="C73" s="441" t="s">
        <v>4301</v>
      </c>
      <c r="D73" s="441" t="s">
        <v>3923</v>
      </c>
      <c r="E73" s="441" t="s">
        <v>3930</v>
      </c>
      <c r="F73" s="441" t="s">
        <v>4302</v>
      </c>
      <c r="G73" s="41">
        <v>10</v>
      </c>
      <c r="H73" s="441" t="s">
        <v>4303</v>
      </c>
      <c r="I73" s="441" t="s">
        <v>4304</v>
      </c>
      <c r="J73" s="436" t="s">
        <v>4305</v>
      </c>
      <c r="K73" s="445" t="s">
        <v>4306</v>
      </c>
      <c r="L73" s="441"/>
      <c r="M73" s="441"/>
      <c r="N73" s="441"/>
      <c r="O73" s="441"/>
      <c r="P73" s="441"/>
      <c r="Q73" s="441"/>
      <c r="R73" s="441"/>
      <c r="S73" s="441"/>
      <c r="T73" s="441"/>
      <c r="U73" s="441"/>
      <c r="V73" s="441"/>
      <c r="W73" s="441"/>
      <c r="X73" s="441"/>
      <c r="Y73" s="441"/>
      <c r="Z73" s="441"/>
      <c r="AA73" s="436"/>
      <c r="AB73" s="436"/>
      <c r="AC73" s="436"/>
      <c r="AD73" s="436"/>
      <c r="AE73" s="436"/>
      <c r="AF73" s="436"/>
      <c r="AG73" s="436"/>
      <c r="AH73" s="436"/>
      <c r="AI73" s="436"/>
      <c r="AJ73" s="436"/>
      <c r="AK73" s="436"/>
      <c r="AL73" s="436"/>
      <c r="AM73" s="436"/>
      <c r="AN73" s="436"/>
    </row>
    <row r="74" spans="1:40" ht="13">
      <c r="A74" s="40">
        <v>73</v>
      </c>
      <c r="B74" s="40" t="s">
        <v>233</v>
      </c>
      <c r="C74" s="441" t="s">
        <v>4307</v>
      </c>
      <c r="D74" s="441" t="s">
        <v>4062</v>
      </c>
      <c r="E74" s="441" t="s">
        <v>4308</v>
      </c>
      <c r="F74" s="441" t="s">
        <v>4309</v>
      </c>
      <c r="G74" s="41">
        <v>1</v>
      </c>
      <c r="H74" s="441" t="s">
        <v>4310</v>
      </c>
      <c r="I74" s="49">
        <v>43835</v>
      </c>
      <c r="J74" s="441" t="s">
        <v>4311</v>
      </c>
      <c r="K74" s="58" t="s">
        <v>4312</v>
      </c>
      <c r="L74" s="441"/>
      <c r="M74" s="441"/>
      <c r="N74" s="441"/>
      <c r="O74" s="441"/>
      <c r="P74" s="441"/>
      <c r="Q74" s="441"/>
      <c r="R74" s="441"/>
      <c r="S74" s="441"/>
      <c r="T74" s="441"/>
      <c r="U74" s="441"/>
      <c r="V74" s="441"/>
      <c r="W74" s="441"/>
      <c r="X74" s="441"/>
      <c r="Y74" s="441"/>
      <c r="Z74" s="441"/>
      <c r="AA74" s="436"/>
      <c r="AB74" s="436"/>
      <c r="AC74" s="436"/>
      <c r="AD74" s="436"/>
      <c r="AE74" s="436"/>
      <c r="AF74" s="436"/>
      <c r="AG74" s="436"/>
      <c r="AH74" s="436"/>
      <c r="AI74" s="436"/>
      <c r="AJ74" s="436"/>
      <c r="AK74" s="436"/>
      <c r="AL74" s="436"/>
      <c r="AM74" s="436"/>
      <c r="AN74" s="436"/>
    </row>
    <row r="75" spans="1:40" ht="13">
      <c r="A75" s="40">
        <v>74</v>
      </c>
      <c r="B75" s="28" t="s">
        <v>235</v>
      </c>
      <c r="C75" s="441" t="s">
        <v>4313</v>
      </c>
      <c r="D75" s="441" t="s">
        <v>4110</v>
      </c>
      <c r="E75" s="441" t="s">
        <v>4314</v>
      </c>
      <c r="F75" s="436" t="s">
        <v>4315</v>
      </c>
      <c r="G75" s="41">
        <v>9</v>
      </c>
      <c r="H75" s="441" t="s">
        <v>4316</v>
      </c>
      <c r="I75" s="441" t="s">
        <v>4234</v>
      </c>
      <c r="J75" s="436" t="s">
        <v>4317</v>
      </c>
      <c r="K75" s="58" t="s">
        <v>4318</v>
      </c>
      <c r="L75" s="441"/>
      <c r="M75" s="441"/>
      <c r="N75" s="441"/>
      <c r="O75" s="441"/>
      <c r="P75" s="441"/>
      <c r="Q75" s="441"/>
      <c r="R75" s="441"/>
      <c r="S75" s="441"/>
      <c r="T75" s="441"/>
      <c r="U75" s="441"/>
      <c r="V75" s="441"/>
      <c r="W75" s="441"/>
      <c r="X75" s="441"/>
      <c r="Y75" s="441"/>
      <c r="Z75" s="441"/>
      <c r="AA75" s="436"/>
      <c r="AB75" s="436"/>
      <c r="AC75" s="436"/>
      <c r="AD75" s="436"/>
      <c r="AE75" s="436"/>
      <c r="AF75" s="436"/>
      <c r="AG75" s="436"/>
      <c r="AH75" s="436"/>
      <c r="AI75" s="436"/>
      <c r="AJ75" s="436"/>
      <c r="AK75" s="436"/>
      <c r="AL75" s="436"/>
      <c r="AM75" s="436"/>
      <c r="AN75" s="436"/>
    </row>
    <row r="76" spans="1:40" ht="13">
      <c r="A76" s="40">
        <v>75</v>
      </c>
      <c r="B76" s="40" t="s">
        <v>238</v>
      </c>
      <c r="C76" s="441" t="s">
        <v>4251</v>
      </c>
      <c r="D76" s="441" t="s">
        <v>4319</v>
      </c>
      <c r="E76" s="441" t="s">
        <v>4320</v>
      </c>
      <c r="F76" s="441" t="s">
        <v>4321</v>
      </c>
      <c r="G76" s="41">
        <v>1</v>
      </c>
      <c r="H76" s="441" t="s">
        <v>4322</v>
      </c>
      <c r="I76" s="441" t="s">
        <v>4229</v>
      </c>
      <c r="J76" s="441" t="s">
        <v>4323</v>
      </c>
      <c r="K76" s="58" t="s">
        <v>4324</v>
      </c>
      <c r="L76" s="441"/>
      <c r="M76" s="441"/>
      <c r="N76" s="441"/>
      <c r="O76" s="441"/>
      <c r="P76" s="441"/>
      <c r="Q76" s="441"/>
      <c r="R76" s="441"/>
      <c r="S76" s="441"/>
      <c r="T76" s="441"/>
      <c r="U76" s="441"/>
      <c r="V76" s="441"/>
      <c r="W76" s="441"/>
      <c r="X76" s="441"/>
      <c r="Y76" s="441"/>
      <c r="Z76" s="441"/>
      <c r="AA76" s="436"/>
      <c r="AB76" s="436"/>
      <c r="AC76" s="436"/>
      <c r="AD76" s="436"/>
      <c r="AE76" s="436"/>
      <c r="AF76" s="436"/>
      <c r="AG76" s="436"/>
      <c r="AH76" s="436"/>
      <c r="AI76" s="436"/>
      <c r="AJ76" s="436"/>
      <c r="AK76" s="436"/>
      <c r="AL76" s="436"/>
      <c r="AM76" s="436"/>
      <c r="AN76" s="436"/>
    </row>
    <row r="77" spans="1:40" ht="13">
      <c r="A77" s="40">
        <v>76</v>
      </c>
      <c r="B77" s="40" t="s">
        <v>240</v>
      </c>
      <c r="C77" s="441" t="s">
        <v>3984</v>
      </c>
      <c r="D77" s="441" t="s">
        <v>4325</v>
      </c>
      <c r="E77" s="441" t="s">
        <v>4326</v>
      </c>
      <c r="F77" s="441" t="s">
        <v>4327</v>
      </c>
      <c r="G77" s="41">
        <v>1</v>
      </c>
      <c r="H77" s="441" t="s">
        <v>4328</v>
      </c>
      <c r="I77" s="441" t="s">
        <v>4329</v>
      </c>
      <c r="J77" s="436" t="s">
        <v>4330</v>
      </c>
      <c r="K77" s="58" t="s">
        <v>4331</v>
      </c>
      <c r="L77" s="441"/>
      <c r="M77" s="441"/>
      <c r="N77" s="441"/>
      <c r="O77" s="441"/>
      <c r="P77" s="441"/>
      <c r="Q77" s="441"/>
      <c r="R77" s="441"/>
      <c r="S77" s="441"/>
      <c r="T77" s="441"/>
      <c r="U77" s="441"/>
      <c r="V77" s="441"/>
      <c r="W77" s="441"/>
      <c r="X77" s="441"/>
      <c r="Y77" s="441"/>
      <c r="Z77" s="441"/>
      <c r="AA77" s="436"/>
      <c r="AB77" s="436"/>
      <c r="AC77" s="436"/>
      <c r="AD77" s="436"/>
      <c r="AE77" s="436"/>
      <c r="AF77" s="436"/>
      <c r="AG77" s="436"/>
      <c r="AH77" s="436"/>
      <c r="AI77" s="436"/>
      <c r="AJ77" s="436"/>
      <c r="AK77" s="436"/>
      <c r="AL77" s="436"/>
      <c r="AM77" s="436"/>
      <c r="AN77" s="436"/>
    </row>
    <row r="78" spans="1:40" ht="13">
      <c r="A78" s="40">
        <v>77</v>
      </c>
      <c r="B78" s="40" t="s">
        <v>213</v>
      </c>
      <c r="C78" s="441" t="s">
        <v>4092</v>
      </c>
      <c r="D78" s="441" t="s">
        <v>4062</v>
      </c>
      <c r="E78" s="441" t="s">
        <v>4266</v>
      </c>
      <c r="F78" s="441" t="s">
        <v>4332</v>
      </c>
      <c r="G78" s="41">
        <v>7</v>
      </c>
      <c r="H78" s="441" t="s">
        <v>4333</v>
      </c>
      <c r="I78" s="49">
        <v>43866</v>
      </c>
      <c r="J78" s="41" t="s">
        <v>4334</v>
      </c>
      <c r="K78" s="73" t="s">
        <v>4335</v>
      </c>
      <c r="L78" s="441"/>
      <c r="M78" s="441"/>
      <c r="N78" s="441"/>
      <c r="O78" s="441"/>
      <c r="P78" s="441"/>
      <c r="Q78" s="441"/>
      <c r="R78" s="441"/>
      <c r="S78" s="441"/>
      <c r="T78" s="441"/>
      <c r="U78" s="441"/>
      <c r="V78" s="441"/>
      <c r="W78" s="441"/>
      <c r="X78" s="441"/>
      <c r="Y78" s="441"/>
      <c r="Z78" s="441"/>
      <c r="AA78" s="436"/>
      <c r="AB78" s="436"/>
      <c r="AC78" s="436"/>
      <c r="AD78" s="436"/>
      <c r="AE78" s="436"/>
      <c r="AF78" s="436"/>
      <c r="AG78" s="436"/>
      <c r="AH78" s="436"/>
      <c r="AI78" s="436"/>
      <c r="AJ78" s="436"/>
      <c r="AK78" s="436"/>
      <c r="AL78" s="436"/>
      <c r="AM78" s="436"/>
      <c r="AN78" s="436"/>
    </row>
    <row r="79" spans="1:40" ht="13">
      <c r="A79" s="40">
        <v>78</v>
      </c>
      <c r="B79" s="40" t="s">
        <v>242</v>
      </c>
      <c r="C79" s="441" t="s">
        <v>4251</v>
      </c>
      <c r="D79" s="441" t="s">
        <v>4132</v>
      </c>
      <c r="E79" s="441" t="s">
        <v>4336</v>
      </c>
      <c r="F79" s="441" t="s">
        <v>4337</v>
      </c>
      <c r="G79" s="41">
        <v>1</v>
      </c>
      <c r="H79" s="441" t="s">
        <v>4338</v>
      </c>
      <c r="I79" s="441" t="s">
        <v>4196</v>
      </c>
      <c r="J79" s="441" t="s">
        <v>4339</v>
      </c>
      <c r="K79" s="58" t="s">
        <v>4340</v>
      </c>
      <c r="L79" s="441"/>
      <c r="M79" s="441"/>
      <c r="N79" s="441"/>
      <c r="O79" s="441"/>
      <c r="P79" s="441"/>
      <c r="Q79" s="441"/>
      <c r="R79" s="441"/>
      <c r="S79" s="441"/>
      <c r="T79" s="441"/>
      <c r="U79" s="441"/>
      <c r="V79" s="441"/>
      <c r="W79" s="441"/>
      <c r="X79" s="441"/>
      <c r="Y79" s="441"/>
      <c r="Z79" s="441"/>
      <c r="AA79" s="436"/>
      <c r="AB79" s="436"/>
      <c r="AC79" s="436"/>
      <c r="AD79" s="436"/>
      <c r="AE79" s="436"/>
      <c r="AF79" s="436"/>
      <c r="AG79" s="436"/>
      <c r="AH79" s="436"/>
      <c r="AI79" s="436"/>
      <c r="AJ79" s="436"/>
      <c r="AK79" s="436"/>
      <c r="AL79" s="436"/>
      <c r="AM79" s="436"/>
      <c r="AN79" s="436"/>
    </row>
    <row r="80" spans="1:40" ht="13">
      <c r="A80" s="40">
        <v>79</v>
      </c>
      <c r="B80" s="40" t="s">
        <v>244</v>
      </c>
      <c r="C80" s="441" t="s">
        <v>4341</v>
      </c>
      <c r="D80" s="441" t="s">
        <v>3923</v>
      </c>
      <c r="E80" s="441" t="s">
        <v>4342</v>
      </c>
      <c r="F80" s="441" t="s">
        <v>4343</v>
      </c>
      <c r="G80" s="41">
        <v>1</v>
      </c>
      <c r="H80" s="441"/>
      <c r="I80" s="49">
        <v>43956</v>
      </c>
      <c r="J80" s="441" t="s">
        <v>4344</v>
      </c>
      <c r="K80" s="58" t="s">
        <v>4345</v>
      </c>
      <c r="L80" s="441"/>
      <c r="M80" s="441"/>
      <c r="N80" s="441"/>
      <c r="O80" s="441"/>
      <c r="P80" s="441"/>
      <c r="Q80" s="441"/>
      <c r="R80" s="441"/>
      <c r="S80" s="441"/>
      <c r="T80" s="441"/>
      <c r="U80" s="441"/>
      <c r="V80" s="441"/>
      <c r="W80" s="441"/>
      <c r="X80" s="441"/>
      <c r="Y80" s="441"/>
      <c r="Z80" s="441"/>
      <c r="AA80" s="436"/>
      <c r="AB80" s="436"/>
      <c r="AC80" s="436"/>
      <c r="AD80" s="436"/>
      <c r="AE80" s="436"/>
      <c r="AF80" s="436"/>
      <c r="AG80" s="436"/>
      <c r="AH80" s="436"/>
      <c r="AI80" s="436"/>
      <c r="AJ80" s="436"/>
      <c r="AK80" s="436"/>
      <c r="AL80" s="436"/>
      <c r="AM80" s="436"/>
      <c r="AN80" s="436"/>
    </row>
    <row r="81" spans="1:40" ht="13">
      <c r="A81" s="40">
        <v>80</v>
      </c>
      <c r="B81" s="40" t="s">
        <v>246</v>
      </c>
      <c r="C81" s="441" t="s">
        <v>4301</v>
      </c>
      <c r="D81" s="441" t="s">
        <v>3923</v>
      </c>
      <c r="E81" s="441" t="s">
        <v>3930</v>
      </c>
      <c r="F81" s="441" t="s">
        <v>4176</v>
      </c>
      <c r="G81" s="41">
        <v>13</v>
      </c>
      <c r="H81" s="441" t="s">
        <v>4346</v>
      </c>
      <c r="I81" s="49">
        <v>43956</v>
      </c>
      <c r="J81" s="441" t="s">
        <v>4347</v>
      </c>
      <c r="K81" s="58" t="s">
        <v>4348</v>
      </c>
      <c r="L81" s="441"/>
      <c r="M81" s="441"/>
      <c r="N81" s="441"/>
      <c r="O81" s="441"/>
      <c r="P81" s="441"/>
      <c r="Q81" s="441"/>
      <c r="R81" s="441"/>
      <c r="S81" s="441"/>
      <c r="T81" s="441"/>
      <c r="U81" s="441"/>
      <c r="V81" s="441"/>
      <c r="W81" s="441"/>
      <c r="X81" s="441"/>
      <c r="Y81" s="441"/>
      <c r="Z81" s="441"/>
      <c r="AA81" s="436"/>
      <c r="AB81" s="436"/>
      <c r="AC81" s="436"/>
      <c r="AD81" s="436"/>
      <c r="AE81" s="436"/>
      <c r="AF81" s="436"/>
      <c r="AG81" s="436"/>
      <c r="AH81" s="436"/>
      <c r="AI81" s="436"/>
      <c r="AJ81" s="436"/>
      <c r="AK81" s="436"/>
      <c r="AL81" s="436"/>
      <c r="AM81" s="436"/>
      <c r="AN81" s="436"/>
    </row>
    <row r="82" spans="1:40" ht="13">
      <c r="A82" s="40">
        <v>81</v>
      </c>
      <c r="B82" s="40" t="s">
        <v>249</v>
      </c>
      <c r="C82" s="436" t="s">
        <v>4349</v>
      </c>
      <c r="D82" s="441" t="s">
        <v>4350</v>
      </c>
      <c r="E82" s="441" t="s">
        <v>4351</v>
      </c>
      <c r="F82" s="436" t="s">
        <v>4352</v>
      </c>
      <c r="G82" s="41">
        <v>5</v>
      </c>
      <c r="H82" s="441" t="s">
        <v>4353</v>
      </c>
      <c r="I82" s="49">
        <v>43835</v>
      </c>
      <c r="J82" s="436" t="s">
        <v>4354</v>
      </c>
      <c r="K82" s="58" t="s">
        <v>4355</v>
      </c>
      <c r="L82" s="441"/>
      <c r="M82" s="441"/>
      <c r="N82" s="441"/>
      <c r="O82" s="441"/>
      <c r="P82" s="441"/>
      <c r="Q82" s="441"/>
      <c r="R82" s="441"/>
      <c r="S82" s="441"/>
      <c r="T82" s="441"/>
      <c r="U82" s="441"/>
      <c r="V82" s="441"/>
      <c r="W82" s="441"/>
      <c r="X82" s="441"/>
      <c r="Y82" s="441"/>
      <c r="Z82" s="441"/>
      <c r="AA82" s="436"/>
      <c r="AB82" s="436"/>
      <c r="AC82" s="436"/>
      <c r="AD82" s="436"/>
      <c r="AE82" s="436"/>
      <c r="AF82" s="436"/>
      <c r="AG82" s="436"/>
      <c r="AH82" s="436"/>
      <c r="AI82" s="436"/>
      <c r="AJ82" s="436"/>
      <c r="AK82" s="436"/>
      <c r="AL82" s="436"/>
      <c r="AM82" s="436"/>
      <c r="AN82" s="436"/>
    </row>
    <row r="83" spans="1:40" ht="13">
      <c r="A83" s="40">
        <v>82</v>
      </c>
      <c r="B83" s="40" t="s">
        <v>251</v>
      </c>
      <c r="C83" s="441" t="s">
        <v>4356</v>
      </c>
      <c r="D83" s="441" t="s">
        <v>4062</v>
      </c>
      <c r="E83" s="441" t="s">
        <v>4357</v>
      </c>
      <c r="F83" s="436" t="s">
        <v>4358</v>
      </c>
      <c r="G83" s="41">
        <v>1</v>
      </c>
      <c r="H83" s="441" t="s">
        <v>4359</v>
      </c>
      <c r="I83" s="441" t="s">
        <v>4123</v>
      </c>
      <c r="J83" s="436" t="s">
        <v>4360</v>
      </c>
      <c r="K83" s="58" t="s">
        <v>4361</v>
      </c>
      <c r="L83" s="441"/>
      <c r="M83" s="441"/>
      <c r="N83" s="441"/>
      <c r="O83" s="441"/>
      <c r="P83" s="441"/>
      <c r="Q83" s="441"/>
      <c r="R83" s="441"/>
      <c r="S83" s="441"/>
      <c r="T83" s="441"/>
      <c r="U83" s="441"/>
      <c r="V83" s="441"/>
      <c r="W83" s="441"/>
      <c r="X83" s="441"/>
      <c r="Y83" s="441"/>
      <c r="Z83" s="441"/>
      <c r="AA83" s="436"/>
      <c r="AB83" s="436"/>
      <c r="AC83" s="436"/>
      <c r="AD83" s="436"/>
      <c r="AE83" s="436"/>
      <c r="AF83" s="436"/>
      <c r="AG83" s="436"/>
      <c r="AH83" s="436"/>
      <c r="AI83" s="436"/>
      <c r="AJ83" s="436"/>
      <c r="AK83" s="436"/>
      <c r="AL83" s="436"/>
      <c r="AM83" s="436"/>
      <c r="AN83" s="436"/>
    </row>
    <row r="84" spans="1:40" ht="13">
      <c r="A84" s="40">
        <v>83</v>
      </c>
      <c r="B84" s="40" t="s">
        <v>253</v>
      </c>
      <c r="C84" s="62" t="s">
        <v>4362</v>
      </c>
      <c r="D84" s="441" t="s">
        <v>4132</v>
      </c>
      <c r="E84" s="441" t="s">
        <v>4363</v>
      </c>
      <c r="F84" s="436" t="s">
        <v>4364</v>
      </c>
      <c r="G84" s="41">
        <v>1</v>
      </c>
      <c r="H84" s="441" t="s">
        <v>4365</v>
      </c>
      <c r="I84" s="49">
        <v>44048</v>
      </c>
      <c r="J84" s="436" t="s">
        <v>4366</v>
      </c>
      <c r="K84" s="58" t="s">
        <v>4367</v>
      </c>
      <c r="L84" s="441"/>
      <c r="M84" s="441"/>
      <c r="N84" s="441"/>
      <c r="O84" s="441"/>
      <c r="P84" s="441"/>
      <c r="Q84" s="212"/>
      <c r="R84" s="441"/>
      <c r="S84" s="441"/>
      <c r="T84" s="441"/>
      <c r="U84" s="441"/>
      <c r="V84" s="441"/>
      <c r="W84" s="441"/>
      <c r="X84" s="441"/>
      <c r="Y84" s="441"/>
      <c r="Z84" s="441"/>
      <c r="AA84" s="436"/>
      <c r="AB84" s="436"/>
      <c r="AC84" s="436"/>
      <c r="AD84" s="436"/>
      <c r="AE84" s="436"/>
      <c r="AF84" s="436"/>
      <c r="AG84" s="436"/>
      <c r="AH84" s="436"/>
      <c r="AI84" s="436"/>
      <c r="AJ84" s="436"/>
      <c r="AK84" s="436"/>
      <c r="AL84" s="436"/>
      <c r="AM84" s="436"/>
      <c r="AN84" s="436"/>
    </row>
    <row r="85" spans="1:40" ht="13">
      <c r="A85" s="40">
        <v>84</v>
      </c>
      <c r="B85" s="40" t="s">
        <v>255</v>
      </c>
      <c r="C85" s="441" t="s">
        <v>4051</v>
      </c>
      <c r="D85" s="441" t="s">
        <v>4052</v>
      </c>
      <c r="E85" s="441" t="s">
        <v>4368</v>
      </c>
      <c r="F85" s="441" t="s">
        <v>4369</v>
      </c>
      <c r="G85" s="41">
        <v>7</v>
      </c>
      <c r="H85" s="441"/>
      <c r="I85" s="49">
        <v>44079</v>
      </c>
      <c r="J85" s="436" t="s">
        <v>4370</v>
      </c>
      <c r="K85" s="58" t="s">
        <v>4371</v>
      </c>
      <c r="L85" s="441"/>
      <c r="M85" s="441"/>
      <c r="N85" s="441"/>
      <c r="O85" s="441"/>
      <c r="P85" s="441"/>
      <c r="Q85" s="441"/>
      <c r="R85" s="441"/>
      <c r="S85" s="441"/>
      <c r="T85" s="441"/>
      <c r="U85" s="441"/>
      <c r="V85" s="441"/>
      <c r="W85" s="441"/>
      <c r="X85" s="441"/>
      <c r="Y85" s="441"/>
      <c r="Z85" s="441"/>
      <c r="AA85" s="436"/>
      <c r="AB85" s="436"/>
      <c r="AC85" s="436"/>
      <c r="AD85" s="436"/>
      <c r="AE85" s="436"/>
      <c r="AF85" s="436"/>
      <c r="AG85" s="436"/>
      <c r="AH85" s="436"/>
      <c r="AI85" s="436"/>
      <c r="AJ85" s="436"/>
      <c r="AK85" s="436"/>
      <c r="AL85" s="436"/>
      <c r="AM85" s="436"/>
      <c r="AN85" s="436"/>
    </row>
    <row r="86" spans="1:40" ht="13">
      <c r="A86" s="40">
        <v>85</v>
      </c>
      <c r="B86" s="40" t="s">
        <v>4372</v>
      </c>
      <c r="C86" s="441" t="s">
        <v>4131</v>
      </c>
      <c r="D86" s="441" t="s">
        <v>4132</v>
      </c>
      <c r="E86" s="441" t="s">
        <v>4351</v>
      </c>
      <c r="F86" s="441" t="s">
        <v>4373</v>
      </c>
      <c r="G86" s="41">
        <v>64</v>
      </c>
      <c r="H86" s="441" t="s">
        <v>4374</v>
      </c>
      <c r="I86" s="49">
        <v>44048</v>
      </c>
      <c r="J86" s="70" t="s">
        <v>4375</v>
      </c>
      <c r="K86" s="58" t="s">
        <v>4376</v>
      </c>
      <c r="L86" s="441"/>
      <c r="M86" s="441"/>
      <c r="N86" s="441"/>
      <c r="O86" s="441"/>
      <c r="P86" s="441"/>
      <c r="Q86" s="441"/>
      <c r="R86" s="441"/>
      <c r="S86" s="441"/>
      <c r="T86" s="441"/>
      <c r="U86" s="441"/>
      <c r="V86" s="441"/>
      <c r="W86" s="441"/>
      <c r="X86" s="441"/>
      <c r="Y86" s="441"/>
      <c r="Z86" s="441"/>
      <c r="AA86" s="436"/>
      <c r="AB86" s="436"/>
      <c r="AC86" s="436"/>
      <c r="AD86" s="436"/>
      <c r="AE86" s="436"/>
      <c r="AF86" s="436"/>
      <c r="AG86" s="436"/>
      <c r="AH86" s="436"/>
      <c r="AI86" s="436"/>
      <c r="AJ86" s="436"/>
      <c r="AK86" s="436"/>
      <c r="AL86" s="436"/>
      <c r="AM86" s="436"/>
      <c r="AN86" s="436"/>
    </row>
    <row r="87" spans="1:40" ht="13">
      <c r="A87" s="40">
        <v>86</v>
      </c>
      <c r="B87" s="40" t="s">
        <v>261</v>
      </c>
      <c r="C87" s="436" t="s">
        <v>4131</v>
      </c>
      <c r="D87" s="441" t="s">
        <v>4132</v>
      </c>
      <c r="E87" s="441" t="s">
        <v>4133</v>
      </c>
      <c r="F87" s="436" t="s">
        <v>4377</v>
      </c>
      <c r="G87" s="41">
        <v>32</v>
      </c>
      <c r="H87" s="441" t="s">
        <v>4378</v>
      </c>
      <c r="I87" s="49">
        <v>44048</v>
      </c>
      <c r="J87" s="436" t="s">
        <v>4379</v>
      </c>
      <c r="K87" s="58" t="s">
        <v>4380</v>
      </c>
      <c r="L87" s="441"/>
      <c r="M87" s="441"/>
      <c r="N87" s="441"/>
      <c r="O87" s="441"/>
      <c r="P87" s="441"/>
      <c r="Q87" s="441"/>
      <c r="R87" s="441"/>
      <c r="S87" s="441"/>
      <c r="T87" s="441"/>
      <c r="U87" s="441"/>
      <c r="V87" s="441"/>
      <c r="W87" s="441"/>
      <c r="X87" s="441"/>
      <c r="Y87" s="441"/>
      <c r="Z87" s="441"/>
      <c r="AA87" s="436"/>
      <c r="AB87" s="436"/>
      <c r="AC87" s="436"/>
      <c r="AD87" s="436"/>
      <c r="AE87" s="436"/>
      <c r="AF87" s="436"/>
      <c r="AG87" s="436"/>
      <c r="AH87" s="436"/>
      <c r="AI87" s="436"/>
      <c r="AJ87" s="436"/>
      <c r="AK87" s="436"/>
      <c r="AL87" s="436"/>
      <c r="AM87" s="436"/>
      <c r="AN87" s="436"/>
    </row>
    <row r="88" spans="1:40" ht="13">
      <c r="A88" s="40">
        <v>87</v>
      </c>
      <c r="B88" s="40" t="s">
        <v>264</v>
      </c>
      <c r="C88" s="441" t="s">
        <v>4381</v>
      </c>
      <c r="D88" s="441" t="s">
        <v>4132</v>
      </c>
      <c r="E88" s="441" t="s">
        <v>4133</v>
      </c>
      <c r="F88" s="441" t="s">
        <v>4382</v>
      </c>
      <c r="G88" s="41">
        <v>1</v>
      </c>
      <c r="H88" s="441"/>
      <c r="I88" s="49">
        <v>44048</v>
      </c>
      <c r="J88" s="436" t="s">
        <v>4383</v>
      </c>
      <c r="K88" s="58" t="s">
        <v>4384</v>
      </c>
      <c r="L88" s="441"/>
      <c r="M88" s="441"/>
      <c r="N88" s="441"/>
      <c r="O88" s="441"/>
      <c r="P88" s="441"/>
      <c r="Q88" s="441"/>
      <c r="R88" s="441"/>
      <c r="S88" s="441"/>
      <c r="T88" s="441"/>
      <c r="U88" s="441"/>
      <c r="V88" s="441"/>
      <c r="W88" s="441"/>
      <c r="X88" s="441"/>
      <c r="Y88" s="441"/>
      <c r="Z88" s="441"/>
      <c r="AA88" s="436"/>
      <c r="AB88" s="436"/>
      <c r="AC88" s="436"/>
      <c r="AD88" s="436"/>
      <c r="AE88" s="436"/>
      <c r="AF88" s="436"/>
      <c r="AG88" s="436"/>
      <c r="AH88" s="436"/>
      <c r="AI88" s="436"/>
      <c r="AJ88" s="436"/>
      <c r="AK88" s="436"/>
      <c r="AL88" s="436"/>
      <c r="AM88" s="436"/>
      <c r="AN88" s="436"/>
    </row>
    <row r="89" spans="1:40" ht="13">
      <c r="A89" s="40">
        <v>88</v>
      </c>
      <c r="B89" s="40" t="s">
        <v>266</v>
      </c>
      <c r="C89" s="441" t="s">
        <v>4385</v>
      </c>
      <c r="D89" s="441" t="s">
        <v>4132</v>
      </c>
      <c r="E89" s="441" t="s">
        <v>4386</v>
      </c>
      <c r="F89" s="441" t="s">
        <v>4387</v>
      </c>
      <c r="G89" s="41">
        <v>1</v>
      </c>
      <c r="H89" s="441" t="s">
        <v>4388</v>
      </c>
      <c r="I89" s="49">
        <v>44017</v>
      </c>
      <c r="J89" s="436" t="s">
        <v>4389</v>
      </c>
      <c r="K89" s="58" t="s">
        <v>4390</v>
      </c>
      <c r="L89" s="441"/>
      <c r="M89" s="441"/>
      <c r="N89" s="441"/>
      <c r="O89" s="441"/>
      <c r="P89" s="441"/>
      <c r="Q89" s="441"/>
      <c r="R89" s="441"/>
      <c r="S89" s="441"/>
      <c r="T89" s="441"/>
      <c r="U89" s="441"/>
      <c r="V89" s="441"/>
      <c r="W89" s="441"/>
      <c r="X89" s="441"/>
      <c r="Y89" s="441"/>
      <c r="Z89" s="441"/>
      <c r="AA89" s="436"/>
      <c r="AB89" s="436"/>
      <c r="AC89" s="436"/>
      <c r="AD89" s="436"/>
      <c r="AE89" s="436"/>
      <c r="AF89" s="436"/>
      <c r="AG89" s="436"/>
      <c r="AH89" s="436"/>
      <c r="AI89" s="436"/>
      <c r="AJ89" s="436"/>
      <c r="AK89" s="436"/>
      <c r="AL89" s="436"/>
      <c r="AM89" s="436"/>
      <c r="AN89" s="436"/>
    </row>
    <row r="90" spans="1:40" ht="13">
      <c r="A90" s="40">
        <v>89</v>
      </c>
      <c r="B90" s="40" t="s">
        <v>268</v>
      </c>
      <c r="C90" s="441" t="s">
        <v>4391</v>
      </c>
      <c r="D90" s="441" t="s">
        <v>3923</v>
      </c>
      <c r="E90" s="441" t="s">
        <v>4392</v>
      </c>
      <c r="F90" s="441" t="s">
        <v>4393</v>
      </c>
      <c r="G90" s="41">
        <v>3</v>
      </c>
      <c r="H90" s="441"/>
      <c r="I90" s="49">
        <v>43987</v>
      </c>
      <c r="J90" s="436" t="s">
        <v>4394</v>
      </c>
      <c r="K90" s="58" t="s">
        <v>4395</v>
      </c>
      <c r="L90" s="441"/>
      <c r="M90" s="441"/>
      <c r="N90" s="441"/>
      <c r="O90" s="441"/>
      <c r="P90" s="441"/>
      <c r="Q90" s="441"/>
      <c r="R90" s="441"/>
      <c r="S90" s="441"/>
      <c r="T90" s="441"/>
      <c r="U90" s="441"/>
      <c r="V90" s="441"/>
      <c r="W90" s="441"/>
      <c r="X90" s="441"/>
      <c r="Y90" s="441"/>
      <c r="Z90" s="441"/>
      <c r="AA90" s="436"/>
      <c r="AB90" s="436"/>
      <c r="AC90" s="436"/>
      <c r="AD90" s="436"/>
      <c r="AE90" s="436"/>
      <c r="AF90" s="436"/>
      <c r="AG90" s="436"/>
      <c r="AH90" s="436"/>
      <c r="AI90" s="436"/>
      <c r="AJ90" s="436"/>
      <c r="AK90" s="436"/>
      <c r="AL90" s="436"/>
      <c r="AM90" s="436"/>
      <c r="AN90" s="436"/>
    </row>
    <row r="91" spans="1:40" ht="13">
      <c r="A91" s="40">
        <v>90</v>
      </c>
      <c r="B91" s="28" t="s">
        <v>270</v>
      </c>
      <c r="C91" s="436" t="s">
        <v>4396</v>
      </c>
      <c r="D91" s="436" t="s">
        <v>4397</v>
      </c>
      <c r="E91" s="436" t="s">
        <v>4398</v>
      </c>
      <c r="F91" s="436" t="s">
        <v>4399</v>
      </c>
      <c r="G91" s="41">
        <v>1</v>
      </c>
      <c r="H91" s="436" t="s">
        <v>4101</v>
      </c>
      <c r="I91" s="49">
        <v>44017</v>
      </c>
      <c r="J91" s="436" t="s">
        <v>4400</v>
      </c>
      <c r="K91" s="453" t="s">
        <v>4401</v>
      </c>
      <c r="L91" s="454"/>
      <c r="M91" s="454"/>
      <c r="N91" s="454"/>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ht="13">
      <c r="A92" s="40">
        <v>91</v>
      </c>
      <c r="B92" s="28" t="s">
        <v>273</v>
      </c>
      <c r="C92" s="436" t="s">
        <v>4241</v>
      </c>
      <c r="D92" s="436" t="s">
        <v>3923</v>
      </c>
      <c r="E92" s="436" t="s">
        <v>4402</v>
      </c>
      <c r="F92" s="436" t="s">
        <v>4403</v>
      </c>
      <c r="G92" s="41">
        <v>3</v>
      </c>
      <c r="H92" s="436"/>
      <c r="I92" s="441" t="s">
        <v>1959</v>
      </c>
      <c r="J92" s="436" t="s">
        <v>4404</v>
      </c>
      <c r="K92" s="453" t="s">
        <v>4405</v>
      </c>
      <c r="L92" s="454"/>
      <c r="M92" s="454"/>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ht="13">
      <c r="A93" s="40">
        <v>92</v>
      </c>
      <c r="B93" s="40" t="s">
        <v>276</v>
      </c>
      <c r="C93" s="441" t="s">
        <v>4131</v>
      </c>
      <c r="D93" s="441" t="s">
        <v>4406</v>
      </c>
      <c r="E93" s="441" t="s">
        <v>4407</v>
      </c>
      <c r="F93" s="441" t="s">
        <v>4408</v>
      </c>
      <c r="G93" s="41">
        <v>1</v>
      </c>
      <c r="H93" s="441" t="s">
        <v>4409</v>
      </c>
      <c r="I93" s="49">
        <v>44048</v>
      </c>
      <c r="J93" s="441" t="s">
        <v>4410</v>
      </c>
      <c r="K93" s="58" t="s">
        <v>4411</v>
      </c>
      <c r="L93" s="441"/>
      <c r="M93" s="441"/>
      <c r="N93" s="441"/>
      <c r="O93" s="441"/>
      <c r="P93" s="441"/>
      <c r="Q93" s="441"/>
      <c r="R93" s="441"/>
      <c r="S93" s="441"/>
      <c r="T93" s="441"/>
      <c r="U93" s="441"/>
      <c r="V93" s="441"/>
      <c r="W93" s="441"/>
      <c r="X93" s="441"/>
      <c r="Y93" s="441"/>
      <c r="Z93" s="441"/>
      <c r="AA93" s="436"/>
      <c r="AB93" s="436"/>
      <c r="AC93" s="436"/>
      <c r="AD93" s="436"/>
      <c r="AE93" s="436"/>
      <c r="AF93" s="436"/>
      <c r="AG93" s="436"/>
      <c r="AH93" s="436"/>
      <c r="AI93" s="436"/>
      <c r="AJ93" s="436"/>
      <c r="AK93" s="436"/>
      <c r="AL93" s="436"/>
      <c r="AM93" s="436"/>
      <c r="AN93" s="436"/>
    </row>
    <row r="94" spans="1:40" ht="13">
      <c r="A94" s="40">
        <v>93</v>
      </c>
      <c r="B94" s="40" t="s">
        <v>279</v>
      </c>
      <c r="C94" s="436" t="s">
        <v>4412</v>
      </c>
      <c r="D94" s="441" t="s">
        <v>4406</v>
      </c>
      <c r="E94" s="441" t="s">
        <v>4407</v>
      </c>
      <c r="F94" s="441" t="s">
        <v>4413</v>
      </c>
      <c r="G94" s="41">
        <v>9</v>
      </c>
      <c r="H94" s="441" t="s">
        <v>4414</v>
      </c>
      <c r="I94" s="441" t="s">
        <v>4415</v>
      </c>
      <c r="J94" s="436" t="s">
        <v>4416</v>
      </c>
      <c r="K94" s="58" t="s">
        <v>4417</v>
      </c>
      <c r="L94" s="441"/>
      <c r="M94" s="441"/>
      <c r="N94" s="441"/>
      <c r="O94" s="441"/>
      <c r="P94" s="441"/>
      <c r="Q94" s="441"/>
      <c r="R94" s="441"/>
      <c r="S94" s="441"/>
      <c r="T94" s="441"/>
      <c r="U94" s="441"/>
      <c r="V94" s="441"/>
      <c r="W94" s="441"/>
      <c r="X94" s="441"/>
      <c r="Y94" s="441"/>
      <c r="Z94" s="441"/>
      <c r="AA94" s="436"/>
      <c r="AB94" s="436"/>
      <c r="AC94" s="436"/>
      <c r="AD94" s="436"/>
      <c r="AE94" s="436"/>
      <c r="AF94" s="436"/>
      <c r="AG94" s="436"/>
      <c r="AH94" s="436"/>
      <c r="AI94" s="436"/>
      <c r="AJ94" s="436"/>
      <c r="AK94" s="436"/>
      <c r="AL94" s="436"/>
      <c r="AM94" s="436"/>
      <c r="AN94" s="436"/>
    </row>
    <row r="95" spans="1:40" ht="13">
      <c r="A95" s="40">
        <v>94</v>
      </c>
      <c r="B95" s="40" t="s">
        <v>280</v>
      </c>
      <c r="C95" s="441" t="s">
        <v>4418</v>
      </c>
      <c r="D95" s="441" t="s">
        <v>4110</v>
      </c>
      <c r="E95" s="441" t="s">
        <v>4419</v>
      </c>
      <c r="F95" s="441" t="s">
        <v>4420</v>
      </c>
      <c r="G95" s="41">
        <v>1</v>
      </c>
      <c r="H95" s="441" t="s">
        <v>4421</v>
      </c>
      <c r="I95" s="441" t="s">
        <v>4422</v>
      </c>
      <c r="J95" s="62" t="s">
        <v>4423</v>
      </c>
      <c r="K95" s="58" t="s">
        <v>4424</v>
      </c>
      <c r="L95" s="441"/>
      <c r="M95" s="441"/>
      <c r="N95" s="441"/>
      <c r="O95" s="441"/>
      <c r="P95" s="441"/>
      <c r="Q95" s="441"/>
      <c r="R95" s="441"/>
      <c r="S95" s="441"/>
      <c r="T95" s="441"/>
      <c r="U95" s="441"/>
      <c r="V95" s="441"/>
      <c r="W95" s="441"/>
      <c r="X95" s="441"/>
      <c r="Y95" s="441"/>
      <c r="Z95" s="441"/>
      <c r="AA95" s="436"/>
      <c r="AB95" s="436"/>
      <c r="AC95" s="436"/>
      <c r="AD95" s="436"/>
      <c r="AE95" s="436"/>
      <c r="AF95" s="436"/>
      <c r="AG95" s="436"/>
      <c r="AH95" s="436"/>
      <c r="AI95" s="436"/>
      <c r="AJ95" s="436"/>
      <c r="AK95" s="436"/>
      <c r="AL95" s="436"/>
      <c r="AM95" s="436"/>
      <c r="AN95" s="436"/>
    </row>
    <row r="96" spans="1:40" ht="13">
      <c r="A96" s="40">
        <v>95</v>
      </c>
      <c r="B96" s="40" t="s">
        <v>282</v>
      </c>
      <c r="C96" s="441" t="s">
        <v>4425</v>
      </c>
      <c r="D96" s="441" t="s">
        <v>3923</v>
      </c>
      <c r="E96" s="441" t="s">
        <v>4426</v>
      </c>
      <c r="F96" s="441"/>
      <c r="G96" s="41">
        <v>1</v>
      </c>
      <c r="H96" s="441" t="s">
        <v>4414</v>
      </c>
      <c r="I96" s="441"/>
      <c r="J96" s="70" t="s">
        <v>4427</v>
      </c>
      <c r="K96" s="58" t="s">
        <v>4428</v>
      </c>
      <c r="L96" s="441"/>
      <c r="M96" s="441"/>
      <c r="N96" s="441"/>
      <c r="O96" s="441"/>
      <c r="P96" s="441"/>
      <c r="Q96" s="441"/>
      <c r="R96" s="441"/>
      <c r="S96" s="441"/>
      <c r="T96" s="441"/>
      <c r="U96" s="441"/>
      <c r="V96" s="441"/>
      <c r="W96" s="441"/>
      <c r="X96" s="441"/>
      <c r="Y96" s="441"/>
      <c r="Z96" s="441"/>
      <c r="AA96" s="436"/>
      <c r="AB96" s="436"/>
      <c r="AC96" s="436"/>
      <c r="AD96" s="436"/>
      <c r="AE96" s="436"/>
      <c r="AF96" s="436"/>
      <c r="AG96" s="436"/>
      <c r="AH96" s="436"/>
      <c r="AI96" s="436"/>
      <c r="AJ96" s="436"/>
      <c r="AK96" s="436"/>
      <c r="AL96" s="436"/>
      <c r="AM96" s="436"/>
      <c r="AN96" s="436"/>
    </row>
    <row r="97" spans="1:40" ht="13">
      <c r="A97" s="40">
        <v>96</v>
      </c>
      <c r="B97" s="40" t="s">
        <v>283</v>
      </c>
      <c r="C97" s="436" t="s">
        <v>4429</v>
      </c>
      <c r="D97" s="441" t="s">
        <v>4132</v>
      </c>
      <c r="E97" s="441" t="s">
        <v>4133</v>
      </c>
      <c r="F97" s="436" t="s">
        <v>4430</v>
      </c>
      <c r="G97" s="41">
        <v>20</v>
      </c>
      <c r="H97" s="441" t="s">
        <v>4414</v>
      </c>
      <c r="I97" s="49">
        <v>44170</v>
      </c>
      <c r="J97" s="62" t="s">
        <v>4431</v>
      </c>
      <c r="K97" s="58" t="s">
        <v>4432</v>
      </c>
      <c r="L97" s="441"/>
      <c r="M97" s="441"/>
      <c r="N97" s="441"/>
      <c r="O97" s="441"/>
      <c r="P97" s="441"/>
      <c r="Q97" s="441"/>
      <c r="R97" s="441"/>
      <c r="S97" s="441"/>
      <c r="T97" s="441"/>
      <c r="U97" s="441"/>
      <c r="V97" s="441"/>
      <c r="W97" s="441"/>
      <c r="X97" s="441"/>
      <c r="Y97" s="441"/>
      <c r="Z97" s="441"/>
      <c r="AA97" s="436"/>
      <c r="AB97" s="436"/>
      <c r="AC97" s="436"/>
      <c r="AD97" s="436"/>
      <c r="AE97" s="436"/>
      <c r="AF97" s="436"/>
      <c r="AG97" s="436"/>
      <c r="AH97" s="436"/>
      <c r="AI97" s="436"/>
      <c r="AJ97" s="436"/>
      <c r="AK97" s="436"/>
      <c r="AL97" s="436"/>
      <c r="AM97" s="436"/>
      <c r="AN97" s="436"/>
    </row>
    <row r="98" spans="1:40" ht="13">
      <c r="A98" s="40">
        <v>97</v>
      </c>
      <c r="B98" s="40" t="s">
        <v>286</v>
      </c>
      <c r="C98" s="441" t="s">
        <v>4433</v>
      </c>
      <c r="D98" s="441" t="s">
        <v>4219</v>
      </c>
      <c r="E98" s="441" t="s">
        <v>4434</v>
      </c>
      <c r="F98" s="441" t="s">
        <v>4435</v>
      </c>
      <c r="G98" s="41">
        <v>1</v>
      </c>
      <c r="H98" s="441" t="s">
        <v>4414</v>
      </c>
      <c r="I98" s="49">
        <v>44170</v>
      </c>
      <c r="J98" s="62" t="s">
        <v>4436</v>
      </c>
      <c r="K98" s="58" t="s">
        <v>4437</v>
      </c>
      <c r="L98" s="441"/>
      <c r="M98" s="441"/>
      <c r="N98" s="441"/>
      <c r="O98" s="441"/>
      <c r="P98" s="441"/>
      <c r="Q98" s="441"/>
      <c r="R98" s="441"/>
      <c r="S98" s="441"/>
      <c r="T98" s="441"/>
      <c r="U98" s="441"/>
      <c r="V98" s="441"/>
      <c r="W98" s="441"/>
      <c r="X98" s="441"/>
      <c r="Y98" s="441"/>
      <c r="Z98" s="441"/>
      <c r="AA98" s="436"/>
      <c r="AB98" s="436"/>
      <c r="AC98" s="436"/>
      <c r="AD98" s="436"/>
      <c r="AE98" s="436"/>
      <c r="AF98" s="436"/>
      <c r="AG98" s="436"/>
      <c r="AH98" s="436"/>
      <c r="AI98" s="436"/>
      <c r="AJ98" s="436"/>
      <c r="AK98" s="436"/>
      <c r="AL98" s="436"/>
      <c r="AM98" s="436"/>
      <c r="AN98" s="436"/>
    </row>
    <row r="99" spans="1:40" ht="13">
      <c r="A99" s="40">
        <v>98</v>
      </c>
      <c r="B99" s="40" t="s">
        <v>287</v>
      </c>
      <c r="C99" s="436" t="s">
        <v>4349</v>
      </c>
      <c r="D99" s="441" t="s">
        <v>4132</v>
      </c>
      <c r="E99" s="441" t="s">
        <v>4133</v>
      </c>
      <c r="F99" s="436" t="s">
        <v>4438</v>
      </c>
      <c r="G99" s="41">
        <v>1</v>
      </c>
      <c r="H99" s="441" t="s">
        <v>4439</v>
      </c>
      <c r="I99" s="441" t="s">
        <v>4422</v>
      </c>
      <c r="J99" s="436" t="s">
        <v>4440</v>
      </c>
      <c r="K99" s="58" t="s">
        <v>4441</v>
      </c>
      <c r="L99" s="441"/>
      <c r="M99" s="441"/>
      <c r="N99" s="441"/>
      <c r="O99" s="441"/>
      <c r="P99" s="441"/>
      <c r="Q99" s="441"/>
      <c r="R99" s="441"/>
      <c r="S99" s="441"/>
      <c r="T99" s="441"/>
      <c r="U99" s="441"/>
      <c r="V99" s="441"/>
      <c r="W99" s="441"/>
      <c r="X99" s="441"/>
      <c r="Y99" s="441"/>
      <c r="Z99" s="441"/>
      <c r="AA99" s="436"/>
      <c r="AB99" s="436"/>
      <c r="AC99" s="436"/>
      <c r="AD99" s="436"/>
      <c r="AE99" s="436"/>
      <c r="AF99" s="436"/>
      <c r="AG99" s="436"/>
      <c r="AH99" s="436"/>
      <c r="AI99" s="436"/>
      <c r="AJ99" s="436"/>
      <c r="AK99" s="436"/>
      <c r="AL99" s="436"/>
      <c r="AM99" s="436"/>
      <c r="AN99" s="436"/>
    </row>
    <row r="100" spans="1:40" ht="13">
      <c r="A100" s="40">
        <v>99</v>
      </c>
      <c r="B100" s="28" t="s">
        <v>4442</v>
      </c>
      <c r="C100" s="70" t="s">
        <v>4443</v>
      </c>
      <c r="D100" s="441" t="s">
        <v>4117</v>
      </c>
      <c r="E100" s="441" t="s">
        <v>4118</v>
      </c>
      <c r="F100" s="441" t="s">
        <v>4444</v>
      </c>
      <c r="G100" s="41">
        <v>1</v>
      </c>
      <c r="H100" s="441" t="s">
        <v>4414</v>
      </c>
      <c r="I100" s="441" t="s">
        <v>4415</v>
      </c>
      <c r="J100" s="436" t="s">
        <v>4445</v>
      </c>
      <c r="K100" s="58" t="s">
        <v>4446</v>
      </c>
      <c r="L100" s="441"/>
      <c r="M100" s="441"/>
      <c r="N100" s="441"/>
      <c r="O100" s="441"/>
      <c r="P100" s="441"/>
      <c r="Q100" s="441"/>
      <c r="R100" s="441"/>
      <c r="S100" s="441"/>
      <c r="T100" s="441"/>
      <c r="U100" s="441"/>
      <c r="V100" s="441"/>
      <c r="W100" s="441"/>
      <c r="X100" s="441"/>
      <c r="Y100" s="441"/>
      <c r="Z100" s="441"/>
      <c r="AA100" s="436"/>
      <c r="AB100" s="436"/>
      <c r="AC100" s="436"/>
      <c r="AD100" s="436"/>
      <c r="AE100" s="436"/>
      <c r="AF100" s="436"/>
      <c r="AG100" s="436"/>
      <c r="AH100" s="436"/>
      <c r="AI100" s="436"/>
      <c r="AJ100" s="436"/>
      <c r="AK100" s="436"/>
      <c r="AL100" s="436"/>
      <c r="AM100" s="436"/>
      <c r="AN100" s="436"/>
    </row>
    <row r="101" spans="1:40" s="227" customFormat="1" ht="13">
      <c r="A101" s="225" t="s">
        <v>4447</v>
      </c>
      <c r="B101" s="225" t="s">
        <v>4448</v>
      </c>
      <c r="C101" s="226" t="s">
        <v>4449</v>
      </c>
      <c r="D101" s="226" t="s">
        <v>4406</v>
      </c>
      <c r="E101" s="227" t="s">
        <v>4450</v>
      </c>
      <c r="F101" s="227" t="s">
        <v>4450</v>
      </c>
      <c r="G101" s="246">
        <v>427</v>
      </c>
      <c r="H101" s="226" t="s">
        <v>4414</v>
      </c>
      <c r="I101" s="228">
        <v>44140</v>
      </c>
      <c r="J101" s="227" t="s">
        <v>4451</v>
      </c>
      <c r="K101" s="229" t="s">
        <v>4452</v>
      </c>
      <c r="L101" s="226"/>
      <c r="M101" s="226"/>
      <c r="N101" s="226"/>
      <c r="O101" s="226"/>
      <c r="P101" s="226"/>
      <c r="Q101" s="226"/>
      <c r="R101" s="226"/>
      <c r="S101" s="226"/>
      <c r="T101" s="226"/>
      <c r="U101" s="226"/>
      <c r="V101" s="226"/>
      <c r="W101" s="226"/>
      <c r="X101" s="226"/>
      <c r="Y101" s="226"/>
      <c r="Z101" s="226"/>
    </row>
    <row r="102" spans="1:40" ht="13">
      <c r="A102" s="40">
        <v>101</v>
      </c>
      <c r="B102" s="40" t="s">
        <v>290</v>
      </c>
      <c r="C102" s="441" t="s">
        <v>4067</v>
      </c>
      <c r="D102" s="441" t="s">
        <v>3923</v>
      </c>
      <c r="E102" s="436" t="s">
        <v>4453</v>
      </c>
      <c r="F102" s="436" t="s">
        <v>4454</v>
      </c>
      <c r="G102" s="41">
        <v>8</v>
      </c>
      <c r="H102" s="441" t="s">
        <v>4414</v>
      </c>
      <c r="I102" s="441" t="s">
        <v>4455</v>
      </c>
      <c r="J102" s="436" t="s">
        <v>4456</v>
      </c>
      <c r="K102" s="58" t="s">
        <v>4457</v>
      </c>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c r="AJ102" s="441"/>
      <c r="AK102" s="441"/>
      <c r="AL102" s="441"/>
      <c r="AM102" s="441"/>
      <c r="AN102" s="441"/>
    </row>
    <row r="103" spans="1:40" ht="13">
      <c r="A103" s="40">
        <v>102</v>
      </c>
      <c r="B103" s="40" t="s">
        <v>4458</v>
      </c>
      <c r="C103" s="441" t="s">
        <v>4459</v>
      </c>
      <c r="D103" s="441" t="s">
        <v>4132</v>
      </c>
      <c r="E103" s="441" t="s">
        <v>4460</v>
      </c>
      <c r="F103" s="441" t="s">
        <v>4461</v>
      </c>
      <c r="G103" s="41">
        <v>1</v>
      </c>
      <c r="H103" s="441" t="s">
        <v>4462</v>
      </c>
      <c r="I103" s="441" t="s">
        <v>4463</v>
      </c>
      <c r="J103" s="441" t="s">
        <v>4464</v>
      </c>
      <c r="K103" s="58" t="s">
        <v>4465</v>
      </c>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c r="AJ103" s="441"/>
      <c r="AK103" s="441"/>
      <c r="AL103" s="441"/>
      <c r="AM103" s="441"/>
      <c r="AN103" s="441"/>
    </row>
    <row r="104" spans="1:40" ht="13">
      <c r="A104" s="40">
        <v>103</v>
      </c>
      <c r="B104" s="40" t="s">
        <v>294</v>
      </c>
      <c r="C104" s="441" t="s">
        <v>4466</v>
      </c>
      <c r="D104" s="441" t="s">
        <v>3923</v>
      </c>
      <c r="E104" s="441" t="s">
        <v>4467</v>
      </c>
      <c r="F104" s="436" t="s">
        <v>4468</v>
      </c>
      <c r="G104" s="41">
        <v>27</v>
      </c>
      <c r="H104" s="441" t="s">
        <v>4414</v>
      </c>
      <c r="I104" s="441" t="s">
        <v>4455</v>
      </c>
      <c r="J104" s="441" t="s">
        <v>4469</v>
      </c>
      <c r="K104" s="58" t="s">
        <v>4470</v>
      </c>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c r="AJ104" s="441"/>
      <c r="AK104" s="441"/>
      <c r="AL104" s="441"/>
      <c r="AM104" s="441"/>
      <c r="AN104" s="441"/>
    </row>
    <row r="105" spans="1:40" ht="13">
      <c r="A105" s="40">
        <v>104</v>
      </c>
      <c r="B105" s="40" t="s">
        <v>298</v>
      </c>
      <c r="C105" s="441" t="s">
        <v>4471</v>
      </c>
      <c r="D105" s="441" t="s">
        <v>4406</v>
      </c>
      <c r="E105" s="441" t="s">
        <v>4472</v>
      </c>
      <c r="F105" s="441" t="s">
        <v>4473</v>
      </c>
      <c r="G105" s="41">
        <v>1</v>
      </c>
      <c r="H105" s="441"/>
      <c r="I105" s="441" t="s">
        <v>4455</v>
      </c>
      <c r="J105" s="441" t="s">
        <v>4474</v>
      </c>
      <c r="K105" s="58" t="s">
        <v>4475</v>
      </c>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c r="AJ105" s="441"/>
      <c r="AK105" s="441"/>
      <c r="AL105" s="441"/>
      <c r="AM105" s="441"/>
      <c r="AN105" s="441"/>
    </row>
    <row r="106" spans="1:40" ht="13">
      <c r="A106" s="40">
        <v>105</v>
      </c>
      <c r="B106" s="40" t="s">
        <v>300</v>
      </c>
      <c r="C106" s="441" t="s">
        <v>4476</v>
      </c>
      <c r="D106" s="441" t="s">
        <v>4132</v>
      </c>
      <c r="E106" s="441" t="s">
        <v>4133</v>
      </c>
      <c r="F106" s="436" t="s">
        <v>4477</v>
      </c>
      <c r="G106" s="41">
        <v>1</v>
      </c>
      <c r="H106" s="441" t="s">
        <v>4101</v>
      </c>
      <c r="I106" s="49">
        <v>44170</v>
      </c>
      <c r="J106" s="436" t="s">
        <v>4478</v>
      </c>
      <c r="K106" s="58" t="s">
        <v>4479</v>
      </c>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441"/>
      <c r="AN106" s="441"/>
    </row>
    <row r="108" spans="1:40" ht="13">
      <c r="A108" s="40">
        <v>107</v>
      </c>
      <c r="B108" s="40" t="s">
        <v>4480</v>
      </c>
      <c r="C108" s="436" t="s">
        <v>4459</v>
      </c>
      <c r="D108" s="441" t="s">
        <v>4132</v>
      </c>
      <c r="E108" s="441" t="s">
        <v>4481</v>
      </c>
      <c r="F108" s="441" t="s">
        <v>4482</v>
      </c>
      <c r="G108" s="41">
        <v>1</v>
      </c>
      <c r="H108" s="441" t="s">
        <v>4483</v>
      </c>
      <c r="I108" s="441" t="s">
        <v>4415</v>
      </c>
      <c r="J108" s="441" t="s">
        <v>4484</v>
      </c>
      <c r="K108" s="58" t="s">
        <v>4485</v>
      </c>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c r="AJ108" s="441"/>
      <c r="AK108" s="441"/>
      <c r="AL108" s="441"/>
      <c r="AM108" s="441"/>
      <c r="AN108" s="441"/>
    </row>
    <row r="109" spans="1:40" ht="13">
      <c r="A109" s="40">
        <v>108</v>
      </c>
      <c r="B109" s="40" t="s">
        <v>4486</v>
      </c>
      <c r="C109" s="436" t="s">
        <v>4412</v>
      </c>
      <c r="D109" s="441" t="s">
        <v>4487</v>
      </c>
      <c r="E109" s="441" t="s">
        <v>4488</v>
      </c>
      <c r="F109" s="436" t="s">
        <v>4489</v>
      </c>
      <c r="G109" s="41">
        <v>1</v>
      </c>
      <c r="H109" s="441" t="s">
        <v>4101</v>
      </c>
      <c r="I109" s="49">
        <v>44079</v>
      </c>
      <c r="J109" s="436" t="s">
        <v>4490</v>
      </c>
      <c r="K109" s="58" t="s">
        <v>4491</v>
      </c>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c r="AJ109" s="441"/>
      <c r="AK109" s="441"/>
      <c r="AL109" s="441"/>
      <c r="AM109" s="441"/>
      <c r="AN109" s="441"/>
    </row>
    <row r="110" spans="1:40" ht="13">
      <c r="A110" s="40">
        <v>109</v>
      </c>
      <c r="B110" s="40" t="s">
        <v>303</v>
      </c>
      <c r="C110" s="436" t="s">
        <v>4412</v>
      </c>
      <c r="D110" s="441" t="s">
        <v>4290</v>
      </c>
      <c r="E110" s="441" t="s">
        <v>4492</v>
      </c>
      <c r="F110" s="436" t="s">
        <v>4493</v>
      </c>
      <c r="G110" s="41">
        <v>12</v>
      </c>
      <c r="H110" s="41" t="s">
        <v>4494</v>
      </c>
      <c r="I110" s="441" t="s">
        <v>4113</v>
      </c>
      <c r="J110" s="436" t="s">
        <v>4495</v>
      </c>
      <c r="K110" s="58" t="s">
        <v>4496</v>
      </c>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441"/>
      <c r="AM110" s="441"/>
      <c r="AN110" s="441"/>
    </row>
    <row r="111" spans="1:40" ht="13">
      <c r="A111" s="40">
        <v>110</v>
      </c>
      <c r="B111" s="40" t="s">
        <v>308</v>
      </c>
      <c r="C111" s="441" t="s">
        <v>4245</v>
      </c>
      <c r="D111" s="441" t="s">
        <v>4497</v>
      </c>
      <c r="E111" s="441" t="s">
        <v>4498</v>
      </c>
      <c r="F111" s="436" t="s">
        <v>4499</v>
      </c>
      <c r="G111" s="41">
        <v>2</v>
      </c>
      <c r="H111" s="441" t="s">
        <v>4101</v>
      </c>
      <c r="I111" s="49">
        <v>43956</v>
      </c>
      <c r="J111" s="436" t="s">
        <v>4500</v>
      </c>
      <c r="K111" s="58" t="s">
        <v>4501</v>
      </c>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c r="AJ111" s="441"/>
      <c r="AK111" s="441"/>
      <c r="AL111" s="441"/>
      <c r="AM111" s="441"/>
      <c r="AN111" s="441"/>
    </row>
    <row r="112" spans="1:40" ht="13">
      <c r="A112" s="40">
        <v>111</v>
      </c>
      <c r="B112" s="40" t="s">
        <v>4502</v>
      </c>
      <c r="C112" s="436" t="s">
        <v>4503</v>
      </c>
      <c r="D112" s="441" t="s">
        <v>3923</v>
      </c>
      <c r="E112" s="441" t="s">
        <v>3942</v>
      </c>
      <c r="F112" s="436" t="s">
        <v>4504</v>
      </c>
      <c r="G112" s="41">
        <v>1</v>
      </c>
      <c r="H112" s="441" t="s">
        <v>4101</v>
      </c>
      <c r="I112" s="49">
        <v>44048</v>
      </c>
      <c r="J112" s="436" t="s">
        <v>4505</v>
      </c>
      <c r="K112" s="58" t="s">
        <v>4506</v>
      </c>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c r="AJ112" s="441"/>
      <c r="AK112" s="441"/>
      <c r="AL112" s="441"/>
      <c r="AM112" s="441"/>
      <c r="AN112" s="441"/>
    </row>
    <row r="113" spans="1:40" ht="13">
      <c r="A113" s="40">
        <v>112</v>
      </c>
      <c r="B113" s="40" t="s">
        <v>312</v>
      </c>
      <c r="C113" s="441" t="s">
        <v>4092</v>
      </c>
      <c r="D113" s="441" t="s">
        <v>4319</v>
      </c>
      <c r="E113" s="441" t="s">
        <v>4133</v>
      </c>
      <c r="F113" s="436" t="s">
        <v>4507</v>
      </c>
      <c r="G113" s="41">
        <v>68</v>
      </c>
      <c r="H113" s="441" t="s">
        <v>4101</v>
      </c>
      <c r="I113" s="441" t="s">
        <v>4508</v>
      </c>
      <c r="J113" s="436" t="s">
        <v>4509</v>
      </c>
      <c r="K113" s="58" t="s">
        <v>4510</v>
      </c>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c r="AJ113" s="441"/>
      <c r="AK113" s="441"/>
      <c r="AL113" s="441"/>
      <c r="AM113" s="441"/>
      <c r="AN113" s="441"/>
    </row>
    <row r="114" spans="1:40" ht="13">
      <c r="A114" s="40">
        <v>113</v>
      </c>
      <c r="B114" s="40" t="s">
        <v>4511</v>
      </c>
      <c r="C114" s="441" t="s">
        <v>4225</v>
      </c>
      <c r="D114" s="441" t="s">
        <v>4062</v>
      </c>
      <c r="E114" s="441" t="s">
        <v>4512</v>
      </c>
      <c r="F114" s="436" t="s">
        <v>4513</v>
      </c>
      <c r="G114" s="41">
        <v>77</v>
      </c>
      <c r="H114" s="441" t="s">
        <v>4101</v>
      </c>
      <c r="I114" s="441" t="s">
        <v>4508</v>
      </c>
      <c r="J114" s="436" t="s">
        <v>4514</v>
      </c>
      <c r="K114" s="58" t="s">
        <v>4515</v>
      </c>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c r="AJ114" s="441"/>
      <c r="AK114" s="441"/>
      <c r="AL114" s="441"/>
      <c r="AM114" s="441"/>
      <c r="AN114" s="441"/>
    </row>
    <row r="115" spans="1:40" ht="13">
      <c r="A115" s="40">
        <v>114</v>
      </c>
      <c r="B115" s="40" t="s">
        <v>316</v>
      </c>
      <c r="C115" s="441" t="s">
        <v>4516</v>
      </c>
      <c r="D115" s="441" t="s">
        <v>3923</v>
      </c>
      <c r="E115" s="441" t="s">
        <v>4517</v>
      </c>
      <c r="F115" s="436" t="s">
        <v>4518</v>
      </c>
      <c r="G115" s="41">
        <v>1</v>
      </c>
      <c r="H115" s="441" t="s">
        <v>4519</v>
      </c>
      <c r="I115" s="441" t="s">
        <v>4508</v>
      </c>
      <c r="J115" s="436" t="s">
        <v>4520</v>
      </c>
      <c r="K115" s="58" t="s">
        <v>4521</v>
      </c>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441"/>
      <c r="AM115" s="441"/>
      <c r="AN115" s="441"/>
    </row>
    <row r="116" spans="1:40" ht="13">
      <c r="A116" s="40">
        <v>115</v>
      </c>
      <c r="B116" s="40" t="s">
        <v>317</v>
      </c>
      <c r="C116" s="441" t="s">
        <v>4522</v>
      </c>
      <c r="D116" s="441" t="s">
        <v>3923</v>
      </c>
      <c r="E116" s="441" t="s">
        <v>3930</v>
      </c>
      <c r="F116" s="441" t="s">
        <v>4077</v>
      </c>
      <c r="G116" s="41">
        <v>1</v>
      </c>
      <c r="H116" s="441" t="s">
        <v>4101</v>
      </c>
      <c r="I116" s="441" t="s">
        <v>4508</v>
      </c>
      <c r="J116" s="441" t="s">
        <v>4523</v>
      </c>
      <c r="K116" s="58" t="s">
        <v>4524</v>
      </c>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c r="AJ116" s="441"/>
      <c r="AK116" s="441"/>
      <c r="AL116" s="441"/>
      <c r="AM116" s="441"/>
      <c r="AN116" s="441"/>
    </row>
    <row r="117" spans="1:40" ht="13">
      <c r="A117" s="40">
        <v>116</v>
      </c>
      <c r="B117" s="40" t="s">
        <v>4525</v>
      </c>
      <c r="C117" s="441" t="s">
        <v>4313</v>
      </c>
      <c r="D117" s="441" t="s">
        <v>4062</v>
      </c>
      <c r="E117" s="441" t="s">
        <v>4526</v>
      </c>
      <c r="F117" s="436" t="s">
        <v>4527</v>
      </c>
      <c r="G117" s="41">
        <v>2</v>
      </c>
      <c r="H117" s="441" t="s">
        <v>4528</v>
      </c>
      <c r="I117" s="441" t="s">
        <v>4455</v>
      </c>
      <c r="J117" s="441" t="s">
        <v>4529</v>
      </c>
      <c r="K117" s="58" t="s">
        <v>4530</v>
      </c>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c r="AJ117" s="441"/>
      <c r="AK117" s="441"/>
      <c r="AL117" s="441"/>
      <c r="AM117" s="441"/>
      <c r="AN117" s="441"/>
    </row>
    <row r="118" spans="1:40" ht="13">
      <c r="A118" s="40">
        <v>117</v>
      </c>
      <c r="B118" s="40" t="s">
        <v>319</v>
      </c>
      <c r="C118" s="441" t="s">
        <v>4225</v>
      </c>
      <c r="D118" s="441" t="s">
        <v>4319</v>
      </c>
      <c r="E118" s="441" t="s">
        <v>4133</v>
      </c>
      <c r="F118" s="441" t="s">
        <v>4531</v>
      </c>
      <c r="G118" s="41">
        <v>24</v>
      </c>
      <c r="H118" s="441" t="s">
        <v>4532</v>
      </c>
      <c r="I118" s="441" t="s">
        <v>4508</v>
      </c>
      <c r="J118" s="436" t="s">
        <v>4533</v>
      </c>
      <c r="K118" s="58" t="s">
        <v>4534</v>
      </c>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c r="AJ118" s="441"/>
      <c r="AK118" s="441"/>
      <c r="AL118" s="441"/>
      <c r="AM118" s="441"/>
      <c r="AN118" s="441"/>
    </row>
    <row r="119" spans="1:40" ht="13">
      <c r="A119" s="40">
        <v>118</v>
      </c>
      <c r="B119" s="40" t="s">
        <v>321</v>
      </c>
      <c r="C119" s="436" t="s">
        <v>4535</v>
      </c>
      <c r="D119" s="441" t="s">
        <v>4319</v>
      </c>
      <c r="E119" s="441" t="s">
        <v>4536</v>
      </c>
      <c r="F119" s="441" t="s">
        <v>4537</v>
      </c>
      <c r="G119" s="41">
        <v>16</v>
      </c>
      <c r="H119" s="441" t="s">
        <v>4538</v>
      </c>
      <c r="I119" s="441" t="s">
        <v>4539</v>
      </c>
      <c r="J119" s="441" t="s">
        <v>4540</v>
      </c>
      <c r="K119" s="58" t="s">
        <v>4541</v>
      </c>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c r="AJ119" s="441"/>
      <c r="AK119" s="441"/>
      <c r="AL119" s="441"/>
      <c r="AM119" s="441"/>
      <c r="AN119" s="441"/>
    </row>
    <row r="120" spans="1:40" ht="13">
      <c r="A120" s="40">
        <v>119</v>
      </c>
      <c r="B120" s="40" t="s">
        <v>324</v>
      </c>
      <c r="C120" s="441" t="s">
        <v>4542</v>
      </c>
      <c r="D120" s="441" t="s">
        <v>3923</v>
      </c>
      <c r="E120" s="441" t="s">
        <v>3930</v>
      </c>
      <c r="F120" s="441" t="s">
        <v>4543</v>
      </c>
      <c r="G120" s="41">
        <v>51</v>
      </c>
      <c r="H120" s="441" t="s">
        <v>4544</v>
      </c>
      <c r="I120" s="49">
        <v>44109</v>
      </c>
      <c r="J120" s="441" t="s">
        <v>4545</v>
      </c>
      <c r="K120" s="58" t="s">
        <v>4546</v>
      </c>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c r="AJ120" s="441"/>
      <c r="AK120" s="441"/>
      <c r="AL120" s="441"/>
      <c r="AM120" s="441"/>
      <c r="AN120" s="441"/>
    </row>
    <row r="121" spans="1:40" ht="13">
      <c r="A121" s="40">
        <v>120</v>
      </c>
      <c r="B121" s="40" t="s">
        <v>325</v>
      </c>
      <c r="C121" s="441" t="s">
        <v>4092</v>
      </c>
      <c r="D121" s="441" t="s">
        <v>4319</v>
      </c>
      <c r="E121" s="441" t="s">
        <v>4133</v>
      </c>
      <c r="F121" s="436" t="s">
        <v>4547</v>
      </c>
      <c r="G121" s="41">
        <v>92</v>
      </c>
      <c r="H121" s="60">
        <v>43957</v>
      </c>
      <c r="I121" s="441" t="s">
        <v>4548</v>
      </c>
      <c r="J121" s="441" t="s">
        <v>4549</v>
      </c>
      <c r="K121" s="58" t="s">
        <v>4550</v>
      </c>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c r="AJ121" s="441"/>
      <c r="AK121" s="441"/>
      <c r="AL121" s="441"/>
      <c r="AM121" s="441"/>
      <c r="AN121" s="441"/>
    </row>
    <row r="122" spans="1:40" ht="13">
      <c r="A122" s="40">
        <v>121</v>
      </c>
      <c r="B122" s="40" t="s">
        <v>326</v>
      </c>
      <c r="C122" s="441" t="s">
        <v>4341</v>
      </c>
      <c r="D122" s="441" t="s">
        <v>3923</v>
      </c>
      <c r="E122" s="441" t="s">
        <v>3930</v>
      </c>
      <c r="F122" s="441" t="s">
        <v>4273</v>
      </c>
      <c r="G122" s="41">
        <v>16</v>
      </c>
      <c r="H122" s="441" t="s">
        <v>4101</v>
      </c>
      <c r="I122" s="441" t="s">
        <v>4548</v>
      </c>
      <c r="J122" s="441" t="s">
        <v>4551</v>
      </c>
      <c r="K122" s="58" t="s">
        <v>4552</v>
      </c>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c r="AJ122" s="441"/>
      <c r="AK122" s="441"/>
      <c r="AL122" s="441"/>
      <c r="AM122" s="441"/>
      <c r="AN122" s="441"/>
    </row>
    <row r="123" spans="1:40" ht="13">
      <c r="A123" s="40">
        <v>122</v>
      </c>
      <c r="B123" s="40" t="s">
        <v>327</v>
      </c>
      <c r="C123" s="441" t="s">
        <v>4553</v>
      </c>
      <c r="D123" s="441" t="s">
        <v>4132</v>
      </c>
      <c r="E123" s="441" t="s">
        <v>4133</v>
      </c>
      <c r="F123" s="9" t="s">
        <v>4554</v>
      </c>
      <c r="G123" s="41">
        <v>31</v>
      </c>
      <c r="H123" s="441" t="s">
        <v>4555</v>
      </c>
      <c r="I123" s="441" t="s">
        <v>4415</v>
      </c>
      <c r="J123" s="436" t="s">
        <v>4556</v>
      </c>
      <c r="K123" s="447" t="s">
        <v>4557</v>
      </c>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c r="AJ123" s="441"/>
      <c r="AK123" s="441"/>
      <c r="AL123" s="441"/>
      <c r="AM123" s="441"/>
      <c r="AN123" s="441"/>
    </row>
    <row r="124" spans="1:40" ht="13">
      <c r="A124" s="40">
        <v>123</v>
      </c>
      <c r="B124" s="40" t="s">
        <v>329</v>
      </c>
      <c r="C124" s="441" t="s">
        <v>4362</v>
      </c>
      <c r="D124" s="441" t="s">
        <v>4033</v>
      </c>
      <c r="E124" s="441" t="s">
        <v>4034</v>
      </c>
      <c r="F124" s="9" t="s">
        <v>4558</v>
      </c>
      <c r="G124" s="41">
        <v>60</v>
      </c>
      <c r="H124" s="441"/>
      <c r="I124" s="441" t="s">
        <v>4559</v>
      </c>
      <c r="J124" s="441" t="s">
        <v>4560</v>
      </c>
      <c r="K124" s="58" t="s">
        <v>4561</v>
      </c>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c r="AJ124" s="441"/>
      <c r="AK124" s="441"/>
      <c r="AL124" s="441"/>
      <c r="AM124" s="441"/>
      <c r="AN124" s="441"/>
    </row>
    <row r="125" spans="1:40" ht="13">
      <c r="A125" s="40">
        <v>124</v>
      </c>
      <c r="B125" s="40" t="s">
        <v>332</v>
      </c>
      <c r="C125" s="441" t="s">
        <v>4562</v>
      </c>
      <c r="D125" s="441" t="s">
        <v>4563</v>
      </c>
      <c r="E125" s="441" t="s">
        <v>4564</v>
      </c>
      <c r="F125" s="441" t="s">
        <v>4565</v>
      </c>
      <c r="G125" s="41">
        <v>1</v>
      </c>
      <c r="H125" s="441" t="s">
        <v>4101</v>
      </c>
      <c r="I125" s="441" t="s">
        <v>4566</v>
      </c>
      <c r="J125" s="9" t="s">
        <v>4567</v>
      </c>
      <c r="K125" s="58" t="s">
        <v>4568</v>
      </c>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c r="AJ125" s="441"/>
      <c r="AK125" s="441"/>
      <c r="AL125" s="441"/>
      <c r="AM125" s="441"/>
      <c r="AN125" s="441"/>
    </row>
    <row r="126" spans="1:40" ht="13">
      <c r="A126" s="40">
        <v>125</v>
      </c>
      <c r="B126" s="40" t="s">
        <v>333</v>
      </c>
      <c r="C126" s="441" t="s">
        <v>4569</v>
      </c>
      <c r="D126" s="441" t="s">
        <v>4132</v>
      </c>
      <c r="E126" s="441" t="s">
        <v>4570</v>
      </c>
      <c r="F126" s="9" t="s">
        <v>4571</v>
      </c>
      <c r="G126" s="41">
        <v>16</v>
      </c>
      <c r="H126" s="441"/>
      <c r="I126" s="441" t="s">
        <v>4559</v>
      </c>
      <c r="J126" s="70" t="s">
        <v>4572</v>
      </c>
      <c r="K126" s="58" t="s">
        <v>4573</v>
      </c>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row>
    <row r="127" spans="1:40" ht="13">
      <c r="A127" s="40">
        <v>126</v>
      </c>
      <c r="B127" s="40" t="s">
        <v>4574</v>
      </c>
      <c r="C127" s="441" t="s">
        <v>4575</v>
      </c>
      <c r="D127" s="441" t="s">
        <v>4290</v>
      </c>
      <c r="E127" s="441" t="s">
        <v>4291</v>
      </c>
      <c r="F127" s="441" t="s">
        <v>4576</v>
      </c>
      <c r="G127" s="41">
        <v>1</v>
      </c>
      <c r="H127" s="441" t="s">
        <v>4577</v>
      </c>
      <c r="I127" s="49">
        <v>44140</v>
      </c>
      <c r="J127" s="441" t="s">
        <v>4578</v>
      </c>
      <c r="K127" s="445" t="s">
        <v>4579</v>
      </c>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row>
    <row r="128" spans="1:40" ht="13">
      <c r="A128" s="40">
        <v>127</v>
      </c>
      <c r="B128" s="40" t="s">
        <v>337</v>
      </c>
      <c r="C128" s="9" t="s">
        <v>4076</v>
      </c>
      <c r="D128" s="441" t="s">
        <v>4132</v>
      </c>
      <c r="E128" s="441" t="s">
        <v>4580</v>
      </c>
      <c r="F128" s="9" t="s">
        <v>4581</v>
      </c>
      <c r="G128" s="41">
        <v>20</v>
      </c>
      <c r="H128" s="441" t="s">
        <v>4101</v>
      </c>
      <c r="I128" s="441" t="s">
        <v>4582</v>
      </c>
      <c r="J128" s="9" t="s">
        <v>4583</v>
      </c>
      <c r="K128" s="58" t="s">
        <v>4584</v>
      </c>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c r="AJ128" s="441"/>
      <c r="AK128" s="441"/>
      <c r="AL128" s="441"/>
      <c r="AM128" s="441"/>
      <c r="AN128" s="441"/>
    </row>
    <row r="129" spans="1:40" ht="13">
      <c r="A129" s="40">
        <v>128</v>
      </c>
      <c r="B129" s="40" t="s">
        <v>338</v>
      </c>
      <c r="C129" s="441" t="s">
        <v>4585</v>
      </c>
      <c r="D129" s="441" t="s">
        <v>4226</v>
      </c>
      <c r="E129" s="441" t="s">
        <v>4227</v>
      </c>
      <c r="F129" s="62" t="s">
        <v>4228</v>
      </c>
      <c r="G129" s="41">
        <v>1</v>
      </c>
      <c r="H129" s="441" t="s">
        <v>4586</v>
      </c>
      <c r="I129" s="441" t="s">
        <v>4566</v>
      </c>
      <c r="J129" s="70" t="s">
        <v>4587</v>
      </c>
      <c r="K129" s="58" t="s">
        <v>4588</v>
      </c>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c r="AJ129" s="441"/>
      <c r="AK129" s="441"/>
      <c r="AL129" s="441"/>
      <c r="AM129" s="441"/>
      <c r="AN129" s="441"/>
    </row>
    <row r="130" spans="1:40" ht="13">
      <c r="A130" s="40">
        <v>129</v>
      </c>
      <c r="B130" s="40" t="s">
        <v>4589</v>
      </c>
      <c r="C130" s="441" t="s">
        <v>4251</v>
      </c>
      <c r="D130" s="441" t="s">
        <v>4132</v>
      </c>
      <c r="E130" s="441" t="s">
        <v>4133</v>
      </c>
      <c r="F130" s="9" t="s">
        <v>4590</v>
      </c>
      <c r="G130" s="41">
        <v>12</v>
      </c>
      <c r="H130" s="441" t="s">
        <v>4591</v>
      </c>
      <c r="I130" s="441" t="s">
        <v>4566</v>
      </c>
      <c r="J130" s="9" t="s">
        <v>4592</v>
      </c>
      <c r="K130" s="58" t="s">
        <v>4593</v>
      </c>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c r="AJ130" s="441"/>
      <c r="AK130" s="441"/>
      <c r="AL130" s="441"/>
      <c r="AM130" s="441"/>
      <c r="AN130" s="441"/>
    </row>
    <row r="131" spans="1:40" ht="13">
      <c r="A131" s="40">
        <v>130</v>
      </c>
      <c r="B131" s="40" t="s">
        <v>343</v>
      </c>
      <c r="C131" s="441" t="s">
        <v>4594</v>
      </c>
      <c r="D131" s="441" t="s">
        <v>4406</v>
      </c>
      <c r="E131" s="441" t="s">
        <v>4595</v>
      </c>
      <c r="F131" s="9" t="s">
        <v>4596</v>
      </c>
      <c r="H131" s="441" t="s">
        <v>4597</v>
      </c>
      <c r="I131" s="441" t="s">
        <v>4463</v>
      </c>
      <c r="J131" s="9" t="s">
        <v>4598</v>
      </c>
      <c r="K131" s="58" t="s">
        <v>4599</v>
      </c>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c r="AJ131" s="441"/>
      <c r="AK131" s="441"/>
      <c r="AL131" s="441"/>
      <c r="AM131" s="441"/>
      <c r="AN131" s="441"/>
    </row>
    <row r="132" spans="1:40" ht="13">
      <c r="A132" s="40">
        <v>131</v>
      </c>
      <c r="B132" s="19" t="s">
        <v>344</v>
      </c>
      <c r="C132" s="441" t="s">
        <v>4341</v>
      </c>
      <c r="D132" s="441" t="s">
        <v>4600</v>
      </c>
      <c r="E132" s="441" t="s">
        <v>4601</v>
      </c>
      <c r="F132" s="9" t="s">
        <v>4602</v>
      </c>
      <c r="G132" s="41">
        <v>308</v>
      </c>
      <c r="H132" s="441" t="s">
        <v>4101</v>
      </c>
      <c r="I132" s="441" t="s">
        <v>4603</v>
      </c>
      <c r="J132" s="9" t="s">
        <v>4604</v>
      </c>
      <c r="K132" s="58" t="s">
        <v>4605</v>
      </c>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c r="AJ132" s="441"/>
      <c r="AK132" s="441"/>
      <c r="AL132" s="441"/>
      <c r="AM132" s="441"/>
      <c r="AN132" s="441"/>
    </row>
    <row r="133" spans="1:40" ht="13">
      <c r="A133" s="40">
        <v>132</v>
      </c>
      <c r="B133" s="19" t="s">
        <v>346</v>
      </c>
      <c r="C133" s="441" t="s">
        <v>4606</v>
      </c>
      <c r="D133" s="441" t="s">
        <v>4033</v>
      </c>
      <c r="E133" s="441" t="s">
        <v>4607</v>
      </c>
      <c r="F133" s="9" t="s">
        <v>4608</v>
      </c>
      <c r="G133" s="41">
        <v>43</v>
      </c>
      <c r="H133" s="441" t="s">
        <v>4101</v>
      </c>
      <c r="I133" s="49">
        <v>43836</v>
      </c>
      <c r="J133" s="9" t="s">
        <v>4609</v>
      </c>
      <c r="K133" s="58" t="s">
        <v>4610</v>
      </c>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c r="AJ133" s="441"/>
      <c r="AK133" s="441"/>
      <c r="AL133" s="441"/>
      <c r="AM133" s="441"/>
      <c r="AN133" s="441"/>
    </row>
    <row r="134" spans="1:40" ht="13">
      <c r="A134" s="40">
        <v>133</v>
      </c>
      <c r="B134" s="40" t="s">
        <v>347</v>
      </c>
      <c r="C134" s="9" t="s">
        <v>4611</v>
      </c>
      <c r="D134" s="441" t="s">
        <v>4045</v>
      </c>
      <c r="E134" s="441" t="s">
        <v>4612</v>
      </c>
      <c r="F134" s="9" t="s">
        <v>4613</v>
      </c>
      <c r="G134" s="41">
        <v>8</v>
      </c>
      <c r="H134" s="441" t="s">
        <v>4614</v>
      </c>
      <c r="I134" s="49">
        <v>43836</v>
      </c>
      <c r="J134" s="9" t="s">
        <v>4615</v>
      </c>
      <c r="K134" s="58" t="s">
        <v>4616</v>
      </c>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c r="AJ134" s="441"/>
      <c r="AK134" s="441"/>
      <c r="AL134" s="441"/>
      <c r="AM134" s="441"/>
      <c r="AN134" s="441"/>
    </row>
    <row r="135" spans="1:40" ht="13">
      <c r="A135" s="40">
        <v>134</v>
      </c>
      <c r="B135" s="40" t="s">
        <v>349</v>
      </c>
      <c r="C135" s="441" t="s">
        <v>4617</v>
      </c>
      <c r="D135" s="441" t="s">
        <v>4045</v>
      </c>
      <c r="E135" s="441" t="s">
        <v>4618</v>
      </c>
      <c r="F135" s="9" t="s">
        <v>4619</v>
      </c>
      <c r="G135" s="41">
        <v>1</v>
      </c>
      <c r="H135" s="441" t="s">
        <v>4620</v>
      </c>
      <c r="I135" s="441" t="s">
        <v>4582</v>
      </c>
      <c r="J135" s="9" t="s">
        <v>4621</v>
      </c>
      <c r="K135" s="58" t="s">
        <v>4622</v>
      </c>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c r="AJ135" s="441"/>
      <c r="AK135" s="441"/>
      <c r="AL135" s="441"/>
      <c r="AM135" s="441"/>
      <c r="AN135" s="441"/>
    </row>
    <row r="136" spans="1:40" ht="13">
      <c r="A136" s="40">
        <v>135</v>
      </c>
      <c r="B136" s="40" t="s">
        <v>350</v>
      </c>
      <c r="C136" s="441" t="s">
        <v>4341</v>
      </c>
      <c r="D136" s="441" t="s">
        <v>4623</v>
      </c>
      <c r="E136" s="441" t="s">
        <v>4624</v>
      </c>
      <c r="F136" s="9" t="s">
        <v>4625</v>
      </c>
      <c r="G136" s="41">
        <v>2</v>
      </c>
      <c r="H136" s="441" t="s">
        <v>4101</v>
      </c>
      <c r="I136" s="49">
        <v>43927</v>
      </c>
      <c r="J136" s="9" t="s">
        <v>4626</v>
      </c>
      <c r="K136" s="58" t="s">
        <v>4627</v>
      </c>
      <c r="L136" s="441"/>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c r="AJ136" s="441"/>
      <c r="AK136" s="441"/>
      <c r="AL136" s="441"/>
      <c r="AM136" s="441"/>
      <c r="AN136" s="441"/>
    </row>
    <row r="137" spans="1:40" ht="13">
      <c r="A137" s="40">
        <v>136</v>
      </c>
      <c r="B137" s="40" t="s">
        <v>352</v>
      </c>
      <c r="C137" s="441" t="s">
        <v>4087</v>
      </c>
      <c r="D137" s="441" t="s">
        <v>4628</v>
      </c>
      <c r="E137" s="441" t="s">
        <v>4629</v>
      </c>
      <c r="F137" s="9" t="s">
        <v>4630</v>
      </c>
      <c r="G137" s="41">
        <v>1</v>
      </c>
      <c r="H137" s="441" t="s">
        <v>4631</v>
      </c>
      <c r="I137" s="441" t="s">
        <v>4632</v>
      </c>
      <c r="J137" s="9" t="s">
        <v>4633</v>
      </c>
      <c r="K137" s="58" t="s">
        <v>4634</v>
      </c>
      <c r="L137" s="441"/>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c r="AJ137" s="441"/>
      <c r="AK137" s="441"/>
      <c r="AL137" s="441"/>
      <c r="AM137" s="441"/>
      <c r="AN137" s="441"/>
    </row>
    <row r="138" spans="1:40" ht="13">
      <c r="A138" s="40">
        <v>137</v>
      </c>
      <c r="B138" s="40" t="s">
        <v>353</v>
      </c>
      <c r="C138" s="441" t="s">
        <v>4635</v>
      </c>
      <c r="D138" s="441" t="s">
        <v>4226</v>
      </c>
      <c r="E138" s="441" t="s">
        <v>4227</v>
      </c>
      <c r="F138" s="9" t="s">
        <v>4636</v>
      </c>
      <c r="G138" s="41">
        <v>2</v>
      </c>
      <c r="H138" s="441" t="s">
        <v>4637</v>
      </c>
      <c r="I138" s="49">
        <v>43957</v>
      </c>
      <c r="J138" s="63" t="s">
        <v>4638</v>
      </c>
      <c r="K138" s="58" t="s">
        <v>4639</v>
      </c>
      <c r="L138" s="441"/>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c r="AJ138" s="441"/>
      <c r="AK138" s="441"/>
      <c r="AL138" s="441"/>
      <c r="AM138" s="441"/>
      <c r="AN138" s="441"/>
    </row>
    <row r="139" spans="1:40" ht="13">
      <c r="A139" s="40">
        <v>138</v>
      </c>
      <c r="B139" s="40" t="s">
        <v>354</v>
      </c>
      <c r="C139" s="441" t="s">
        <v>4640</v>
      </c>
      <c r="D139" s="441" t="s">
        <v>4033</v>
      </c>
      <c r="E139" s="441" t="s">
        <v>4641</v>
      </c>
      <c r="F139" s="9" t="s">
        <v>4642</v>
      </c>
      <c r="G139" s="41">
        <v>3</v>
      </c>
      <c r="H139" s="441" t="s">
        <v>4643</v>
      </c>
      <c r="I139" s="49">
        <v>43957</v>
      </c>
      <c r="J139" s="9" t="s">
        <v>4644</v>
      </c>
      <c r="K139" s="58" t="s">
        <v>4645</v>
      </c>
      <c r="L139" s="441"/>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c r="AJ139" s="441"/>
      <c r="AK139" s="441"/>
      <c r="AL139" s="441"/>
      <c r="AM139" s="441"/>
      <c r="AN139" s="441"/>
    </row>
    <row r="140" spans="1:40" ht="13">
      <c r="A140" s="40">
        <v>139</v>
      </c>
      <c r="B140" s="40" t="s">
        <v>356</v>
      </c>
      <c r="C140" s="441" t="s">
        <v>4131</v>
      </c>
      <c r="D140" s="441" t="s">
        <v>4132</v>
      </c>
      <c r="E140" s="441" t="s">
        <v>4646</v>
      </c>
      <c r="F140" s="436" t="s">
        <v>4647</v>
      </c>
      <c r="G140" s="41">
        <v>73</v>
      </c>
      <c r="H140" s="441" t="s">
        <v>4648</v>
      </c>
      <c r="I140" s="49">
        <v>43896</v>
      </c>
      <c r="J140" s="9" t="s">
        <v>4649</v>
      </c>
      <c r="K140" s="58" t="s">
        <v>4650</v>
      </c>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c r="AJ140" s="441"/>
      <c r="AK140" s="441"/>
      <c r="AL140" s="441"/>
      <c r="AM140" s="441"/>
      <c r="AN140" s="441"/>
    </row>
    <row r="141" spans="1:40" ht="13">
      <c r="A141" s="40">
        <v>140</v>
      </c>
      <c r="B141" s="40" t="s">
        <v>358</v>
      </c>
      <c r="C141" s="441" t="s">
        <v>4412</v>
      </c>
      <c r="D141" s="441" t="s">
        <v>4651</v>
      </c>
      <c r="E141" s="441" t="s">
        <v>4652</v>
      </c>
      <c r="F141" s="441" t="s">
        <v>4653</v>
      </c>
      <c r="G141" s="41">
        <v>2</v>
      </c>
      <c r="H141" s="441" t="s">
        <v>4654</v>
      </c>
      <c r="I141" s="441" t="s">
        <v>4655</v>
      </c>
      <c r="J141" s="9" t="s">
        <v>4656</v>
      </c>
      <c r="K141" s="58" t="s">
        <v>4657</v>
      </c>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c r="AJ141" s="441"/>
      <c r="AK141" s="441"/>
      <c r="AL141" s="441"/>
      <c r="AM141" s="441"/>
      <c r="AN141" s="441"/>
    </row>
    <row r="142" spans="1:40" ht="13">
      <c r="A142" s="40">
        <v>141</v>
      </c>
      <c r="B142" s="40" t="s">
        <v>361</v>
      </c>
      <c r="C142" s="9" t="s">
        <v>4658</v>
      </c>
      <c r="D142" s="441" t="s">
        <v>4628</v>
      </c>
      <c r="E142" s="519" t="s">
        <v>4659</v>
      </c>
      <c r="F142" s="502"/>
      <c r="G142" s="41">
        <v>617</v>
      </c>
      <c r="H142" s="441" t="s">
        <v>4660</v>
      </c>
      <c r="I142" s="49">
        <v>43927</v>
      </c>
      <c r="J142" s="436" t="s">
        <v>4661</v>
      </c>
      <c r="K142" s="58" t="s">
        <v>4662</v>
      </c>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441"/>
      <c r="AL142" s="441"/>
      <c r="AM142" s="441"/>
      <c r="AN142" s="441"/>
    </row>
    <row r="143" spans="1:40" ht="13">
      <c r="A143" s="40">
        <v>142</v>
      </c>
      <c r="B143" s="40" t="s">
        <v>367</v>
      </c>
      <c r="C143" s="441" t="s">
        <v>4663</v>
      </c>
      <c r="D143" s="441" t="s">
        <v>4132</v>
      </c>
      <c r="E143" s="441" t="s">
        <v>4133</v>
      </c>
      <c r="F143" s="9" t="s">
        <v>4664</v>
      </c>
      <c r="G143" s="41">
        <v>2</v>
      </c>
      <c r="H143" s="441" t="s">
        <v>4665</v>
      </c>
      <c r="I143" s="49">
        <v>43927</v>
      </c>
      <c r="J143" s="9" t="s">
        <v>4666</v>
      </c>
      <c r="K143" s="58" t="s">
        <v>4667</v>
      </c>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441"/>
      <c r="AL143" s="441"/>
      <c r="AM143" s="441"/>
      <c r="AN143" s="441"/>
    </row>
    <row r="144" spans="1:40" ht="13">
      <c r="A144" s="40">
        <v>143</v>
      </c>
      <c r="B144" s="40" t="s">
        <v>370</v>
      </c>
      <c r="C144" s="441" t="s">
        <v>4341</v>
      </c>
      <c r="D144" s="441" t="s">
        <v>3923</v>
      </c>
      <c r="E144" s="441" t="s">
        <v>3930</v>
      </c>
      <c r="F144" s="9" t="s">
        <v>4297</v>
      </c>
      <c r="G144" s="41">
        <v>30</v>
      </c>
      <c r="H144" s="441" t="s">
        <v>4101</v>
      </c>
      <c r="I144" s="49">
        <v>44049</v>
      </c>
      <c r="J144" s="9" t="s">
        <v>4668</v>
      </c>
      <c r="K144" s="58" t="s">
        <v>4669</v>
      </c>
      <c r="L144" s="441"/>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row>
    <row r="145" spans="1:40" ht="13">
      <c r="A145" s="40">
        <v>144</v>
      </c>
      <c r="B145" s="40" t="s">
        <v>373</v>
      </c>
      <c r="C145" s="441" t="s">
        <v>3984</v>
      </c>
      <c r="D145" s="441" t="s">
        <v>4033</v>
      </c>
      <c r="E145" s="441" t="s">
        <v>4034</v>
      </c>
      <c r="F145" s="436" t="s">
        <v>4670</v>
      </c>
      <c r="G145" s="41">
        <v>82</v>
      </c>
      <c r="H145" s="60">
        <v>43977</v>
      </c>
      <c r="I145" s="49">
        <v>44049</v>
      </c>
      <c r="J145" s="436" t="s">
        <v>4671</v>
      </c>
      <c r="K145" s="447" t="s">
        <v>4672</v>
      </c>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c r="AJ145" s="441"/>
      <c r="AK145" s="441"/>
      <c r="AL145" s="441"/>
      <c r="AM145" s="441"/>
      <c r="AN145" s="441"/>
    </row>
    <row r="146" spans="1:40" ht="13">
      <c r="A146" s="40">
        <v>145</v>
      </c>
      <c r="B146" s="40" t="s">
        <v>376</v>
      </c>
      <c r="C146" s="441" t="s">
        <v>4673</v>
      </c>
      <c r="D146" s="441" t="s">
        <v>4192</v>
      </c>
      <c r="E146" s="441" t="s">
        <v>4674</v>
      </c>
      <c r="F146" s="436" t="s">
        <v>4675</v>
      </c>
      <c r="G146" s="41">
        <v>1</v>
      </c>
      <c r="H146" s="441" t="s">
        <v>4676</v>
      </c>
      <c r="I146" s="49">
        <v>43835</v>
      </c>
      <c r="J146" s="441" t="s">
        <v>4677</v>
      </c>
      <c r="K146" s="58" t="s">
        <v>4678</v>
      </c>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c r="AJ146" s="441"/>
      <c r="AK146" s="441"/>
      <c r="AL146" s="441"/>
      <c r="AM146" s="441"/>
      <c r="AN146" s="441"/>
    </row>
    <row r="147" spans="1:40" ht="13">
      <c r="A147" s="40">
        <v>146</v>
      </c>
      <c r="B147" s="40" t="s">
        <v>377</v>
      </c>
      <c r="C147" s="441" t="s">
        <v>4679</v>
      </c>
      <c r="D147" s="441" t="s">
        <v>4052</v>
      </c>
      <c r="E147" s="9" t="s">
        <v>4680</v>
      </c>
      <c r="F147" s="9" t="s">
        <v>4681</v>
      </c>
      <c r="G147" s="41">
        <v>1</v>
      </c>
      <c r="H147" s="441" t="s">
        <v>4087</v>
      </c>
      <c r="I147" s="49">
        <v>44049</v>
      </c>
      <c r="J147" s="9" t="s">
        <v>4682</v>
      </c>
      <c r="K147" s="58" t="s">
        <v>4683</v>
      </c>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c r="AJ147" s="441"/>
      <c r="AK147" s="441"/>
      <c r="AL147" s="441"/>
      <c r="AM147" s="441"/>
      <c r="AN147" s="441"/>
    </row>
    <row r="148" spans="1:40" ht="13">
      <c r="A148" s="40">
        <v>147</v>
      </c>
      <c r="B148" s="40" t="s">
        <v>378</v>
      </c>
      <c r="C148" s="441" t="s">
        <v>4684</v>
      </c>
      <c r="D148" s="441" t="s">
        <v>3923</v>
      </c>
      <c r="E148" s="441" t="s">
        <v>4685</v>
      </c>
      <c r="F148" s="9" t="s">
        <v>4686</v>
      </c>
      <c r="G148" s="41">
        <v>3</v>
      </c>
      <c r="H148" s="441" t="s">
        <v>4101</v>
      </c>
      <c r="I148" s="49">
        <v>44171</v>
      </c>
      <c r="J148" s="9" t="s">
        <v>4687</v>
      </c>
      <c r="K148" s="58" t="s">
        <v>4688</v>
      </c>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c r="AJ148" s="441"/>
      <c r="AK148" s="441"/>
      <c r="AL148" s="441"/>
      <c r="AM148" s="441"/>
      <c r="AN148" s="441"/>
    </row>
    <row r="149" spans="1:40" ht="13">
      <c r="A149" s="40">
        <v>148</v>
      </c>
      <c r="B149" s="40" t="s">
        <v>380</v>
      </c>
      <c r="C149" s="9" t="s">
        <v>4689</v>
      </c>
      <c r="D149" s="441" t="s">
        <v>4132</v>
      </c>
      <c r="E149" s="441" t="s">
        <v>4690</v>
      </c>
      <c r="F149" s="9" t="s">
        <v>4691</v>
      </c>
      <c r="G149" s="41">
        <v>26</v>
      </c>
      <c r="H149" s="441" t="s">
        <v>4692</v>
      </c>
      <c r="I149" s="441" t="s">
        <v>4693</v>
      </c>
      <c r="J149" s="9" t="s">
        <v>4694</v>
      </c>
      <c r="K149" s="58" t="s">
        <v>4695</v>
      </c>
      <c r="L149" s="441"/>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c r="AJ149" s="441"/>
      <c r="AK149" s="441"/>
      <c r="AL149" s="441"/>
      <c r="AM149" s="441"/>
      <c r="AN149" s="441"/>
    </row>
    <row r="150" spans="1:40" ht="13">
      <c r="A150" s="40">
        <v>149</v>
      </c>
      <c r="B150" s="40" t="s">
        <v>382</v>
      </c>
      <c r="C150" s="441" t="s">
        <v>4349</v>
      </c>
      <c r="D150" s="441" t="s">
        <v>4628</v>
      </c>
      <c r="E150" s="441" t="s">
        <v>4696</v>
      </c>
      <c r="F150" s="441" t="s">
        <v>4697</v>
      </c>
      <c r="G150" s="41">
        <v>54</v>
      </c>
      <c r="H150" s="441" t="s">
        <v>4698</v>
      </c>
      <c r="I150" s="441" t="s">
        <v>4699</v>
      </c>
      <c r="J150" s="441" t="s">
        <v>4700</v>
      </c>
      <c r="K150" s="58" t="s">
        <v>4701</v>
      </c>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c r="AJ150" s="441"/>
      <c r="AK150" s="441"/>
      <c r="AL150" s="441"/>
      <c r="AM150" s="441"/>
      <c r="AN150" s="441"/>
    </row>
    <row r="151" spans="1:40" ht="13">
      <c r="A151" s="40">
        <v>150</v>
      </c>
      <c r="B151" s="40" t="s">
        <v>387</v>
      </c>
      <c r="C151" s="441" t="s">
        <v>4349</v>
      </c>
      <c r="D151" s="441" t="s">
        <v>4132</v>
      </c>
      <c r="E151" s="441" t="s">
        <v>4133</v>
      </c>
      <c r="F151" s="441" t="s">
        <v>4702</v>
      </c>
      <c r="G151" s="41">
        <v>462</v>
      </c>
      <c r="H151" s="441" t="s">
        <v>4703</v>
      </c>
      <c r="I151" s="49">
        <v>44110</v>
      </c>
      <c r="J151" s="441" t="s">
        <v>4704</v>
      </c>
      <c r="K151" s="58" t="s">
        <v>4705</v>
      </c>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c r="AJ151" s="441"/>
      <c r="AK151" s="441"/>
      <c r="AL151" s="441"/>
      <c r="AM151" s="441"/>
      <c r="AN151" s="441"/>
    </row>
    <row r="152" spans="1:40" ht="13">
      <c r="A152" s="40">
        <v>151</v>
      </c>
      <c r="B152" s="40" t="s">
        <v>391</v>
      </c>
      <c r="C152" s="441" t="s">
        <v>4087</v>
      </c>
      <c r="D152" s="441" t="s">
        <v>3923</v>
      </c>
      <c r="E152" s="441" t="s">
        <v>4685</v>
      </c>
      <c r="F152" s="9" t="s">
        <v>4706</v>
      </c>
      <c r="G152" s="41">
        <v>92</v>
      </c>
      <c r="H152" s="441" t="s">
        <v>4087</v>
      </c>
      <c r="I152" s="49">
        <v>44079</v>
      </c>
      <c r="J152" s="441" t="s">
        <v>4707</v>
      </c>
      <c r="K152" s="445" t="s">
        <v>4708</v>
      </c>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c r="AJ152" s="441"/>
      <c r="AK152" s="441"/>
      <c r="AL152" s="441"/>
      <c r="AM152" s="441"/>
      <c r="AN152" s="441"/>
    </row>
    <row r="153" spans="1:40" ht="13">
      <c r="A153" s="40">
        <v>152</v>
      </c>
      <c r="B153" s="40" t="s">
        <v>394</v>
      </c>
      <c r="C153" s="441" t="s">
        <v>4087</v>
      </c>
      <c r="D153" s="441" t="s">
        <v>4110</v>
      </c>
      <c r="E153" s="441" t="s">
        <v>4709</v>
      </c>
      <c r="F153" s="9" t="s">
        <v>4710</v>
      </c>
      <c r="G153" s="41">
        <v>1</v>
      </c>
      <c r="H153" s="441" t="s">
        <v>4087</v>
      </c>
      <c r="I153" s="441" t="s">
        <v>4304</v>
      </c>
      <c r="J153" s="441" t="s">
        <v>4711</v>
      </c>
      <c r="K153" s="445" t="s">
        <v>4712</v>
      </c>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c r="AJ153" s="441"/>
      <c r="AK153" s="441"/>
      <c r="AL153" s="441"/>
      <c r="AM153" s="441"/>
      <c r="AN153" s="441"/>
    </row>
    <row r="154" spans="1:40" ht="13">
      <c r="A154" s="40">
        <v>153</v>
      </c>
      <c r="B154" s="40" t="s">
        <v>395</v>
      </c>
      <c r="C154" s="441" t="s">
        <v>4087</v>
      </c>
      <c r="D154" s="441" t="s">
        <v>4110</v>
      </c>
      <c r="E154" s="441" t="s">
        <v>4713</v>
      </c>
      <c r="F154" s="9" t="s">
        <v>4714</v>
      </c>
      <c r="G154" s="41">
        <v>1</v>
      </c>
      <c r="H154" s="441" t="s">
        <v>4087</v>
      </c>
      <c r="I154" s="49">
        <v>44017</v>
      </c>
      <c r="J154" s="441" t="s">
        <v>4715</v>
      </c>
      <c r="K154" s="445" t="s">
        <v>4716</v>
      </c>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c r="AJ154" s="441"/>
      <c r="AK154" s="441"/>
      <c r="AL154" s="441"/>
      <c r="AM154" s="441"/>
      <c r="AN154" s="441"/>
    </row>
    <row r="155" spans="1:40" ht="13">
      <c r="A155" s="40">
        <v>154</v>
      </c>
      <c r="B155" s="40" t="s">
        <v>397</v>
      </c>
      <c r="C155" s="441" t="s">
        <v>4459</v>
      </c>
      <c r="D155" s="441" t="s">
        <v>4132</v>
      </c>
      <c r="E155" s="441" t="s">
        <v>4717</v>
      </c>
      <c r="F155" s="441" t="s">
        <v>4718</v>
      </c>
      <c r="G155" s="41">
        <v>1</v>
      </c>
      <c r="H155" s="441" t="s">
        <v>4719</v>
      </c>
      <c r="I155" s="49">
        <v>43867</v>
      </c>
      <c r="J155" s="441" t="s">
        <v>4720</v>
      </c>
      <c r="K155" s="58" t="s">
        <v>4721</v>
      </c>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c r="AJ155" s="441"/>
      <c r="AK155" s="441"/>
      <c r="AL155" s="441"/>
      <c r="AM155" s="441"/>
      <c r="AN155" s="441"/>
    </row>
    <row r="156" spans="1:40" ht="13">
      <c r="A156" s="40">
        <v>155</v>
      </c>
      <c r="B156" s="40" t="s">
        <v>399</v>
      </c>
      <c r="C156" s="9" t="s">
        <v>4412</v>
      </c>
      <c r="D156" s="441" t="s">
        <v>4628</v>
      </c>
      <c r="E156" s="441" t="s">
        <v>4722</v>
      </c>
      <c r="F156" s="9" t="s">
        <v>4723</v>
      </c>
      <c r="G156" s="41">
        <v>88</v>
      </c>
      <c r="H156" s="441" t="s">
        <v>4724</v>
      </c>
      <c r="I156" s="49">
        <v>44080</v>
      </c>
      <c r="J156" s="9" t="s">
        <v>4725</v>
      </c>
      <c r="K156" s="58" t="s">
        <v>4726</v>
      </c>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c r="AJ156" s="441"/>
      <c r="AK156" s="441"/>
      <c r="AL156" s="441"/>
      <c r="AM156" s="441"/>
      <c r="AN156" s="441"/>
    </row>
    <row r="157" spans="1:40" ht="13">
      <c r="A157" s="40">
        <v>156</v>
      </c>
      <c r="B157" s="40" t="s">
        <v>401</v>
      </c>
      <c r="C157" s="441" t="s">
        <v>4727</v>
      </c>
      <c r="D157" s="441" t="s">
        <v>4033</v>
      </c>
      <c r="E157" s="62" t="s">
        <v>4728</v>
      </c>
      <c r="F157" s="441" t="s">
        <v>4729</v>
      </c>
      <c r="G157" s="41">
        <v>4</v>
      </c>
      <c r="H157" s="441" t="s">
        <v>4730</v>
      </c>
      <c r="I157" s="49">
        <v>43957</v>
      </c>
      <c r="J157" s="9" t="s">
        <v>4731</v>
      </c>
      <c r="K157" s="58" t="s">
        <v>4732</v>
      </c>
      <c r="L157" s="441"/>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c r="AJ157" s="441"/>
      <c r="AK157" s="441"/>
      <c r="AL157" s="441"/>
      <c r="AM157" s="441"/>
      <c r="AN157" s="441"/>
    </row>
    <row r="158" spans="1:40" ht="13">
      <c r="A158" s="40">
        <v>157</v>
      </c>
      <c r="B158" s="40" t="s">
        <v>405</v>
      </c>
      <c r="C158" s="9" t="s">
        <v>4733</v>
      </c>
      <c r="D158" s="441" t="s">
        <v>3923</v>
      </c>
      <c r="E158" s="441" t="s">
        <v>4734</v>
      </c>
      <c r="F158" s="9" t="s">
        <v>4735</v>
      </c>
      <c r="G158" s="41">
        <v>1</v>
      </c>
      <c r="H158" s="441"/>
      <c r="I158" s="441" t="s">
        <v>4736</v>
      </c>
      <c r="J158" s="9" t="s">
        <v>4737</v>
      </c>
      <c r="K158" s="58" t="s">
        <v>4738</v>
      </c>
      <c r="L158" s="441"/>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c r="AJ158" s="441"/>
      <c r="AK158" s="441"/>
      <c r="AL158" s="441"/>
      <c r="AM158" s="441"/>
      <c r="AN158" s="441"/>
    </row>
    <row r="159" spans="1:40" ht="13">
      <c r="A159" s="40">
        <v>158</v>
      </c>
      <c r="B159" s="40" t="s">
        <v>410</v>
      </c>
      <c r="C159" s="441" t="s">
        <v>4679</v>
      </c>
      <c r="D159" s="441" t="s">
        <v>4132</v>
      </c>
      <c r="E159" s="441" t="s">
        <v>4133</v>
      </c>
      <c r="F159" s="9" t="s">
        <v>4739</v>
      </c>
      <c r="G159" s="41">
        <v>241</v>
      </c>
      <c r="H159" s="441" t="s">
        <v>4101</v>
      </c>
      <c r="I159" s="441" t="s">
        <v>4740</v>
      </c>
      <c r="J159" s="9" t="s">
        <v>4741</v>
      </c>
      <c r="K159" s="58" t="s">
        <v>4742</v>
      </c>
      <c r="L159" s="441"/>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c r="AJ159" s="441"/>
      <c r="AK159" s="441"/>
      <c r="AL159" s="441"/>
      <c r="AM159" s="441"/>
      <c r="AN159" s="441"/>
    </row>
    <row r="160" spans="1:40" ht="13">
      <c r="A160" s="40">
        <v>159</v>
      </c>
      <c r="B160" s="40" t="s">
        <v>413</v>
      </c>
      <c r="C160" s="441" t="s">
        <v>4743</v>
      </c>
      <c r="D160" s="441" t="s">
        <v>4132</v>
      </c>
      <c r="E160" s="441" t="s">
        <v>4133</v>
      </c>
      <c r="F160" s="441" t="s">
        <v>4744</v>
      </c>
      <c r="G160" s="41">
        <v>2</v>
      </c>
      <c r="H160" s="441" t="s">
        <v>4745</v>
      </c>
      <c r="I160" s="441" t="s">
        <v>4736</v>
      </c>
      <c r="J160" s="9" t="s">
        <v>4746</v>
      </c>
      <c r="K160" s="58" t="s">
        <v>4747</v>
      </c>
      <c r="L160" s="441"/>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c r="AJ160" s="441"/>
      <c r="AK160" s="441"/>
      <c r="AL160" s="441"/>
      <c r="AM160" s="441"/>
      <c r="AN160" s="441"/>
    </row>
    <row r="161" spans="1:40" ht="13">
      <c r="A161" s="40">
        <v>160</v>
      </c>
      <c r="B161" s="40" t="s">
        <v>416</v>
      </c>
      <c r="C161" s="441" t="s">
        <v>4087</v>
      </c>
      <c r="D161" s="441" t="s">
        <v>4563</v>
      </c>
      <c r="E161" s="441" t="s">
        <v>4748</v>
      </c>
      <c r="F161" s="441" t="s">
        <v>4749</v>
      </c>
      <c r="G161" s="41">
        <v>1</v>
      </c>
      <c r="H161" s="60">
        <v>43991</v>
      </c>
      <c r="I161" s="49">
        <v>44080</v>
      </c>
      <c r="J161" s="9" t="s">
        <v>4750</v>
      </c>
      <c r="K161" s="58" t="s">
        <v>4751</v>
      </c>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c r="AJ161" s="441"/>
      <c r="AK161" s="441"/>
      <c r="AL161" s="441"/>
      <c r="AM161" s="441"/>
      <c r="AN161" s="441"/>
    </row>
    <row r="162" spans="1:40" ht="13">
      <c r="A162" s="40">
        <v>161</v>
      </c>
      <c r="B162" s="40" t="s">
        <v>418</v>
      </c>
      <c r="C162" s="441" t="s">
        <v>4752</v>
      </c>
      <c r="D162" s="441" t="s">
        <v>3923</v>
      </c>
      <c r="E162" s="441" t="s">
        <v>3930</v>
      </c>
      <c r="F162" s="9" t="s">
        <v>4753</v>
      </c>
      <c r="G162" s="41">
        <v>37</v>
      </c>
      <c r="H162" s="441" t="s">
        <v>4754</v>
      </c>
      <c r="I162" s="441" t="s">
        <v>4699</v>
      </c>
      <c r="J162" s="9" t="s">
        <v>4755</v>
      </c>
      <c r="K162" s="58" t="s">
        <v>4756</v>
      </c>
      <c r="L162" s="441"/>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c r="AJ162" s="441"/>
      <c r="AK162" s="441"/>
      <c r="AL162" s="441"/>
      <c r="AM162" s="441"/>
      <c r="AN162" s="441"/>
    </row>
    <row r="163" spans="1:40" ht="13">
      <c r="A163" s="40">
        <v>162</v>
      </c>
      <c r="B163" s="40" t="s">
        <v>4757</v>
      </c>
      <c r="C163" s="441" t="s">
        <v>4635</v>
      </c>
      <c r="D163" s="441" t="s">
        <v>3923</v>
      </c>
      <c r="E163" s="441" t="s">
        <v>4685</v>
      </c>
      <c r="F163" s="9" t="s">
        <v>4758</v>
      </c>
      <c r="G163" s="41">
        <v>7</v>
      </c>
      <c r="H163" s="441" t="s">
        <v>4759</v>
      </c>
      <c r="I163" s="441" t="s">
        <v>4760</v>
      </c>
      <c r="J163" s="9" t="s">
        <v>4761</v>
      </c>
      <c r="K163" s="58" t="s">
        <v>4762</v>
      </c>
      <c r="L163" s="441"/>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c r="AJ163" s="441"/>
      <c r="AK163" s="441"/>
      <c r="AL163" s="441"/>
      <c r="AM163" s="441"/>
      <c r="AN163" s="441"/>
    </row>
    <row r="164" spans="1:40" ht="13">
      <c r="A164" s="40">
        <v>163</v>
      </c>
      <c r="B164" s="40" t="s">
        <v>422</v>
      </c>
      <c r="C164" s="441" t="s">
        <v>4763</v>
      </c>
      <c r="D164" s="441" t="s">
        <v>4132</v>
      </c>
      <c r="E164" s="441" t="s">
        <v>4764</v>
      </c>
      <c r="F164" s="9" t="s">
        <v>4765</v>
      </c>
      <c r="G164" s="41">
        <v>1</v>
      </c>
      <c r="H164" s="441"/>
      <c r="I164" s="441" t="s">
        <v>4766</v>
      </c>
      <c r="J164" s="64" t="s">
        <v>4767</v>
      </c>
      <c r="K164" s="58" t="s">
        <v>4768</v>
      </c>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c r="AJ164" s="441"/>
      <c r="AK164" s="441"/>
      <c r="AL164" s="441"/>
      <c r="AM164" s="441"/>
      <c r="AN164" s="441"/>
    </row>
    <row r="165" spans="1:40" ht="13">
      <c r="A165" s="40">
        <v>164</v>
      </c>
      <c r="B165" s="40" t="s">
        <v>424</v>
      </c>
      <c r="C165" s="441" t="s">
        <v>4769</v>
      </c>
      <c r="D165" s="441" t="s">
        <v>4062</v>
      </c>
      <c r="E165" s="441" t="s">
        <v>4770</v>
      </c>
      <c r="F165" s="64" t="s">
        <v>4771</v>
      </c>
      <c r="G165" s="41">
        <v>1</v>
      </c>
      <c r="H165" s="441" t="s">
        <v>4772</v>
      </c>
      <c r="I165" s="441" t="s">
        <v>4760</v>
      </c>
      <c r="J165" s="9" t="s">
        <v>4773</v>
      </c>
      <c r="K165" s="58" t="s">
        <v>4774</v>
      </c>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c r="AJ165" s="441"/>
      <c r="AK165" s="441"/>
      <c r="AL165" s="441"/>
      <c r="AM165" s="441"/>
      <c r="AN165" s="441"/>
    </row>
    <row r="166" spans="1:40" ht="13">
      <c r="A166" s="40">
        <v>165</v>
      </c>
      <c r="B166" s="40" t="s">
        <v>426</v>
      </c>
      <c r="C166" s="441" t="s">
        <v>4087</v>
      </c>
      <c r="D166" s="441" t="s">
        <v>4110</v>
      </c>
      <c r="E166" s="441" t="s">
        <v>4775</v>
      </c>
      <c r="F166" s="9" t="s">
        <v>4776</v>
      </c>
      <c r="G166" s="41">
        <v>2</v>
      </c>
      <c r="H166" s="441" t="s">
        <v>4087</v>
      </c>
      <c r="I166" s="441" t="s">
        <v>4760</v>
      </c>
      <c r="J166" s="9" t="s">
        <v>4777</v>
      </c>
      <c r="K166" s="58" t="s">
        <v>4778</v>
      </c>
      <c r="L166" s="441"/>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c r="AJ166" s="441"/>
      <c r="AK166" s="441"/>
      <c r="AL166" s="441"/>
      <c r="AM166" s="441"/>
      <c r="AN166" s="441"/>
    </row>
    <row r="167" spans="1:40" ht="13">
      <c r="A167" s="40">
        <v>166</v>
      </c>
      <c r="B167" s="40" t="s">
        <v>428</v>
      </c>
      <c r="C167" s="441" t="s">
        <v>4679</v>
      </c>
      <c r="D167" s="441" t="s">
        <v>4117</v>
      </c>
      <c r="E167" s="441" t="s">
        <v>4779</v>
      </c>
      <c r="F167" s="9" t="s">
        <v>4780</v>
      </c>
      <c r="G167" s="41">
        <v>1</v>
      </c>
      <c r="H167" s="441" t="s">
        <v>4101</v>
      </c>
      <c r="I167" s="441" t="s">
        <v>4766</v>
      </c>
      <c r="J167" s="9" t="s">
        <v>4781</v>
      </c>
      <c r="K167" s="58" t="s">
        <v>4782</v>
      </c>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row>
    <row r="168" spans="1:40" ht="13">
      <c r="A168" s="40">
        <v>167</v>
      </c>
      <c r="B168" s="40" t="s">
        <v>429</v>
      </c>
      <c r="C168" s="441" t="s">
        <v>4783</v>
      </c>
      <c r="D168" s="441" t="s">
        <v>4784</v>
      </c>
      <c r="E168" s="441" t="s">
        <v>4674</v>
      </c>
      <c r="F168" s="9" t="s">
        <v>4194</v>
      </c>
      <c r="G168" s="41">
        <v>1</v>
      </c>
      <c r="H168" s="441" t="s">
        <v>4785</v>
      </c>
      <c r="I168" s="49">
        <v>44171</v>
      </c>
      <c r="J168" s="441" t="s">
        <v>4786</v>
      </c>
      <c r="K168" s="58" t="s">
        <v>4787</v>
      </c>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c r="AJ168" s="441"/>
      <c r="AK168" s="441"/>
      <c r="AL168" s="441"/>
      <c r="AM168" s="441"/>
      <c r="AN168" s="441"/>
    </row>
    <row r="169" spans="1:40" ht="13">
      <c r="A169" s="40">
        <v>168</v>
      </c>
      <c r="B169" s="40" t="s">
        <v>430</v>
      </c>
      <c r="C169" s="441" t="s">
        <v>4087</v>
      </c>
      <c r="D169" s="441" t="s">
        <v>3923</v>
      </c>
      <c r="E169" s="441" t="s">
        <v>3930</v>
      </c>
      <c r="F169" s="9" t="s">
        <v>4788</v>
      </c>
      <c r="G169" s="41">
        <v>31</v>
      </c>
      <c r="H169" s="441" t="s">
        <v>4789</v>
      </c>
      <c r="I169" s="49">
        <v>44139</v>
      </c>
      <c r="J169" s="9" t="s">
        <v>4790</v>
      </c>
      <c r="K169" s="447" t="s">
        <v>4791</v>
      </c>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1"/>
      <c r="AN169" s="441"/>
    </row>
    <row r="170" spans="1:40" ht="13">
      <c r="A170" s="40">
        <v>169</v>
      </c>
      <c r="B170" s="40" t="s">
        <v>433</v>
      </c>
      <c r="C170" s="441" t="s">
        <v>4459</v>
      </c>
      <c r="D170" s="441" t="s">
        <v>4792</v>
      </c>
      <c r="E170" s="441" t="s">
        <v>4793</v>
      </c>
      <c r="F170" s="441" t="s">
        <v>4794</v>
      </c>
      <c r="G170" s="41">
        <v>2</v>
      </c>
      <c r="H170" s="441" t="s">
        <v>4795</v>
      </c>
      <c r="I170" s="441" t="s">
        <v>4796</v>
      </c>
      <c r="J170" s="9" t="s">
        <v>4797</v>
      </c>
      <c r="K170" s="58" t="s">
        <v>4798</v>
      </c>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row>
    <row r="171" spans="1:40" ht="13">
      <c r="A171" s="40">
        <v>170</v>
      </c>
      <c r="B171" s="40" t="s">
        <v>436</v>
      </c>
      <c r="C171" s="441" t="s">
        <v>4016</v>
      </c>
      <c r="D171" s="441" t="s">
        <v>4799</v>
      </c>
      <c r="E171" s="441" t="s">
        <v>4800</v>
      </c>
      <c r="F171" s="436" t="s">
        <v>4801</v>
      </c>
      <c r="G171" s="41">
        <v>1</v>
      </c>
      <c r="H171" s="441" t="s">
        <v>4802</v>
      </c>
      <c r="I171" s="441" t="s">
        <v>4803</v>
      </c>
      <c r="J171" s="9" t="s">
        <v>4804</v>
      </c>
      <c r="K171" s="58" t="s">
        <v>4805</v>
      </c>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c r="AJ171" s="441"/>
      <c r="AK171" s="441"/>
      <c r="AL171" s="441"/>
      <c r="AM171" s="441"/>
      <c r="AN171" s="441"/>
    </row>
    <row r="172" spans="1:40" ht="13">
      <c r="A172" s="40">
        <v>171</v>
      </c>
      <c r="B172" s="40" t="s">
        <v>437</v>
      </c>
      <c r="C172" s="441" t="s">
        <v>4806</v>
      </c>
      <c r="D172" s="441" t="s">
        <v>3923</v>
      </c>
      <c r="E172" s="441" t="s">
        <v>3930</v>
      </c>
      <c r="F172" s="436" t="s">
        <v>4807</v>
      </c>
      <c r="G172" s="41">
        <v>1</v>
      </c>
      <c r="H172" s="441"/>
      <c r="I172" s="49">
        <v>43868</v>
      </c>
      <c r="J172" s="9" t="s">
        <v>4808</v>
      </c>
      <c r="K172" s="58" t="s">
        <v>4809</v>
      </c>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c r="AJ172" s="441"/>
      <c r="AK172" s="441"/>
      <c r="AL172" s="441"/>
      <c r="AM172" s="441"/>
      <c r="AN172" s="441"/>
    </row>
    <row r="173" spans="1:40" ht="13">
      <c r="A173" s="40">
        <v>172</v>
      </c>
      <c r="B173" s="40" t="s">
        <v>438</v>
      </c>
      <c r="C173" s="441" t="s">
        <v>4810</v>
      </c>
      <c r="D173" s="441" t="s">
        <v>4811</v>
      </c>
      <c r="E173" s="441" t="s">
        <v>4812</v>
      </c>
      <c r="F173" s="441" t="s">
        <v>4813</v>
      </c>
      <c r="G173" s="41">
        <v>1</v>
      </c>
      <c r="H173" s="441" t="s">
        <v>4814</v>
      </c>
      <c r="I173" s="441" t="s">
        <v>4815</v>
      </c>
      <c r="J173" s="9" t="s">
        <v>4816</v>
      </c>
      <c r="K173" s="58" t="s">
        <v>4817</v>
      </c>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1"/>
      <c r="AN173" s="441"/>
    </row>
    <row r="174" spans="1:40" ht="13">
      <c r="A174" s="40">
        <v>173</v>
      </c>
      <c r="B174" s="40" t="s">
        <v>439</v>
      </c>
      <c r="C174" s="441" t="s">
        <v>4818</v>
      </c>
      <c r="D174" s="441" t="s">
        <v>4045</v>
      </c>
      <c r="E174" s="441" t="s">
        <v>4046</v>
      </c>
      <c r="F174" s="441" t="s">
        <v>4819</v>
      </c>
      <c r="G174" s="41">
        <v>1</v>
      </c>
      <c r="H174" s="441" t="s">
        <v>4101</v>
      </c>
      <c r="I174" s="49">
        <v>43837</v>
      </c>
      <c r="J174" s="9" t="s">
        <v>4820</v>
      </c>
      <c r="K174" s="58" t="s">
        <v>4821</v>
      </c>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c r="AJ174" s="441"/>
      <c r="AK174" s="441"/>
      <c r="AL174" s="441"/>
      <c r="AM174" s="441"/>
      <c r="AN174" s="441"/>
    </row>
    <row r="175" spans="1:40" ht="13">
      <c r="A175" s="40">
        <v>174</v>
      </c>
      <c r="B175" s="40" t="s">
        <v>440</v>
      </c>
      <c r="C175" s="441" t="s">
        <v>4092</v>
      </c>
      <c r="D175" s="441" t="s">
        <v>4132</v>
      </c>
      <c r="E175" s="441" t="s">
        <v>4822</v>
      </c>
      <c r="F175" s="9" t="s">
        <v>4823</v>
      </c>
      <c r="G175" s="41">
        <v>17</v>
      </c>
      <c r="H175" s="441" t="s">
        <v>4824</v>
      </c>
      <c r="I175" s="49">
        <v>43897</v>
      </c>
      <c r="J175" s="9" t="s">
        <v>4825</v>
      </c>
      <c r="K175" s="58" t="s">
        <v>4826</v>
      </c>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c r="AJ175" s="441"/>
      <c r="AK175" s="441"/>
      <c r="AL175" s="441"/>
      <c r="AM175" s="441"/>
      <c r="AN175" s="441"/>
    </row>
    <row r="176" spans="1:40" ht="13">
      <c r="A176" s="40">
        <v>175</v>
      </c>
      <c r="B176" s="40" t="s">
        <v>441</v>
      </c>
      <c r="C176" s="441" t="s">
        <v>4827</v>
      </c>
      <c r="D176" s="441" t="s">
        <v>4062</v>
      </c>
      <c r="E176" s="441" t="s">
        <v>4828</v>
      </c>
      <c r="F176" s="9" t="s">
        <v>4829</v>
      </c>
      <c r="G176" s="41">
        <v>1</v>
      </c>
      <c r="H176" s="441" t="s">
        <v>4830</v>
      </c>
      <c r="I176" s="441" t="s">
        <v>4815</v>
      </c>
      <c r="J176" s="9" t="s">
        <v>4831</v>
      </c>
      <c r="K176" s="58" t="s">
        <v>4832</v>
      </c>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c r="AJ176" s="441"/>
      <c r="AK176" s="441"/>
      <c r="AL176" s="441"/>
      <c r="AM176" s="441"/>
      <c r="AN176" s="441"/>
    </row>
    <row r="177" spans="1:40" ht="13">
      <c r="A177" s="40">
        <v>176</v>
      </c>
      <c r="B177" s="40" t="s">
        <v>442</v>
      </c>
      <c r="C177" s="441" t="s">
        <v>4225</v>
      </c>
      <c r="D177" s="441" t="s">
        <v>4132</v>
      </c>
      <c r="E177" s="441" t="s">
        <v>4822</v>
      </c>
      <c r="F177" s="9" t="s">
        <v>4833</v>
      </c>
      <c r="G177" s="41">
        <v>1</v>
      </c>
      <c r="H177" s="441" t="s">
        <v>4101</v>
      </c>
      <c r="I177" s="441" t="s">
        <v>4815</v>
      </c>
      <c r="J177" s="9" t="s">
        <v>4834</v>
      </c>
      <c r="K177" s="58" t="s">
        <v>4835</v>
      </c>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c r="AJ177" s="441"/>
      <c r="AK177" s="441"/>
      <c r="AL177" s="441"/>
      <c r="AM177" s="441"/>
      <c r="AN177" s="441"/>
    </row>
    <row r="178" spans="1:40" ht="13">
      <c r="A178" s="40">
        <v>177</v>
      </c>
      <c r="B178" s="40" t="s">
        <v>443</v>
      </c>
      <c r="C178" s="441" t="s">
        <v>4087</v>
      </c>
      <c r="D178" s="441" t="s">
        <v>3923</v>
      </c>
      <c r="E178" s="441" t="s">
        <v>4836</v>
      </c>
      <c r="F178" s="9" t="s">
        <v>4837</v>
      </c>
      <c r="G178" s="41">
        <v>14</v>
      </c>
      <c r="H178" s="441"/>
      <c r="I178" s="441" t="s">
        <v>4178</v>
      </c>
      <c r="J178" s="9" t="s">
        <v>4838</v>
      </c>
      <c r="K178" s="58" t="s">
        <v>4839</v>
      </c>
      <c r="L178" s="441"/>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c r="AJ178" s="441"/>
      <c r="AK178" s="441"/>
      <c r="AL178" s="441"/>
      <c r="AM178" s="441"/>
      <c r="AN178" s="441"/>
    </row>
    <row r="179" spans="1:40" ht="13">
      <c r="A179" s="40">
        <v>178</v>
      </c>
      <c r="B179" s="40" t="s">
        <v>180</v>
      </c>
      <c r="C179" s="441" t="s">
        <v>4840</v>
      </c>
      <c r="D179" s="441" t="s">
        <v>3923</v>
      </c>
      <c r="E179" s="441" t="s">
        <v>4836</v>
      </c>
      <c r="F179" s="441" t="s">
        <v>4841</v>
      </c>
      <c r="H179" s="441"/>
      <c r="I179" s="441" t="s">
        <v>4123</v>
      </c>
      <c r="J179" s="441" t="s">
        <v>4842</v>
      </c>
      <c r="K179" s="58" t="s">
        <v>4843</v>
      </c>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c r="AJ179" s="441"/>
      <c r="AK179" s="441"/>
      <c r="AL179" s="441"/>
      <c r="AM179" s="441"/>
      <c r="AN179" s="441"/>
    </row>
    <row r="180" spans="1:40" ht="13">
      <c r="A180" s="40">
        <v>179</v>
      </c>
      <c r="B180" s="40" t="s">
        <v>444</v>
      </c>
      <c r="C180" s="9" t="s">
        <v>4349</v>
      </c>
      <c r="D180" s="441" t="s">
        <v>4406</v>
      </c>
      <c r="E180" s="441" t="s">
        <v>4407</v>
      </c>
      <c r="F180" s="9" t="s">
        <v>4844</v>
      </c>
      <c r="G180" s="41">
        <v>9</v>
      </c>
      <c r="H180" s="441" t="s">
        <v>4845</v>
      </c>
      <c r="I180" s="49">
        <v>44017</v>
      </c>
      <c r="J180" s="9" t="s">
        <v>4846</v>
      </c>
      <c r="K180" s="58" t="s">
        <v>4847</v>
      </c>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c r="AJ180" s="441"/>
      <c r="AK180" s="441"/>
      <c r="AL180" s="441"/>
      <c r="AM180" s="441"/>
      <c r="AN180" s="441"/>
    </row>
    <row r="181" spans="1:40" ht="13">
      <c r="A181" s="40">
        <v>180</v>
      </c>
      <c r="B181" s="40" t="s">
        <v>445</v>
      </c>
      <c r="C181" s="441" t="s">
        <v>4848</v>
      </c>
      <c r="D181" s="441" t="s">
        <v>3923</v>
      </c>
      <c r="E181" s="441" t="s">
        <v>3930</v>
      </c>
      <c r="F181" s="441" t="s">
        <v>4849</v>
      </c>
      <c r="G181" s="41">
        <v>40</v>
      </c>
      <c r="H181" s="441"/>
      <c r="I181" s="49">
        <v>43894</v>
      </c>
      <c r="J181" s="70" t="s">
        <v>4850</v>
      </c>
      <c r="K181" s="58" t="s">
        <v>4851</v>
      </c>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1"/>
      <c r="AN181" s="441"/>
    </row>
    <row r="182" spans="1:40" ht="13">
      <c r="A182" s="40">
        <v>181</v>
      </c>
      <c r="B182" s="40" t="s">
        <v>446</v>
      </c>
      <c r="C182" s="441" t="s">
        <v>4852</v>
      </c>
      <c r="D182" s="441" t="s">
        <v>4033</v>
      </c>
      <c r="E182" s="441" t="s">
        <v>4034</v>
      </c>
      <c r="F182" s="9" t="s">
        <v>4853</v>
      </c>
      <c r="G182" s="41">
        <v>32</v>
      </c>
      <c r="H182" s="441" t="s">
        <v>4854</v>
      </c>
      <c r="I182" s="441" t="s">
        <v>4699</v>
      </c>
      <c r="J182" s="9" t="s">
        <v>4855</v>
      </c>
      <c r="K182" s="58" t="s">
        <v>4856</v>
      </c>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c r="AJ182" s="441"/>
      <c r="AK182" s="441"/>
      <c r="AL182" s="441"/>
      <c r="AM182" s="441"/>
      <c r="AN182" s="441"/>
    </row>
    <row r="183" spans="1:40" ht="13">
      <c r="A183" s="40">
        <v>182</v>
      </c>
      <c r="B183" s="40" t="s">
        <v>448</v>
      </c>
      <c r="C183" s="441" t="s">
        <v>4857</v>
      </c>
      <c r="D183" s="441" t="s">
        <v>4628</v>
      </c>
      <c r="E183" s="441" t="s">
        <v>4858</v>
      </c>
      <c r="F183" s="9" t="s">
        <v>4859</v>
      </c>
      <c r="G183" s="41">
        <v>100</v>
      </c>
      <c r="H183" s="441" t="s">
        <v>4860</v>
      </c>
      <c r="I183" s="49">
        <v>43989</v>
      </c>
      <c r="J183" s="9" t="s">
        <v>4861</v>
      </c>
      <c r="K183" s="58" t="s">
        <v>4862</v>
      </c>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row>
    <row r="184" spans="1:40" ht="13">
      <c r="A184" s="40">
        <v>183</v>
      </c>
      <c r="B184" s="40" t="s">
        <v>451</v>
      </c>
      <c r="C184" s="441" t="s">
        <v>4863</v>
      </c>
      <c r="D184" s="441" t="s">
        <v>4864</v>
      </c>
      <c r="E184" s="441" t="s">
        <v>4865</v>
      </c>
      <c r="F184" s="441" t="s">
        <v>4866</v>
      </c>
      <c r="G184" s="41">
        <v>9</v>
      </c>
      <c r="H184" s="441" t="s">
        <v>4867</v>
      </c>
      <c r="I184" s="49">
        <v>43867</v>
      </c>
      <c r="J184" s="441" t="s">
        <v>4868</v>
      </c>
      <c r="K184" s="73" t="s">
        <v>4869</v>
      </c>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c r="AJ184" s="441"/>
      <c r="AK184" s="441"/>
      <c r="AL184" s="441"/>
      <c r="AM184" s="441"/>
      <c r="AN184" s="441"/>
    </row>
    <row r="185" spans="1:40" ht="13">
      <c r="A185" s="40">
        <v>184</v>
      </c>
      <c r="B185" s="40" t="s">
        <v>452</v>
      </c>
      <c r="C185" s="441" t="s">
        <v>4870</v>
      </c>
      <c r="D185" s="441" t="s">
        <v>4062</v>
      </c>
      <c r="E185" s="441" t="s">
        <v>4871</v>
      </c>
      <c r="F185" s="9" t="s">
        <v>4872</v>
      </c>
      <c r="G185" s="41">
        <v>4</v>
      </c>
      <c r="H185" s="441"/>
      <c r="I185" s="49">
        <v>44140</v>
      </c>
      <c r="J185" s="441" t="s">
        <v>4873</v>
      </c>
      <c r="K185" s="58" t="s">
        <v>4874</v>
      </c>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c r="AJ185" s="441"/>
      <c r="AK185" s="441"/>
      <c r="AL185" s="441"/>
      <c r="AM185" s="441"/>
      <c r="AN185" s="441"/>
    </row>
    <row r="186" spans="1:40" ht="13">
      <c r="A186" s="40">
        <v>185</v>
      </c>
      <c r="B186" s="40" t="s">
        <v>455</v>
      </c>
      <c r="C186" s="441" t="s">
        <v>4875</v>
      </c>
      <c r="D186" s="441" t="s">
        <v>4876</v>
      </c>
      <c r="E186" s="441" t="s">
        <v>4877</v>
      </c>
      <c r="F186" s="62" t="s">
        <v>4878</v>
      </c>
      <c r="G186" s="41">
        <v>1</v>
      </c>
      <c r="H186" s="441" t="s">
        <v>4879</v>
      </c>
      <c r="I186" s="441" t="s">
        <v>4740</v>
      </c>
      <c r="J186" s="70" t="s">
        <v>4880</v>
      </c>
      <c r="K186" s="58" t="s">
        <v>4881</v>
      </c>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c r="AJ186" s="441"/>
      <c r="AK186" s="441"/>
      <c r="AL186" s="441"/>
      <c r="AM186" s="441"/>
      <c r="AN186" s="441"/>
    </row>
    <row r="187" spans="1:40" ht="13">
      <c r="A187" s="40">
        <v>186</v>
      </c>
      <c r="B187" s="40" t="s">
        <v>456</v>
      </c>
      <c r="C187" s="441" t="s">
        <v>4818</v>
      </c>
      <c r="D187" s="441" t="s">
        <v>4033</v>
      </c>
      <c r="E187" s="441" t="s">
        <v>4034</v>
      </c>
      <c r="F187" s="436" t="s">
        <v>4882</v>
      </c>
      <c r="G187" s="41">
        <v>7</v>
      </c>
      <c r="H187" s="441"/>
      <c r="I187" s="49">
        <v>44081</v>
      </c>
      <c r="J187" s="9" t="s">
        <v>4883</v>
      </c>
      <c r="K187" s="58" t="s">
        <v>4884</v>
      </c>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c r="AJ187" s="441"/>
      <c r="AK187" s="441"/>
      <c r="AL187" s="441"/>
      <c r="AM187" s="441"/>
      <c r="AN187" s="441"/>
    </row>
    <row r="188" spans="1:40" ht="13">
      <c r="A188" s="40">
        <v>187</v>
      </c>
      <c r="B188" s="40" t="s">
        <v>460</v>
      </c>
      <c r="C188" s="441" t="s">
        <v>4225</v>
      </c>
      <c r="D188" s="441" t="s">
        <v>4033</v>
      </c>
      <c r="E188" s="441" t="s">
        <v>4034</v>
      </c>
      <c r="F188" s="436" t="s">
        <v>4885</v>
      </c>
      <c r="H188" s="441" t="s">
        <v>4886</v>
      </c>
      <c r="I188" s="49">
        <v>44019</v>
      </c>
      <c r="J188" s="9" t="s">
        <v>4887</v>
      </c>
      <c r="K188" s="58" t="s">
        <v>4888</v>
      </c>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c r="AJ188" s="441"/>
      <c r="AK188" s="441"/>
      <c r="AL188" s="441"/>
      <c r="AM188" s="441"/>
      <c r="AN188" s="441"/>
    </row>
    <row r="189" spans="1:40" ht="13">
      <c r="A189" s="40">
        <v>188</v>
      </c>
      <c r="B189" s="40" t="s">
        <v>462</v>
      </c>
      <c r="C189" s="441" t="s">
        <v>4889</v>
      </c>
      <c r="D189" s="441" t="s">
        <v>4325</v>
      </c>
      <c r="E189" s="441" t="s">
        <v>4326</v>
      </c>
      <c r="F189" s="9" t="s">
        <v>4890</v>
      </c>
      <c r="G189" s="41">
        <v>13</v>
      </c>
      <c r="H189" s="441" t="s">
        <v>4891</v>
      </c>
      <c r="I189" s="441" t="s">
        <v>4892</v>
      </c>
      <c r="J189" s="441" t="s">
        <v>4893</v>
      </c>
      <c r="K189" s="58" t="s">
        <v>4894</v>
      </c>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c r="AJ189" s="441"/>
      <c r="AK189" s="441"/>
      <c r="AL189" s="441"/>
      <c r="AM189" s="441"/>
      <c r="AN189" s="441"/>
    </row>
    <row r="190" spans="1:40" ht="13">
      <c r="A190" s="40">
        <v>189</v>
      </c>
      <c r="B190" s="40" t="s">
        <v>456</v>
      </c>
      <c r="C190" s="441" t="s">
        <v>4895</v>
      </c>
      <c r="D190" s="441" t="s">
        <v>4033</v>
      </c>
      <c r="E190" s="441" t="s">
        <v>4034</v>
      </c>
      <c r="F190" s="436" t="s">
        <v>4896</v>
      </c>
      <c r="G190" s="41">
        <v>42</v>
      </c>
      <c r="H190" s="441"/>
      <c r="I190" s="49">
        <v>44111</v>
      </c>
      <c r="J190" s="441" t="s">
        <v>4897</v>
      </c>
      <c r="K190" s="58" t="s">
        <v>4898</v>
      </c>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c r="AJ190" s="441"/>
      <c r="AK190" s="441"/>
      <c r="AL190" s="441"/>
      <c r="AM190" s="441"/>
      <c r="AN190" s="441"/>
    </row>
    <row r="191" spans="1:40" ht="13">
      <c r="A191" s="40">
        <v>190</v>
      </c>
      <c r="B191" s="40" t="s">
        <v>466</v>
      </c>
      <c r="C191" s="441" t="s">
        <v>4899</v>
      </c>
      <c r="D191" s="441" t="s">
        <v>4406</v>
      </c>
      <c r="E191" s="441" t="s">
        <v>4407</v>
      </c>
      <c r="F191" s="441" t="s">
        <v>4900</v>
      </c>
      <c r="G191" s="41">
        <v>1</v>
      </c>
      <c r="H191" s="441"/>
      <c r="I191" s="49">
        <v>44111</v>
      </c>
      <c r="J191" s="441" t="s">
        <v>4901</v>
      </c>
      <c r="K191" s="58" t="s">
        <v>4902</v>
      </c>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1"/>
      <c r="AN191" s="441"/>
    </row>
    <row r="192" spans="1:40" ht="13">
      <c r="A192" s="40">
        <v>191</v>
      </c>
      <c r="B192" s="40" t="s">
        <v>467</v>
      </c>
      <c r="C192" s="441" t="s">
        <v>4433</v>
      </c>
      <c r="D192" s="441" t="s">
        <v>4132</v>
      </c>
      <c r="E192" s="441" t="s">
        <v>4903</v>
      </c>
      <c r="F192" s="9" t="s">
        <v>4904</v>
      </c>
      <c r="G192" s="41">
        <v>1</v>
      </c>
      <c r="H192" s="441" t="s">
        <v>4905</v>
      </c>
      <c r="I192" s="49">
        <v>44111</v>
      </c>
      <c r="J192" s="441" t="s">
        <v>4906</v>
      </c>
      <c r="K192" s="58" t="s">
        <v>4907</v>
      </c>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c r="AJ192" s="441"/>
      <c r="AK192" s="441"/>
      <c r="AL192" s="441"/>
      <c r="AM192" s="441"/>
      <c r="AN192" s="441"/>
    </row>
    <row r="193" spans="1:40" ht="13">
      <c r="A193" s="40">
        <v>192</v>
      </c>
      <c r="B193" s="40" t="s">
        <v>468</v>
      </c>
      <c r="C193" s="441" t="s">
        <v>4606</v>
      </c>
      <c r="D193" s="441" t="s">
        <v>4132</v>
      </c>
      <c r="E193" s="441" t="s">
        <v>4133</v>
      </c>
      <c r="F193" s="62" t="s">
        <v>4908</v>
      </c>
      <c r="G193" s="41">
        <v>70</v>
      </c>
      <c r="H193" s="441"/>
      <c r="I193" s="49">
        <v>44050</v>
      </c>
      <c r="J193" s="441" t="s">
        <v>4909</v>
      </c>
      <c r="K193" s="58" t="s">
        <v>4910</v>
      </c>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1"/>
      <c r="AN193" s="441"/>
    </row>
    <row r="194" spans="1:40" ht="13">
      <c r="A194" s="40">
        <v>193</v>
      </c>
      <c r="B194" s="40" t="s">
        <v>470</v>
      </c>
      <c r="C194" s="441" t="s">
        <v>4673</v>
      </c>
      <c r="D194" s="441" t="s">
        <v>4911</v>
      </c>
      <c r="E194" s="441" t="s">
        <v>4052</v>
      </c>
      <c r="F194" s="62" t="s">
        <v>4912</v>
      </c>
      <c r="G194" s="41">
        <v>1</v>
      </c>
      <c r="H194" s="441" t="s">
        <v>4913</v>
      </c>
      <c r="I194" s="49">
        <v>44050</v>
      </c>
      <c r="J194" s="441" t="s">
        <v>4914</v>
      </c>
      <c r="K194" s="58" t="s">
        <v>4915</v>
      </c>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c r="AJ194" s="441"/>
      <c r="AK194" s="441"/>
      <c r="AL194" s="441"/>
      <c r="AM194" s="441"/>
      <c r="AN194" s="441"/>
    </row>
    <row r="195" spans="1:40" ht="13">
      <c r="A195" s="40">
        <v>194</v>
      </c>
      <c r="B195" s="40" t="s">
        <v>471</v>
      </c>
      <c r="C195" s="441" t="s">
        <v>4087</v>
      </c>
      <c r="D195" s="441" t="s">
        <v>4916</v>
      </c>
      <c r="E195" s="441" t="s">
        <v>4917</v>
      </c>
      <c r="F195" s="9" t="s">
        <v>4918</v>
      </c>
      <c r="G195" s="41">
        <v>2</v>
      </c>
      <c r="H195" s="441" t="s">
        <v>4087</v>
      </c>
      <c r="I195" s="49">
        <v>44050</v>
      </c>
      <c r="J195" s="9" t="s">
        <v>4919</v>
      </c>
      <c r="K195" s="58" t="s">
        <v>4920</v>
      </c>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c r="AJ195" s="441"/>
      <c r="AK195" s="441"/>
      <c r="AL195" s="441"/>
      <c r="AM195" s="441"/>
      <c r="AN195" s="441"/>
    </row>
    <row r="196" spans="1:40" ht="13">
      <c r="A196" s="40">
        <v>195</v>
      </c>
      <c r="B196" s="40" t="s">
        <v>2608</v>
      </c>
      <c r="C196" s="9" t="s">
        <v>4921</v>
      </c>
      <c r="D196" s="441" t="s">
        <v>4397</v>
      </c>
      <c r="E196" s="441" t="s">
        <v>4922</v>
      </c>
      <c r="F196" s="62" t="s">
        <v>4923</v>
      </c>
      <c r="G196" s="41">
        <v>1</v>
      </c>
      <c r="H196" s="441" t="s">
        <v>4924</v>
      </c>
      <c r="I196" s="441" t="s">
        <v>4925</v>
      </c>
      <c r="J196" s="9" t="s">
        <v>4926</v>
      </c>
      <c r="K196" s="58" t="s">
        <v>4927</v>
      </c>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c r="AJ196" s="441"/>
      <c r="AK196" s="441"/>
      <c r="AL196" s="441"/>
      <c r="AM196" s="441"/>
      <c r="AN196" s="441"/>
    </row>
    <row r="197" spans="1:40" ht="13">
      <c r="A197" s="40">
        <v>196</v>
      </c>
      <c r="B197" s="40" t="s">
        <v>474</v>
      </c>
      <c r="C197" s="441" t="s">
        <v>4673</v>
      </c>
      <c r="D197" s="441" t="s">
        <v>4792</v>
      </c>
      <c r="E197" s="441" t="s">
        <v>4928</v>
      </c>
      <c r="F197" s="441" t="s">
        <v>4929</v>
      </c>
      <c r="G197" s="41">
        <v>5</v>
      </c>
      <c r="H197" s="441" t="s">
        <v>4930</v>
      </c>
      <c r="I197" s="49">
        <v>44172</v>
      </c>
      <c r="J197" s="441" t="s">
        <v>4931</v>
      </c>
      <c r="K197" s="58" t="s">
        <v>4932</v>
      </c>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c r="AJ197" s="441"/>
      <c r="AK197" s="441"/>
      <c r="AL197" s="441"/>
      <c r="AM197" s="441"/>
      <c r="AN197" s="441"/>
    </row>
    <row r="198" spans="1:40" ht="13">
      <c r="A198" s="40">
        <v>197</v>
      </c>
      <c r="B198" s="40" t="s">
        <v>477</v>
      </c>
      <c r="C198" s="441" t="s">
        <v>4933</v>
      </c>
      <c r="D198" s="441" t="s">
        <v>4792</v>
      </c>
      <c r="E198" s="441" t="s">
        <v>4934</v>
      </c>
      <c r="F198" s="9" t="s">
        <v>4935</v>
      </c>
      <c r="G198" s="41">
        <v>3</v>
      </c>
      <c r="H198" s="441" t="s">
        <v>4936</v>
      </c>
      <c r="I198" s="441" t="s">
        <v>4925</v>
      </c>
      <c r="J198" s="441" t="s">
        <v>4937</v>
      </c>
      <c r="K198" s="58" t="s">
        <v>4938</v>
      </c>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c r="AJ198" s="441"/>
      <c r="AK198" s="441"/>
      <c r="AL198" s="441"/>
      <c r="AM198" s="441"/>
      <c r="AN198" s="441"/>
    </row>
    <row r="199" spans="1:40" ht="13">
      <c r="A199" s="40">
        <v>198</v>
      </c>
      <c r="B199" s="40" t="s">
        <v>448</v>
      </c>
      <c r="C199" s="441" t="s">
        <v>4939</v>
      </c>
      <c r="D199" s="441" t="s">
        <v>4628</v>
      </c>
      <c r="E199" s="441" t="s">
        <v>4858</v>
      </c>
      <c r="F199" s="9" t="s">
        <v>4940</v>
      </c>
      <c r="G199" s="41">
        <v>1</v>
      </c>
      <c r="H199" s="441" t="s">
        <v>4941</v>
      </c>
      <c r="I199" s="441" t="s">
        <v>4942</v>
      </c>
      <c r="J199" s="441" t="s">
        <v>4943</v>
      </c>
      <c r="K199" s="58" t="s">
        <v>4944</v>
      </c>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c r="AJ199" s="441"/>
      <c r="AK199" s="441"/>
      <c r="AL199" s="441"/>
      <c r="AM199" s="441"/>
      <c r="AN199" s="441"/>
    </row>
    <row r="200" spans="1:40" ht="13">
      <c r="A200" s="40">
        <v>199</v>
      </c>
      <c r="B200" s="40" t="s">
        <v>479</v>
      </c>
      <c r="C200" s="441" t="s">
        <v>4945</v>
      </c>
      <c r="D200" s="441" t="s">
        <v>4062</v>
      </c>
      <c r="E200" s="441" t="s">
        <v>4946</v>
      </c>
      <c r="F200" s="441" t="s">
        <v>4947</v>
      </c>
      <c r="G200" s="41">
        <v>3</v>
      </c>
      <c r="H200" s="441" t="s">
        <v>4948</v>
      </c>
      <c r="I200" s="441" t="s">
        <v>4949</v>
      </c>
      <c r="J200" s="441" t="s">
        <v>4950</v>
      </c>
      <c r="K200" s="58" t="s">
        <v>4951</v>
      </c>
      <c r="L200" s="441"/>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c r="AJ200" s="441"/>
      <c r="AK200" s="441"/>
      <c r="AL200" s="441"/>
      <c r="AM200" s="441"/>
      <c r="AN200" s="441"/>
    </row>
    <row r="201" spans="1:40" ht="13">
      <c r="A201" s="40">
        <v>200</v>
      </c>
      <c r="B201" s="40" t="s">
        <v>482</v>
      </c>
      <c r="C201" s="441" t="s">
        <v>4810</v>
      </c>
      <c r="D201" s="441" t="s">
        <v>4319</v>
      </c>
      <c r="E201" s="441" t="s">
        <v>4133</v>
      </c>
      <c r="F201" s="9" t="s">
        <v>4952</v>
      </c>
      <c r="G201" s="41">
        <v>1</v>
      </c>
      <c r="H201" s="60">
        <v>44013</v>
      </c>
      <c r="I201" s="441" t="s">
        <v>4953</v>
      </c>
      <c r="J201" s="441" t="s">
        <v>4954</v>
      </c>
      <c r="K201" s="58" t="s">
        <v>4955</v>
      </c>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c r="AJ201" s="441"/>
      <c r="AK201" s="441"/>
      <c r="AL201" s="441"/>
      <c r="AM201" s="441"/>
      <c r="AN201" s="441"/>
    </row>
    <row r="202" spans="1:40" ht="13">
      <c r="A202" s="40">
        <v>201</v>
      </c>
      <c r="B202" s="40" t="s">
        <v>483</v>
      </c>
      <c r="C202" s="441" t="s">
        <v>4575</v>
      </c>
      <c r="D202" s="441" t="s">
        <v>4628</v>
      </c>
      <c r="E202" s="441" t="s">
        <v>4956</v>
      </c>
      <c r="F202" s="441" t="s">
        <v>4957</v>
      </c>
      <c r="G202" s="41">
        <v>1</v>
      </c>
      <c r="H202" s="441" t="s">
        <v>4101</v>
      </c>
      <c r="I202" s="49">
        <v>43897</v>
      </c>
      <c r="J202" s="441" t="s">
        <v>4958</v>
      </c>
      <c r="K202" s="58" t="s">
        <v>4959</v>
      </c>
      <c r="L202" s="441"/>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c r="AJ202" s="441"/>
      <c r="AK202" s="441"/>
      <c r="AL202" s="441"/>
      <c r="AM202" s="441"/>
      <c r="AN202" s="441"/>
    </row>
    <row r="203" spans="1:40" ht="13">
      <c r="A203" s="40">
        <v>202</v>
      </c>
      <c r="B203" s="40" t="s">
        <v>484</v>
      </c>
      <c r="C203" s="441" t="s">
        <v>4960</v>
      </c>
      <c r="D203" s="441" t="s">
        <v>4062</v>
      </c>
      <c r="E203" s="441" t="s">
        <v>4357</v>
      </c>
      <c r="F203" s="9" t="s">
        <v>4961</v>
      </c>
      <c r="G203" s="41">
        <v>9</v>
      </c>
      <c r="H203" s="57">
        <v>43949</v>
      </c>
      <c r="I203" s="441" t="s">
        <v>4766</v>
      </c>
      <c r="J203" s="9" t="s">
        <v>4962</v>
      </c>
      <c r="K203" s="58" t="s">
        <v>4963</v>
      </c>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c r="AJ203" s="441"/>
      <c r="AK203" s="441"/>
      <c r="AL203" s="441"/>
      <c r="AM203" s="441"/>
      <c r="AN203" s="441"/>
    </row>
    <row r="204" spans="1:40" ht="13">
      <c r="A204" s="40">
        <v>203</v>
      </c>
      <c r="B204" s="40" t="s">
        <v>486</v>
      </c>
      <c r="C204" s="441" t="s">
        <v>4087</v>
      </c>
      <c r="D204" s="441" t="s">
        <v>4792</v>
      </c>
      <c r="E204" s="441" t="s">
        <v>4964</v>
      </c>
      <c r="F204" s="436" t="s">
        <v>4965</v>
      </c>
      <c r="G204" s="41">
        <v>1</v>
      </c>
      <c r="H204" s="441" t="s">
        <v>4087</v>
      </c>
      <c r="I204" s="49">
        <v>44172</v>
      </c>
      <c r="J204" s="9" t="s">
        <v>4966</v>
      </c>
      <c r="K204" s="58" t="s">
        <v>4967</v>
      </c>
      <c r="L204" s="441"/>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c r="AJ204" s="441"/>
      <c r="AK204" s="441"/>
      <c r="AL204" s="441"/>
      <c r="AM204" s="441"/>
      <c r="AN204" s="441"/>
    </row>
    <row r="205" spans="1:40" ht="13">
      <c r="A205" s="40">
        <v>204</v>
      </c>
      <c r="B205" s="40" t="s">
        <v>487</v>
      </c>
      <c r="C205" s="441" t="s">
        <v>4968</v>
      </c>
      <c r="D205" s="441" t="s">
        <v>4969</v>
      </c>
      <c r="E205" s="441" t="s">
        <v>4970</v>
      </c>
      <c r="F205" s="441" t="s">
        <v>4971</v>
      </c>
      <c r="G205" s="41">
        <v>2</v>
      </c>
      <c r="H205" s="441" t="s">
        <v>4972</v>
      </c>
      <c r="I205" s="441" t="s">
        <v>4953</v>
      </c>
      <c r="J205" s="441" t="s">
        <v>4973</v>
      </c>
      <c r="K205" s="58" t="s">
        <v>4974</v>
      </c>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c r="AJ205" s="441"/>
      <c r="AK205" s="441"/>
      <c r="AL205" s="441"/>
      <c r="AM205" s="441"/>
      <c r="AN205" s="441"/>
    </row>
    <row r="206" spans="1:40" ht="13">
      <c r="A206" s="40">
        <v>205</v>
      </c>
      <c r="B206" s="40" t="s">
        <v>488</v>
      </c>
      <c r="C206" s="441" t="s">
        <v>4975</v>
      </c>
      <c r="D206" s="441" t="s">
        <v>4628</v>
      </c>
      <c r="E206" s="441" t="s">
        <v>4858</v>
      </c>
      <c r="F206" s="436" t="s">
        <v>4976</v>
      </c>
      <c r="G206" s="41">
        <v>3</v>
      </c>
      <c r="H206" s="60">
        <v>43977</v>
      </c>
      <c r="I206" s="441" t="s">
        <v>4603</v>
      </c>
      <c r="J206" s="9" t="s">
        <v>4977</v>
      </c>
      <c r="K206" s="58" t="s">
        <v>4978</v>
      </c>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c r="AJ206" s="441"/>
      <c r="AK206" s="441"/>
      <c r="AL206" s="441"/>
      <c r="AM206" s="441"/>
      <c r="AN206" s="441"/>
    </row>
    <row r="207" spans="1:40" ht="13">
      <c r="A207" s="40">
        <v>206</v>
      </c>
      <c r="B207" s="40" t="s">
        <v>491</v>
      </c>
      <c r="C207" s="441" t="s">
        <v>4968</v>
      </c>
      <c r="D207" s="441" t="s">
        <v>4045</v>
      </c>
      <c r="E207" s="441" t="s">
        <v>4979</v>
      </c>
      <c r="F207" s="441" t="s">
        <v>4980</v>
      </c>
      <c r="G207" s="41">
        <v>12</v>
      </c>
      <c r="H207" s="441" t="s">
        <v>4981</v>
      </c>
      <c r="I207" s="441" t="s">
        <v>4953</v>
      </c>
      <c r="J207" s="441" t="s">
        <v>4982</v>
      </c>
      <c r="K207" s="58" t="s">
        <v>4983</v>
      </c>
      <c r="L207" s="441"/>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c r="AJ207" s="441"/>
      <c r="AK207" s="441"/>
      <c r="AL207" s="441"/>
      <c r="AM207" s="441"/>
      <c r="AN207" s="441"/>
    </row>
    <row r="208" spans="1:40" ht="13">
      <c r="A208" s="40">
        <v>207</v>
      </c>
      <c r="B208" s="40" t="s">
        <v>495</v>
      </c>
      <c r="C208" s="441" t="s">
        <v>4968</v>
      </c>
      <c r="D208" s="441" t="s">
        <v>4792</v>
      </c>
      <c r="E208" s="441" t="s">
        <v>4984</v>
      </c>
      <c r="F208" s="441" t="s">
        <v>4985</v>
      </c>
      <c r="G208" s="41">
        <v>20</v>
      </c>
      <c r="H208" s="441" t="s">
        <v>4986</v>
      </c>
      <c r="I208" s="441" t="s">
        <v>4953</v>
      </c>
      <c r="J208" s="441" t="s">
        <v>4987</v>
      </c>
      <c r="K208" s="58" t="s">
        <v>4988</v>
      </c>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c r="AJ208" s="441"/>
      <c r="AK208" s="441"/>
      <c r="AL208" s="441"/>
      <c r="AM208" s="441"/>
      <c r="AN208" s="441"/>
    </row>
    <row r="209" spans="1:40" ht="13">
      <c r="A209" s="40">
        <v>208</v>
      </c>
      <c r="B209" s="40" t="s">
        <v>497</v>
      </c>
      <c r="C209" s="441" t="s">
        <v>4989</v>
      </c>
      <c r="D209" s="441" t="s">
        <v>4009</v>
      </c>
      <c r="E209" s="441" t="s">
        <v>4010</v>
      </c>
      <c r="F209" s="9" t="s">
        <v>4990</v>
      </c>
      <c r="G209" s="41">
        <v>1</v>
      </c>
      <c r="H209" s="441" t="s">
        <v>4991</v>
      </c>
      <c r="I209" s="441" t="s">
        <v>4925</v>
      </c>
      <c r="J209" s="9" t="s">
        <v>4992</v>
      </c>
      <c r="K209" s="58" t="s">
        <v>4993</v>
      </c>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c r="AJ209" s="441"/>
      <c r="AK209" s="441"/>
      <c r="AL209" s="441"/>
      <c r="AM209" s="441"/>
      <c r="AN209" s="441"/>
    </row>
    <row r="210" spans="1:40" ht="13">
      <c r="A210" s="40">
        <v>209</v>
      </c>
      <c r="B210" s="40" t="s">
        <v>498</v>
      </c>
      <c r="C210" s="441" t="s">
        <v>4994</v>
      </c>
      <c r="D210" s="441" t="s">
        <v>3923</v>
      </c>
      <c r="E210" s="441" t="s">
        <v>4995</v>
      </c>
      <c r="F210" s="9" t="s">
        <v>4996</v>
      </c>
      <c r="G210" s="41">
        <v>2</v>
      </c>
      <c r="H210" s="441" t="s">
        <v>4997</v>
      </c>
      <c r="I210" s="441" t="s">
        <v>4998</v>
      </c>
      <c r="J210" s="9" t="s">
        <v>4999</v>
      </c>
      <c r="K210" s="58" t="s">
        <v>5000</v>
      </c>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c r="AJ210" s="441"/>
      <c r="AK210" s="441"/>
      <c r="AL210" s="441"/>
      <c r="AM210" s="441"/>
      <c r="AN210" s="441"/>
    </row>
    <row r="211" spans="1:40" ht="13">
      <c r="A211" s="157">
        <v>210</v>
      </c>
      <c r="B211" s="157" t="s">
        <v>500</v>
      </c>
      <c r="C211" s="441" t="s">
        <v>5001</v>
      </c>
      <c r="D211" s="441" t="s">
        <v>4045</v>
      </c>
      <c r="E211" s="441" t="s">
        <v>4046</v>
      </c>
      <c r="F211" s="441" t="s">
        <v>4819</v>
      </c>
      <c r="G211" s="41">
        <v>29</v>
      </c>
      <c r="H211" s="441"/>
      <c r="I211" s="441" t="s">
        <v>5002</v>
      </c>
      <c r="J211" s="65" t="s">
        <v>5003</v>
      </c>
      <c r="K211" s="58" t="s">
        <v>5004</v>
      </c>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c r="AJ211" s="441"/>
      <c r="AK211" s="441"/>
      <c r="AL211" s="441"/>
      <c r="AM211" s="441"/>
      <c r="AN211" s="441"/>
    </row>
    <row r="212" spans="1:40" ht="13">
      <c r="A212" s="40">
        <v>211</v>
      </c>
      <c r="B212" s="40" t="s">
        <v>504</v>
      </c>
      <c r="C212" s="441" t="s">
        <v>5005</v>
      </c>
      <c r="D212" s="441" t="s">
        <v>4110</v>
      </c>
      <c r="E212" s="441" t="s">
        <v>4775</v>
      </c>
      <c r="F212" s="9" t="s">
        <v>5006</v>
      </c>
      <c r="G212" s="41">
        <v>25</v>
      </c>
      <c r="H212" s="441" t="s">
        <v>5007</v>
      </c>
      <c r="I212" s="66">
        <v>43983</v>
      </c>
      <c r="J212" s="9" t="s">
        <v>5008</v>
      </c>
      <c r="K212" s="58" t="s">
        <v>5009</v>
      </c>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row>
    <row r="213" spans="1:40" ht="13">
      <c r="A213" s="40">
        <v>212</v>
      </c>
      <c r="B213" s="40" t="s">
        <v>506</v>
      </c>
      <c r="C213" s="441" t="s">
        <v>5010</v>
      </c>
      <c r="D213" s="441" t="s">
        <v>4110</v>
      </c>
      <c r="E213" s="441" t="s">
        <v>5011</v>
      </c>
      <c r="F213" s="441" t="s">
        <v>5012</v>
      </c>
      <c r="G213" s="41">
        <v>1</v>
      </c>
      <c r="H213" s="441" t="s">
        <v>5013</v>
      </c>
      <c r="I213" s="441" t="s">
        <v>4949</v>
      </c>
      <c r="J213" s="9" t="s">
        <v>5014</v>
      </c>
      <c r="K213" s="58" t="s">
        <v>5015</v>
      </c>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c r="AJ213" s="441"/>
      <c r="AK213" s="441"/>
      <c r="AL213" s="441"/>
      <c r="AM213" s="441"/>
      <c r="AN213" s="441"/>
    </row>
    <row r="214" spans="1:40" ht="13">
      <c r="A214" s="40">
        <v>213</v>
      </c>
      <c r="B214" s="40" t="s">
        <v>509</v>
      </c>
      <c r="C214" s="441" t="s">
        <v>5016</v>
      </c>
      <c r="D214" s="441" t="s">
        <v>4226</v>
      </c>
      <c r="E214" s="441" t="s">
        <v>5017</v>
      </c>
      <c r="F214" s="9" t="s">
        <v>5018</v>
      </c>
      <c r="G214" s="42">
        <v>141</v>
      </c>
      <c r="H214" s="441" t="s">
        <v>5019</v>
      </c>
      <c r="I214" s="49">
        <v>44019</v>
      </c>
      <c r="J214" s="9" t="s">
        <v>5020</v>
      </c>
      <c r="K214" s="58" t="s">
        <v>5021</v>
      </c>
      <c r="L214" s="441"/>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c r="AJ214" s="441"/>
      <c r="AK214" s="441"/>
      <c r="AL214" s="441"/>
      <c r="AM214" s="441"/>
      <c r="AN214" s="441"/>
    </row>
    <row r="215" spans="1:40" ht="13">
      <c r="A215" s="40">
        <v>214</v>
      </c>
      <c r="B215" s="40" t="s">
        <v>510</v>
      </c>
      <c r="C215" s="441" t="s">
        <v>5022</v>
      </c>
      <c r="D215" s="441" t="s">
        <v>4406</v>
      </c>
      <c r="E215" s="441" t="s">
        <v>4472</v>
      </c>
      <c r="F215" s="9" t="s">
        <v>5023</v>
      </c>
      <c r="G215" s="41">
        <v>23</v>
      </c>
      <c r="H215" s="441" t="s">
        <v>5024</v>
      </c>
      <c r="I215" s="441" t="s">
        <v>4949</v>
      </c>
      <c r="J215" s="9" t="s">
        <v>5025</v>
      </c>
      <c r="K215" s="58" t="s">
        <v>5026</v>
      </c>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c r="AJ215" s="441"/>
      <c r="AK215" s="441"/>
      <c r="AL215" s="441"/>
      <c r="AM215" s="441"/>
      <c r="AN215" s="441"/>
    </row>
    <row r="216" spans="1:40" ht="13">
      <c r="A216" s="40">
        <v>215</v>
      </c>
      <c r="B216" s="40" t="s">
        <v>513</v>
      </c>
      <c r="C216" s="441" t="s">
        <v>5027</v>
      </c>
      <c r="D216" s="441" t="s">
        <v>4132</v>
      </c>
      <c r="E216" s="441" t="s">
        <v>4133</v>
      </c>
      <c r="F216" s="441" t="s">
        <v>5028</v>
      </c>
      <c r="G216" s="41">
        <v>1</v>
      </c>
      <c r="H216" s="441" t="s">
        <v>5029</v>
      </c>
      <c r="I216" s="441" t="s">
        <v>5002</v>
      </c>
      <c r="J216" s="436" t="s">
        <v>5030</v>
      </c>
      <c r="K216" s="58" t="s">
        <v>5031</v>
      </c>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c r="AJ216" s="441"/>
      <c r="AK216" s="441"/>
      <c r="AL216" s="441"/>
      <c r="AM216" s="441"/>
      <c r="AN216" s="441"/>
    </row>
    <row r="217" spans="1:40" ht="13">
      <c r="A217" s="40">
        <v>216</v>
      </c>
      <c r="B217" s="40" t="s">
        <v>514</v>
      </c>
      <c r="C217" s="441" t="s">
        <v>4535</v>
      </c>
      <c r="D217" s="441" t="s">
        <v>4033</v>
      </c>
      <c r="E217" s="441" t="s">
        <v>4034</v>
      </c>
      <c r="F217" s="441" t="s">
        <v>5032</v>
      </c>
      <c r="G217" s="41">
        <v>91</v>
      </c>
      <c r="H217" s="441" t="s">
        <v>5033</v>
      </c>
      <c r="I217" s="441" t="s">
        <v>5034</v>
      </c>
      <c r="J217" s="441" t="s">
        <v>5035</v>
      </c>
      <c r="K217" s="58" t="s">
        <v>5036</v>
      </c>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c r="AJ217" s="441"/>
      <c r="AK217" s="441"/>
      <c r="AL217" s="441"/>
      <c r="AM217" s="441"/>
      <c r="AN217" s="441"/>
    </row>
    <row r="218" spans="1:40" ht="13">
      <c r="A218" s="40">
        <v>217</v>
      </c>
      <c r="B218" s="40" t="s">
        <v>519</v>
      </c>
      <c r="C218" s="441" t="s">
        <v>5037</v>
      </c>
      <c r="D218" s="441" t="s">
        <v>4132</v>
      </c>
      <c r="E218" s="441" t="s">
        <v>4133</v>
      </c>
      <c r="F218" s="441" t="s">
        <v>5038</v>
      </c>
      <c r="G218" s="41">
        <v>51</v>
      </c>
      <c r="H218" s="441"/>
      <c r="I218" s="441" t="s">
        <v>5039</v>
      </c>
      <c r="J218" s="9" t="s">
        <v>5040</v>
      </c>
      <c r="K218" s="58" t="s">
        <v>5041</v>
      </c>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c r="AJ218" s="441"/>
      <c r="AK218" s="441"/>
      <c r="AL218" s="441"/>
      <c r="AM218" s="441"/>
      <c r="AN218" s="441"/>
    </row>
    <row r="219" spans="1:40" ht="13">
      <c r="A219" s="40">
        <v>218</v>
      </c>
      <c r="B219" s="40" t="s">
        <v>117</v>
      </c>
      <c r="C219" s="441" t="s">
        <v>5042</v>
      </c>
      <c r="D219" s="441" t="s">
        <v>3923</v>
      </c>
      <c r="E219" s="441" t="s">
        <v>3930</v>
      </c>
      <c r="F219" s="441" t="s">
        <v>5043</v>
      </c>
      <c r="G219" s="41">
        <v>21</v>
      </c>
      <c r="H219" s="441" t="s">
        <v>5044</v>
      </c>
      <c r="I219" s="441" t="s">
        <v>5039</v>
      </c>
      <c r="J219" s="63" t="s">
        <v>5045</v>
      </c>
      <c r="K219" s="447" t="s">
        <v>5046</v>
      </c>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c r="AJ219" s="441"/>
      <c r="AK219" s="441"/>
      <c r="AL219" s="441"/>
      <c r="AM219" s="441"/>
      <c r="AN219" s="441"/>
    </row>
    <row r="220" spans="1:40" ht="13">
      <c r="A220" s="40">
        <v>219</v>
      </c>
      <c r="B220" s="40" t="s">
        <v>523</v>
      </c>
      <c r="C220" s="9" t="s">
        <v>4412</v>
      </c>
      <c r="D220" s="441" t="s">
        <v>4628</v>
      </c>
      <c r="E220" s="70" t="s">
        <v>5047</v>
      </c>
      <c r="F220" s="70" t="s">
        <v>5048</v>
      </c>
      <c r="G220" s="41">
        <v>1</v>
      </c>
      <c r="H220" s="60">
        <v>43993</v>
      </c>
      <c r="I220" s="441" t="s">
        <v>4925</v>
      </c>
      <c r="J220" s="441" t="s">
        <v>5049</v>
      </c>
      <c r="K220" s="58" t="s">
        <v>5050</v>
      </c>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c r="AJ220" s="441"/>
      <c r="AK220" s="441"/>
      <c r="AL220" s="441"/>
      <c r="AM220" s="441"/>
      <c r="AN220" s="441"/>
    </row>
    <row r="221" spans="1:40" ht="13">
      <c r="A221" s="40">
        <v>220</v>
      </c>
      <c r="B221" s="40" t="s">
        <v>524</v>
      </c>
      <c r="C221" s="441" t="s">
        <v>5051</v>
      </c>
      <c r="D221" s="441" t="s">
        <v>4290</v>
      </c>
      <c r="E221" s="441" t="s">
        <v>4291</v>
      </c>
      <c r="F221" s="441" t="s">
        <v>5052</v>
      </c>
      <c r="G221" s="41">
        <v>10</v>
      </c>
      <c r="H221" s="441" t="s">
        <v>5053</v>
      </c>
      <c r="I221" s="441" t="s">
        <v>5054</v>
      </c>
      <c r="J221" s="441" t="s">
        <v>5055</v>
      </c>
      <c r="K221" s="58" t="s">
        <v>5056</v>
      </c>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c r="AJ221" s="441"/>
      <c r="AK221" s="441"/>
      <c r="AL221" s="441"/>
      <c r="AM221" s="441"/>
      <c r="AN221" s="441"/>
    </row>
    <row r="222" spans="1:40" ht="13">
      <c r="A222" s="40">
        <v>221</v>
      </c>
      <c r="B222" s="40" t="s">
        <v>526</v>
      </c>
      <c r="C222" s="441" t="s">
        <v>4362</v>
      </c>
      <c r="D222" s="441" t="s">
        <v>4132</v>
      </c>
      <c r="E222" s="441" t="s">
        <v>4133</v>
      </c>
      <c r="F222" s="70" t="s">
        <v>5057</v>
      </c>
      <c r="G222" s="41">
        <v>100</v>
      </c>
      <c r="H222" s="441" t="s">
        <v>5058</v>
      </c>
      <c r="I222" s="441" t="s">
        <v>5039</v>
      </c>
      <c r="J222" s="9" t="s">
        <v>5059</v>
      </c>
      <c r="K222" s="73" t="s">
        <v>5060</v>
      </c>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c r="AJ222" s="441"/>
      <c r="AK222" s="441"/>
      <c r="AL222" s="441"/>
      <c r="AM222" s="441"/>
      <c r="AN222" s="441"/>
    </row>
    <row r="223" spans="1:40" ht="13">
      <c r="A223" s="40">
        <v>222</v>
      </c>
      <c r="B223" s="40" t="s">
        <v>530</v>
      </c>
      <c r="C223" s="441" t="s">
        <v>4362</v>
      </c>
      <c r="D223" s="441" t="s">
        <v>4319</v>
      </c>
      <c r="E223" s="441" t="s">
        <v>5061</v>
      </c>
      <c r="F223" s="67" t="s">
        <v>5062</v>
      </c>
      <c r="G223" s="41">
        <v>1</v>
      </c>
      <c r="H223" s="441" t="s">
        <v>5063</v>
      </c>
      <c r="I223" s="441" t="s">
        <v>5039</v>
      </c>
      <c r="J223" s="9" t="s">
        <v>5064</v>
      </c>
      <c r="K223" s="58" t="s">
        <v>5065</v>
      </c>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c r="AJ223" s="441"/>
      <c r="AK223" s="441"/>
      <c r="AL223" s="441"/>
      <c r="AM223" s="441"/>
      <c r="AN223" s="441"/>
    </row>
    <row r="224" spans="1:40" ht="13">
      <c r="A224" s="40">
        <v>223</v>
      </c>
      <c r="B224" s="40" t="s">
        <v>533</v>
      </c>
      <c r="C224" s="441" t="s">
        <v>5066</v>
      </c>
      <c r="D224" s="441" t="s">
        <v>4132</v>
      </c>
      <c r="E224" s="441" t="s">
        <v>4133</v>
      </c>
      <c r="F224" s="68" t="s">
        <v>5067</v>
      </c>
      <c r="G224" s="41">
        <v>116</v>
      </c>
      <c r="H224" s="441" t="s">
        <v>4101</v>
      </c>
      <c r="I224" s="441" t="s">
        <v>5054</v>
      </c>
      <c r="J224" s="9" t="s">
        <v>5068</v>
      </c>
      <c r="K224" s="58" t="s">
        <v>5069</v>
      </c>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c r="AJ224" s="441"/>
      <c r="AK224" s="441"/>
      <c r="AL224" s="441"/>
      <c r="AM224" s="441"/>
      <c r="AN224" s="441"/>
    </row>
    <row r="225" spans="1:40" ht="13">
      <c r="A225" s="40">
        <v>224</v>
      </c>
      <c r="B225" s="40" t="s">
        <v>537</v>
      </c>
      <c r="C225" s="441" t="s">
        <v>5070</v>
      </c>
      <c r="D225" s="441" t="s">
        <v>4143</v>
      </c>
      <c r="E225" s="441" t="s">
        <v>5071</v>
      </c>
      <c r="F225" s="436" t="s">
        <v>5072</v>
      </c>
      <c r="G225" s="41">
        <v>1</v>
      </c>
      <c r="H225" s="441" t="s">
        <v>4101</v>
      </c>
      <c r="I225" s="441" t="s">
        <v>5054</v>
      </c>
      <c r="J225" s="9" t="s">
        <v>5073</v>
      </c>
      <c r="K225" s="58" t="s">
        <v>5074</v>
      </c>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row>
    <row r="226" spans="1:40" ht="13">
      <c r="A226" s="40">
        <v>225</v>
      </c>
      <c r="B226" s="40" t="s">
        <v>539</v>
      </c>
      <c r="C226" s="441" t="s">
        <v>5075</v>
      </c>
      <c r="D226" s="441" t="s">
        <v>3923</v>
      </c>
      <c r="E226" s="441" t="s">
        <v>3930</v>
      </c>
      <c r="F226" s="9" t="s">
        <v>5076</v>
      </c>
      <c r="G226" s="41">
        <v>2</v>
      </c>
      <c r="H226" s="441" t="s">
        <v>5077</v>
      </c>
      <c r="I226" s="441" t="s">
        <v>5078</v>
      </c>
      <c r="J226" s="9" t="s">
        <v>5079</v>
      </c>
      <c r="K226" s="58" t="s">
        <v>5080</v>
      </c>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c r="AJ226" s="441"/>
      <c r="AK226" s="441"/>
      <c r="AL226" s="441"/>
      <c r="AM226" s="441"/>
      <c r="AN226" s="441"/>
    </row>
    <row r="227" spans="1:40" ht="13">
      <c r="A227" s="40">
        <v>226</v>
      </c>
      <c r="B227" s="40" t="s">
        <v>542</v>
      </c>
      <c r="C227" s="441" t="s">
        <v>5081</v>
      </c>
      <c r="D227" s="441" t="s">
        <v>3923</v>
      </c>
      <c r="E227" s="441" t="s">
        <v>5082</v>
      </c>
      <c r="F227" s="9" t="s">
        <v>5083</v>
      </c>
      <c r="G227" s="41">
        <v>29</v>
      </c>
      <c r="H227" s="441" t="s">
        <v>5084</v>
      </c>
      <c r="I227" s="441" t="s">
        <v>5078</v>
      </c>
      <c r="J227" s="9" t="s">
        <v>5085</v>
      </c>
      <c r="K227" s="58" t="s">
        <v>5086</v>
      </c>
      <c r="L227" s="441"/>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c r="AJ227" s="441"/>
      <c r="AK227" s="441"/>
      <c r="AL227" s="441"/>
      <c r="AM227" s="441"/>
      <c r="AN227" s="441"/>
    </row>
    <row r="228" spans="1:40" ht="13">
      <c r="A228" s="40">
        <v>227</v>
      </c>
      <c r="B228" s="40" t="s">
        <v>543</v>
      </c>
      <c r="C228" s="9" t="s">
        <v>5087</v>
      </c>
      <c r="D228" s="441" t="s">
        <v>4132</v>
      </c>
      <c r="E228" s="441" t="s">
        <v>4822</v>
      </c>
      <c r="F228" s="9" t="s">
        <v>5088</v>
      </c>
      <c r="G228" s="41">
        <v>1</v>
      </c>
      <c r="H228" s="441" t="s">
        <v>5089</v>
      </c>
      <c r="I228" s="441" t="s">
        <v>5090</v>
      </c>
      <c r="J228" s="9" t="s">
        <v>5091</v>
      </c>
      <c r="K228" s="58" t="s">
        <v>5092</v>
      </c>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c r="AJ228" s="441"/>
      <c r="AK228" s="441"/>
      <c r="AL228" s="441"/>
      <c r="AM228" s="441"/>
      <c r="AN228" s="441"/>
    </row>
    <row r="229" spans="1:40" ht="13">
      <c r="A229" s="40">
        <v>228</v>
      </c>
      <c r="B229" s="40" t="s">
        <v>545</v>
      </c>
      <c r="C229" s="441" t="s">
        <v>5093</v>
      </c>
      <c r="D229" s="441" t="s">
        <v>4132</v>
      </c>
      <c r="E229" s="441" t="s">
        <v>5094</v>
      </c>
      <c r="F229" s="9" t="s">
        <v>5095</v>
      </c>
      <c r="G229" s="41">
        <v>3</v>
      </c>
      <c r="H229" s="441" t="s">
        <v>5096</v>
      </c>
      <c r="I229" s="441" t="s">
        <v>4766</v>
      </c>
      <c r="J229" s="70" t="s">
        <v>5097</v>
      </c>
      <c r="K229" s="58" t="s">
        <v>5098</v>
      </c>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c r="AJ229" s="441"/>
      <c r="AK229" s="441"/>
      <c r="AL229" s="441"/>
      <c r="AM229" s="441"/>
      <c r="AN229" s="441"/>
    </row>
    <row r="230" spans="1:40" ht="13">
      <c r="A230" s="40">
        <v>229</v>
      </c>
      <c r="B230" s="40" t="s">
        <v>547</v>
      </c>
      <c r="C230" s="441" t="s">
        <v>4535</v>
      </c>
      <c r="D230" s="441" t="s">
        <v>5099</v>
      </c>
      <c r="E230" s="441" t="s">
        <v>5100</v>
      </c>
      <c r="F230" s="441" t="s">
        <v>5101</v>
      </c>
      <c r="G230" s="41">
        <v>1</v>
      </c>
      <c r="H230" s="441" t="s">
        <v>5102</v>
      </c>
      <c r="I230" s="441" t="s">
        <v>5103</v>
      </c>
      <c r="J230" s="441" t="s">
        <v>5104</v>
      </c>
      <c r="K230" s="58" t="s">
        <v>5105</v>
      </c>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c r="AJ230" s="441"/>
      <c r="AK230" s="441"/>
      <c r="AL230" s="441"/>
      <c r="AM230" s="441"/>
      <c r="AN230" s="441"/>
    </row>
    <row r="231" spans="1:40" ht="13">
      <c r="A231" s="40">
        <v>230</v>
      </c>
      <c r="B231" s="455" t="s">
        <v>548</v>
      </c>
      <c r="C231" s="441" t="s">
        <v>5001</v>
      </c>
      <c r="D231" s="441" t="s">
        <v>4132</v>
      </c>
      <c r="E231" s="441" t="s">
        <v>4580</v>
      </c>
      <c r="F231" s="62" t="s">
        <v>5106</v>
      </c>
      <c r="G231" s="41">
        <v>44</v>
      </c>
      <c r="H231" s="441"/>
      <c r="I231" s="441" t="s">
        <v>5107</v>
      </c>
      <c r="J231" s="62" t="s">
        <v>5108</v>
      </c>
      <c r="K231" s="58" t="s">
        <v>5109</v>
      </c>
      <c r="L231" s="441"/>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c r="AJ231" s="441"/>
      <c r="AK231" s="441"/>
      <c r="AL231" s="441"/>
      <c r="AM231" s="441"/>
      <c r="AN231" s="441"/>
    </row>
    <row r="232" spans="1:40" ht="13">
      <c r="A232" s="40">
        <v>231</v>
      </c>
      <c r="B232" s="40" t="s">
        <v>551</v>
      </c>
      <c r="C232" s="441" t="s">
        <v>5110</v>
      </c>
      <c r="D232" s="441" t="s">
        <v>3923</v>
      </c>
      <c r="E232" s="441" t="s">
        <v>3930</v>
      </c>
      <c r="F232" s="9" t="s">
        <v>5111</v>
      </c>
      <c r="G232" s="41">
        <v>1</v>
      </c>
      <c r="H232" s="441" t="s">
        <v>5112</v>
      </c>
      <c r="I232" s="441" t="s">
        <v>5113</v>
      </c>
      <c r="J232" s="62" t="s">
        <v>5114</v>
      </c>
      <c r="K232" s="58" t="s">
        <v>5115</v>
      </c>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c r="AJ232" s="441"/>
      <c r="AK232" s="441"/>
      <c r="AL232" s="441"/>
      <c r="AM232" s="441"/>
      <c r="AN232" s="441"/>
    </row>
    <row r="233" spans="1:40" ht="13">
      <c r="A233" s="40">
        <v>232</v>
      </c>
      <c r="B233" s="40" t="s">
        <v>552</v>
      </c>
      <c r="C233" s="441" t="s">
        <v>4553</v>
      </c>
      <c r="D233" s="441" t="s">
        <v>4350</v>
      </c>
      <c r="E233" s="441" t="s">
        <v>4133</v>
      </c>
      <c r="F233" s="9" t="s">
        <v>5116</v>
      </c>
      <c r="G233" s="41">
        <v>149</v>
      </c>
      <c r="H233" s="441" t="s">
        <v>4555</v>
      </c>
      <c r="I233" s="66">
        <v>44013</v>
      </c>
      <c r="J233" s="62" t="s">
        <v>5117</v>
      </c>
      <c r="K233" s="58" t="s">
        <v>5118</v>
      </c>
      <c r="L233" s="441"/>
      <c r="M233" s="441"/>
      <c r="N233" s="441"/>
      <c r="O233" s="441"/>
      <c r="P233" s="441"/>
      <c r="Q233" s="441"/>
      <c r="R233" s="441"/>
      <c r="S233" s="441"/>
      <c r="T233" s="441"/>
      <c r="U233" s="441"/>
      <c r="V233" s="441"/>
      <c r="W233" s="441"/>
      <c r="X233" s="441"/>
      <c r="Y233" s="441"/>
      <c r="Z233" s="441"/>
      <c r="AA233" s="441"/>
      <c r="AB233" s="441"/>
      <c r="AC233" s="441"/>
      <c r="AD233" s="441"/>
      <c r="AE233" s="441"/>
      <c r="AF233" s="441"/>
      <c r="AG233" s="441"/>
      <c r="AH233" s="441"/>
      <c r="AI233" s="441"/>
      <c r="AJ233" s="441"/>
      <c r="AK233" s="441"/>
      <c r="AL233" s="441"/>
      <c r="AM233" s="441"/>
      <c r="AN233" s="441"/>
    </row>
    <row r="234" spans="1:40" ht="13">
      <c r="A234" s="40">
        <v>233</v>
      </c>
      <c r="B234" s="40" t="s">
        <v>556</v>
      </c>
      <c r="C234" s="441" t="s">
        <v>4433</v>
      </c>
      <c r="D234" s="441" t="s">
        <v>4062</v>
      </c>
      <c r="E234" s="441" t="s">
        <v>5119</v>
      </c>
      <c r="F234" s="70" t="s">
        <v>5120</v>
      </c>
      <c r="G234" s="41" t="s">
        <v>254</v>
      </c>
      <c r="H234" s="441" t="s">
        <v>4101</v>
      </c>
      <c r="I234" s="441" t="s">
        <v>5039</v>
      </c>
      <c r="J234" s="62" t="s">
        <v>5121</v>
      </c>
      <c r="K234" s="58" t="s">
        <v>5122</v>
      </c>
      <c r="L234" s="441"/>
      <c r="M234" s="441"/>
      <c r="N234" s="441"/>
      <c r="O234" s="441"/>
      <c r="P234" s="441"/>
      <c r="Q234" s="441"/>
      <c r="R234" s="441"/>
      <c r="S234" s="441"/>
      <c r="T234" s="441"/>
      <c r="U234" s="441"/>
      <c r="V234" s="441"/>
      <c r="W234" s="441"/>
      <c r="X234" s="441"/>
      <c r="Y234" s="441"/>
      <c r="Z234" s="441"/>
      <c r="AA234" s="441"/>
      <c r="AB234" s="441"/>
      <c r="AC234" s="441"/>
      <c r="AD234" s="441"/>
      <c r="AE234" s="441"/>
      <c r="AF234" s="441"/>
      <c r="AG234" s="441"/>
      <c r="AH234" s="441"/>
      <c r="AI234" s="441"/>
      <c r="AJ234" s="441"/>
      <c r="AK234" s="441"/>
      <c r="AL234" s="441"/>
      <c r="AM234" s="441"/>
      <c r="AN234" s="441"/>
    </row>
    <row r="235" spans="1:40" ht="13">
      <c r="A235" s="40">
        <v>234</v>
      </c>
      <c r="B235" s="40" t="s">
        <v>558</v>
      </c>
      <c r="C235" s="9" t="s">
        <v>5123</v>
      </c>
      <c r="D235" s="441" t="s">
        <v>5124</v>
      </c>
      <c r="E235" s="441" t="s">
        <v>5125</v>
      </c>
      <c r="F235" s="9" t="s">
        <v>5126</v>
      </c>
      <c r="G235" s="41">
        <v>1</v>
      </c>
      <c r="H235" s="441" t="s">
        <v>5127</v>
      </c>
      <c r="I235" s="441" t="s">
        <v>5128</v>
      </c>
      <c r="J235" s="62" t="s">
        <v>5129</v>
      </c>
      <c r="K235" s="58" t="s">
        <v>5130</v>
      </c>
      <c r="L235" s="441"/>
      <c r="M235" s="441"/>
      <c r="N235" s="441"/>
      <c r="O235" s="441"/>
      <c r="P235" s="441"/>
      <c r="Q235" s="441"/>
      <c r="R235" s="441"/>
      <c r="S235" s="441"/>
      <c r="T235" s="441"/>
      <c r="U235" s="441"/>
      <c r="V235" s="441"/>
      <c r="W235" s="441"/>
      <c r="X235" s="441"/>
      <c r="Y235" s="441"/>
      <c r="Z235" s="441"/>
      <c r="AA235" s="441"/>
      <c r="AB235" s="441"/>
      <c r="AC235" s="441"/>
      <c r="AD235" s="441"/>
      <c r="AE235" s="441"/>
      <c r="AF235" s="441"/>
      <c r="AG235" s="441"/>
      <c r="AH235" s="441"/>
      <c r="AI235" s="441"/>
      <c r="AJ235" s="441"/>
      <c r="AK235" s="441"/>
      <c r="AL235" s="441"/>
      <c r="AM235" s="441"/>
      <c r="AN235" s="441"/>
    </row>
    <row r="236" spans="1:40" ht="13">
      <c r="A236" s="40">
        <v>235</v>
      </c>
      <c r="B236" s="40" t="s">
        <v>559</v>
      </c>
      <c r="C236" s="9" t="s">
        <v>5131</v>
      </c>
      <c r="D236" s="441" t="s">
        <v>4132</v>
      </c>
      <c r="E236" s="441" t="s">
        <v>4580</v>
      </c>
      <c r="F236" s="9" t="s">
        <v>5132</v>
      </c>
      <c r="G236" s="41">
        <v>19</v>
      </c>
      <c r="H236" s="441" t="s">
        <v>5133</v>
      </c>
      <c r="I236" s="49">
        <v>43869</v>
      </c>
      <c r="J236" s="9" t="s">
        <v>5134</v>
      </c>
      <c r="K236" s="58" t="s">
        <v>5135</v>
      </c>
      <c r="L236" s="441"/>
      <c r="M236" s="441"/>
      <c r="N236" s="441"/>
      <c r="O236" s="441"/>
      <c r="P236" s="441"/>
      <c r="Q236" s="441"/>
      <c r="R236" s="441"/>
      <c r="S236" s="441"/>
      <c r="T236" s="441"/>
      <c r="U236" s="441"/>
      <c r="V236" s="441"/>
      <c r="W236" s="441"/>
      <c r="X236" s="441"/>
      <c r="Y236" s="441"/>
      <c r="Z236" s="441"/>
      <c r="AA236" s="441"/>
      <c r="AB236" s="441"/>
      <c r="AC236" s="441"/>
      <c r="AD236" s="441"/>
      <c r="AE236" s="441"/>
      <c r="AF236" s="441"/>
      <c r="AG236" s="441"/>
      <c r="AH236" s="441"/>
      <c r="AI236" s="441"/>
      <c r="AJ236" s="441"/>
      <c r="AK236" s="441"/>
      <c r="AL236" s="441"/>
      <c r="AM236" s="441"/>
      <c r="AN236" s="441"/>
    </row>
    <row r="237" spans="1:40" ht="13">
      <c r="A237" s="40">
        <v>236</v>
      </c>
      <c r="B237" s="40" t="s">
        <v>562</v>
      </c>
      <c r="C237" s="9" t="s">
        <v>5136</v>
      </c>
      <c r="D237" s="441" t="s">
        <v>3923</v>
      </c>
      <c r="E237" s="441" t="s">
        <v>3930</v>
      </c>
      <c r="F237" s="9" t="s">
        <v>5137</v>
      </c>
      <c r="G237" s="41">
        <v>34</v>
      </c>
      <c r="H237" s="441" t="s">
        <v>5138</v>
      </c>
      <c r="I237" s="49">
        <v>43958</v>
      </c>
      <c r="J237" s="9" t="s">
        <v>5139</v>
      </c>
      <c r="K237" s="58" t="s">
        <v>5140</v>
      </c>
      <c r="L237" s="441"/>
      <c r="M237" s="441"/>
      <c r="N237" s="441"/>
      <c r="O237" s="441"/>
      <c r="P237" s="441"/>
      <c r="Q237" s="441"/>
      <c r="R237" s="441"/>
      <c r="S237" s="441"/>
      <c r="T237" s="441"/>
      <c r="U237" s="441"/>
      <c r="V237" s="441"/>
      <c r="W237" s="441"/>
      <c r="X237" s="441"/>
      <c r="Y237" s="441"/>
      <c r="Z237" s="441"/>
      <c r="AA237" s="441"/>
      <c r="AB237" s="441"/>
      <c r="AC237" s="441"/>
      <c r="AD237" s="441"/>
      <c r="AE237" s="441"/>
      <c r="AF237" s="441"/>
      <c r="AG237" s="441"/>
      <c r="AH237" s="441"/>
      <c r="AI237" s="441"/>
      <c r="AJ237" s="441"/>
      <c r="AK237" s="441"/>
      <c r="AL237" s="441"/>
      <c r="AM237" s="441"/>
      <c r="AN237" s="441"/>
    </row>
    <row r="238" spans="1:40" ht="13">
      <c r="A238" s="40">
        <v>237</v>
      </c>
      <c r="B238" s="40" t="s">
        <v>564</v>
      </c>
      <c r="C238" s="441" t="s">
        <v>5141</v>
      </c>
      <c r="D238" s="441" t="s">
        <v>4226</v>
      </c>
      <c r="E238" s="441" t="s">
        <v>5142</v>
      </c>
      <c r="F238" s="9" t="s">
        <v>5143</v>
      </c>
      <c r="G238" s="41">
        <v>1</v>
      </c>
      <c r="H238" s="441" t="s">
        <v>5144</v>
      </c>
      <c r="I238" s="49">
        <v>43869</v>
      </c>
      <c r="J238" s="9" t="s">
        <v>5145</v>
      </c>
      <c r="K238" s="58" t="s">
        <v>5146</v>
      </c>
      <c r="L238" s="441"/>
      <c r="M238" s="441"/>
      <c r="N238" s="441"/>
      <c r="O238" s="441"/>
      <c r="P238" s="441"/>
      <c r="Q238" s="441"/>
      <c r="R238" s="441"/>
      <c r="S238" s="441"/>
      <c r="T238" s="441"/>
      <c r="U238" s="441"/>
      <c r="V238" s="441"/>
      <c r="W238" s="441"/>
      <c r="X238" s="441"/>
      <c r="Y238" s="441"/>
      <c r="Z238" s="441"/>
      <c r="AA238" s="441"/>
      <c r="AB238" s="441"/>
      <c r="AC238" s="441"/>
      <c r="AD238" s="441"/>
      <c r="AE238" s="441"/>
      <c r="AF238" s="441"/>
      <c r="AG238" s="441"/>
      <c r="AH238" s="441"/>
      <c r="AI238" s="441"/>
      <c r="AJ238" s="441"/>
      <c r="AK238" s="441"/>
      <c r="AL238" s="441"/>
      <c r="AM238" s="441"/>
      <c r="AN238" s="441"/>
    </row>
    <row r="239" spans="1:40" ht="13">
      <c r="A239" s="40">
        <v>238</v>
      </c>
      <c r="B239" s="40" t="s">
        <v>566</v>
      </c>
      <c r="C239" s="441" t="s">
        <v>5147</v>
      </c>
      <c r="D239" s="441" t="s">
        <v>4132</v>
      </c>
      <c r="E239" s="441" t="s">
        <v>5148</v>
      </c>
      <c r="F239" s="441" t="s">
        <v>5149</v>
      </c>
      <c r="G239" s="41">
        <v>1</v>
      </c>
      <c r="H239" s="441"/>
      <c r="I239" s="441" t="s">
        <v>4942</v>
      </c>
      <c r="J239" s="9" t="s">
        <v>5150</v>
      </c>
      <c r="K239" s="58" t="s">
        <v>5151</v>
      </c>
      <c r="L239" s="441"/>
      <c r="M239" s="441"/>
      <c r="N239" s="441"/>
      <c r="O239" s="441"/>
      <c r="P239" s="441"/>
      <c r="Q239" s="441"/>
      <c r="R239" s="441"/>
      <c r="S239" s="441"/>
      <c r="T239" s="441"/>
      <c r="U239" s="441"/>
      <c r="V239" s="441"/>
      <c r="W239" s="441"/>
      <c r="X239" s="441"/>
      <c r="Y239" s="441"/>
      <c r="Z239" s="441"/>
      <c r="AA239" s="441"/>
      <c r="AB239" s="441"/>
      <c r="AC239" s="441"/>
      <c r="AD239" s="441"/>
      <c r="AE239" s="441"/>
      <c r="AF239" s="441"/>
      <c r="AG239" s="441"/>
      <c r="AH239" s="441"/>
      <c r="AI239" s="441"/>
      <c r="AJ239" s="441"/>
      <c r="AK239" s="441"/>
      <c r="AL239" s="441"/>
      <c r="AM239" s="441"/>
      <c r="AN239" s="441"/>
    </row>
    <row r="240" spans="1:40" ht="13">
      <c r="A240" s="40">
        <v>239</v>
      </c>
      <c r="B240" s="40" t="s">
        <v>567</v>
      </c>
      <c r="C240" s="441" t="s">
        <v>5152</v>
      </c>
      <c r="D240" s="441" t="s">
        <v>4226</v>
      </c>
      <c r="E240" s="69" t="s">
        <v>5153</v>
      </c>
      <c r="F240" s="9" t="s">
        <v>5154</v>
      </c>
      <c r="G240" s="41">
        <v>1</v>
      </c>
      <c r="H240" s="441"/>
      <c r="I240" s="441" t="s">
        <v>4998</v>
      </c>
      <c r="J240" s="9" t="s">
        <v>5155</v>
      </c>
      <c r="K240" s="58" t="s">
        <v>5156</v>
      </c>
      <c r="L240" s="441"/>
      <c r="M240" s="441"/>
      <c r="N240" s="441"/>
      <c r="O240" s="441"/>
      <c r="P240" s="441"/>
      <c r="Q240" s="441"/>
      <c r="R240" s="441"/>
      <c r="S240" s="441"/>
      <c r="T240" s="441"/>
      <c r="U240" s="441"/>
      <c r="V240" s="441"/>
      <c r="W240" s="441"/>
      <c r="X240" s="441"/>
      <c r="Y240" s="441"/>
      <c r="Z240" s="441"/>
      <c r="AA240" s="441"/>
      <c r="AB240" s="441"/>
      <c r="AC240" s="441"/>
      <c r="AD240" s="441"/>
      <c r="AE240" s="441"/>
      <c r="AF240" s="441"/>
      <c r="AG240" s="441"/>
      <c r="AH240" s="441"/>
      <c r="AI240" s="441"/>
      <c r="AJ240" s="441"/>
      <c r="AK240" s="441"/>
      <c r="AL240" s="441"/>
      <c r="AM240" s="441"/>
      <c r="AN240" s="441"/>
    </row>
    <row r="241" spans="1:40" ht="13">
      <c r="A241" s="40">
        <v>240</v>
      </c>
      <c r="B241" s="40" t="s">
        <v>568</v>
      </c>
      <c r="C241" s="441" t="s">
        <v>5157</v>
      </c>
      <c r="D241" s="441" t="s">
        <v>4062</v>
      </c>
      <c r="E241" s="441" t="s">
        <v>5158</v>
      </c>
      <c r="F241" s="441" t="s">
        <v>5159</v>
      </c>
      <c r="G241" s="41">
        <v>1</v>
      </c>
      <c r="H241" s="441" t="s">
        <v>5160</v>
      </c>
      <c r="I241" s="441" t="s">
        <v>5161</v>
      </c>
      <c r="J241" s="70" t="s">
        <v>5162</v>
      </c>
      <c r="K241" s="58" t="s">
        <v>5163</v>
      </c>
      <c r="L241" s="441"/>
      <c r="M241" s="441"/>
      <c r="N241" s="441"/>
      <c r="O241" s="441"/>
      <c r="P241" s="441"/>
      <c r="Q241" s="441"/>
      <c r="R241" s="441"/>
      <c r="S241" s="441"/>
      <c r="T241" s="441"/>
      <c r="U241" s="441"/>
      <c r="V241" s="441"/>
      <c r="W241" s="441"/>
      <c r="X241" s="441"/>
      <c r="Y241" s="441"/>
      <c r="Z241" s="441"/>
      <c r="AA241" s="441"/>
      <c r="AB241" s="441"/>
      <c r="AC241" s="441"/>
      <c r="AD241" s="441"/>
      <c r="AE241" s="441"/>
      <c r="AF241" s="441"/>
      <c r="AG241" s="441"/>
      <c r="AH241" s="441"/>
      <c r="AI241" s="441"/>
      <c r="AJ241" s="441"/>
      <c r="AK241" s="441"/>
      <c r="AL241" s="441"/>
      <c r="AM241" s="441"/>
      <c r="AN241" s="441"/>
    </row>
    <row r="242" spans="1:40" ht="13">
      <c r="A242" s="40">
        <v>241</v>
      </c>
      <c r="B242" s="40" t="s">
        <v>569</v>
      </c>
      <c r="C242" s="441" t="s">
        <v>5136</v>
      </c>
      <c r="D242" s="441" t="s">
        <v>3923</v>
      </c>
      <c r="E242" s="441" t="s">
        <v>3930</v>
      </c>
      <c r="F242" s="9" t="s">
        <v>5164</v>
      </c>
      <c r="G242" s="41">
        <v>31</v>
      </c>
      <c r="H242" s="441" t="s">
        <v>5165</v>
      </c>
      <c r="I242" s="49">
        <v>44142</v>
      </c>
      <c r="J242" s="9" t="s">
        <v>5166</v>
      </c>
      <c r="K242" s="58" t="s">
        <v>5167</v>
      </c>
      <c r="L242" s="441"/>
      <c r="M242" s="441"/>
      <c r="N242" s="441"/>
      <c r="O242" s="441"/>
      <c r="P242" s="441"/>
      <c r="Q242" s="441"/>
      <c r="R242" s="441"/>
      <c r="S242" s="441"/>
      <c r="T242" s="441"/>
      <c r="U242" s="441"/>
      <c r="V242" s="441"/>
      <c r="W242" s="441"/>
      <c r="X242" s="441"/>
      <c r="Y242" s="441"/>
      <c r="Z242" s="441"/>
      <c r="AA242" s="441"/>
      <c r="AB242" s="441"/>
      <c r="AC242" s="441"/>
      <c r="AD242" s="441"/>
      <c r="AE242" s="441"/>
      <c r="AF242" s="441"/>
      <c r="AG242" s="441"/>
      <c r="AH242" s="441"/>
      <c r="AI242" s="441"/>
      <c r="AJ242" s="441"/>
      <c r="AK242" s="441"/>
      <c r="AL242" s="441"/>
      <c r="AM242" s="441"/>
      <c r="AN242" s="441"/>
    </row>
    <row r="243" spans="1:40" ht="13">
      <c r="A243" s="40">
        <v>242</v>
      </c>
      <c r="B243" s="40" t="s">
        <v>570</v>
      </c>
      <c r="C243" s="9" t="s">
        <v>4418</v>
      </c>
      <c r="D243" s="441" t="s">
        <v>4132</v>
      </c>
      <c r="E243" s="441" t="s">
        <v>5168</v>
      </c>
      <c r="F243" s="9" t="s">
        <v>5169</v>
      </c>
      <c r="G243" s="41">
        <v>1</v>
      </c>
      <c r="H243" s="441" t="s">
        <v>5170</v>
      </c>
      <c r="I243" s="441" t="s">
        <v>5171</v>
      </c>
      <c r="J243" s="9" t="s">
        <v>5172</v>
      </c>
      <c r="K243" s="58" t="s">
        <v>5173</v>
      </c>
      <c r="L243" s="441"/>
      <c r="M243" s="441"/>
      <c r="N243" s="441"/>
      <c r="O243" s="441"/>
      <c r="P243" s="441"/>
      <c r="Q243" s="441"/>
      <c r="R243" s="441"/>
      <c r="S243" s="441"/>
      <c r="T243" s="441"/>
      <c r="U243" s="441"/>
      <c r="V243" s="441"/>
      <c r="W243" s="441"/>
      <c r="X243" s="441"/>
      <c r="Y243" s="441"/>
      <c r="Z243" s="441"/>
      <c r="AA243" s="441"/>
      <c r="AB243" s="441"/>
      <c r="AC243" s="441"/>
      <c r="AD243" s="441"/>
      <c r="AE243" s="441"/>
      <c r="AF243" s="441"/>
      <c r="AG243" s="441"/>
      <c r="AH243" s="441"/>
      <c r="AI243" s="441"/>
      <c r="AJ243" s="441"/>
      <c r="AK243" s="441"/>
      <c r="AL243" s="441"/>
      <c r="AM243" s="441"/>
      <c r="AN243" s="441"/>
    </row>
    <row r="244" spans="1:40" ht="13">
      <c r="A244" s="40">
        <v>243</v>
      </c>
      <c r="B244" s="40" t="s">
        <v>572</v>
      </c>
      <c r="C244" s="9" t="s">
        <v>5174</v>
      </c>
      <c r="D244" s="441" t="s">
        <v>5175</v>
      </c>
      <c r="E244" s="441"/>
      <c r="F244" s="70" t="s">
        <v>5176</v>
      </c>
      <c r="G244" s="41">
        <v>86</v>
      </c>
      <c r="H244" s="441"/>
      <c r="I244" s="441" t="s">
        <v>5107</v>
      </c>
      <c r="J244" s="70" t="s">
        <v>5177</v>
      </c>
      <c r="K244" s="58" t="s">
        <v>5178</v>
      </c>
      <c r="L244" s="441"/>
      <c r="M244" s="441"/>
      <c r="N244" s="441"/>
      <c r="O244" s="441"/>
      <c r="P244" s="441"/>
      <c r="Q244" s="441"/>
      <c r="R244" s="441"/>
      <c r="S244" s="441"/>
      <c r="T244" s="441"/>
      <c r="U244" s="441"/>
      <c r="V244" s="441"/>
      <c r="W244" s="441"/>
      <c r="X244" s="441"/>
      <c r="Y244" s="441"/>
      <c r="Z244" s="441"/>
      <c r="AA244" s="441"/>
      <c r="AB244" s="441"/>
      <c r="AC244" s="441"/>
      <c r="AD244" s="441"/>
      <c r="AE244" s="441"/>
      <c r="AF244" s="441"/>
      <c r="AG244" s="441"/>
      <c r="AH244" s="441"/>
      <c r="AI244" s="441"/>
      <c r="AJ244" s="441"/>
      <c r="AK244" s="441"/>
      <c r="AL244" s="441"/>
      <c r="AM244" s="441"/>
      <c r="AN244" s="441"/>
    </row>
    <row r="245" spans="1:40" ht="13">
      <c r="A245" s="40">
        <v>244</v>
      </c>
      <c r="B245" s="40" t="s">
        <v>574</v>
      </c>
      <c r="C245" s="441" t="s">
        <v>5179</v>
      </c>
      <c r="D245" s="441" t="s">
        <v>4045</v>
      </c>
      <c r="E245" s="441" t="s">
        <v>4046</v>
      </c>
      <c r="F245" s="441" t="s">
        <v>5180</v>
      </c>
      <c r="G245" s="41">
        <v>3</v>
      </c>
      <c r="H245" s="441" t="s">
        <v>5181</v>
      </c>
      <c r="I245" s="441" t="s">
        <v>5182</v>
      </c>
      <c r="J245" s="70" t="s">
        <v>5183</v>
      </c>
      <c r="K245" s="58" t="s">
        <v>5184</v>
      </c>
      <c r="L245" s="441"/>
      <c r="M245" s="441"/>
      <c r="N245" s="441"/>
      <c r="O245" s="441"/>
      <c r="P245" s="441"/>
      <c r="Q245" s="441"/>
      <c r="R245" s="441"/>
      <c r="S245" s="441"/>
      <c r="T245" s="441"/>
      <c r="U245" s="441"/>
      <c r="V245" s="441"/>
      <c r="W245" s="441"/>
      <c r="X245" s="441"/>
      <c r="Y245" s="441"/>
      <c r="Z245" s="441"/>
      <c r="AA245" s="441"/>
      <c r="AB245" s="441"/>
      <c r="AC245" s="441"/>
      <c r="AD245" s="441"/>
      <c r="AE245" s="441"/>
      <c r="AF245" s="441"/>
      <c r="AG245" s="441"/>
      <c r="AH245" s="441"/>
      <c r="AI245" s="441"/>
      <c r="AJ245" s="441"/>
      <c r="AK245" s="441"/>
      <c r="AL245" s="441"/>
      <c r="AM245" s="441"/>
      <c r="AN245" s="441"/>
    </row>
    <row r="246" spans="1:40" ht="13">
      <c r="A246" s="40">
        <v>245</v>
      </c>
      <c r="B246" s="40" t="s">
        <v>329</v>
      </c>
      <c r="C246" s="9" t="s">
        <v>5185</v>
      </c>
      <c r="D246" s="441" t="s">
        <v>4033</v>
      </c>
      <c r="E246" s="441" t="s">
        <v>4034</v>
      </c>
      <c r="F246" s="9" t="s">
        <v>5186</v>
      </c>
      <c r="G246" s="41">
        <v>22</v>
      </c>
      <c r="H246" s="441" t="s">
        <v>5187</v>
      </c>
      <c r="I246" s="49">
        <v>44051</v>
      </c>
      <c r="J246" s="9" t="s">
        <v>5188</v>
      </c>
      <c r="K246" s="58" t="s">
        <v>5189</v>
      </c>
      <c r="L246" s="441"/>
      <c r="M246" s="441"/>
      <c r="N246" s="441"/>
      <c r="O246" s="441"/>
      <c r="P246" s="441"/>
      <c r="Q246" s="441"/>
      <c r="R246" s="441"/>
      <c r="S246" s="441"/>
      <c r="T246" s="441"/>
      <c r="U246" s="441"/>
      <c r="V246" s="441"/>
      <c r="W246" s="441"/>
      <c r="X246" s="441"/>
      <c r="Y246" s="441"/>
      <c r="Z246" s="441"/>
      <c r="AA246" s="441"/>
      <c r="AB246" s="441"/>
      <c r="AC246" s="441"/>
      <c r="AD246" s="441"/>
      <c r="AE246" s="441"/>
      <c r="AF246" s="441"/>
      <c r="AG246" s="441"/>
      <c r="AH246" s="441"/>
      <c r="AI246" s="441"/>
      <c r="AJ246" s="441"/>
      <c r="AK246" s="441"/>
      <c r="AL246" s="441"/>
      <c r="AM246" s="441"/>
      <c r="AN246" s="441"/>
    </row>
    <row r="247" spans="1:40" ht="13">
      <c r="A247" s="40">
        <v>246</v>
      </c>
      <c r="B247" s="40" t="s">
        <v>579</v>
      </c>
      <c r="C247" s="441" t="s">
        <v>4237</v>
      </c>
      <c r="D247" s="441" t="s">
        <v>3923</v>
      </c>
      <c r="E247" s="441" t="s">
        <v>3930</v>
      </c>
      <c r="F247" s="441" t="s">
        <v>5190</v>
      </c>
      <c r="G247" s="41">
        <v>1</v>
      </c>
      <c r="H247" s="441" t="s">
        <v>5191</v>
      </c>
      <c r="I247" s="49">
        <v>43990</v>
      </c>
      <c r="J247" s="70" t="s">
        <v>5192</v>
      </c>
      <c r="K247" s="58" t="s">
        <v>5193</v>
      </c>
      <c r="L247" s="441"/>
      <c r="M247" s="441"/>
      <c r="N247" s="441"/>
      <c r="O247" s="441"/>
      <c r="P247" s="441"/>
      <c r="Q247" s="441"/>
      <c r="R247" s="441"/>
      <c r="S247" s="441"/>
      <c r="T247" s="441"/>
      <c r="U247" s="441"/>
      <c r="V247" s="441"/>
      <c r="W247" s="441"/>
      <c r="X247" s="441"/>
      <c r="Y247" s="441"/>
      <c r="Z247" s="441"/>
      <c r="AA247" s="441"/>
      <c r="AB247" s="441"/>
      <c r="AC247" s="441"/>
      <c r="AD247" s="441"/>
      <c r="AE247" s="441"/>
      <c r="AF247" s="441"/>
      <c r="AG247" s="441"/>
      <c r="AH247" s="441"/>
      <c r="AI247" s="441"/>
      <c r="AJ247" s="441"/>
      <c r="AK247" s="441"/>
      <c r="AL247" s="441"/>
      <c r="AM247" s="441"/>
      <c r="AN247" s="441"/>
    </row>
    <row r="248" spans="1:40" ht="13">
      <c r="A248" s="40">
        <v>247</v>
      </c>
      <c r="B248" s="40" t="s">
        <v>582</v>
      </c>
      <c r="C248" s="9" t="s">
        <v>5147</v>
      </c>
      <c r="D248" s="441" t="s">
        <v>3923</v>
      </c>
      <c r="E248" s="441" t="s">
        <v>3930</v>
      </c>
      <c r="F248" s="9" t="s">
        <v>5194</v>
      </c>
      <c r="G248" s="41">
        <v>17</v>
      </c>
      <c r="H248" s="441"/>
      <c r="I248" s="441" t="s">
        <v>5103</v>
      </c>
      <c r="J248" s="62" t="s">
        <v>5195</v>
      </c>
      <c r="K248" s="58" t="s">
        <v>5196</v>
      </c>
      <c r="L248" s="441"/>
      <c r="M248" s="441"/>
      <c r="N248" s="441"/>
      <c r="O248" s="441"/>
      <c r="P248" s="441"/>
      <c r="Q248" s="441"/>
      <c r="R248" s="441"/>
      <c r="S248" s="441"/>
      <c r="T248" s="441"/>
      <c r="U248" s="441"/>
      <c r="V248" s="441"/>
      <c r="W248" s="441"/>
      <c r="X248" s="441"/>
      <c r="Y248" s="441"/>
      <c r="Z248" s="441"/>
      <c r="AA248" s="441"/>
      <c r="AB248" s="441"/>
      <c r="AC248" s="441"/>
      <c r="AD248" s="441"/>
      <c r="AE248" s="441"/>
      <c r="AF248" s="441"/>
      <c r="AG248" s="441"/>
      <c r="AH248" s="441"/>
      <c r="AI248" s="441"/>
      <c r="AJ248" s="441"/>
      <c r="AK248" s="441"/>
      <c r="AL248" s="441"/>
      <c r="AM248" s="441"/>
      <c r="AN248" s="441"/>
    </row>
    <row r="249" spans="1:40" ht="13">
      <c r="A249" s="40">
        <v>248</v>
      </c>
      <c r="B249" s="40" t="s">
        <v>584</v>
      </c>
      <c r="C249" s="441" t="s">
        <v>5197</v>
      </c>
      <c r="D249" s="441" t="s">
        <v>4132</v>
      </c>
      <c r="E249" s="441" t="s">
        <v>4133</v>
      </c>
      <c r="F249" s="62" t="s">
        <v>5198</v>
      </c>
      <c r="G249" s="41" t="s">
        <v>5199</v>
      </c>
      <c r="H249" s="441" t="s">
        <v>5200</v>
      </c>
      <c r="I249" s="49">
        <v>44112</v>
      </c>
      <c r="J249" s="9" t="s">
        <v>5201</v>
      </c>
      <c r="K249" s="58" t="s">
        <v>5202</v>
      </c>
      <c r="L249" s="441"/>
      <c r="M249" s="441"/>
      <c r="N249" s="441"/>
      <c r="O249" s="441"/>
      <c r="P249" s="441"/>
      <c r="Q249" s="441"/>
      <c r="R249" s="441"/>
      <c r="S249" s="441"/>
      <c r="T249" s="441"/>
      <c r="U249" s="441"/>
      <c r="V249" s="441"/>
      <c r="W249" s="441"/>
      <c r="X249" s="441"/>
      <c r="Y249" s="441"/>
      <c r="Z249" s="441"/>
      <c r="AA249" s="441"/>
      <c r="AB249" s="441"/>
      <c r="AC249" s="441"/>
      <c r="AD249" s="441"/>
      <c r="AE249" s="441"/>
      <c r="AF249" s="441"/>
      <c r="AG249" s="441"/>
      <c r="AH249" s="441"/>
      <c r="AI249" s="441"/>
      <c r="AJ249" s="441"/>
      <c r="AK249" s="441"/>
      <c r="AL249" s="441"/>
      <c r="AM249" s="441"/>
      <c r="AN249" s="441"/>
    </row>
    <row r="250" spans="1:40" ht="13">
      <c r="A250" s="40">
        <v>249</v>
      </c>
      <c r="B250" s="40" t="s">
        <v>587</v>
      </c>
      <c r="C250" s="441" t="s">
        <v>4640</v>
      </c>
      <c r="D250" s="441" t="s">
        <v>4045</v>
      </c>
      <c r="E250" s="441" t="s">
        <v>5203</v>
      </c>
      <c r="F250" s="9" t="s">
        <v>5204</v>
      </c>
      <c r="G250" s="41">
        <v>125</v>
      </c>
      <c r="H250" s="441" t="s">
        <v>5205</v>
      </c>
      <c r="I250" s="49">
        <v>44112</v>
      </c>
      <c r="J250" s="9" t="s">
        <v>5206</v>
      </c>
      <c r="K250" s="58" t="s">
        <v>5207</v>
      </c>
      <c r="L250" s="441"/>
      <c r="M250" s="441"/>
      <c r="N250" s="441"/>
      <c r="O250" s="441"/>
      <c r="P250" s="441"/>
      <c r="Q250" s="441"/>
      <c r="R250" s="441"/>
      <c r="S250" s="441"/>
      <c r="T250" s="441"/>
      <c r="U250" s="441"/>
      <c r="V250" s="441"/>
      <c r="W250" s="441"/>
      <c r="X250" s="441"/>
      <c r="Y250" s="441"/>
      <c r="Z250" s="441"/>
      <c r="AA250" s="441"/>
      <c r="AB250" s="441"/>
      <c r="AC250" s="441"/>
      <c r="AD250" s="441"/>
      <c r="AE250" s="441"/>
      <c r="AF250" s="441"/>
      <c r="AG250" s="441"/>
      <c r="AH250" s="441"/>
      <c r="AI250" s="441"/>
      <c r="AJ250" s="441"/>
      <c r="AK250" s="441"/>
      <c r="AL250" s="441"/>
      <c r="AM250" s="441"/>
      <c r="AN250" s="441"/>
    </row>
    <row r="251" spans="1:40" ht="14.5">
      <c r="A251" s="40">
        <v>250</v>
      </c>
      <c r="B251" s="40" t="s">
        <v>590</v>
      </c>
      <c r="C251" s="441" t="s">
        <v>5051</v>
      </c>
      <c r="D251" s="441" t="s">
        <v>5099</v>
      </c>
      <c r="E251" s="441" t="s">
        <v>4709</v>
      </c>
      <c r="F251" s="441" t="s">
        <v>5208</v>
      </c>
      <c r="G251" s="41" t="s">
        <v>5209</v>
      </c>
      <c r="H251" s="441" t="s">
        <v>5210</v>
      </c>
      <c r="I251" s="49">
        <v>44173</v>
      </c>
      <c r="J251" s="435" t="s">
        <v>5211</v>
      </c>
      <c r="K251" s="58" t="s">
        <v>5212</v>
      </c>
      <c r="L251" s="441"/>
      <c r="M251" s="441"/>
      <c r="N251" s="441"/>
      <c r="O251" s="441"/>
      <c r="P251" s="441"/>
      <c r="Q251" s="441"/>
      <c r="R251" s="441"/>
      <c r="S251" s="441"/>
      <c r="T251" s="441"/>
      <c r="U251" s="441"/>
      <c r="V251" s="441"/>
      <c r="W251" s="441"/>
      <c r="X251" s="441"/>
      <c r="Y251" s="441"/>
      <c r="Z251" s="441"/>
      <c r="AA251" s="441"/>
      <c r="AB251" s="441"/>
      <c r="AC251" s="441"/>
      <c r="AD251" s="441"/>
      <c r="AE251" s="441"/>
      <c r="AF251" s="441"/>
      <c r="AG251" s="441"/>
      <c r="AH251" s="441"/>
      <c r="AI251" s="441"/>
      <c r="AJ251" s="441"/>
      <c r="AK251" s="441"/>
      <c r="AL251" s="441"/>
      <c r="AM251" s="441"/>
      <c r="AN251" s="441"/>
    </row>
    <row r="252" spans="1:40" ht="13">
      <c r="A252" s="40">
        <v>251</v>
      </c>
      <c r="B252" s="40" t="s">
        <v>298</v>
      </c>
      <c r="C252" s="441" t="s">
        <v>4810</v>
      </c>
      <c r="D252" s="441" t="s">
        <v>4406</v>
      </c>
      <c r="E252" s="441" t="s">
        <v>4472</v>
      </c>
      <c r="F252" s="9" t="s">
        <v>5213</v>
      </c>
      <c r="G252" s="41">
        <v>1</v>
      </c>
      <c r="H252" s="441" t="s">
        <v>5214</v>
      </c>
      <c r="I252" s="49">
        <v>44143</v>
      </c>
      <c r="J252" s="9" t="s">
        <v>5215</v>
      </c>
      <c r="K252" s="58" t="s">
        <v>5216</v>
      </c>
      <c r="L252" s="441"/>
      <c r="M252" s="441"/>
      <c r="N252" s="441"/>
      <c r="O252" s="441"/>
      <c r="P252" s="441"/>
      <c r="Q252" s="441"/>
      <c r="R252" s="441"/>
      <c r="S252" s="441"/>
      <c r="T252" s="441"/>
      <c r="U252" s="441"/>
      <c r="V252" s="441"/>
      <c r="W252" s="441"/>
      <c r="X252" s="441"/>
      <c r="Y252" s="441"/>
      <c r="Z252" s="441"/>
      <c r="AA252" s="441"/>
      <c r="AB252" s="441"/>
      <c r="AC252" s="441"/>
      <c r="AD252" s="441"/>
      <c r="AE252" s="441"/>
      <c r="AF252" s="441"/>
      <c r="AG252" s="441"/>
      <c r="AH252" s="441"/>
      <c r="AI252" s="441"/>
      <c r="AJ252" s="441"/>
      <c r="AK252" s="441"/>
      <c r="AL252" s="441"/>
      <c r="AM252" s="441"/>
      <c r="AN252" s="441"/>
    </row>
    <row r="253" spans="1:40" ht="13">
      <c r="A253" s="40">
        <v>252</v>
      </c>
      <c r="B253" s="40" t="s">
        <v>591</v>
      </c>
      <c r="C253" s="441" t="s">
        <v>4810</v>
      </c>
      <c r="D253" s="441" t="s">
        <v>4628</v>
      </c>
      <c r="E253" s="441" t="s">
        <v>5217</v>
      </c>
      <c r="F253" s="9" t="s">
        <v>5218</v>
      </c>
      <c r="G253" s="41">
        <v>1</v>
      </c>
      <c r="H253" s="441" t="s">
        <v>5214</v>
      </c>
      <c r="I253" s="49">
        <v>44143</v>
      </c>
      <c r="J253" s="9" t="s">
        <v>5219</v>
      </c>
      <c r="K253" s="58" t="s">
        <v>5220</v>
      </c>
      <c r="L253" s="441"/>
      <c r="M253" s="441"/>
      <c r="N253" s="441"/>
      <c r="O253" s="441"/>
      <c r="P253" s="441"/>
      <c r="Q253" s="441"/>
      <c r="R253" s="441"/>
      <c r="S253" s="441"/>
      <c r="T253" s="441"/>
      <c r="U253" s="441"/>
      <c r="V253" s="441"/>
      <c r="W253" s="441"/>
      <c r="X253" s="441"/>
      <c r="Y253" s="441"/>
      <c r="Z253" s="441"/>
      <c r="AA253" s="441"/>
      <c r="AB253" s="441"/>
      <c r="AC253" s="441"/>
      <c r="AD253" s="441"/>
      <c r="AE253" s="441"/>
      <c r="AF253" s="441"/>
      <c r="AG253" s="441"/>
      <c r="AH253" s="441"/>
      <c r="AI253" s="441"/>
      <c r="AJ253" s="441"/>
      <c r="AK253" s="441"/>
      <c r="AL253" s="441"/>
      <c r="AM253" s="441"/>
      <c r="AN253" s="441"/>
    </row>
    <row r="254" spans="1:40" ht="13">
      <c r="A254" s="40">
        <v>253</v>
      </c>
      <c r="B254" s="40" t="s">
        <v>592</v>
      </c>
      <c r="C254" s="441" t="s">
        <v>5221</v>
      </c>
      <c r="D254" s="441" t="s">
        <v>4132</v>
      </c>
      <c r="E254" s="441" t="s">
        <v>4133</v>
      </c>
      <c r="F254" s="441" t="s">
        <v>5222</v>
      </c>
      <c r="G254" s="41">
        <v>160</v>
      </c>
      <c r="H254" s="441" t="s">
        <v>5223</v>
      </c>
      <c r="I254" s="49">
        <v>44112</v>
      </c>
      <c r="J254" s="456" t="s">
        <v>5224</v>
      </c>
      <c r="K254" s="58" t="s">
        <v>5225</v>
      </c>
      <c r="L254" s="441"/>
      <c r="M254" s="441"/>
      <c r="N254" s="441"/>
      <c r="O254" s="441"/>
      <c r="P254" s="441"/>
      <c r="Q254" s="441"/>
      <c r="R254" s="441"/>
      <c r="S254" s="441"/>
      <c r="T254" s="441"/>
      <c r="U254" s="441"/>
      <c r="V254" s="441"/>
      <c r="W254" s="441"/>
      <c r="X254" s="441"/>
      <c r="Y254" s="441"/>
      <c r="Z254" s="441"/>
      <c r="AA254" s="441"/>
      <c r="AB254" s="441"/>
      <c r="AC254" s="441"/>
      <c r="AD254" s="441"/>
      <c r="AE254" s="441"/>
      <c r="AF254" s="441"/>
      <c r="AG254" s="441"/>
      <c r="AH254" s="441"/>
      <c r="AI254" s="441"/>
      <c r="AJ254" s="441"/>
      <c r="AK254" s="441"/>
      <c r="AL254" s="441"/>
      <c r="AM254" s="441"/>
      <c r="AN254" s="441"/>
    </row>
    <row r="255" spans="1:40" ht="13">
      <c r="A255" s="40">
        <v>254</v>
      </c>
      <c r="B255" s="40" t="s">
        <v>594</v>
      </c>
      <c r="C255" s="441" t="s">
        <v>4810</v>
      </c>
      <c r="D255" s="441" t="s">
        <v>4290</v>
      </c>
      <c r="E255" s="441" t="s">
        <v>4291</v>
      </c>
      <c r="F255" s="9" t="s">
        <v>5226</v>
      </c>
      <c r="G255" s="41">
        <v>1</v>
      </c>
      <c r="H255" s="441" t="s">
        <v>5227</v>
      </c>
      <c r="I255" s="49">
        <v>44143</v>
      </c>
      <c r="J255" s="9" t="s">
        <v>5228</v>
      </c>
      <c r="K255" s="58" t="s">
        <v>5229</v>
      </c>
      <c r="L255" s="441"/>
      <c r="M255" s="441"/>
      <c r="N255" s="441"/>
      <c r="O255" s="441"/>
      <c r="P255" s="441"/>
      <c r="Q255" s="441"/>
      <c r="R255" s="441"/>
      <c r="S255" s="441"/>
      <c r="T255" s="441"/>
      <c r="U255" s="441"/>
      <c r="V255" s="441"/>
      <c r="W255" s="441"/>
      <c r="X255" s="441"/>
      <c r="Y255" s="441"/>
      <c r="Z255" s="441"/>
      <c r="AA255" s="441"/>
      <c r="AB255" s="441"/>
      <c r="AC255" s="441"/>
      <c r="AD255" s="441"/>
      <c r="AE255" s="441"/>
      <c r="AF255" s="441"/>
      <c r="AG255" s="441"/>
      <c r="AH255" s="441"/>
      <c r="AI255" s="441"/>
      <c r="AJ255" s="441"/>
      <c r="AK255" s="441"/>
      <c r="AL255" s="441"/>
      <c r="AM255" s="441"/>
      <c r="AN255" s="441"/>
    </row>
    <row r="256" spans="1:40" ht="13">
      <c r="A256" s="40">
        <v>255</v>
      </c>
      <c r="B256" s="40" t="s">
        <v>595</v>
      </c>
      <c r="C256" s="441" t="s">
        <v>5230</v>
      </c>
      <c r="D256" s="441" t="s">
        <v>4132</v>
      </c>
      <c r="E256" s="441" t="s">
        <v>4133</v>
      </c>
      <c r="F256" s="9" t="s">
        <v>4547</v>
      </c>
      <c r="G256" s="41">
        <v>1</v>
      </c>
      <c r="H256" s="441" t="s">
        <v>5231</v>
      </c>
      <c r="I256" s="441" t="s">
        <v>5232</v>
      </c>
      <c r="J256" s="9" t="s">
        <v>5233</v>
      </c>
      <c r="K256" s="58" t="s">
        <v>5234</v>
      </c>
      <c r="L256" s="441"/>
      <c r="M256" s="441"/>
      <c r="N256" s="441"/>
      <c r="O256" s="441"/>
      <c r="P256" s="441"/>
      <c r="Q256" s="441"/>
      <c r="R256" s="441"/>
      <c r="S256" s="441"/>
      <c r="T256" s="441"/>
      <c r="U256" s="441"/>
      <c r="V256" s="441"/>
      <c r="W256" s="441"/>
      <c r="X256" s="441"/>
      <c r="Y256" s="441"/>
      <c r="Z256" s="441"/>
      <c r="AA256" s="441"/>
      <c r="AB256" s="441"/>
      <c r="AC256" s="441"/>
      <c r="AD256" s="441"/>
      <c r="AE256" s="441"/>
      <c r="AF256" s="441"/>
      <c r="AG256" s="441"/>
      <c r="AH256" s="441"/>
      <c r="AI256" s="441"/>
      <c r="AJ256" s="441"/>
      <c r="AK256" s="441"/>
      <c r="AL256" s="441"/>
      <c r="AM256" s="441"/>
      <c r="AN256" s="441"/>
    </row>
    <row r="257" spans="1:40" ht="13">
      <c r="A257" s="40">
        <v>256</v>
      </c>
      <c r="B257" s="40" t="s">
        <v>597</v>
      </c>
      <c r="C257" s="441" t="s">
        <v>4994</v>
      </c>
      <c r="D257" s="441" t="s">
        <v>3923</v>
      </c>
      <c r="E257" s="441" t="s">
        <v>3930</v>
      </c>
      <c r="F257" s="441" t="s">
        <v>4807</v>
      </c>
      <c r="G257" s="41">
        <v>1</v>
      </c>
      <c r="H257" s="441" t="s">
        <v>5235</v>
      </c>
      <c r="I257" s="441" t="s">
        <v>5236</v>
      </c>
      <c r="J257" s="9" t="s">
        <v>5237</v>
      </c>
      <c r="K257" s="58" t="s">
        <v>5238</v>
      </c>
      <c r="L257" s="441"/>
      <c r="M257" s="441"/>
      <c r="N257" s="441"/>
      <c r="O257" s="441"/>
      <c r="P257" s="441"/>
      <c r="Q257" s="441"/>
      <c r="R257" s="441"/>
      <c r="S257" s="441"/>
      <c r="T257" s="441"/>
      <c r="U257" s="441"/>
      <c r="V257" s="441"/>
      <c r="W257" s="441"/>
      <c r="X257" s="441"/>
      <c r="Y257" s="441"/>
      <c r="Z257" s="441"/>
      <c r="AA257" s="441"/>
      <c r="AB257" s="441"/>
      <c r="AC257" s="441"/>
      <c r="AD257" s="441"/>
      <c r="AE257" s="441"/>
      <c r="AF257" s="441"/>
      <c r="AG257" s="441"/>
      <c r="AH257" s="441"/>
      <c r="AI257" s="441"/>
      <c r="AJ257" s="441"/>
      <c r="AK257" s="441"/>
      <c r="AL257" s="441"/>
      <c r="AM257" s="441"/>
      <c r="AN257" s="441"/>
    </row>
    <row r="258" spans="1:40" ht="13">
      <c r="A258" s="40">
        <v>257</v>
      </c>
      <c r="B258" s="40" t="s">
        <v>600</v>
      </c>
      <c r="C258" s="441" t="s">
        <v>4191</v>
      </c>
      <c r="D258" s="441" t="s">
        <v>4226</v>
      </c>
      <c r="E258" s="441" t="s">
        <v>5142</v>
      </c>
      <c r="F258" s="68" t="s">
        <v>5239</v>
      </c>
      <c r="G258" s="41">
        <v>1</v>
      </c>
      <c r="H258" s="441" t="s">
        <v>4191</v>
      </c>
      <c r="I258" s="441" t="s">
        <v>5240</v>
      </c>
      <c r="J258" s="68" t="s">
        <v>5241</v>
      </c>
      <c r="K258" s="58" t="s">
        <v>5242</v>
      </c>
      <c r="L258" s="441"/>
      <c r="M258" s="441"/>
      <c r="N258" s="441"/>
      <c r="O258" s="441"/>
      <c r="P258" s="441"/>
      <c r="Q258" s="441"/>
      <c r="R258" s="441"/>
      <c r="S258" s="441"/>
      <c r="T258" s="441"/>
      <c r="U258" s="441"/>
      <c r="V258" s="441"/>
      <c r="W258" s="441"/>
      <c r="X258" s="441"/>
      <c r="Y258" s="441"/>
      <c r="Z258" s="441"/>
      <c r="AA258" s="441"/>
      <c r="AB258" s="441"/>
      <c r="AC258" s="441"/>
      <c r="AD258" s="441"/>
      <c r="AE258" s="441"/>
      <c r="AF258" s="441"/>
      <c r="AG258" s="441"/>
      <c r="AH258" s="441"/>
      <c r="AI258" s="441"/>
      <c r="AJ258" s="441"/>
      <c r="AK258" s="441"/>
      <c r="AL258" s="441"/>
      <c r="AM258" s="441"/>
      <c r="AN258" s="441"/>
    </row>
    <row r="259" spans="1:40" ht="13">
      <c r="A259" s="40">
        <v>258</v>
      </c>
      <c r="B259" s="71" t="s">
        <v>206</v>
      </c>
      <c r="C259" s="441" t="s">
        <v>5243</v>
      </c>
      <c r="D259" s="441" t="s">
        <v>3923</v>
      </c>
      <c r="E259" s="441" t="s">
        <v>3930</v>
      </c>
      <c r="F259" s="68" t="s">
        <v>5190</v>
      </c>
      <c r="G259" s="41">
        <v>42</v>
      </c>
      <c r="H259" s="441" t="s">
        <v>5244</v>
      </c>
      <c r="I259" s="441" t="s">
        <v>5240</v>
      </c>
      <c r="J259" s="68" t="s">
        <v>5245</v>
      </c>
      <c r="K259" s="58" t="s">
        <v>5246</v>
      </c>
      <c r="L259" s="441"/>
      <c r="M259" s="441"/>
      <c r="N259" s="441"/>
      <c r="O259" s="441"/>
      <c r="P259" s="441"/>
      <c r="Q259" s="441"/>
      <c r="R259" s="441"/>
      <c r="S259" s="441"/>
      <c r="T259" s="441"/>
      <c r="U259" s="441"/>
      <c r="V259" s="441"/>
      <c r="W259" s="441"/>
      <c r="X259" s="441"/>
      <c r="Y259" s="441"/>
      <c r="Z259" s="441"/>
      <c r="AA259" s="441"/>
      <c r="AB259" s="441"/>
      <c r="AC259" s="441"/>
      <c r="AD259" s="441"/>
      <c r="AE259" s="441"/>
      <c r="AF259" s="441"/>
      <c r="AG259" s="441"/>
      <c r="AH259" s="441"/>
      <c r="AI259" s="441"/>
      <c r="AJ259" s="441"/>
      <c r="AK259" s="441"/>
      <c r="AL259" s="441"/>
      <c r="AM259" s="441"/>
      <c r="AN259" s="441"/>
    </row>
    <row r="260" spans="1:40" ht="13">
      <c r="A260" s="40">
        <v>259</v>
      </c>
      <c r="B260" s="40" t="s">
        <v>604</v>
      </c>
      <c r="C260" s="91" t="s">
        <v>5247</v>
      </c>
      <c r="D260" s="41" t="s">
        <v>5248</v>
      </c>
      <c r="E260" s="441"/>
      <c r="F260" s="41" t="s">
        <v>5249</v>
      </c>
      <c r="G260" s="41">
        <v>7</v>
      </c>
      <c r="H260" s="41" t="s">
        <v>5250</v>
      </c>
      <c r="I260" s="74">
        <v>44049</v>
      </c>
      <c r="J260" s="91" t="s">
        <v>5251</v>
      </c>
      <c r="K260" s="73" t="s">
        <v>5252</v>
      </c>
      <c r="L260" s="441"/>
      <c r="M260" s="441"/>
      <c r="N260" s="441"/>
      <c r="O260" s="441"/>
      <c r="P260" s="441"/>
      <c r="Q260" s="441"/>
      <c r="R260" s="441"/>
      <c r="S260" s="441"/>
      <c r="T260" s="441"/>
      <c r="U260" s="441"/>
      <c r="V260" s="441"/>
      <c r="W260" s="441"/>
      <c r="X260" s="441"/>
      <c r="Y260" s="441"/>
      <c r="Z260" s="441"/>
      <c r="AA260" s="441"/>
      <c r="AB260" s="441"/>
      <c r="AC260" s="441"/>
      <c r="AD260" s="441"/>
      <c r="AE260" s="441"/>
      <c r="AF260" s="441"/>
      <c r="AG260" s="441"/>
      <c r="AH260" s="441"/>
      <c r="AI260" s="441"/>
      <c r="AJ260" s="441"/>
      <c r="AK260" s="441"/>
      <c r="AL260" s="441"/>
      <c r="AM260" s="441"/>
      <c r="AN260" s="441"/>
    </row>
    <row r="261" spans="1:40" s="120" customFormat="1" ht="13">
      <c r="A261" s="109">
        <v>260</v>
      </c>
      <c r="B261" s="109" t="s">
        <v>495</v>
      </c>
      <c r="C261" s="232" t="s">
        <v>4225</v>
      </c>
      <c r="D261" s="232" t="s">
        <v>5253</v>
      </c>
      <c r="E261" s="141"/>
      <c r="F261" s="232" t="s">
        <v>5254</v>
      </c>
      <c r="G261" s="232">
        <v>978</v>
      </c>
      <c r="H261" s="232" t="s">
        <v>5255</v>
      </c>
      <c r="I261" s="142">
        <v>44061</v>
      </c>
      <c r="J261" s="457" t="s">
        <v>5256</v>
      </c>
      <c r="K261" s="143" t="s">
        <v>5257</v>
      </c>
      <c r="L261" s="141"/>
      <c r="M261" s="141"/>
      <c r="N261" s="141"/>
      <c r="O261" s="141"/>
      <c r="P261" s="141"/>
      <c r="Q261" s="141"/>
      <c r="R261" s="141"/>
      <c r="S261" s="141"/>
      <c r="T261" s="141"/>
      <c r="U261" s="141"/>
      <c r="V261" s="141"/>
      <c r="W261" s="141"/>
      <c r="X261" s="141"/>
      <c r="Y261" s="141"/>
      <c r="Z261" s="141"/>
      <c r="AA261" s="440"/>
      <c r="AB261" s="440"/>
      <c r="AC261" s="440"/>
      <c r="AD261" s="440"/>
      <c r="AE261" s="440"/>
      <c r="AF261" s="440"/>
      <c r="AG261" s="440"/>
      <c r="AH261" s="440"/>
      <c r="AI261" s="440"/>
      <c r="AJ261" s="440"/>
      <c r="AK261" s="440"/>
      <c r="AL261" s="440"/>
      <c r="AM261" s="440"/>
      <c r="AN261" s="440"/>
    </row>
    <row r="262" spans="1:40" ht="13">
      <c r="A262" s="40">
        <v>261</v>
      </c>
      <c r="B262" s="40" t="s">
        <v>608</v>
      </c>
      <c r="C262" s="78" t="s">
        <v>5258</v>
      </c>
      <c r="D262" s="41" t="s">
        <v>5259</v>
      </c>
      <c r="E262" s="441"/>
      <c r="F262" s="441"/>
      <c r="G262" s="41">
        <v>17</v>
      </c>
      <c r="H262" s="441" t="s">
        <v>5260</v>
      </c>
      <c r="I262" s="74">
        <v>44059</v>
      </c>
      <c r="J262" s="75" t="s">
        <v>5261</v>
      </c>
      <c r="K262" s="73" t="s">
        <v>5262</v>
      </c>
      <c r="L262" s="441"/>
      <c r="M262" s="441"/>
      <c r="N262" s="441"/>
      <c r="O262" s="441"/>
      <c r="P262" s="441"/>
      <c r="Q262" s="441"/>
      <c r="R262" s="441"/>
      <c r="S262" s="441"/>
      <c r="T262" s="441"/>
      <c r="U262" s="441"/>
      <c r="V262" s="441"/>
      <c r="W262" s="441"/>
      <c r="X262" s="441"/>
      <c r="Y262" s="441"/>
      <c r="Z262" s="441"/>
      <c r="AA262" s="436"/>
      <c r="AB262" s="436"/>
      <c r="AC262" s="436"/>
      <c r="AD262" s="436"/>
      <c r="AE262" s="436"/>
      <c r="AF262" s="436"/>
      <c r="AG262" s="436"/>
      <c r="AH262" s="436"/>
      <c r="AI262" s="436"/>
      <c r="AJ262" s="436"/>
      <c r="AK262" s="436"/>
      <c r="AL262" s="436"/>
      <c r="AM262" s="436"/>
      <c r="AN262" s="436"/>
    </row>
    <row r="263" spans="1:40" ht="13">
      <c r="A263" s="40">
        <v>262</v>
      </c>
      <c r="B263" s="40" t="s">
        <v>610</v>
      </c>
      <c r="C263" s="41" t="s">
        <v>5152</v>
      </c>
      <c r="D263" s="41" t="s">
        <v>4062</v>
      </c>
      <c r="E263" s="441"/>
      <c r="F263" s="441"/>
      <c r="G263" s="41">
        <v>1</v>
      </c>
      <c r="H263" s="441"/>
      <c r="I263" s="74">
        <v>44068</v>
      </c>
      <c r="J263" s="77" t="s">
        <v>5263</v>
      </c>
      <c r="K263" s="73" t="s">
        <v>5264</v>
      </c>
      <c r="L263" s="441"/>
      <c r="M263" s="441"/>
      <c r="N263" s="441"/>
      <c r="O263" s="441"/>
      <c r="P263" s="441"/>
      <c r="Q263" s="441"/>
      <c r="R263" s="441"/>
      <c r="S263" s="441"/>
      <c r="T263" s="441"/>
      <c r="U263" s="441"/>
      <c r="V263" s="441"/>
      <c r="W263" s="441"/>
      <c r="X263" s="441"/>
      <c r="Y263" s="441"/>
      <c r="Z263" s="441"/>
      <c r="AA263" s="436"/>
      <c r="AB263" s="436"/>
      <c r="AC263" s="436"/>
      <c r="AD263" s="436"/>
      <c r="AE263" s="436"/>
      <c r="AF263" s="436"/>
      <c r="AG263" s="436"/>
      <c r="AH263" s="436"/>
      <c r="AI263" s="436"/>
      <c r="AJ263" s="436"/>
      <c r="AK263" s="436"/>
      <c r="AL263" s="436"/>
      <c r="AM263" s="436"/>
      <c r="AN263" s="436"/>
    </row>
    <row r="264" spans="1:40" ht="13">
      <c r="A264" s="40">
        <v>263</v>
      </c>
      <c r="B264" s="40" t="s">
        <v>612</v>
      </c>
      <c r="C264" s="41" t="s">
        <v>5265</v>
      </c>
      <c r="D264" s="41" t="s">
        <v>5266</v>
      </c>
      <c r="E264" s="41" t="s">
        <v>5267</v>
      </c>
      <c r="F264" s="41" t="s">
        <v>5268</v>
      </c>
      <c r="G264" s="41">
        <v>1</v>
      </c>
      <c r="H264" s="76">
        <v>43891</v>
      </c>
      <c r="I264" s="74">
        <v>44069</v>
      </c>
      <c r="J264" s="75" t="s">
        <v>5269</v>
      </c>
      <c r="K264" s="446" t="s">
        <v>5270</v>
      </c>
      <c r="L264" s="441"/>
      <c r="M264" s="441"/>
      <c r="N264" s="441"/>
      <c r="O264" s="441"/>
      <c r="P264" s="441"/>
      <c r="Q264" s="441"/>
      <c r="R264" s="441"/>
      <c r="S264" s="441"/>
      <c r="T264" s="441"/>
      <c r="U264" s="441"/>
      <c r="V264" s="441"/>
      <c r="W264" s="441"/>
      <c r="X264" s="441"/>
      <c r="Y264" s="441"/>
      <c r="Z264" s="441"/>
      <c r="AA264" s="436"/>
      <c r="AB264" s="436"/>
      <c r="AC264" s="436"/>
      <c r="AD264" s="436"/>
      <c r="AE264" s="436"/>
      <c r="AF264" s="436"/>
      <c r="AG264" s="436"/>
      <c r="AH264" s="436"/>
      <c r="AI264" s="436"/>
      <c r="AJ264" s="436"/>
      <c r="AK264" s="436"/>
      <c r="AL264" s="436"/>
      <c r="AM264" s="436"/>
      <c r="AN264" s="436"/>
    </row>
    <row r="265" spans="1:40" ht="13">
      <c r="A265" s="40">
        <v>264</v>
      </c>
      <c r="B265" s="40" t="s">
        <v>613</v>
      </c>
      <c r="C265" s="41" t="s">
        <v>5271</v>
      </c>
      <c r="D265" s="41" t="s">
        <v>4600</v>
      </c>
      <c r="E265" s="41" t="s">
        <v>5272</v>
      </c>
      <c r="F265" s="41" t="s">
        <v>5273</v>
      </c>
      <c r="G265" s="41">
        <v>1</v>
      </c>
      <c r="H265" s="55">
        <v>43972</v>
      </c>
      <c r="I265" s="96">
        <v>44069</v>
      </c>
      <c r="J265" s="75" t="s">
        <v>5274</v>
      </c>
      <c r="K265" s="446" t="s">
        <v>5275</v>
      </c>
      <c r="L265" s="441"/>
      <c r="M265" s="441"/>
      <c r="N265" s="441"/>
      <c r="O265" s="441"/>
      <c r="P265" s="441"/>
      <c r="Q265" s="441"/>
      <c r="R265" s="441"/>
      <c r="S265" s="441"/>
      <c r="T265" s="441"/>
      <c r="U265" s="441"/>
      <c r="V265" s="441"/>
      <c r="W265" s="441"/>
      <c r="X265" s="441"/>
      <c r="Y265" s="441"/>
      <c r="Z265" s="441"/>
      <c r="AA265" s="436"/>
      <c r="AB265" s="436"/>
      <c r="AC265" s="436"/>
      <c r="AD265" s="436"/>
      <c r="AE265" s="436"/>
      <c r="AF265" s="436"/>
      <c r="AG265" s="436"/>
      <c r="AH265" s="436"/>
      <c r="AI265" s="436"/>
      <c r="AJ265" s="436"/>
      <c r="AK265" s="436"/>
      <c r="AL265" s="436"/>
      <c r="AM265" s="436"/>
      <c r="AN265" s="436"/>
    </row>
    <row r="266" spans="1:40" ht="13">
      <c r="A266" s="40">
        <v>265</v>
      </c>
      <c r="B266" s="40" t="s">
        <v>614</v>
      </c>
      <c r="C266" s="41" t="s">
        <v>5276</v>
      </c>
      <c r="D266" s="41" t="s">
        <v>4062</v>
      </c>
      <c r="E266" s="41" t="s">
        <v>5119</v>
      </c>
      <c r="F266" s="41" t="s">
        <v>5277</v>
      </c>
      <c r="G266" s="41">
        <v>15</v>
      </c>
      <c r="H266" s="41" t="s">
        <v>5278</v>
      </c>
      <c r="I266" s="74">
        <v>44060</v>
      </c>
      <c r="J266" s="75" t="s">
        <v>5279</v>
      </c>
      <c r="K266" s="446" t="s">
        <v>5280</v>
      </c>
      <c r="L266" s="441"/>
      <c r="M266" s="441"/>
      <c r="N266" s="441"/>
      <c r="O266" s="441"/>
      <c r="P266" s="441"/>
      <c r="Q266" s="441"/>
      <c r="R266" s="441"/>
      <c r="S266" s="441"/>
      <c r="T266" s="441"/>
      <c r="U266" s="441"/>
      <c r="V266" s="441"/>
      <c r="W266" s="441"/>
      <c r="X266" s="441"/>
      <c r="Y266" s="441"/>
      <c r="Z266" s="441"/>
      <c r="AA266" s="436"/>
      <c r="AB266" s="436"/>
      <c r="AC266" s="436"/>
      <c r="AD266" s="436"/>
      <c r="AE266" s="436"/>
      <c r="AF266" s="436"/>
      <c r="AG266" s="436"/>
      <c r="AH266" s="436"/>
      <c r="AI266" s="436"/>
      <c r="AJ266" s="436"/>
      <c r="AK266" s="436"/>
      <c r="AL266" s="436"/>
      <c r="AM266" s="436"/>
      <c r="AN266" s="436"/>
    </row>
    <row r="267" spans="1:40" ht="13">
      <c r="A267" s="40">
        <v>266</v>
      </c>
      <c r="B267" s="40" t="s">
        <v>617</v>
      </c>
      <c r="C267" s="41" t="s">
        <v>4635</v>
      </c>
      <c r="D267" s="41" t="s">
        <v>4226</v>
      </c>
      <c r="E267" s="41" t="s">
        <v>5281</v>
      </c>
      <c r="F267" s="41" t="s">
        <v>5282</v>
      </c>
      <c r="G267" s="41">
        <v>1</v>
      </c>
      <c r="H267" s="441"/>
      <c r="I267" s="74">
        <v>44069</v>
      </c>
      <c r="J267" s="75" t="s">
        <v>5283</v>
      </c>
      <c r="K267" s="446" t="s">
        <v>5284</v>
      </c>
      <c r="L267" s="441"/>
      <c r="M267" s="441"/>
      <c r="N267" s="441"/>
      <c r="O267" s="441"/>
      <c r="P267" s="441"/>
      <c r="Q267" s="441"/>
      <c r="R267" s="441"/>
      <c r="S267" s="441"/>
      <c r="T267" s="441"/>
      <c r="U267" s="441"/>
      <c r="V267" s="441"/>
      <c r="W267" s="441"/>
      <c r="X267" s="441"/>
      <c r="Y267" s="441"/>
      <c r="Z267" s="441"/>
      <c r="AA267" s="436"/>
      <c r="AB267" s="436"/>
      <c r="AC267" s="436"/>
      <c r="AD267" s="436"/>
      <c r="AE267" s="436"/>
      <c r="AF267" s="436"/>
      <c r="AG267" s="436"/>
      <c r="AH267" s="436"/>
      <c r="AI267" s="436"/>
      <c r="AJ267" s="436"/>
      <c r="AK267" s="436"/>
      <c r="AL267" s="436"/>
      <c r="AM267" s="436"/>
      <c r="AN267" s="436"/>
    </row>
    <row r="268" spans="1:40" ht="13">
      <c r="A268" s="40">
        <v>267</v>
      </c>
      <c r="B268" s="40" t="s">
        <v>619</v>
      </c>
      <c r="C268" s="41" t="s">
        <v>5285</v>
      </c>
      <c r="D268" s="41" t="s">
        <v>4110</v>
      </c>
      <c r="E268" s="41" t="s">
        <v>4709</v>
      </c>
      <c r="F268" s="41" t="s">
        <v>5286</v>
      </c>
      <c r="G268" s="41">
        <v>1</v>
      </c>
      <c r="H268" s="441"/>
      <c r="I268" s="74">
        <v>44069</v>
      </c>
      <c r="J268" s="75" t="s">
        <v>5287</v>
      </c>
      <c r="K268" s="446" t="s">
        <v>5288</v>
      </c>
      <c r="L268" s="441"/>
      <c r="M268" s="441"/>
      <c r="N268" s="441"/>
      <c r="O268" s="441"/>
      <c r="P268" s="441"/>
      <c r="Q268" s="441"/>
      <c r="R268" s="441"/>
      <c r="S268" s="441"/>
      <c r="T268" s="441"/>
      <c r="U268" s="441"/>
      <c r="V268" s="441"/>
      <c r="W268" s="441"/>
      <c r="X268" s="441"/>
      <c r="Y268" s="441"/>
      <c r="Z268" s="441"/>
      <c r="AA268" s="436"/>
      <c r="AB268" s="436"/>
      <c r="AC268" s="436"/>
      <c r="AD268" s="436"/>
      <c r="AE268" s="436"/>
      <c r="AF268" s="436"/>
      <c r="AG268" s="436"/>
      <c r="AH268" s="436"/>
      <c r="AI268" s="436"/>
      <c r="AJ268" s="436"/>
      <c r="AK268" s="436"/>
      <c r="AL268" s="436"/>
      <c r="AM268" s="436"/>
      <c r="AN268" s="436"/>
    </row>
    <row r="269" spans="1:40" ht="13">
      <c r="A269" s="40">
        <v>268</v>
      </c>
      <c r="B269" s="40" t="s">
        <v>622</v>
      </c>
      <c r="C269" s="41" t="s">
        <v>5289</v>
      </c>
      <c r="D269" s="41" t="s">
        <v>4039</v>
      </c>
      <c r="E269" s="41" t="s">
        <v>5290</v>
      </c>
      <c r="F269" s="41" t="s">
        <v>5291</v>
      </c>
      <c r="G269" s="41">
        <v>7</v>
      </c>
      <c r="H269" s="41" t="s">
        <v>5292</v>
      </c>
      <c r="I269" s="74">
        <v>44070</v>
      </c>
      <c r="J269" s="41" t="s">
        <v>5293</v>
      </c>
      <c r="K269" s="446" t="s">
        <v>5294</v>
      </c>
      <c r="L269" s="441"/>
      <c r="M269" s="441"/>
      <c r="N269" s="441"/>
      <c r="O269" s="441"/>
      <c r="P269" s="441"/>
      <c r="Q269" s="441"/>
      <c r="R269" s="441"/>
      <c r="S269" s="441"/>
      <c r="T269" s="441"/>
      <c r="U269" s="441"/>
      <c r="V269" s="441"/>
      <c r="W269" s="441"/>
      <c r="X269" s="441"/>
      <c r="Y269" s="441"/>
      <c r="Z269" s="441"/>
      <c r="AA269" s="436"/>
      <c r="AB269" s="436"/>
      <c r="AC269" s="436"/>
      <c r="AD269" s="436"/>
      <c r="AE269" s="436"/>
      <c r="AF269" s="436"/>
      <c r="AG269" s="436"/>
      <c r="AH269" s="436"/>
      <c r="AI269" s="436"/>
      <c r="AJ269" s="436"/>
      <c r="AK269" s="436"/>
      <c r="AL269" s="436"/>
      <c r="AM269" s="436"/>
      <c r="AN269" s="436"/>
    </row>
    <row r="270" spans="1:40" ht="13">
      <c r="A270" s="40">
        <v>269</v>
      </c>
      <c r="B270" s="40" t="s">
        <v>623</v>
      </c>
      <c r="C270" s="41" t="s">
        <v>4362</v>
      </c>
      <c r="D270" s="41" t="s">
        <v>4039</v>
      </c>
      <c r="E270" s="41" t="s">
        <v>4580</v>
      </c>
      <c r="F270" s="41" t="s">
        <v>5295</v>
      </c>
      <c r="G270" s="41">
        <v>6</v>
      </c>
      <c r="H270" s="41" t="s">
        <v>5296</v>
      </c>
      <c r="I270" s="74">
        <v>44069</v>
      </c>
      <c r="J270" s="41" t="s">
        <v>5297</v>
      </c>
      <c r="K270" s="446" t="s">
        <v>5298</v>
      </c>
      <c r="L270" s="441"/>
      <c r="M270" s="441"/>
      <c r="N270" s="441"/>
      <c r="O270" s="441"/>
      <c r="P270" s="441"/>
      <c r="Q270" s="441"/>
      <c r="R270" s="441"/>
      <c r="S270" s="441"/>
      <c r="T270" s="441"/>
      <c r="U270" s="441"/>
      <c r="V270" s="441"/>
      <c r="W270" s="441"/>
      <c r="X270" s="441"/>
      <c r="Y270" s="441"/>
      <c r="Z270" s="441"/>
      <c r="AA270" s="436"/>
      <c r="AB270" s="436"/>
      <c r="AC270" s="436"/>
      <c r="AD270" s="436"/>
      <c r="AE270" s="436"/>
      <c r="AF270" s="436"/>
      <c r="AG270" s="436"/>
      <c r="AH270" s="436"/>
      <c r="AI270" s="436"/>
      <c r="AJ270" s="436"/>
      <c r="AK270" s="436"/>
      <c r="AL270" s="436"/>
      <c r="AM270" s="436"/>
      <c r="AN270" s="436"/>
    </row>
    <row r="271" spans="1:40" ht="13">
      <c r="A271" s="40">
        <v>270</v>
      </c>
      <c r="B271" s="40" t="s">
        <v>625</v>
      </c>
      <c r="C271" s="41" t="s">
        <v>5299</v>
      </c>
      <c r="D271" s="41" t="s">
        <v>3923</v>
      </c>
      <c r="E271" s="441"/>
      <c r="F271" s="41" t="s">
        <v>5300</v>
      </c>
      <c r="G271" s="41">
        <v>1</v>
      </c>
      <c r="H271" s="76">
        <v>43862</v>
      </c>
      <c r="I271" s="74">
        <v>44048</v>
      </c>
      <c r="J271" s="41" t="s">
        <v>5301</v>
      </c>
      <c r="K271" s="446" t="s">
        <v>5302</v>
      </c>
      <c r="L271" s="441"/>
      <c r="M271" s="441"/>
      <c r="N271" s="441"/>
      <c r="O271" s="441"/>
      <c r="P271" s="441"/>
      <c r="Q271" s="441"/>
      <c r="R271" s="441"/>
      <c r="S271" s="441"/>
      <c r="T271" s="441"/>
      <c r="U271" s="441"/>
      <c r="V271" s="441"/>
      <c r="W271" s="441"/>
      <c r="X271" s="441"/>
      <c r="Y271" s="441"/>
      <c r="Z271" s="441"/>
      <c r="AA271" s="436"/>
      <c r="AB271" s="436"/>
      <c r="AC271" s="436"/>
      <c r="AD271" s="436"/>
      <c r="AE271" s="436"/>
      <c r="AF271" s="436"/>
      <c r="AG271" s="436"/>
      <c r="AH271" s="436"/>
      <c r="AI271" s="436"/>
      <c r="AJ271" s="436"/>
      <c r="AK271" s="436"/>
      <c r="AL271" s="436"/>
      <c r="AM271" s="436"/>
      <c r="AN271" s="436"/>
    </row>
    <row r="272" spans="1:40" ht="13">
      <c r="A272" s="40">
        <v>271</v>
      </c>
      <c r="B272" s="40" t="s">
        <v>626</v>
      </c>
      <c r="C272" s="41" t="s">
        <v>4131</v>
      </c>
      <c r="D272" s="41" t="s">
        <v>4039</v>
      </c>
      <c r="E272" s="41" t="s">
        <v>5303</v>
      </c>
      <c r="F272" s="41" t="s">
        <v>5304</v>
      </c>
      <c r="G272" s="41">
        <v>50</v>
      </c>
      <c r="H272" s="41" t="s">
        <v>5305</v>
      </c>
      <c r="I272" s="74">
        <v>44058</v>
      </c>
      <c r="J272" s="41" t="s">
        <v>5306</v>
      </c>
      <c r="K272" s="446" t="s">
        <v>5307</v>
      </c>
      <c r="L272" s="441"/>
      <c r="M272" s="441"/>
      <c r="N272" s="441"/>
      <c r="O272" s="441"/>
      <c r="P272" s="441"/>
      <c r="Q272" s="441"/>
      <c r="R272" s="441"/>
      <c r="S272" s="441"/>
      <c r="T272" s="441"/>
      <c r="U272" s="441"/>
      <c r="V272" s="441"/>
      <c r="W272" s="441"/>
      <c r="X272" s="441"/>
      <c r="Y272" s="441"/>
      <c r="Z272" s="441"/>
      <c r="AA272" s="436"/>
      <c r="AB272" s="436"/>
      <c r="AC272" s="436"/>
      <c r="AD272" s="436"/>
      <c r="AE272" s="436"/>
      <c r="AF272" s="436"/>
      <c r="AG272" s="436"/>
      <c r="AH272" s="436"/>
      <c r="AI272" s="436"/>
      <c r="AJ272" s="436"/>
      <c r="AK272" s="436"/>
      <c r="AL272" s="436"/>
      <c r="AM272" s="436"/>
      <c r="AN272" s="436"/>
    </row>
    <row r="273" spans="1:40" ht="13">
      <c r="A273" s="40">
        <v>272</v>
      </c>
      <c r="B273" s="40" t="s">
        <v>5308</v>
      </c>
      <c r="C273" s="41" t="s">
        <v>4131</v>
      </c>
      <c r="D273" s="41" t="s">
        <v>4039</v>
      </c>
      <c r="E273" s="41" t="s">
        <v>4570</v>
      </c>
      <c r="F273" s="41" t="s">
        <v>5309</v>
      </c>
      <c r="G273" s="41">
        <v>101</v>
      </c>
      <c r="H273" s="41" t="s">
        <v>5310</v>
      </c>
      <c r="I273" s="74">
        <v>44060</v>
      </c>
      <c r="J273" s="41" t="s">
        <v>5311</v>
      </c>
      <c r="K273" s="446" t="s">
        <v>5312</v>
      </c>
      <c r="L273" s="441"/>
      <c r="M273" s="441"/>
      <c r="N273" s="441"/>
      <c r="O273" s="441"/>
      <c r="P273" s="441"/>
      <c r="Q273" s="441"/>
      <c r="R273" s="441"/>
      <c r="S273" s="441"/>
      <c r="T273" s="441"/>
      <c r="U273" s="441"/>
      <c r="V273" s="441"/>
      <c r="W273" s="441"/>
      <c r="X273" s="441"/>
      <c r="Y273" s="441"/>
      <c r="Z273" s="441"/>
      <c r="AA273" s="436"/>
      <c r="AB273" s="436"/>
      <c r="AC273" s="436"/>
      <c r="AD273" s="436"/>
      <c r="AE273" s="436"/>
      <c r="AF273" s="436"/>
      <c r="AG273" s="436"/>
      <c r="AH273" s="436"/>
      <c r="AI273" s="436"/>
      <c r="AJ273" s="436"/>
      <c r="AK273" s="436"/>
      <c r="AL273" s="436"/>
      <c r="AM273" s="436"/>
      <c r="AN273" s="436"/>
    </row>
    <row r="274" spans="1:40" ht="13">
      <c r="A274" s="40">
        <v>273</v>
      </c>
      <c r="B274" s="40" t="s">
        <v>629</v>
      </c>
      <c r="C274" s="41" t="s">
        <v>4131</v>
      </c>
      <c r="D274" s="41" t="s">
        <v>4062</v>
      </c>
      <c r="E274" s="41" t="s">
        <v>5313</v>
      </c>
      <c r="F274" s="41" t="s">
        <v>5314</v>
      </c>
      <c r="G274" s="41">
        <v>1</v>
      </c>
      <c r="H274" s="10">
        <v>43930</v>
      </c>
      <c r="I274" s="76" t="s">
        <v>5315</v>
      </c>
      <c r="J274" s="41" t="s">
        <v>5316</v>
      </c>
      <c r="K274" s="446" t="s">
        <v>5317</v>
      </c>
      <c r="L274" s="441"/>
      <c r="M274" s="441"/>
      <c r="N274" s="441"/>
      <c r="O274" s="441"/>
      <c r="P274" s="441"/>
      <c r="Q274" s="441"/>
      <c r="R274" s="441"/>
      <c r="S274" s="441"/>
      <c r="T274" s="441"/>
      <c r="U274" s="441"/>
      <c r="V274" s="441"/>
      <c r="W274" s="441"/>
      <c r="X274" s="441"/>
      <c r="Y274" s="441"/>
      <c r="Z274" s="441"/>
      <c r="AA274" s="436"/>
      <c r="AB274" s="436"/>
      <c r="AC274" s="436"/>
      <c r="AD274" s="436"/>
      <c r="AE274" s="436"/>
      <c r="AF274" s="436"/>
      <c r="AG274" s="436"/>
      <c r="AH274" s="436"/>
      <c r="AI274" s="436"/>
      <c r="AJ274" s="436"/>
      <c r="AK274" s="436"/>
      <c r="AL274" s="436"/>
      <c r="AM274" s="436"/>
      <c r="AN274" s="436"/>
    </row>
    <row r="275" spans="1:40" ht="13">
      <c r="A275" s="40">
        <v>274</v>
      </c>
      <c r="B275" s="40" t="s">
        <v>631</v>
      </c>
      <c r="C275" s="41" t="s">
        <v>5318</v>
      </c>
      <c r="D275" s="41" t="s">
        <v>4039</v>
      </c>
      <c r="E275" s="41" t="s">
        <v>5290</v>
      </c>
      <c r="F275" s="41" t="s">
        <v>5319</v>
      </c>
      <c r="G275" s="41">
        <v>1</v>
      </c>
      <c r="H275" s="441"/>
      <c r="I275" s="441"/>
      <c r="J275" s="41" t="s">
        <v>5320</v>
      </c>
      <c r="K275" s="446" t="s">
        <v>5321</v>
      </c>
      <c r="L275" s="441"/>
      <c r="M275" s="441"/>
      <c r="N275" s="441"/>
      <c r="O275" s="441"/>
      <c r="P275" s="441"/>
      <c r="Q275" s="441"/>
      <c r="R275" s="441"/>
      <c r="S275" s="441"/>
      <c r="T275" s="441"/>
      <c r="U275" s="441"/>
      <c r="V275" s="441"/>
      <c r="W275" s="441"/>
      <c r="X275" s="441"/>
      <c r="Y275" s="441"/>
      <c r="Z275" s="441"/>
      <c r="AA275" s="436"/>
      <c r="AB275" s="436"/>
      <c r="AC275" s="436"/>
      <c r="AD275" s="436"/>
      <c r="AE275" s="436"/>
      <c r="AF275" s="436"/>
      <c r="AG275" s="436"/>
      <c r="AH275" s="436"/>
      <c r="AI275" s="436"/>
      <c r="AJ275" s="436"/>
      <c r="AK275" s="436"/>
      <c r="AL275" s="436"/>
      <c r="AM275" s="436"/>
      <c r="AN275" s="436"/>
    </row>
    <row r="276" spans="1:40" ht="13">
      <c r="A276" s="40">
        <v>275</v>
      </c>
      <c r="B276" s="40" t="s">
        <v>633</v>
      </c>
      <c r="C276" s="41" t="s">
        <v>5322</v>
      </c>
      <c r="D276" s="41" t="s">
        <v>4811</v>
      </c>
      <c r="E276" s="41" t="s">
        <v>5323</v>
      </c>
      <c r="F276" s="41" t="s">
        <v>5324</v>
      </c>
      <c r="G276" s="41">
        <v>1</v>
      </c>
      <c r="H276" s="441"/>
      <c r="I276" s="74">
        <v>44070</v>
      </c>
      <c r="J276" s="41" t="s">
        <v>5325</v>
      </c>
      <c r="K276" s="446" t="s">
        <v>5326</v>
      </c>
      <c r="L276" s="441"/>
      <c r="M276" s="441"/>
      <c r="N276" s="441"/>
      <c r="O276" s="441"/>
      <c r="P276" s="441"/>
      <c r="Q276" s="441"/>
      <c r="R276" s="441"/>
      <c r="S276" s="441"/>
      <c r="T276" s="441"/>
      <c r="U276" s="441"/>
      <c r="V276" s="441"/>
      <c r="W276" s="441"/>
      <c r="X276" s="441"/>
      <c r="Y276" s="441"/>
      <c r="Z276" s="441"/>
      <c r="AA276" s="436"/>
      <c r="AB276" s="436"/>
      <c r="AC276" s="436"/>
      <c r="AD276" s="436"/>
      <c r="AE276" s="436"/>
      <c r="AF276" s="436"/>
      <c r="AG276" s="436"/>
      <c r="AH276" s="436"/>
      <c r="AI276" s="436"/>
      <c r="AJ276" s="436"/>
      <c r="AK276" s="436"/>
      <c r="AL276" s="436"/>
      <c r="AM276" s="436"/>
      <c r="AN276" s="436"/>
    </row>
    <row r="277" spans="1:40" ht="13">
      <c r="A277" s="40">
        <v>276</v>
      </c>
      <c r="B277" s="40" t="s">
        <v>636</v>
      </c>
      <c r="C277" s="41" t="s">
        <v>5327</v>
      </c>
      <c r="D277" s="41" t="s">
        <v>4110</v>
      </c>
      <c r="E277" s="41" t="s">
        <v>4709</v>
      </c>
      <c r="F277" s="41" t="s">
        <v>5328</v>
      </c>
      <c r="G277" s="41">
        <v>1</v>
      </c>
      <c r="H277" s="441"/>
      <c r="I277" s="74">
        <v>44040</v>
      </c>
      <c r="J277" s="41" t="s">
        <v>5329</v>
      </c>
      <c r="K277" s="446" t="s">
        <v>5330</v>
      </c>
      <c r="L277" s="441"/>
      <c r="M277" s="441"/>
      <c r="N277" s="441"/>
      <c r="O277" s="441"/>
      <c r="P277" s="441"/>
      <c r="Q277" s="441"/>
      <c r="R277" s="441"/>
      <c r="S277" s="441"/>
      <c r="T277" s="441"/>
      <c r="U277" s="441"/>
      <c r="V277" s="441"/>
      <c r="W277" s="441"/>
      <c r="X277" s="441"/>
      <c r="Y277" s="441"/>
      <c r="Z277" s="441"/>
      <c r="AA277" s="436"/>
      <c r="AB277" s="436"/>
      <c r="AC277" s="436"/>
      <c r="AD277" s="436"/>
      <c r="AE277" s="436"/>
      <c r="AF277" s="436"/>
      <c r="AG277" s="436"/>
      <c r="AH277" s="436"/>
      <c r="AI277" s="436"/>
      <c r="AJ277" s="436"/>
      <c r="AK277" s="436"/>
      <c r="AL277" s="436"/>
      <c r="AM277" s="436"/>
      <c r="AN277" s="436"/>
    </row>
    <row r="278" spans="1:40" ht="13">
      <c r="A278" s="40">
        <v>277</v>
      </c>
      <c r="B278" s="40" t="s">
        <v>5331</v>
      </c>
      <c r="C278" s="41" t="s">
        <v>5332</v>
      </c>
      <c r="D278" s="41" t="s">
        <v>4033</v>
      </c>
      <c r="E278" s="436"/>
      <c r="F278" s="41" t="s">
        <v>5333</v>
      </c>
      <c r="G278" s="41">
        <v>2</v>
      </c>
      <c r="H278" s="441" t="s">
        <v>5334</v>
      </c>
      <c r="I278" s="74">
        <v>44073</v>
      </c>
      <c r="J278" s="41" t="s">
        <v>5335</v>
      </c>
      <c r="K278" s="73" t="s">
        <v>5336</v>
      </c>
      <c r="L278" s="436"/>
      <c r="M278" s="436"/>
      <c r="N278" s="436"/>
      <c r="O278" s="441"/>
      <c r="P278" s="441"/>
      <c r="Q278" s="441"/>
      <c r="R278" s="441"/>
      <c r="S278" s="441"/>
      <c r="T278" s="441"/>
      <c r="U278" s="441"/>
      <c r="V278" s="441"/>
      <c r="W278" s="441"/>
      <c r="X278" s="441"/>
      <c r="Y278" s="441"/>
      <c r="Z278" s="441"/>
      <c r="AA278" s="436"/>
      <c r="AB278" s="436"/>
      <c r="AC278" s="436"/>
      <c r="AD278" s="436"/>
      <c r="AE278" s="436"/>
      <c r="AF278" s="436"/>
      <c r="AG278" s="436"/>
      <c r="AH278" s="436"/>
      <c r="AI278" s="436"/>
      <c r="AJ278" s="436"/>
      <c r="AK278" s="436"/>
      <c r="AL278" s="436"/>
      <c r="AM278" s="436"/>
      <c r="AN278" s="436"/>
    </row>
    <row r="279" spans="1:40" ht="13">
      <c r="A279" s="40">
        <v>278</v>
      </c>
      <c r="B279" s="40" t="s">
        <v>642</v>
      </c>
      <c r="C279" s="41" t="s">
        <v>4810</v>
      </c>
      <c r="D279" s="41" t="s">
        <v>5337</v>
      </c>
      <c r="E279" s="436" t="s">
        <v>5338</v>
      </c>
      <c r="F279" s="436" t="s">
        <v>5339</v>
      </c>
      <c r="G279" s="41">
        <v>1</v>
      </c>
      <c r="H279" s="436"/>
      <c r="I279" s="74">
        <v>44076</v>
      </c>
      <c r="J279" s="41" t="s">
        <v>5340</v>
      </c>
      <c r="K279" s="73" t="s">
        <v>5341</v>
      </c>
      <c r="L279" s="436"/>
      <c r="M279" s="436"/>
      <c r="N279" s="436"/>
      <c r="O279" s="441"/>
      <c r="P279" s="441"/>
      <c r="Q279" s="441"/>
      <c r="R279" s="441"/>
      <c r="S279" s="441"/>
      <c r="T279" s="441"/>
      <c r="U279" s="441"/>
      <c r="V279" s="441"/>
      <c r="W279" s="441"/>
      <c r="X279" s="441"/>
      <c r="Y279" s="441"/>
      <c r="Z279" s="441"/>
      <c r="AA279" s="436"/>
      <c r="AB279" s="436"/>
      <c r="AC279" s="436"/>
      <c r="AD279" s="436"/>
      <c r="AE279" s="436"/>
      <c r="AF279" s="436"/>
      <c r="AG279" s="436"/>
      <c r="AH279" s="436"/>
      <c r="AI279" s="436"/>
      <c r="AJ279" s="436"/>
      <c r="AK279" s="436"/>
      <c r="AL279" s="436"/>
      <c r="AM279" s="436"/>
      <c r="AN279" s="436"/>
    </row>
    <row r="280" spans="1:40" ht="13">
      <c r="A280" s="40">
        <v>279</v>
      </c>
      <c r="B280" s="40" t="s">
        <v>644</v>
      </c>
      <c r="C280" s="41" t="s">
        <v>5342</v>
      </c>
      <c r="D280" s="41" t="s">
        <v>4628</v>
      </c>
      <c r="E280" s="91" t="s">
        <v>5343</v>
      </c>
      <c r="F280" s="41" t="s">
        <v>5344</v>
      </c>
      <c r="G280" s="41">
        <v>1</v>
      </c>
      <c r="H280" s="436"/>
      <c r="I280" s="74">
        <v>44075</v>
      </c>
      <c r="J280" s="41" t="s">
        <v>5345</v>
      </c>
      <c r="K280" s="73" t="s">
        <v>5346</v>
      </c>
      <c r="L280" s="436"/>
      <c r="M280" s="436"/>
      <c r="N280" s="436"/>
      <c r="O280" s="441"/>
      <c r="P280" s="441"/>
      <c r="Q280" s="441"/>
      <c r="R280" s="441"/>
      <c r="S280" s="441"/>
      <c r="T280" s="441"/>
      <c r="U280" s="441"/>
      <c r="V280" s="441"/>
      <c r="W280" s="441"/>
      <c r="X280" s="441"/>
      <c r="Y280" s="441"/>
      <c r="Z280" s="441"/>
      <c r="AA280" s="436"/>
      <c r="AB280" s="436"/>
      <c r="AC280" s="436"/>
      <c r="AD280" s="436"/>
      <c r="AE280" s="436"/>
      <c r="AF280" s="436"/>
      <c r="AG280" s="436"/>
      <c r="AH280" s="436"/>
      <c r="AI280" s="436"/>
      <c r="AJ280" s="436"/>
      <c r="AK280" s="436"/>
      <c r="AL280" s="436"/>
      <c r="AM280" s="436"/>
      <c r="AN280" s="436"/>
    </row>
    <row r="281" spans="1:40" ht="13">
      <c r="A281" s="40">
        <v>280</v>
      </c>
      <c r="B281" s="40" t="s">
        <v>646</v>
      </c>
      <c r="C281" s="41" t="s">
        <v>5347</v>
      </c>
      <c r="D281" s="41" t="s">
        <v>4110</v>
      </c>
      <c r="E281" s="91" t="s">
        <v>4709</v>
      </c>
      <c r="F281" s="91" t="s">
        <v>5348</v>
      </c>
      <c r="G281" s="41">
        <v>66</v>
      </c>
      <c r="H281" s="436" t="s">
        <v>5349</v>
      </c>
      <c r="I281" s="74">
        <v>44079</v>
      </c>
      <c r="J281" s="41" t="s">
        <v>5350</v>
      </c>
      <c r="K281" s="73" t="s">
        <v>5351</v>
      </c>
      <c r="L281" s="436"/>
      <c r="M281" s="436"/>
      <c r="N281" s="436"/>
      <c r="O281" s="441"/>
      <c r="P281" s="441"/>
      <c r="Q281" s="441"/>
      <c r="R281" s="441"/>
      <c r="S281" s="441"/>
      <c r="T281" s="441"/>
      <c r="U281" s="441"/>
      <c r="V281" s="441"/>
      <c r="W281" s="441"/>
      <c r="X281" s="441"/>
      <c r="Y281" s="441"/>
      <c r="Z281" s="441"/>
      <c r="AA281" s="436"/>
      <c r="AB281" s="436"/>
      <c r="AC281" s="436"/>
      <c r="AD281" s="436"/>
      <c r="AE281" s="436"/>
      <c r="AF281" s="436"/>
      <c r="AG281" s="436"/>
      <c r="AH281" s="436"/>
      <c r="AI281" s="436"/>
      <c r="AJ281" s="436"/>
      <c r="AK281" s="436"/>
      <c r="AL281" s="436"/>
      <c r="AM281" s="436"/>
      <c r="AN281" s="436"/>
    </row>
    <row r="282" spans="1:40" ht="12.5">
      <c r="A282" s="436"/>
      <c r="B282" s="436"/>
      <c r="C282" s="436"/>
      <c r="D282" s="436"/>
      <c r="E282" s="436"/>
      <c r="F282" s="436"/>
      <c r="H282" s="436"/>
      <c r="I282" s="441"/>
      <c r="J282" s="436"/>
      <c r="K282" s="446" t="s">
        <v>5352</v>
      </c>
      <c r="L282" s="441"/>
      <c r="M282" s="441"/>
      <c r="N282" s="441"/>
      <c r="O282" s="441"/>
      <c r="P282" s="441"/>
      <c r="Q282" s="441"/>
      <c r="R282" s="441"/>
      <c r="S282" s="441"/>
      <c r="T282" s="441"/>
      <c r="U282" s="441"/>
      <c r="V282" s="441"/>
      <c r="W282" s="441"/>
      <c r="X282" s="441"/>
      <c r="Y282" s="441"/>
      <c r="Z282" s="441"/>
      <c r="AA282" s="436"/>
      <c r="AB282" s="436"/>
      <c r="AC282" s="436"/>
      <c r="AD282" s="436"/>
      <c r="AE282" s="436"/>
      <c r="AF282" s="436"/>
      <c r="AG282" s="436"/>
      <c r="AH282" s="436"/>
      <c r="AI282" s="436"/>
      <c r="AJ282" s="436"/>
      <c r="AK282" s="436"/>
      <c r="AL282" s="436"/>
      <c r="AM282" s="436"/>
      <c r="AN282" s="436"/>
    </row>
    <row r="283" spans="1:40" ht="13">
      <c r="A283" s="40">
        <v>281</v>
      </c>
      <c r="B283" s="40" t="s">
        <v>648</v>
      </c>
      <c r="C283" s="41" t="s">
        <v>4640</v>
      </c>
      <c r="D283" s="41" t="s">
        <v>4226</v>
      </c>
      <c r="E283" s="41" t="s">
        <v>4227</v>
      </c>
      <c r="F283" s="90" t="s">
        <v>5353</v>
      </c>
      <c r="G283" s="41">
        <v>69</v>
      </c>
      <c r="H283" s="41" t="s">
        <v>5354</v>
      </c>
      <c r="I283" s="74">
        <v>44084</v>
      </c>
      <c r="J283" s="41" t="s">
        <v>5355</v>
      </c>
      <c r="K283" s="446" t="s">
        <v>5356</v>
      </c>
      <c r="L283" s="441"/>
      <c r="M283" s="441"/>
      <c r="N283" s="441"/>
      <c r="O283" s="441"/>
      <c r="P283" s="441"/>
      <c r="Q283" s="441"/>
      <c r="R283" s="441"/>
      <c r="S283" s="441"/>
      <c r="T283" s="441"/>
      <c r="U283" s="441"/>
      <c r="V283" s="441"/>
      <c r="W283" s="441"/>
      <c r="X283" s="441"/>
      <c r="Y283" s="441"/>
      <c r="Z283" s="441"/>
      <c r="AA283" s="436"/>
      <c r="AB283" s="436"/>
      <c r="AC283" s="436"/>
      <c r="AD283" s="436"/>
      <c r="AE283" s="436"/>
      <c r="AF283" s="436"/>
      <c r="AG283" s="436"/>
      <c r="AH283" s="436"/>
      <c r="AI283" s="436"/>
      <c r="AJ283" s="436"/>
      <c r="AK283" s="436"/>
      <c r="AL283" s="436"/>
      <c r="AM283" s="436"/>
      <c r="AN283" s="436"/>
    </row>
    <row r="284" spans="1:40" ht="13">
      <c r="A284" s="40">
        <v>282</v>
      </c>
      <c r="B284" s="40" t="s">
        <v>652</v>
      </c>
      <c r="C284" s="41" t="s">
        <v>5357</v>
      </c>
      <c r="D284" s="41" t="s">
        <v>3923</v>
      </c>
      <c r="E284" s="41" t="s">
        <v>3930</v>
      </c>
      <c r="F284" s="91" t="s">
        <v>5358</v>
      </c>
      <c r="G284" s="41">
        <v>14</v>
      </c>
      <c r="H284" s="41" t="s">
        <v>5359</v>
      </c>
      <c r="I284" s="74">
        <v>44069</v>
      </c>
      <c r="J284" s="91" t="s">
        <v>5360</v>
      </c>
      <c r="K284" s="441" t="s">
        <v>5361</v>
      </c>
      <c r="L284" s="441"/>
      <c r="M284" s="441"/>
      <c r="N284" s="441"/>
      <c r="O284" s="441"/>
      <c r="P284" s="441"/>
      <c r="Q284" s="441"/>
      <c r="R284" s="441"/>
      <c r="S284" s="441"/>
      <c r="T284" s="441"/>
      <c r="U284" s="441"/>
      <c r="V284" s="441"/>
      <c r="W284" s="441"/>
      <c r="X284" s="441"/>
      <c r="Y284" s="441"/>
      <c r="Z284" s="441"/>
      <c r="AA284" s="436"/>
      <c r="AB284" s="436"/>
      <c r="AC284" s="436"/>
      <c r="AD284" s="436"/>
      <c r="AE284" s="436"/>
      <c r="AF284" s="436"/>
      <c r="AG284" s="436"/>
      <c r="AH284" s="436"/>
      <c r="AI284" s="436"/>
      <c r="AJ284" s="436"/>
      <c r="AK284" s="436"/>
      <c r="AL284" s="436"/>
      <c r="AM284" s="436"/>
      <c r="AN284" s="436"/>
    </row>
    <row r="285" spans="1:40" ht="15.75" customHeight="1">
      <c r="A285" s="40">
        <v>283</v>
      </c>
      <c r="B285" s="40" t="s">
        <v>658</v>
      </c>
      <c r="C285" s="41" t="s">
        <v>5362</v>
      </c>
      <c r="D285" s="41" t="s">
        <v>4045</v>
      </c>
      <c r="E285" s="91" t="s">
        <v>5203</v>
      </c>
      <c r="F285" s="436" t="s">
        <v>5363</v>
      </c>
      <c r="G285" s="41">
        <v>1</v>
      </c>
      <c r="H285" s="436"/>
      <c r="I285" s="96">
        <v>44082</v>
      </c>
      <c r="J285" s="436" t="s">
        <v>5364</v>
      </c>
      <c r="K285" s="436" t="s">
        <v>5365</v>
      </c>
      <c r="L285" s="436"/>
      <c r="M285" s="436"/>
      <c r="N285" s="436"/>
      <c r="O285" s="436"/>
      <c r="P285" s="436"/>
      <c r="Q285" s="436"/>
      <c r="R285" s="436"/>
      <c r="S285" s="436"/>
      <c r="T285" s="436"/>
      <c r="U285" s="436"/>
      <c r="V285" s="436"/>
      <c r="W285" s="436"/>
      <c r="X285" s="436"/>
      <c r="Y285" s="436"/>
      <c r="Z285" s="436"/>
      <c r="AA285" s="436"/>
      <c r="AB285" s="436"/>
      <c r="AC285" s="436"/>
      <c r="AD285" s="436"/>
      <c r="AE285" s="436"/>
      <c r="AF285" s="436"/>
      <c r="AG285" s="436"/>
      <c r="AH285" s="436"/>
      <c r="AI285" s="436"/>
      <c r="AJ285" s="436"/>
      <c r="AK285" s="436"/>
      <c r="AL285" s="436"/>
      <c r="AM285" s="436"/>
      <c r="AN285" s="436"/>
    </row>
    <row r="286" spans="1:40" ht="13">
      <c r="A286" s="40">
        <v>284</v>
      </c>
      <c r="B286" s="40" t="s">
        <v>5366</v>
      </c>
      <c r="C286" s="41" t="s">
        <v>4067</v>
      </c>
      <c r="D286" s="41" t="s">
        <v>5259</v>
      </c>
      <c r="E286" s="91" t="s">
        <v>5367</v>
      </c>
      <c r="F286" s="436" t="s">
        <v>5368</v>
      </c>
      <c r="G286" s="41">
        <v>1</v>
      </c>
      <c r="H286" s="436"/>
      <c r="I286" s="74">
        <v>44078</v>
      </c>
      <c r="J286" s="41" t="s">
        <v>5369</v>
      </c>
      <c r="K286" s="436" t="s">
        <v>5370</v>
      </c>
      <c r="L286" s="441"/>
      <c r="M286" s="441"/>
      <c r="N286" s="441"/>
      <c r="O286" s="441"/>
      <c r="P286" s="441"/>
      <c r="Q286" s="441"/>
      <c r="R286" s="441"/>
      <c r="S286" s="441"/>
      <c r="T286" s="441"/>
      <c r="U286" s="441"/>
      <c r="V286" s="441"/>
      <c r="W286" s="441"/>
      <c r="X286" s="441"/>
      <c r="Y286" s="441"/>
      <c r="Z286" s="441"/>
      <c r="AA286" s="436"/>
      <c r="AB286" s="436"/>
      <c r="AC286" s="436"/>
      <c r="AD286" s="436"/>
      <c r="AE286" s="436"/>
      <c r="AF286" s="436"/>
      <c r="AG286" s="436"/>
      <c r="AH286" s="436"/>
      <c r="AI286" s="436"/>
      <c r="AJ286" s="436"/>
      <c r="AK286" s="436"/>
      <c r="AL286" s="436"/>
      <c r="AM286" s="436"/>
      <c r="AN286" s="436"/>
    </row>
    <row r="287" spans="1:40" ht="13">
      <c r="A287" s="40">
        <v>285</v>
      </c>
      <c r="B287" s="40" t="s">
        <v>128</v>
      </c>
      <c r="C287" s="41" t="s">
        <v>5230</v>
      </c>
      <c r="D287" s="41" t="s">
        <v>3923</v>
      </c>
      <c r="E287" s="41" t="s">
        <v>3930</v>
      </c>
      <c r="F287" s="441" t="s">
        <v>5371</v>
      </c>
      <c r="G287" s="41">
        <v>32</v>
      </c>
      <c r="H287" s="41" t="s">
        <v>5372</v>
      </c>
      <c r="I287" s="96">
        <v>44080</v>
      </c>
      <c r="J287" s="441" t="s">
        <v>5373</v>
      </c>
      <c r="K287" s="446" t="s">
        <v>5374</v>
      </c>
      <c r="L287" s="441"/>
      <c r="M287" s="441"/>
      <c r="N287" s="441"/>
      <c r="O287" s="441"/>
      <c r="P287" s="441"/>
      <c r="Q287" s="441"/>
      <c r="R287" s="441"/>
      <c r="S287" s="441"/>
      <c r="T287" s="441"/>
      <c r="U287" s="441"/>
      <c r="V287" s="441"/>
      <c r="W287" s="441"/>
      <c r="X287" s="441"/>
      <c r="Y287" s="441"/>
      <c r="Z287" s="441"/>
      <c r="AA287" s="436"/>
      <c r="AB287" s="436"/>
      <c r="AC287" s="436"/>
      <c r="AD287" s="436"/>
      <c r="AE287" s="436"/>
      <c r="AF287" s="436"/>
      <c r="AG287" s="436"/>
      <c r="AH287" s="436"/>
      <c r="AI287" s="436"/>
      <c r="AJ287" s="436"/>
      <c r="AK287" s="436"/>
      <c r="AL287" s="436"/>
      <c r="AM287" s="436"/>
      <c r="AN287" s="436"/>
    </row>
    <row r="288" spans="1:40" ht="13">
      <c r="A288" s="40">
        <v>286</v>
      </c>
      <c r="B288" s="102" t="s">
        <v>665</v>
      </c>
      <c r="C288" s="41" t="s">
        <v>5322</v>
      </c>
      <c r="D288" s="41" t="s">
        <v>5375</v>
      </c>
      <c r="E288" s="441"/>
      <c r="F288" s="441"/>
      <c r="G288" s="41">
        <v>388</v>
      </c>
      <c r="H288" s="41" t="s">
        <v>5376</v>
      </c>
      <c r="I288" s="101">
        <v>44088</v>
      </c>
      <c r="J288" s="436" t="s">
        <v>5377</v>
      </c>
      <c r="K288" s="446" t="s">
        <v>5378</v>
      </c>
      <c r="L288" s="441"/>
      <c r="M288" s="441"/>
      <c r="N288" s="441"/>
      <c r="O288" s="441"/>
      <c r="P288" s="441"/>
      <c r="Q288" s="441"/>
      <c r="R288" s="441"/>
      <c r="S288" s="441"/>
      <c r="T288" s="441"/>
      <c r="U288" s="441"/>
      <c r="V288" s="441"/>
      <c r="W288" s="441"/>
      <c r="X288" s="441"/>
      <c r="Y288" s="441"/>
      <c r="Z288" s="441"/>
      <c r="AA288" s="436"/>
      <c r="AB288" s="436"/>
      <c r="AC288" s="436"/>
      <c r="AD288" s="436"/>
      <c r="AE288" s="436"/>
      <c r="AF288" s="436"/>
      <c r="AG288" s="436"/>
      <c r="AH288" s="436"/>
      <c r="AI288" s="436"/>
      <c r="AJ288" s="436"/>
      <c r="AK288" s="436"/>
      <c r="AL288" s="436"/>
      <c r="AM288" s="436"/>
      <c r="AN288" s="436"/>
    </row>
    <row r="289" spans="1:26" s="116" customFormat="1" ht="13">
      <c r="A289" s="40"/>
      <c r="B289" s="110" t="s">
        <v>665</v>
      </c>
      <c r="C289" s="41" t="s">
        <v>5379</v>
      </c>
      <c r="D289" s="41" t="s">
        <v>5375</v>
      </c>
      <c r="E289" s="41"/>
      <c r="F289" s="41" t="s">
        <v>5380</v>
      </c>
      <c r="G289" s="41">
        <v>388</v>
      </c>
      <c r="H289" s="41" t="s">
        <v>5376</v>
      </c>
      <c r="I289" s="74">
        <v>44099</v>
      </c>
      <c r="J289" s="91" t="s">
        <v>5381</v>
      </c>
      <c r="K289" s="446" t="s">
        <v>5382</v>
      </c>
      <c r="L289" s="441"/>
      <c r="M289" s="441"/>
      <c r="N289" s="441"/>
      <c r="O289" s="441"/>
      <c r="P289" s="441"/>
      <c r="Q289" s="441"/>
      <c r="R289" s="441"/>
      <c r="S289" s="441"/>
      <c r="T289" s="441"/>
      <c r="U289" s="441"/>
      <c r="V289" s="441"/>
      <c r="W289" s="441"/>
      <c r="X289" s="441"/>
      <c r="Y289" s="441"/>
      <c r="Z289" s="441"/>
    </row>
    <row r="290" spans="1:26" s="146" customFormat="1" ht="13">
      <c r="A290" s="40"/>
      <c r="B290" s="109" t="s">
        <v>665</v>
      </c>
      <c r="C290" s="41" t="s">
        <v>5383</v>
      </c>
      <c r="D290" s="41" t="s">
        <v>5375</v>
      </c>
      <c r="E290" s="41"/>
      <c r="F290" s="41"/>
      <c r="G290" s="41">
        <v>257</v>
      </c>
      <c r="H290" s="41" t="s">
        <v>5376</v>
      </c>
      <c r="I290" s="74">
        <v>44114</v>
      </c>
      <c r="J290" s="91" t="s">
        <v>5384</v>
      </c>
      <c r="K290" s="446" t="s">
        <v>5385</v>
      </c>
      <c r="L290" s="441"/>
      <c r="M290" s="441"/>
      <c r="N290" s="441"/>
      <c r="O290" s="441"/>
      <c r="P290" s="441"/>
      <c r="Q290" s="441"/>
      <c r="R290" s="441"/>
      <c r="S290" s="441"/>
      <c r="T290" s="441"/>
      <c r="U290" s="441"/>
      <c r="V290" s="441"/>
      <c r="W290" s="441"/>
      <c r="X290" s="441"/>
      <c r="Y290" s="441"/>
      <c r="Z290" s="441"/>
    </row>
    <row r="291" spans="1:26" s="85" customFormat="1" ht="13">
      <c r="A291" s="40">
        <v>287</v>
      </c>
      <c r="B291" s="40" t="s">
        <v>5386</v>
      </c>
      <c r="C291" s="41" t="s">
        <v>4870</v>
      </c>
      <c r="D291" s="41" t="s">
        <v>5387</v>
      </c>
      <c r="E291" s="41" t="s">
        <v>5388</v>
      </c>
      <c r="F291" s="441"/>
      <c r="G291" s="41">
        <v>1</v>
      </c>
      <c r="H291" s="441"/>
      <c r="I291" s="96">
        <v>44081</v>
      </c>
      <c r="J291" s="436" t="s">
        <v>5389</v>
      </c>
      <c r="K291" s="446" t="s">
        <v>5390</v>
      </c>
      <c r="L291" s="441"/>
      <c r="M291" s="441"/>
      <c r="N291" s="441"/>
      <c r="O291" s="441"/>
      <c r="P291" s="441"/>
      <c r="Q291" s="441"/>
      <c r="R291" s="441"/>
      <c r="S291" s="441"/>
      <c r="T291" s="441"/>
      <c r="U291" s="441"/>
      <c r="V291" s="441"/>
      <c r="W291" s="441"/>
      <c r="X291" s="441"/>
      <c r="Y291" s="441"/>
      <c r="Z291" s="441"/>
    </row>
    <row r="292" spans="1:26" s="85" customFormat="1" ht="13">
      <c r="A292" s="40">
        <v>288</v>
      </c>
      <c r="B292" s="40" t="s">
        <v>5391</v>
      </c>
      <c r="C292" s="41" t="s">
        <v>4870</v>
      </c>
      <c r="D292" s="41" t="s">
        <v>4039</v>
      </c>
      <c r="E292" s="41" t="s">
        <v>4133</v>
      </c>
      <c r="F292" s="441"/>
      <c r="G292" s="41">
        <v>1</v>
      </c>
      <c r="H292" s="441"/>
      <c r="I292" s="96">
        <v>44081</v>
      </c>
      <c r="J292" s="436" t="s">
        <v>5392</v>
      </c>
      <c r="K292" s="446" t="s">
        <v>5393</v>
      </c>
      <c r="L292" s="441"/>
      <c r="M292" s="441"/>
      <c r="N292" s="441"/>
      <c r="O292" s="441"/>
      <c r="P292" s="441"/>
      <c r="Q292" s="441"/>
      <c r="R292" s="441"/>
      <c r="S292" s="441"/>
      <c r="T292" s="441"/>
      <c r="U292" s="441"/>
      <c r="V292" s="441"/>
      <c r="W292" s="441"/>
      <c r="X292" s="441"/>
      <c r="Y292" s="441"/>
      <c r="Z292" s="441"/>
    </row>
    <row r="293" spans="1:26" s="85" customFormat="1" ht="13">
      <c r="A293" s="40">
        <v>289</v>
      </c>
      <c r="B293" s="40" t="s">
        <v>672</v>
      </c>
      <c r="C293" s="41" t="s">
        <v>5394</v>
      </c>
      <c r="D293" s="41" t="s">
        <v>3923</v>
      </c>
      <c r="E293" s="41" t="s">
        <v>3930</v>
      </c>
      <c r="F293" s="41" t="s">
        <v>5395</v>
      </c>
      <c r="G293" s="41">
        <v>1</v>
      </c>
      <c r="H293" s="41" t="s">
        <v>5396</v>
      </c>
      <c r="I293" s="96">
        <v>44085</v>
      </c>
      <c r="J293" s="41" t="s">
        <v>5397</v>
      </c>
      <c r="K293" s="446" t="s">
        <v>5398</v>
      </c>
      <c r="L293" s="441"/>
      <c r="M293" s="441"/>
      <c r="N293" s="441"/>
      <c r="O293" s="441"/>
      <c r="P293" s="441"/>
      <c r="Q293" s="441"/>
      <c r="R293" s="441"/>
      <c r="S293" s="441"/>
      <c r="T293" s="441"/>
      <c r="U293" s="441"/>
      <c r="V293" s="441"/>
      <c r="W293" s="441"/>
      <c r="X293" s="441"/>
      <c r="Y293" s="441"/>
      <c r="Z293" s="441"/>
    </row>
    <row r="294" spans="1:26" s="85" customFormat="1" ht="13">
      <c r="A294" s="40">
        <v>290</v>
      </c>
      <c r="B294" s="40" t="s">
        <v>674</v>
      </c>
      <c r="C294" s="41" t="s">
        <v>5399</v>
      </c>
      <c r="D294" s="41" t="s">
        <v>4039</v>
      </c>
      <c r="E294" s="41" t="s">
        <v>4822</v>
      </c>
      <c r="F294" s="41" t="s">
        <v>5400</v>
      </c>
      <c r="G294" s="41">
        <v>1</v>
      </c>
      <c r="H294" s="441"/>
      <c r="I294" s="74">
        <v>44085</v>
      </c>
      <c r="J294" s="436" t="s">
        <v>5401</v>
      </c>
      <c r="K294" s="446" t="s">
        <v>5402</v>
      </c>
      <c r="L294" s="441"/>
      <c r="M294" s="441"/>
      <c r="N294" s="441"/>
      <c r="O294" s="441"/>
      <c r="P294" s="441"/>
      <c r="Q294" s="441"/>
      <c r="R294" s="441"/>
      <c r="S294" s="441"/>
      <c r="T294" s="441"/>
      <c r="U294" s="441"/>
      <c r="V294" s="441"/>
      <c r="W294" s="441"/>
      <c r="X294" s="441"/>
      <c r="Y294" s="441"/>
      <c r="Z294" s="441"/>
    </row>
    <row r="295" spans="1:26" s="85" customFormat="1" ht="13">
      <c r="A295" s="40">
        <v>291</v>
      </c>
      <c r="B295" s="40" t="s">
        <v>5403</v>
      </c>
      <c r="C295" s="41" t="s">
        <v>5136</v>
      </c>
      <c r="D295" s="41" t="s">
        <v>4039</v>
      </c>
      <c r="E295" s="41" t="s">
        <v>4133</v>
      </c>
      <c r="F295" s="41" t="s">
        <v>5404</v>
      </c>
      <c r="G295" s="41">
        <v>1</v>
      </c>
      <c r="H295" s="441"/>
      <c r="I295" s="74">
        <v>44081</v>
      </c>
      <c r="J295" s="436" t="s">
        <v>5405</v>
      </c>
      <c r="K295" s="446" t="s">
        <v>5406</v>
      </c>
      <c r="L295" s="441"/>
      <c r="M295" s="441"/>
      <c r="N295" s="441"/>
      <c r="O295" s="441"/>
      <c r="P295" s="441"/>
      <c r="Q295" s="441"/>
      <c r="R295" s="441"/>
      <c r="S295" s="441"/>
      <c r="T295" s="441"/>
      <c r="U295" s="441"/>
      <c r="V295" s="441"/>
      <c r="W295" s="441"/>
      <c r="X295" s="441"/>
      <c r="Y295" s="441"/>
      <c r="Z295" s="441"/>
    </row>
    <row r="296" spans="1:26" s="85" customFormat="1" ht="13">
      <c r="A296" s="458">
        <v>292</v>
      </c>
      <c r="B296" s="102" t="s">
        <v>678</v>
      </c>
      <c r="C296" s="41" t="s">
        <v>4002</v>
      </c>
      <c r="D296" s="41" t="s">
        <v>4110</v>
      </c>
      <c r="E296" s="41"/>
      <c r="F296" s="41" t="s">
        <v>5407</v>
      </c>
      <c r="G296" s="41">
        <v>20</v>
      </c>
      <c r="H296" s="41" t="s">
        <v>5408</v>
      </c>
      <c r="I296" s="74">
        <v>44091</v>
      </c>
      <c r="J296" s="436" t="s">
        <v>5409</v>
      </c>
      <c r="K296" s="446" t="s">
        <v>5410</v>
      </c>
      <c r="L296" s="441"/>
      <c r="M296" s="441"/>
      <c r="N296" s="441"/>
      <c r="O296" s="441"/>
      <c r="P296" s="441"/>
      <c r="Q296" s="441"/>
      <c r="R296" s="441"/>
      <c r="S296" s="441"/>
      <c r="T296" s="441"/>
      <c r="U296" s="441"/>
      <c r="V296" s="441"/>
      <c r="W296" s="441"/>
      <c r="X296" s="441"/>
      <c r="Y296" s="441"/>
      <c r="Z296" s="441"/>
    </row>
    <row r="297" spans="1:26" s="85" customFormat="1" ht="13">
      <c r="A297" s="40">
        <v>293</v>
      </c>
      <c r="B297" s="40" t="s">
        <v>681</v>
      </c>
      <c r="C297" s="41" t="s">
        <v>5411</v>
      </c>
      <c r="D297" s="41" t="s">
        <v>4039</v>
      </c>
      <c r="E297" s="41"/>
      <c r="F297" s="41" t="s">
        <v>5412</v>
      </c>
      <c r="G297" s="41">
        <v>179</v>
      </c>
      <c r="H297" s="41" t="s">
        <v>5413</v>
      </c>
      <c r="I297" s="74">
        <v>44092</v>
      </c>
      <c r="J297" s="91" t="s">
        <v>5414</v>
      </c>
      <c r="K297" s="446" t="s">
        <v>5415</v>
      </c>
      <c r="L297" s="441"/>
      <c r="M297" s="441"/>
      <c r="N297" s="441"/>
      <c r="O297" s="441"/>
      <c r="P297" s="441"/>
      <c r="Q297" s="441"/>
      <c r="R297" s="441"/>
      <c r="S297" s="441"/>
      <c r="T297" s="441"/>
      <c r="U297" s="441"/>
      <c r="V297" s="441"/>
      <c r="W297" s="441"/>
      <c r="X297" s="441"/>
      <c r="Y297" s="441"/>
      <c r="Z297" s="441"/>
    </row>
    <row r="298" spans="1:26" s="85" customFormat="1" ht="13">
      <c r="A298" s="40">
        <v>294</v>
      </c>
      <c r="B298" s="40" t="s">
        <v>683</v>
      </c>
      <c r="C298" s="41" t="s">
        <v>5416</v>
      </c>
      <c r="D298" s="41" t="s">
        <v>3923</v>
      </c>
      <c r="E298" s="41" t="s">
        <v>4342</v>
      </c>
      <c r="F298" s="41" t="s">
        <v>5417</v>
      </c>
      <c r="G298" s="41">
        <v>1</v>
      </c>
      <c r="H298" s="88">
        <v>46388</v>
      </c>
      <c r="I298" s="74">
        <v>44064</v>
      </c>
      <c r="J298" s="436" t="s">
        <v>5418</v>
      </c>
      <c r="K298" s="446" t="s">
        <v>5419</v>
      </c>
      <c r="L298" s="441"/>
      <c r="M298" s="441"/>
      <c r="N298" s="441"/>
      <c r="O298" s="441"/>
      <c r="P298" s="441"/>
      <c r="Q298" s="441"/>
      <c r="R298" s="441"/>
      <c r="S298" s="441"/>
      <c r="T298" s="441"/>
      <c r="U298" s="441"/>
      <c r="V298" s="441"/>
      <c r="W298" s="441"/>
      <c r="X298" s="441"/>
      <c r="Y298" s="441"/>
      <c r="Z298" s="441"/>
    </row>
    <row r="299" spans="1:26" s="85" customFormat="1" ht="13">
      <c r="A299" s="40">
        <v>295</v>
      </c>
      <c r="B299" s="40" t="s">
        <v>684</v>
      </c>
      <c r="C299" s="41" t="s">
        <v>5420</v>
      </c>
      <c r="D299" s="41" t="s">
        <v>4325</v>
      </c>
      <c r="E299" s="41" t="s">
        <v>5421</v>
      </c>
      <c r="F299" s="41" t="s">
        <v>5422</v>
      </c>
      <c r="G299" s="41">
        <v>5</v>
      </c>
      <c r="H299" s="41" t="s">
        <v>1475</v>
      </c>
      <c r="I299" s="74">
        <v>44092</v>
      </c>
      <c r="J299" s="436" t="s">
        <v>5423</v>
      </c>
      <c r="K299" s="446" t="s">
        <v>5424</v>
      </c>
      <c r="L299" s="441"/>
      <c r="M299" s="441"/>
      <c r="N299" s="441"/>
      <c r="O299" s="441"/>
      <c r="P299" s="441"/>
      <c r="Q299" s="441"/>
      <c r="R299" s="441"/>
      <c r="S299" s="441"/>
      <c r="T299" s="441"/>
      <c r="U299" s="441"/>
      <c r="V299" s="441"/>
      <c r="W299" s="441"/>
      <c r="X299" s="441"/>
      <c r="Y299" s="441"/>
      <c r="Z299" s="441"/>
    </row>
    <row r="300" spans="1:26" s="85" customFormat="1" ht="13.5" customHeight="1">
      <c r="A300" s="40">
        <v>296</v>
      </c>
      <c r="B300" s="40" t="s">
        <v>456</v>
      </c>
      <c r="C300" s="41" t="s">
        <v>4433</v>
      </c>
      <c r="D300" s="41" t="s">
        <v>4033</v>
      </c>
      <c r="E300" s="41" t="s">
        <v>4034</v>
      </c>
      <c r="F300" s="41" t="s">
        <v>5425</v>
      </c>
      <c r="G300" s="41">
        <v>242</v>
      </c>
      <c r="H300" s="41" t="s">
        <v>5426</v>
      </c>
      <c r="I300" s="74">
        <v>44085</v>
      </c>
      <c r="J300" s="91" t="s">
        <v>5427</v>
      </c>
      <c r="K300" s="446" t="s">
        <v>5428</v>
      </c>
      <c r="L300" s="441"/>
      <c r="M300" s="441"/>
      <c r="N300" s="441"/>
      <c r="O300" s="441"/>
      <c r="P300" s="441"/>
      <c r="Q300" s="441"/>
      <c r="R300" s="441"/>
      <c r="S300" s="441"/>
      <c r="T300" s="441"/>
      <c r="U300" s="441"/>
      <c r="V300" s="441"/>
      <c r="W300" s="441"/>
      <c r="X300" s="441"/>
      <c r="Y300" s="441"/>
      <c r="Z300" s="441"/>
    </row>
    <row r="301" spans="1:26" s="85" customFormat="1" ht="13">
      <c r="A301" s="109">
        <v>297</v>
      </c>
      <c r="B301" s="40" t="s">
        <v>693</v>
      </c>
      <c r="C301" s="41" t="s">
        <v>5429</v>
      </c>
      <c r="D301" s="41" t="s">
        <v>4226</v>
      </c>
      <c r="E301" s="41" t="s">
        <v>5430</v>
      </c>
      <c r="F301" s="41" t="s">
        <v>5431</v>
      </c>
      <c r="G301" s="41">
        <v>1</v>
      </c>
      <c r="H301" s="41"/>
      <c r="I301" s="74">
        <v>44099</v>
      </c>
      <c r="J301" s="91" t="s">
        <v>5432</v>
      </c>
      <c r="K301" s="446" t="s">
        <v>5433</v>
      </c>
      <c r="L301" s="441"/>
      <c r="M301" s="441"/>
      <c r="N301" s="441"/>
      <c r="O301" s="441"/>
      <c r="P301" s="441"/>
      <c r="Q301" s="441"/>
      <c r="R301" s="441"/>
      <c r="S301" s="441"/>
      <c r="T301" s="441"/>
      <c r="U301" s="441"/>
      <c r="V301" s="441"/>
      <c r="W301" s="441"/>
      <c r="X301" s="441"/>
      <c r="Y301" s="441"/>
      <c r="Z301" s="441"/>
    </row>
    <row r="302" spans="1:26" s="85" customFormat="1" ht="13">
      <c r="A302" s="40">
        <v>298</v>
      </c>
      <c r="B302" s="92" t="s">
        <v>695</v>
      </c>
      <c r="C302" s="41" t="s">
        <v>5434</v>
      </c>
      <c r="D302" s="41" t="s">
        <v>4039</v>
      </c>
      <c r="E302" s="41"/>
      <c r="F302" s="41" t="s">
        <v>5435</v>
      </c>
      <c r="G302" s="41">
        <v>105</v>
      </c>
      <c r="H302" s="41" t="s">
        <v>5436</v>
      </c>
      <c r="I302" s="74">
        <v>44097</v>
      </c>
      <c r="J302" s="91" t="s">
        <v>5437</v>
      </c>
      <c r="K302" s="446" t="s">
        <v>5438</v>
      </c>
      <c r="L302" s="441"/>
      <c r="M302" s="441"/>
      <c r="N302" s="441"/>
      <c r="O302" s="441"/>
      <c r="P302" s="441"/>
      <c r="Q302" s="441"/>
      <c r="R302" s="441"/>
      <c r="S302" s="441"/>
      <c r="T302" s="441"/>
      <c r="U302" s="441"/>
      <c r="V302" s="441"/>
      <c r="W302" s="441"/>
      <c r="X302" s="441"/>
      <c r="Y302" s="441"/>
      <c r="Z302" s="441"/>
    </row>
    <row r="303" spans="1:26" s="85" customFormat="1" ht="13">
      <c r="A303" s="40">
        <v>299</v>
      </c>
      <c r="B303" s="40" t="s">
        <v>700</v>
      </c>
      <c r="C303" s="41" t="s">
        <v>5434</v>
      </c>
      <c r="D303" s="41" t="s">
        <v>4039</v>
      </c>
      <c r="E303" s="441"/>
      <c r="F303" s="41" t="s">
        <v>5439</v>
      </c>
      <c r="G303" s="41">
        <v>598</v>
      </c>
      <c r="H303" s="41" t="s">
        <v>5440</v>
      </c>
      <c r="I303" s="74">
        <v>44099</v>
      </c>
      <c r="J303" s="436" t="s">
        <v>5441</v>
      </c>
      <c r="K303" s="446" t="s">
        <v>5442</v>
      </c>
      <c r="L303" s="441"/>
      <c r="M303" s="441"/>
      <c r="N303" s="441"/>
      <c r="O303" s="441"/>
      <c r="P303" s="441"/>
      <c r="Q303" s="441"/>
      <c r="R303" s="441"/>
      <c r="S303" s="441"/>
      <c r="T303" s="441"/>
      <c r="U303" s="441"/>
      <c r="V303" s="441"/>
      <c r="W303" s="441"/>
      <c r="X303" s="441"/>
      <c r="Y303" s="441"/>
      <c r="Z303" s="441"/>
    </row>
    <row r="304" spans="1:26" s="85" customFormat="1" ht="13">
      <c r="A304" s="40">
        <v>300</v>
      </c>
      <c r="B304" s="40" t="s">
        <v>702</v>
      </c>
      <c r="C304" s="41" t="s">
        <v>5443</v>
      </c>
      <c r="D304" s="41" t="s">
        <v>4110</v>
      </c>
      <c r="E304" s="41" t="s">
        <v>4709</v>
      </c>
      <c r="F304" s="41" t="s">
        <v>5444</v>
      </c>
      <c r="G304" s="41">
        <v>2</v>
      </c>
      <c r="H304" s="41" t="s">
        <v>5445</v>
      </c>
      <c r="I304" s="74">
        <v>44095</v>
      </c>
      <c r="J304" s="436" t="s">
        <v>5446</v>
      </c>
      <c r="K304" s="441" t="s">
        <v>5447</v>
      </c>
      <c r="L304" s="441"/>
      <c r="M304" s="441"/>
      <c r="N304" s="441"/>
      <c r="O304" s="441"/>
      <c r="P304" s="441"/>
      <c r="Q304" s="441"/>
      <c r="R304" s="441"/>
      <c r="S304" s="441"/>
      <c r="T304" s="441"/>
      <c r="U304" s="441"/>
      <c r="V304" s="441"/>
      <c r="W304" s="441"/>
      <c r="X304" s="441"/>
      <c r="Y304" s="441"/>
      <c r="Z304" s="441"/>
    </row>
    <row r="305" spans="1:26" s="85" customFormat="1" ht="13">
      <c r="A305" s="40">
        <v>302</v>
      </c>
      <c r="B305" s="40" t="s">
        <v>705</v>
      </c>
      <c r="C305" s="41" t="s">
        <v>5448</v>
      </c>
      <c r="D305" s="41" t="s">
        <v>4045</v>
      </c>
      <c r="E305" s="41" t="s">
        <v>4612</v>
      </c>
      <c r="F305" s="441" t="s">
        <v>5449</v>
      </c>
      <c r="G305" s="41">
        <v>52</v>
      </c>
      <c r="H305" s="41" t="s">
        <v>5450</v>
      </c>
      <c r="I305" s="74">
        <v>44095</v>
      </c>
      <c r="J305" s="436" t="s">
        <v>5451</v>
      </c>
      <c r="K305" s="446" t="s">
        <v>5452</v>
      </c>
      <c r="L305" s="441"/>
      <c r="M305" s="441"/>
      <c r="N305" s="441"/>
      <c r="O305" s="441"/>
      <c r="P305" s="441"/>
      <c r="Q305" s="441"/>
      <c r="R305" s="441"/>
      <c r="S305" s="441"/>
      <c r="T305" s="441"/>
      <c r="U305" s="441"/>
      <c r="V305" s="441"/>
      <c r="W305" s="441"/>
      <c r="X305" s="441"/>
      <c r="Y305" s="441"/>
      <c r="Z305" s="441"/>
    </row>
    <row r="306" spans="1:26" s="85" customFormat="1" ht="13">
      <c r="A306" s="40">
        <v>303</v>
      </c>
      <c r="B306" s="40" t="s">
        <v>710</v>
      </c>
      <c r="C306" s="41" t="s">
        <v>5247</v>
      </c>
      <c r="D306" s="41" t="s">
        <v>4045</v>
      </c>
      <c r="E306" s="41" t="s">
        <v>5453</v>
      </c>
      <c r="F306" s="441" t="s">
        <v>5454</v>
      </c>
      <c r="G306" s="41">
        <v>1</v>
      </c>
      <c r="H306" s="41"/>
      <c r="I306" s="74">
        <v>44090</v>
      </c>
      <c r="J306" s="436" t="s">
        <v>5455</v>
      </c>
      <c r="K306" s="446" t="s">
        <v>5456</v>
      </c>
      <c r="L306" s="441"/>
      <c r="M306" s="441"/>
      <c r="N306" s="441"/>
      <c r="O306" s="441"/>
      <c r="P306" s="441"/>
      <c r="Q306" s="441"/>
      <c r="R306" s="441"/>
      <c r="S306" s="441"/>
      <c r="T306" s="441"/>
      <c r="U306" s="441"/>
      <c r="V306" s="441"/>
      <c r="W306" s="441"/>
      <c r="X306" s="441"/>
      <c r="Y306" s="441"/>
      <c r="Z306" s="441"/>
    </row>
    <row r="307" spans="1:26" s="85" customFormat="1" ht="13">
      <c r="A307" s="40">
        <v>304</v>
      </c>
      <c r="B307" s="40" t="s">
        <v>711</v>
      </c>
      <c r="C307" s="41" t="s">
        <v>4051</v>
      </c>
      <c r="D307" s="41" t="s">
        <v>4052</v>
      </c>
      <c r="E307" s="41" t="s">
        <v>4053</v>
      </c>
      <c r="F307" s="436" t="s">
        <v>5457</v>
      </c>
      <c r="G307" s="41">
        <v>67</v>
      </c>
      <c r="H307" s="41" t="s">
        <v>5458</v>
      </c>
      <c r="I307" s="74">
        <v>44101</v>
      </c>
      <c r="J307" s="436" t="s">
        <v>5459</v>
      </c>
      <c r="K307" s="436" t="s">
        <v>5460</v>
      </c>
      <c r="L307" s="436"/>
      <c r="M307" s="436"/>
      <c r="N307" s="441"/>
      <c r="O307" s="441"/>
      <c r="P307" s="441"/>
      <c r="Q307" s="441"/>
      <c r="R307" s="441"/>
      <c r="S307" s="441"/>
      <c r="T307" s="441"/>
      <c r="U307" s="441"/>
      <c r="V307" s="441"/>
      <c r="W307" s="441"/>
      <c r="X307" s="441"/>
      <c r="Y307" s="441"/>
      <c r="Z307" s="441"/>
    </row>
    <row r="308" spans="1:26" s="133" customFormat="1" ht="13">
      <c r="A308" s="40">
        <v>305</v>
      </c>
      <c r="B308" s="40" t="s">
        <v>714</v>
      </c>
      <c r="C308" s="41" t="s">
        <v>5461</v>
      </c>
      <c r="D308" s="41" t="s">
        <v>4792</v>
      </c>
      <c r="E308" s="41"/>
      <c r="F308" s="41" t="s">
        <v>5462</v>
      </c>
      <c r="G308" s="41">
        <v>1</v>
      </c>
      <c r="H308" s="41"/>
      <c r="I308" s="74">
        <v>44102</v>
      </c>
      <c r="J308" s="436" t="s">
        <v>5463</v>
      </c>
      <c r="K308" s="73" t="s">
        <v>5464</v>
      </c>
      <c r="L308" s="436"/>
      <c r="M308" s="436"/>
      <c r="N308" s="441"/>
      <c r="O308" s="441"/>
      <c r="P308" s="441"/>
      <c r="Q308" s="441"/>
      <c r="R308" s="441"/>
      <c r="S308" s="441"/>
      <c r="T308" s="441"/>
      <c r="U308" s="441"/>
      <c r="V308" s="441"/>
      <c r="W308" s="441"/>
      <c r="X308" s="441"/>
      <c r="Y308" s="441"/>
      <c r="Z308" s="441"/>
    </row>
    <row r="309" spans="1:26" s="85" customFormat="1" ht="13">
      <c r="A309" s="40">
        <v>306</v>
      </c>
      <c r="B309" s="40" t="s">
        <v>718</v>
      </c>
      <c r="C309" s="41" t="s">
        <v>4251</v>
      </c>
      <c r="D309" s="41" t="s">
        <v>4039</v>
      </c>
      <c r="E309" s="41" t="s">
        <v>5465</v>
      </c>
      <c r="F309" s="441" t="s">
        <v>5466</v>
      </c>
      <c r="G309" s="41">
        <v>61</v>
      </c>
      <c r="H309" s="41" t="s">
        <v>5467</v>
      </c>
      <c r="I309" s="74">
        <v>44099</v>
      </c>
      <c r="J309" s="436" t="s">
        <v>5468</v>
      </c>
      <c r="K309" s="446" t="s">
        <v>5469</v>
      </c>
      <c r="L309" s="441"/>
      <c r="M309" s="441"/>
      <c r="N309" s="441"/>
      <c r="O309" s="441"/>
      <c r="P309" s="441"/>
      <c r="Q309" s="441"/>
      <c r="R309" s="441"/>
      <c r="S309" s="441"/>
      <c r="T309" s="441"/>
      <c r="U309" s="441"/>
      <c r="V309" s="441"/>
      <c r="W309" s="441"/>
      <c r="X309" s="441"/>
      <c r="Y309" s="441"/>
      <c r="Z309" s="441"/>
    </row>
    <row r="310" spans="1:26" s="85" customFormat="1" ht="13">
      <c r="A310" s="40">
        <v>307</v>
      </c>
      <c r="B310" s="40" t="s">
        <v>722</v>
      </c>
      <c r="C310" s="41" t="s">
        <v>5470</v>
      </c>
      <c r="D310" s="41" t="s">
        <v>5471</v>
      </c>
      <c r="E310" s="41" t="s">
        <v>5472</v>
      </c>
      <c r="F310" s="436" t="s">
        <v>5473</v>
      </c>
      <c r="G310" s="41">
        <v>37</v>
      </c>
      <c r="H310" s="41" t="s">
        <v>5474</v>
      </c>
      <c r="I310" s="74">
        <v>44103</v>
      </c>
      <c r="J310" s="436" t="s">
        <v>5475</v>
      </c>
      <c r="K310" s="436" t="s">
        <v>5476</v>
      </c>
      <c r="L310" s="441"/>
      <c r="M310" s="441"/>
      <c r="N310" s="441"/>
      <c r="O310" s="441"/>
      <c r="P310" s="441"/>
      <c r="Q310" s="441"/>
      <c r="R310" s="441"/>
      <c r="S310" s="441"/>
      <c r="T310" s="441"/>
      <c r="U310" s="441"/>
      <c r="V310" s="441"/>
      <c r="W310" s="441"/>
      <c r="X310" s="441"/>
      <c r="Y310" s="441"/>
      <c r="Z310" s="441"/>
    </row>
    <row r="311" spans="1:26" s="116" customFormat="1" ht="13">
      <c r="A311" s="40">
        <v>308</v>
      </c>
      <c r="B311" s="40" t="s">
        <v>724</v>
      </c>
      <c r="C311" s="41" t="s">
        <v>4092</v>
      </c>
      <c r="D311" s="41" t="s">
        <v>4039</v>
      </c>
      <c r="E311" s="41" t="s">
        <v>4580</v>
      </c>
      <c r="F311" s="441" t="s">
        <v>5477</v>
      </c>
      <c r="G311" s="41">
        <v>53</v>
      </c>
      <c r="H311" s="41" t="s">
        <v>5478</v>
      </c>
      <c r="I311" s="74">
        <v>44103</v>
      </c>
      <c r="J311" s="436" t="s">
        <v>5479</v>
      </c>
      <c r="K311" s="446" t="s">
        <v>5480</v>
      </c>
      <c r="L311" s="441"/>
      <c r="M311" s="441"/>
      <c r="N311" s="441"/>
      <c r="O311" s="441"/>
      <c r="P311" s="441"/>
      <c r="Q311" s="441"/>
      <c r="R311" s="441"/>
      <c r="S311" s="441"/>
      <c r="T311" s="441"/>
      <c r="U311" s="441"/>
      <c r="V311" s="441"/>
      <c r="W311" s="441"/>
      <c r="X311" s="441"/>
      <c r="Y311" s="441"/>
      <c r="Z311" s="441"/>
    </row>
    <row r="312" spans="1:26" s="116" customFormat="1" ht="13">
      <c r="A312" s="40">
        <v>309</v>
      </c>
      <c r="B312" s="40" t="s">
        <v>726</v>
      </c>
      <c r="C312" s="41" t="s">
        <v>4921</v>
      </c>
      <c r="D312" s="41" t="s">
        <v>3923</v>
      </c>
      <c r="E312" s="41" t="s">
        <v>3930</v>
      </c>
      <c r="F312" s="441" t="s">
        <v>5481</v>
      </c>
      <c r="G312" s="41">
        <v>16</v>
      </c>
      <c r="H312" s="41"/>
      <c r="I312" s="74">
        <v>44106</v>
      </c>
      <c r="J312" s="436" t="s">
        <v>5482</v>
      </c>
      <c r="K312" s="446" t="s">
        <v>5483</v>
      </c>
      <c r="L312" s="441"/>
      <c r="M312" s="441"/>
      <c r="N312" s="441"/>
      <c r="O312" s="441"/>
      <c r="P312" s="441"/>
      <c r="Q312" s="441"/>
      <c r="R312" s="441"/>
      <c r="S312" s="441"/>
      <c r="T312" s="441"/>
      <c r="U312" s="441"/>
      <c r="V312" s="441"/>
      <c r="W312" s="441"/>
      <c r="X312" s="441"/>
      <c r="Y312" s="441"/>
      <c r="Z312" s="441"/>
    </row>
    <row r="313" spans="1:26" s="121" customFormat="1" ht="13">
      <c r="A313" s="40">
        <v>310</v>
      </c>
      <c r="B313" s="40" t="s">
        <v>192</v>
      </c>
      <c r="C313" s="41" t="s">
        <v>5318</v>
      </c>
      <c r="D313" s="41" t="s">
        <v>3923</v>
      </c>
      <c r="E313" s="41" t="s">
        <v>3930</v>
      </c>
      <c r="F313" s="441" t="s">
        <v>5484</v>
      </c>
      <c r="G313" s="41">
        <v>2</v>
      </c>
      <c r="H313" s="41" t="s">
        <v>5485</v>
      </c>
      <c r="I313" s="74">
        <v>44106</v>
      </c>
      <c r="J313" s="436" t="s">
        <v>5486</v>
      </c>
      <c r="K313" s="446" t="s">
        <v>5487</v>
      </c>
      <c r="L313" s="441"/>
      <c r="M313" s="441"/>
      <c r="N313" s="441"/>
      <c r="O313" s="441"/>
      <c r="P313" s="441"/>
      <c r="Q313" s="441"/>
      <c r="R313" s="441"/>
      <c r="S313" s="441"/>
      <c r="T313" s="441"/>
      <c r="U313" s="441"/>
      <c r="V313" s="441"/>
      <c r="W313" s="441"/>
      <c r="X313" s="441"/>
      <c r="Y313" s="441"/>
      <c r="Z313" s="441"/>
    </row>
    <row r="314" spans="1:26" s="121" customFormat="1" ht="13">
      <c r="A314" s="40">
        <v>311</v>
      </c>
      <c r="B314" s="40" t="s">
        <v>731</v>
      </c>
      <c r="C314" s="41" t="s">
        <v>5488</v>
      </c>
      <c r="D314" s="41" t="s">
        <v>4039</v>
      </c>
      <c r="E314" s="41" t="s">
        <v>5489</v>
      </c>
      <c r="F314" s="441" t="s">
        <v>5490</v>
      </c>
      <c r="G314" s="41">
        <v>1</v>
      </c>
      <c r="H314" s="41"/>
      <c r="I314" s="74">
        <v>44007</v>
      </c>
      <c r="J314" s="436" t="s">
        <v>5491</v>
      </c>
      <c r="K314" s="446" t="s">
        <v>5492</v>
      </c>
      <c r="L314" s="441"/>
      <c r="M314" s="441"/>
      <c r="N314" s="441"/>
      <c r="O314" s="441"/>
      <c r="P314" s="441"/>
      <c r="Q314" s="441"/>
      <c r="R314" s="441"/>
      <c r="S314" s="441"/>
      <c r="T314" s="441"/>
      <c r="U314" s="441"/>
      <c r="V314" s="441"/>
      <c r="W314" s="441"/>
      <c r="X314" s="441"/>
      <c r="Y314" s="441"/>
      <c r="Z314" s="441"/>
    </row>
    <row r="315" spans="1:26" s="121" customFormat="1" ht="13">
      <c r="A315" s="40">
        <v>312</v>
      </c>
      <c r="B315" s="40" t="s">
        <v>734</v>
      </c>
      <c r="C315" s="41" t="s">
        <v>5493</v>
      </c>
      <c r="D315" s="41" t="s">
        <v>5494</v>
      </c>
      <c r="E315" s="41" t="s">
        <v>4010</v>
      </c>
      <c r="F315" s="441" t="s">
        <v>5495</v>
      </c>
      <c r="G315" s="41">
        <v>1</v>
      </c>
      <c r="H315" s="88">
        <v>40940</v>
      </c>
      <c r="I315" s="74">
        <v>44109</v>
      </c>
      <c r="J315" s="436" t="s">
        <v>5496</v>
      </c>
      <c r="K315" s="446" t="s">
        <v>5497</v>
      </c>
      <c r="L315" s="441"/>
      <c r="M315" s="441"/>
      <c r="N315" s="441"/>
      <c r="O315" s="441"/>
      <c r="P315" s="441"/>
      <c r="Q315" s="441"/>
      <c r="R315" s="441"/>
      <c r="S315" s="441"/>
      <c r="T315" s="441"/>
      <c r="U315" s="441"/>
      <c r="V315" s="441"/>
      <c r="W315" s="441"/>
      <c r="X315" s="441"/>
      <c r="Y315" s="441"/>
      <c r="Z315" s="441"/>
    </row>
    <row r="316" spans="1:26" s="133" customFormat="1" ht="13">
      <c r="A316" s="40">
        <v>313</v>
      </c>
      <c r="B316" s="92" t="s">
        <v>736</v>
      </c>
      <c r="C316" s="41" t="s">
        <v>5498</v>
      </c>
      <c r="D316" s="41" t="s">
        <v>4600</v>
      </c>
      <c r="E316" s="41" t="s">
        <v>5499</v>
      </c>
      <c r="F316" s="41" t="s">
        <v>5500</v>
      </c>
      <c r="G316" s="41">
        <v>20</v>
      </c>
      <c r="H316" s="88"/>
      <c r="I316" s="74">
        <v>44104</v>
      </c>
      <c r="J316" s="91" t="s">
        <v>5501</v>
      </c>
      <c r="K316" s="446" t="s">
        <v>5502</v>
      </c>
      <c r="L316" s="441"/>
      <c r="M316" s="441"/>
      <c r="N316" s="441"/>
      <c r="O316" s="441"/>
      <c r="P316" s="441"/>
      <c r="Q316" s="441"/>
      <c r="R316" s="441"/>
      <c r="S316" s="441"/>
      <c r="T316" s="441"/>
      <c r="U316" s="441"/>
      <c r="V316" s="441"/>
      <c r="W316" s="441"/>
      <c r="X316" s="441"/>
      <c r="Y316" s="441"/>
      <c r="Z316" s="441"/>
    </row>
    <row r="317" spans="1:26" s="134" customFormat="1" ht="13">
      <c r="A317" s="40">
        <v>314</v>
      </c>
      <c r="B317" s="92" t="s">
        <v>738</v>
      </c>
      <c r="C317" s="41" t="s">
        <v>5411</v>
      </c>
      <c r="D317" s="41" t="s">
        <v>4039</v>
      </c>
      <c r="E317" s="41" t="s">
        <v>5503</v>
      </c>
      <c r="F317" s="41" t="s">
        <v>5504</v>
      </c>
      <c r="G317" s="41">
        <v>67</v>
      </c>
      <c r="H317" s="88" t="s">
        <v>5505</v>
      </c>
      <c r="I317" s="74">
        <v>44112</v>
      </c>
      <c r="J317" s="91" t="s">
        <v>5506</v>
      </c>
      <c r="K317" s="446" t="s">
        <v>5507</v>
      </c>
      <c r="L317" s="441"/>
      <c r="M317" s="441"/>
      <c r="N317" s="441"/>
      <c r="O317" s="441"/>
      <c r="P317" s="441"/>
      <c r="Q317" s="441"/>
      <c r="R317" s="441"/>
      <c r="S317" s="441"/>
      <c r="T317" s="441"/>
      <c r="U317" s="441"/>
      <c r="V317" s="441"/>
      <c r="W317" s="441"/>
      <c r="X317" s="441"/>
      <c r="Y317" s="441"/>
      <c r="Z317" s="441"/>
    </row>
    <row r="318" spans="1:26" s="121" customFormat="1" ht="13">
      <c r="A318" s="40">
        <v>315</v>
      </c>
      <c r="B318" s="40" t="s">
        <v>742</v>
      </c>
      <c r="C318" s="41" t="s">
        <v>5508</v>
      </c>
      <c r="D318" s="41" t="s">
        <v>4045</v>
      </c>
      <c r="E318" s="41" t="s">
        <v>5509</v>
      </c>
      <c r="F318" s="441" t="s">
        <v>5510</v>
      </c>
      <c r="G318" s="41">
        <v>1</v>
      </c>
      <c r="H318" s="41"/>
      <c r="I318" s="96">
        <v>44075</v>
      </c>
      <c r="J318" s="436" t="s">
        <v>5511</v>
      </c>
      <c r="K318" s="446" t="s">
        <v>5512</v>
      </c>
      <c r="L318" s="441"/>
      <c r="M318" s="441"/>
      <c r="N318" s="441"/>
      <c r="O318" s="441"/>
      <c r="P318" s="441"/>
      <c r="Q318" s="441"/>
      <c r="R318" s="441"/>
      <c r="S318" s="441"/>
      <c r="T318" s="441"/>
      <c r="U318" s="441"/>
      <c r="V318" s="441"/>
      <c r="W318" s="441"/>
      <c r="X318" s="441"/>
      <c r="Y318" s="441"/>
      <c r="Z318" s="441"/>
    </row>
    <row r="319" spans="1:26" s="134" customFormat="1" ht="13">
      <c r="A319" s="40">
        <v>316</v>
      </c>
      <c r="B319" s="40" t="s">
        <v>744</v>
      </c>
      <c r="C319" s="41" t="s">
        <v>5322</v>
      </c>
      <c r="D319" s="41" t="s">
        <v>4062</v>
      </c>
      <c r="E319" s="41" t="s">
        <v>5119</v>
      </c>
      <c r="F319" s="441" t="s">
        <v>5513</v>
      </c>
      <c r="G319" s="41">
        <v>2</v>
      </c>
      <c r="H319" s="41"/>
      <c r="I319" s="96">
        <v>44113</v>
      </c>
      <c r="J319" s="436" t="s">
        <v>5514</v>
      </c>
      <c r="K319" s="446" t="s">
        <v>5515</v>
      </c>
      <c r="L319" s="441"/>
      <c r="M319" s="441"/>
      <c r="N319" s="441"/>
      <c r="O319" s="441"/>
      <c r="P319" s="441"/>
      <c r="Q319" s="441"/>
      <c r="R319" s="441"/>
      <c r="S319" s="441"/>
      <c r="T319" s="441"/>
      <c r="U319" s="441"/>
      <c r="V319" s="441"/>
      <c r="W319" s="441"/>
      <c r="X319" s="441"/>
      <c r="Y319" s="441"/>
      <c r="Z319" s="441"/>
    </row>
    <row r="320" spans="1:26" s="134" customFormat="1" ht="13">
      <c r="A320" s="40">
        <v>317</v>
      </c>
      <c r="B320" s="40" t="s">
        <v>747</v>
      </c>
      <c r="C320" s="41" t="s">
        <v>5318</v>
      </c>
      <c r="D320" s="41" t="s">
        <v>4033</v>
      </c>
      <c r="E320" s="41" t="s">
        <v>5516</v>
      </c>
      <c r="F320" s="441" t="s">
        <v>5517</v>
      </c>
      <c r="G320" s="41">
        <v>1</v>
      </c>
      <c r="H320" s="41"/>
      <c r="I320" s="96">
        <v>44110</v>
      </c>
      <c r="J320" s="436" t="s">
        <v>5518</v>
      </c>
      <c r="K320" s="446" t="s">
        <v>5519</v>
      </c>
      <c r="L320" s="441"/>
      <c r="M320" s="441"/>
      <c r="N320" s="441"/>
      <c r="O320" s="441"/>
      <c r="P320" s="441"/>
      <c r="Q320" s="441"/>
      <c r="R320" s="441"/>
      <c r="S320" s="441"/>
      <c r="T320" s="441"/>
      <c r="U320" s="441"/>
      <c r="V320" s="441"/>
      <c r="W320" s="441"/>
      <c r="X320" s="441"/>
      <c r="Y320" s="441"/>
      <c r="Z320" s="441"/>
    </row>
    <row r="321" spans="1:26" s="134" customFormat="1" ht="13">
      <c r="A321" s="40">
        <v>318</v>
      </c>
      <c r="B321" s="40" t="s">
        <v>751</v>
      </c>
      <c r="C321" s="41" t="s">
        <v>5520</v>
      </c>
      <c r="D321" s="41" t="s">
        <v>4110</v>
      </c>
      <c r="E321" s="41" t="s">
        <v>5521</v>
      </c>
      <c r="F321" s="441" t="s">
        <v>5522</v>
      </c>
      <c r="G321" s="41">
        <v>1</v>
      </c>
      <c r="H321" s="41" t="s">
        <v>5523</v>
      </c>
      <c r="I321" s="96">
        <v>44110</v>
      </c>
      <c r="J321" s="436" t="s">
        <v>5524</v>
      </c>
      <c r="K321" s="446" t="s">
        <v>5525</v>
      </c>
      <c r="L321" s="441"/>
      <c r="M321" s="441"/>
      <c r="N321" s="441"/>
      <c r="O321" s="441"/>
      <c r="P321" s="441"/>
      <c r="Q321" s="441"/>
      <c r="R321" s="441"/>
      <c r="S321" s="441"/>
      <c r="T321" s="441"/>
      <c r="U321" s="441"/>
      <c r="V321" s="441"/>
      <c r="W321" s="441"/>
      <c r="X321" s="441"/>
      <c r="Y321" s="441"/>
      <c r="Z321" s="441"/>
    </row>
    <row r="322" spans="1:26" s="134" customFormat="1" ht="13">
      <c r="A322" s="40">
        <v>319</v>
      </c>
      <c r="B322" s="40" t="s">
        <v>752</v>
      </c>
      <c r="C322" s="41" t="s">
        <v>5526</v>
      </c>
      <c r="D322" s="41" t="s">
        <v>4039</v>
      </c>
      <c r="E322" s="41" t="s">
        <v>4580</v>
      </c>
      <c r="F322" s="441" t="s">
        <v>5527</v>
      </c>
      <c r="G322" s="41">
        <v>32</v>
      </c>
      <c r="H322" s="41" t="s">
        <v>5528</v>
      </c>
      <c r="I322" s="96">
        <v>44111</v>
      </c>
      <c r="J322" s="436" t="s">
        <v>5529</v>
      </c>
      <c r="K322" s="446" t="s">
        <v>5530</v>
      </c>
      <c r="L322" s="441"/>
      <c r="M322" s="441"/>
      <c r="N322" s="441"/>
      <c r="O322" s="441"/>
      <c r="P322" s="441"/>
      <c r="Q322" s="441"/>
      <c r="R322" s="441"/>
      <c r="S322" s="441"/>
      <c r="T322" s="441"/>
      <c r="U322" s="441"/>
      <c r="V322" s="441"/>
      <c r="W322" s="441"/>
      <c r="X322" s="441"/>
      <c r="Y322" s="441"/>
      <c r="Z322" s="441"/>
    </row>
    <row r="323" spans="1:26" s="137" customFormat="1" ht="13">
      <c r="A323" s="40">
        <v>320</v>
      </c>
      <c r="B323" s="40" t="s">
        <v>757</v>
      </c>
      <c r="C323" s="41" t="s">
        <v>5531</v>
      </c>
      <c r="D323" s="41" t="s">
        <v>4033</v>
      </c>
      <c r="E323" s="41"/>
      <c r="F323" s="41" t="s">
        <v>5532</v>
      </c>
      <c r="G323" s="41">
        <v>2</v>
      </c>
      <c r="H323" s="41"/>
      <c r="I323" s="96">
        <v>44093</v>
      </c>
      <c r="J323" s="436" t="s">
        <v>5533</v>
      </c>
      <c r="K323" s="446" t="s">
        <v>5534</v>
      </c>
      <c r="L323" s="441"/>
      <c r="M323" s="441"/>
      <c r="N323" s="441"/>
      <c r="O323" s="441"/>
      <c r="P323" s="441"/>
      <c r="Q323" s="441"/>
      <c r="R323" s="441"/>
      <c r="S323" s="441"/>
      <c r="T323" s="441"/>
      <c r="U323" s="441"/>
      <c r="V323" s="441"/>
      <c r="W323" s="441"/>
      <c r="X323" s="441"/>
      <c r="Y323" s="441"/>
      <c r="Z323" s="441"/>
    </row>
    <row r="324" spans="1:26" s="137" customFormat="1" ht="13">
      <c r="A324" s="40">
        <v>321</v>
      </c>
      <c r="B324" s="40" t="s">
        <v>5535</v>
      </c>
      <c r="C324" s="41" t="s">
        <v>5536</v>
      </c>
      <c r="D324" s="41" t="s">
        <v>4039</v>
      </c>
      <c r="E324" s="41" t="s">
        <v>5537</v>
      </c>
      <c r="F324" s="41" t="s">
        <v>5538</v>
      </c>
      <c r="G324" s="41">
        <v>1</v>
      </c>
      <c r="H324" s="41"/>
      <c r="I324" s="96">
        <v>44112</v>
      </c>
      <c r="J324" s="436" t="s">
        <v>5539</v>
      </c>
      <c r="K324" s="446" t="s">
        <v>5540</v>
      </c>
      <c r="L324" s="441"/>
      <c r="M324" s="441"/>
      <c r="N324" s="441"/>
      <c r="O324" s="441"/>
      <c r="P324" s="441"/>
      <c r="Q324" s="441"/>
      <c r="R324" s="441"/>
      <c r="S324" s="441"/>
      <c r="T324" s="441"/>
      <c r="U324" s="441"/>
      <c r="V324" s="441"/>
      <c r="W324" s="441"/>
      <c r="X324" s="441"/>
      <c r="Y324" s="441"/>
      <c r="Z324" s="441"/>
    </row>
    <row r="325" spans="1:26" s="137" customFormat="1" ht="13">
      <c r="A325" s="40">
        <v>322</v>
      </c>
      <c r="B325" s="40" t="s">
        <v>762</v>
      </c>
      <c r="C325" s="41" t="s">
        <v>4939</v>
      </c>
      <c r="D325" s="41" t="s">
        <v>4062</v>
      </c>
      <c r="E325" s="41" t="s">
        <v>4357</v>
      </c>
      <c r="F325" s="41" t="s">
        <v>5541</v>
      </c>
      <c r="G325" s="41">
        <v>31</v>
      </c>
      <c r="H325" s="41" t="s">
        <v>5542</v>
      </c>
      <c r="I325" s="96">
        <v>44116</v>
      </c>
      <c r="J325" s="436" t="s">
        <v>5543</v>
      </c>
      <c r="K325" s="446" t="s">
        <v>5544</v>
      </c>
      <c r="L325" s="441"/>
      <c r="M325" s="441"/>
      <c r="N325" s="441"/>
      <c r="O325" s="441"/>
      <c r="P325" s="441"/>
      <c r="Q325" s="441"/>
      <c r="R325" s="441"/>
      <c r="S325" s="441"/>
      <c r="T325" s="441"/>
      <c r="U325" s="441"/>
      <c r="V325" s="441"/>
      <c r="W325" s="441"/>
      <c r="X325" s="441"/>
      <c r="Y325" s="441"/>
      <c r="Z325" s="441"/>
    </row>
    <row r="326" spans="1:26" s="134" customFormat="1" ht="13">
      <c r="A326" s="40">
        <v>323</v>
      </c>
      <c r="B326" s="40" t="s">
        <v>768</v>
      </c>
      <c r="C326" s="41" t="s">
        <v>4131</v>
      </c>
      <c r="D326" s="41" t="s">
        <v>4039</v>
      </c>
      <c r="E326" s="41" t="s">
        <v>4764</v>
      </c>
      <c r="F326" s="441" t="s">
        <v>5545</v>
      </c>
      <c r="G326" s="41">
        <v>141</v>
      </c>
      <c r="H326" s="41" t="s">
        <v>5546</v>
      </c>
      <c r="I326" s="74">
        <v>44111</v>
      </c>
      <c r="J326" s="436" t="s">
        <v>5547</v>
      </c>
      <c r="K326" s="446" t="s">
        <v>5548</v>
      </c>
      <c r="L326" s="441"/>
      <c r="M326" s="441"/>
      <c r="N326" s="441"/>
      <c r="O326" s="441"/>
      <c r="P326" s="441"/>
      <c r="Q326" s="441"/>
      <c r="R326" s="441"/>
      <c r="S326" s="441"/>
      <c r="T326" s="441"/>
      <c r="U326" s="441"/>
      <c r="V326" s="441"/>
      <c r="W326" s="441"/>
      <c r="X326" s="441"/>
      <c r="Y326" s="441"/>
      <c r="Z326" s="441"/>
    </row>
    <row r="327" spans="1:26" s="137" customFormat="1" ht="13">
      <c r="A327" s="40">
        <v>324</v>
      </c>
      <c r="B327" s="40" t="s">
        <v>772</v>
      </c>
      <c r="C327" s="41" t="s">
        <v>4251</v>
      </c>
      <c r="D327" s="41" t="s">
        <v>4062</v>
      </c>
      <c r="E327" s="41" t="s">
        <v>4246</v>
      </c>
      <c r="F327" s="441" t="s">
        <v>5549</v>
      </c>
      <c r="G327" s="41">
        <v>23</v>
      </c>
      <c r="H327" s="41" t="s">
        <v>5550</v>
      </c>
      <c r="I327" s="74">
        <v>44112</v>
      </c>
      <c r="J327" s="91" t="s">
        <v>5551</v>
      </c>
      <c r="K327" s="446" t="s">
        <v>5552</v>
      </c>
      <c r="L327" s="441"/>
      <c r="M327" s="441"/>
      <c r="N327" s="441"/>
      <c r="O327" s="441"/>
      <c r="P327" s="441"/>
      <c r="Q327" s="441"/>
      <c r="R327" s="441"/>
      <c r="S327" s="441"/>
      <c r="T327" s="441"/>
      <c r="U327" s="441"/>
      <c r="V327" s="441"/>
      <c r="W327" s="441"/>
      <c r="X327" s="441"/>
      <c r="Y327" s="441"/>
      <c r="Z327" s="441"/>
    </row>
    <row r="328" spans="1:26" s="137" customFormat="1" ht="13">
      <c r="A328" s="40">
        <v>325</v>
      </c>
      <c r="B328" s="40" t="s">
        <v>775</v>
      </c>
      <c r="C328" s="41" t="s">
        <v>4251</v>
      </c>
      <c r="D328" s="41" t="s">
        <v>5553</v>
      </c>
      <c r="E328" s="41" t="s">
        <v>5554</v>
      </c>
      <c r="F328" s="41" t="s">
        <v>5555</v>
      </c>
      <c r="G328" s="41">
        <v>15</v>
      </c>
      <c r="H328" s="41" t="s">
        <v>5556</v>
      </c>
      <c r="I328" s="74">
        <v>44126</v>
      </c>
      <c r="J328" s="436" t="s">
        <v>5557</v>
      </c>
      <c r="K328" s="446" t="s">
        <v>5558</v>
      </c>
      <c r="L328" s="441"/>
      <c r="M328" s="441"/>
      <c r="N328" s="441"/>
      <c r="O328" s="441"/>
      <c r="P328" s="441"/>
      <c r="Q328" s="441"/>
      <c r="R328" s="441"/>
      <c r="S328" s="441"/>
      <c r="T328" s="441"/>
      <c r="U328" s="441"/>
      <c r="V328" s="441"/>
      <c r="W328" s="441"/>
      <c r="X328" s="441"/>
      <c r="Y328" s="441"/>
      <c r="Z328" s="441"/>
    </row>
    <row r="329" spans="1:26" s="146" customFormat="1" ht="13">
      <c r="A329" s="40">
        <v>326</v>
      </c>
      <c r="B329" s="40" t="s">
        <v>779</v>
      </c>
      <c r="C329" s="41" t="s">
        <v>4251</v>
      </c>
      <c r="D329" s="41" t="s">
        <v>4039</v>
      </c>
      <c r="E329" s="41" t="s">
        <v>5559</v>
      </c>
      <c r="F329" s="41" t="s">
        <v>5560</v>
      </c>
      <c r="G329" s="41">
        <v>77</v>
      </c>
      <c r="H329" s="41" t="s">
        <v>5561</v>
      </c>
      <c r="I329" s="74">
        <v>44123</v>
      </c>
      <c r="J329" s="436" t="s">
        <v>5562</v>
      </c>
      <c r="K329" s="446" t="s">
        <v>5563</v>
      </c>
      <c r="L329" s="441"/>
      <c r="M329" s="441"/>
      <c r="N329" s="441"/>
      <c r="O329" s="441"/>
      <c r="P329" s="441"/>
      <c r="Q329" s="441"/>
      <c r="R329" s="441"/>
      <c r="S329" s="441"/>
      <c r="T329" s="441"/>
      <c r="U329" s="441"/>
      <c r="V329" s="441"/>
      <c r="W329" s="441"/>
      <c r="X329" s="441"/>
      <c r="Y329" s="441"/>
      <c r="Z329" s="441"/>
    </row>
    <row r="330" spans="1:26" s="146" customFormat="1" ht="13">
      <c r="A330" s="40">
        <v>327</v>
      </c>
      <c r="B330" s="40" t="s">
        <v>780</v>
      </c>
      <c r="C330" s="41" t="s">
        <v>5265</v>
      </c>
      <c r="D330" s="41" t="s">
        <v>5266</v>
      </c>
      <c r="E330" s="41" t="s">
        <v>5564</v>
      </c>
      <c r="F330" s="41" t="s">
        <v>5565</v>
      </c>
      <c r="G330" s="41">
        <v>1</v>
      </c>
      <c r="H330" s="88">
        <v>43983</v>
      </c>
      <c r="I330" s="74">
        <v>44089</v>
      </c>
      <c r="J330" s="436" t="s">
        <v>5566</v>
      </c>
      <c r="K330" s="446" t="s">
        <v>5567</v>
      </c>
      <c r="L330" s="441"/>
      <c r="M330" s="441"/>
      <c r="N330" s="441"/>
      <c r="O330" s="441"/>
      <c r="P330" s="441"/>
      <c r="Q330" s="441"/>
      <c r="R330" s="441"/>
      <c r="S330" s="441"/>
      <c r="T330" s="441"/>
      <c r="U330" s="441"/>
      <c r="V330" s="441"/>
      <c r="W330" s="441"/>
      <c r="X330" s="441"/>
      <c r="Y330" s="441"/>
      <c r="Z330" s="441"/>
    </row>
    <row r="331" spans="1:26" s="146" customFormat="1" ht="13">
      <c r="A331" s="40">
        <v>328</v>
      </c>
      <c r="B331" s="40" t="s">
        <v>781</v>
      </c>
      <c r="C331" s="41" t="s">
        <v>5568</v>
      </c>
      <c r="D331" s="41" t="s">
        <v>5569</v>
      </c>
      <c r="E331" s="41" t="s">
        <v>5570</v>
      </c>
      <c r="F331" s="41" t="s">
        <v>5571</v>
      </c>
      <c r="G331" s="41">
        <v>60</v>
      </c>
      <c r="H331" s="41" t="s">
        <v>5572</v>
      </c>
      <c r="I331" s="74">
        <v>44123</v>
      </c>
      <c r="J331" s="436" t="s">
        <v>5573</v>
      </c>
      <c r="K331" s="446" t="s">
        <v>5574</v>
      </c>
      <c r="L331" s="441"/>
      <c r="M331" s="441"/>
      <c r="N331" s="441"/>
      <c r="O331" s="441"/>
      <c r="P331" s="441"/>
      <c r="Q331" s="441"/>
      <c r="R331" s="441"/>
      <c r="S331" s="441"/>
      <c r="T331" s="441"/>
      <c r="U331" s="441"/>
      <c r="V331" s="441"/>
      <c r="W331" s="441"/>
      <c r="X331" s="441"/>
      <c r="Y331" s="441"/>
      <c r="Z331" s="441"/>
    </row>
    <row r="332" spans="1:26" s="146" customFormat="1" ht="13">
      <c r="A332" s="135">
        <v>329</v>
      </c>
      <c r="B332" s="135" t="s">
        <v>2754</v>
      </c>
      <c r="C332" s="153" t="s">
        <v>4092</v>
      </c>
      <c r="D332" s="154" t="s">
        <v>4039</v>
      </c>
      <c r="E332" s="154" t="s">
        <v>4822</v>
      </c>
      <c r="F332" s="154" t="s">
        <v>5575</v>
      </c>
      <c r="G332" s="41">
        <v>2</v>
      </c>
      <c r="H332" s="155"/>
      <c r="I332" s="74">
        <v>44121</v>
      </c>
      <c r="J332" s="436" t="s">
        <v>5576</v>
      </c>
      <c r="K332" s="446" t="s">
        <v>5577</v>
      </c>
      <c r="L332" s="441"/>
      <c r="M332" s="441"/>
      <c r="N332" s="441"/>
      <c r="O332" s="441"/>
      <c r="P332" s="441"/>
      <c r="Q332" s="441"/>
      <c r="R332" s="441"/>
      <c r="S332" s="441"/>
      <c r="T332" s="441"/>
      <c r="U332" s="441"/>
      <c r="V332" s="441"/>
      <c r="W332" s="441"/>
      <c r="X332" s="441"/>
      <c r="Y332" s="441"/>
      <c r="Z332" s="441"/>
    </row>
    <row r="333" spans="1:26" s="146" customFormat="1" ht="13">
      <c r="A333" s="135">
        <v>330</v>
      </c>
      <c r="B333" s="135" t="s">
        <v>786</v>
      </c>
      <c r="C333" s="154" t="s">
        <v>5578</v>
      </c>
      <c r="D333" s="154" t="s">
        <v>4623</v>
      </c>
      <c r="E333" s="41" t="s">
        <v>5579</v>
      </c>
      <c r="F333" s="41" t="s">
        <v>5580</v>
      </c>
      <c r="G333" s="41">
        <v>1</v>
      </c>
      <c r="H333" s="155">
        <v>43923</v>
      </c>
      <c r="I333" s="96">
        <v>44118</v>
      </c>
      <c r="J333" s="91" t="s">
        <v>5581</v>
      </c>
      <c r="K333" s="446" t="s">
        <v>5582</v>
      </c>
      <c r="L333" s="441"/>
      <c r="M333" s="441"/>
      <c r="N333" s="441"/>
      <c r="O333" s="441"/>
      <c r="P333" s="441"/>
      <c r="Q333" s="441"/>
      <c r="R333" s="441"/>
      <c r="S333" s="441"/>
      <c r="T333" s="441"/>
      <c r="U333" s="441"/>
      <c r="V333" s="441"/>
      <c r="W333" s="441"/>
      <c r="X333" s="441"/>
      <c r="Y333" s="441"/>
      <c r="Z333" s="441"/>
    </row>
    <row r="334" spans="1:26" s="146" customFormat="1" ht="13">
      <c r="A334" s="40">
        <v>331</v>
      </c>
      <c r="B334" s="40" t="s">
        <v>787</v>
      </c>
      <c r="C334" s="41" t="s">
        <v>5583</v>
      </c>
      <c r="D334" s="41" t="s">
        <v>3923</v>
      </c>
      <c r="E334" s="41" t="s">
        <v>3930</v>
      </c>
      <c r="F334" s="41" t="s">
        <v>5584</v>
      </c>
      <c r="G334" s="41">
        <v>65</v>
      </c>
      <c r="H334" s="41" t="s">
        <v>5585</v>
      </c>
      <c r="I334" s="96">
        <v>44123</v>
      </c>
      <c r="J334" s="436" t="s">
        <v>5586</v>
      </c>
      <c r="K334" s="446" t="s">
        <v>5587</v>
      </c>
      <c r="L334" s="441"/>
      <c r="M334" s="441"/>
      <c r="N334" s="441"/>
      <c r="O334" s="441"/>
      <c r="P334" s="441"/>
      <c r="Q334" s="441"/>
      <c r="R334" s="441"/>
      <c r="S334" s="441"/>
      <c r="T334" s="441"/>
      <c r="U334" s="441"/>
      <c r="V334" s="441"/>
      <c r="W334" s="441"/>
      <c r="X334" s="441"/>
      <c r="Y334" s="441"/>
      <c r="Z334" s="441"/>
    </row>
    <row r="335" spans="1:26" s="146" customFormat="1" ht="13">
      <c r="A335" s="40">
        <v>332</v>
      </c>
      <c r="B335" s="40" t="s">
        <v>788</v>
      </c>
      <c r="C335" s="41" t="s">
        <v>5588</v>
      </c>
      <c r="D335" s="41" t="s">
        <v>4110</v>
      </c>
      <c r="E335" s="41" t="s">
        <v>5521</v>
      </c>
      <c r="F335" s="41" t="s">
        <v>5589</v>
      </c>
      <c r="G335" s="41">
        <v>4</v>
      </c>
      <c r="H335" s="41"/>
      <c r="I335" s="74">
        <v>44117</v>
      </c>
      <c r="J335" s="436" t="s">
        <v>5590</v>
      </c>
      <c r="K335" s="446" t="s">
        <v>5591</v>
      </c>
      <c r="L335" s="441"/>
      <c r="M335" s="441"/>
      <c r="N335" s="441"/>
      <c r="O335" s="441"/>
      <c r="P335" s="441"/>
      <c r="Q335" s="441"/>
      <c r="R335" s="441"/>
      <c r="S335" s="441"/>
      <c r="T335" s="441"/>
      <c r="U335" s="441"/>
      <c r="V335" s="441"/>
      <c r="W335" s="441"/>
      <c r="X335" s="441"/>
      <c r="Y335" s="441"/>
      <c r="Z335" s="441"/>
    </row>
    <row r="336" spans="1:26" s="146" customFormat="1" ht="13">
      <c r="A336" s="40">
        <v>333</v>
      </c>
      <c r="B336" s="40" t="s">
        <v>790</v>
      </c>
      <c r="C336" s="41" t="s">
        <v>5592</v>
      </c>
      <c r="D336" s="41" t="s">
        <v>4045</v>
      </c>
      <c r="E336" s="41" t="s">
        <v>4612</v>
      </c>
      <c r="F336" s="41" t="s">
        <v>5593</v>
      </c>
      <c r="G336" s="41">
        <v>188</v>
      </c>
      <c r="H336" s="41" t="s">
        <v>5594</v>
      </c>
      <c r="I336" s="74">
        <v>44106</v>
      </c>
      <c r="J336" s="91" t="s">
        <v>5595</v>
      </c>
      <c r="K336" s="446" t="s">
        <v>5596</v>
      </c>
      <c r="L336" s="441"/>
      <c r="M336" s="441"/>
      <c r="N336" s="441"/>
      <c r="O336" s="441"/>
      <c r="P336" s="441"/>
      <c r="Q336" s="441"/>
      <c r="R336" s="441"/>
      <c r="S336" s="441"/>
      <c r="T336" s="441"/>
      <c r="U336" s="441"/>
      <c r="V336" s="441"/>
      <c r="W336" s="441"/>
      <c r="X336" s="441"/>
      <c r="Y336" s="441"/>
      <c r="Z336" s="441"/>
    </row>
    <row r="337" spans="1:26" s="146" customFormat="1" ht="13">
      <c r="A337" s="40">
        <v>334</v>
      </c>
      <c r="B337" s="40" t="s">
        <v>594</v>
      </c>
      <c r="C337" s="41" t="s">
        <v>5597</v>
      </c>
      <c r="D337" s="41" t="s">
        <v>4290</v>
      </c>
      <c r="E337" s="41" t="s">
        <v>4291</v>
      </c>
      <c r="F337" s="41" t="s">
        <v>4576</v>
      </c>
      <c r="G337" s="41">
        <v>11</v>
      </c>
      <c r="H337" s="41" t="s">
        <v>5598</v>
      </c>
      <c r="I337" s="74">
        <v>44125</v>
      </c>
      <c r="J337" s="436" t="s">
        <v>5599</v>
      </c>
      <c r="K337" s="446" t="s">
        <v>5600</v>
      </c>
      <c r="L337" s="441"/>
      <c r="M337" s="441"/>
      <c r="N337" s="441"/>
      <c r="O337" s="441"/>
      <c r="P337" s="441"/>
      <c r="Q337" s="441"/>
      <c r="R337" s="441"/>
      <c r="S337" s="441"/>
      <c r="T337" s="441"/>
      <c r="U337" s="441"/>
      <c r="V337" s="441"/>
      <c r="W337" s="441"/>
      <c r="X337" s="441"/>
      <c r="Y337" s="441"/>
      <c r="Z337" s="441"/>
    </row>
    <row r="338" spans="1:26" ht="15.75" customHeight="1">
      <c r="A338" s="40">
        <v>335</v>
      </c>
      <c r="B338" s="40" t="s">
        <v>793</v>
      </c>
      <c r="C338" s="41" t="s">
        <v>5601</v>
      </c>
      <c r="D338" s="41" t="s">
        <v>4628</v>
      </c>
      <c r="E338" s="41" t="s">
        <v>4956</v>
      </c>
      <c r="F338" s="436" t="s">
        <v>5602</v>
      </c>
      <c r="G338" s="41">
        <v>2</v>
      </c>
      <c r="H338" s="41" t="s">
        <v>5603</v>
      </c>
      <c r="I338" s="74">
        <v>44103</v>
      </c>
      <c r="J338" s="91" t="s">
        <v>5604</v>
      </c>
      <c r="K338" s="73" t="s">
        <v>5605</v>
      </c>
      <c r="L338" s="436"/>
      <c r="M338" s="436"/>
      <c r="N338" s="436"/>
      <c r="O338" s="436"/>
      <c r="P338" s="436"/>
      <c r="Q338" s="436"/>
      <c r="R338" s="436"/>
      <c r="S338" s="436"/>
      <c r="T338" s="436"/>
      <c r="U338" s="436"/>
      <c r="V338" s="436"/>
      <c r="W338" s="436"/>
      <c r="X338" s="436"/>
      <c r="Y338" s="436"/>
      <c r="Z338" s="436"/>
    </row>
    <row r="339" spans="1:26" s="147" customFormat="1" ht="15.75" customHeight="1">
      <c r="A339" s="40">
        <v>336</v>
      </c>
      <c r="B339" s="40" t="s">
        <v>798</v>
      </c>
      <c r="C339" s="41" t="s">
        <v>4743</v>
      </c>
      <c r="D339" s="41" t="s">
        <v>4039</v>
      </c>
      <c r="E339" s="41" t="s">
        <v>5465</v>
      </c>
      <c r="F339" s="436" t="s">
        <v>5606</v>
      </c>
      <c r="G339" s="41">
        <v>2</v>
      </c>
      <c r="H339" s="436"/>
      <c r="I339" s="74">
        <v>44076</v>
      </c>
      <c r="J339" s="436" t="s">
        <v>5607</v>
      </c>
      <c r="K339" s="73" t="s">
        <v>5608</v>
      </c>
      <c r="L339" s="436"/>
      <c r="M339" s="436"/>
      <c r="N339" s="436"/>
      <c r="O339" s="436"/>
      <c r="P339" s="436"/>
      <c r="Q339" s="436"/>
      <c r="R339" s="436"/>
      <c r="S339" s="436"/>
      <c r="T339" s="436"/>
      <c r="U339" s="436"/>
      <c r="V339" s="436"/>
      <c r="W339" s="436"/>
      <c r="X339" s="436"/>
      <c r="Y339" s="436"/>
      <c r="Z339" s="436"/>
    </row>
    <row r="340" spans="1:26" s="147" customFormat="1" ht="15.75" customHeight="1">
      <c r="A340" s="40">
        <v>337</v>
      </c>
      <c r="B340" s="40" t="s">
        <v>500</v>
      </c>
      <c r="C340" s="41" t="s">
        <v>4341</v>
      </c>
      <c r="D340" s="41" t="s">
        <v>4045</v>
      </c>
      <c r="E340" s="41" t="s">
        <v>4046</v>
      </c>
      <c r="F340" s="436" t="s">
        <v>5609</v>
      </c>
      <c r="G340" s="41">
        <v>533</v>
      </c>
      <c r="H340" s="41" t="s">
        <v>5610</v>
      </c>
      <c r="I340" s="74">
        <v>44136</v>
      </c>
      <c r="J340" s="436" t="s">
        <v>5611</v>
      </c>
      <c r="K340" s="73" t="s">
        <v>5612</v>
      </c>
      <c r="L340" s="436"/>
      <c r="M340" s="436"/>
      <c r="N340" s="436"/>
      <c r="O340" s="436"/>
      <c r="P340" s="436"/>
      <c r="Q340" s="436"/>
      <c r="R340" s="436"/>
      <c r="S340" s="436"/>
      <c r="T340" s="436"/>
      <c r="U340" s="436"/>
      <c r="V340" s="436"/>
      <c r="W340" s="436"/>
      <c r="X340" s="436"/>
      <c r="Y340" s="436"/>
      <c r="Z340" s="436"/>
    </row>
    <row r="341" spans="1:26" s="147" customFormat="1" ht="15.75" customHeight="1">
      <c r="A341" s="40">
        <v>338</v>
      </c>
      <c r="B341" s="40" t="s">
        <v>803</v>
      </c>
      <c r="C341" s="41" t="s">
        <v>5613</v>
      </c>
      <c r="D341" s="41" t="s">
        <v>5614</v>
      </c>
      <c r="E341" s="41" t="s">
        <v>5503</v>
      </c>
      <c r="F341" s="91" t="s">
        <v>5615</v>
      </c>
      <c r="G341" s="41">
        <v>52</v>
      </c>
      <c r="H341" s="41" t="s">
        <v>5616</v>
      </c>
      <c r="I341" s="74">
        <v>44133</v>
      </c>
      <c r="J341" s="436" t="s">
        <v>5617</v>
      </c>
      <c r="K341" s="73" t="s">
        <v>5618</v>
      </c>
      <c r="L341" s="436"/>
      <c r="M341" s="436"/>
      <c r="N341" s="436"/>
      <c r="O341" s="436"/>
      <c r="P341" s="436"/>
      <c r="Q341" s="436"/>
      <c r="R341" s="436"/>
      <c r="S341" s="436"/>
      <c r="T341" s="436"/>
      <c r="U341" s="436"/>
      <c r="V341" s="436"/>
      <c r="W341" s="436"/>
      <c r="X341" s="436"/>
      <c r="Y341" s="436"/>
      <c r="Z341" s="436"/>
    </row>
    <row r="342" spans="1:26" s="147" customFormat="1" ht="15.75" customHeight="1">
      <c r="A342" s="40">
        <v>339</v>
      </c>
      <c r="B342" s="40" t="s">
        <v>805</v>
      </c>
      <c r="C342" s="41" t="s">
        <v>5619</v>
      </c>
      <c r="D342" s="41" t="s">
        <v>4600</v>
      </c>
      <c r="E342" s="41" t="s">
        <v>5620</v>
      </c>
      <c r="F342" s="91" t="s">
        <v>5621</v>
      </c>
      <c r="G342" s="41">
        <v>448</v>
      </c>
      <c r="H342" s="41" t="s">
        <v>5622</v>
      </c>
      <c r="I342" s="74">
        <v>44097</v>
      </c>
      <c r="J342" s="91" t="s">
        <v>5623</v>
      </c>
      <c r="K342" s="73" t="s">
        <v>5624</v>
      </c>
      <c r="L342" s="436"/>
      <c r="M342" s="436"/>
      <c r="N342" s="436"/>
      <c r="O342" s="436"/>
      <c r="P342" s="436"/>
      <c r="Q342" s="436"/>
      <c r="R342" s="436"/>
      <c r="S342" s="436"/>
      <c r="T342" s="436"/>
      <c r="U342" s="436"/>
      <c r="V342" s="436"/>
      <c r="W342" s="436"/>
      <c r="X342" s="436"/>
      <c r="Y342" s="436"/>
      <c r="Z342" s="436"/>
    </row>
    <row r="343" spans="1:26" s="147" customFormat="1" ht="15.75" customHeight="1">
      <c r="A343" s="40">
        <v>340</v>
      </c>
      <c r="B343" s="40" t="s">
        <v>808</v>
      </c>
      <c r="C343" s="41" t="s">
        <v>5625</v>
      </c>
      <c r="D343" s="41" t="s">
        <v>4623</v>
      </c>
      <c r="E343" s="41" t="s">
        <v>4624</v>
      </c>
      <c r="F343" s="91" t="s">
        <v>5626</v>
      </c>
      <c r="G343" s="41">
        <v>1</v>
      </c>
      <c r="H343" s="41"/>
      <c r="I343" s="74">
        <v>44132</v>
      </c>
      <c r="J343" s="91" t="s">
        <v>5627</v>
      </c>
      <c r="K343" s="73" t="s">
        <v>5628</v>
      </c>
      <c r="L343" s="436"/>
      <c r="M343" s="436"/>
      <c r="N343" s="436"/>
      <c r="O343" s="436"/>
      <c r="P343" s="436"/>
      <c r="Q343" s="436"/>
      <c r="R343" s="436"/>
      <c r="S343" s="436"/>
      <c r="T343" s="436"/>
      <c r="U343" s="436"/>
      <c r="V343" s="436"/>
      <c r="W343" s="436"/>
      <c r="X343" s="436"/>
      <c r="Y343" s="436"/>
      <c r="Z343" s="436"/>
    </row>
    <row r="344" spans="1:26" s="147" customFormat="1" ht="15.75" customHeight="1">
      <c r="A344" s="40">
        <v>341</v>
      </c>
      <c r="B344" s="40" t="s">
        <v>811</v>
      </c>
      <c r="C344" s="41" t="s">
        <v>4154</v>
      </c>
      <c r="D344" s="41" t="s">
        <v>4045</v>
      </c>
      <c r="E344" s="41" t="s">
        <v>4046</v>
      </c>
      <c r="F344" s="436" t="s">
        <v>5629</v>
      </c>
      <c r="G344" s="41">
        <v>95</v>
      </c>
      <c r="H344" s="41" t="s">
        <v>5630</v>
      </c>
      <c r="I344" s="74">
        <v>44131</v>
      </c>
      <c r="J344" s="436" t="s">
        <v>5631</v>
      </c>
      <c r="K344" s="73" t="s">
        <v>5632</v>
      </c>
      <c r="L344" s="436"/>
      <c r="M344" s="436"/>
      <c r="N344" s="436"/>
      <c r="O344" s="436"/>
      <c r="P344" s="436"/>
      <c r="Q344" s="436"/>
      <c r="R344" s="436"/>
      <c r="S344" s="436"/>
      <c r="T344" s="436"/>
      <c r="U344" s="436"/>
      <c r="V344" s="436"/>
      <c r="W344" s="436"/>
      <c r="X344" s="436"/>
      <c r="Y344" s="436"/>
      <c r="Z344" s="436"/>
    </row>
    <row r="345" spans="1:26" s="147" customFormat="1" ht="15.75" customHeight="1">
      <c r="A345" s="40">
        <v>342</v>
      </c>
      <c r="B345" s="40" t="s">
        <v>813</v>
      </c>
      <c r="C345" s="41" t="s">
        <v>5625</v>
      </c>
      <c r="D345" s="41" t="s">
        <v>5633</v>
      </c>
      <c r="E345" s="436"/>
      <c r="F345" s="436" t="s">
        <v>5634</v>
      </c>
      <c r="G345" s="41">
        <v>1</v>
      </c>
      <c r="H345" s="436"/>
      <c r="I345" s="74">
        <v>44129</v>
      </c>
      <c r="J345" s="436" t="s">
        <v>5635</v>
      </c>
      <c r="K345" s="436" t="s">
        <v>5636</v>
      </c>
      <c r="L345" s="436"/>
      <c r="M345" s="436"/>
      <c r="N345" s="436"/>
      <c r="O345" s="436"/>
      <c r="P345" s="436"/>
      <c r="Q345" s="436"/>
      <c r="R345" s="436"/>
      <c r="S345" s="436"/>
      <c r="T345" s="436"/>
      <c r="U345" s="436"/>
      <c r="V345" s="436"/>
      <c r="W345" s="436"/>
      <c r="X345" s="436"/>
      <c r="Y345" s="436"/>
      <c r="Z345" s="436"/>
    </row>
    <row r="346" spans="1:26" s="159" customFormat="1" ht="15.75" customHeight="1">
      <c r="A346" s="40">
        <v>343</v>
      </c>
      <c r="B346" s="40" t="s">
        <v>816</v>
      </c>
      <c r="C346" s="41" t="s">
        <v>3984</v>
      </c>
      <c r="D346" s="41" t="s">
        <v>4052</v>
      </c>
      <c r="E346" s="41" t="s">
        <v>4053</v>
      </c>
      <c r="F346" s="436" t="s">
        <v>5637</v>
      </c>
      <c r="G346" s="41">
        <v>155</v>
      </c>
      <c r="H346" s="41" t="s">
        <v>5638</v>
      </c>
      <c r="I346" s="74">
        <v>44097</v>
      </c>
      <c r="J346" s="91" t="s">
        <v>5639</v>
      </c>
      <c r="K346" s="436" t="s">
        <v>5640</v>
      </c>
      <c r="L346" s="436"/>
      <c r="M346" s="436"/>
      <c r="N346" s="436"/>
      <c r="O346" s="436"/>
      <c r="P346" s="436"/>
      <c r="Q346" s="436"/>
      <c r="R346" s="436"/>
      <c r="S346" s="436"/>
      <c r="T346" s="436"/>
      <c r="U346" s="436"/>
      <c r="V346" s="436"/>
      <c r="W346" s="436"/>
      <c r="X346" s="436"/>
      <c r="Y346" s="436"/>
      <c r="Z346" s="436"/>
    </row>
    <row r="347" spans="1:26" s="156" customFormat="1" ht="15.75" customHeight="1">
      <c r="A347" s="40">
        <v>344</v>
      </c>
      <c r="B347" s="40" t="s">
        <v>818</v>
      </c>
      <c r="C347" s="41" t="s">
        <v>4960</v>
      </c>
      <c r="D347" s="41" t="s">
        <v>4098</v>
      </c>
      <c r="E347" s="41" t="s">
        <v>4099</v>
      </c>
      <c r="F347" s="436" t="s">
        <v>5641</v>
      </c>
      <c r="G347" s="41">
        <v>20</v>
      </c>
      <c r="H347" s="41" t="s">
        <v>5642</v>
      </c>
      <c r="I347" s="74">
        <v>44088</v>
      </c>
      <c r="J347" s="436" t="s">
        <v>5643</v>
      </c>
      <c r="K347" s="436" t="s">
        <v>5644</v>
      </c>
      <c r="L347" s="436"/>
      <c r="M347" s="436"/>
      <c r="N347" s="436"/>
      <c r="O347" s="436"/>
      <c r="P347" s="436"/>
      <c r="Q347" s="436"/>
      <c r="R347" s="436"/>
      <c r="S347" s="436"/>
      <c r="T347" s="436"/>
      <c r="U347" s="436"/>
      <c r="V347" s="436"/>
      <c r="W347" s="436"/>
      <c r="X347" s="436"/>
      <c r="Y347" s="436"/>
      <c r="Z347" s="436"/>
    </row>
    <row r="348" spans="1:26" s="159" customFormat="1" ht="15.75" customHeight="1">
      <c r="A348" s="40">
        <v>345</v>
      </c>
      <c r="B348" s="40" t="s">
        <v>821</v>
      </c>
      <c r="C348" s="41" t="s">
        <v>5613</v>
      </c>
      <c r="D348" s="41" t="s">
        <v>4033</v>
      </c>
      <c r="E348" s="41" t="s">
        <v>5645</v>
      </c>
      <c r="F348" s="41" t="s">
        <v>5646</v>
      </c>
      <c r="G348" s="41">
        <v>25</v>
      </c>
      <c r="H348" s="41" t="s">
        <v>5647</v>
      </c>
      <c r="I348" s="74">
        <v>44080</v>
      </c>
      <c r="J348" s="436" t="s">
        <v>5648</v>
      </c>
      <c r="K348" s="436" t="s">
        <v>5649</v>
      </c>
      <c r="L348" s="436"/>
      <c r="M348" s="436"/>
      <c r="N348" s="436"/>
      <c r="O348" s="436"/>
      <c r="P348" s="436"/>
      <c r="Q348" s="436"/>
      <c r="R348" s="436"/>
      <c r="S348" s="436"/>
      <c r="T348" s="436"/>
      <c r="U348" s="436"/>
      <c r="V348" s="436"/>
      <c r="W348" s="436"/>
      <c r="X348" s="436"/>
      <c r="Y348" s="436"/>
      <c r="Z348" s="436"/>
    </row>
    <row r="349" spans="1:26" s="159" customFormat="1" ht="15.75" customHeight="1">
      <c r="A349" s="40">
        <v>346</v>
      </c>
      <c r="B349" s="40" t="s">
        <v>824</v>
      </c>
      <c r="C349" s="41" t="s">
        <v>5650</v>
      </c>
      <c r="D349" s="41" t="s">
        <v>5651</v>
      </c>
      <c r="E349" s="41" t="s">
        <v>5652</v>
      </c>
      <c r="F349" s="436" t="s">
        <v>5653</v>
      </c>
      <c r="G349" s="41">
        <v>29</v>
      </c>
      <c r="H349" s="41" t="s">
        <v>5654</v>
      </c>
      <c r="I349" s="74">
        <v>44089</v>
      </c>
      <c r="J349" s="436" t="s">
        <v>5655</v>
      </c>
      <c r="K349" s="436" t="s">
        <v>5656</v>
      </c>
      <c r="L349" s="436"/>
      <c r="M349" s="436"/>
      <c r="N349" s="436"/>
      <c r="O349" s="436"/>
      <c r="P349" s="436"/>
      <c r="Q349" s="436"/>
      <c r="R349" s="436"/>
      <c r="S349" s="436"/>
      <c r="T349" s="436"/>
      <c r="U349" s="436"/>
      <c r="V349" s="436"/>
      <c r="W349" s="436"/>
      <c r="X349" s="436"/>
      <c r="Y349" s="436"/>
      <c r="Z349" s="436"/>
    </row>
    <row r="350" spans="1:26" s="159" customFormat="1" ht="15.75" customHeight="1">
      <c r="A350" s="40">
        <v>347</v>
      </c>
      <c r="B350" s="92" t="s">
        <v>827</v>
      </c>
      <c r="C350" s="41" t="s">
        <v>4092</v>
      </c>
      <c r="D350" s="41" t="s">
        <v>4039</v>
      </c>
      <c r="E350" s="41" t="s">
        <v>4133</v>
      </c>
      <c r="F350" s="91" t="s">
        <v>5657</v>
      </c>
      <c r="G350" s="41">
        <v>15</v>
      </c>
      <c r="H350" s="41" t="s">
        <v>5658</v>
      </c>
      <c r="I350" s="74">
        <v>44077</v>
      </c>
      <c r="J350" s="436" t="s">
        <v>5659</v>
      </c>
      <c r="K350" s="436" t="s">
        <v>5660</v>
      </c>
      <c r="L350" s="436"/>
      <c r="M350" s="436"/>
      <c r="N350" s="436"/>
      <c r="O350" s="436"/>
      <c r="P350" s="436"/>
      <c r="Q350" s="436"/>
      <c r="R350" s="436"/>
      <c r="S350" s="436"/>
      <c r="T350" s="436"/>
      <c r="U350" s="436"/>
      <c r="V350" s="436"/>
      <c r="W350" s="436"/>
      <c r="X350" s="436"/>
      <c r="Y350" s="436"/>
      <c r="Z350" s="436"/>
    </row>
    <row r="351" spans="1:26" s="159" customFormat="1" ht="15.75" customHeight="1">
      <c r="A351" s="40">
        <v>348</v>
      </c>
      <c r="B351" s="92" t="s">
        <v>829</v>
      </c>
      <c r="C351" s="41" t="s">
        <v>5661</v>
      </c>
      <c r="D351" s="41" t="s">
        <v>4226</v>
      </c>
      <c r="E351" s="41" t="s">
        <v>5662</v>
      </c>
      <c r="F351" s="91" t="s">
        <v>5663</v>
      </c>
      <c r="G351" s="41">
        <v>38</v>
      </c>
      <c r="H351" s="41" t="s">
        <v>5664</v>
      </c>
      <c r="I351" s="89" t="s">
        <v>830</v>
      </c>
      <c r="J351" s="436" t="s">
        <v>5665</v>
      </c>
      <c r="K351" s="436" t="s">
        <v>5666</v>
      </c>
      <c r="L351" s="436"/>
      <c r="M351" s="436"/>
      <c r="N351" s="436"/>
      <c r="O351" s="436"/>
      <c r="P351" s="436"/>
      <c r="Q351" s="436"/>
      <c r="R351" s="436"/>
      <c r="S351" s="436"/>
      <c r="T351" s="436"/>
      <c r="U351" s="436"/>
      <c r="V351" s="436"/>
      <c r="W351" s="436"/>
      <c r="X351" s="436"/>
      <c r="Y351" s="436"/>
      <c r="Z351" s="436"/>
    </row>
    <row r="352" spans="1:26" s="159" customFormat="1" ht="15.75" customHeight="1">
      <c r="A352" s="40">
        <v>349</v>
      </c>
      <c r="B352" s="92" t="s">
        <v>832</v>
      </c>
      <c r="C352" s="41" t="s">
        <v>5667</v>
      </c>
      <c r="D352" s="41" t="s">
        <v>4039</v>
      </c>
      <c r="E352" s="41" t="s">
        <v>4320</v>
      </c>
      <c r="F352" s="91" t="s">
        <v>5668</v>
      </c>
      <c r="G352" s="41">
        <v>21</v>
      </c>
      <c r="H352" s="41" t="s">
        <v>5669</v>
      </c>
      <c r="I352" s="89" t="s">
        <v>833</v>
      </c>
      <c r="J352" s="436" t="s">
        <v>5670</v>
      </c>
      <c r="K352" s="436" t="s">
        <v>5671</v>
      </c>
      <c r="L352" s="436"/>
      <c r="M352" s="436"/>
      <c r="N352" s="436"/>
      <c r="O352" s="436"/>
      <c r="P352" s="436"/>
      <c r="Q352" s="436"/>
      <c r="R352" s="436"/>
      <c r="S352" s="436"/>
      <c r="T352" s="436"/>
      <c r="U352" s="436"/>
      <c r="V352" s="436"/>
      <c r="W352" s="436"/>
      <c r="X352" s="436"/>
      <c r="Y352" s="436"/>
      <c r="Z352" s="436"/>
    </row>
    <row r="353" spans="1:11" s="159" customFormat="1" ht="15.75" customHeight="1">
      <c r="A353" s="40">
        <v>350</v>
      </c>
      <c r="B353" s="92" t="s">
        <v>835</v>
      </c>
      <c r="C353" s="41" t="s">
        <v>5672</v>
      </c>
      <c r="D353" s="41" t="s">
        <v>5673</v>
      </c>
      <c r="E353" s="41" t="s">
        <v>5674</v>
      </c>
      <c r="F353" s="436" t="s">
        <v>5675</v>
      </c>
      <c r="G353" s="41">
        <v>30</v>
      </c>
      <c r="H353" s="41" t="s">
        <v>5676</v>
      </c>
      <c r="I353" s="96">
        <v>44077</v>
      </c>
      <c r="J353" s="436" t="s">
        <v>5677</v>
      </c>
      <c r="K353" s="73" t="s">
        <v>5678</v>
      </c>
    </row>
    <row r="354" spans="1:11" s="159" customFormat="1" ht="15.75" customHeight="1">
      <c r="A354" s="40">
        <v>351</v>
      </c>
      <c r="B354" s="40" t="s">
        <v>836</v>
      </c>
      <c r="C354" s="41" t="s">
        <v>5679</v>
      </c>
      <c r="D354" s="41" t="s">
        <v>4033</v>
      </c>
      <c r="E354" s="41" t="s">
        <v>4034</v>
      </c>
      <c r="F354" s="436" t="s">
        <v>5680</v>
      </c>
      <c r="G354" s="41">
        <v>68</v>
      </c>
      <c r="H354" s="41" t="s">
        <v>5681</v>
      </c>
      <c r="I354" s="96">
        <v>44139</v>
      </c>
      <c r="J354" s="436" t="s">
        <v>5682</v>
      </c>
      <c r="K354" s="91" t="s">
        <v>5683</v>
      </c>
    </row>
    <row r="355" spans="1:11" s="159" customFormat="1" ht="15.75" customHeight="1">
      <c r="A355" s="40">
        <v>352</v>
      </c>
      <c r="B355" s="40" t="s">
        <v>839</v>
      </c>
      <c r="C355" s="41" t="s">
        <v>5684</v>
      </c>
      <c r="D355" s="41" t="s">
        <v>4811</v>
      </c>
      <c r="E355" s="41" t="s">
        <v>5685</v>
      </c>
      <c r="F355" s="436" t="s">
        <v>5686</v>
      </c>
      <c r="G355" s="41">
        <v>1</v>
      </c>
      <c r="H355" s="41"/>
      <c r="I355" s="96">
        <v>44133</v>
      </c>
      <c r="J355" s="436" t="s">
        <v>5687</v>
      </c>
      <c r="K355" s="91" t="s">
        <v>5688</v>
      </c>
    </row>
    <row r="356" spans="1:11" s="342" customFormat="1" ht="15.75" customHeight="1">
      <c r="A356" s="240">
        <v>353</v>
      </c>
      <c r="B356" s="240" t="s">
        <v>840</v>
      </c>
      <c r="C356" s="341" t="s">
        <v>5689</v>
      </c>
      <c r="D356" s="341" t="s">
        <v>4039</v>
      </c>
      <c r="E356" s="341"/>
      <c r="F356" s="342" t="s">
        <v>5690</v>
      </c>
      <c r="G356" s="343">
        <v>4442</v>
      </c>
      <c r="H356" s="341" t="s">
        <v>5691</v>
      </c>
      <c r="I356" s="344">
        <v>44141</v>
      </c>
      <c r="J356" s="342" t="s">
        <v>5692</v>
      </c>
      <c r="K356" s="345" t="s">
        <v>5693</v>
      </c>
    </row>
    <row r="357" spans="1:11" s="159" customFormat="1" ht="15.75" customHeight="1">
      <c r="A357" s="40">
        <v>354</v>
      </c>
      <c r="B357" s="40" t="s">
        <v>843</v>
      </c>
      <c r="C357" s="41" t="s">
        <v>5694</v>
      </c>
      <c r="D357" s="41" t="s">
        <v>4039</v>
      </c>
      <c r="E357" s="41" t="s">
        <v>5695</v>
      </c>
      <c r="F357" s="436" t="s">
        <v>5696</v>
      </c>
      <c r="G357" s="41">
        <v>1</v>
      </c>
      <c r="H357" s="41" t="s">
        <v>1475</v>
      </c>
      <c r="I357" s="96" t="s">
        <v>844</v>
      </c>
      <c r="J357" s="436" t="s">
        <v>5697</v>
      </c>
      <c r="K357" s="91" t="s">
        <v>5698</v>
      </c>
    </row>
    <row r="358" spans="1:11" s="164" customFormat="1" ht="15.75" customHeight="1">
      <c r="A358" s="40">
        <v>355</v>
      </c>
      <c r="B358" s="40" t="s">
        <v>2771</v>
      </c>
      <c r="C358" s="41" t="s">
        <v>5650</v>
      </c>
      <c r="D358" s="41" t="s">
        <v>4600</v>
      </c>
      <c r="E358" s="41"/>
      <c r="F358" s="436"/>
      <c r="G358" s="41">
        <v>3434</v>
      </c>
      <c r="H358" s="41"/>
      <c r="I358" s="96">
        <v>44092</v>
      </c>
      <c r="J358" s="436" t="s">
        <v>5699</v>
      </c>
      <c r="K358" s="73" t="s">
        <v>5700</v>
      </c>
    </row>
    <row r="359" spans="1:11" s="159" customFormat="1" ht="15.75" customHeight="1">
      <c r="A359" s="40">
        <v>356</v>
      </c>
      <c r="B359" s="40" t="s">
        <v>373</v>
      </c>
      <c r="C359" s="41" t="s">
        <v>5650</v>
      </c>
      <c r="D359" s="41" t="s">
        <v>4033</v>
      </c>
      <c r="E359" s="436"/>
      <c r="F359" s="436" t="s">
        <v>5701</v>
      </c>
      <c r="G359" s="41">
        <v>246</v>
      </c>
      <c r="H359" s="436"/>
      <c r="I359" s="74">
        <v>44081</v>
      </c>
      <c r="J359" s="436" t="s">
        <v>5702</v>
      </c>
      <c r="K359" s="166" t="s">
        <v>5703</v>
      </c>
    </row>
    <row r="360" spans="1:11" s="164" customFormat="1" ht="15.75" customHeight="1">
      <c r="A360" s="40">
        <v>357</v>
      </c>
      <c r="B360" s="40" t="s">
        <v>847</v>
      </c>
      <c r="C360" s="41" t="s">
        <v>5650</v>
      </c>
      <c r="D360" s="41" t="s">
        <v>4628</v>
      </c>
      <c r="E360" s="91" t="s">
        <v>5704</v>
      </c>
      <c r="F360" s="436" t="s">
        <v>5705</v>
      </c>
      <c r="G360" s="41">
        <v>20</v>
      </c>
      <c r="H360" s="436"/>
      <c r="I360" s="74">
        <v>44027</v>
      </c>
      <c r="J360" s="436" t="s">
        <v>5706</v>
      </c>
      <c r="K360" s="73" t="s">
        <v>5707</v>
      </c>
    </row>
    <row r="361" spans="1:11" s="164" customFormat="1" ht="15.75" customHeight="1">
      <c r="A361" s="40">
        <v>358</v>
      </c>
      <c r="B361" s="40" t="s">
        <v>848</v>
      </c>
      <c r="C361" s="41" t="s">
        <v>5650</v>
      </c>
      <c r="D361" s="41" t="s">
        <v>5708</v>
      </c>
      <c r="E361" s="91" t="s">
        <v>5709</v>
      </c>
      <c r="F361" s="436" t="s">
        <v>5710</v>
      </c>
      <c r="G361" s="41">
        <v>26</v>
      </c>
      <c r="H361" s="436"/>
      <c r="I361" s="74">
        <v>44028</v>
      </c>
      <c r="J361" s="91" t="s">
        <v>5711</v>
      </c>
      <c r="K361" s="73" t="s">
        <v>5712</v>
      </c>
    </row>
    <row r="362" spans="1:11" s="164" customFormat="1" ht="15.75" customHeight="1">
      <c r="A362" s="40">
        <v>359</v>
      </c>
      <c r="B362" s="40" t="s">
        <v>850</v>
      </c>
      <c r="C362" s="41" t="s">
        <v>5650</v>
      </c>
      <c r="D362" s="41" t="s">
        <v>4039</v>
      </c>
      <c r="E362" s="436"/>
      <c r="F362" s="168" t="s">
        <v>5713</v>
      </c>
      <c r="G362" s="41">
        <v>18</v>
      </c>
      <c r="H362" s="436"/>
      <c r="I362" s="74">
        <v>44092</v>
      </c>
      <c r="J362" s="91" t="s">
        <v>5714</v>
      </c>
      <c r="K362" s="73" t="s">
        <v>5715</v>
      </c>
    </row>
    <row r="363" spans="1:11" s="164" customFormat="1" ht="15.75" customHeight="1">
      <c r="A363" s="40">
        <v>360</v>
      </c>
      <c r="B363" s="40" t="s">
        <v>852</v>
      </c>
      <c r="C363" s="41" t="s">
        <v>5716</v>
      </c>
      <c r="D363" s="41" t="s">
        <v>4039</v>
      </c>
      <c r="E363" s="91" t="s">
        <v>5717</v>
      </c>
      <c r="F363" s="436" t="s">
        <v>5718</v>
      </c>
      <c r="G363" s="41">
        <v>77</v>
      </c>
      <c r="H363" s="436"/>
      <c r="I363" s="74">
        <v>44082</v>
      </c>
      <c r="J363" s="91" t="s">
        <v>5719</v>
      </c>
      <c r="K363" s="73" t="s">
        <v>5720</v>
      </c>
    </row>
    <row r="364" spans="1:11" s="164" customFormat="1" ht="15.75" customHeight="1">
      <c r="A364" s="40">
        <v>361</v>
      </c>
      <c r="B364" s="40" t="s">
        <v>1843</v>
      </c>
      <c r="C364" s="41" t="s">
        <v>5721</v>
      </c>
      <c r="D364" s="41" t="s">
        <v>4062</v>
      </c>
      <c r="E364" s="91" t="s">
        <v>4357</v>
      </c>
      <c r="F364" s="436" t="s">
        <v>5722</v>
      </c>
      <c r="G364" s="41">
        <v>28</v>
      </c>
      <c r="H364" s="436" t="s">
        <v>5723</v>
      </c>
      <c r="I364" s="74">
        <v>43991</v>
      </c>
      <c r="J364" s="91" t="s">
        <v>5724</v>
      </c>
      <c r="K364" s="73" t="s">
        <v>5725</v>
      </c>
    </row>
    <row r="365" spans="1:11" s="164" customFormat="1" ht="15.75" customHeight="1">
      <c r="A365" s="40">
        <v>362</v>
      </c>
      <c r="B365" s="40" t="s">
        <v>853</v>
      </c>
      <c r="C365" s="41" t="s">
        <v>5726</v>
      </c>
      <c r="D365" s="41" t="s">
        <v>4226</v>
      </c>
      <c r="E365" s="91" t="s">
        <v>5727</v>
      </c>
      <c r="F365" s="436" t="s">
        <v>5728</v>
      </c>
      <c r="G365" s="41">
        <v>125</v>
      </c>
      <c r="H365" s="436" t="s">
        <v>5729</v>
      </c>
      <c r="I365" s="76">
        <v>44075</v>
      </c>
      <c r="J365" s="436" t="s">
        <v>5730</v>
      </c>
      <c r="K365" s="73" t="s">
        <v>5731</v>
      </c>
    </row>
    <row r="366" spans="1:11" s="164" customFormat="1" ht="15.75" customHeight="1">
      <c r="A366" s="40">
        <v>363</v>
      </c>
      <c r="B366" s="40" t="s">
        <v>854</v>
      </c>
      <c r="C366" s="41" t="s">
        <v>5721</v>
      </c>
      <c r="D366" s="41" t="s">
        <v>5732</v>
      </c>
      <c r="E366" s="91" t="s">
        <v>5733</v>
      </c>
      <c r="F366" s="436" t="s">
        <v>5734</v>
      </c>
      <c r="G366" s="41">
        <v>5</v>
      </c>
      <c r="H366" s="91" t="s">
        <v>5735</v>
      </c>
      <c r="I366" s="74">
        <v>44082</v>
      </c>
      <c r="J366" s="91" t="s">
        <v>5736</v>
      </c>
      <c r="K366" s="73" t="s">
        <v>5737</v>
      </c>
    </row>
    <row r="367" spans="1:11" s="169" customFormat="1" ht="15.75" customHeight="1">
      <c r="A367" s="40">
        <v>364</v>
      </c>
      <c r="B367" s="40" t="s">
        <v>855</v>
      </c>
      <c r="C367" s="41" t="s">
        <v>5738</v>
      </c>
      <c r="D367" s="41" t="s">
        <v>4110</v>
      </c>
      <c r="E367" s="91"/>
      <c r="F367" s="436" t="s">
        <v>5739</v>
      </c>
      <c r="G367" s="41">
        <v>50</v>
      </c>
      <c r="H367" s="441" t="s">
        <v>5740</v>
      </c>
      <c r="I367" s="74">
        <v>44060</v>
      </c>
      <c r="J367" s="91" t="s">
        <v>5741</v>
      </c>
      <c r="K367" s="73" t="s">
        <v>5742</v>
      </c>
    </row>
    <row r="368" spans="1:11" s="169" customFormat="1" ht="15.75" customHeight="1">
      <c r="A368" s="40">
        <v>365</v>
      </c>
      <c r="B368" s="40" t="s">
        <v>858</v>
      </c>
      <c r="C368" s="41" t="s">
        <v>4057</v>
      </c>
      <c r="D368" s="41" t="s">
        <v>4062</v>
      </c>
      <c r="E368" s="91" t="s">
        <v>5743</v>
      </c>
      <c r="F368" s="436" t="s">
        <v>5744</v>
      </c>
      <c r="G368" s="41">
        <v>15</v>
      </c>
      <c r="H368" s="41" t="s">
        <v>5745</v>
      </c>
      <c r="I368" s="74">
        <v>44133</v>
      </c>
      <c r="J368" s="91" t="s">
        <v>5746</v>
      </c>
      <c r="K368" s="73" t="s">
        <v>5747</v>
      </c>
    </row>
    <row r="369" spans="1:11" s="169" customFormat="1" ht="15.75" customHeight="1">
      <c r="A369" s="40">
        <v>366</v>
      </c>
      <c r="B369" s="40" t="s">
        <v>860</v>
      </c>
      <c r="C369" s="41" t="s">
        <v>3941</v>
      </c>
      <c r="D369" s="41" t="s">
        <v>4792</v>
      </c>
      <c r="E369" s="91" t="s">
        <v>5748</v>
      </c>
      <c r="F369" s="436" t="s">
        <v>5749</v>
      </c>
      <c r="G369" s="41">
        <v>1</v>
      </c>
      <c r="H369" s="41"/>
      <c r="I369" s="74">
        <v>44148</v>
      </c>
      <c r="J369" s="91" t="s">
        <v>5750</v>
      </c>
      <c r="K369" s="73" t="s">
        <v>5751</v>
      </c>
    </row>
    <row r="370" spans="1:11" s="164" customFormat="1" ht="15.75" customHeight="1">
      <c r="A370" s="40">
        <v>367</v>
      </c>
      <c r="B370" s="40" t="s">
        <v>863</v>
      </c>
      <c r="C370" s="41" t="s">
        <v>4606</v>
      </c>
      <c r="D370" s="41" t="s">
        <v>4033</v>
      </c>
      <c r="E370" s="436"/>
      <c r="F370" s="436" t="s">
        <v>5752</v>
      </c>
      <c r="G370" s="41">
        <v>403</v>
      </c>
      <c r="H370" s="41" t="s">
        <v>5753</v>
      </c>
      <c r="I370" s="74">
        <v>44148</v>
      </c>
      <c r="J370" s="436" t="s">
        <v>5754</v>
      </c>
      <c r="K370" s="91" t="s">
        <v>5755</v>
      </c>
    </row>
    <row r="371" spans="1:11" s="169" customFormat="1" ht="15.75" customHeight="1">
      <c r="A371" s="40">
        <v>368</v>
      </c>
      <c r="B371" s="40" t="s">
        <v>866</v>
      </c>
      <c r="C371" s="41" t="s">
        <v>5756</v>
      </c>
      <c r="D371" s="41" t="s">
        <v>5757</v>
      </c>
      <c r="E371" s="436" t="s">
        <v>5758</v>
      </c>
      <c r="F371" s="436" t="s">
        <v>5759</v>
      </c>
      <c r="G371" s="41">
        <v>1</v>
      </c>
      <c r="H371" s="41"/>
      <c r="I371" s="74">
        <v>44141</v>
      </c>
      <c r="J371" s="436" t="s">
        <v>5760</v>
      </c>
      <c r="K371" s="73" t="s">
        <v>5761</v>
      </c>
    </row>
    <row r="372" spans="1:11" s="169" customFormat="1" ht="15.75" customHeight="1">
      <c r="A372" s="40">
        <v>369</v>
      </c>
      <c r="B372" s="40" t="s">
        <v>868</v>
      </c>
      <c r="C372" s="41" t="s">
        <v>5762</v>
      </c>
      <c r="D372" s="41" t="s">
        <v>5763</v>
      </c>
      <c r="E372" s="436" t="s">
        <v>5764</v>
      </c>
      <c r="F372" s="436" t="s">
        <v>5765</v>
      </c>
      <c r="G372" s="41">
        <v>4</v>
      </c>
      <c r="H372" s="41" t="s">
        <v>5766</v>
      </c>
      <c r="I372" s="74">
        <v>44129</v>
      </c>
      <c r="J372" s="436" t="s">
        <v>5767</v>
      </c>
      <c r="K372" s="73" t="s">
        <v>5768</v>
      </c>
    </row>
    <row r="373" spans="1:11" s="175" customFormat="1" ht="15.75" customHeight="1">
      <c r="A373" s="40">
        <v>370</v>
      </c>
      <c r="B373" s="40" t="s">
        <v>871</v>
      </c>
      <c r="C373" s="41" t="s">
        <v>5769</v>
      </c>
      <c r="D373" s="41" t="s">
        <v>4039</v>
      </c>
      <c r="E373" s="436"/>
      <c r="F373" s="436" t="s">
        <v>5770</v>
      </c>
      <c r="G373" s="41">
        <v>9</v>
      </c>
      <c r="H373" s="41" t="s">
        <v>5771</v>
      </c>
      <c r="I373" s="74">
        <v>44155</v>
      </c>
      <c r="J373" s="436" t="s">
        <v>5772</v>
      </c>
      <c r="K373" s="73" t="s">
        <v>5773</v>
      </c>
    </row>
    <row r="374" spans="1:11" s="175" customFormat="1" ht="15.75" customHeight="1">
      <c r="A374" s="40">
        <v>371</v>
      </c>
      <c r="B374" s="40" t="s">
        <v>874</v>
      </c>
      <c r="C374" s="41" t="s">
        <v>5774</v>
      </c>
      <c r="D374" s="41" t="s">
        <v>4226</v>
      </c>
      <c r="E374" s="436" t="s">
        <v>4227</v>
      </c>
      <c r="F374" s="436" t="s">
        <v>5775</v>
      </c>
      <c r="G374" s="41">
        <v>1</v>
      </c>
      <c r="H374" s="88">
        <v>39965</v>
      </c>
      <c r="I374" s="74">
        <v>44157</v>
      </c>
      <c r="J374" s="436" t="s">
        <v>5776</v>
      </c>
      <c r="K374" s="73" t="s">
        <v>5777</v>
      </c>
    </row>
    <row r="375" spans="1:11" s="175" customFormat="1" ht="15.75" customHeight="1">
      <c r="A375" s="40">
        <v>372</v>
      </c>
      <c r="B375" s="40" t="s">
        <v>877</v>
      </c>
      <c r="C375" s="41" t="s">
        <v>4251</v>
      </c>
      <c r="D375" s="41" t="s">
        <v>4039</v>
      </c>
      <c r="E375" s="436" t="s">
        <v>5778</v>
      </c>
      <c r="F375" s="436" t="s">
        <v>5779</v>
      </c>
      <c r="G375" s="41">
        <v>63</v>
      </c>
      <c r="H375" s="88" t="s">
        <v>5780</v>
      </c>
      <c r="I375" s="74">
        <v>44154</v>
      </c>
      <c r="J375" s="436" t="s">
        <v>5781</v>
      </c>
      <c r="K375" s="73" t="s">
        <v>5782</v>
      </c>
    </row>
    <row r="376" spans="1:11" s="175" customFormat="1" ht="15.75" customHeight="1">
      <c r="A376" s="40">
        <v>373</v>
      </c>
      <c r="B376" s="40" t="s">
        <v>880</v>
      </c>
      <c r="C376" s="41" t="s">
        <v>4251</v>
      </c>
      <c r="D376" s="41" t="s">
        <v>4039</v>
      </c>
      <c r="E376" s="436"/>
      <c r="F376" s="436" t="s">
        <v>5783</v>
      </c>
      <c r="G376" s="41">
        <v>38</v>
      </c>
      <c r="H376" s="88" t="s">
        <v>5784</v>
      </c>
      <c r="I376" s="74">
        <v>44154</v>
      </c>
      <c r="J376" s="436" t="s">
        <v>5785</v>
      </c>
      <c r="K376" s="73" t="s">
        <v>5786</v>
      </c>
    </row>
    <row r="377" spans="1:11" s="175" customFormat="1" ht="15.75" customHeight="1">
      <c r="A377" s="40">
        <v>374</v>
      </c>
      <c r="B377" s="40" t="s">
        <v>883</v>
      </c>
      <c r="C377" s="41" t="s">
        <v>5787</v>
      </c>
      <c r="D377" s="41" t="s">
        <v>5614</v>
      </c>
      <c r="E377" s="436" t="s">
        <v>5788</v>
      </c>
      <c r="F377" s="436" t="s">
        <v>5789</v>
      </c>
      <c r="G377" s="41">
        <v>21</v>
      </c>
      <c r="H377" s="88" t="s">
        <v>5790</v>
      </c>
      <c r="I377" s="74">
        <v>44137</v>
      </c>
      <c r="J377" s="436" t="s">
        <v>5791</v>
      </c>
      <c r="K377" s="73" t="s">
        <v>5792</v>
      </c>
    </row>
    <row r="378" spans="1:11" s="175" customFormat="1" ht="15.75" customHeight="1">
      <c r="A378" s="40">
        <v>375</v>
      </c>
      <c r="B378" s="40" t="s">
        <v>885</v>
      </c>
      <c r="C378" s="41" t="s">
        <v>5793</v>
      </c>
      <c r="D378" s="41" t="s">
        <v>5337</v>
      </c>
      <c r="E378" s="436"/>
      <c r="F378" s="436" t="s">
        <v>5794</v>
      </c>
      <c r="G378" s="41">
        <v>1</v>
      </c>
      <c r="H378" s="88"/>
      <c r="I378" s="74">
        <v>44151</v>
      </c>
      <c r="J378" s="436" t="s">
        <v>5795</v>
      </c>
      <c r="K378" s="73" t="s">
        <v>5796</v>
      </c>
    </row>
    <row r="379" spans="1:11" s="175" customFormat="1" ht="15.75" customHeight="1">
      <c r="A379" s="40">
        <v>376</v>
      </c>
      <c r="B379" s="40" t="s">
        <v>888</v>
      </c>
      <c r="C379" s="41" t="s">
        <v>5797</v>
      </c>
      <c r="D379" s="41" t="s">
        <v>4039</v>
      </c>
      <c r="E379" s="436" t="s">
        <v>4903</v>
      </c>
      <c r="F379" s="436" t="s">
        <v>5798</v>
      </c>
      <c r="G379" s="41">
        <v>252</v>
      </c>
      <c r="H379" s="88" t="s">
        <v>5799</v>
      </c>
      <c r="I379" s="74">
        <v>44137</v>
      </c>
      <c r="J379" s="436" t="s">
        <v>5800</v>
      </c>
      <c r="K379" s="73" t="s">
        <v>5801</v>
      </c>
    </row>
    <row r="380" spans="1:11" s="175" customFormat="1" ht="15.75" customHeight="1">
      <c r="A380" s="40">
        <v>377</v>
      </c>
      <c r="B380" s="40" t="s">
        <v>891</v>
      </c>
      <c r="C380" s="41" t="s">
        <v>5802</v>
      </c>
      <c r="D380" s="41" t="s">
        <v>4628</v>
      </c>
      <c r="E380" s="436" t="s">
        <v>5803</v>
      </c>
      <c r="F380" s="436" t="s">
        <v>5804</v>
      </c>
      <c r="G380" s="41">
        <v>1</v>
      </c>
      <c r="H380" s="88" t="s">
        <v>5805</v>
      </c>
      <c r="I380" s="74">
        <v>44151</v>
      </c>
      <c r="J380" s="436" t="s">
        <v>5806</v>
      </c>
      <c r="K380" s="73" t="s">
        <v>5807</v>
      </c>
    </row>
    <row r="381" spans="1:11" s="175" customFormat="1" ht="15.75" customHeight="1">
      <c r="A381" s="40">
        <v>378</v>
      </c>
      <c r="B381" s="40" t="s">
        <v>893</v>
      </c>
      <c r="C381" s="41" t="s">
        <v>4341</v>
      </c>
      <c r="D381" s="41" t="s">
        <v>4600</v>
      </c>
      <c r="E381" s="436" t="s">
        <v>5808</v>
      </c>
      <c r="F381" s="436" t="s">
        <v>5809</v>
      </c>
      <c r="G381" s="41">
        <v>1</v>
      </c>
      <c r="H381" s="88" t="s">
        <v>5810</v>
      </c>
      <c r="I381" s="74">
        <v>44140</v>
      </c>
      <c r="J381" s="168" t="s">
        <v>5811</v>
      </c>
      <c r="K381" s="73" t="s">
        <v>5812</v>
      </c>
    </row>
    <row r="382" spans="1:11" s="175" customFormat="1" ht="15.75" customHeight="1">
      <c r="A382" s="40">
        <v>379</v>
      </c>
      <c r="B382" s="40" t="s">
        <v>896</v>
      </c>
      <c r="C382" s="41" t="s">
        <v>4251</v>
      </c>
      <c r="D382" s="41" t="s">
        <v>3923</v>
      </c>
      <c r="E382" s="436" t="s">
        <v>3930</v>
      </c>
      <c r="F382" s="436" t="s">
        <v>3957</v>
      </c>
      <c r="G382" s="41">
        <v>36</v>
      </c>
      <c r="H382" s="88" t="s">
        <v>5813</v>
      </c>
      <c r="I382" s="74">
        <v>44125</v>
      </c>
      <c r="J382" s="168" t="s">
        <v>5814</v>
      </c>
      <c r="K382" s="73" t="s">
        <v>5815</v>
      </c>
    </row>
    <row r="383" spans="1:11" s="175" customFormat="1" ht="15.75" customHeight="1">
      <c r="A383" s="40">
        <v>378</v>
      </c>
      <c r="B383" s="40" t="s">
        <v>899</v>
      </c>
      <c r="C383" s="41" t="s">
        <v>4341</v>
      </c>
      <c r="D383" s="41" t="s">
        <v>4062</v>
      </c>
      <c r="E383" s="436" t="s">
        <v>5816</v>
      </c>
      <c r="F383" s="436" t="s">
        <v>5817</v>
      </c>
      <c r="G383" s="41">
        <v>250</v>
      </c>
      <c r="H383" s="88" t="s">
        <v>5818</v>
      </c>
      <c r="I383" s="74">
        <v>44128</v>
      </c>
      <c r="J383" s="168" t="s">
        <v>5819</v>
      </c>
      <c r="K383" s="73" t="s">
        <v>5820</v>
      </c>
    </row>
    <row r="384" spans="1:11" s="169" customFormat="1" ht="15.75" customHeight="1">
      <c r="A384" s="40">
        <v>379</v>
      </c>
      <c r="B384" s="40" t="s">
        <v>900</v>
      </c>
      <c r="C384" s="41" t="s">
        <v>4341</v>
      </c>
      <c r="D384" s="41" t="s">
        <v>4226</v>
      </c>
      <c r="E384" s="436" t="s">
        <v>5017</v>
      </c>
      <c r="F384" s="436" t="s">
        <v>5821</v>
      </c>
      <c r="G384" s="41">
        <v>4</v>
      </c>
      <c r="H384" s="41"/>
      <c r="I384" s="74">
        <v>44112</v>
      </c>
      <c r="J384" s="436" t="s">
        <v>5822</v>
      </c>
      <c r="K384" s="73" t="s">
        <v>5823</v>
      </c>
    </row>
    <row r="385" spans="1:11" s="175" customFormat="1" ht="15.75" customHeight="1">
      <c r="A385" s="40">
        <v>380</v>
      </c>
      <c r="B385" s="40" t="s">
        <v>903</v>
      </c>
      <c r="C385" s="41" t="s">
        <v>5824</v>
      </c>
      <c r="D385" s="41" t="s">
        <v>3923</v>
      </c>
      <c r="E385" s="436" t="s">
        <v>3930</v>
      </c>
      <c r="F385" s="436" t="s">
        <v>5825</v>
      </c>
      <c r="G385" s="41">
        <v>60</v>
      </c>
      <c r="H385" s="41" t="s">
        <v>5826</v>
      </c>
      <c r="I385" s="74">
        <v>44111</v>
      </c>
      <c r="J385" s="436" t="s">
        <v>5827</v>
      </c>
      <c r="K385" s="91" t="s">
        <v>5828</v>
      </c>
    </row>
    <row r="386" spans="1:11" s="179" customFormat="1" ht="15.75" customHeight="1">
      <c r="A386" s="40">
        <v>381</v>
      </c>
      <c r="B386" s="40" t="s">
        <v>905</v>
      </c>
      <c r="C386" s="41" t="s">
        <v>5829</v>
      </c>
      <c r="D386" s="41" t="s">
        <v>5830</v>
      </c>
      <c r="E386" s="436" t="s">
        <v>5831</v>
      </c>
      <c r="F386" s="436" t="s">
        <v>5832</v>
      </c>
      <c r="G386" s="41">
        <v>66</v>
      </c>
      <c r="H386" s="41" t="s">
        <v>5833</v>
      </c>
      <c r="I386" s="74">
        <v>44164</v>
      </c>
      <c r="J386" s="436" t="s">
        <v>5834</v>
      </c>
      <c r="K386" s="91" t="s">
        <v>5835</v>
      </c>
    </row>
    <row r="387" spans="1:11" s="179" customFormat="1" ht="15.75" customHeight="1">
      <c r="A387" s="40">
        <v>382</v>
      </c>
      <c r="B387" s="40" t="s">
        <v>909</v>
      </c>
      <c r="C387" s="41" t="s">
        <v>5157</v>
      </c>
      <c r="D387" s="41" t="s">
        <v>4062</v>
      </c>
      <c r="E387" s="436" t="s">
        <v>5836</v>
      </c>
      <c r="F387" s="436" t="s">
        <v>5837</v>
      </c>
      <c r="G387" s="41">
        <v>1</v>
      </c>
      <c r="H387" s="41" t="s">
        <v>5542</v>
      </c>
      <c r="I387" s="74">
        <v>44165</v>
      </c>
      <c r="J387" s="436" t="s">
        <v>5838</v>
      </c>
      <c r="K387" s="73" t="s">
        <v>5839</v>
      </c>
    </row>
    <row r="388" spans="1:11" s="179" customFormat="1" ht="15.75" customHeight="1">
      <c r="A388" s="40">
        <v>383</v>
      </c>
      <c r="B388" s="40" t="s">
        <v>67</v>
      </c>
      <c r="C388" s="41" t="s">
        <v>5840</v>
      </c>
      <c r="D388" s="41" t="s">
        <v>3923</v>
      </c>
      <c r="E388" s="436" t="s">
        <v>3930</v>
      </c>
      <c r="F388" s="436" t="s">
        <v>5841</v>
      </c>
      <c r="G388" s="41">
        <v>12</v>
      </c>
      <c r="H388" s="41"/>
      <c r="I388" s="74">
        <v>44161</v>
      </c>
      <c r="J388" s="436" t="s">
        <v>5842</v>
      </c>
      <c r="K388" s="73" t="s">
        <v>5843</v>
      </c>
    </row>
    <row r="389" spans="1:11" s="179" customFormat="1" ht="15.75" customHeight="1">
      <c r="A389" s="40">
        <v>384</v>
      </c>
      <c r="B389" s="40" t="s">
        <v>915</v>
      </c>
      <c r="C389" s="41" t="s">
        <v>5844</v>
      </c>
      <c r="D389" s="41" t="s">
        <v>4110</v>
      </c>
      <c r="E389" s="436" t="s">
        <v>5845</v>
      </c>
      <c r="F389" s="436" t="s">
        <v>5846</v>
      </c>
      <c r="G389" s="41">
        <v>1</v>
      </c>
      <c r="H389" s="41" t="s">
        <v>1475</v>
      </c>
      <c r="I389" s="74">
        <v>44154</v>
      </c>
      <c r="J389" s="436" t="s">
        <v>5847</v>
      </c>
      <c r="K389" s="73" t="s">
        <v>5848</v>
      </c>
    </row>
    <row r="390" spans="1:11" s="185" customFormat="1" ht="15.75" customHeight="1">
      <c r="A390" s="40">
        <v>385</v>
      </c>
      <c r="B390" s="40" t="s">
        <v>919</v>
      </c>
      <c r="C390" s="41" t="s">
        <v>5123</v>
      </c>
      <c r="D390" s="41" t="s">
        <v>4039</v>
      </c>
      <c r="E390" s="436" t="s">
        <v>4133</v>
      </c>
      <c r="F390" s="436" t="s">
        <v>5849</v>
      </c>
      <c r="G390" s="41">
        <v>1</v>
      </c>
      <c r="H390" s="41"/>
      <c r="I390" s="74">
        <v>44163</v>
      </c>
      <c r="J390" s="436" t="s">
        <v>5850</v>
      </c>
      <c r="K390" s="73" t="s">
        <v>5851</v>
      </c>
    </row>
    <row r="391" spans="1:11" s="185" customFormat="1" ht="15.75" customHeight="1">
      <c r="A391" s="40">
        <v>386</v>
      </c>
      <c r="B391" s="40" t="s">
        <v>924</v>
      </c>
      <c r="C391" s="41" t="s">
        <v>5852</v>
      </c>
      <c r="D391" s="41" t="s">
        <v>4226</v>
      </c>
      <c r="E391" s="436" t="s">
        <v>5017</v>
      </c>
      <c r="F391" s="436" t="s">
        <v>5853</v>
      </c>
      <c r="G391" s="41">
        <v>3</v>
      </c>
      <c r="H391" s="41"/>
      <c r="I391" s="74">
        <v>44162</v>
      </c>
      <c r="J391" s="436" t="s">
        <v>5854</v>
      </c>
      <c r="K391" s="73" t="s">
        <v>5855</v>
      </c>
    </row>
    <row r="392" spans="1:11" s="185" customFormat="1" ht="15.75" customHeight="1">
      <c r="A392" s="40">
        <v>387</v>
      </c>
      <c r="B392" s="40" t="s">
        <v>926</v>
      </c>
      <c r="C392" s="41" t="s">
        <v>5856</v>
      </c>
      <c r="D392" s="41" t="s">
        <v>5708</v>
      </c>
      <c r="E392" s="436"/>
      <c r="F392" s="436" t="s">
        <v>5857</v>
      </c>
      <c r="G392" s="41">
        <v>1</v>
      </c>
      <c r="H392" s="41" t="s">
        <v>5858</v>
      </c>
      <c r="I392" s="74">
        <v>44161</v>
      </c>
      <c r="J392" s="436" t="s">
        <v>5859</v>
      </c>
      <c r="K392" s="73" t="s">
        <v>5860</v>
      </c>
    </row>
    <row r="393" spans="1:11" s="185" customFormat="1" ht="15.75" customHeight="1">
      <c r="A393" s="40">
        <v>388</v>
      </c>
      <c r="B393" s="40" t="s">
        <v>928</v>
      </c>
      <c r="C393" s="41" t="s">
        <v>5861</v>
      </c>
      <c r="D393" s="41" t="s">
        <v>4226</v>
      </c>
      <c r="E393" s="41" t="s">
        <v>5862</v>
      </c>
      <c r="F393" s="436" t="s">
        <v>5863</v>
      </c>
      <c r="G393" s="41">
        <v>3</v>
      </c>
      <c r="H393" s="41"/>
      <c r="I393" s="310" t="s">
        <v>929</v>
      </c>
      <c r="J393" s="436" t="s">
        <v>5864</v>
      </c>
      <c r="K393" s="73" t="s">
        <v>5865</v>
      </c>
    </row>
    <row r="394" spans="1:11" s="185" customFormat="1" ht="15.75" customHeight="1">
      <c r="A394" s="40">
        <v>389</v>
      </c>
      <c r="B394" s="40" t="s">
        <v>932</v>
      </c>
      <c r="C394" s="41" t="s">
        <v>5866</v>
      </c>
      <c r="D394" s="41" t="s">
        <v>5830</v>
      </c>
      <c r="E394" s="41" t="s">
        <v>5867</v>
      </c>
      <c r="F394" s="436" t="s">
        <v>5868</v>
      </c>
      <c r="G394" s="41">
        <v>2010</v>
      </c>
      <c r="H394" s="41" t="s">
        <v>5869</v>
      </c>
      <c r="I394" s="96">
        <v>44158</v>
      </c>
      <c r="J394" s="436" t="s">
        <v>5870</v>
      </c>
      <c r="K394" s="73" t="s">
        <v>5871</v>
      </c>
    </row>
    <row r="395" spans="1:11" s="185" customFormat="1" ht="15.75" customHeight="1">
      <c r="A395" s="40">
        <v>390</v>
      </c>
      <c r="B395" s="40" t="s">
        <v>933</v>
      </c>
      <c r="C395" s="41" t="s">
        <v>5872</v>
      </c>
      <c r="D395" s="41" t="s">
        <v>4033</v>
      </c>
      <c r="E395" s="41" t="s">
        <v>5873</v>
      </c>
      <c r="F395" s="436" t="s">
        <v>5874</v>
      </c>
      <c r="G395" s="41">
        <v>20</v>
      </c>
      <c r="H395" s="41" t="s">
        <v>5875</v>
      </c>
      <c r="I395" s="96">
        <v>44159</v>
      </c>
      <c r="J395" s="91" t="s">
        <v>5876</v>
      </c>
      <c r="K395" s="73" t="s">
        <v>5877</v>
      </c>
    </row>
    <row r="396" spans="1:11" s="185" customFormat="1" ht="15.75" customHeight="1">
      <c r="A396" s="40">
        <v>391</v>
      </c>
      <c r="B396" s="40" t="s">
        <v>936</v>
      </c>
      <c r="C396" s="41" t="s">
        <v>5878</v>
      </c>
      <c r="D396" s="41" t="s">
        <v>4039</v>
      </c>
      <c r="E396" s="41" t="s">
        <v>4133</v>
      </c>
      <c r="F396" s="436" t="s">
        <v>5879</v>
      </c>
      <c r="G396" s="41">
        <v>19</v>
      </c>
      <c r="H396" s="41" t="s">
        <v>5880</v>
      </c>
      <c r="I396" s="96">
        <v>44151</v>
      </c>
      <c r="J396" s="41" t="s">
        <v>5881</v>
      </c>
      <c r="K396" s="73" t="s">
        <v>5882</v>
      </c>
    </row>
    <row r="397" spans="1:11" s="185" customFormat="1" ht="15.75" customHeight="1">
      <c r="A397" s="40">
        <v>392</v>
      </c>
      <c r="B397" s="40" t="s">
        <v>940</v>
      </c>
      <c r="C397" s="41" t="s">
        <v>5883</v>
      </c>
      <c r="D397" s="41" t="s">
        <v>4110</v>
      </c>
      <c r="E397" s="41" t="s">
        <v>4709</v>
      </c>
      <c r="F397" s="436" t="s">
        <v>5884</v>
      </c>
      <c r="G397" s="41">
        <v>1</v>
      </c>
      <c r="H397" s="41" t="s">
        <v>5885</v>
      </c>
      <c r="I397" s="96">
        <v>44149</v>
      </c>
      <c r="J397" s="41" t="s">
        <v>5886</v>
      </c>
      <c r="K397" s="73" t="s">
        <v>5887</v>
      </c>
    </row>
    <row r="398" spans="1:11" s="185" customFormat="1" ht="15.75" customHeight="1">
      <c r="A398" s="40">
        <v>393</v>
      </c>
      <c r="B398" s="188" t="s">
        <v>710</v>
      </c>
      <c r="C398" s="41" t="s">
        <v>5888</v>
      </c>
      <c r="D398" s="41" t="s">
        <v>4045</v>
      </c>
      <c r="E398" s="41" t="s">
        <v>5453</v>
      </c>
      <c r="F398" s="436" t="s">
        <v>5889</v>
      </c>
      <c r="G398" s="41">
        <v>1</v>
      </c>
      <c r="H398" s="41"/>
      <c r="I398" s="96">
        <v>44148</v>
      </c>
      <c r="J398" s="41" t="s">
        <v>5890</v>
      </c>
      <c r="K398" s="73" t="s">
        <v>5891</v>
      </c>
    </row>
    <row r="399" spans="1:11" s="185" customFormat="1" ht="15.75" customHeight="1">
      <c r="A399" s="40">
        <v>394</v>
      </c>
      <c r="B399" s="188" t="s">
        <v>942</v>
      </c>
      <c r="C399" s="41" t="s">
        <v>5892</v>
      </c>
      <c r="D399" s="41" t="s">
        <v>4928</v>
      </c>
      <c r="E399" s="41" t="s">
        <v>4792</v>
      </c>
      <c r="F399" s="436" t="s">
        <v>5893</v>
      </c>
      <c r="G399" s="41">
        <v>2</v>
      </c>
      <c r="H399" s="41" t="s">
        <v>5833</v>
      </c>
      <c r="I399" s="96">
        <v>44145</v>
      </c>
      <c r="J399" s="41" t="s">
        <v>5894</v>
      </c>
      <c r="K399" s="73" t="s">
        <v>5895</v>
      </c>
    </row>
    <row r="400" spans="1:11" s="185" customFormat="1" ht="15.75" customHeight="1">
      <c r="A400" s="40">
        <v>395</v>
      </c>
      <c r="B400" s="188" t="s">
        <v>944</v>
      </c>
      <c r="C400" s="41" t="s">
        <v>5896</v>
      </c>
      <c r="D400" s="41" t="s">
        <v>3923</v>
      </c>
      <c r="E400" s="41" t="s">
        <v>3930</v>
      </c>
      <c r="F400" s="436" t="s">
        <v>5897</v>
      </c>
      <c r="G400" s="41">
        <v>8</v>
      </c>
      <c r="H400" s="41" t="s">
        <v>5898</v>
      </c>
      <c r="I400" s="96">
        <v>44148</v>
      </c>
      <c r="J400" s="41" t="s">
        <v>5899</v>
      </c>
      <c r="K400" s="73" t="s">
        <v>5900</v>
      </c>
    </row>
    <row r="401" spans="1:11" s="185" customFormat="1" ht="15.75" customHeight="1">
      <c r="A401" s="40">
        <v>396</v>
      </c>
      <c r="B401" s="188" t="s">
        <v>948</v>
      </c>
      <c r="C401" s="41" t="s">
        <v>4301</v>
      </c>
      <c r="D401" s="41" t="s">
        <v>4226</v>
      </c>
      <c r="E401" s="41" t="s">
        <v>5901</v>
      </c>
      <c r="F401" s="436" t="s">
        <v>5902</v>
      </c>
      <c r="G401" s="41">
        <v>1</v>
      </c>
      <c r="H401" s="41"/>
      <c r="I401" s="96"/>
      <c r="J401" s="41" t="s">
        <v>5903</v>
      </c>
      <c r="K401" s="73" t="s">
        <v>5904</v>
      </c>
    </row>
    <row r="402" spans="1:11" s="185" customFormat="1" ht="15" customHeight="1">
      <c r="A402" s="40">
        <v>397</v>
      </c>
      <c r="B402" s="40" t="s">
        <v>950</v>
      </c>
      <c r="C402" s="41" t="s">
        <v>5905</v>
      </c>
      <c r="D402" s="41" t="s">
        <v>3923</v>
      </c>
      <c r="E402" s="41" t="s">
        <v>3930</v>
      </c>
      <c r="F402" s="436" t="s">
        <v>5906</v>
      </c>
      <c r="G402" s="41">
        <v>5</v>
      </c>
      <c r="H402" s="41" t="s">
        <v>5907</v>
      </c>
      <c r="I402" s="74">
        <v>44146</v>
      </c>
      <c r="J402" s="436" t="s">
        <v>5908</v>
      </c>
      <c r="K402" s="166" t="s">
        <v>5909</v>
      </c>
    </row>
    <row r="403" spans="1:11" s="185" customFormat="1" ht="15" customHeight="1">
      <c r="A403" s="40">
        <v>398</v>
      </c>
      <c r="B403" s="40" t="s">
        <v>955</v>
      </c>
      <c r="C403" s="41" t="s">
        <v>5910</v>
      </c>
      <c r="D403" s="41" t="s">
        <v>4792</v>
      </c>
      <c r="E403" s="41" t="s">
        <v>5911</v>
      </c>
      <c r="F403" s="436" t="s">
        <v>5912</v>
      </c>
      <c r="G403" s="41">
        <v>1</v>
      </c>
      <c r="H403" s="41"/>
      <c r="I403" s="74">
        <v>44134</v>
      </c>
      <c r="J403" s="436" t="s">
        <v>5913</v>
      </c>
      <c r="K403" s="166" t="s">
        <v>5914</v>
      </c>
    </row>
    <row r="404" spans="1:11" s="185" customFormat="1" ht="15" customHeight="1">
      <c r="A404" s="40">
        <v>399</v>
      </c>
      <c r="B404" s="40" t="s">
        <v>958</v>
      </c>
      <c r="C404" s="41" t="s">
        <v>5915</v>
      </c>
      <c r="D404" s="41" t="s">
        <v>4628</v>
      </c>
      <c r="E404" s="41" t="s">
        <v>4696</v>
      </c>
      <c r="F404" s="436" t="s">
        <v>5916</v>
      </c>
      <c r="G404" s="41">
        <v>26</v>
      </c>
      <c r="H404" s="41" t="s">
        <v>5917</v>
      </c>
      <c r="I404" s="74">
        <v>44138</v>
      </c>
      <c r="J404" s="436" t="s">
        <v>5918</v>
      </c>
      <c r="K404" s="166" t="s">
        <v>5919</v>
      </c>
    </row>
    <row r="405" spans="1:11" s="185" customFormat="1" ht="15" customHeight="1">
      <c r="A405" s="40">
        <v>400</v>
      </c>
      <c r="B405" s="40" t="s">
        <v>961</v>
      </c>
      <c r="C405" s="41" t="s">
        <v>5920</v>
      </c>
      <c r="D405" s="41" t="s">
        <v>4039</v>
      </c>
      <c r="E405" s="41" t="s">
        <v>4570</v>
      </c>
      <c r="F405" s="436" t="s">
        <v>5921</v>
      </c>
      <c r="G405" s="41">
        <v>23</v>
      </c>
      <c r="H405" s="41" t="s">
        <v>5922</v>
      </c>
      <c r="I405" s="74">
        <v>44135</v>
      </c>
      <c r="J405" s="436" t="s">
        <v>5923</v>
      </c>
      <c r="K405" s="166" t="s">
        <v>5924</v>
      </c>
    </row>
    <row r="406" spans="1:11" s="185" customFormat="1" ht="15" customHeight="1">
      <c r="A406" s="40">
        <v>401</v>
      </c>
      <c r="B406" s="40" t="s">
        <v>963</v>
      </c>
      <c r="C406" s="41" t="s">
        <v>5925</v>
      </c>
      <c r="D406" s="41" t="s">
        <v>3923</v>
      </c>
      <c r="E406" s="41" t="s">
        <v>3930</v>
      </c>
      <c r="F406" s="436" t="s">
        <v>5926</v>
      </c>
      <c r="G406" s="41">
        <v>32</v>
      </c>
      <c r="H406" s="41" t="s">
        <v>5927</v>
      </c>
      <c r="I406" s="74">
        <v>44158</v>
      </c>
      <c r="J406" s="436" t="s">
        <v>5928</v>
      </c>
      <c r="K406" s="166" t="s">
        <v>5929</v>
      </c>
    </row>
    <row r="407" spans="1:11" s="185" customFormat="1" ht="15" customHeight="1">
      <c r="A407" s="40">
        <v>402</v>
      </c>
      <c r="B407" s="40" t="s">
        <v>965</v>
      </c>
      <c r="C407" s="41" t="s">
        <v>5930</v>
      </c>
      <c r="D407" s="41" t="s">
        <v>4033</v>
      </c>
      <c r="E407" s="41" t="s">
        <v>4034</v>
      </c>
      <c r="F407" s="41" t="s">
        <v>5931</v>
      </c>
      <c r="G407" s="41">
        <v>86</v>
      </c>
      <c r="H407" s="41" t="s">
        <v>5932</v>
      </c>
      <c r="I407" s="74">
        <v>44165</v>
      </c>
      <c r="J407" s="436" t="s">
        <v>5933</v>
      </c>
      <c r="K407" s="166" t="s">
        <v>5934</v>
      </c>
    </row>
    <row r="408" spans="1:11" s="185" customFormat="1" ht="15" customHeight="1">
      <c r="A408" s="40">
        <v>403</v>
      </c>
      <c r="B408" s="40" t="s">
        <v>969</v>
      </c>
      <c r="C408" s="41" t="s">
        <v>5935</v>
      </c>
      <c r="D408" s="41" t="s">
        <v>4045</v>
      </c>
      <c r="E408" s="41" t="s">
        <v>4612</v>
      </c>
      <c r="F408" s="41" t="s">
        <v>5936</v>
      </c>
      <c r="G408" s="41">
        <v>1</v>
      </c>
      <c r="H408" s="41" t="s">
        <v>5937</v>
      </c>
      <c r="I408" s="74">
        <v>44166</v>
      </c>
      <c r="J408" s="436" t="s">
        <v>5938</v>
      </c>
      <c r="K408" s="166" t="s">
        <v>5939</v>
      </c>
    </row>
    <row r="409" spans="1:11" s="185" customFormat="1" ht="15" customHeight="1">
      <c r="A409" s="40">
        <v>404</v>
      </c>
      <c r="B409" s="40" t="s">
        <v>900</v>
      </c>
      <c r="C409" s="41" t="s">
        <v>4341</v>
      </c>
      <c r="D409" s="41" t="s">
        <v>4226</v>
      </c>
      <c r="E409" s="41" t="s">
        <v>5017</v>
      </c>
      <c r="F409" s="41" t="s">
        <v>5940</v>
      </c>
      <c r="G409" s="41">
        <v>879</v>
      </c>
      <c r="H409" s="41" t="s">
        <v>5941</v>
      </c>
      <c r="I409" s="74">
        <v>44166</v>
      </c>
      <c r="J409" s="436" t="s">
        <v>5942</v>
      </c>
      <c r="K409" s="166" t="s">
        <v>5943</v>
      </c>
    </row>
    <row r="410" spans="1:11" s="185" customFormat="1" ht="15" customHeight="1">
      <c r="A410" s="40">
        <v>405</v>
      </c>
      <c r="B410" s="40" t="s">
        <v>974</v>
      </c>
      <c r="C410" s="41" t="s">
        <v>5944</v>
      </c>
      <c r="D410" s="41" t="s">
        <v>4110</v>
      </c>
      <c r="E410" s="41" t="s">
        <v>4709</v>
      </c>
      <c r="F410" s="41" t="s">
        <v>5945</v>
      </c>
      <c r="G410" s="41">
        <v>1</v>
      </c>
      <c r="H410" s="41"/>
      <c r="I410" s="89" t="s">
        <v>5946</v>
      </c>
      <c r="J410" s="436" t="s">
        <v>5947</v>
      </c>
      <c r="K410" s="166" t="s">
        <v>5948</v>
      </c>
    </row>
    <row r="411" spans="1:11" s="185" customFormat="1" ht="15" customHeight="1">
      <c r="A411" s="40">
        <v>406</v>
      </c>
      <c r="B411" s="40" t="s">
        <v>978</v>
      </c>
      <c r="C411" s="41" t="s">
        <v>4385</v>
      </c>
      <c r="D411" s="41" t="s">
        <v>4039</v>
      </c>
      <c r="E411" s="41" t="s">
        <v>5949</v>
      </c>
      <c r="F411" s="195" t="s">
        <v>5950</v>
      </c>
      <c r="G411" s="41">
        <v>1</v>
      </c>
      <c r="H411" s="41"/>
      <c r="I411" s="96" t="s">
        <v>5951</v>
      </c>
      <c r="J411" s="436" t="s">
        <v>5952</v>
      </c>
      <c r="K411" s="166" t="s">
        <v>5953</v>
      </c>
    </row>
    <row r="412" spans="1:11" s="185" customFormat="1" ht="15" customHeight="1">
      <c r="A412" s="40">
        <v>407</v>
      </c>
      <c r="B412" s="40" t="s">
        <v>980</v>
      </c>
      <c r="C412" s="41" t="s">
        <v>5318</v>
      </c>
      <c r="D412" s="41" t="s">
        <v>5954</v>
      </c>
      <c r="E412" s="41" t="s">
        <v>5955</v>
      </c>
      <c r="F412" s="195" t="s">
        <v>5956</v>
      </c>
      <c r="G412" s="41">
        <v>185</v>
      </c>
      <c r="H412" s="41" t="s">
        <v>5957</v>
      </c>
      <c r="I412" s="96">
        <v>44167</v>
      </c>
      <c r="J412" s="436" t="s">
        <v>5958</v>
      </c>
      <c r="K412" s="166" t="s">
        <v>5959</v>
      </c>
    </row>
    <row r="413" spans="1:11" s="198" customFormat="1" ht="15" customHeight="1">
      <c r="A413" s="40">
        <v>408</v>
      </c>
      <c r="B413" s="40" t="s">
        <v>626</v>
      </c>
      <c r="C413" s="41" t="s">
        <v>4256</v>
      </c>
      <c r="D413" s="41" t="s">
        <v>4039</v>
      </c>
      <c r="E413" s="41" t="s">
        <v>5303</v>
      </c>
      <c r="F413" s="195" t="s">
        <v>5960</v>
      </c>
      <c r="G413" s="41">
        <v>1</v>
      </c>
      <c r="H413" s="41"/>
      <c r="I413" s="96">
        <v>44168</v>
      </c>
      <c r="J413" s="436" t="s">
        <v>5961</v>
      </c>
      <c r="K413" s="166" t="s">
        <v>5962</v>
      </c>
    </row>
    <row r="414" spans="1:11" s="198" customFormat="1" ht="15" customHeight="1">
      <c r="A414" s="40">
        <v>409</v>
      </c>
      <c r="B414" s="40" t="s">
        <v>984</v>
      </c>
      <c r="C414" s="41" t="s">
        <v>5963</v>
      </c>
      <c r="D414" s="41" t="s">
        <v>4062</v>
      </c>
      <c r="E414" s="41" t="s">
        <v>4266</v>
      </c>
      <c r="F414" s="195" t="s">
        <v>5964</v>
      </c>
      <c r="G414" s="41">
        <v>5</v>
      </c>
      <c r="H414" s="41" t="s">
        <v>1475</v>
      </c>
      <c r="I414" s="96">
        <v>44172</v>
      </c>
      <c r="J414" s="41" t="s">
        <v>5965</v>
      </c>
      <c r="K414" s="166" t="s">
        <v>5966</v>
      </c>
    </row>
    <row r="415" spans="1:11" s="198" customFormat="1" ht="15" customHeight="1">
      <c r="A415" s="40">
        <v>410</v>
      </c>
      <c r="B415" s="82" t="s">
        <v>987</v>
      </c>
      <c r="C415" s="41" t="s">
        <v>5967</v>
      </c>
      <c r="D415" s="41" t="s">
        <v>5968</v>
      </c>
      <c r="E415" s="41"/>
      <c r="F415" s="436" t="s">
        <v>5969</v>
      </c>
      <c r="G415" s="41">
        <v>661</v>
      </c>
      <c r="H415" s="41" t="s">
        <v>5970</v>
      </c>
      <c r="I415" s="96"/>
      <c r="J415" s="195" t="s">
        <v>5971</v>
      </c>
      <c r="K415" s="166" t="s">
        <v>5972</v>
      </c>
    </row>
    <row r="416" spans="1:11" s="198" customFormat="1" ht="15" customHeight="1">
      <c r="A416" s="40">
        <v>411</v>
      </c>
      <c r="B416" s="188" t="s">
        <v>992</v>
      </c>
      <c r="C416" s="41" t="s">
        <v>5973</v>
      </c>
      <c r="D416" s="41" t="s">
        <v>5253</v>
      </c>
      <c r="E416" s="41" t="s">
        <v>5974</v>
      </c>
      <c r="F416" s="436" t="s">
        <v>5975</v>
      </c>
      <c r="G416" s="41">
        <v>1</v>
      </c>
      <c r="H416" s="41" t="s">
        <v>5976</v>
      </c>
      <c r="I416" s="96">
        <v>44172</v>
      </c>
      <c r="J416" s="195" t="s">
        <v>5977</v>
      </c>
      <c r="K416" s="166" t="s">
        <v>5978</v>
      </c>
    </row>
    <row r="417" spans="1:11" s="198" customFormat="1" ht="15" customHeight="1">
      <c r="A417" s="40">
        <v>412</v>
      </c>
      <c r="B417" s="188" t="s">
        <v>995</v>
      </c>
      <c r="C417" s="41" t="s">
        <v>5979</v>
      </c>
      <c r="D417" s="41" t="s">
        <v>4110</v>
      </c>
      <c r="E417" s="41" t="s">
        <v>4709</v>
      </c>
      <c r="F417" s="436" t="s">
        <v>5980</v>
      </c>
      <c r="G417" s="41"/>
      <c r="H417" s="41" t="s">
        <v>5664</v>
      </c>
      <c r="I417" s="96">
        <v>44138</v>
      </c>
      <c r="J417" s="195" t="s">
        <v>5981</v>
      </c>
      <c r="K417" s="166" t="s">
        <v>5982</v>
      </c>
    </row>
    <row r="418" spans="1:11" s="198" customFormat="1" ht="15" customHeight="1">
      <c r="A418" s="40">
        <v>413</v>
      </c>
      <c r="B418" s="188" t="s">
        <v>998</v>
      </c>
      <c r="C418" s="41" t="s">
        <v>5983</v>
      </c>
      <c r="D418" s="41" t="s">
        <v>3923</v>
      </c>
      <c r="E418" s="41" t="s">
        <v>3930</v>
      </c>
      <c r="F418" s="436" t="s">
        <v>5984</v>
      </c>
      <c r="G418" s="41">
        <v>11</v>
      </c>
      <c r="H418" s="41" t="s">
        <v>5985</v>
      </c>
      <c r="I418" s="96">
        <v>44167</v>
      </c>
      <c r="J418" s="195" t="s">
        <v>5986</v>
      </c>
      <c r="K418" s="166" t="s">
        <v>5987</v>
      </c>
    </row>
    <row r="419" spans="1:11" s="198" customFormat="1" ht="15" customHeight="1">
      <c r="A419" s="40">
        <v>414</v>
      </c>
      <c r="B419" s="188" t="s">
        <v>1000</v>
      </c>
      <c r="C419" s="41" t="s">
        <v>4154</v>
      </c>
      <c r="D419" s="41" t="s">
        <v>4045</v>
      </c>
      <c r="E419" s="41" t="s">
        <v>4046</v>
      </c>
      <c r="F419" s="91" t="s">
        <v>5988</v>
      </c>
      <c r="G419" s="41">
        <v>60</v>
      </c>
      <c r="H419" s="41" t="s">
        <v>5989</v>
      </c>
      <c r="I419" s="96">
        <v>44177</v>
      </c>
      <c r="J419" s="195" t="s">
        <v>5990</v>
      </c>
      <c r="K419" s="166" t="s">
        <v>5991</v>
      </c>
    </row>
    <row r="420" spans="1:11" s="198" customFormat="1" ht="15" customHeight="1">
      <c r="A420" s="40">
        <v>415</v>
      </c>
      <c r="B420" s="188" t="s">
        <v>1002</v>
      </c>
      <c r="C420" s="41" t="s">
        <v>4960</v>
      </c>
      <c r="D420" s="41" t="s">
        <v>5992</v>
      </c>
      <c r="E420" s="41" t="s">
        <v>5993</v>
      </c>
      <c r="F420" s="91" t="s">
        <v>5994</v>
      </c>
      <c r="G420" s="41">
        <v>137</v>
      </c>
      <c r="H420" s="41" t="s">
        <v>5995</v>
      </c>
      <c r="I420" s="96">
        <v>44166</v>
      </c>
      <c r="J420" s="195" t="s">
        <v>5996</v>
      </c>
      <c r="K420" s="166" t="s">
        <v>5997</v>
      </c>
    </row>
    <row r="421" spans="1:11" s="198" customFormat="1" ht="15" customHeight="1">
      <c r="A421" s="40">
        <v>416</v>
      </c>
      <c r="B421" s="188" t="s">
        <v>1006</v>
      </c>
      <c r="C421" s="41" t="s">
        <v>5998</v>
      </c>
      <c r="D421" s="41" t="s">
        <v>3923</v>
      </c>
      <c r="E421" s="41" t="s">
        <v>3930</v>
      </c>
      <c r="F421" s="91" t="s">
        <v>5999</v>
      </c>
      <c r="G421" s="41">
        <v>22</v>
      </c>
      <c r="H421" s="41" t="s">
        <v>6000</v>
      </c>
      <c r="I421" s="96">
        <v>44174</v>
      </c>
      <c r="J421" s="195" t="s">
        <v>6001</v>
      </c>
      <c r="K421" s="166" t="s">
        <v>6002</v>
      </c>
    </row>
    <row r="422" spans="1:11" s="198" customFormat="1" ht="15" customHeight="1">
      <c r="A422" s="40">
        <v>417</v>
      </c>
      <c r="B422" s="188" t="s">
        <v>1008</v>
      </c>
      <c r="C422" s="41" t="s">
        <v>6003</v>
      </c>
      <c r="D422" s="41" t="s">
        <v>6004</v>
      </c>
      <c r="E422" s="41" t="s">
        <v>6005</v>
      </c>
      <c r="F422" s="91" t="s">
        <v>6006</v>
      </c>
      <c r="G422" s="41">
        <v>35</v>
      </c>
      <c r="H422" s="41" t="s">
        <v>6007</v>
      </c>
      <c r="I422" s="96">
        <v>44146</v>
      </c>
      <c r="J422" s="91" t="s">
        <v>6008</v>
      </c>
      <c r="K422" s="166" t="s">
        <v>6009</v>
      </c>
    </row>
    <row r="423" spans="1:11" s="198" customFormat="1" ht="15" customHeight="1">
      <c r="A423" s="40">
        <v>418</v>
      </c>
      <c r="B423" s="188" t="s">
        <v>1010</v>
      </c>
      <c r="C423" s="41" t="s">
        <v>4658</v>
      </c>
      <c r="D423" s="41" t="s">
        <v>4628</v>
      </c>
      <c r="E423" s="41" t="s">
        <v>5704</v>
      </c>
      <c r="F423" s="91" t="s">
        <v>6010</v>
      </c>
      <c r="G423" s="41">
        <v>25</v>
      </c>
      <c r="H423" s="41" t="s">
        <v>6011</v>
      </c>
      <c r="I423" s="96">
        <v>44175</v>
      </c>
      <c r="J423" s="91" t="s">
        <v>6012</v>
      </c>
      <c r="K423" s="166" t="s">
        <v>6013</v>
      </c>
    </row>
    <row r="424" spans="1:11" s="198" customFormat="1" ht="13">
      <c r="A424" s="40">
        <v>419</v>
      </c>
      <c r="B424" s="188" t="s">
        <v>1011</v>
      </c>
      <c r="C424" s="41" t="s">
        <v>6014</v>
      </c>
      <c r="D424" s="41" t="s">
        <v>4039</v>
      </c>
      <c r="E424" s="41" t="s">
        <v>6015</v>
      </c>
      <c r="F424" s="91" t="s">
        <v>6016</v>
      </c>
      <c r="G424" s="41">
        <v>1</v>
      </c>
      <c r="H424" s="41"/>
      <c r="I424" s="96">
        <v>44176</v>
      </c>
      <c r="J424" s="91" t="s">
        <v>6017</v>
      </c>
      <c r="K424" s="166" t="s">
        <v>6018</v>
      </c>
    </row>
    <row r="425" spans="1:11" s="198" customFormat="1" ht="13">
      <c r="A425" s="40">
        <v>420</v>
      </c>
      <c r="B425" s="188" t="s">
        <v>1012</v>
      </c>
      <c r="C425" s="41" t="s">
        <v>5726</v>
      </c>
      <c r="D425" s="41" t="s">
        <v>4226</v>
      </c>
      <c r="E425" s="41" t="s">
        <v>6019</v>
      </c>
      <c r="F425" s="91" t="s">
        <v>6020</v>
      </c>
      <c r="G425" s="41">
        <v>158</v>
      </c>
      <c r="H425" s="41" t="s">
        <v>5941</v>
      </c>
      <c r="I425" s="96">
        <v>44136</v>
      </c>
      <c r="J425" s="91" t="s">
        <v>6021</v>
      </c>
      <c r="K425" s="166" t="s">
        <v>6022</v>
      </c>
    </row>
    <row r="426" spans="1:11" s="198" customFormat="1" ht="13">
      <c r="A426" s="40">
        <v>421</v>
      </c>
      <c r="B426" s="188" t="s">
        <v>1014</v>
      </c>
      <c r="C426" s="41" t="s">
        <v>6023</v>
      </c>
      <c r="D426" s="41" t="s">
        <v>5763</v>
      </c>
      <c r="E426" s="41" t="s">
        <v>6024</v>
      </c>
      <c r="F426" s="91" t="s">
        <v>6025</v>
      </c>
      <c r="G426" s="41">
        <v>1</v>
      </c>
      <c r="H426" s="41"/>
      <c r="I426" s="96">
        <v>44175</v>
      </c>
      <c r="J426" s="91" t="s">
        <v>6026</v>
      </c>
      <c r="K426" s="166" t="s">
        <v>6027</v>
      </c>
    </row>
    <row r="427" spans="1:11" s="198" customFormat="1" ht="13">
      <c r="A427" s="40">
        <v>422</v>
      </c>
      <c r="B427" s="188" t="s">
        <v>1017</v>
      </c>
      <c r="C427" s="41" t="s">
        <v>5322</v>
      </c>
      <c r="D427" s="41" t="s">
        <v>4600</v>
      </c>
      <c r="E427" s="41"/>
      <c r="F427" s="91" t="s">
        <v>6028</v>
      </c>
      <c r="G427" s="41">
        <v>5183</v>
      </c>
      <c r="H427" s="41" t="s">
        <v>6029</v>
      </c>
      <c r="I427" s="96">
        <v>44180</v>
      </c>
      <c r="J427" s="91" t="s">
        <v>6030</v>
      </c>
      <c r="K427" s="166" t="s">
        <v>6031</v>
      </c>
    </row>
    <row r="428" spans="1:11" s="198" customFormat="1" ht="13">
      <c r="A428" s="40">
        <v>423</v>
      </c>
      <c r="B428" s="188" t="s">
        <v>1019</v>
      </c>
      <c r="C428" s="41" t="s">
        <v>5915</v>
      </c>
      <c r="D428" s="41" t="s">
        <v>4792</v>
      </c>
      <c r="E428" s="41" t="s">
        <v>4928</v>
      </c>
      <c r="F428" s="91" t="s">
        <v>6032</v>
      </c>
      <c r="G428" s="41">
        <v>1</v>
      </c>
      <c r="H428" s="88">
        <v>46113</v>
      </c>
      <c r="I428" s="96">
        <v>44130</v>
      </c>
      <c r="J428" s="91" t="s">
        <v>6033</v>
      </c>
      <c r="K428" s="166" t="s">
        <v>6034</v>
      </c>
    </row>
    <row r="429" spans="1:11" s="198" customFormat="1" ht="13">
      <c r="A429" s="40">
        <v>424</v>
      </c>
      <c r="B429" s="188" t="s">
        <v>1023</v>
      </c>
      <c r="C429" s="41" t="s">
        <v>6035</v>
      </c>
      <c r="D429" s="41" t="s">
        <v>4916</v>
      </c>
      <c r="E429" s="41" t="s">
        <v>4917</v>
      </c>
      <c r="F429" s="91" t="s">
        <v>6036</v>
      </c>
      <c r="G429" s="41">
        <v>1</v>
      </c>
      <c r="H429" s="88"/>
      <c r="I429" s="96">
        <v>44043</v>
      </c>
      <c r="J429" s="91" t="s">
        <v>6037</v>
      </c>
      <c r="K429" s="166" t="s">
        <v>6038</v>
      </c>
    </row>
    <row r="430" spans="1:11" s="198" customFormat="1" ht="13">
      <c r="A430" s="40">
        <v>425</v>
      </c>
      <c r="B430" s="188" t="s">
        <v>6039</v>
      </c>
      <c r="C430" s="41" t="s">
        <v>4301</v>
      </c>
      <c r="D430" s="41" t="s">
        <v>4062</v>
      </c>
      <c r="E430" s="41" t="s">
        <v>4357</v>
      </c>
      <c r="F430" s="91" t="s">
        <v>6040</v>
      </c>
      <c r="G430" s="41">
        <v>6</v>
      </c>
      <c r="H430" s="88" t="s">
        <v>6041</v>
      </c>
      <c r="I430" s="96">
        <v>44129</v>
      </c>
      <c r="J430" s="91" t="s">
        <v>6042</v>
      </c>
      <c r="K430" s="166" t="s">
        <v>6043</v>
      </c>
    </row>
    <row r="431" spans="1:11" s="198" customFormat="1" ht="13">
      <c r="A431" s="40">
        <v>426</v>
      </c>
      <c r="B431" s="188" t="s">
        <v>1028</v>
      </c>
      <c r="C431" s="41" t="s">
        <v>4743</v>
      </c>
      <c r="D431" s="41" t="s">
        <v>4039</v>
      </c>
      <c r="E431" s="41" t="s">
        <v>6044</v>
      </c>
      <c r="F431" s="91" t="s">
        <v>6045</v>
      </c>
      <c r="G431" s="41">
        <v>1</v>
      </c>
      <c r="H431" s="88"/>
      <c r="I431" s="96">
        <v>44063</v>
      </c>
      <c r="J431" s="91" t="s">
        <v>6046</v>
      </c>
      <c r="K431" s="166" t="s">
        <v>6047</v>
      </c>
    </row>
    <row r="432" spans="1:11" s="198" customFormat="1" ht="13">
      <c r="A432" s="40">
        <v>427</v>
      </c>
      <c r="B432" s="188" t="s">
        <v>1031</v>
      </c>
      <c r="C432" s="41" t="s">
        <v>6048</v>
      </c>
      <c r="D432" s="41" t="s">
        <v>4039</v>
      </c>
      <c r="E432" s="41" t="s">
        <v>4351</v>
      </c>
      <c r="F432" s="91" t="s">
        <v>6049</v>
      </c>
      <c r="G432" s="41">
        <v>1</v>
      </c>
      <c r="H432" s="88"/>
      <c r="I432" s="96">
        <v>44120</v>
      </c>
      <c r="J432" s="91" t="s">
        <v>6050</v>
      </c>
      <c r="K432" s="166" t="s">
        <v>6051</v>
      </c>
    </row>
    <row r="433" spans="1:11" s="198" customFormat="1" ht="13">
      <c r="A433" s="40">
        <v>428</v>
      </c>
      <c r="B433" s="188" t="s">
        <v>1033</v>
      </c>
      <c r="C433" s="41" t="s">
        <v>5332</v>
      </c>
      <c r="D433" s="41" t="s">
        <v>4110</v>
      </c>
      <c r="E433" s="41" t="s">
        <v>4713</v>
      </c>
      <c r="F433" s="91" t="s">
        <v>6052</v>
      </c>
      <c r="G433" s="41">
        <v>90</v>
      </c>
      <c r="H433" s="88" t="s">
        <v>6053</v>
      </c>
      <c r="I433" s="96">
        <v>44180</v>
      </c>
      <c r="J433" s="91" t="s">
        <v>6054</v>
      </c>
      <c r="K433" s="166" t="s">
        <v>6055</v>
      </c>
    </row>
    <row r="434" spans="1:11" s="198" customFormat="1" ht="13">
      <c r="A434" s="40">
        <v>429</v>
      </c>
      <c r="B434" s="188" t="s">
        <v>1034</v>
      </c>
      <c r="C434" s="41" t="s">
        <v>5093</v>
      </c>
      <c r="D434" s="41" t="s">
        <v>5633</v>
      </c>
      <c r="E434" s="41" t="s">
        <v>6056</v>
      </c>
      <c r="F434" s="91" t="s">
        <v>6057</v>
      </c>
      <c r="G434" s="41">
        <v>1</v>
      </c>
      <c r="H434" s="88"/>
      <c r="I434" s="96">
        <v>44184</v>
      </c>
      <c r="J434" s="91" t="s">
        <v>6058</v>
      </c>
      <c r="K434" s="166" t="s">
        <v>6059</v>
      </c>
    </row>
    <row r="435" spans="1:11" s="198" customFormat="1" ht="13">
      <c r="A435" s="40">
        <v>430</v>
      </c>
      <c r="B435" s="188" t="s">
        <v>1036</v>
      </c>
      <c r="C435" s="41" t="s">
        <v>6060</v>
      </c>
      <c r="D435" s="41" t="s">
        <v>3923</v>
      </c>
      <c r="E435" s="41" t="s">
        <v>6061</v>
      </c>
      <c r="F435" s="91" t="s">
        <v>6062</v>
      </c>
      <c r="G435" s="41">
        <v>1</v>
      </c>
      <c r="H435" s="88">
        <v>10959</v>
      </c>
      <c r="I435" s="96">
        <v>44171</v>
      </c>
      <c r="J435" s="91" t="s">
        <v>6063</v>
      </c>
      <c r="K435" s="166" t="s">
        <v>6064</v>
      </c>
    </row>
    <row r="436" spans="1:11" s="198" customFormat="1" ht="13">
      <c r="A436" s="40">
        <v>431</v>
      </c>
      <c r="B436" s="188" t="s">
        <v>1037</v>
      </c>
      <c r="C436" s="41" t="s">
        <v>4251</v>
      </c>
      <c r="D436" s="41" t="s">
        <v>4600</v>
      </c>
      <c r="E436" s="41" t="s">
        <v>5272</v>
      </c>
      <c r="F436" s="91" t="s">
        <v>6065</v>
      </c>
      <c r="G436" s="247">
        <v>7028</v>
      </c>
      <c r="H436" s="88" t="s">
        <v>6066</v>
      </c>
      <c r="I436" s="96">
        <v>44182</v>
      </c>
      <c r="J436" s="91" t="s">
        <v>6067</v>
      </c>
      <c r="K436" s="166" t="s">
        <v>6068</v>
      </c>
    </row>
    <row r="437" spans="1:11" s="198" customFormat="1" ht="13">
      <c r="A437" s="40">
        <v>432</v>
      </c>
      <c r="B437" s="188" t="s">
        <v>1039</v>
      </c>
      <c r="C437" s="41" t="s">
        <v>6069</v>
      </c>
      <c r="D437" s="41" t="s">
        <v>4226</v>
      </c>
      <c r="E437" s="41" t="s">
        <v>5017</v>
      </c>
      <c r="F437" s="91" t="s">
        <v>6070</v>
      </c>
      <c r="G437" s="247">
        <v>1</v>
      </c>
      <c r="H437" s="88"/>
      <c r="I437" s="96">
        <v>44186</v>
      </c>
      <c r="J437" s="91" t="s">
        <v>6071</v>
      </c>
      <c r="K437" s="166" t="s">
        <v>6072</v>
      </c>
    </row>
    <row r="438" spans="1:11" s="198" customFormat="1" ht="13">
      <c r="A438" s="40">
        <v>433</v>
      </c>
      <c r="B438" s="188" t="s">
        <v>1041</v>
      </c>
      <c r="C438" s="41" t="s">
        <v>6073</v>
      </c>
      <c r="D438" s="41" t="s">
        <v>6074</v>
      </c>
      <c r="E438" s="41" t="s">
        <v>6075</v>
      </c>
      <c r="F438" s="91" t="s">
        <v>6076</v>
      </c>
      <c r="G438" s="247">
        <v>1</v>
      </c>
      <c r="H438" s="88">
        <v>44287</v>
      </c>
      <c r="I438" s="96">
        <v>44181</v>
      </c>
      <c r="J438" s="91" t="s">
        <v>6077</v>
      </c>
      <c r="K438" s="166" t="s">
        <v>6078</v>
      </c>
    </row>
    <row r="439" spans="1:11" s="198" customFormat="1" ht="13">
      <c r="A439" s="40">
        <v>434</v>
      </c>
      <c r="B439" s="188" t="s">
        <v>1043</v>
      </c>
      <c r="C439" s="41" t="s">
        <v>6079</v>
      </c>
      <c r="D439" s="41" t="s">
        <v>4039</v>
      </c>
      <c r="E439" s="41" t="s">
        <v>6080</v>
      </c>
      <c r="F439" s="41" t="s">
        <v>6081</v>
      </c>
      <c r="G439" s="247">
        <v>1</v>
      </c>
      <c r="H439" s="88"/>
      <c r="I439" s="89" t="s">
        <v>1044</v>
      </c>
      <c r="J439" s="91" t="s">
        <v>6082</v>
      </c>
      <c r="K439" s="166" t="s">
        <v>6083</v>
      </c>
    </row>
    <row r="440" spans="1:11" s="198" customFormat="1" ht="13">
      <c r="A440" s="40">
        <v>435</v>
      </c>
      <c r="B440" s="188" t="s">
        <v>1045</v>
      </c>
      <c r="C440" s="41" t="s">
        <v>3988</v>
      </c>
      <c r="D440" s="41" t="s">
        <v>4039</v>
      </c>
      <c r="E440" s="41" t="s">
        <v>4133</v>
      </c>
      <c r="F440" s="41" t="s">
        <v>6084</v>
      </c>
      <c r="G440" s="247">
        <v>100</v>
      </c>
      <c r="H440" s="88" t="s">
        <v>6085</v>
      </c>
      <c r="I440" s="89" t="s">
        <v>1046</v>
      </c>
      <c r="J440" s="91" t="s">
        <v>6086</v>
      </c>
      <c r="K440" s="166" t="s">
        <v>6087</v>
      </c>
    </row>
    <row r="441" spans="1:11" s="198" customFormat="1" ht="13">
      <c r="A441" s="40">
        <v>436</v>
      </c>
      <c r="B441" s="188" t="s">
        <v>1049</v>
      </c>
      <c r="C441" s="41" t="s">
        <v>5123</v>
      </c>
      <c r="D441" s="41" t="s">
        <v>6088</v>
      </c>
      <c r="E441" s="41" t="s">
        <v>6089</v>
      </c>
      <c r="F441" s="41" t="s">
        <v>6090</v>
      </c>
      <c r="G441" s="247">
        <v>1</v>
      </c>
      <c r="H441" s="88"/>
      <c r="I441" s="89" t="s">
        <v>1050</v>
      </c>
      <c r="J441" s="91" t="s">
        <v>6091</v>
      </c>
      <c r="K441" s="166" t="s">
        <v>6092</v>
      </c>
    </row>
    <row r="442" spans="1:11" s="198" customFormat="1" ht="13">
      <c r="A442" s="40">
        <v>437</v>
      </c>
      <c r="B442" s="188" t="s">
        <v>1051</v>
      </c>
      <c r="C442" s="41" t="s">
        <v>6093</v>
      </c>
      <c r="D442" s="41" t="s">
        <v>4039</v>
      </c>
      <c r="E442" s="41" t="s">
        <v>5290</v>
      </c>
      <c r="F442" s="41" t="s">
        <v>6094</v>
      </c>
      <c r="G442" s="247">
        <v>46</v>
      </c>
      <c r="H442" s="88" t="s">
        <v>6095</v>
      </c>
      <c r="I442" s="89" t="s">
        <v>1015</v>
      </c>
      <c r="J442" s="91" t="s">
        <v>6096</v>
      </c>
      <c r="K442" s="166" t="s">
        <v>6097</v>
      </c>
    </row>
    <row r="443" spans="1:11" s="205" customFormat="1" ht="13">
      <c r="A443" s="40">
        <v>438</v>
      </c>
      <c r="B443" s="188" t="s">
        <v>1052</v>
      </c>
      <c r="C443" s="41" t="s">
        <v>4256</v>
      </c>
      <c r="D443" s="41" t="s">
        <v>4039</v>
      </c>
      <c r="E443" s="41" t="s">
        <v>6098</v>
      </c>
      <c r="F443" s="195" t="s">
        <v>6099</v>
      </c>
      <c r="G443" s="247">
        <v>1</v>
      </c>
      <c r="H443" s="88"/>
      <c r="I443" s="89" t="s">
        <v>1053</v>
      </c>
      <c r="J443" s="91" t="s">
        <v>6100</v>
      </c>
      <c r="K443" s="166" t="s">
        <v>6101</v>
      </c>
    </row>
    <row r="444" spans="1:11" s="205" customFormat="1" ht="13">
      <c r="A444" s="40">
        <v>439</v>
      </c>
      <c r="B444" s="188" t="s">
        <v>1056</v>
      </c>
      <c r="C444" s="41" t="s">
        <v>5797</v>
      </c>
      <c r="D444" s="41" t="s">
        <v>4039</v>
      </c>
      <c r="E444" s="41" t="s">
        <v>4580</v>
      </c>
      <c r="F444" s="195" t="s">
        <v>6102</v>
      </c>
      <c r="G444" s="247">
        <v>64</v>
      </c>
      <c r="H444" s="88" t="s">
        <v>6103</v>
      </c>
      <c r="I444" s="89" t="s">
        <v>1053</v>
      </c>
      <c r="J444" s="91" t="s">
        <v>6104</v>
      </c>
      <c r="K444" s="166" t="s">
        <v>6105</v>
      </c>
    </row>
    <row r="445" spans="1:11" s="205" customFormat="1" ht="13">
      <c r="A445" s="40">
        <v>440</v>
      </c>
      <c r="B445" s="188" t="s">
        <v>1060</v>
      </c>
      <c r="C445" s="41" t="s">
        <v>6106</v>
      </c>
      <c r="D445" s="41" t="s">
        <v>4226</v>
      </c>
      <c r="E445" s="41" t="s">
        <v>4227</v>
      </c>
      <c r="F445" s="195" t="s">
        <v>6107</v>
      </c>
      <c r="G445" s="247">
        <v>57</v>
      </c>
      <c r="H445" s="88" t="s">
        <v>6108</v>
      </c>
      <c r="I445" s="89" t="s">
        <v>1061</v>
      </c>
      <c r="J445" s="91" t="s">
        <v>6109</v>
      </c>
      <c r="K445" s="166" t="s">
        <v>6110</v>
      </c>
    </row>
    <row r="446" spans="1:11" s="205" customFormat="1" ht="13">
      <c r="A446" s="40">
        <v>441</v>
      </c>
      <c r="B446" s="188" t="s">
        <v>1064</v>
      </c>
      <c r="C446" s="41" t="s">
        <v>6111</v>
      </c>
      <c r="D446" s="41" t="s">
        <v>4098</v>
      </c>
      <c r="E446" s="41" t="s">
        <v>6112</v>
      </c>
      <c r="F446" s="91" t="s">
        <v>6113</v>
      </c>
      <c r="G446" s="247">
        <v>3</v>
      </c>
      <c r="H446" s="88"/>
      <c r="I446" s="89"/>
      <c r="J446" s="91" t="s">
        <v>6114</v>
      </c>
      <c r="K446" s="166" t="s">
        <v>6115</v>
      </c>
    </row>
    <row r="447" spans="1:11" s="205" customFormat="1" ht="13">
      <c r="A447" s="40">
        <v>442</v>
      </c>
      <c r="B447" s="188" t="s">
        <v>1067</v>
      </c>
      <c r="C447" s="41" t="s">
        <v>4362</v>
      </c>
      <c r="D447" s="41" t="s">
        <v>4039</v>
      </c>
      <c r="E447" s="41" t="s">
        <v>4822</v>
      </c>
      <c r="F447" s="91" t="s">
        <v>6116</v>
      </c>
      <c r="G447" s="247">
        <v>594</v>
      </c>
      <c r="H447" s="88" t="s">
        <v>6117</v>
      </c>
      <c r="I447" s="89" t="s">
        <v>6118</v>
      </c>
      <c r="J447" s="91" t="s">
        <v>6119</v>
      </c>
      <c r="K447" s="166" t="s">
        <v>6120</v>
      </c>
    </row>
    <row r="448" spans="1:11" s="205" customFormat="1" ht="13">
      <c r="A448" s="40">
        <v>443</v>
      </c>
      <c r="B448" s="188" t="s">
        <v>1072</v>
      </c>
      <c r="C448" s="41" t="s">
        <v>6121</v>
      </c>
      <c r="D448" s="41" t="s">
        <v>4039</v>
      </c>
      <c r="E448" s="41" t="s">
        <v>6122</v>
      </c>
      <c r="F448" s="9" t="s">
        <v>6123</v>
      </c>
      <c r="G448" s="247">
        <v>49</v>
      </c>
      <c r="H448" s="88" t="s">
        <v>6124</v>
      </c>
      <c r="I448" s="89" t="s">
        <v>1073</v>
      </c>
      <c r="J448" s="91" t="s">
        <v>6125</v>
      </c>
      <c r="K448" s="166" t="s">
        <v>6126</v>
      </c>
    </row>
    <row r="449" spans="1:11" s="205" customFormat="1" ht="13">
      <c r="A449" s="40">
        <v>444</v>
      </c>
      <c r="B449" s="188" t="s">
        <v>1074</v>
      </c>
      <c r="C449" s="41" t="s">
        <v>5979</v>
      </c>
      <c r="D449" s="41" t="s">
        <v>4792</v>
      </c>
      <c r="E449" s="41" t="s">
        <v>4928</v>
      </c>
      <c r="F449" s="9" t="s">
        <v>6127</v>
      </c>
      <c r="G449" s="247">
        <v>2475</v>
      </c>
      <c r="H449" s="88" t="s">
        <v>6128</v>
      </c>
      <c r="I449" s="89" t="s">
        <v>1075</v>
      </c>
      <c r="J449" s="91" t="s">
        <v>6129</v>
      </c>
      <c r="K449" s="166" t="s">
        <v>6130</v>
      </c>
    </row>
    <row r="450" spans="1:11" s="205" customFormat="1" ht="13">
      <c r="A450" s="40">
        <v>445</v>
      </c>
      <c r="B450" s="188" t="s">
        <v>1077</v>
      </c>
      <c r="C450" s="41" t="s">
        <v>4433</v>
      </c>
      <c r="D450" s="41" t="s">
        <v>5569</v>
      </c>
      <c r="E450" s="41" t="s">
        <v>5570</v>
      </c>
      <c r="F450" s="9" t="s">
        <v>6131</v>
      </c>
      <c r="G450" s="247">
        <v>1</v>
      </c>
      <c r="H450" s="88"/>
      <c r="I450" s="89"/>
      <c r="J450" s="91" t="s">
        <v>6132</v>
      </c>
      <c r="K450" s="166" t="s">
        <v>6133</v>
      </c>
    </row>
    <row r="451" spans="1:11" s="209" customFormat="1" ht="13">
      <c r="A451" s="40">
        <v>446</v>
      </c>
      <c r="B451" s="40" t="s">
        <v>1079</v>
      </c>
      <c r="C451" s="41" t="s">
        <v>4575</v>
      </c>
      <c r="D451" s="41" t="s">
        <v>4039</v>
      </c>
      <c r="E451" s="41" t="s">
        <v>5290</v>
      </c>
      <c r="F451" s="41" t="s">
        <v>6134</v>
      </c>
      <c r="G451" s="245">
        <v>131</v>
      </c>
      <c r="H451" s="41" t="s">
        <v>6135</v>
      </c>
      <c r="I451" s="311">
        <v>43992</v>
      </c>
      <c r="J451" s="41" t="s">
        <v>6136</v>
      </c>
      <c r="K451" s="73" t="s">
        <v>6137</v>
      </c>
    </row>
    <row r="452" spans="1:11" s="205" customFormat="1" ht="13">
      <c r="A452" s="40">
        <v>447</v>
      </c>
      <c r="B452" s="188" t="s">
        <v>405</v>
      </c>
      <c r="C452" s="41" t="s">
        <v>6138</v>
      </c>
      <c r="D452" s="41" t="s">
        <v>3923</v>
      </c>
      <c r="E452" s="41" t="s">
        <v>5082</v>
      </c>
      <c r="F452" s="9" t="s">
        <v>6139</v>
      </c>
      <c r="G452" s="247">
        <v>103</v>
      </c>
      <c r="H452" s="88" t="s">
        <v>6140</v>
      </c>
      <c r="I452" s="89" t="s">
        <v>1081</v>
      </c>
      <c r="J452" s="91" t="s">
        <v>6141</v>
      </c>
      <c r="K452" s="166" t="s">
        <v>6142</v>
      </c>
    </row>
    <row r="453" spans="1:11" s="205" customFormat="1" ht="13">
      <c r="A453" s="40">
        <v>448</v>
      </c>
      <c r="B453" s="188" t="s">
        <v>1082</v>
      </c>
      <c r="C453" s="41" t="s">
        <v>5797</v>
      </c>
      <c r="D453" s="41" t="s">
        <v>4039</v>
      </c>
      <c r="E453" s="41" t="s">
        <v>4764</v>
      </c>
      <c r="F453" s="9" t="s">
        <v>6143</v>
      </c>
      <c r="G453" s="247">
        <v>30</v>
      </c>
      <c r="H453" s="88" t="s">
        <v>6144</v>
      </c>
      <c r="I453" s="89" t="s">
        <v>1083</v>
      </c>
      <c r="J453" s="91" t="s">
        <v>6145</v>
      </c>
      <c r="K453" s="166" t="s">
        <v>6146</v>
      </c>
    </row>
    <row r="454" spans="1:11" s="205" customFormat="1" ht="13">
      <c r="A454" s="40">
        <v>449</v>
      </c>
      <c r="B454" s="188" t="s">
        <v>1084</v>
      </c>
      <c r="C454" s="41" t="s">
        <v>5322</v>
      </c>
      <c r="D454" s="41" t="s">
        <v>4397</v>
      </c>
      <c r="E454" s="41" t="s">
        <v>6147</v>
      </c>
      <c r="F454" s="9" t="s">
        <v>6148</v>
      </c>
      <c r="G454" s="247">
        <v>13</v>
      </c>
      <c r="H454" s="88" t="s">
        <v>6149</v>
      </c>
      <c r="I454" s="89" t="s">
        <v>1085</v>
      </c>
      <c r="J454" s="91" t="s">
        <v>6150</v>
      </c>
      <c r="K454" s="166" t="s">
        <v>6151</v>
      </c>
    </row>
    <row r="455" spans="1:11" s="209" customFormat="1" ht="13">
      <c r="A455" s="40">
        <v>450</v>
      </c>
      <c r="B455" s="40" t="s">
        <v>1086</v>
      </c>
      <c r="C455" s="41" t="s">
        <v>6152</v>
      </c>
      <c r="D455" s="41" t="s">
        <v>6153</v>
      </c>
      <c r="F455" s="41" t="s">
        <v>6154</v>
      </c>
      <c r="G455" s="245">
        <v>15</v>
      </c>
      <c r="H455" s="41" t="s">
        <v>6155</v>
      </c>
      <c r="I455" s="311">
        <v>44104</v>
      </c>
      <c r="J455" s="209" t="s">
        <v>6156</v>
      </c>
      <c r="K455" s="73" t="s">
        <v>6157</v>
      </c>
    </row>
    <row r="456" spans="1:11" s="209" customFormat="1" ht="13">
      <c r="A456" s="40">
        <v>451</v>
      </c>
      <c r="B456" s="40" t="s">
        <v>1088</v>
      </c>
      <c r="C456" s="41" t="s">
        <v>4899</v>
      </c>
      <c r="D456" s="41" t="s">
        <v>4290</v>
      </c>
      <c r="E456" s="41" t="s">
        <v>4970</v>
      </c>
      <c r="F456" s="41" t="s">
        <v>6158</v>
      </c>
      <c r="G456" s="245">
        <v>1</v>
      </c>
      <c r="H456" s="41" t="s">
        <v>6159</v>
      </c>
      <c r="I456" s="89" t="s">
        <v>6160</v>
      </c>
      <c r="J456" s="209" t="s">
        <v>6161</v>
      </c>
      <c r="K456" s="73" t="s">
        <v>6162</v>
      </c>
    </row>
    <row r="457" spans="1:11" s="209" customFormat="1" ht="13">
      <c r="A457" s="40">
        <v>452</v>
      </c>
      <c r="B457" s="40" t="s">
        <v>1090</v>
      </c>
      <c r="C457" s="41" t="s">
        <v>6163</v>
      </c>
      <c r="D457" s="41" t="s">
        <v>6164</v>
      </c>
      <c r="E457" s="41"/>
      <c r="F457" s="41" t="s">
        <v>6165</v>
      </c>
      <c r="G457" s="245">
        <v>16</v>
      </c>
      <c r="H457" s="41" t="s">
        <v>6166</v>
      </c>
      <c r="I457" s="89" t="s">
        <v>6167</v>
      </c>
      <c r="J457" s="91" t="s">
        <v>6168</v>
      </c>
      <c r="K457" s="73" t="s">
        <v>6169</v>
      </c>
    </row>
    <row r="458" spans="1:11" s="209" customFormat="1" ht="13">
      <c r="A458" s="40">
        <v>453</v>
      </c>
      <c r="B458" s="40" t="s">
        <v>1096</v>
      </c>
      <c r="C458" s="41" t="s">
        <v>6170</v>
      </c>
      <c r="D458" s="41" t="s">
        <v>3923</v>
      </c>
      <c r="E458" s="41" t="s">
        <v>3930</v>
      </c>
      <c r="F458" s="41" t="s">
        <v>6171</v>
      </c>
      <c r="G458" s="245">
        <v>11</v>
      </c>
      <c r="H458" s="41" t="s">
        <v>6172</v>
      </c>
      <c r="I458" s="89" t="s">
        <v>1097</v>
      </c>
      <c r="J458" s="91" t="s">
        <v>5986</v>
      </c>
      <c r="K458" s="73" t="s">
        <v>6173</v>
      </c>
    </row>
    <row r="459" spans="1:11" s="209" customFormat="1" ht="13">
      <c r="A459" s="40">
        <v>454</v>
      </c>
      <c r="B459" s="40" t="s">
        <v>416</v>
      </c>
      <c r="C459" s="41" t="s">
        <v>6014</v>
      </c>
      <c r="D459" s="41" t="s">
        <v>4811</v>
      </c>
      <c r="E459" s="41" t="s">
        <v>4748</v>
      </c>
      <c r="F459" s="41" t="s">
        <v>6174</v>
      </c>
      <c r="G459" s="245">
        <v>1</v>
      </c>
      <c r="H459" s="96"/>
      <c r="I459" s="96">
        <v>44191</v>
      </c>
      <c r="J459" s="91" t="s">
        <v>6175</v>
      </c>
      <c r="K459" s="73" t="s">
        <v>6176</v>
      </c>
    </row>
    <row r="460" spans="1:11" s="209" customFormat="1" ht="13">
      <c r="A460" s="40">
        <v>455</v>
      </c>
      <c r="B460" s="40" t="s">
        <v>1100</v>
      </c>
      <c r="C460" s="41" t="s">
        <v>6177</v>
      </c>
      <c r="D460" s="41" t="s">
        <v>4062</v>
      </c>
      <c r="E460" s="41" t="s">
        <v>6178</v>
      </c>
      <c r="F460" s="41" t="s">
        <v>6179</v>
      </c>
      <c r="G460" s="245">
        <v>1</v>
      </c>
      <c r="H460" s="96"/>
      <c r="I460" s="96">
        <v>44130</v>
      </c>
      <c r="J460" s="91" t="s">
        <v>6180</v>
      </c>
      <c r="K460" s="73" t="s">
        <v>6181</v>
      </c>
    </row>
    <row r="461" spans="1:11" s="209" customFormat="1" ht="13">
      <c r="A461" s="40">
        <v>456</v>
      </c>
      <c r="B461" s="40" t="s">
        <v>900</v>
      </c>
      <c r="C461" s="41" t="s">
        <v>6182</v>
      </c>
      <c r="D461" s="41" t="s">
        <v>4226</v>
      </c>
      <c r="E461" s="41" t="s">
        <v>5017</v>
      </c>
      <c r="F461" s="41" t="s">
        <v>6183</v>
      </c>
      <c r="G461" s="245">
        <v>1</v>
      </c>
      <c r="H461" s="96"/>
      <c r="I461" s="96">
        <v>44176</v>
      </c>
      <c r="J461" s="41" t="s">
        <v>6184</v>
      </c>
      <c r="K461" s="73" t="s">
        <v>6185</v>
      </c>
    </row>
    <row r="462" spans="1:11" ht="15.75" customHeight="1">
      <c r="A462" s="40">
        <v>457</v>
      </c>
      <c r="B462" s="40" t="s">
        <v>1107</v>
      </c>
      <c r="C462" s="41" t="s">
        <v>6186</v>
      </c>
      <c r="D462" s="41" t="s">
        <v>4628</v>
      </c>
      <c r="E462" s="41" t="s">
        <v>6187</v>
      </c>
      <c r="F462" s="41" t="s">
        <v>6188</v>
      </c>
      <c r="G462" s="245">
        <v>34</v>
      </c>
      <c r="H462" s="41" t="s">
        <v>6189</v>
      </c>
      <c r="I462" s="76">
        <v>44075</v>
      </c>
      <c r="J462" s="436" t="s">
        <v>6190</v>
      </c>
      <c r="K462" s="73" t="s">
        <v>6191</v>
      </c>
    </row>
    <row r="463" spans="1:11" s="217" customFormat="1" ht="15.75" customHeight="1">
      <c r="A463" s="40">
        <v>458</v>
      </c>
      <c r="B463" s="40" t="s">
        <v>6192</v>
      </c>
      <c r="C463" s="41" t="s">
        <v>6193</v>
      </c>
      <c r="D463" s="41" t="s">
        <v>4226</v>
      </c>
      <c r="E463" s="41" t="s">
        <v>6194</v>
      </c>
      <c r="F463" s="436" t="s">
        <v>6195</v>
      </c>
      <c r="G463" s="245">
        <v>12</v>
      </c>
      <c r="H463" s="91" t="s">
        <v>6196</v>
      </c>
      <c r="I463" s="76">
        <v>44075</v>
      </c>
      <c r="J463" s="91" t="s">
        <v>6197</v>
      </c>
      <c r="K463" s="166" t="s">
        <v>6198</v>
      </c>
    </row>
    <row r="464" spans="1:11" s="217" customFormat="1" ht="15.75" customHeight="1">
      <c r="A464" s="40">
        <v>459</v>
      </c>
      <c r="B464" s="40" t="s">
        <v>40</v>
      </c>
      <c r="C464" s="41" t="s">
        <v>6199</v>
      </c>
      <c r="D464" s="41" t="s">
        <v>3923</v>
      </c>
      <c r="E464" s="41" t="s">
        <v>3930</v>
      </c>
      <c r="F464" s="41" t="s">
        <v>6200</v>
      </c>
      <c r="G464" s="245">
        <v>26</v>
      </c>
      <c r="H464" s="41" t="s">
        <v>6201</v>
      </c>
      <c r="I464" s="41" t="s">
        <v>1112</v>
      </c>
      <c r="J464" s="91" t="s">
        <v>6202</v>
      </c>
      <c r="K464" s="73" t="s">
        <v>6203</v>
      </c>
    </row>
    <row r="465" spans="1:11" s="217" customFormat="1" ht="15.75" customHeight="1">
      <c r="A465" s="40">
        <v>460</v>
      </c>
      <c r="B465" s="40" t="s">
        <v>6204</v>
      </c>
      <c r="C465" s="41" t="s">
        <v>6205</v>
      </c>
      <c r="D465" s="41" t="s">
        <v>3923</v>
      </c>
      <c r="E465" s="41" t="s">
        <v>3930</v>
      </c>
      <c r="F465" s="41" t="s">
        <v>4068</v>
      </c>
      <c r="G465" s="245">
        <v>13</v>
      </c>
      <c r="H465" s="41" t="s">
        <v>6206</v>
      </c>
      <c r="I465" s="41" t="s">
        <v>6207</v>
      </c>
      <c r="J465" s="91" t="s">
        <v>6208</v>
      </c>
      <c r="K465" s="73" t="s">
        <v>6209</v>
      </c>
    </row>
    <row r="466" spans="1:11" s="217" customFormat="1" ht="15.75" customHeight="1">
      <c r="A466" s="40">
        <v>461</v>
      </c>
      <c r="B466" s="40" t="s">
        <v>1116</v>
      </c>
      <c r="C466" s="41" t="s">
        <v>6210</v>
      </c>
      <c r="D466" s="41" t="s">
        <v>4039</v>
      </c>
      <c r="E466" s="41" t="s">
        <v>5290</v>
      </c>
      <c r="F466" s="41" t="s">
        <v>6211</v>
      </c>
      <c r="G466" s="245">
        <v>74</v>
      </c>
      <c r="H466" s="41"/>
      <c r="I466" s="96">
        <v>43841</v>
      </c>
      <c r="J466" s="91" t="s">
        <v>6212</v>
      </c>
      <c r="K466" s="73" t="s">
        <v>6213</v>
      </c>
    </row>
    <row r="467" spans="1:11" s="220" customFormat="1" ht="15.75" customHeight="1">
      <c r="A467" s="40">
        <v>462</v>
      </c>
      <c r="B467" s="40" t="s">
        <v>1119</v>
      </c>
      <c r="C467" s="41" t="s">
        <v>6214</v>
      </c>
      <c r="D467" s="41" t="s">
        <v>4110</v>
      </c>
      <c r="E467" s="41" t="s">
        <v>6215</v>
      </c>
      <c r="F467" s="41" t="s">
        <v>6216</v>
      </c>
      <c r="G467" s="245">
        <v>1</v>
      </c>
      <c r="H467" s="41" t="s">
        <v>6217</v>
      </c>
      <c r="I467" s="96">
        <v>44135</v>
      </c>
      <c r="J467" s="91" t="s">
        <v>6218</v>
      </c>
      <c r="K467" s="73" t="s">
        <v>6219</v>
      </c>
    </row>
    <row r="468" spans="1:11" s="220" customFormat="1" ht="15.75" customHeight="1">
      <c r="A468" s="40">
        <v>463</v>
      </c>
      <c r="B468" s="40" t="s">
        <v>1122</v>
      </c>
      <c r="C468" s="41" t="s">
        <v>6220</v>
      </c>
      <c r="D468" s="41" t="s">
        <v>4039</v>
      </c>
      <c r="E468" s="41" t="s">
        <v>5537</v>
      </c>
      <c r="F468" s="41" t="s">
        <v>6221</v>
      </c>
      <c r="G468" s="245">
        <v>1</v>
      </c>
      <c r="H468" s="41"/>
      <c r="I468" s="96">
        <v>44200</v>
      </c>
      <c r="J468" s="91" t="s">
        <v>6222</v>
      </c>
      <c r="K468" s="73" t="s">
        <v>6223</v>
      </c>
    </row>
    <row r="469" spans="1:11" s="220" customFormat="1" ht="15.75" customHeight="1">
      <c r="A469" s="40">
        <v>464</v>
      </c>
      <c r="B469" s="40" t="s">
        <v>1125</v>
      </c>
      <c r="C469" s="41" t="s">
        <v>5042</v>
      </c>
      <c r="D469" s="41" t="s">
        <v>4062</v>
      </c>
      <c r="E469" s="41" t="s">
        <v>6224</v>
      </c>
      <c r="F469" s="41" t="s">
        <v>6225</v>
      </c>
      <c r="G469" s="245">
        <v>145</v>
      </c>
      <c r="H469" s="41" t="s">
        <v>6226</v>
      </c>
      <c r="I469" s="96">
        <v>44199</v>
      </c>
      <c r="J469" s="91" t="s">
        <v>6227</v>
      </c>
      <c r="K469" s="73" t="s">
        <v>6228</v>
      </c>
    </row>
    <row r="470" spans="1:11" ht="15.75" customHeight="1">
      <c r="A470" s="40">
        <v>465</v>
      </c>
      <c r="B470" s="40" t="s">
        <v>1130</v>
      </c>
      <c r="C470" s="41" t="s">
        <v>6229</v>
      </c>
      <c r="D470" s="41" t="s">
        <v>4098</v>
      </c>
      <c r="E470" s="41" t="s">
        <v>4099</v>
      </c>
      <c r="F470" s="436" t="s">
        <v>6230</v>
      </c>
      <c r="G470" s="245">
        <v>114</v>
      </c>
      <c r="H470" s="41" t="s">
        <v>6231</v>
      </c>
      <c r="I470" s="74">
        <v>44186</v>
      </c>
      <c r="J470" s="436" t="s">
        <v>6232</v>
      </c>
      <c r="K470" s="436" t="s">
        <v>6233</v>
      </c>
    </row>
    <row r="471" spans="1:11" s="223" customFormat="1" ht="15.75" customHeight="1">
      <c r="A471" s="40">
        <v>466</v>
      </c>
      <c r="B471" s="40" t="s">
        <v>1132</v>
      </c>
      <c r="C471" s="41" t="s">
        <v>6234</v>
      </c>
      <c r="D471" s="41" t="s">
        <v>4226</v>
      </c>
      <c r="E471" s="41" t="s">
        <v>5901</v>
      </c>
      <c r="F471" s="91" t="s">
        <v>6235</v>
      </c>
      <c r="G471" s="245">
        <v>1</v>
      </c>
      <c r="H471" s="41"/>
      <c r="I471" s="74">
        <v>44183</v>
      </c>
      <c r="J471" s="91" t="s">
        <v>6236</v>
      </c>
      <c r="K471" s="436" t="s">
        <v>6237</v>
      </c>
    </row>
    <row r="472" spans="1:11" s="223" customFormat="1" ht="15.75" customHeight="1">
      <c r="A472" s="40">
        <v>467</v>
      </c>
      <c r="B472" s="40" t="s">
        <v>1136</v>
      </c>
      <c r="C472" s="41" t="s">
        <v>6238</v>
      </c>
      <c r="D472" s="41" t="s">
        <v>5673</v>
      </c>
      <c r="E472" s="41" t="s">
        <v>5674</v>
      </c>
      <c r="F472" s="91" t="s">
        <v>6239</v>
      </c>
      <c r="G472" s="245">
        <v>20</v>
      </c>
      <c r="H472" s="41" t="s">
        <v>6240</v>
      </c>
      <c r="I472" s="74">
        <v>44192</v>
      </c>
      <c r="J472" s="91" t="s">
        <v>6241</v>
      </c>
      <c r="K472" s="436" t="s">
        <v>6242</v>
      </c>
    </row>
    <row r="473" spans="1:11" s="223" customFormat="1" ht="15.75" customHeight="1">
      <c r="A473" s="40">
        <v>468</v>
      </c>
      <c r="B473" s="40" t="s">
        <v>1140</v>
      </c>
      <c r="C473" s="41" t="s">
        <v>6243</v>
      </c>
      <c r="D473" s="41" t="s">
        <v>5266</v>
      </c>
      <c r="E473" s="41" t="s">
        <v>6244</v>
      </c>
      <c r="F473" s="91" t="s">
        <v>6245</v>
      </c>
      <c r="G473" s="245">
        <v>1</v>
      </c>
      <c r="H473" s="41"/>
      <c r="I473" s="74">
        <v>44201</v>
      </c>
      <c r="J473" s="91" t="s">
        <v>6246</v>
      </c>
      <c r="K473" s="436" t="s">
        <v>6247</v>
      </c>
    </row>
    <row r="474" spans="1:11" s="223" customFormat="1" ht="15.75" customHeight="1">
      <c r="A474" s="225">
        <v>469</v>
      </c>
      <c r="B474" s="225" t="s">
        <v>1143</v>
      </c>
      <c r="C474" s="41" t="s">
        <v>5650</v>
      </c>
      <c r="D474" s="41" t="s">
        <v>5337</v>
      </c>
      <c r="E474" s="41" t="s">
        <v>6248</v>
      </c>
      <c r="F474" s="91" t="s">
        <v>6249</v>
      </c>
      <c r="G474" s="245">
        <v>1148</v>
      </c>
      <c r="H474" s="41" t="s">
        <v>6250</v>
      </c>
      <c r="I474" s="74">
        <v>44201</v>
      </c>
      <c r="J474" s="91" t="s">
        <v>6251</v>
      </c>
      <c r="K474" s="73" t="s">
        <v>6252</v>
      </c>
    </row>
    <row r="475" spans="1:11" s="120" customFormat="1" ht="15.75" customHeight="1">
      <c r="A475" s="109">
        <v>470</v>
      </c>
      <c r="B475" s="109" t="s">
        <v>1145</v>
      </c>
      <c r="C475" s="232" t="s">
        <v>6253</v>
      </c>
      <c r="D475" s="232" t="s">
        <v>5266</v>
      </c>
      <c r="E475" s="232" t="s">
        <v>6244</v>
      </c>
      <c r="F475" s="91" t="s">
        <v>6254</v>
      </c>
      <c r="G475" s="247">
        <v>1</v>
      </c>
      <c r="H475" s="232"/>
      <c r="I475" s="142"/>
      <c r="J475" s="91" t="s">
        <v>6255</v>
      </c>
      <c r="K475" s="143" t="s">
        <v>6256</v>
      </c>
    </row>
    <row r="476" spans="1:11" s="120" customFormat="1" ht="15.75" customHeight="1">
      <c r="A476" s="109">
        <v>471</v>
      </c>
      <c r="B476" s="109" t="s">
        <v>1147</v>
      </c>
      <c r="C476" s="232" t="s">
        <v>6257</v>
      </c>
      <c r="D476" s="232" t="s">
        <v>4117</v>
      </c>
      <c r="E476" s="232" t="s">
        <v>6258</v>
      </c>
      <c r="F476" s="91" t="s">
        <v>6259</v>
      </c>
      <c r="G476" s="247">
        <v>41</v>
      </c>
      <c r="H476" s="232" t="s">
        <v>6260</v>
      </c>
      <c r="I476" s="142">
        <v>44139</v>
      </c>
      <c r="J476" s="91" t="s">
        <v>6261</v>
      </c>
      <c r="K476" s="440" t="s">
        <v>6262</v>
      </c>
    </row>
    <row r="477" spans="1:11" s="120" customFormat="1" ht="15.75" customHeight="1">
      <c r="A477" s="109">
        <v>472</v>
      </c>
      <c r="B477" s="109" t="s">
        <v>1150</v>
      </c>
      <c r="C477" s="232" t="s">
        <v>6263</v>
      </c>
      <c r="D477" s="232" t="s">
        <v>4110</v>
      </c>
      <c r="E477" s="232" t="s">
        <v>6264</v>
      </c>
      <c r="F477" s="91" t="s">
        <v>6265</v>
      </c>
      <c r="G477" s="247">
        <v>70</v>
      </c>
      <c r="H477" s="232" t="s">
        <v>6266</v>
      </c>
      <c r="I477" s="142">
        <v>44166</v>
      </c>
      <c r="J477" s="91" t="s">
        <v>6267</v>
      </c>
      <c r="K477" s="440" t="s">
        <v>6268</v>
      </c>
    </row>
    <row r="478" spans="1:11" s="120" customFormat="1" ht="15.75" customHeight="1">
      <c r="A478" s="109">
        <v>473</v>
      </c>
      <c r="B478" s="109" t="s">
        <v>1155</v>
      </c>
      <c r="C478" s="232" t="s">
        <v>4256</v>
      </c>
      <c r="D478" s="232" t="s">
        <v>4039</v>
      </c>
      <c r="E478" s="232" t="s">
        <v>4133</v>
      </c>
      <c r="F478" s="91" t="s">
        <v>6269</v>
      </c>
      <c r="G478" s="247">
        <v>158</v>
      </c>
      <c r="H478" s="232" t="s">
        <v>6270</v>
      </c>
      <c r="I478" s="142"/>
      <c r="J478" s="195" t="s">
        <v>6271</v>
      </c>
      <c r="K478" s="440" t="s">
        <v>6272</v>
      </c>
    </row>
    <row r="479" spans="1:11" s="120" customFormat="1" ht="15.75" customHeight="1">
      <c r="A479" s="109"/>
      <c r="B479" s="109"/>
      <c r="C479" s="232"/>
      <c r="D479" s="232"/>
      <c r="E479" s="232"/>
      <c r="F479" s="91"/>
      <c r="G479" s="247"/>
      <c r="H479" s="232"/>
      <c r="I479" s="142"/>
      <c r="J479" s="195"/>
      <c r="K479" s="440"/>
    </row>
    <row r="480" spans="1:11" s="217" customFormat="1" ht="15.75" customHeight="1">
      <c r="A480" s="109">
        <v>474</v>
      </c>
      <c r="B480" s="40" t="s">
        <v>1157</v>
      </c>
      <c r="C480" s="41" t="s">
        <v>4092</v>
      </c>
      <c r="D480" s="41" t="s">
        <v>4039</v>
      </c>
      <c r="E480" s="41" t="s">
        <v>4351</v>
      </c>
      <c r="F480" s="41" t="s">
        <v>6273</v>
      </c>
      <c r="G480" s="245">
        <v>8</v>
      </c>
      <c r="H480" s="41" t="s">
        <v>6274</v>
      </c>
      <c r="I480" s="96">
        <v>43959</v>
      </c>
      <c r="J480" s="91" t="s">
        <v>6275</v>
      </c>
      <c r="K480" s="73" t="s">
        <v>6276</v>
      </c>
    </row>
    <row r="481" spans="1:11" s="235" customFormat="1" ht="15.75" customHeight="1">
      <c r="A481" s="109">
        <v>475</v>
      </c>
      <c r="B481" s="40" t="s">
        <v>1159</v>
      </c>
      <c r="C481" s="41" t="s">
        <v>6277</v>
      </c>
      <c r="D481" s="41" t="s">
        <v>5830</v>
      </c>
      <c r="E481" s="41"/>
      <c r="F481" s="41" t="s">
        <v>6278</v>
      </c>
      <c r="G481" s="245">
        <v>20</v>
      </c>
      <c r="H481" s="41"/>
      <c r="I481" s="96"/>
      <c r="J481" s="91" t="s">
        <v>6279</v>
      </c>
      <c r="K481" s="73" t="s">
        <v>6280</v>
      </c>
    </row>
    <row r="482" spans="1:11" s="235" customFormat="1" ht="15.75" customHeight="1">
      <c r="A482" s="109">
        <v>476</v>
      </c>
      <c r="B482" s="40" t="s">
        <v>1161</v>
      </c>
      <c r="C482" s="41" t="s">
        <v>6281</v>
      </c>
      <c r="D482" s="41" t="s">
        <v>3923</v>
      </c>
      <c r="E482" s="41" t="s">
        <v>3930</v>
      </c>
      <c r="F482" s="41" t="s">
        <v>6282</v>
      </c>
      <c r="G482" s="245">
        <v>24</v>
      </c>
      <c r="H482" s="41"/>
      <c r="I482" s="96">
        <v>44115</v>
      </c>
      <c r="J482" s="91" t="s">
        <v>6283</v>
      </c>
      <c r="K482" s="73" t="s">
        <v>6284</v>
      </c>
    </row>
    <row r="483" spans="1:11" s="236" customFormat="1" ht="15.75" customHeight="1">
      <c r="A483" s="109">
        <v>477</v>
      </c>
      <c r="B483" s="40" t="s">
        <v>1166</v>
      </c>
      <c r="C483" s="41" t="s">
        <v>6285</v>
      </c>
      <c r="D483" s="41" t="s">
        <v>4098</v>
      </c>
      <c r="E483" s="41" t="s">
        <v>4099</v>
      </c>
      <c r="F483" s="41" t="s">
        <v>6286</v>
      </c>
      <c r="G483" s="245">
        <v>41</v>
      </c>
      <c r="H483" s="41" t="s">
        <v>6287</v>
      </c>
      <c r="I483" s="88">
        <v>43983</v>
      </c>
      <c r="J483" s="91" t="s">
        <v>6288</v>
      </c>
      <c r="K483" s="73" t="s">
        <v>6289</v>
      </c>
    </row>
    <row r="484" spans="1:11" s="236" customFormat="1" ht="15.75" customHeight="1">
      <c r="A484" s="109">
        <v>478</v>
      </c>
      <c r="B484" s="40" t="s">
        <v>1169</v>
      </c>
      <c r="C484" s="41"/>
      <c r="D484" s="41" t="s">
        <v>4600</v>
      </c>
      <c r="E484" s="41"/>
      <c r="F484" s="41" t="s">
        <v>6290</v>
      </c>
      <c r="G484" s="245"/>
      <c r="H484" s="41"/>
      <c r="I484" s="41"/>
      <c r="J484" s="91" t="s">
        <v>6291</v>
      </c>
      <c r="K484" s="73" t="s">
        <v>6292</v>
      </c>
    </row>
    <row r="485" spans="1:11" s="236" customFormat="1" ht="15.75" customHeight="1">
      <c r="A485" s="109">
        <v>479</v>
      </c>
      <c r="B485" s="40" t="s">
        <v>1170</v>
      </c>
      <c r="C485" s="41" t="s">
        <v>6293</v>
      </c>
      <c r="D485" s="41" t="s">
        <v>6294</v>
      </c>
      <c r="E485" s="41" t="s">
        <v>5272</v>
      </c>
      <c r="F485" s="243" t="s">
        <v>6295</v>
      </c>
      <c r="G485" s="245">
        <v>6</v>
      </c>
      <c r="H485" s="41"/>
      <c r="I485" s="41" t="s">
        <v>1171</v>
      </c>
      <c r="J485" s="91" t="s">
        <v>6296</v>
      </c>
      <c r="K485" s="73" t="s">
        <v>6297</v>
      </c>
    </row>
    <row r="486" spans="1:11" s="236" customFormat="1" ht="15.75" customHeight="1">
      <c r="A486" s="109">
        <v>480</v>
      </c>
      <c r="B486" s="40" t="s">
        <v>1174</v>
      </c>
      <c r="C486" s="41"/>
      <c r="D486" s="41" t="s">
        <v>4811</v>
      </c>
      <c r="E486" s="41"/>
      <c r="F486" s="41" t="s">
        <v>6298</v>
      </c>
      <c r="G486" s="245">
        <v>4739</v>
      </c>
      <c r="H486" s="41" t="s">
        <v>6299</v>
      </c>
      <c r="I486" s="96">
        <v>44348</v>
      </c>
      <c r="J486" s="91" t="s">
        <v>6300</v>
      </c>
      <c r="K486" s="73" t="s">
        <v>6301</v>
      </c>
    </row>
    <row r="487" spans="1:11" s="120" customFormat="1" ht="15.75" customHeight="1">
      <c r="A487" s="109">
        <v>481</v>
      </c>
      <c r="B487" s="109" t="s">
        <v>1177</v>
      </c>
      <c r="C487" s="232" t="s">
        <v>5265</v>
      </c>
      <c r="D487" s="232" t="s">
        <v>4039</v>
      </c>
      <c r="E487" s="232" t="s">
        <v>6302</v>
      </c>
      <c r="F487" s="91" t="s">
        <v>6303</v>
      </c>
      <c r="G487" s="439">
        <v>9</v>
      </c>
      <c r="H487" s="232" t="s">
        <v>6304</v>
      </c>
      <c r="I487" s="142">
        <v>44172</v>
      </c>
      <c r="J487" s="195" t="s">
        <v>6305</v>
      </c>
      <c r="K487" s="440" t="s">
        <v>6306</v>
      </c>
    </row>
    <row r="488" spans="1:11" s="120" customFormat="1" ht="15.75" customHeight="1">
      <c r="A488" s="109">
        <v>482</v>
      </c>
      <c r="B488" s="109" t="s">
        <v>1180</v>
      </c>
      <c r="C488" s="232" t="s">
        <v>6307</v>
      </c>
      <c r="D488" s="232" t="s">
        <v>6308</v>
      </c>
      <c r="E488" s="232" t="s">
        <v>6309</v>
      </c>
      <c r="F488" s="91" t="s">
        <v>6310</v>
      </c>
      <c r="G488" s="439">
        <v>1</v>
      </c>
      <c r="H488" s="232"/>
      <c r="I488" s="142">
        <v>44118</v>
      </c>
      <c r="J488" s="195" t="s">
        <v>6311</v>
      </c>
      <c r="K488" s="440" t="s">
        <v>6312</v>
      </c>
    </row>
    <row r="489" spans="1:11" s="120" customFormat="1" ht="15.75" customHeight="1">
      <c r="A489" s="109">
        <v>483</v>
      </c>
      <c r="B489" s="109" t="s">
        <v>1184</v>
      </c>
      <c r="C489" s="232" t="s">
        <v>6313</v>
      </c>
      <c r="D489" s="232" t="s">
        <v>4792</v>
      </c>
      <c r="E489" s="232" t="s">
        <v>6314</v>
      </c>
      <c r="F489" s="91" t="s">
        <v>6315</v>
      </c>
      <c r="G489" s="439">
        <v>1</v>
      </c>
      <c r="H489" s="232"/>
      <c r="I489" s="142">
        <v>44202</v>
      </c>
      <c r="J489" s="91" t="s">
        <v>6316</v>
      </c>
      <c r="K489" s="440" t="s">
        <v>6317</v>
      </c>
    </row>
    <row r="490" spans="1:11" s="120" customFormat="1" ht="15.75" customHeight="1">
      <c r="A490" s="109">
        <v>484</v>
      </c>
      <c r="B490" s="109" t="s">
        <v>1188</v>
      </c>
      <c r="C490" s="232" t="s">
        <v>6318</v>
      </c>
      <c r="D490" s="232" t="s">
        <v>6319</v>
      </c>
      <c r="E490" s="232" t="s">
        <v>6320</v>
      </c>
      <c r="F490" s="91" t="s">
        <v>6321</v>
      </c>
      <c r="G490" s="439">
        <v>100</v>
      </c>
      <c r="H490" s="232" t="s">
        <v>6322</v>
      </c>
      <c r="I490" s="142"/>
      <c r="J490" s="195" t="s">
        <v>6323</v>
      </c>
      <c r="K490" s="143" t="s">
        <v>6324</v>
      </c>
    </row>
    <row r="491" spans="1:11" s="120" customFormat="1" ht="15.75" customHeight="1">
      <c r="A491" s="109">
        <v>485</v>
      </c>
      <c r="B491" s="109" t="s">
        <v>1190</v>
      </c>
      <c r="C491" s="232" t="s">
        <v>5650</v>
      </c>
      <c r="D491" s="232" t="s">
        <v>4039</v>
      </c>
      <c r="E491" s="232" t="s">
        <v>4570</v>
      </c>
      <c r="F491" s="91" t="s">
        <v>6325</v>
      </c>
      <c r="G491" s="439">
        <v>21</v>
      </c>
      <c r="H491" s="232" t="s">
        <v>6326</v>
      </c>
      <c r="I491" s="142">
        <v>44204</v>
      </c>
      <c r="J491" s="195" t="s">
        <v>6327</v>
      </c>
      <c r="K491" s="440" t="s">
        <v>6328</v>
      </c>
    </row>
    <row r="492" spans="1:11" s="120" customFormat="1" ht="15.75" customHeight="1">
      <c r="A492" s="109">
        <v>486</v>
      </c>
      <c r="B492" s="109" t="s">
        <v>85</v>
      </c>
      <c r="C492" s="232" t="s">
        <v>5650</v>
      </c>
      <c r="D492" s="232" t="s">
        <v>3923</v>
      </c>
      <c r="E492" s="232" t="s">
        <v>6329</v>
      </c>
      <c r="F492" s="91" t="s">
        <v>6330</v>
      </c>
      <c r="G492" s="439">
        <v>7</v>
      </c>
      <c r="H492" s="232"/>
      <c r="I492" s="142">
        <v>44204</v>
      </c>
      <c r="J492" s="195" t="s">
        <v>6331</v>
      </c>
      <c r="K492" s="143" t="s">
        <v>6332</v>
      </c>
    </row>
    <row r="493" spans="1:11" s="120" customFormat="1" ht="15.75" customHeight="1">
      <c r="A493" s="109">
        <v>487</v>
      </c>
      <c r="B493" s="109" t="s">
        <v>1195</v>
      </c>
      <c r="C493" s="232" t="s">
        <v>6333</v>
      </c>
      <c r="D493" s="232" t="s">
        <v>5708</v>
      </c>
      <c r="E493" s="232" t="s">
        <v>5709</v>
      </c>
      <c r="F493" s="91" t="s">
        <v>6334</v>
      </c>
      <c r="G493" s="439">
        <v>1</v>
      </c>
      <c r="H493" s="232"/>
      <c r="I493" s="142">
        <v>44146</v>
      </c>
      <c r="J493" s="195" t="s">
        <v>6335</v>
      </c>
      <c r="K493" s="440" t="s">
        <v>6336</v>
      </c>
    </row>
    <row r="494" spans="1:11" s="120" customFormat="1" ht="15.75" customHeight="1">
      <c r="A494" s="109">
        <v>488</v>
      </c>
      <c r="B494" s="109" t="s">
        <v>1197</v>
      </c>
      <c r="C494" s="232" t="s">
        <v>4412</v>
      </c>
      <c r="D494" s="232" t="s">
        <v>4226</v>
      </c>
      <c r="E494" s="232" t="s">
        <v>5017</v>
      </c>
      <c r="F494" s="91" t="s">
        <v>6337</v>
      </c>
      <c r="G494" s="439">
        <v>5</v>
      </c>
      <c r="H494" s="232"/>
      <c r="I494" s="142">
        <v>44213</v>
      </c>
      <c r="J494" s="195" t="s">
        <v>6338</v>
      </c>
      <c r="K494" s="440" t="s">
        <v>6339</v>
      </c>
    </row>
    <row r="495" spans="1:11" s="120" customFormat="1" ht="15.75" customHeight="1">
      <c r="A495" s="109">
        <v>489</v>
      </c>
      <c r="B495" s="109" t="s">
        <v>1202</v>
      </c>
      <c r="C495" s="232" t="s">
        <v>6340</v>
      </c>
      <c r="D495" s="232" t="s">
        <v>6341</v>
      </c>
      <c r="E495" s="232" t="s">
        <v>6342</v>
      </c>
      <c r="F495" s="91" t="s">
        <v>6343</v>
      </c>
      <c r="G495" s="439">
        <v>1</v>
      </c>
      <c r="H495" s="253">
        <v>40787</v>
      </c>
      <c r="I495" s="142">
        <v>44221</v>
      </c>
      <c r="J495" s="91" t="s">
        <v>6344</v>
      </c>
      <c r="K495" s="440" t="s">
        <v>6345</v>
      </c>
    </row>
    <row r="496" spans="1:11" s="120" customFormat="1" ht="15.75" customHeight="1">
      <c r="A496" s="109">
        <v>490</v>
      </c>
      <c r="B496" s="109" t="s">
        <v>1204</v>
      </c>
      <c r="C496" s="232" t="s">
        <v>6346</v>
      </c>
      <c r="D496" s="232" t="s">
        <v>4033</v>
      </c>
      <c r="E496" s="232" t="s">
        <v>4607</v>
      </c>
      <c r="F496" s="232" t="s">
        <v>6347</v>
      </c>
      <c r="G496" s="439">
        <v>174</v>
      </c>
      <c r="H496" s="253" t="s">
        <v>6348</v>
      </c>
      <c r="I496" s="142">
        <v>44515</v>
      </c>
      <c r="J496" s="91" t="s">
        <v>6349</v>
      </c>
      <c r="K496" s="143" t="s">
        <v>6350</v>
      </c>
    </row>
    <row r="497" spans="1:11" s="120" customFormat="1" ht="15.75" customHeight="1">
      <c r="A497" s="109">
        <v>491</v>
      </c>
      <c r="B497" s="109" t="s">
        <v>1207</v>
      </c>
      <c r="C497" s="232" t="s">
        <v>6351</v>
      </c>
      <c r="D497" s="232" t="s">
        <v>3923</v>
      </c>
      <c r="E497" s="232" t="s">
        <v>3930</v>
      </c>
      <c r="F497" s="232" t="s">
        <v>6352</v>
      </c>
      <c r="G497" s="439">
        <v>20</v>
      </c>
      <c r="H497" s="253" t="s">
        <v>6353</v>
      </c>
      <c r="I497" s="142">
        <v>44214</v>
      </c>
      <c r="J497" s="91" t="s">
        <v>6354</v>
      </c>
      <c r="K497" s="143" t="s">
        <v>6355</v>
      </c>
    </row>
    <row r="498" spans="1:11" s="120" customFormat="1" ht="15.75" customHeight="1">
      <c r="A498" s="109">
        <v>492</v>
      </c>
      <c r="B498" s="109" t="s">
        <v>1212</v>
      </c>
      <c r="C498" s="232" t="s">
        <v>6356</v>
      </c>
      <c r="D498" s="232" t="s">
        <v>6357</v>
      </c>
      <c r="E498" s="232" t="s">
        <v>6358</v>
      </c>
      <c r="F498" s="9" t="s">
        <v>6359</v>
      </c>
      <c r="G498" s="439">
        <v>1</v>
      </c>
      <c r="H498" s="253"/>
      <c r="I498" s="142">
        <v>44207</v>
      </c>
      <c r="J498" s="91" t="s">
        <v>6360</v>
      </c>
      <c r="K498" s="143" t="s">
        <v>6361</v>
      </c>
    </row>
    <row r="499" spans="1:11" s="120" customFormat="1" ht="15.75" customHeight="1">
      <c r="A499" s="109">
        <v>493</v>
      </c>
      <c r="B499" s="109" t="s">
        <v>1214</v>
      </c>
      <c r="C499" s="232" t="s">
        <v>6307</v>
      </c>
      <c r="D499" s="232" t="s">
        <v>5124</v>
      </c>
      <c r="E499" s="232" t="s">
        <v>6362</v>
      </c>
      <c r="F499" s="9" t="s">
        <v>6363</v>
      </c>
      <c r="G499" s="439">
        <v>1</v>
      </c>
      <c r="H499" s="253"/>
      <c r="I499" s="142">
        <v>44126</v>
      </c>
      <c r="J499" s="91" t="s">
        <v>6364</v>
      </c>
      <c r="K499" s="143" t="s">
        <v>6365</v>
      </c>
    </row>
    <row r="500" spans="1:11" s="120" customFormat="1" ht="15.75" customHeight="1">
      <c r="A500" s="109">
        <v>494</v>
      </c>
      <c r="B500" s="109" t="s">
        <v>1217</v>
      </c>
      <c r="C500" s="232" t="s">
        <v>4658</v>
      </c>
      <c r="D500" s="232" t="s">
        <v>4628</v>
      </c>
      <c r="E500" s="232" t="s">
        <v>6366</v>
      </c>
      <c r="F500" s="9" t="s">
        <v>6367</v>
      </c>
      <c r="G500" s="439">
        <v>1</v>
      </c>
      <c r="H500" s="253" t="s">
        <v>6368</v>
      </c>
      <c r="I500" s="142">
        <v>44209</v>
      </c>
      <c r="J500" s="91" t="s">
        <v>6369</v>
      </c>
      <c r="K500" s="143" t="s">
        <v>6370</v>
      </c>
    </row>
    <row r="501" spans="1:11" s="120" customFormat="1" ht="15.75" customHeight="1">
      <c r="A501" s="109">
        <v>495</v>
      </c>
      <c r="B501" s="109" t="s">
        <v>1221</v>
      </c>
      <c r="C501" s="232" t="s">
        <v>6371</v>
      </c>
      <c r="D501" s="232" t="s">
        <v>4033</v>
      </c>
      <c r="E501" s="232" t="s">
        <v>4034</v>
      </c>
      <c r="F501" s="9" t="s">
        <v>6372</v>
      </c>
      <c r="G501" s="439">
        <v>73</v>
      </c>
      <c r="H501" s="253" t="s">
        <v>6373</v>
      </c>
      <c r="I501" s="142">
        <v>44184</v>
      </c>
      <c r="J501" s="91" t="s">
        <v>6374</v>
      </c>
      <c r="K501" s="143" t="s">
        <v>6375</v>
      </c>
    </row>
    <row r="502" spans="1:11" s="120" customFormat="1" ht="15.75" customHeight="1">
      <c r="A502" s="109">
        <v>496</v>
      </c>
      <c r="B502" s="109" t="s">
        <v>1224</v>
      </c>
      <c r="C502" s="232" t="s">
        <v>6376</v>
      </c>
      <c r="D502" s="232" t="s">
        <v>4792</v>
      </c>
      <c r="E502" s="232" t="s">
        <v>6377</v>
      </c>
      <c r="F502" s="9" t="s">
        <v>6378</v>
      </c>
      <c r="G502" s="439">
        <v>1</v>
      </c>
      <c r="H502" s="253"/>
      <c r="I502" s="142"/>
      <c r="J502" s="91" t="s">
        <v>6379</v>
      </c>
      <c r="K502" s="143" t="s">
        <v>6380</v>
      </c>
    </row>
    <row r="503" spans="1:11" s="236" customFormat="1" ht="15" customHeight="1">
      <c r="A503" s="109">
        <v>497</v>
      </c>
      <c r="B503" s="40" t="s">
        <v>574</v>
      </c>
      <c r="C503" s="41" t="s">
        <v>6381</v>
      </c>
      <c r="D503" s="41" t="s">
        <v>4045</v>
      </c>
      <c r="E503" s="41" t="s">
        <v>4046</v>
      </c>
      <c r="F503" s="41" t="s">
        <v>5988</v>
      </c>
      <c r="G503" s="245">
        <v>90</v>
      </c>
      <c r="H503" s="41" t="s">
        <v>6382</v>
      </c>
      <c r="I503" s="96">
        <v>44211</v>
      </c>
      <c r="J503" s="91" t="s">
        <v>6383</v>
      </c>
      <c r="K503" s="73" t="s">
        <v>6384</v>
      </c>
    </row>
    <row r="504" spans="1:11" s="255" customFormat="1" ht="15" customHeight="1">
      <c r="A504" s="109">
        <v>498</v>
      </c>
      <c r="B504" s="40" t="s">
        <v>1226</v>
      </c>
      <c r="C504" s="41" t="s">
        <v>6385</v>
      </c>
      <c r="D504" s="41" t="s">
        <v>4045</v>
      </c>
      <c r="E504" s="41" t="s">
        <v>4612</v>
      </c>
      <c r="F504" s="41" t="s">
        <v>6386</v>
      </c>
      <c r="G504" s="245">
        <v>24</v>
      </c>
      <c r="H504" s="41" t="s">
        <v>6387</v>
      </c>
      <c r="I504" s="96"/>
      <c r="J504" s="91" t="s">
        <v>6388</v>
      </c>
      <c r="K504" s="73" t="s">
        <v>6389</v>
      </c>
    </row>
    <row r="505" spans="1:11" s="255" customFormat="1" ht="15" customHeight="1">
      <c r="A505" s="109">
        <v>499</v>
      </c>
      <c r="B505" s="40" t="s">
        <v>1231</v>
      </c>
      <c r="C505" s="41" t="s">
        <v>5265</v>
      </c>
      <c r="D505" s="41" t="s">
        <v>5732</v>
      </c>
      <c r="E505" s="41" t="s">
        <v>6390</v>
      </c>
      <c r="F505" s="41" t="s">
        <v>6391</v>
      </c>
      <c r="G505" s="245">
        <v>7</v>
      </c>
      <c r="H505" s="41" t="s">
        <v>6392</v>
      </c>
      <c r="I505" s="96">
        <v>44216</v>
      </c>
      <c r="J505" s="91" t="s">
        <v>6393</v>
      </c>
      <c r="K505" s="73" t="s">
        <v>6394</v>
      </c>
    </row>
    <row r="506" spans="1:11" s="255" customFormat="1" ht="15" customHeight="1">
      <c r="A506" s="109">
        <v>500</v>
      </c>
      <c r="B506" s="40" t="s">
        <v>1233</v>
      </c>
      <c r="C506" s="41" t="s">
        <v>6395</v>
      </c>
      <c r="D506" s="41" t="s">
        <v>4039</v>
      </c>
      <c r="E506" s="41" t="s">
        <v>4580</v>
      </c>
      <c r="F506" s="41" t="s">
        <v>6396</v>
      </c>
      <c r="G506" s="245">
        <v>93</v>
      </c>
      <c r="H506" s="41" t="s">
        <v>6397</v>
      </c>
      <c r="I506" s="96">
        <v>44222</v>
      </c>
      <c r="J506" s="91" t="s">
        <v>6398</v>
      </c>
      <c r="K506" s="73" t="s">
        <v>6399</v>
      </c>
    </row>
    <row r="507" spans="1:11" s="255" customFormat="1" ht="15" customHeight="1">
      <c r="A507" s="109">
        <v>501</v>
      </c>
      <c r="B507" s="40" t="s">
        <v>1237</v>
      </c>
      <c r="C507" s="41" t="s">
        <v>4763</v>
      </c>
      <c r="D507" s="41" t="s">
        <v>4062</v>
      </c>
      <c r="E507" s="41" t="s">
        <v>4357</v>
      </c>
      <c r="F507" s="91" t="s">
        <v>6400</v>
      </c>
      <c r="G507" s="245">
        <v>21</v>
      </c>
      <c r="H507" s="41" t="s">
        <v>6401</v>
      </c>
      <c r="I507" s="96">
        <v>44222</v>
      </c>
      <c r="J507" s="91" t="s">
        <v>6402</v>
      </c>
      <c r="K507" s="73" t="s">
        <v>6403</v>
      </c>
    </row>
    <row r="508" spans="1:11" s="255" customFormat="1" ht="15" customHeight="1">
      <c r="A508" s="109">
        <v>502</v>
      </c>
      <c r="B508" s="40" t="s">
        <v>1239</v>
      </c>
      <c r="C508" s="41" t="s">
        <v>4870</v>
      </c>
      <c r="D508" s="41" t="s">
        <v>4039</v>
      </c>
      <c r="E508" s="41" t="s">
        <v>4133</v>
      </c>
      <c r="F508" s="91" t="s">
        <v>6404</v>
      </c>
      <c r="G508" s="245">
        <v>1</v>
      </c>
      <c r="H508" s="41" t="s">
        <v>6405</v>
      </c>
      <c r="I508" s="96">
        <v>44028</v>
      </c>
      <c r="J508" s="91" t="s">
        <v>6406</v>
      </c>
      <c r="K508" s="73" t="s">
        <v>6407</v>
      </c>
    </row>
    <row r="509" spans="1:11" s="255" customFormat="1" ht="15" customHeight="1">
      <c r="A509" s="109">
        <v>503</v>
      </c>
      <c r="B509" s="40" t="s">
        <v>1241</v>
      </c>
      <c r="C509" s="41" t="s">
        <v>6408</v>
      </c>
      <c r="D509" s="41" t="s">
        <v>4062</v>
      </c>
      <c r="E509" s="41" t="s">
        <v>4357</v>
      </c>
      <c r="F509" s="41" t="s">
        <v>6409</v>
      </c>
      <c r="G509" s="245">
        <v>1</v>
      </c>
      <c r="H509" s="256">
        <v>43927</v>
      </c>
      <c r="I509" s="96">
        <v>44211</v>
      </c>
      <c r="J509" s="91" t="s">
        <v>6410</v>
      </c>
      <c r="K509" s="73" t="s">
        <v>6411</v>
      </c>
    </row>
    <row r="510" spans="1:11" s="255" customFormat="1" ht="15" customHeight="1">
      <c r="A510" s="109">
        <v>504</v>
      </c>
      <c r="B510" s="40" t="s">
        <v>1244</v>
      </c>
      <c r="C510" s="41" t="s">
        <v>4349</v>
      </c>
      <c r="D510" s="41" t="s">
        <v>4039</v>
      </c>
      <c r="E510" s="41" t="s">
        <v>6412</v>
      </c>
      <c r="F510" s="41" t="s">
        <v>6413</v>
      </c>
      <c r="G510" s="245">
        <v>240</v>
      </c>
      <c r="H510" s="256" t="s">
        <v>6414</v>
      </c>
      <c r="I510" s="96">
        <v>44215</v>
      </c>
      <c r="J510" s="91" t="s">
        <v>6415</v>
      </c>
      <c r="K510" s="73" t="s">
        <v>6416</v>
      </c>
    </row>
    <row r="511" spans="1:11" s="255" customFormat="1" ht="15" customHeight="1">
      <c r="A511" s="109">
        <v>505</v>
      </c>
      <c r="B511" s="40" t="s">
        <v>1145</v>
      </c>
      <c r="C511" s="41" t="s">
        <v>5265</v>
      </c>
      <c r="D511" s="41" t="s">
        <v>5266</v>
      </c>
      <c r="E511" s="41" t="s">
        <v>6244</v>
      </c>
      <c r="F511" s="41" t="s">
        <v>6417</v>
      </c>
      <c r="G511" s="245">
        <v>1</v>
      </c>
      <c r="H511" s="256"/>
      <c r="I511" s="96">
        <v>44191</v>
      </c>
      <c r="J511" s="91" t="s">
        <v>6418</v>
      </c>
      <c r="K511" s="73" t="s">
        <v>6419</v>
      </c>
    </row>
    <row r="512" spans="1:11" s="270" customFormat="1" ht="15" customHeight="1">
      <c r="A512" s="109">
        <v>506</v>
      </c>
      <c r="B512" s="40" t="s">
        <v>1249</v>
      </c>
      <c r="C512" s="41" t="s">
        <v>6079</v>
      </c>
      <c r="D512" s="41" t="s">
        <v>4039</v>
      </c>
      <c r="E512" s="41" t="s">
        <v>6420</v>
      </c>
      <c r="F512" s="41" t="s">
        <v>6421</v>
      </c>
      <c r="G512" s="245">
        <v>1</v>
      </c>
      <c r="H512" s="256"/>
      <c r="I512" s="96"/>
      <c r="J512" s="91" t="s">
        <v>6422</v>
      </c>
      <c r="K512" s="73" t="s">
        <v>6423</v>
      </c>
    </row>
    <row r="513" spans="1:11" s="270" customFormat="1" ht="15" customHeight="1">
      <c r="A513" s="109">
        <v>507</v>
      </c>
      <c r="B513" s="40" t="s">
        <v>1250</v>
      </c>
      <c r="C513" s="41" t="s">
        <v>6424</v>
      </c>
      <c r="D513" s="41" t="s">
        <v>4110</v>
      </c>
      <c r="E513" s="41" t="s">
        <v>6425</v>
      </c>
      <c r="F513" s="41" t="s">
        <v>6426</v>
      </c>
      <c r="G513" s="245">
        <v>1</v>
      </c>
      <c r="H513" s="256"/>
      <c r="I513" s="96">
        <v>44206</v>
      </c>
      <c r="J513" s="91" t="s">
        <v>6427</v>
      </c>
      <c r="K513" s="73" t="s">
        <v>6428</v>
      </c>
    </row>
    <row r="514" spans="1:11" s="270" customFormat="1" ht="15" customHeight="1">
      <c r="A514" s="109">
        <v>508</v>
      </c>
      <c r="B514" s="40" t="s">
        <v>1252</v>
      </c>
      <c r="C514" s="41" t="s">
        <v>6424</v>
      </c>
      <c r="D514" s="41" t="s">
        <v>4226</v>
      </c>
      <c r="E514" s="41" t="s">
        <v>6429</v>
      </c>
      <c r="F514" s="41" t="s">
        <v>6430</v>
      </c>
      <c r="G514" s="245">
        <v>19</v>
      </c>
      <c r="H514" s="256"/>
      <c r="I514" s="96">
        <v>44206</v>
      </c>
      <c r="J514" s="91" t="s">
        <v>6431</v>
      </c>
      <c r="K514" s="73" t="s">
        <v>6432</v>
      </c>
    </row>
    <row r="515" spans="1:11" s="270" customFormat="1" ht="15" customHeight="1">
      <c r="A515" s="109">
        <v>509</v>
      </c>
      <c r="B515" s="40" t="s">
        <v>1253</v>
      </c>
      <c r="C515" s="41" t="s">
        <v>4341</v>
      </c>
      <c r="D515" s="41" t="s">
        <v>4226</v>
      </c>
      <c r="E515" s="41" t="s">
        <v>5017</v>
      </c>
      <c r="F515" s="41" t="s">
        <v>6433</v>
      </c>
      <c r="G515" s="245">
        <v>6</v>
      </c>
      <c r="H515" s="256" t="s">
        <v>6434</v>
      </c>
      <c r="I515" s="96">
        <v>44205</v>
      </c>
      <c r="J515" s="91" t="s">
        <v>6435</v>
      </c>
      <c r="K515" s="73" t="s">
        <v>6436</v>
      </c>
    </row>
    <row r="517" spans="1:11" s="270" customFormat="1" ht="15" customHeight="1">
      <c r="A517" s="109">
        <v>511</v>
      </c>
      <c r="B517" s="40" t="s">
        <v>1257</v>
      </c>
      <c r="C517" s="41" t="s">
        <v>6437</v>
      </c>
      <c r="D517" s="41" t="s">
        <v>4062</v>
      </c>
      <c r="E517" s="41" t="s">
        <v>5119</v>
      </c>
      <c r="F517" s="41" t="s">
        <v>6438</v>
      </c>
      <c r="G517" s="435">
        <v>21</v>
      </c>
      <c r="H517" s="41"/>
      <c r="I517" s="96">
        <v>43980</v>
      </c>
      <c r="J517" s="91" t="s">
        <v>6439</v>
      </c>
      <c r="K517" s="73" t="s">
        <v>6440</v>
      </c>
    </row>
    <row r="518" spans="1:11" s="270" customFormat="1" ht="15" customHeight="1">
      <c r="A518" s="109">
        <v>512</v>
      </c>
      <c r="B518" s="40" t="s">
        <v>1259</v>
      </c>
      <c r="C518" s="41" t="s">
        <v>4381</v>
      </c>
      <c r="D518" s="41" t="s">
        <v>4039</v>
      </c>
      <c r="E518" s="41" t="s">
        <v>4580</v>
      </c>
      <c r="F518" s="41" t="s">
        <v>6441</v>
      </c>
      <c r="G518" s="435">
        <v>61</v>
      </c>
      <c r="H518" s="41" t="s">
        <v>6442</v>
      </c>
      <c r="I518" s="96">
        <v>44044</v>
      </c>
      <c r="J518" s="91" t="s">
        <v>6443</v>
      </c>
      <c r="K518" s="73" t="s">
        <v>6444</v>
      </c>
    </row>
    <row r="519" spans="1:11" s="270" customFormat="1" ht="15" customHeight="1">
      <c r="A519" s="109">
        <v>513</v>
      </c>
      <c r="B519" s="40" t="s">
        <v>1264</v>
      </c>
      <c r="C519" s="41"/>
      <c r="D519" s="41" t="s">
        <v>4792</v>
      </c>
      <c r="E519" s="41"/>
      <c r="F519" s="41"/>
      <c r="G519" s="435">
        <v>484</v>
      </c>
      <c r="H519" s="41"/>
      <c r="I519" s="96">
        <v>43974</v>
      </c>
      <c r="J519" s="436"/>
      <c r="K519" s="436"/>
    </row>
    <row r="520" spans="1:11" s="270" customFormat="1" ht="15" customHeight="1">
      <c r="A520" s="109">
        <v>514</v>
      </c>
      <c r="B520" s="40" t="s">
        <v>1266</v>
      </c>
      <c r="C520" s="41"/>
      <c r="D520" s="41" t="s">
        <v>3923</v>
      </c>
      <c r="E520" s="41"/>
      <c r="F520" s="41" t="s">
        <v>6445</v>
      </c>
      <c r="G520" s="435">
        <v>28</v>
      </c>
      <c r="H520" s="41"/>
      <c r="I520" s="96"/>
      <c r="J520" s="91" t="s">
        <v>6446</v>
      </c>
      <c r="K520" s="436"/>
    </row>
    <row r="521" spans="1:11" s="270" customFormat="1" ht="15" customHeight="1">
      <c r="A521" s="109">
        <v>515</v>
      </c>
      <c r="B521" s="40" t="s">
        <v>1267</v>
      </c>
      <c r="C521" s="41" t="s">
        <v>5650</v>
      </c>
      <c r="D521" s="41" t="s">
        <v>6447</v>
      </c>
      <c r="E521" s="41" t="s">
        <v>4607</v>
      </c>
      <c r="F521" s="41" t="s">
        <v>6448</v>
      </c>
      <c r="G521" s="435">
        <v>125</v>
      </c>
      <c r="H521" s="41" t="s">
        <v>6449</v>
      </c>
      <c r="I521" s="96">
        <v>44001</v>
      </c>
      <c r="J521" s="91" t="s">
        <v>6450</v>
      </c>
      <c r="K521" s="73" t="s">
        <v>6451</v>
      </c>
    </row>
    <row r="522" spans="1:11" s="270" customFormat="1" ht="15" customHeight="1">
      <c r="A522" s="109">
        <v>516</v>
      </c>
      <c r="B522" s="40" t="s">
        <v>1269</v>
      </c>
      <c r="C522" s="41" t="s">
        <v>5613</v>
      </c>
      <c r="D522" s="41" t="s">
        <v>6452</v>
      </c>
      <c r="E522" s="41" t="s">
        <v>6453</v>
      </c>
      <c r="F522" s="41" t="s">
        <v>6454</v>
      </c>
      <c r="G522" s="435">
        <v>11</v>
      </c>
      <c r="H522" s="41" t="s">
        <v>6266</v>
      </c>
      <c r="I522" s="96">
        <v>44004</v>
      </c>
      <c r="J522" s="91" t="s">
        <v>6455</v>
      </c>
      <c r="K522" s="436" t="s">
        <v>6456</v>
      </c>
    </row>
    <row r="523" spans="1:11" s="270" customFormat="1" ht="15" customHeight="1">
      <c r="A523" s="109">
        <v>517</v>
      </c>
      <c r="B523" s="40" t="s">
        <v>2150</v>
      </c>
      <c r="C523" s="41" t="s">
        <v>6457</v>
      </c>
      <c r="D523" s="41" t="s">
        <v>4062</v>
      </c>
      <c r="E523" s="41" t="s">
        <v>4266</v>
      </c>
      <c r="F523" s="41" t="s">
        <v>6458</v>
      </c>
      <c r="G523" s="435">
        <v>146</v>
      </c>
      <c r="H523" s="41" t="s">
        <v>6459</v>
      </c>
      <c r="I523" s="96"/>
      <c r="J523" s="91" t="s">
        <v>6460</v>
      </c>
      <c r="K523" s="436" t="s">
        <v>6461</v>
      </c>
    </row>
    <row r="524" spans="1:11" s="270" customFormat="1" ht="15" customHeight="1">
      <c r="A524" s="109">
        <v>518</v>
      </c>
      <c r="B524" s="40" t="s">
        <v>1276</v>
      </c>
      <c r="C524" s="41"/>
      <c r="D524" s="41" t="s">
        <v>4033</v>
      </c>
      <c r="E524" s="41"/>
      <c r="F524" s="41"/>
      <c r="G524" s="435">
        <v>260</v>
      </c>
      <c r="H524" s="41"/>
      <c r="I524" s="96">
        <v>43980</v>
      </c>
      <c r="J524" s="91" t="s">
        <v>6462</v>
      </c>
      <c r="K524" s="436"/>
    </row>
    <row r="525" spans="1:11" s="270" customFormat="1" ht="15" customHeight="1">
      <c r="A525" s="109">
        <v>519</v>
      </c>
      <c r="B525" s="40" t="s">
        <v>772</v>
      </c>
      <c r="C525" s="41" t="s">
        <v>6463</v>
      </c>
      <c r="D525" s="41" t="s">
        <v>4062</v>
      </c>
      <c r="E525" s="41" t="s">
        <v>4246</v>
      </c>
      <c r="F525" s="41" t="s">
        <v>6464</v>
      </c>
      <c r="G525" s="435">
        <v>17</v>
      </c>
      <c r="H525" s="41" t="s">
        <v>5296</v>
      </c>
      <c r="I525" s="96">
        <v>44229</v>
      </c>
      <c r="J525" s="91" t="s">
        <v>6465</v>
      </c>
      <c r="K525" s="73" t="s">
        <v>6466</v>
      </c>
    </row>
    <row r="526" spans="1:11" s="270" customFormat="1" ht="15" customHeight="1">
      <c r="A526" s="109">
        <v>520</v>
      </c>
      <c r="B526" s="40" t="s">
        <v>1279</v>
      </c>
      <c r="C526" s="41" t="s">
        <v>6467</v>
      </c>
      <c r="D526" s="41" t="s">
        <v>4045</v>
      </c>
      <c r="E526" s="41" t="s">
        <v>4612</v>
      </c>
      <c r="F526" s="41" t="s">
        <v>6468</v>
      </c>
      <c r="G526" s="435">
        <v>1</v>
      </c>
      <c r="H526" s="41"/>
      <c r="I526" s="96">
        <v>44229</v>
      </c>
      <c r="J526" s="91" t="s">
        <v>6469</v>
      </c>
      <c r="K526" s="436" t="s">
        <v>6470</v>
      </c>
    </row>
    <row r="527" spans="1:11" s="270" customFormat="1" ht="15" customHeight="1">
      <c r="A527" s="109">
        <v>521</v>
      </c>
      <c r="B527" s="40" t="s">
        <v>526</v>
      </c>
      <c r="C527" s="41" t="s">
        <v>6471</v>
      </c>
      <c r="D527" s="41" t="s">
        <v>4039</v>
      </c>
      <c r="E527" s="41" t="s">
        <v>4133</v>
      </c>
      <c r="F527" s="41" t="s">
        <v>6472</v>
      </c>
      <c r="G527" s="245">
        <v>276</v>
      </c>
      <c r="H527" s="41" t="s">
        <v>6473</v>
      </c>
      <c r="I527" s="96">
        <v>44228</v>
      </c>
      <c r="J527" s="91" t="s">
        <v>6474</v>
      </c>
      <c r="K527" s="73" t="s">
        <v>6475</v>
      </c>
    </row>
    <row r="529" spans="1:11" s="270" customFormat="1" ht="15" customHeight="1">
      <c r="A529" s="109">
        <v>523</v>
      </c>
      <c r="B529" s="40" t="s">
        <v>1284</v>
      </c>
      <c r="C529" s="41" t="s">
        <v>4251</v>
      </c>
      <c r="D529" s="41" t="s">
        <v>4117</v>
      </c>
      <c r="E529" s="41" t="s">
        <v>6258</v>
      </c>
      <c r="F529" s="41" t="s">
        <v>6476</v>
      </c>
      <c r="G529" s="245">
        <v>8</v>
      </c>
      <c r="H529" s="41" t="s">
        <v>6477</v>
      </c>
      <c r="I529" s="96">
        <v>44228</v>
      </c>
      <c r="J529" s="91" t="s">
        <v>6478</v>
      </c>
      <c r="K529" s="436" t="s">
        <v>6479</v>
      </c>
    </row>
    <row r="530" spans="1:11" s="270" customFormat="1" ht="15" customHeight="1">
      <c r="A530" s="109">
        <v>524</v>
      </c>
      <c r="B530" s="40" t="s">
        <v>1287</v>
      </c>
      <c r="C530" s="41" t="s">
        <v>4251</v>
      </c>
      <c r="D530" s="41" t="s">
        <v>4039</v>
      </c>
      <c r="E530" s="41" t="s">
        <v>4133</v>
      </c>
      <c r="F530" s="41" t="s">
        <v>6480</v>
      </c>
      <c r="G530" s="245">
        <v>25</v>
      </c>
      <c r="H530" s="41" t="s">
        <v>6481</v>
      </c>
      <c r="I530" s="96">
        <v>44228</v>
      </c>
      <c r="J530" s="91" t="s">
        <v>6482</v>
      </c>
      <c r="K530" s="436" t="s">
        <v>6483</v>
      </c>
    </row>
    <row r="531" spans="1:11" s="270" customFormat="1" ht="15" customHeight="1">
      <c r="A531" s="109">
        <v>525</v>
      </c>
      <c r="B531" s="40" t="s">
        <v>1289</v>
      </c>
      <c r="C531" s="41" t="s">
        <v>4251</v>
      </c>
      <c r="D531" s="41" t="s">
        <v>4039</v>
      </c>
      <c r="E531" s="41" t="s">
        <v>4133</v>
      </c>
      <c r="F531" s="41" t="s">
        <v>6484</v>
      </c>
      <c r="G531" s="245">
        <v>90</v>
      </c>
      <c r="H531" s="41"/>
      <c r="I531" s="96">
        <v>44228</v>
      </c>
      <c r="J531" s="91" t="s">
        <v>6485</v>
      </c>
      <c r="K531" s="436" t="s">
        <v>6486</v>
      </c>
    </row>
    <row r="532" spans="1:11" s="270" customFormat="1" ht="15" customHeight="1">
      <c r="A532" s="109">
        <v>526</v>
      </c>
      <c r="B532" s="40" t="s">
        <v>1291</v>
      </c>
      <c r="C532" s="41" t="s">
        <v>4251</v>
      </c>
      <c r="D532" s="41" t="s">
        <v>4039</v>
      </c>
      <c r="E532" s="41" t="s">
        <v>4641</v>
      </c>
      <c r="F532" s="41" t="s">
        <v>6487</v>
      </c>
      <c r="G532" s="245">
        <v>10</v>
      </c>
      <c r="H532" s="41" t="s">
        <v>6326</v>
      </c>
      <c r="I532" s="96">
        <v>44228</v>
      </c>
      <c r="J532" s="91" t="s">
        <v>6488</v>
      </c>
      <c r="K532" s="436" t="s">
        <v>6489</v>
      </c>
    </row>
    <row r="533" spans="1:11" s="270" customFormat="1" ht="15" customHeight="1">
      <c r="A533" s="109">
        <v>527</v>
      </c>
      <c r="B533" s="40" t="s">
        <v>1292</v>
      </c>
      <c r="C533" s="41" t="s">
        <v>6490</v>
      </c>
      <c r="D533" s="41" t="s">
        <v>4039</v>
      </c>
      <c r="E533" s="41" t="s">
        <v>4351</v>
      </c>
      <c r="F533" s="41" t="s">
        <v>6491</v>
      </c>
      <c r="G533" s="245">
        <v>83</v>
      </c>
      <c r="H533" s="41" t="s">
        <v>6492</v>
      </c>
      <c r="I533" s="96">
        <v>44225</v>
      </c>
      <c r="J533" s="91" t="s">
        <v>6493</v>
      </c>
      <c r="K533" s="436" t="s">
        <v>6494</v>
      </c>
    </row>
    <row r="534" spans="1:11" s="270" customFormat="1" ht="15" customHeight="1">
      <c r="A534" s="109">
        <v>528</v>
      </c>
      <c r="B534" s="40" t="s">
        <v>1297</v>
      </c>
      <c r="C534" s="41" t="s">
        <v>4459</v>
      </c>
      <c r="D534" s="41" t="s">
        <v>4039</v>
      </c>
      <c r="E534" s="41" t="s">
        <v>6495</v>
      </c>
      <c r="F534" s="41" t="s">
        <v>6496</v>
      </c>
      <c r="G534" s="245">
        <v>1</v>
      </c>
      <c r="H534" s="41"/>
      <c r="I534" s="96">
        <v>44224</v>
      </c>
      <c r="J534" s="91" t="s">
        <v>6497</v>
      </c>
      <c r="K534" s="436" t="s">
        <v>6498</v>
      </c>
    </row>
    <row r="535" spans="1:11" s="270" customFormat="1" ht="15" customHeight="1">
      <c r="A535" s="109">
        <v>529</v>
      </c>
      <c r="B535" s="40" t="s">
        <v>1299</v>
      </c>
      <c r="C535" s="41" t="s">
        <v>4535</v>
      </c>
      <c r="D535" s="41" t="s">
        <v>5830</v>
      </c>
      <c r="E535" s="41" t="s">
        <v>6499</v>
      </c>
      <c r="F535" s="271" t="s">
        <v>6500</v>
      </c>
      <c r="G535" s="435">
        <v>8485</v>
      </c>
      <c r="H535" s="41" t="s">
        <v>6501</v>
      </c>
      <c r="I535" s="96">
        <v>44229</v>
      </c>
      <c r="J535" s="91" t="s">
        <v>6502</v>
      </c>
      <c r="K535" s="436" t="s">
        <v>6503</v>
      </c>
    </row>
    <row r="536" spans="1:11" s="270" customFormat="1" ht="15" customHeight="1">
      <c r="A536" s="109">
        <v>530</v>
      </c>
      <c r="B536" s="40" t="s">
        <v>1300</v>
      </c>
      <c r="C536" s="41" t="s">
        <v>5318</v>
      </c>
      <c r="D536" s="41" t="s">
        <v>6005</v>
      </c>
      <c r="E536" s="41"/>
      <c r="F536" s="271" t="s">
        <v>6504</v>
      </c>
      <c r="G536" s="435">
        <v>79</v>
      </c>
      <c r="H536" s="41" t="s">
        <v>6505</v>
      </c>
      <c r="I536" s="96">
        <v>44223</v>
      </c>
      <c r="J536" s="91" t="s">
        <v>6506</v>
      </c>
      <c r="K536" s="436" t="s">
        <v>6507</v>
      </c>
    </row>
    <row r="537" spans="1:11" s="270" customFormat="1" ht="15" customHeight="1">
      <c r="A537" s="109">
        <v>531</v>
      </c>
      <c r="B537" s="40" t="s">
        <v>1305</v>
      </c>
      <c r="C537" s="41" t="s">
        <v>6508</v>
      </c>
      <c r="D537" s="41" t="s">
        <v>6153</v>
      </c>
      <c r="E537" s="41" t="s">
        <v>6509</v>
      </c>
      <c r="F537" s="271" t="s">
        <v>6510</v>
      </c>
      <c r="G537" s="435">
        <v>2</v>
      </c>
      <c r="H537" s="41" t="s">
        <v>6511</v>
      </c>
      <c r="I537" s="96">
        <v>44223</v>
      </c>
      <c r="J537" s="91" t="s">
        <v>6512</v>
      </c>
      <c r="K537" s="436" t="s">
        <v>6513</v>
      </c>
    </row>
    <row r="538" spans="1:11" s="270" customFormat="1" ht="15" customHeight="1">
      <c r="A538" s="109">
        <v>532</v>
      </c>
      <c r="B538" s="40" t="s">
        <v>1310</v>
      </c>
      <c r="C538" s="41" t="s">
        <v>6318</v>
      </c>
      <c r="D538" s="41" t="s">
        <v>6514</v>
      </c>
      <c r="E538" s="41" t="s">
        <v>4110</v>
      </c>
      <c r="F538" s="91" t="s">
        <v>6515</v>
      </c>
      <c r="G538" s="435">
        <v>13</v>
      </c>
      <c r="H538" s="41" t="s">
        <v>6516</v>
      </c>
      <c r="I538" s="96"/>
      <c r="J538" s="91" t="s">
        <v>6515</v>
      </c>
      <c r="K538" s="436" t="s">
        <v>6517</v>
      </c>
    </row>
    <row r="539" spans="1:11" s="270" customFormat="1" ht="15" customHeight="1">
      <c r="A539" s="109">
        <v>533</v>
      </c>
      <c r="B539" s="40" t="s">
        <v>1312</v>
      </c>
      <c r="C539" s="41" t="s">
        <v>6518</v>
      </c>
      <c r="D539" s="41" t="s">
        <v>5259</v>
      </c>
      <c r="E539" s="41" t="s">
        <v>5367</v>
      </c>
      <c r="F539" s="91" t="s">
        <v>6519</v>
      </c>
      <c r="G539" s="435">
        <v>106</v>
      </c>
      <c r="H539" s="41" t="s">
        <v>6520</v>
      </c>
      <c r="I539" s="96">
        <v>44218</v>
      </c>
      <c r="J539" s="91" t="s">
        <v>6521</v>
      </c>
      <c r="K539" s="436" t="s">
        <v>6522</v>
      </c>
    </row>
    <row r="540" spans="1:11" s="270" customFormat="1" ht="15" customHeight="1">
      <c r="A540" s="109">
        <v>534</v>
      </c>
      <c r="B540" s="40" t="s">
        <v>1315</v>
      </c>
      <c r="C540" s="41" t="s">
        <v>6523</v>
      </c>
      <c r="D540" s="41" t="s">
        <v>5763</v>
      </c>
      <c r="E540" s="41"/>
      <c r="F540" s="91" t="s">
        <v>6524</v>
      </c>
      <c r="G540" s="435">
        <v>41</v>
      </c>
      <c r="H540" s="41" t="s">
        <v>6525</v>
      </c>
      <c r="I540" s="96">
        <v>44218</v>
      </c>
      <c r="J540" s="91" t="s">
        <v>6526</v>
      </c>
      <c r="K540" s="436" t="s">
        <v>6527</v>
      </c>
    </row>
    <row r="541" spans="1:11" s="270" customFormat="1" ht="15" customHeight="1">
      <c r="A541" s="109">
        <v>535</v>
      </c>
      <c r="B541" s="40" t="s">
        <v>1316</v>
      </c>
      <c r="C541" s="41" t="s">
        <v>6528</v>
      </c>
      <c r="D541" s="41" t="s">
        <v>6357</v>
      </c>
      <c r="E541" s="41" t="s">
        <v>6529</v>
      </c>
      <c r="F541" s="91" t="s">
        <v>6530</v>
      </c>
      <c r="G541" s="245">
        <v>1</v>
      </c>
      <c r="H541" s="41"/>
      <c r="I541" s="96"/>
      <c r="J541" s="91" t="s">
        <v>6531</v>
      </c>
      <c r="K541" s="436" t="s">
        <v>6532</v>
      </c>
    </row>
    <row r="542" spans="1:11" s="270" customFormat="1" ht="15" customHeight="1">
      <c r="A542" s="109">
        <v>536</v>
      </c>
      <c r="B542" s="109" t="s">
        <v>1317</v>
      </c>
      <c r="C542" s="41" t="s">
        <v>6533</v>
      </c>
      <c r="D542" s="41" t="s">
        <v>5337</v>
      </c>
      <c r="E542" s="41" t="s">
        <v>6534</v>
      </c>
      <c r="F542" s="91" t="s">
        <v>6535</v>
      </c>
      <c r="G542" s="245">
        <v>32</v>
      </c>
      <c r="H542" s="41" t="s">
        <v>6536</v>
      </c>
      <c r="I542" s="96">
        <v>44217</v>
      </c>
      <c r="J542" s="91" t="s">
        <v>6537</v>
      </c>
      <c r="K542" s="436"/>
    </row>
    <row r="543" spans="1:11" s="270" customFormat="1" ht="15" customHeight="1">
      <c r="A543" s="109">
        <v>537</v>
      </c>
      <c r="B543" s="109" t="s">
        <v>1322</v>
      </c>
      <c r="C543" s="41" t="s">
        <v>6538</v>
      </c>
      <c r="D543" s="41" t="s">
        <v>5992</v>
      </c>
      <c r="E543" s="41"/>
      <c r="F543" s="91" t="s">
        <v>6539</v>
      </c>
      <c r="G543" s="245">
        <v>133</v>
      </c>
      <c r="H543" s="41" t="s">
        <v>6540</v>
      </c>
      <c r="I543" s="96">
        <v>44214</v>
      </c>
      <c r="J543" s="91" t="s">
        <v>6541</v>
      </c>
      <c r="K543" s="73" t="s">
        <v>6542</v>
      </c>
    </row>
    <row r="544" spans="1:11" s="270" customFormat="1" ht="15" customHeight="1">
      <c r="A544" s="109">
        <v>538</v>
      </c>
      <c r="B544" s="109" t="s">
        <v>1324</v>
      </c>
      <c r="C544" s="41" t="s">
        <v>4640</v>
      </c>
      <c r="D544" s="41" t="s">
        <v>4226</v>
      </c>
      <c r="E544" s="41" t="s">
        <v>5017</v>
      </c>
      <c r="F544" s="91" t="s">
        <v>5853</v>
      </c>
      <c r="G544" s="245">
        <v>21</v>
      </c>
      <c r="H544" s="41" t="s">
        <v>6543</v>
      </c>
      <c r="I544" s="96">
        <v>44232</v>
      </c>
      <c r="J544" s="91" t="s">
        <v>6544</v>
      </c>
      <c r="K544" s="436" t="s">
        <v>6545</v>
      </c>
    </row>
    <row r="545" spans="1:40" s="270" customFormat="1" ht="15" customHeight="1">
      <c r="A545" s="109">
        <v>539</v>
      </c>
      <c r="B545" s="109" t="s">
        <v>1326</v>
      </c>
      <c r="C545" s="41" t="s">
        <v>6546</v>
      </c>
      <c r="D545" s="41" t="s">
        <v>5763</v>
      </c>
      <c r="E545" s="41" t="s">
        <v>6547</v>
      </c>
      <c r="F545" s="91" t="s">
        <v>6548</v>
      </c>
      <c r="G545" s="245">
        <v>1</v>
      </c>
      <c r="H545" s="41"/>
      <c r="I545" s="96">
        <v>44231</v>
      </c>
      <c r="J545" s="91" t="s">
        <v>6549</v>
      </c>
      <c r="K545" s="436" t="s">
        <v>6550</v>
      </c>
      <c r="L545" s="436"/>
      <c r="M545" s="436"/>
      <c r="N545" s="436"/>
      <c r="O545" s="436"/>
      <c r="P545" s="436"/>
      <c r="Q545" s="436"/>
      <c r="R545" s="436"/>
      <c r="S545" s="436"/>
      <c r="T545" s="436"/>
      <c r="U545" s="436"/>
      <c r="V545" s="436"/>
      <c r="W545" s="436"/>
      <c r="X545" s="436"/>
      <c r="Y545" s="436"/>
      <c r="Z545" s="436"/>
      <c r="AA545" s="436"/>
      <c r="AB545" s="436"/>
      <c r="AC545" s="436"/>
      <c r="AD545" s="436"/>
      <c r="AE545" s="436"/>
      <c r="AF545" s="436"/>
      <c r="AG545" s="436"/>
      <c r="AH545" s="436"/>
      <c r="AI545" s="436"/>
      <c r="AJ545" s="436"/>
      <c r="AK545" s="436"/>
      <c r="AL545" s="436"/>
      <c r="AM545" s="436"/>
      <c r="AN545" s="436"/>
    </row>
    <row r="546" spans="1:40" ht="13">
      <c r="A546" s="40">
        <v>540</v>
      </c>
      <c r="B546" s="40" t="s">
        <v>1328</v>
      </c>
      <c r="C546" s="41" t="s">
        <v>6551</v>
      </c>
      <c r="D546" s="41" t="s">
        <v>4033</v>
      </c>
      <c r="E546" s="41" t="s">
        <v>4034</v>
      </c>
      <c r="F546" s="441" t="s">
        <v>6552</v>
      </c>
      <c r="G546" s="41">
        <v>65</v>
      </c>
      <c r="H546" s="41" t="s">
        <v>6553</v>
      </c>
      <c r="I546" s="74">
        <v>44236</v>
      </c>
      <c r="J546" s="441" t="s">
        <v>6554</v>
      </c>
      <c r="K546" s="441" t="s">
        <v>6555</v>
      </c>
      <c r="L546" s="441"/>
      <c r="M546" s="441"/>
      <c r="N546" s="441"/>
      <c r="O546" s="441"/>
      <c r="P546" s="441"/>
      <c r="Q546" s="441"/>
      <c r="R546" s="441"/>
      <c r="S546" s="441"/>
      <c r="T546" s="441"/>
      <c r="U546" s="441"/>
      <c r="V546" s="441"/>
      <c r="W546" s="441"/>
      <c r="X546" s="441"/>
      <c r="Y546" s="441"/>
      <c r="Z546" s="441"/>
      <c r="AA546" s="436"/>
      <c r="AB546" s="436"/>
      <c r="AC546" s="436"/>
      <c r="AD546" s="436"/>
      <c r="AE546" s="436"/>
      <c r="AF546" s="436"/>
      <c r="AG546" s="436"/>
      <c r="AH546" s="436"/>
      <c r="AI546" s="436"/>
      <c r="AJ546" s="436"/>
      <c r="AK546" s="436"/>
      <c r="AL546" s="436"/>
      <c r="AM546" s="436"/>
      <c r="AN546" s="436"/>
    </row>
    <row r="547" spans="1:40" s="275" customFormat="1" ht="13">
      <c r="A547" s="40">
        <v>541</v>
      </c>
      <c r="B547" s="40" t="s">
        <v>1333</v>
      </c>
      <c r="C547" s="41" t="s">
        <v>5265</v>
      </c>
      <c r="D547" s="41" t="s">
        <v>4039</v>
      </c>
      <c r="E547" s="41" t="s">
        <v>4481</v>
      </c>
      <c r="F547" s="41" t="s">
        <v>6556</v>
      </c>
      <c r="G547" s="41">
        <v>50</v>
      </c>
      <c r="H547" s="41" t="s">
        <v>5296</v>
      </c>
      <c r="I547" s="74">
        <v>44202</v>
      </c>
      <c r="J547" s="441" t="s">
        <v>6557</v>
      </c>
      <c r="K547" s="446" t="s">
        <v>6558</v>
      </c>
      <c r="L547" s="441"/>
      <c r="M547" s="441"/>
      <c r="N547" s="441"/>
      <c r="O547" s="441"/>
      <c r="P547" s="441"/>
      <c r="Q547" s="441"/>
      <c r="R547" s="441"/>
      <c r="S547" s="441"/>
      <c r="T547" s="441"/>
      <c r="U547" s="441"/>
      <c r="V547" s="441"/>
      <c r="W547" s="441"/>
      <c r="X547" s="441"/>
      <c r="Y547" s="441"/>
      <c r="Z547" s="441"/>
      <c r="AA547" s="436"/>
      <c r="AB547" s="436"/>
      <c r="AC547" s="436"/>
      <c r="AD547" s="436"/>
      <c r="AE547" s="436"/>
      <c r="AF547" s="436"/>
      <c r="AG547" s="436"/>
      <c r="AH547" s="436"/>
      <c r="AI547" s="436"/>
      <c r="AJ547" s="436"/>
      <c r="AK547" s="436"/>
      <c r="AL547" s="436"/>
      <c r="AM547" s="436"/>
      <c r="AN547" s="436"/>
    </row>
    <row r="548" spans="1:40" s="275" customFormat="1" ht="13">
      <c r="A548" s="40">
        <v>542</v>
      </c>
      <c r="B548" s="40" t="s">
        <v>1334</v>
      </c>
      <c r="C548" s="41" t="s">
        <v>6559</v>
      </c>
      <c r="D548" s="41" t="s">
        <v>4226</v>
      </c>
      <c r="E548" s="41" t="s">
        <v>6560</v>
      </c>
      <c r="F548" s="41" t="s">
        <v>6561</v>
      </c>
      <c r="G548" s="41">
        <v>350</v>
      </c>
      <c r="H548" s="41" t="s">
        <v>6562</v>
      </c>
      <c r="I548" s="74">
        <v>44231</v>
      </c>
      <c r="J548" s="41" t="s">
        <v>6563</v>
      </c>
      <c r="K548" s="446" t="s">
        <v>6564</v>
      </c>
      <c r="L548" s="441"/>
      <c r="M548" s="441"/>
      <c r="N548" s="441"/>
      <c r="O548" s="441"/>
      <c r="P548" s="441"/>
      <c r="Q548" s="441"/>
      <c r="R548" s="441"/>
      <c r="S548" s="441"/>
      <c r="T548" s="441"/>
      <c r="U548" s="441"/>
      <c r="V548" s="441"/>
      <c r="W548" s="441"/>
      <c r="X548" s="441"/>
      <c r="Y548" s="441"/>
      <c r="Z548" s="441"/>
      <c r="AA548" s="436"/>
      <c r="AB548" s="436"/>
      <c r="AC548" s="436"/>
      <c r="AD548" s="436"/>
      <c r="AE548" s="436"/>
      <c r="AF548" s="436"/>
      <c r="AG548" s="436"/>
      <c r="AH548" s="436"/>
      <c r="AI548" s="436"/>
      <c r="AJ548" s="436"/>
      <c r="AK548" s="436"/>
      <c r="AL548" s="436"/>
      <c r="AM548" s="436"/>
      <c r="AN548" s="436"/>
    </row>
    <row r="549" spans="1:40" s="275" customFormat="1" ht="13">
      <c r="A549" s="40">
        <v>543</v>
      </c>
      <c r="B549" s="40" t="s">
        <v>1335</v>
      </c>
      <c r="C549" s="41" t="s">
        <v>6565</v>
      </c>
      <c r="D549" s="41" t="s">
        <v>4039</v>
      </c>
      <c r="E549" s="41" t="s">
        <v>6566</v>
      </c>
      <c r="F549" s="41" t="s">
        <v>6567</v>
      </c>
      <c r="G549" s="41">
        <v>1</v>
      </c>
      <c r="H549" s="41"/>
      <c r="I549" s="74">
        <v>44222</v>
      </c>
      <c r="J549" s="41" t="s">
        <v>6568</v>
      </c>
      <c r="K549" s="446" t="s">
        <v>6569</v>
      </c>
      <c r="L549" s="441"/>
      <c r="M549" s="441"/>
      <c r="N549" s="441"/>
      <c r="O549" s="441"/>
      <c r="P549" s="441"/>
      <c r="Q549" s="441"/>
      <c r="R549" s="441"/>
      <c r="S549" s="441"/>
      <c r="T549" s="441"/>
      <c r="U549" s="441"/>
      <c r="V549" s="441"/>
      <c r="W549" s="441"/>
      <c r="X549" s="441"/>
      <c r="Y549" s="441"/>
      <c r="Z549" s="441"/>
      <c r="AA549" s="436"/>
      <c r="AB549" s="436"/>
      <c r="AC549" s="436"/>
      <c r="AD549" s="436"/>
      <c r="AE549" s="436"/>
      <c r="AF549" s="436"/>
      <c r="AG549" s="436"/>
      <c r="AH549" s="436"/>
      <c r="AI549" s="436"/>
      <c r="AJ549" s="436"/>
      <c r="AK549" s="436"/>
      <c r="AL549" s="436"/>
      <c r="AM549" s="436"/>
      <c r="AN549" s="436"/>
    </row>
    <row r="550" spans="1:40" ht="13">
      <c r="A550" s="40">
        <v>544</v>
      </c>
      <c r="B550" s="40" t="s">
        <v>1338</v>
      </c>
      <c r="C550" s="41" t="s">
        <v>6307</v>
      </c>
      <c r="D550" s="41" t="s">
        <v>6308</v>
      </c>
      <c r="E550" s="41" t="s">
        <v>6570</v>
      </c>
      <c r="F550" s="91" t="s">
        <v>6571</v>
      </c>
      <c r="G550" s="41">
        <v>11</v>
      </c>
      <c r="H550" s="41" t="s">
        <v>6572</v>
      </c>
      <c r="I550" s="74">
        <v>44182</v>
      </c>
      <c r="J550" s="441" t="s">
        <v>6573</v>
      </c>
      <c r="K550" s="441" t="s">
        <v>6574</v>
      </c>
      <c r="L550" s="441"/>
      <c r="M550" s="441"/>
      <c r="N550" s="441"/>
      <c r="O550" s="441"/>
      <c r="P550" s="441"/>
      <c r="Q550" s="441"/>
      <c r="R550" s="441"/>
      <c r="S550" s="441"/>
      <c r="T550" s="441"/>
      <c r="U550" s="441"/>
      <c r="V550" s="441"/>
      <c r="W550" s="441"/>
      <c r="X550" s="441"/>
      <c r="Y550" s="441"/>
      <c r="Z550" s="441"/>
      <c r="AA550" s="436"/>
      <c r="AB550" s="436"/>
      <c r="AC550" s="436"/>
      <c r="AD550" s="436"/>
      <c r="AE550" s="436"/>
      <c r="AF550" s="436"/>
      <c r="AG550" s="436"/>
      <c r="AH550" s="436"/>
      <c r="AI550" s="436"/>
      <c r="AJ550" s="436"/>
      <c r="AK550" s="436"/>
      <c r="AL550" s="436"/>
      <c r="AM550" s="436"/>
      <c r="AN550" s="436"/>
    </row>
    <row r="551" spans="1:40" s="275" customFormat="1" ht="13">
      <c r="A551" s="40">
        <v>545</v>
      </c>
      <c r="B551" s="40" t="s">
        <v>1340</v>
      </c>
      <c r="C551" s="41" t="s">
        <v>5230</v>
      </c>
      <c r="D551" s="41" t="s">
        <v>4039</v>
      </c>
      <c r="E551" s="41" t="s">
        <v>6575</v>
      </c>
      <c r="F551" s="91" t="s">
        <v>6576</v>
      </c>
      <c r="G551" s="41">
        <v>91</v>
      </c>
      <c r="H551" s="41" t="s">
        <v>6226</v>
      </c>
      <c r="I551" s="74">
        <v>44233</v>
      </c>
      <c r="J551" s="441" t="s">
        <v>6577</v>
      </c>
      <c r="K551" s="441" t="s">
        <v>6578</v>
      </c>
      <c r="L551" s="441"/>
      <c r="M551" s="441"/>
      <c r="N551" s="441"/>
      <c r="O551" s="441"/>
      <c r="P551" s="441"/>
      <c r="Q551" s="441"/>
      <c r="R551" s="441"/>
      <c r="S551" s="441"/>
      <c r="T551" s="441"/>
      <c r="U551" s="441"/>
      <c r="V551" s="441"/>
      <c r="W551" s="441"/>
      <c r="X551" s="441"/>
      <c r="Y551" s="441"/>
      <c r="Z551" s="441"/>
      <c r="AA551" s="436"/>
      <c r="AB551" s="436"/>
      <c r="AC551" s="436"/>
      <c r="AD551" s="436"/>
      <c r="AE551" s="436"/>
      <c r="AF551" s="436"/>
      <c r="AG551" s="436"/>
      <c r="AH551" s="436"/>
      <c r="AI551" s="436"/>
      <c r="AJ551" s="436"/>
      <c r="AK551" s="436"/>
      <c r="AL551" s="436"/>
      <c r="AM551" s="436"/>
      <c r="AN551" s="436"/>
    </row>
    <row r="552" spans="1:40" s="275" customFormat="1" ht="13">
      <c r="A552" s="40">
        <v>546</v>
      </c>
      <c r="B552" s="40" t="s">
        <v>1344</v>
      </c>
      <c r="C552" s="41" t="s">
        <v>5925</v>
      </c>
      <c r="D552" s="41" t="s">
        <v>6579</v>
      </c>
      <c r="E552" s="41" t="s">
        <v>6580</v>
      </c>
      <c r="F552" s="91" t="s">
        <v>6581</v>
      </c>
      <c r="G552" s="41">
        <v>35</v>
      </c>
      <c r="H552" s="41" t="s">
        <v>6582</v>
      </c>
      <c r="I552" s="74">
        <v>44162</v>
      </c>
      <c r="J552" s="441" t="s">
        <v>6583</v>
      </c>
      <c r="K552" s="446" t="s">
        <v>6584</v>
      </c>
      <c r="L552" s="441"/>
      <c r="M552" s="441"/>
      <c r="N552" s="441"/>
      <c r="O552" s="441"/>
      <c r="P552" s="441"/>
      <c r="Q552" s="441"/>
      <c r="R552" s="441"/>
      <c r="S552" s="441"/>
      <c r="T552" s="441"/>
      <c r="U552" s="441"/>
      <c r="V552" s="441"/>
      <c r="W552" s="441"/>
      <c r="X552" s="441"/>
      <c r="Y552" s="441"/>
      <c r="Z552" s="441"/>
      <c r="AA552" s="436"/>
      <c r="AB552" s="436"/>
      <c r="AC552" s="436"/>
      <c r="AD552" s="436"/>
      <c r="AE552" s="436"/>
      <c r="AF552" s="436"/>
      <c r="AG552" s="436"/>
      <c r="AH552" s="436"/>
      <c r="AI552" s="436"/>
      <c r="AJ552" s="436"/>
      <c r="AK552" s="436"/>
      <c r="AL552" s="436"/>
      <c r="AM552" s="436"/>
      <c r="AN552" s="436"/>
    </row>
    <row r="553" spans="1:40" s="275" customFormat="1" ht="13">
      <c r="A553" s="40">
        <v>547</v>
      </c>
      <c r="B553" s="40" t="s">
        <v>1345</v>
      </c>
      <c r="C553" s="41" t="s">
        <v>6585</v>
      </c>
      <c r="D553" s="41" t="s">
        <v>4039</v>
      </c>
      <c r="E553" s="41" t="s">
        <v>4386</v>
      </c>
      <c r="F553" s="91" t="s">
        <v>6586</v>
      </c>
      <c r="G553" s="41">
        <v>34</v>
      </c>
      <c r="H553" s="41" t="s">
        <v>6587</v>
      </c>
      <c r="I553" s="74">
        <v>44228</v>
      </c>
      <c r="J553" s="441" t="s">
        <v>6588</v>
      </c>
      <c r="K553" s="446" t="s">
        <v>6589</v>
      </c>
      <c r="L553" s="441"/>
      <c r="M553" s="441"/>
      <c r="N553" s="441"/>
      <c r="O553" s="441"/>
      <c r="P553" s="441"/>
      <c r="Q553" s="441"/>
      <c r="R553" s="441"/>
      <c r="S553" s="441"/>
      <c r="T553" s="441"/>
      <c r="U553" s="441"/>
      <c r="V553" s="441"/>
      <c r="W553" s="441"/>
      <c r="X553" s="441"/>
      <c r="Y553" s="441"/>
      <c r="Z553" s="441"/>
      <c r="AA553" s="436"/>
      <c r="AB553" s="436"/>
      <c r="AC553" s="436"/>
      <c r="AD553" s="436"/>
      <c r="AE553" s="436"/>
      <c r="AF553" s="436"/>
      <c r="AG553" s="436"/>
      <c r="AH553" s="436"/>
      <c r="AI553" s="436"/>
      <c r="AJ553" s="436"/>
      <c r="AK553" s="436"/>
      <c r="AL553" s="436"/>
      <c r="AM553" s="436"/>
      <c r="AN553" s="436"/>
    </row>
    <row r="554" spans="1:40" s="275" customFormat="1" ht="13">
      <c r="A554" s="40">
        <v>548</v>
      </c>
      <c r="B554" s="40" t="s">
        <v>1348</v>
      </c>
      <c r="C554" s="41" t="s">
        <v>6590</v>
      </c>
      <c r="D554" s="41" t="s">
        <v>6004</v>
      </c>
      <c r="E554" s="41" t="s">
        <v>6005</v>
      </c>
      <c r="F554" s="91" t="s">
        <v>6591</v>
      </c>
      <c r="G554" s="41">
        <v>1</v>
      </c>
      <c r="H554" s="41"/>
      <c r="I554" s="74">
        <v>44231</v>
      </c>
      <c r="J554" s="441" t="s">
        <v>6592</v>
      </c>
      <c r="K554" s="446" t="s">
        <v>6593</v>
      </c>
      <c r="L554" s="441"/>
      <c r="M554" s="441"/>
      <c r="N554" s="441"/>
      <c r="O554" s="441"/>
      <c r="P554" s="441"/>
      <c r="Q554" s="441"/>
      <c r="R554" s="441"/>
      <c r="S554" s="441"/>
      <c r="T554" s="441"/>
      <c r="U554" s="441"/>
      <c r="V554" s="441"/>
      <c r="W554" s="441"/>
      <c r="X554" s="441"/>
      <c r="Y554" s="441"/>
      <c r="Z554" s="441"/>
      <c r="AA554" s="436"/>
      <c r="AB554" s="436"/>
      <c r="AC554" s="436"/>
      <c r="AD554" s="436"/>
      <c r="AE554" s="436"/>
      <c r="AF554" s="436"/>
      <c r="AG554" s="436"/>
      <c r="AH554" s="436"/>
      <c r="AI554" s="436"/>
      <c r="AJ554" s="436"/>
      <c r="AK554" s="436"/>
      <c r="AL554" s="436"/>
      <c r="AM554" s="436"/>
      <c r="AN554" s="436"/>
    </row>
    <row r="555" spans="1:40" s="275" customFormat="1" ht="13">
      <c r="A555" s="40">
        <v>549</v>
      </c>
      <c r="B555" s="40" t="s">
        <v>1350</v>
      </c>
      <c r="C555" s="41" t="s">
        <v>5650</v>
      </c>
      <c r="D555" s="41" t="s">
        <v>4039</v>
      </c>
      <c r="E555" s="41" t="s">
        <v>4764</v>
      </c>
      <c r="F555" s="91" t="s">
        <v>6594</v>
      </c>
      <c r="G555" s="41">
        <v>39</v>
      </c>
      <c r="H555" s="41" t="s">
        <v>6595</v>
      </c>
      <c r="I555" s="74">
        <v>44222</v>
      </c>
      <c r="J555" s="441" t="s">
        <v>6596</v>
      </c>
      <c r="K555" s="446" t="s">
        <v>6597</v>
      </c>
      <c r="L555" s="441"/>
      <c r="M555" s="441"/>
      <c r="N555" s="441"/>
      <c r="O555" s="441"/>
      <c r="P555" s="441"/>
      <c r="Q555" s="441"/>
      <c r="R555" s="441"/>
      <c r="S555" s="441"/>
      <c r="T555" s="441"/>
      <c r="U555" s="441"/>
      <c r="V555" s="441"/>
      <c r="W555" s="441"/>
      <c r="X555" s="441"/>
      <c r="Y555" s="441"/>
      <c r="Z555" s="441"/>
      <c r="AA555" s="436"/>
      <c r="AB555" s="436"/>
      <c r="AC555" s="436"/>
      <c r="AD555" s="436"/>
      <c r="AE555" s="436"/>
      <c r="AF555" s="436"/>
      <c r="AG555" s="436"/>
      <c r="AH555" s="436"/>
      <c r="AI555" s="436"/>
      <c r="AJ555" s="436"/>
      <c r="AK555" s="436"/>
      <c r="AL555" s="436"/>
      <c r="AM555" s="436"/>
      <c r="AN555" s="436"/>
    </row>
    <row r="556" spans="1:40" s="275" customFormat="1" ht="13">
      <c r="A556" s="40">
        <v>550</v>
      </c>
      <c r="B556" s="40" t="s">
        <v>1353</v>
      </c>
      <c r="C556" s="41" t="s">
        <v>6598</v>
      </c>
      <c r="D556" s="41" t="s">
        <v>4045</v>
      </c>
      <c r="E556" s="41" t="s">
        <v>4618</v>
      </c>
      <c r="F556" s="91" t="s">
        <v>6599</v>
      </c>
      <c r="G556" s="41">
        <v>1</v>
      </c>
      <c r="H556" s="41"/>
      <c r="I556" s="74">
        <v>44242</v>
      </c>
      <c r="J556" s="441" t="s">
        <v>6600</v>
      </c>
      <c r="K556" s="446" t="s">
        <v>6601</v>
      </c>
      <c r="L556" s="441"/>
      <c r="M556" s="441"/>
      <c r="N556" s="441"/>
      <c r="O556" s="441"/>
      <c r="P556" s="441"/>
      <c r="Q556" s="441"/>
      <c r="R556" s="441"/>
      <c r="S556" s="441"/>
      <c r="T556" s="441"/>
      <c r="U556" s="441"/>
      <c r="V556" s="441"/>
      <c r="W556" s="441"/>
      <c r="X556" s="441"/>
      <c r="Y556" s="441"/>
      <c r="Z556" s="441"/>
      <c r="AA556" s="436"/>
      <c r="AB556" s="436"/>
      <c r="AC556" s="436"/>
      <c r="AD556" s="436"/>
      <c r="AE556" s="436"/>
      <c r="AF556" s="436"/>
      <c r="AG556" s="436"/>
      <c r="AH556" s="436"/>
      <c r="AI556" s="436"/>
      <c r="AJ556" s="436"/>
      <c r="AK556" s="436"/>
      <c r="AL556" s="436"/>
      <c r="AM556" s="436"/>
      <c r="AN556" s="436"/>
    </row>
    <row r="557" spans="1:40" s="275" customFormat="1" ht="13">
      <c r="A557" s="40">
        <v>551</v>
      </c>
      <c r="B557" s="40" t="s">
        <v>1355</v>
      </c>
      <c r="C557" s="41" t="s">
        <v>6602</v>
      </c>
      <c r="D557" s="41" t="s">
        <v>3923</v>
      </c>
      <c r="E557" s="41" t="s">
        <v>4734</v>
      </c>
      <c r="F557" s="91" t="s">
        <v>6603</v>
      </c>
      <c r="G557" s="41">
        <v>1</v>
      </c>
      <c r="H557" s="41"/>
      <c r="I557" s="74">
        <v>44215</v>
      </c>
      <c r="J557" s="441" t="s">
        <v>6604</v>
      </c>
      <c r="K557" s="446" t="s">
        <v>6605</v>
      </c>
      <c r="L557" s="441"/>
      <c r="M557" s="441"/>
      <c r="N557" s="441"/>
      <c r="O557" s="441"/>
      <c r="P557" s="441"/>
      <c r="Q557" s="441"/>
      <c r="R557" s="441"/>
      <c r="S557" s="441"/>
      <c r="T557" s="441"/>
      <c r="U557" s="441"/>
      <c r="V557" s="441"/>
      <c r="W557" s="441"/>
      <c r="X557" s="441"/>
      <c r="Y557" s="441"/>
      <c r="Z557" s="441"/>
      <c r="AA557" s="436"/>
      <c r="AB557" s="436"/>
      <c r="AC557" s="436"/>
      <c r="AD557" s="436"/>
      <c r="AE557" s="436"/>
      <c r="AF557" s="436"/>
      <c r="AG557" s="436"/>
      <c r="AH557" s="436"/>
      <c r="AI557" s="436"/>
      <c r="AJ557" s="436"/>
      <c r="AK557" s="436"/>
      <c r="AL557" s="436"/>
      <c r="AM557" s="436"/>
      <c r="AN557" s="436"/>
    </row>
    <row r="558" spans="1:40" s="275" customFormat="1" ht="13">
      <c r="A558" s="40">
        <v>552</v>
      </c>
      <c r="B558" s="40" t="s">
        <v>394</v>
      </c>
      <c r="C558" s="41" t="s">
        <v>6606</v>
      </c>
      <c r="D558" s="41" t="s">
        <v>4110</v>
      </c>
      <c r="E558" s="41" t="s">
        <v>4709</v>
      </c>
      <c r="F558" s="91" t="s">
        <v>6607</v>
      </c>
      <c r="G558" s="41">
        <v>1</v>
      </c>
      <c r="H558" s="41"/>
      <c r="I558" s="74">
        <v>44245</v>
      </c>
      <c r="J558" s="441" t="s">
        <v>6608</v>
      </c>
      <c r="K558" s="446" t="s">
        <v>6609</v>
      </c>
      <c r="L558" s="441"/>
      <c r="M558" s="441"/>
      <c r="N558" s="441"/>
      <c r="O558" s="441"/>
      <c r="P558" s="441"/>
      <c r="Q558" s="441"/>
      <c r="R558" s="441"/>
      <c r="S558" s="441"/>
      <c r="T558" s="441"/>
      <c r="U558" s="441"/>
      <c r="V558" s="441"/>
      <c r="W558" s="441"/>
      <c r="X558" s="441"/>
      <c r="Y558" s="441"/>
      <c r="Z558" s="441"/>
      <c r="AA558" s="436"/>
      <c r="AB558" s="436"/>
      <c r="AC558" s="436"/>
      <c r="AD558" s="436"/>
      <c r="AE558" s="436"/>
      <c r="AF558" s="436"/>
      <c r="AG558" s="436"/>
      <c r="AH558" s="436"/>
      <c r="AI558" s="436"/>
      <c r="AJ558" s="436"/>
      <c r="AK558" s="436"/>
      <c r="AL558" s="436"/>
      <c r="AM558" s="436"/>
      <c r="AN558" s="436"/>
    </row>
    <row r="559" spans="1:40" s="275" customFormat="1" ht="13">
      <c r="A559" s="40">
        <v>553</v>
      </c>
      <c r="B559" s="40" t="s">
        <v>1358</v>
      </c>
      <c r="C559" s="41" t="s">
        <v>6585</v>
      </c>
      <c r="D559" s="41" t="s">
        <v>4039</v>
      </c>
      <c r="E559" s="41" t="s">
        <v>6412</v>
      </c>
      <c r="F559" s="91" t="s">
        <v>6610</v>
      </c>
      <c r="G559" s="41">
        <v>1</v>
      </c>
      <c r="H559" s="41"/>
      <c r="I559" s="74"/>
      <c r="J559" s="441" t="s">
        <v>6611</v>
      </c>
      <c r="K559" s="446" t="s">
        <v>6612</v>
      </c>
      <c r="L559" s="441"/>
      <c r="M559" s="441"/>
      <c r="N559" s="441"/>
      <c r="O559" s="441"/>
      <c r="P559" s="441"/>
      <c r="Q559" s="441"/>
      <c r="R559" s="441"/>
      <c r="S559" s="441"/>
      <c r="T559" s="441"/>
      <c r="U559" s="441"/>
      <c r="V559" s="441"/>
      <c r="W559" s="441"/>
      <c r="X559" s="441"/>
      <c r="Y559" s="441"/>
      <c r="Z559" s="441"/>
      <c r="AA559" s="436"/>
      <c r="AB559" s="436"/>
      <c r="AC559" s="436"/>
      <c r="AD559" s="436"/>
      <c r="AE559" s="436"/>
      <c r="AF559" s="436"/>
      <c r="AG559" s="436"/>
      <c r="AH559" s="436"/>
      <c r="AI559" s="436"/>
      <c r="AJ559" s="436"/>
      <c r="AK559" s="436"/>
      <c r="AL559" s="436"/>
      <c r="AM559" s="436"/>
      <c r="AN559" s="436"/>
    </row>
    <row r="560" spans="1:40" s="275" customFormat="1" ht="13">
      <c r="A560" s="40">
        <v>554</v>
      </c>
      <c r="B560" s="40" t="s">
        <v>1360</v>
      </c>
      <c r="C560" s="41" t="s">
        <v>6351</v>
      </c>
      <c r="D560" s="41" t="s">
        <v>4226</v>
      </c>
      <c r="E560" s="41" t="s">
        <v>6613</v>
      </c>
      <c r="F560" s="91" t="s">
        <v>6614</v>
      </c>
      <c r="G560" s="41">
        <v>4</v>
      </c>
      <c r="H560" s="41" t="s">
        <v>6615</v>
      </c>
      <c r="I560" s="74">
        <v>44242</v>
      </c>
      <c r="J560" s="41" t="s">
        <v>6616</v>
      </c>
      <c r="K560" s="446" t="s">
        <v>6617</v>
      </c>
      <c r="L560" s="441"/>
      <c r="M560" s="441"/>
      <c r="N560" s="441"/>
      <c r="O560" s="441"/>
      <c r="P560" s="441"/>
      <c r="Q560" s="441"/>
      <c r="R560" s="441"/>
      <c r="S560" s="441"/>
      <c r="T560" s="441"/>
      <c r="U560" s="441"/>
      <c r="V560" s="441"/>
      <c r="W560" s="441"/>
      <c r="X560" s="441"/>
      <c r="Y560" s="441"/>
      <c r="Z560" s="441"/>
      <c r="AA560" s="436"/>
      <c r="AB560" s="436"/>
      <c r="AC560" s="436"/>
      <c r="AD560" s="436"/>
      <c r="AE560" s="436"/>
      <c r="AF560" s="436"/>
      <c r="AG560" s="436"/>
      <c r="AH560" s="436"/>
      <c r="AI560" s="436"/>
      <c r="AJ560" s="436"/>
      <c r="AK560" s="436"/>
      <c r="AL560" s="436"/>
      <c r="AM560" s="436"/>
      <c r="AN560" s="436"/>
    </row>
    <row r="561" spans="1:40" s="275" customFormat="1" ht="13">
      <c r="A561" s="40">
        <v>555</v>
      </c>
      <c r="B561" s="40" t="s">
        <v>1361</v>
      </c>
      <c r="C561" s="41" t="s">
        <v>6351</v>
      </c>
      <c r="D561" s="41" t="s">
        <v>4623</v>
      </c>
      <c r="E561" s="41" t="s">
        <v>6618</v>
      </c>
      <c r="F561" s="91" t="s">
        <v>6619</v>
      </c>
      <c r="G561" s="41">
        <v>1</v>
      </c>
      <c r="H561" s="41"/>
      <c r="I561" s="74">
        <v>44242</v>
      </c>
      <c r="J561" s="41" t="s">
        <v>6620</v>
      </c>
      <c r="K561" s="446" t="s">
        <v>6621</v>
      </c>
      <c r="L561" s="441"/>
      <c r="M561" s="441"/>
      <c r="N561" s="441"/>
      <c r="O561" s="441"/>
      <c r="P561" s="441"/>
      <c r="Q561" s="441"/>
      <c r="R561" s="441"/>
      <c r="S561" s="441"/>
      <c r="T561" s="441"/>
      <c r="U561" s="441"/>
      <c r="V561" s="441"/>
      <c r="W561" s="441"/>
      <c r="X561" s="441"/>
      <c r="Y561" s="441"/>
      <c r="Z561" s="441"/>
      <c r="AA561" s="436"/>
      <c r="AB561" s="436"/>
      <c r="AC561" s="436"/>
      <c r="AD561" s="436"/>
      <c r="AE561" s="436"/>
      <c r="AF561" s="436"/>
      <c r="AG561" s="436"/>
      <c r="AH561" s="436"/>
      <c r="AI561" s="436"/>
      <c r="AJ561" s="436"/>
      <c r="AK561" s="436"/>
      <c r="AL561" s="436"/>
      <c r="AM561" s="436"/>
      <c r="AN561" s="436"/>
    </row>
    <row r="562" spans="1:40" s="275" customFormat="1" ht="13">
      <c r="A562" s="40">
        <v>556</v>
      </c>
      <c r="B562" s="40" t="s">
        <v>1363</v>
      </c>
      <c r="C562" s="41" t="s">
        <v>6622</v>
      </c>
      <c r="D562" s="41" t="s">
        <v>5651</v>
      </c>
      <c r="E562" s="41" t="s">
        <v>6623</v>
      </c>
      <c r="F562" s="91" t="s">
        <v>6624</v>
      </c>
      <c r="G562" s="41">
        <v>1</v>
      </c>
      <c r="H562" s="41"/>
      <c r="I562" s="74">
        <v>44228</v>
      </c>
      <c r="J562" s="41" t="s">
        <v>6625</v>
      </c>
      <c r="K562" s="446" t="s">
        <v>6626</v>
      </c>
      <c r="L562" s="441"/>
      <c r="M562" s="441"/>
      <c r="N562" s="441"/>
      <c r="O562" s="441"/>
      <c r="P562" s="441"/>
      <c r="Q562" s="441"/>
      <c r="R562" s="441"/>
      <c r="S562" s="441"/>
      <c r="T562" s="441"/>
      <c r="U562" s="441"/>
      <c r="V562" s="441"/>
      <c r="W562" s="441"/>
      <c r="X562" s="441"/>
      <c r="Y562" s="441"/>
      <c r="Z562" s="441"/>
      <c r="AA562" s="436"/>
      <c r="AB562" s="436"/>
      <c r="AC562" s="436"/>
      <c r="AD562" s="436"/>
      <c r="AE562" s="436"/>
      <c r="AF562" s="436"/>
      <c r="AG562" s="436"/>
      <c r="AH562" s="436"/>
      <c r="AI562" s="436"/>
      <c r="AJ562" s="436"/>
      <c r="AK562" s="436"/>
      <c r="AL562" s="436"/>
      <c r="AM562" s="436"/>
      <c r="AN562" s="436"/>
    </row>
    <row r="563" spans="1:40" s="275" customFormat="1" ht="13">
      <c r="A563" s="40">
        <v>557</v>
      </c>
      <c r="B563" s="109" t="s">
        <v>1365</v>
      </c>
      <c r="C563" s="41" t="s">
        <v>4362</v>
      </c>
      <c r="D563" s="41" t="s">
        <v>4039</v>
      </c>
      <c r="E563" s="41" t="s">
        <v>6627</v>
      </c>
      <c r="F563" s="91" t="s">
        <v>6628</v>
      </c>
      <c r="G563" s="41">
        <v>1219</v>
      </c>
      <c r="H563" s="41" t="s">
        <v>6629</v>
      </c>
      <c r="I563" s="74"/>
      <c r="J563" s="41" t="s">
        <v>6630</v>
      </c>
      <c r="K563" s="446" t="s">
        <v>6631</v>
      </c>
      <c r="L563" s="441"/>
      <c r="M563" s="441"/>
      <c r="N563" s="441"/>
      <c r="O563" s="441"/>
      <c r="P563" s="441"/>
      <c r="Q563" s="441"/>
      <c r="R563" s="441"/>
      <c r="S563" s="441"/>
      <c r="T563" s="441"/>
      <c r="U563" s="441"/>
      <c r="V563" s="441"/>
      <c r="W563" s="441"/>
      <c r="X563" s="441"/>
      <c r="Y563" s="441"/>
      <c r="Z563" s="441"/>
      <c r="AA563" s="436"/>
      <c r="AB563" s="436"/>
      <c r="AC563" s="436"/>
      <c r="AD563" s="436"/>
      <c r="AE563" s="436"/>
      <c r="AF563" s="436"/>
      <c r="AG563" s="436"/>
      <c r="AH563" s="436"/>
      <c r="AI563" s="436"/>
      <c r="AJ563" s="436"/>
      <c r="AK563" s="436"/>
      <c r="AL563" s="436"/>
      <c r="AM563" s="436"/>
      <c r="AN563" s="436"/>
    </row>
    <row r="564" spans="1:40" s="275" customFormat="1" ht="13">
      <c r="A564" s="40">
        <v>558</v>
      </c>
      <c r="B564" s="109" t="s">
        <v>1267</v>
      </c>
      <c r="C564" s="41" t="s">
        <v>6632</v>
      </c>
      <c r="D564" s="41" t="s">
        <v>4033</v>
      </c>
      <c r="E564" s="41" t="s">
        <v>4607</v>
      </c>
      <c r="F564" s="91" t="s">
        <v>6633</v>
      </c>
      <c r="G564" s="41">
        <v>317</v>
      </c>
      <c r="H564" s="41" t="s">
        <v>6634</v>
      </c>
      <c r="I564" s="74">
        <v>44235</v>
      </c>
      <c r="J564" s="41" t="s">
        <v>6635</v>
      </c>
      <c r="K564" s="446" t="s">
        <v>6636</v>
      </c>
      <c r="L564" s="441"/>
      <c r="M564" s="441"/>
      <c r="N564" s="441"/>
      <c r="O564" s="441"/>
      <c r="P564" s="441"/>
      <c r="Q564" s="441"/>
      <c r="R564" s="441"/>
      <c r="S564" s="441"/>
      <c r="T564" s="441"/>
      <c r="U564" s="441"/>
      <c r="V564" s="441"/>
      <c r="W564" s="441"/>
      <c r="X564" s="441"/>
      <c r="Y564" s="441"/>
      <c r="Z564" s="441"/>
      <c r="AA564" s="436"/>
      <c r="AB564" s="436"/>
      <c r="AC564" s="436"/>
      <c r="AD564" s="436"/>
      <c r="AE564" s="436"/>
      <c r="AF564" s="436"/>
      <c r="AG564" s="436"/>
      <c r="AH564" s="436"/>
      <c r="AI564" s="436"/>
      <c r="AJ564" s="436"/>
      <c r="AK564" s="436"/>
      <c r="AL564" s="436"/>
      <c r="AM564" s="436"/>
      <c r="AN564" s="436"/>
    </row>
    <row r="565" spans="1:40" s="275" customFormat="1" ht="13">
      <c r="A565" s="40">
        <v>559</v>
      </c>
      <c r="B565" s="109" t="s">
        <v>1372</v>
      </c>
      <c r="C565" s="41" t="s">
        <v>6351</v>
      </c>
      <c r="D565" s="41" t="s">
        <v>4792</v>
      </c>
      <c r="E565" s="41" t="s">
        <v>4928</v>
      </c>
      <c r="F565" s="91" t="s">
        <v>6637</v>
      </c>
      <c r="G565" s="41">
        <v>114</v>
      </c>
      <c r="H565" s="41" t="s">
        <v>6638</v>
      </c>
      <c r="I565" s="74">
        <v>44230</v>
      </c>
      <c r="J565" s="41" t="s">
        <v>6639</v>
      </c>
      <c r="K565" s="446" t="s">
        <v>6640</v>
      </c>
      <c r="L565" s="441"/>
      <c r="M565" s="441"/>
      <c r="N565" s="441"/>
      <c r="O565" s="441"/>
      <c r="P565" s="441"/>
      <c r="Q565" s="441"/>
      <c r="R565" s="441"/>
      <c r="S565" s="441"/>
      <c r="T565" s="441"/>
      <c r="U565" s="441"/>
      <c r="V565" s="441"/>
      <c r="W565" s="441"/>
      <c r="X565" s="441"/>
      <c r="Y565" s="441"/>
      <c r="Z565" s="441"/>
      <c r="AA565" s="436"/>
      <c r="AB565" s="436"/>
      <c r="AC565" s="436"/>
      <c r="AD565" s="436"/>
      <c r="AE565" s="436"/>
      <c r="AF565" s="436"/>
      <c r="AG565" s="436"/>
      <c r="AH565" s="436"/>
      <c r="AI565" s="436"/>
      <c r="AJ565" s="436"/>
      <c r="AK565" s="436"/>
      <c r="AL565" s="436"/>
      <c r="AM565" s="436"/>
      <c r="AN565" s="436"/>
    </row>
    <row r="566" spans="1:40" s="275" customFormat="1" ht="13">
      <c r="A566" s="40">
        <v>560</v>
      </c>
      <c r="B566" s="109" t="s">
        <v>1376</v>
      </c>
      <c r="C566" s="41" t="s">
        <v>5265</v>
      </c>
      <c r="D566" s="41" t="s">
        <v>4039</v>
      </c>
      <c r="E566" s="41" t="s">
        <v>5717</v>
      </c>
      <c r="F566" s="91" t="s">
        <v>6641</v>
      </c>
      <c r="G566" s="41">
        <v>1</v>
      </c>
      <c r="H566" s="41"/>
      <c r="I566" s="74">
        <v>44225</v>
      </c>
      <c r="J566" s="41" t="s">
        <v>6642</v>
      </c>
      <c r="K566" s="446" t="s">
        <v>6643</v>
      </c>
      <c r="L566" s="441"/>
      <c r="M566" s="441"/>
      <c r="N566" s="441"/>
      <c r="O566" s="441"/>
      <c r="P566" s="441"/>
      <c r="Q566" s="441"/>
      <c r="R566" s="441"/>
      <c r="S566" s="441"/>
      <c r="T566" s="441"/>
      <c r="U566" s="441"/>
      <c r="V566" s="441"/>
      <c r="W566" s="441"/>
      <c r="X566" s="441"/>
      <c r="Y566" s="441"/>
      <c r="Z566" s="441"/>
      <c r="AA566" s="436"/>
      <c r="AB566" s="436"/>
      <c r="AC566" s="436"/>
      <c r="AD566" s="436"/>
      <c r="AE566" s="436"/>
      <c r="AF566" s="436"/>
      <c r="AG566" s="436"/>
      <c r="AH566" s="436"/>
      <c r="AI566" s="436"/>
      <c r="AJ566" s="436"/>
      <c r="AK566" s="436"/>
      <c r="AL566" s="436"/>
      <c r="AM566" s="436"/>
      <c r="AN566" s="436"/>
    </row>
    <row r="567" spans="1:40" s="275" customFormat="1" ht="13">
      <c r="A567" s="40">
        <v>561</v>
      </c>
      <c r="B567" s="109" t="s">
        <v>772</v>
      </c>
      <c r="C567" s="41" t="s">
        <v>6644</v>
      </c>
      <c r="D567" s="41" t="s">
        <v>4062</v>
      </c>
      <c r="E567" s="41" t="s">
        <v>4246</v>
      </c>
      <c r="F567" s="41" t="s">
        <v>6645</v>
      </c>
      <c r="G567" s="41">
        <v>17</v>
      </c>
      <c r="H567" s="41" t="s">
        <v>6646</v>
      </c>
      <c r="I567" s="74">
        <v>44253</v>
      </c>
      <c r="J567" s="41" t="s">
        <v>6647</v>
      </c>
      <c r="K567" s="446" t="s">
        <v>6648</v>
      </c>
      <c r="L567" s="441"/>
      <c r="M567" s="441"/>
      <c r="N567" s="441"/>
      <c r="O567" s="441"/>
      <c r="P567" s="441"/>
      <c r="Q567" s="441"/>
      <c r="R567" s="441"/>
      <c r="S567" s="441"/>
      <c r="T567" s="441"/>
      <c r="U567" s="441"/>
      <c r="V567" s="441"/>
      <c r="W567" s="441"/>
      <c r="X567" s="441"/>
      <c r="Y567" s="441"/>
      <c r="Z567" s="441"/>
      <c r="AA567" s="436"/>
      <c r="AB567" s="436"/>
      <c r="AC567" s="436"/>
      <c r="AD567" s="436"/>
      <c r="AE567" s="436"/>
      <c r="AF567" s="436"/>
      <c r="AG567" s="436"/>
      <c r="AH567" s="436"/>
      <c r="AI567" s="436"/>
      <c r="AJ567" s="436"/>
      <c r="AK567" s="436"/>
      <c r="AL567" s="436"/>
      <c r="AM567" s="436"/>
      <c r="AN567" s="436"/>
    </row>
    <row r="568" spans="1:40" s="275" customFormat="1" ht="13">
      <c r="A568" s="40">
        <v>562</v>
      </c>
      <c r="B568" s="109" t="s">
        <v>1382</v>
      </c>
      <c r="C568" s="41" t="s">
        <v>6351</v>
      </c>
      <c r="D568" s="41" t="s">
        <v>4045</v>
      </c>
      <c r="E568" s="41" t="s">
        <v>6649</v>
      </c>
      <c r="F568" s="41" t="s">
        <v>6650</v>
      </c>
      <c r="G568" s="41">
        <v>30</v>
      </c>
      <c r="H568" s="41" t="s">
        <v>6651</v>
      </c>
      <c r="I568" s="74">
        <v>44256</v>
      </c>
      <c r="J568" s="41" t="s">
        <v>6652</v>
      </c>
      <c r="K568" s="446" t="s">
        <v>6653</v>
      </c>
      <c r="L568" s="441"/>
      <c r="M568" s="441"/>
      <c r="N568" s="441"/>
      <c r="O568" s="441"/>
      <c r="P568" s="441"/>
      <c r="Q568" s="441"/>
      <c r="R568" s="441"/>
      <c r="S568" s="441"/>
      <c r="T568" s="441"/>
      <c r="U568" s="441"/>
      <c r="V568" s="441"/>
      <c r="W568" s="441"/>
      <c r="X568" s="441"/>
      <c r="Y568" s="441"/>
      <c r="Z568" s="441"/>
      <c r="AA568" s="436"/>
      <c r="AB568" s="436"/>
      <c r="AC568" s="436"/>
      <c r="AD568" s="436"/>
      <c r="AE568" s="436"/>
      <c r="AF568" s="436"/>
      <c r="AG568" s="436"/>
      <c r="AH568" s="436"/>
      <c r="AI568" s="436"/>
      <c r="AJ568" s="436"/>
      <c r="AK568" s="436"/>
      <c r="AL568" s="436"/>
      <c r="AM568" s="436"/>
      <c r="AN568" s="436"/>
    </row>
    <row r="569" spans="1:40" s="275" customFormat="1" ht="13">
      <c r="A569" s="40">
        <v>563</v>
      </c>
      <c r="B569" s="109" t="s">
        <v>1385</v>
      </c>
      <c r="C569" s="41" t="s">
        <v>5520</v>
      </c>
      <c r="D569" s="41" t="s">
        <v>4110</v>
      </c>
      <c r="E569" s="41" t="s">
        <v>4709</v>
      </c>
      <c r="F569" s="41" t="s">
        <v>6654</v>
      </c>
      <c r="G569" s="41">
        <v>1</v>
      </c>
      <c r="H569" s="41"/>
      <c r="I569" s="96">
        <v>44256</v>
      </c>
      <c r="J569" s="41" t="s">
        <v>6655</v>
      </c>
      <c r="K569" s="446" t="s">
        <v>6656</v>
      </c>
      <c r="L569" s="441"/>
      <c r="M569" s="441"/>
      <c r="N569" s="441"/>
      <c r="O569" s="441"/>
      <c r="P569" s="441"/>
      <c r="Q569" s="441"/>
      <c r="R569" s="441"/>
      <c r="S569" s="441"/>
      <c r="T569" s="441"/>
      <c r="U569" s="441"/>
      <c r="V569" s="441"/>
      <c r="W569" s="441"/>
      <c r="X569" s="441"/>
      <c r="Y569" s="441"/>
      <c r="Z569" s="441"/>
      <c r="AA569" s="436"/>
      <c r="AB569" s="436"/>
      <c r="AC569" s="436"/>
      <c r="AD569" s="436"/>
      <c r="AE569" s="436"/>
      <c r="AF569" s="436"/>
      <c r="AG569" s="436"/>
      <c r="AH569" s="436"/>
      <c r="AI569" s="436"/>
      <c r="AJ569" s="436"/>
      <c r="AK569" s="436"/>
      <c r="AL569" s="436"/>
      <c r="AM569" s="436"/>
      <c r="AN569" s="436"/>
    </row>
    <row r="570" spans="1:40" s="275" customFormat="1" ht="13">
      <c r="A570" s="40">
        <v>564</v>
      </c>
      <c r="B570" s="109" t="s">
        <v>1387</v>
      </c>
      <c r="C570" s="41" t="s">
        <v>6657</v>
      </c>
      <c r="D570" s="41" t="s">
        <v>4045</v>
      </c>
      <c r="E570" s="41" t="s">
        <v>4612</v>
      </c>
      <c r="F570" s="41" t="s">
        <v>6658</v>
      </c>
      <c r="G570" s="41">
        <v>55</v>
      </c>
      <c r="H570" s="41" t="s">
        <v>6659</v>
      </c>
      <c r="I570" s="96">
        <v>44253</v>
      </c>
      <c r="J570" s="41" t="s">
        <v>6660</v>
      </c>
      <c r="K570" s="446" t="s">
        <v>6661</v>
      </c>
      <c r="L570" s="441"/>
      <c r="M570" s="441"/>
      <c r="N570" s="441"/>
      <c r="O570" s="441"/>
      <c r="P570" s="441"/>
      <c r="Q570" s="441"/>
      <c r="R570" s="441"/>
      <c r="S570" s="441"/>
      <c r="T570" s="441"/>
      <c r="U570" s="441"/>
      <c r="V570" s="441"/>
      <c r="W570" s="441"/>
      <c r="X570" s="441"/>
      <c r="Y570" s="441"/>
      <c r="Z570" s="441"/>
      <c r="AA570" s="436"/>
      <c r="AB570" s="436"/>
      <c r="AC570" s="436"/>
      <c r="AD570" s="436"/>
      <c r="AE570" s="436"/>
      <c r="AF570" s="436"/>
      <c r="AG570" s="436"/>
      <c r="AH570" s="436"/>
      <c r="AI570" s="436"/>
      <c r="AJ570" s="436"/>
      <c r="AK570" s="436"/>
      <c r="AL570" s="436"/>
      <c r="AM570" s="436"/>
      <c r="AN570" s="436"/>
    </row>
    <row r="571" spans="1:40" s="275" customFormat="1" ht="13">
      <c r="A571" s="40">
        <v>565</v>
      </c>
      <c r="B571" s="109" t="s">
        <v>1390</v>
      </c>
      <c r="C571" s="41" t="s">
        <v>6662</v>
      </c>
      <c r="D571" s="41" t="s">
        <v>4033</v>
      </c>
      <c r="E571" s="41" t="s">
        <v>4607</v>
      </c>
      <c r="F571" s="41" t="s">
        <v>6663</v>
      </c>
      <c r="G571" s="41">
        <v>12</v>
      </c>
      <c r="H571" s="41" t="s">
        <v>6664</v>
      </c>
      <c r="I571" s="96">
        <v>44253</v>
      </c>
      <c r="J571" s="41" t="s">
        <v>6665</v>
      </c>
      <c r="K571" s="446" t="s">
        <v>6666</v>
      </c>
      <c r="L571" s="441"/>
      <c r="M571" s="441"/>
      <c r="N571" s="441"/>
      <c r="O571" s="441"/>
      <c r="P571" s="441"/>
      <c r="Q571" s="441"/>
      <c r="R571" s="441"/>
      <c r="S571" s="441"/>
      <c r="T571" s="441"/>
      <c r="U571" s="441"/>
      <c r="V571" s="441"/>
      <c r="W571" s="441"/>
      <c r="X571" s="441"/>
      <c r="Y571" s="441"/>
      <c r="Z571" s="441"/>
      <c r="AA571" s="436"/>
      <c r="AB571" s="436"/>
      <c r="AC571" s="436"/>
      <c r="AD571" s="436"/>
      <c r="AE571" s="436"/>
      <c r="AF571" s="436"/>
      <c r="AG571" s="436"/>
      <c r="AH571" s="436"/>
      <c r="AI571" s="436"/>
      <c r="AJ571" s="436"/>
      <c r="AK571" s="436"/>
      <c r="AL571" s="436"/>
      <c r="AM571" s="436"/>
      <c r="AN571" s="436"/>
    </row>
    <row r="572" spans="1:40" ht="13">
      <c r="A572" s="40">
        <v>566</v>
      </c>
      <c r="B572" s="40" t="s">
        <v>1394</v>
      </c>
      <c r="C572" s="41" t="s">
        <v>6667</v>
      </c>
      <c r="D572" s="41" t="s">
        <v>4039</v>
      </c>
      <c r="E572" s="41" t="s">
        <v>6668</v>
      </c>
      <c r="F572" s="41" t="s">
        <v>6669</v>
      </c>
      <c r="G572" s="41">
        <v>16</v>
      </c>
      <c r="H572" s="41" t="s">
        <v>6670</v>
      </c>
      <c r="I572" s="10">
        <v>44207</v>
      </c>
      <c r="J572" s="41" t="s">
        <v>6671</v>
      </c>
      <c r="K572" s="446" t="s">
        <v>6672</v>
      </c>
      <c r="L572" s="441"/>
      <c r="M572" s="441"/>
      <c r="N572" s="441"/>
      <c r="O572" s="441"/>
      <c r="P572" s="441"/>
      <c r="Q572" s="441"/>
      <c r="R572" s="441"/>
      <c r="S572" s="441"/>
      <c r="T572" s="441"/>
      <c r="U572" s="441"/>
      <c r="V572" s="441"/>
      <c r="W572" s="441"/>
      <c r="X572" s="441"/>
      <c r="Y572" s="441"/>
      <c r="Z572" s="441"/>
      <c r="AA572" s="436"/>
      <c r="AB572" s="436"/>
      <c r="AC572" s="436"/>
      <c r="AD572" s="436"/>
      <c r="AE572" s="436"/>
      <c r="AF572" s="436"/>
      <c r="AG572" s="436"/>
      <c r="AH572" s="436"/>
      <c r="AI572" s="436"/>
      <c r="AJ572" s="436"/>
      <c r="AK572" s="436"/>
      <c r="AL572" s="436"/>
      <c r="AM572" s="436"/>
      <c r="AN572" s="436"/>
    </row>
    <row r="573" spans="1:40" s="278" customFormat="1" ht="13">
      <c r="A573" s="40">
        <v>567</v>
      </c>
      <c r="B573" s="40" t="s">
        <v>1116</v>
      </c>
      <c r="C573" s="41" t="s">
        <v>4535</v>
      </c>
      <c r="D573" s="41" t="s">
        <v>4039</v>
      </c>
      <c r="E573" s="41" t="s">
        <v>5290</v>
      </c>
      <c r="F573" s="41" t="s">
        <v>6673</v>
      </c>
      <c r="G573" s="41">
        <v>142</v>
      </c>
      <c r="H573" s="441"/>
      <c r="I573" s="10">
        <v>44255</v>
      </c>
      <c r="J573" s="41" t="s">
        <v>6674</v>
      </c>
      <c r="K573" s="446" t="s">
        <v>6675</v>
      </c>
      <c r="L573" s="441"/>
      <c r="M573" s="441"/>
      <c r="N573" s="441"/>
      <c r="O573" s="441"/>
      <c r="P573" s="441"/>
      <c r="Q573" s="441"/>
      <c r="R573" s="441"/>
      <c r="S573" s="441"/>
      <c r="T573" s="441"/>
      <c r="U573" s="441"/>
      <c r="V573" s="441"/>
      <c r="W573" s="441"/>
      <c r="X573" s="441"/>
      <c r="Y573" s="441"/>
      <c r="Z573" s="441"/>
      <c r="AA573" s="436"/>
      <c r="AB573" s="436"/>
      <c r="AC573" s="436"/>
      <c r="AD573" s="436"/>
      <c r="AE573" s="436"/>
      <c r="AF573" s="436"/>
      <c r="AG573" s="436"/>
      <c r="AH573" s="436"/>
      <c r="AI573" s="436"/>
      <c r="AJ573" s="436"/>
      <c r="AK573" s="436"/>
      <c r="AL573" s="436"/>
      <c r="AM573" s="436"/>
      <c r="AN573" s="436"/>
    </row>
    <row r="574" spans="1:40" s="278" customFormat="1" ht="13">
      <c r="A574" s="40">
        <v>568</v>
      </c>
      <c r="B574" s="40" t="s">
        <v>1398</v>
      </c>
      <c r="C574" s="41" t="s">
        <v>6676</v>
      </c>
      <c r="D574" s="41" t="s">
        <v>4033</v>
      </c>
      <c r="E574" s="41" t="s">
        <v>6677</v>
      </c>
      <c r="F574" s="41" t="s">
        <v>6678</v>
      </c>
      <c r="G574" s="41">
        <v>14</v>
      </c>
      <c r="H574" s="41" t="s">
        <v>6679</v>
      </c>
      <c r="I574" s="10">
        <v>44239</v>
      </c>
      <c r="J574" s="41" t="s">
        <v>6680</v>
      </c>
      <c r="K574" s="446" t="s">
        <v>6681</v>
      </c>
      <c r="L574" s="441"/>
      <c r="M574" s="441"/>
      <c r="N574" s="441"/>
      <c r="O574" s="441"/>
      <c r="P574" s="441"/>
      <c r="Q574" s="441"/>
      <c r="R574" s="441"/>
      <c r="S574" s="441"/>
      <c r="T574" s="441"/>
      <c r="U574" s="441"/>
      <c r="V574" s="441"/>
      <c r="W574" s="441"/>
      <c r="X574" s="441"/>
      <c r="Y574" s="441"/>
      <c r="Z574" s="441"/>
      <c r="AA574" s="436"/>
      <c r="AB574" s="436"/>
      <c r="AC574" s="436"/>
      <c r="AD574" s="436"/>
      <c r="AE574" s="436"/>
      <c r="AF574" s="436"/>
      <c r="AG574" s="436"/>
      <c r="AH574" s="436"/>
      <c r="AI574" s="436"/>
      <c r="AJ574" s="436"/>
      <c r="AK574" s="436"/>
      <c r="AL574" s="436"/>
      <c r="AM574" s="436"/>
      <c r="AN574" s="436"/>
    </row>
    <row r="575" spans="1:40" s="278" customFormat="1" ht="13">
      <c r="A575" s="40">
        <v>569</v>
      </c>
      <c r="B575" s="40" t="s">
        <v>1400</v>
      </c>
      <c r="C575" s="441" t="s">
        <v>4606</v>
      </c>
      <c r="D575" s="41" t="s">
        <v>4052</v>
      </c>
      <c r="E575" s="441" t="s">
        <v>6682</v>
      </c>
      <c r="F575" s="441" t="s">
        <v>6683</v>
      </c>
      <c r="G575" s="41">
        <v>1</v>
      </c>
      <c r="H575" s="441"/>
      <c r="I575" s="10">
        <v>44254</v>
      </c>
      <c r="J575" s="41" t="s">
        <v>6684</v>
      </c>
      <c r="K575" s="446" t="s">
        <v>6685</v>
      </c>
      <c r="L575" s="441"/>
      <c r="M575" s="441"/>
      <c r="N575" s="441"/>
      <c r="O575" s="441"/>
      <c r="P575" s="441"/>
      <c r="Q575" s="441"/>
      <c r="R575" s="441"/>
      <c r="S575" s="441"/>
      <c r="T575" s="441"/>
      <c r="U575" s="441"/>
      <c r="V575" s="441"/>
      <c r="W575" s="441"/>
      <c r="X575" s="441"/>
      <c r="Y575" s="441"/>
      <c r="Z575" s="441"/>
      <c r="AA575" s="436"/>
      <c r="AB575" s="436"/>
      <c r="AC575" s="436"/>
      <c r="AD575" s="436"/>
      <c r="AE575" s="436"/>
      <c r="AF575" s="436"/>
      <c r="AG575" s="436"/>
      <c r="AH575" s="436"/>
      <c r="AI575" s="436"/>
      <c r="AJ575" s="436"/>
      <c r="AK575" s="436"/>
      <c r="AL575" s="436"/>
      <c r="AM575" s="436"/>
      <c r="AN575" s="436"/>
    </row>
    <row r="576" spans="1:40" s="278" customFormat="1" ht="13">
      <c r="A576" s="40">
        <v>570</v>
      </c>
      <c r="B576" s="40" t="s">
        <v>1403</v>
      </c>
      <c r="C576" s="441" t="s">
        <v>6686</v>
      </c>
      <c r="D576" s="41" t="s">
        <v>4039</v>
      </c>
      <c r="E576" s="441" t="s">
        <v>4320</v>
      </c>
      <c r="F576" s="441" t="s">
        <v>6687</v>
      </c>
      <c r="G576" s="41">
        <v>83</v>
      </c>
      <c r="H576" s="441" t="s">
        <v>6688</v>
      </c>
      <c r="I576" s="10">
        <v>44258</v>
      </c>
      <c r="J576" s="41" t="s">
        <v>6689</v>
      </c>
      <c r="K576" s="446" t="s">
        <v>6690</v>
      </c>
      <c r="L576" s="441"/>
      <c r="M576" s="441"/>
      <c r="N576" s="441"/>
      <c r="O576" s="441"/>
      <c r="P576" s="441"/>
      <c r="Q576" s="441"/>
      <c r="R576" s="441"/>
      <c r="S576" s="441"/>
      <c r="T576" s="441"/>
      <c r="U576" s="441"/>
      <c r="V576" s="441"/>
      <c r="W576" s="441"/>
      <c r="X576" s="441"/>
      <c r="Y576" s="441"/>
      <c r="Z576" s="441"/>
      <c r="AA576" s="436"/>
      <c r="AB576" s="436"/>
      <c r="AC576" s="436"/>
      <c r="AD576" s="436"/>
      <c r="AE576" s="436"/>
      <c r="AF576" s="436"/>
      <c r="AG576" s="436"/>
      <c r="AH576" s="436"/>
      <c r="AI576" s="436"/>
      <c r="AJ576" s="436"/>
      <c r="AK576" s="436"/>
      <c r="AL576" s="436"/>
      <c r="AM576" s="436"/>
      <c r="AN576" s="436"/>
    </row>
    <row r="577" spans="1:26" s="278" customFormat="1" ht="13">
      <c r="A577" s="40">
        <v>571</v>
      </c>
      <c r="B577" s="40" t="s">
        <v>1408</v>
      </c>
      <c r="C577" s="441" t="s">
        <v>5123</v>
      </c>
      <c r="D577" s="41" t="s">
        <v>4052</v>
      </c>
      <c r="E577" s="441" t="s">
        <v>4053</v>
      </c>
      <c r="F577" s="441" t="s">
        <v>6691</v>
      </c>
      <c r="G577" s="41">
        <v>5</v>
      </c>
      <c r="H577" s="441" t="s">
        <v>6692</v>
      </c>
      <c r="I577" s="10">
        <v>44239</v>
      </c>
      <c r="J577" s="41" t="s">
        <v>6693</v>
      </c>
      <c r="K577" s="446" t="s">
        <v>6694</v>
      </c>
      <c r="L577" s="441"/>
      <c r="M577" s="441"/>
      <c r="N577" s="441"/>
      <c r="O577" s="441"/>
      <c r="P577" s="441"/>
      <c r="Q577" s="441"/>
      <c r="R577" s="441"/>
      <c r="S577" s="441"/>
      <c r="T577" s="441"/>
      <c r="U577" s="441"/>
      <c r="V577" s="441"/>
      <c r="W577" s="441"/>
      <c r="X577" s="441"/>
      <c r="Y577" s="441"/>
      <c r="Z577" s="441"/>
    </row>
    <row r="578" spans="1:26" s="278" customFormat="1" ht="13">
      <c r="A578" s="40">
        <v>572</v>
      </c>
      <c r="B578" s="40" t="s">
        <v>6695</v>
      </c>
      <c r="C578" s="441" t="s">
        <v>6152</v>
      </c>
      <c r="D578" s="41" t="s">
        <v>6696</v>
      </c>
      <c r="E578" s="441"/>
      <c r="F578" s="441" t="s">
        <v>6697</v>
      </c>
      <c r="G578" s="41">
        <v>4005</v>
      </c>
      <c r="H578" s="441" t="s">
        <v>6698</v>
      </c>
      <c r="I578" s="55">
        <v>44250</v>
      </c>
      <c r="J578" s="41" t="s">
        <v>6699</v>
      </c>
      <c r="K578" s="446" t="s">
        <v>6700</v>
      </c>
      <c r="L578" s="441"/>
      <c r="M578" s="441"/>
      <c r="N578" s="441"/>
      <c r="O578" s="441"/>
      <c r="P578" s="441"/>
      <c r="Q578" s="441"/>
      <c r="R578" s="441"/>
      <c r="S578" s="441"/>
      <c r="T578" s="441"/>
      <c r="U578" s="441"/>
      <c r="V578" s="441"/>
      <c r="W578" s="441"/>
      <c r="X578" s="441"/>
      <c r="Y578" s="441"/>
      <c r="Z578" s="441"/>
    </row>
    <row r="579" spans="1:26" s="285" customFormat="1" ht="13">
      <c r="A579" s="40">
        <v>573</v>
      </c>
      <c r="B579" s="40" t="s">
        <v>1415</v>
      </c>
      <c r="C579" s="441" t="s">
        <v>6701</v>
      </c>
      <c r="D579" s="41" t="s">
        <v>4045</v>
      </c>
      <c r="E579" s="441" t="s">
        <v>6702</v>
      </c>
      <c r="F579" s="441" t="s">
        <v>6703</v>
      </c>
      <c r="G579" s="41">
        <v>37</v>
      </c>
      <c r="H579" s="441" t="s">
        <v>6704</v>
      </c>
      <c r="I579" s="10">
        <v>44245</v>
      </c>
      <c r="J579" s="41" t="s">
        <v>6705</v>
      </c>
      <c r="K579" s="446" t="s">
        <v>6706</v>
      </c>
      <c r="L579" s="441"/>
      <c r="M579" s="441"/>
      <c r="N579" s="441"/>
      <c r="O579" s="441"/>
      <c r="P579" s="441"/>
      <c r="Q579" s="441"/>
      <c r="R579" s="441"/>
      <c r="S579" s="441"/>
      <c r="T579" s="441"/>
      <c r="U579" s="441"/>
      <c r="V579" s="441"/>
      <c r="W579" s="441"/>
      <c r="X579" s="441"/>
      <c r="Y579" s="441"/>
      <c r="Z579" s="441"/>
    </row>
    <row r="580" spans="1:26" s="285" customFormat="1" ht="13">
      <c r="A580" s="40">
        <v>574</v>
      </c>
      <c r="B580" s="40" t="s">
        <v>1417</v>
      </c>
      <c r="C580" s="441" t="s">
        <v>6356</v>
      </c>
      <c r="D580" s="41" t="s">
        <v>4045</v>
      </c>
      <c r="E580" s="441" t="s">
        <v>4046</v>
      </c>
      <c r="F580" s="441" t="s">
        <v>4819</v>
      </c>
      <c r="G580" s="41">
        <v>24</v>
      </c>
      <c r="H580" s="441" t="s">
        <v>6707</v>
      </c>
      <c r="I580" s="10">
        <v>44241</v>
      </c>
      <c r="J580" s="41" t="s">
        <v>6708</v>
      </c>
      <c r="K580" s="446" t="s">
        <v>6709</v>
      </c>
      <c r="L580" s="441"/>
      <c r="M580" s="441"/>
      <c r="N580" s="441"/>
      <c r="O580" s="441"/>
      <c r="P580" s="441"/>
      <c r="Q580" s="441"/>
      <c r="R580" s="441"/>
      <c r="S580" s="441"/>
      <c r="T580" s="441"/>
      <c r="U580" s="441"/>
      <c r="V580" s="441"/>
      <c r="W580" s="441"/>
      <c r="X580" s="441"/>
      <c r="Y580" s="441"/>
      <c r="Z580" s="441"/>
    </row>
    <row r="581" spans="1:26" s="286" customFormat="1" ht="13">
      <c r="A581" s="40">
        <v>575</v>
      </c>
      <c r="B581" s="40" t="s">
        <v>1420</v>
      </c>
      <c r="C581" s="41" t="s">
        <v>6710</v>
      </c>
      <c r="D581" s="41" t="s">
        <v>4792</v>
      </c>
      <c r="E581" s="41" t="s">
        <v>6711</v>
      </c>
      <c r="F581" s="441" t="s">
        <v>6712</v>
      </c>
      <c r="G581" s="41">
        <v>1</v>
      </c>
      <c r="H581" s="441"/>
      <c r="I581" s="10">
        <v>44244</v>
      </c>
      <c r="J581" s="41" t="s">
        <v>6713</v>
      </c>
      <c r="K581" s="446" t="s">
        <v>6714</v>
      </c>
      <c r="L581" s="441"/>
      <c r="M581" s="441"/>
      <c r="N581" s="441"/>
      <c r="O581" s="441"/>
      <c r="P581" s="441"/>
      <c r="Q581" s="441"/>
      <c r="R581" s="441"/>
      <c r="S581" s="441"/>
      <c r="T581" s="441"/>
      <c r="U581" s="441"/>
      <c r="V581" s="441"/>
      <c r="W581" s="441"/>
      <c r="X581" s="441"/>
      <c r="Y581" s="441"/>
      <c r="Z581" s="441"/>
    </row>
    <row r="582" spans="1:26" s="286" customFormat="1" ht="13">
      <c r="A582" s="40">
        <v>576</v>
      </c>
      <c r="B582" s="40" t="s">
        <v>1424</v>
      </c>
      <c r="C582" s="41" t="s">
        <v>6715</v>
      </c>
      <c r="D582" s="41" t="s">
        <v>4039</v>
      </c>
      <c r="E582" s="41" t="s">
        <v>4351</v>
      </c>
      <c r="F582" s="441" t="s">
        <v>6716</v>
      </c>
      <c r="G582" s="41">
        <v>45</v>
      </c>
      <c r="H582" s="41" t="s">
        <v>6717</v>
      </c>
      <c r="I582" s="256">
        <v>44246</v>
      </c>
      <c r="J582" s="41" t="s">
        <v>6718</v>
      </c>
      <c r="K582" s="446" t="s">
        <v>6719</v>
      </c>
      <c r="L582" s="441"/>
      <c r="M582" s="441"/>
      <c r="N582" s="441"/>
      <c r="O582" s="441"/>
      <c r="P582" s="441"/>
      <c r="Q582" s="441"/>
      <c r="R582" s="441"/>
      <c r="S582" s="441"/>
      <c r="T582" s="441"/>
      <c r="U582" s="441"/>
      <c r="V582" s="441"/>
      <c r="W582" s="441"/>
      <c r="X582" s="441"/>
      <c r="Y582" s="441"/>
      <c r="Z582" s="441"/>
    </row>
    <row r="583" spans="1:26" s="286" customFormat="1" ht="13">
      <c r="A583" s="40">
        <v>577</v>
      </c>
      <c r="B583" s="40" t="s">
        <v>1425</v>
      </c>
      <c r="C583" s="41" t="s">
        <v>6720</v>
      </c>
      <c r="D583" s="41" t="s">
        <v>3923</v>
      </c>
      <c r="E583" s="41" t="s">
        <v>3930</v>
      </c>
      <c r="F583" s="441" t="s">
        <v>6721</v>
      </c>
      <c r="G583" s="41">
        <v>5</v>
      </c>
      <c r="H583" s="41"/>
      <c r="I583" s="256">
        <v>44230</v>
      </c>
      <c r="J583" s="41" t="s">
        <v>6722</v>
      </c>
      <c r="K583" s="446" t="s">
        <v>6723</v>
      </c>
      <c r="L583" s="441"/>
      <c r="M583" s="441"/>
      <c r="N583" s="441"/>
      <c r="O583" s="441"/>
      <c r="P583" s="441"/>
      <c r="Q583" s="441"/>
      <c r="R583" s="441"/>
      <c r="S583" s="441"/>
      <c r="T583" s="441"/>
      <c r="U583" s="441"/>
      <c r="V583" s="441"/>
      <c r="W583" s="441"/>
      <c r="X583" s="441"/>
      <c r="Y583" s="441"/>
      <c r="Z583" s="441"/>
    </row>
    <row r="584" spans="1:26" s="286" customFormat="1" ht="13">
      <c r="A584" s="40">
        <v>578</v>
      </c>
      <c r="B584" s="40" t="s">
        <v>1428</v>
      </c>
      <c r="C584" s="41" t="s">
        <v>5230</v>
      </c>
      <c r="D584" s="41" t="s">
        <v>4039</v>
      </c>
      <c r="E584" s="41" t="s">
        <v>5537</v>
      </c>
      <c r="F584" s="441" t="s">
        <v>6724</v>
      </c>
      <c r="G584" s="41">
        <v>61</v>
      </c>
      <c r="H584" s="41" t="s">
        <v>6725</v>
      </c>
      <c r="I584" s="256">
        <v>44248</v>
      </c>
      <c r="J584" s="41" t="s">
        <v>6726</v>
      </c>
      <c r="K584" s="446" t="s">
        <v>6727</v>
      </c>
      <c r="L584" s="441"/>
      <c r="M584" s="441"/>
      <c r="N584" s="441"/>
      <c r="O584" s="441"/>
      <c r="P584" s="441"/>
      <c r="Q584" s="441"/>
      <c r="R584" s="441"/>
      <c r="S584" s="441"/>
      <c r="T584" s="441"/>
      <c r="U584" s="441"/>
      <c r="V584" s="441"/>
      <c r="W584" s="441"/>
      <c r="X584" s="441"/>
      <c r="Y584" s="441"/>
      <c r="Z584" s="441"/>
    </row>
    <row r="585" spans="1:26" s="286" customFormat="1" ht="13">
      <c r="A585" s="40">
        <v>579</v>
      </c>
      <c r="B585" s="40" t="s">
        <v>1431</v>
      </c>
      <c r="C585" s="41" t="s">
        <v>6728</v>
      </c>
      <c r="D585" s="41" t="s">
        <v>4033</v>
      </c>
      <c r="E585" s="41" t="s">
        <v>6729</v>
      </c>
      <c r="F585" s="41" t="s">
        <v>6730</v>
      </c>
      <c r="G585" s="41">
        <v>13</v>
      </c>
      <c r="H585" s="41" t="s">
        <v>6414</v>
      </c>
      <c r="I585" s="256">
        <v>44224</v>
      </c>
      <c r="J585" s="41" t="s">
        <v>6731</v>
      </c>
      <c r="K585" s="446" t="s">
        <v>6732</v>
      </c>
      <c r="L585" s="441"/>
      <c r="M585" s="441"/>
      <c r="N585" s="441"/>
      <c r="O585" s="441"/>
      <c r="P585" s="441"/>
      <c r="Q585" s="441"/>
      <c r="R585" s="441"/>
      <c r="S585" s="441"/>
      <c r="T585" s="441"/>
      <c r="U585" s="441"/>
      <c r="V585" s="441"/>
      <c r="W585" s="441"/>
      <c r="X585" s="441"/>
      <c r="Y585" s="441"/>
      <c r="Z585" s="441"/>
    </row>
    <row r="586" spans="1:26" s="286" customFormat="1" ht="13">
      <c r="A586" s="40">
        <v>580</v>
      </c>
      <c r="B586" s="40" t="s">
        <v>1433</v>
      </c>
      <c r="C586" s="41" t="s">
        <v>6733</v>
      </c>
      <c r="D586" s="41" t="s">
        <v>4062</v>
      </c>
      <c r="E586" s="41" t="s">
        <v>4266</v>
      </c>
      <c r="F586" s="41" t="s">
        <v>6734</v>
      </c>
      <c r="G586" s="41">
        <v>49</v>
      </c>
      <c r="H586" s="41" t="s">
        <v>6735</v>
      </c>
      <c r="I586" s="256">
        <v>44245</v>
      </c>
      <c r="J586" s="41" t="s">
        <v>6736</v>
      </c>
      <c r="K586" s="446" t="s">
        <v>6737</v>
      </c>
      <c r="L586" s="441"/>
      <c r="M586" s="441"/>
      <c r="N586" s="441"/>
      <c r="O586" s="441"/>
      <c r="P586" s="441"/>
      <c r="Q586" s="441"/>
      <c r="R586" s="441"/>
      <c r="S586" s="441"/>
      <c r="T586" s="441"/>
      <c r="U586" s="441"/>
      <c r="V586" s="441"/>
      <c r="W586" s="441"/>
      <c r="X586" s="441"/>
      <c r="Y586" s="441"/>
      <c r="Z586" s="441"/>
    </row>
    <row r="587" spans="1:26" s="286" customFormat="1" ht="13">
      <c r="A587" s="40">
        <v>581</v>
      </c>
      <c r="B587" s="40" t="s">
        <v>1436</v>
      </c>
      <c r="C587" s="41" t="s">
        <v>6738</v>
      </c>
      <c r="D587" s="41" t="s">
        <v>4110</v>
      </c>
      <c r="E587" s="41" t="s">
        <v>6739</v>
      </c>
      <c r="F587" s="41" t="s">
        <v>6740</v>
      </c>
      <c r="G587" s="41">
        <v>16</v>
      </c>
      <c r="H587" s="41" t="s">
        <v>6741</v>
      </c>
      <c r="I587" s="256">
        <v>44248</v>
      </c>
      <c r="J587" s="41" t="s">
        <v>6742</v>
      </c>
      <c r="K587" s="446" t="s">
        <v>6743</v>
      </c>
      <c r="L587" s="441"/>
      <c r="M587" s="441"/>
      <c r="N587" s="441"/>
      <c r="O587" s="441"/>
      <c r="P587" s="441"/>
      <c r="Q587" s="441"/>
      <c r="R587" s="441"/>
      <c r="S587" s="441"/>
      <c r="T587" s="441"/>
      <c r="U587" s="441"/>
      <c r="V587" s="441"/>
      <c r="W587" s="441"/>
      <c r="X587" s="441"/>
      <c r="Y587" s="441"/>
      <c r="Z587" s="441"/>
    </row>
    <row r="588" spans="1:26" s="286" customFormat="1" ht="13">
      <c r="A588" s="40">
        <v>582</v>
      </c>
      <c r="B588" s="40" t="s">
        <v>1441</v>
      </c>
      <c r="C588" s="41" t="s">
        <v>5265</v>
      </c>
      <c r="D588" s="41" t="s">
        <v>4226</v>
      </c>
      <c r="E588" s="41" t="s">
        <v>6744</v>
      </c>
      <c r="F588" s="41" t="s">
        <v>6745</v>
      </c>
      <c r="G588" s="41">
        <v>132</v>
      </c>
      <c r="H588" s="41" t="s">
        <v>6746</v>
      </c>
      <c r="I588" s="256">
        <v>44233</v>
      </c>
      <c r="J588" s="41" t="s">
        <v>6747</v>
      </c>
      <c r="K588" s="446" t="s">
        <v>6748</v>
      </c>
      <c r="L588" s="441"/>
      <c r="M588" s="441"/>
      <c r="N588" s="441"/>
      <c r="O588" s="441"/>
      <c r="P588" s="441"/>
      <c r="Q588" s="441"/>
      <c r="R588" s="441"/>
      <c r="S588" s="441"/>
      <c r="T588" s="441"/>
      <c r="U588" s="441"/>
      <c r="V588" s="441"/>
      <c r="W588" s="441"/>
      <c r="X588" s="441"/>
      <c r="Y588" s="441"/>
      <c r="Z588" s="441"/>
    </row>
    <row r="589" spans="1:26" s="286" customFormat="1" ht="13">
      <c r="A589" s="40">
        <v>583</v>
      </c>
      <c r="B589" s="40" t="s">
        <v>1443</v>
      </c>
      <c r="C589" s="41" t="s">
        <v>6749</v>
      </c>
      <c r="D589" s="41" t="s">
        <v>4811</v>
      </c>
      <c r="E589" s="41" t="s">
        <v>4748</v>
      </c>
      <c r="F589" s="41" t="s">
        <v>6750</v>
      </c>
      <c r="G589" s="41">
        <v>2</v>
      </c>
      <c r="H589" s="41"/>
      <c r="I589" s="256">
        <v>44269</v>
      </c>
      <c r="J589" s="41" t="s">
        <v>6751</v>
      </c>
      <c r="K589" s="446" t="s">
        <v>6752</v>
      </c>
      <c r="L589" s="441"/>
      <c r="M589" s="441"/>
      <c r="N589" s="441"/>
      <c r="O589" s="441"/>
      <c r="P589" s="441"/>
      <c r="Q589" s="441"/>
      <c r="R589" s="441"/>
      <c r="S589" s="441"/>
      <c r="T589" s="441"/>
      <c r="U589" s="441"/>
      <c r="V589" s="441"/>
      <c r="W589" s="441"/>
      <c r="X589" s="441"/>
      <c r="Y589" s="441"/>
      <c r="Z589" s="441"/>
    </row>
    <row r="590" spans="1:26" s="286" customFormat="1" ht="13">
      <c r="A590" s="40">
        <v>584</v>
      </c>
      <c r="B590" s="40" t="s">
        <v>1447</v>
      </c>
      <c r="C590" s="41" t="s">
        <v>4154</v>
      </c>
      <c r="D590" s="41" t="s">
        <v>6753</v>
      </c>
      <c r="E590" s="41" t="s">
        <v>6754</v>
      </c>
      <c r="F590" s="41" t="s">
        <v>6755</v>
      </c>
      <c r="G590" s="41">
        <v>3</v>
      </c>
      <c r="H590" s="41"/>
      <c r="I590" s="256">
        <v>44267</v>
      </c>
      <c r="J590" s="41" t="s">
        <v>6756</v>
      </c>
      <c r="K590" s="446" t="s">
        <v>6757</v>
      </c>
      <c r="L590" s="441"/>
      <c r="M590" s="441"/>
      <c r="N590" s="441"/>
      <c r="O590" s="441"/>
      <c r="P590" s="441"/>
      <c r="Q590" s="441"/>
      <c r="R590" s="441"/>
      <c r="S590" s="441"/>
      <c r="T590" s="441"/>
      <c r="U590" s="441"/>
      <c r="V590" s="441"/>
      <c r="W590" s="441"/>
      <c r="X590" s="441"/>
      <c r="Y590" s="441"/>
      <c r="Z590" s="441"/>
    </row>
    <row r="591" spans="1:26" s="286" customFormat="1" ht="13">
      <c r="A591" s="40">
        <v>585</v>
      </c>
      <c r="B591" s="40" t="s">
        <v>1451</v>
      </c>
      <c r="C591" s="41" t="s">
        <v>6590</v>
      </c>
      <c r="D591" s="41" t="s">
        <v>5337</v>
      </c>
      <c r="E591" s="41" t="s">
        <v>6758</v>
      </c>
      <c r="F591" s="41" t="s">
        <v>6759</v>
      </c>
      <c r="G591" s="41">
        <v>1</v>
      </c>
      <c r="H591" s="41"/>
      <c r="I591" s="256">
        <v>44263</v>
      </c>
      <c r="J591" s="41" t="s">
        <v>6760</v>
      </c>
      <c r="K591" s="446" t="s">
        <v>6761</v>
      </c>
      <c r="L591" s="441"/>
      <c r="M591" s="441"/>
      <c r="N591" s="441"/>
      <c r="O591" s="441"/>
      <c r="P591" s="441"/>
      <c r="Q591" s="441"/>
      <c r="R591" s="441"/>
      <c r="S591" s="441"/>
      <c r="T591" s="441"/>
      <c r="U591" s="441"/>
      <c r="V591" s="441"/>
      <c r="W591" s="441"/>
      <c r="X591" s="441"/>
      <c r="Y591" s="441"/>
      <c r="Z591" s="441"/>
    </row>
    <row r="592" spans="1:26" s="285" customFormat="1" ht="13">
      <c r="A592" s="40">
        <v>586</v>
      </c>
      <c r="B592" s="40" t="s">
        <v>1453</v>
      </c>
      <c r="C592" s="441" t="s">
        <v>4459</v>
      </c>
      <c r="D592" s="41" t="s">
        <v>5651</v>
      </c>
      <c r="E592" s="441" t="s">
        <v>6762</v>
      </c>
      <c r="F592" s="441" t="s">
        <v>6763</v>
      </c>
      <c r="G592" s="41">
        <v>1</v>
      </c>
      <c r="H592" s="441"/>
      <c r="I592" s="10">
        <v>44258</v>
      </c>
      <c r="J592" s="41" t="s">
        <v>6764</v>
      </c>
      <c r="K592" s="446" t="s">
        <v>6765</v>
      </c>
      <c r="L592" s="441"/>
      <c r="M592" s="441"/>
      <c r="N592" s="441"/>
      <c r="O592" s="441"/>
      <c r="P592" s="441"/>
      <c r="Q592" s="441"/>
      <c r="R592" s="441"/>
      <c r="S592" s="441"/>
      <c r="T592" s="441"/>
      <c r="U592" s="441"/>
      <c r="V592" s="441"/>
      <c r="W592" s="441"/>
      <c r="X592" s="441"/>
      <c r="Y592" s="441"/>
      <c r="Z592" s="441"/>
    </row>
    <row r="593" spans="1:26" s="295" customFormat="1" ht="13">
      <c r="A593" s="40">
        <v>587</v>
      </c>
      <c r="B593" s="240" t="s">
        <v>574</v>
      </c>
      <c r="C593" s="441" t="s">
        <v>5332</v>
      </c>
      <c r="D593" s="41" t="s">
        <v>4045</v>
      </c>
      <c r="E593" s="441" t="s">
        <v>4046</v>
      </c>
      <c r="F593" s="441" t="s">
        <v>6766</v>
      </c>
      <c r="G593" s="41">
        <v>105</v>
      </c>
      <c r="H593" s="441" t="s">
        <v>6767</v>
      </c>
      <c r="I593" s="10">
        <v>44266</v>
      </c>
      <c r="J593" s="41" t="s">
        <v>6768</v>
      </c>
      <c r="K593" s="446" t="s">
        <v>6769</v>
      </c>
      <c r="L593" s="441"/>
      <c r="M593" s="441"/>
      <c r="N593" s="441"/>
      <c r="O593" s="441"/>
      <c r="P593" s="441"/>
      <c r="Q593" s="441"/>
      <c r="R593" s="441"/>
      <c r="S593" s="441"/>
      <c r="T593" s="441"/>
      <c r="U593" s="441"/>
      <c r="V593" s="441"/>
      <c r="W593" s="441"/>
      <c r="X593" s="441"/>
      <c r="Y593" s="441"/>
      <c r="Z593" s="441"/>
    </row>
    <row r="594" spans="1:26" s="295" customFormat="1" ht="13">
      <c r="A594" s="40">
        <v>588</v>
      </c>
      <c r="B594" s="40" t="s">
        <v>1456</v>
      </c>
      <c r="C594" s="441" t="s">
        <v>6770</v>
      </c>
      <c r="D594" s="41" t="s">
        <v>6771</v>
      </c>
      <c r="E594" s="441" t="s">
        <v>6772</v>
      </c>
      <c r="F594" s="41" t="s">
        <v>6773</v>
      </c>
      <c r="G594" s="41">
        <v>1</v>
      </c>
      <c r="H594" s="76">
        <v>44013</v>
      </c>
      <c r="I594" s="10">
        <v>44266</v>
      </c>
      <c r="J594" s="41" t="s">
        <v>6774</v>
      </c>
      <c r="K594" s="446" t="s">
        <v>6775</v>
      </c>
      <c r="L594" s="441"/>
      <c r="M594" s="441"/>
      <c r="N594" s="441"/>
      <c r="O594" s="441"/>
      <c r="P594" s="441"/>
      <c r="Q594" s="441"/>
      <c r="R594" s="441"/>
      <c r="S594" s="441"/>
      <c r="T594" s="441"/>
      <c r="U594" s="441"/>
      <c r="V594" s="441"/>
      <c r="W594" s="441"/>
      <c r="X594" s="441"/>
      <c r="Y594" s="441"/>
      <c r="Z594" s="441"/>
    </row>
    <row r="595" spans="1:26" s="295" customFormat="1" ht="13">
      <c r="A595" s="40">
        <v>589</v>
      </c>
      <c r="B595" s="40" t="s">
        <v>1458</v>
      </c>
      <c r="C595" s="441" t="s">
        <v>4362</v>
      </c>
      <c r="D595" s="41" t="s">
        <v>4039</v>
      </c>
      <c r="E595" s="441" t="s">
        <v>6776</v>
      </c>
      <c r="F595" s="441" t="s">
        <v>6777</v>
      </c>
      <c r="G595" s="41">
        <v>1</v>
      </c>
      <c r="H595" s="441"/>
      <c r="I595" s="10">
        <v>44263</v>
      </c>
      <c r="J595" s="41" t="s">
        <v>6778</v>
      </c>
      <c r="K595" s="446" t="s">
        <v>6779</v>
      </c>
      <c r="L595" s="441"/>
      <c r="M595" s="441"/>
      <c r="N595" s="441"/>
      <c r="O595" s="441"/>
      <c r="P595" s="441"/>
      <c r="Q595" s="441"/>
      <c r="R595" s="441"/>
      <c r="S595" s="441"/>
      <c r="T595" s="441"/>
      <c r="U595" s="441"/>
      <c r="V595" s="441"/>
      <c r="W595" s="441"/>
      <c r="X595" s="441"/>
      <c r="Y595" s="441"/>
      <c r="Z595" s="441"/>
    </row>
    <row r="596" spans="1:26" s="295" customFormat="1" ht="13">
      <c r="A596" s="40">
        <v>590</v>
      </c>
      <c r="B596" s="40" t="s">
        <v>1461</v>
      </c>
      <c r="C596" s="41" t="s">
        <v>6780</v>
      </c>
      <c r="D596" s="41" t="s">
        <v>4226</v>
      </c>
      <c r="E596" s="41" t="s">
        <v>6781</v>
      </c>
      <c r="F596" s="441"/>
      <c r="G596" s="41">
        <v>1</v>
      </c>
      <c r="H596" s="441"/>
      <c r="I596" s="10">
        <v>44258</v>
      </c>
      <c r="J596" s="41" t="s">
        <v>6782</v>
      </c>
      <c r="K596" s="446" t="s">
        <v>6783</v>
      </c>
      <c r="L596" s="441"/>
      <c r="M596" s="441"/>
      <c r="N596" s="441"/>
      <c r="O596" s="441"/>
      <c r="P596" s="441"/>
      <c r="Q596" s="441"/>
      <c r="R596" s="441"/>
      <c r="S596" s="441"/>
      <c r="T596" s="441"/>
      <c r="U596" s="441"/>
      <c r="V596" s="441"/>
      <c r="W596" s="441"/>
      <c r="X596" s="441"/>
      <c r="Y596" s="441"/>
      <c r="Z596" s="441"/>
    </row>
    <row r="597" spans="1:26" s="295" customFormat="1" ht="13">
      <c r="A597" s="40">
        <v>591</v>
      </c>
      <c r="B597" s="40" t="s">
        <v>1464</v>
      </c>
      <c r="C597" s="41" t="s">
        <v>6784</v>
      </c>
      <c r="D597" s="41" t="s">
        <v>4117</v>
      </c>
      <c r="E597" s="441"/>
      <c r="F597" s="41" t="s">
        <v>6785</v>
      </c>
      <c r="G597" s="41">
        <v>9</v>
      </c>
      <c r="H597" s="41" t="s">
        <v>6786</v>
      </c>
      <c r="I597" s="10">
        <v>44270</v>
      </c>
      <c r="J597" s="41" t="s">
        <v>6787</v>
      </c>
      <c r="K597" s="446" t="s">
        <v>6788</v>
      </c>
      <c r="L597" s="441"/>
      <c r="M597" s="441"/>
      <c r="N597" s="441"/>
      <c r="O597" s="441"/>
      <c r="P597" s="441"/>
      <c r="Q597" s="441"/>
      <c r="R597" s="441"/>
      <c r="S597" s="441"/>
      <c r="T597" s="441"/>
      <c r="U597" s="441"/>
      <c r="V597" s="441"/>
      <c r="W597" s="441"/>
      <c r="X597" s="441"/>
      <c r="Y597" s="441"/>
      <c r="Z597" s="441"/>
    </row>
    <row r="598" spans="1:26" s="295" customFormat="1" ht="13">
      <c r="A598" s="40">
        <v>592</v>
      </c>
      <c r="B598" s="40" t="s">
        <v>1465</v>
      </c>
      <c r="C598" s="41" t="s">
        <v>6789</v>
      </c>
      <c r="D598" s="41" t="s">
        <v>4110</v>
      </c>
      <c r="E598" s="41" t="s">
        <v>6790</v>
      </c>
      <c r="F598" s="41" t="s">
        <v>6791</v>
      </c>
      <c r="G598" s="41">
        <v>56</v>
      </c>
      <c r="H598" s="41" t="s">
        <v>6792</v>
      </c>
      <c r="I598" s="10">
        <v>44253</v>
      </c>
      <c r="J598" s="41" t="s">
        <v>6793</v>
      </c>
      <c r="K598" s="446" t="s">
        <v>6794</v>
      </c>
      <c r="L598" s="441"/>
      <c r="M598" s="441"/>
      <c r="N598" s="441"/>
      <c r="O598" s="441"/>
      <c r="P598" s="441"/>
      <c r="Q598" s="441"/>
      <c r="R598" s="441"/>
      <c r="S598" s="441"/>
      <c r="T598" s="441"/>
      <c r="U598" s="441"/>
      <c r="V598" s="441"/>
      <c r="W598" s="441"/>
      <c r="X598" s="441"/>
      <c r="Y598" s="441"/>
      <c r="Z598" s="441"/>
    </row>
    <row r="599" spans="1:26" s="295" customFormat="1" ht="13">
      <c r="A599" s="40">
        <v>593</v>
      </c>
      <c r="B599" s="40" t="s">
        <v>1469</v>
      </c>
      <c r="C599" s="41" t="s">
        <v>6795</v>
      </c>
      <c r="D599" s="41" t="s">
        <v>5375</v>
      </c>
      <c r="E599" s="441"/>
      <c r="F599" s="41" t="s">
        <v>6796</v>
      </c>
      <c r="G599" s="41">
        <v>887</v>
      </c>
      <c r="H599" s="41" t="s">
        <v>6797</v>
      </c>
      <c r="I599" s="10">
        <v>44246</v>
      </c>
      <c r="J599" s="41" t="s">
        <v>6798</v>
      </c>
      <c r="K599" s="446" t="s">
        <v>6799</v>
      </c>
      <c r="L599" s="441"/>
      <c r="M599" s="441"/>
      <c r="N599" s="441"/>
      <c r="O599" s="441"/>
      <c r="P599" s="441"/>
      <c r="Q599" s="441"/>
      <c r="R599" s="441"/>
      <c r="S599" s="441"/>
      <c r="T599" s="441"/>
      <c r="U599" s="441"/>
      <c r="V599" s="441"/>
      <c r="W599" s="441"/>
      <c r="X599" s="441"/>
      <c r="Y599" s="441"/>
      <c r="Z599" s="441"/>
    </row>
    <row r="600" spans="1:26" s="295" customFormat="1" ht="13">
      <c r="A600" s="40">
        <v>594</v>
      </c>
      <c r="B600" s="40" t="s">
        <v>1472</v>
      </c>
      <c r="C600" s="41" t="s">
        <v>4989</v>
      </c>
      <c r="D600" s="41" t="s">
        <v>4226</v>
      </c>
      <c r="E600" s="441"/>
      <c r="F600" s="41" t="s">
        <v>6800</v>
      </c>
      <c r="G600" s="41">
        <v>41</v>
      </c>
      <c r="H600" s="41" t="s">
        <v>6801</v>
      </c>
      <c r="I600" s="10">
        <v>44243</v>
      </c>
      <c r="J600" s="41" t="s">
        <v>6802</v>
      </c>
      <c r="K600" s="446" t="s">
        <v>6803</v>
      </c>
      <c r="L600" s="441"/>
      <c r="M600" s="441"/>
      <c r="N600" s="441"/>
      <c r="O600" s="441"/>
      <c r="P600" s="441"/>
      <c r="Q600" s="441"/>
      <c r="R600" s="441"/>
      <c r="S600" s="441"/>
      <c r="T600" s="441"/>
      <c r="U600" s="441"/>
      <c r="V600" s="441"/>
      <c r="W600" s="441"/>
      <c r="X600" s="441"/>
      <c r="Y600" s="441"/>
      <c r="Z600" s="441"/>
    </row>
    <row r="601" spans="1:26" s="295" customFormat="1" ht="13">
      <c r="A601" s="40">
        <v>595</v>
      </c>
      <c r="B601" s="40" t="s">
        <v>1474</v>
      </c>
      <c r="C601" s="41" t="s">
        <v>6804</v>
      </c>
      <c r="D601" s="41" t="s">
        <v>4033</v>
      </c>
      <c r="E601" s="41" t="s">
        <v>4034</v>
      </c>
      <c r="F601" s="41" t="s">
        <v>6805</v>
      </c>
      <c r="G601" s="41">
        <v>1</v>
      </c>
      <c r="H601" s="441"/>
      <c r="I601" s="155" t="s">
        <v>1475</v>
      </c>
      <c r="J601" s="41" t="s">
        <v>6806</v>
      </c>
      <c r="K601" s="446" t="s">
        <v>6807</v>
      </c>
      <c r="L601" s="441"/>
      <c r="M601" s="441"/>
      <c r="N601" s="441"/>
      <c r="O601" s="441"/>
      <c r="P601" s="441"/>
      <c r="Q601" s="441"/>
      <c r="R601" s="441"/>
      <c r="S601" s="441"/>
      <c r="T601" s="441"/>
      <c r="U601" s="441"/>
      <c r="V601" s="441"/>
      <c r="W601" s="441"/>
      <c r="X601" s="441"/>
      <c r="Y601" s="441"/>
      <c r="Z601" s="441"/>
    </row>
    <row r="602" spans="1:26" s="295" customFormat="1" ht="13">
      <c r="A602" s="40">
        <v>596</v>
      </c>
      <c r="B602" s="40" t="s">
        <v>1363</v>
      </c>
      <c r="C602" s="41" t="s">
        <v>6808</v>
      </c>
      <c r="D602" s="41" t="s">
        <v>5651</v>
      </c>
      <c r="E602" s="41" t="s">
        <v>6809</v>
      </c>
      <c r="F602" s="441"/>
      <c r="G602" s="41">
        <v>1</v>
      </c>
      <c r="H602" s="441"/>
      <c r="I602" s="10">
        <v>44228</v>
      </c>
      <c r="J602" s="41" t="s">
        <v>6810</v>
      </c>
      <c r="K602" s="446" t="s">
        <v>6626</v>
      </c>
      <c r="L602" s="441"/>
      <c r="M602" s="441"/>
      <c r="N602" s="441"/>
      <c r="O602" s="441"/>
      <c r="P602" s="441"/>
      <c r="Q602" s="441"/>
      <c r="R602" s="441"/>
      <c r="S602" s="441"/>
      <c r="T602" s="441"/>
      <c r="U602" s="441"/>
      <c r="V602" s="441"/>
      <c r="W602" s="441"/>
      <c r="X602" s="441"/>
      <c r="Y602" s="441"/>
      <c r="Z602" s="441"/>
    </row>
    <row r="603" spans="1:26" s="295" customFormat="1" ht="13">
      <c r="A603" s="40">
        <v>597</v>
      </c>
      <c r="B603" s="40" t="s">
        <v>584</v>
      </c>
      <c r="C603" s="41" t="s">
        <v>5265</v>
      </c>
      <c r="D603" s="41" t="s">
        <v>4039</v>
      </c>
      <c r="E603" s="41" t="s">
        <v>5290</v>
      </c>
      <c r="F603" s="41" t="s">
        <v>6811</v>
      </c>
      <c r="G603" s="41">
        <v>5</v>
      </c>
      <c r="H603" s="41" t="s">
        <v>6812</v>
      </c>
      <c r="I603" s="10">
        <v>44202</v>
      </c>
      <c r="J603" s="41" t="s">
        <v>6813</v>
      </c>
      <c r="K603" s="446" t="s">
        <v>6814</v>
      </c>
      <c r="L603" s="441"/>
      <c r="M603" s="441"/>
      <c r="N603" s="441"/>
      <c r="O603" s="441"/>
      <c r="P603" s="441"/>
      <c r="Q603" s="441"/>
      <c r="R603" s="441"/>
      <c r="S603" s="441"/>
      <c r="T603" s="441"/>
      <c r="U603" s="441"/>
      <c r="V603" s="441"/>
      <c r="W603" s="441"/>
      <c r="X603" s="441"/>
      <c r="Y603" s="441"/>
      <c r="Z603" s="441"/>
    </row>
    <row r="604" spans="1:26" s="296" customFormat="1" ht="13">
      <c r="A604" s="40">
        <v>598</v>
      </c>
      <c r="B604" s="40" t="s">
        <v>1477</v>
      </c>
      <c r="C604" s="41" t="s">
        <v>5625</v>
      </c>
      <c r="D604" s="41" t="s">
        <v>4600</v>
      </c>
      <c r="E604" s="41" t="s">
        <v>5272</v>
      </c>
      <c r="F604" s="41" t="s">
        <v>6815</v>
      </c>
      <c r="G604" s="41">
        <v>1</v>
      </c>
      <c r="H604" s="41"/>
      <c r="I604" s="10">
        <v>44275</v>
      </c>
      <c r="J604" s="41" t="s">
        <v>6816</v>
      </c>
      <c r="K604" s="446" t="s">
        <v>6817</v>
      </c>
      <c r="L604" s="441"/>
      <c r="M604" s="441"/>
      <c r="N604" s="441"/>
      <c r="O604" s="441"/>
      <c r="P604" s="441"/>
      <c r="Q604" s="441"/>
      <c r="R604" s="441"/>
      <c r="S604" s="441"/>
      <c r="T604" s="441"/>
      <c r="U604" s="441"/>
      <c r="V604" s="441"/>
      <c r="W604" s="441"/>
      <c r="X604" s="441"/>
      <c r="Y604" s="441"/>
      <c r="Z604" s="441"/>
    </row>
    <row r="605" spans="1:26" s="296" customFormat="1" ht="13">
      <c r="A605" s="40">
        <v>599</v>
      </c>
      <c r="B605" s="40" t="s">
        <v>1480</v>
      </c>
      <c r="C605" s="41" t="s">
        <v>6590</v>
      </c>
      <c r="D605" s="41" t="s">
        <v>4039</v>
      </c>
      <c r="E605" s="41" t="s">
        <v>6818</v>
      </c>
      <c r="F605" s="41" t="s">
        <v>6819</v>
      </c>
      <c r="G605" s="41">
        <v>1</v>
      </c>
      <c r="H605" s="41"/>
      <c r="I605" s="10">
        <v>44271</v>
      </c>
      <c r="J605" s="41" t="s">
        <v>6820</v>
      </c>
      <c r="K605" s="446" t="s">
        <v>6821</v>
      </c>
      <c r="L605" s="441"/>
      <c r="M605" s="441"/>
      <c r="N605" s="441"/>
      <c r="O605" s="441"/>
      <c r="P605" s="441"/>
      <c r="Q605" s="441"/>
      <c r="R605" s="441"/>
      <c r="S605" s="441"/>
      <c r="T605" s="441"/>
      <c r="U605" s="441"/>
      <c r="V605" s="441"/>
      <c r="W605" s="441"/>
      <c r="X605" s="441"/>
      <c r="Y605" s="441"/>
      <c r="Z605" s="441"/>
    </row>
    <row r="606" spans="1:26" s="296" customFormat="1" ht="13">
      <c r="A606" s="40">
        <v>600</v>
      </c>
      <c r="B606" s="40" t="s">
        <v>1481</v>
      </c>
      <c r="C606" s="41" t="s">
        <v>5123</v>
      </c>
      <c r="D606" s="41" t="s">
        <v>4033</v>
      </c>
      <c r="E606" s="41" t="s">
        <v>6729</v>
      </c>
      <c r="F606" s="41" t="s">
        <v>6822</v>
      </c>
      <c r="G606" s="41">
        <v>1</v>
      </c>
      <c r="H606" s="41"/>
      <c r="I606" s="10">
        <v>44271</v>
      </c>
      <c r="J606" s="41" t="s">
        <v>6823</v>
      </c>
      <c r="K606" s="446" t="s">
        <v>6824</v>
      </c>
      <c r="L606" s="441"/>
      <c r="M606" s="441"/>
      <c r="N606" s="441"/>
      <c r="O606" s="441"/>
      <c r="P606" s="441"/>
      <c r="Q606" s="441"/>
      <c r="R606" s="441"/>
      <c r="S606" s="441"/>
      <c r="T606" s="441"/>
      <c r="U606" s="441"/>
      <c r="V606" s="441"/>
      <c r="W606" s="441"/>
      <c r="X606" s="441"/>
      <c r="Y606" s="441"/>
      <c r="Z606" s="441"/>
    </row>
    <row r="607" spans="1:26" s="296" customFormat="1" ht="13">
      <c r="A607" s="40">
        <v>601</v>
      </c>
      <c r="B607" s="40" t="s">
        <v>1482</v>
      </c>
      <c r="C607" s="41" t="s">
        <v>6825</v>
      </c>
      <c r="D607" s="41" t="s">
        <v>4039</v>
      </c>
      <c r="E607" s="41" t="s">
        <v>6575</v>
      </c>
      <c r="F607" s="41" t="s">
        <v>6826</v>
      </c>
      <c r="G607" s="41">
        <v>1</v>
      </c>
      <c r="H607" s="41"/>
      <c r="I607" s="10">
        <v>44265</v>
      </c>
      <c r="J607" s="41" t="s">
        <v>6827</v>
      </c>
      <c r="K607" s="446" t="s">
        <v>6828</v>
      </c>
      <c r="L607" s="441"/>
      <c r="M607" s="441"/>
      <c r="N607" s="441"/>
      <c r="O607" s="441"/>
      <c r="P607" s="441"/>
      <c r="Q607" s="441"/>
      <c r="R607" s="441"/>
      <c r="S607" s="441"/>
      <c r="T607" s="441"/>
      <c r="U607" s="441"/>
      <c r="V607" s="441"/>
      <c r="W607" s="441"/>
      <c r="X607" s="441"/>
      <c r="Y607" s="441"/>
      <c r="Z607" s="441"/>
    </row>
    <row r="608" spans="1:26" s="296" customFormat="1" ht="13">
      <c r="A608" s="40">
        <v>602</v>
      </c>
      <c r="B608" s="40" t="s">
        <v>1483</v>
      </c>
      <c r="C608" s="41" t="s">
        <v>6346</v>
      </c>
      <c r="D608" s="41" t="s">
        <v>5830</v>
      </c>
      <c r="E608" s="41" t="s">
        <v>5831</v>
      </c>
      <c r="F608" s="41" t="s">
        <v>6829</v>
      </c>
      <c r="G608" s="41">
        <v>1</v>
      </c>
      <c r="H608" s="41"/>
      <c r="I608" s="10">
        <v>44265</v>
      </c>
      <c r="J608" s="41" t="s">
        <v>6830</v>
      </c>
      <c r="K608" s="446" t="s">
        <v>6831</v>
      </c>
      <c r="L608" s="441"/>
      <c r="M608" s="441"/>
      <c r="N608" s="441"/>
      <c r="O608" s="441"/>
      <c r="P608" s="441"/>
      <c r="Q608" s="441"/>
      <c r="R608" s="441"/>
      <c r="S608" s="441"/>
      <c r="T608" s="441"/>
      <c r="U608" s="441"/>
      <c r="V608" s="441"/>
      <c r="W608" s="441"/>
      <c r="X608" s="441"/>
      <c r="Y608" s="441"/>
      <c r="Z608" s="441"/>
    </row>
    <row r="609" spans="1:26" s="296" customFormat="1" ht="13">
      <c r="A609" s="40">
        <v>603</v>
      </c>
      <c r="B609" s="40" t="s">
        <v>1284</v>
      </c>
      <c r="C609" s="41" t="s">
        <v>6533</v>
      </c>
      <c r="D609" s="41" t="s">
        <v>4117</v>
      </c>
      <c r="E609" s="41" t="s">
        <v>6258</v>
      </c>
      <c r="F609" s="41" t="s">
        <v>6832</v>
      </c>
      <c r="G609" s="41">
        <v>6</v>
      </c>
      <c r="H609" s="41" t="s">
        <v>6833</v>
      </c>
      <c r="I609" s="10">
        <v>44264</v>
      </c>
      <c r="J609" s="41" t="s">
        <v>6834</v>
      </c>
      <c r="K609" s="446" t="s">
        <v>6835</v>
      </c>
      <c r="L609" s="441"/>
      <c r="M609" s="441"/>
      <c r="N609" s="441"/>
      <c r="O609" s="441"/>
      <c r="P609" s="441"/>
      <c r="Q609" s="441"/>
      <c r="R609" s="441"/>
      <c r="S609" s="441"/>
      <c r="T609" s="441"/>
      <c r="U609" s="441"/>
      <c r="V609" s="441"/>
      <c r="W609" s="441"/>
      <c r="X609" s="441"/>
      <c r="Y609" s="441"/>
      <c r="Z609" s="441"/>
    </row>
    <row r="610" spans="1:26" s="295" customFormat="1" ht="13">
      <c r="A610" s="40">
        <v>604</v>
      </c>
      <c r="B610" s="40" t="s">
        <v>1485</v>
      </c>
      <c r="C610" s="441" t="s">
        <v>6606</v>
      </c>
      <c r="D610" s="41" t="s">
        <v>4110</v>
      </c>
      <c r="E610" s="441" t="s">
        <v>6836</v>
      </c>
      <c r="F610" s="441" t="s">
        <v>6837</v>
      </c>
      <c r="G610" s="41">
        <v>1</v>
      </c>
      <c r="H610" s="441"/>
      <c r="I610" s="10">
        <v>44274</v>
      </c>
      <c r="J610" s="41" t="s">
        <v>6838</v>
      </c>
      <c r="K610" s="446" t="s">
        <v>6839</v>
      </c>
      <c r="L610" s="441"/>
      <c r="M610" s="441"/>
      <c r="N610" s="441"/>
      <c r="O610" s="441"/>
      <c r="P610" s="441"/>
      <c r="Q610" s="441"/>
      <c r="R610" s="441"/>
      <c r="S610" s="441"/>
      <c r="T610" s="441"/>
      <c r="U610" s="441"/>
      <c r="V610" s="441"/>
      <c r="W610" s="441"/>
      <c r="X610" s="441"/>
      <c r="Y610" s="441"/>
      <c r="Z610" s="441"/>
    </row>
    <row r="611" spans="1:26" s="303" customFormat="1" ht="13">
      <c r="A611" s="40">
        <v>605</v>
      </c>
      <c r="B611" s="40" t="s">
        <v>1487</v>
      </c>
      <c r="C611" s="441" t="s">
        <v>6538</v>
      </c>
      <c r="D611" s="41" t="s">
        <v>4039</v>
      </c>
      <c r="E611" s="441" t="s">
        <v>6840</v>
      </c>
      <c r="F611" s="441" t="s">
        <v>6841</v>
      </c>
      <c r="G611" s="41">
        <v>1</v>
      </c>
      <c r="H611" s="441"/>
      <c r="I611" s="10">
        <v>44277</v>
      </c>
      <c r="J611" s="305" t="s">
        <v>6842</v>
      </c>
      <c r="K611" s="446" t="s">
        <v>6843</v>
      </c>
      <c r="L611" s="441"/>
      <c r="M611" s="441"/>
      <c r="N611" s="441"/>
      <c r="O611" s="441"/>
      <c r="P611" s="441"/>
      <c r="Q611" s="441"/>
      <c r="R611" s="441"/>
      <c r="S611" s="441"/>
      <c r="T611" s="441"/>
      <c r="U611" s="441"/>
      <c r="V611" s="441"/>
      <c r="W611" s="441"/>
      <c r="X611" s="441"/>
      <c r="Y611" s="441"/>
      <c r="Z611" s="441"/>
    </row>
    <row r="612" spans="1:26" s="303" customFormat="1" ht="13">
      <c r="A612" s="40">
        <v>606</v>
      </c>
      <c r="B612" s="40" t="s">
        <v>1490</v>
      </c>
      <c r="C612" s="41" t="s">
        <v>6844</v>
      </c>
      <c r="D612" s="41" t="s">
        <v>3923</v>
      </c>
      <c r="E612" s="41" t="s">
        <v>4342</v>
      </c>
      <c r="F612" s="41" t="s">
        <v>6845</v>
      </c>
      <c r="G612" s="41">
        <v>1</v>
      </c>
      <c r="H612" s="76">
        <v>43831</v>
      </c>
      <c r="I612" s="10">
        <v>44271</v>
      </c>
      <c r="J612" s="41" t="s">
        <v>6846</v>
      </c>
      <c r="K612" s="446" t="s">
        <v>6847</v>
      </c>
      <c r="L612" s="441"/>
      <c r="M612" s="441"/>
      <c r="N612" s="441"/>
      <c r="O612" s="441"/>
      <c r="P612" s="441"/>
      <c r="Q612" s="441"/>
      <c r="R612" s="441"/>
      <c r="S612" s="441"/>
      <c r="T612" s="441"/>
      <c r="U612" s="441"/>
      <c r="V612" s="441"/>
      <c r="W612" s="441"/>
      <c r="X612" s="441"/>
      <c r="Y612" s="441"/>
      <c r="Z612" s="441"/>
    </row>
    <row r="613" spans="1:26" s="303" customFormat="1" ht="13">
      <c r="A613" s="40">
        <v>607</v>
      </c>
      <c r="B613" s="40" t="s">
        <v>1491</v>
      </c>
      <c r="C613" s="41" t="s">
        <v>6848</v>
      </c>
      <c r="D613" s="41" t="s">
        <v>4039</v>
      </c>
      <c r="E613" s="41" t="s">
        <v>5290</v>
      </c>
      <c r="F613" s="41" t="s">
        <v>6849</v>
      </c>
      <c r="G613" s="41">
        <v>60</v>
      </c>
      <c r="H613" s="41" t="s">
        <v>6850</v>
      </c>
      <c r="I613" s="76">
        <v>44256</v>
      </c>
      <c r="J613" s="41" t="s">
        <v>6851</v>
      </c>
      <c r="K613" s="446" t="s">
        <v>6852</v>
      </c>
      <c r="L613" s="441"/>
      <c r="M613" s="441"/>
      <c r="N613" s="441"/>
      <c r="O613" s="441"/>
      <c r="P613" s="441"/>
      <c r="Q613" s="441"/>
      <c r="R613" s="441"/>
      <c r="S613" s="441"/>
      <c r="T613" s="441"/>
      <c r="U613" s="441"/>
      <c r="V613" s="441"/>
      <c r="W613" s="441"/>
      <c r="X613" s="441"/>
      <c r="Y613" s="441"/>
      <c r="Z613" s="441"/>
    </row>
    <row r="614" spans="1:26" s="303" customFormat="1" ht="13">
      <c r="A614" s="40">
        <v>608</v>
      </c>
      <c r="B614" s="40" t="s">
        <v>1494</v>
      </c>
      <c r="C614" s="41" t="s">
        <v>5289</v>
      </c>
      <c r="D614" s="41" t="s">
        <v>4039</v>
      </c>
      <c r="E614" s="41" t="s">
        <v>5717</v>
      </c>
      <c r="F614" s="41" t="s">
        <v>6853</v>
      </c>
      <c r="G614" s="41"/>
      <c r="H614" s="441"/>
      <c r="I614" s="10">
        <v>44245</v>
      </c>
      <c r="J614" s="41" t="s">
        <v>6854</v>
      </c>
      <c r="K614" s="446" t="s">
        <v>6855</v>
      </c>
      <c r="L614" s="441"/>
      <c r="M614" s="441"/>
      <c r="N614" s="441"/>
      <c r="O614" s="441"/>
      <c r="P614" s="441"/>
      <c r="Q614" s="441"/>
      <c r="R614" s="441"/>
      <c r="S614" s="441"/>
      <c r="T614" s="441"/>
      <c r="U614" s="441"/>
      <c r="V614" s="441"/>
      <c r="W614" s="441"/>
      <c r="X614" s="441"/>
      <c r="Y614" s="441"/>
      <c r="Z614" s="441"/>
    </row>
    <row r="615" spans="1:26" s="304" customFormat="1" ht="13">
      <c r="A615" s="40">
        <v>609</v>
      </c>
      <c r="B615" s="40" t="s">
        <v>1496</v>
      </c>
      <c r="C615" s="41" t="s">
        <v>4154</v>
      </c>
      <c r="D615" s="41" t="s">
        <v>4600</v>
      </c>
      <c r="E615" s="41" t="s">
        <v>5272</v>
      </c>
      <c r="F615" s="41" t="s">
        <v>6856</v>
      </c>
      <c r="G615" s="41">
        <v>1</v>
      </c>
      <c r="H615" s="41" t="s">
        <v>6857</v>
      </c>
      <c r="I615" s="10">
        <v>44280</v>
      </c>
      <c r="J615" s="41" t="s">
        <v>6858</v>
      </c>
      <c r="K615" s="446" t="s">
        <v>6859</v>
      </c>
      <c r="L615" s="441"/>
      <c r="M615" s="441"/>
      <c r="N615" s="441"/>
      <c r="O615" s="441"/>
      <c r="P615" s="441"/>
      <c r="Q615" s="441"/>
      <c r="R615" s="441"/>
      <c r="S615" s="441"/>
      <c r="T615" s="441"/>
      <c r="U615" s="441"/>
      <c r="V615" s="441"/>
      <c r="W615" s="441"/>
      <c r="X615" s="441"/>
      <c r="Y615" s="441"/>
      <c r="Z615" s="441"/>
    </row>
    <row r="616" spans="1:26" s="304" customFormat="1" ht="13">
      <c r="A616" s="40">
        <v>610</v>
      </c>
      <c r="B616" s="40" t="s">
        <v>1500</v>
      </c>
      <c r="C616" s="41" t="s">
        <v>6860</v>
      </c>
      <c r="D616" s="41" t="s">
        <v>4045</v>
      </c>
      <c r="E616" s="41" t="s">
        <v>4618</v>
      </c>
      <c r="F616" s="41" t="s">
        <v>6861</v>
      </c>
      <c r="G616" s="41">
        <v>30</v>
      </c>
      <c r="H616" s="41" t="s">
        <v>6792</v>
      </c>
      <c r="I616" s="10">
        <v>44237</v>
      </c>
      <c r="J616" s="91" t="s">
        <v>6862</v>
      </c>
      <c r="K616" s="446" t="s">
        <v>6863</v>
      </c>
      <c r="L616" s="441"/>
      <c r="M616" s="441"/>
      <c r="N616" s="441"/>
      <c r="O616" s="441"/>
      <c r="P616" s="441"/>
      <c r="Q616" s="441"/>
      <c r="R616" s="441"/>
      <c r="S616" s="441"/>
      <c r="T616" s="441"/>
      <c r="U616" s="441"/>
      <c r="V616" s="441"/>
      <c r="W616" s="441"/>
      <c r="X616" s="441"/>
      <c r="Y616" s="441"/>
      <c r="Z616" s="441"/>
    </row>
    <row r="617" spans="1:26" s="304" customFormat="1" ht="13">
      <c r="A617" s="40">
        <v>611</v>
      </c>
      <c r="B617" s="40" t="s">
        <v>1502</v>
      </c>
      <c r="C617" s="41" t="s">
        <v>6590</v>
      </c>
      <c r="D617" s="41" t="s">
        <v>4226</v>
      </c>
      <c r="E617" s="41" t="s">
        <v>5901</v>
      </c>
      <c r="F617" s="41" t="s">
        <v>6864</v>
      </c>
      <c r="G617" s="41">
        <v>1</v>
      </c>
      <c r="H617" s="41"/>
      <c r="I617" s="10">
        <v>44256</v>
      </c>
      <c r="J617" s="41" t="s">
        <v>6865</v>
      </c>
      <c r="K617" s="446" t="s">
        <v>6866</v>
      </c>
      <c r="L617" s="441"/>
      <c r="M617" s="441"/>
      <c r="N617" s="441"/>
      <c r="O617" s="441"/>
      <c r="P617" s="441"/>
      <c r="Q617" s="441"/>
      <c r="R617" s="441"/>
      <c r="S617" s="441"/>
      <c r="T617" s="441"/>
      <c r="U617" s="441"/>
      <c r="V617" s="441"/>
      <c r="W617" s="441"/>
      <c r="X617" s="441"/>
      <c r="Y617" s="441"/>
      <c r="Z617" s="441"/>
    </row>
    <row r="618" spans="1:26" s="304" customFormat="1" ht="13">
      <c r="A618" s="40">
        <v>612</v>
      </c>
      <c r="B618" s="40" t="s">
        <v>1505</v>
      </c>
      <c r="C618" s="41" t="s">
        <v>6867</v>
      </c>
      <c r="D618" s="41" t="s">
        <v>4110</v>
      </c>
      <c r="E618" s="41" t="s">
        <v>4709</v>
      </c>
      <c r="F618" s="41" t="s">
        <v>6868</v>
      </c>
      <c r="G618" s="41">
        <v>1</v>
      </c>
      <c r="H618" s="41"/>
      <c r="I618" s="10">
        <v>44278</v>
      </c>
      <c r="J618" s="41" t="s">
        <v>6869</v>
      </c>
      <c r="K618" s="446" t="s">
        <v>6870</v>
      </c>
      <c r="L618" s="441"/>
      <c r="M618" s="441"/>
      <c r="N618" s="441"/>
      <c r="O618" s="441"/>
      <c r="P618" s="441"/>
      <c r="Q618" s="441"/>
      <c r="R618" s="441"/>
      <c r="S618" s="441"/>
      <c r="T618" s="441"/>
      <c r="U618" s="441"/>
      <c r="V618" s="441"/>
      <c r="W618" s="441"/>
      <c r="X618" s="441"/>
      <c r="Y618" s="441"/>
      <c r="Z618" s="441"/>
    </row>
    <row r="619" spans="1:26" s="304" customFormat="1" ht="13">
      <c r="A619" s="40">
        <v>613</v>
      </c>
      <c r="B619" s="40" t="s">
        <v>1508</v>
      </c>
      <c r="C619" s="41" t="s">
        <v>4459</v>
      </c>
      <c r="D619" s="41" t="s">
        <v>6871</v>
      </c>
      <c r="E619" s="41" t="s">
        <v>6872</v>
      </c>
      <c r="F619" s="41" t="s">
        <v>6873</v>
      </c>
      <c r="G619" s="41">
        <v>1</v>
      </c>
      <c r="H619" s="41"/>
      <c r="I619" s="10">
        <v>44278</v>
      </c>
      <c r="J619" s="41" t="s">
        <v>6874</v>
      </c>
      <c r="K619" s="446" t="s">
        <v>6875</v>
      </c>
      <c r="L619" s="441"/>
      <c r="M619" s="441"/>
      <c r="N619" s="441"/>
      <c r="O619" s="441"/>
      <c r="P619" s="441"/>
      <c r="Q619" s="441"/>
      <c r="R619" s="441"/>
      <c r="S619" s="441"/>
      <c r="T619" s="441"/>
      <c r="U619" s="441"/>
      <c r="V619" s="441"/>
      <c r="W619" s="441"/>
      <c r="X619" s="441"/>
      <c r="Y619" s="441"/>
      <c r="Z619" s="441"/>
    </row>
    <row r="620" spans="1:26" s="304" customFormat="1" ht="13">
      <c r="A620" s="40">
        <v>614</v>
      </c>
      <c r="B620" s="40" t="s">
        <v>1509</v>
      </c>
      <c r="C620" s="41" t="s">
        <v>6876</v>
      </c>
      <c r="D620" s="41" t="s">
        <v>4110</v>
      </c>
      <c r="E620" s="41" t="s">
        <v>6790</v>
      </c>
      <c r="F620" s="41" t="s">
        <v>6877</v>
      </c>
      <c r="G620" s="41">
        <v>26</v>
      </c>
      <c r="H620" s="41" t="s">
        <v>6878</v>
      </c>
      <c r="I620" s="10">
        <v>44278</v>
      </c>
      <c r="J620" s="41" t="s">
        <v>6879</v>
      </c>
      <c r="K620" s="446" t="s">
        <v>6880</v>
      </c>
      <c r="L620" s="441"/>
      <c r="M620" s="441"/>
      <c r="N620" s="441"/>
      <c r="O620" s="441"/>
      <c r="P620" s="441"/>
      <c r="Q620" s="441"/>
      <c r="R620" s="441"/>
      <c r="S620" s="441"/>
      <c r="T620" s="441"/>
      <c r="U620" s="441"/>
      <c r="V620" s="441"/>
      <c r="W620" s="441"/>
      <c r="X620" s="441"/>
      <c r="Y620" s="441"/>
      <c r="Z620" s="441"/>
    </row>
    <row r="621" spans="1:26" s="304" customFormat="1" ht="13">
      <c r="A621" s="40">
        <v>615</v>
      </c>
      <c r="B621" s="40" t="s">
        <v>932</v>
      </c>
      <c r="C621" s="41" t="s">
        <v>5866</v>
      </c>
      <c r="D621" s="41" t="s">
        <v>5830</v>
      </c>
      <c r="E621" s="41"/>
      <c r="F621" s="41" t="s">
        <v>5868</v>
      </c>
      <c r="G621" s="41">
        <v>8485</v>
      </c>
      <c r="H621" s="41" t="s">
        <v>6881</v>
      </c>
      <c r="I621" s="10"/>
      <c r="J621" s="41" t="s">
        <v>6882</v>
      </c>
      <c r="K621" s="446" t="s">
        <v>6883</v>
      </c>
      <c r="L621" s="441"/>
      <c r="M621" s="441"/>
      <c r="N621" s="441"/>
      <c r="O621" s="441"/>
      <c r="P621" s="441"/>
      <c r="Q621" s="441"/>
      <c r="R621" s="441"/>
      <c r="S621" s="441"/>
      <c r="T621" s="441"/>
      <c r="U621" s="441"/>
      <c r="V621" s="441"/>
      <c r="W621" s="441"/>
      <c r="X621" s="441"/>
      <c r="Y621" s="441"/>
      <c r="Z621" s="441"/>
    </row>
    <row r="622" spans="1:26" s="304" customFormat="1" ht="13">
      <c r="A622" s="40">
        <v>616</v>
      </c>
      <c r="B622" s="40" t="s">
        <v>1514</v>
      </c>
      <c r="C622" s="41" t="s">
        <v>6884</v>
      </c>
      <c r="D622" s="41" t="s">
        <v>5763</v>
      </c>
      <c r="E622" s="41" t="s">
        <v>6024</v>
      </c>
      <c r="F622" s="41" t="s">
        <v>6885</v>
      </c>
      <c r="G622" s="41">
        <v>35</v>
      </c>
      <c r="H622" s="41" t="s">
        <v>6326</v>
      </c>
      <c r="I622" s="10">
        <v>44270</v>
      </c>
      <c r="J622" s="41" t="s">
        <v>6886</v>
      </c>
      <c r="K622" s="446" t="s">
        <v>6887</v>
      </c>
      <c r="L622" s="441"/>
      <c r="M622" s="441"/>
      <c r="N622" s="441"/>
      <c r="O622" s="441"/>
      <c r="P622" s="441"/>
      <c r="Q622" s="441"/>
      <c r="R622" s="441"/>
      <c r="S622" s="441"/>
      <c r="T622" s="441"/>
      <c r="U622" s="441"/>
      <c r="V622" s="441"/>
      <c r="W622" s="441"/>
      <c r="X622" s="441"/>
      <c r="Y622" s="441"/>
      <c r="Z622" s="441"/>
    </row>
    <row r="623" spans="1:26" s="304" customFormat="1" ht="13">
      <c r="A623" s="40">
        <v>617</v>
      </c>
      <c r="B623" s="40" t="s">
        <v>1515</v>
      </c>
      <c r="C623" s="41" t="s">
        <v>6518</v>
      </c>
      <c r="D623" s="41" t="s">
        <v>4110</v>
      </c>
      <c r="E623" s="41" t="s">
        <v>6888</v>
      </c>
      <c r="F623" s="91" t="s">
        <v>6889</v>
      </c>
      <c r="G623" s="41">
        <v>8</v>
      </c>
      <c r="H623" s="41" t="s">
        <v>6890</v>
      </c>
      <c r="I623" s="10">
        <v>44273</v>
      </c>
      <c r="J623" s="41" t="s">
        <v>6891</v>
      </c>
      <c r="K623" s="446" t="s">
        <v>6892</v>
      </c>
      <c r="L623" s="441"/>
      <c r="M623" s="441"/>
      <c r="N623" s="441"/>
      <c r="O623" s="441"/>
      <c r="P623" s="441"/>
      <c r="Q623" s="441"/>
      <c r="R623" s="441"/>
      <c r="S623" s="441"/>
      <c r="T623" s="441"/>
      <c r="U623" s="441"/>
      <c r="V623" s="441"/>
      <c r="W623" s="441"/>
      <c r="X623" s="441"/>
      <c r="Y623" s="441"/>
      <c r="Z623" s="441"/>
    </row>
    <row r="624" spans="1:26" s="304" customFormat="1" ht="13">
      <c r="A624" s="40">
        <v>618</v>
      </c>
      <c r="B624" s="40" t="s">
        <v>1516</v>
      </c>
      <c r="C624" s="41" t="s">
        <v>6893</v>
      </c>
      <c r="D624" s="41" t="s">
        <v>6894</v>
      </c>
      <c r="E624" s="41" t="s">
        <v>6895</v>
      </c>
      <c r="F624" s="91" t="s">
        <v>6896</v>
      </c>
      <c r="G624" s="41">
        <v>30</v>
      </c>
      <c r="H624" s="41" t="s">
        <v>6897</v>
      </c>
      <c r="I624" s="10">
        <v>44272</v>
      </c>
      <c r="J624" s="41" t="s">
        <v>6898</v>
      </c>
      <c r="K624" s="446" t="s">
        <v>6899</v>
      </c>
      <c r="L624" s="441"/>
      <c r="M624" s="441"/>
      <c r="N624" s="441"/>
      <c r="O624" s="441"/>
      <c r="P624" s="441"/>
      <c r="Q624" s="441"/>
      <c r="R624" s="441"/>
      <c r="S624" s="441"/>
      <c r="T624" s="441"/>
      <c r="U624" s="441"/>
      <c r="V624" s="441"/>
      <c r="W624" s="441"/>
      <c r="X624" s="441"/>
      <c r="Y624" s="441"/>
      <c r="Z624" s="441"/>
    </row>
    <row r="625" spans="1:40" s="304" customFormat="1" ht="13">
      <c r="A625" s="40">
        <v>619</v>
      </c>
      <c r="B625" s="40" t="s">
        <v>1517</v>
      </c>
      <c r="C625" s="41" t="s">
        <v>6900</v>
      </c>
      <c r="D625" s="41" t="s">
        <v>4226</v>
      </c>
      <c r="E625" s="41" t="s">
        <v>6901</v>
      </c>
      <c r="F625" s="41" t="s">
        <v>6902</v>
      </c>
      <c r="G625" s="41">
        <v>28</v>
      </c>
      <c r="H625" s="41" t="s">
        <v>6520</v>
      </c>
      <c r="I625" s="10"/>
      <c r="J625" s="41" t="s">
        <v>6903</v>
      </c>
      <c r="K625" s="446" t="s">
        <v>6904</v>
      </c>
      <c r="L625" s="441"/>
      <c r="M625" s="441"/>
      <c r="N625" s="441"/>
      <c r="O625" s="441"/>
      <c r="P625" s="441"/>
      <c r="Q625" s="441"/>
      <c r="R625" s="441"/>
      <c r="S625" s="441"/>
      <c r="T625" s="441"/>
      <c r="U625" s="441"/>
      <c r="V625" s="441"/>
      <c r="W625" s="441"/>
      <c r="X625" s="441"/>
      <c r="Y625" s="441"/>
      <c r="Z625" s="441"/>
      <c r="AA625" s="436"/>
      <c r="AB625" s="436"/>
      <c r="AC625" s="436"/>
      <c r="AD625" s="436"/>
      <c r="AE625" s="436"/>
      <c r="AF625" s="436"/>
      <c r="AG625" s="436"/>
      <c r="AH625" s="436"/>
      <c r="AI625" s="436"/>
      <c r="AJ625" s="436"/>
      <c r="AK625" s="436"/>
      <c r="AL625" s="436"/>
      <c r="AM625" s="436"/>
      <c r="AN625" s="436"/>
    </row>
    <row r="626" spans="1:40" s="303" customFormat="1" ht="13">
      <c r="A626" s="40">
        <v>620</v>
      </c>
      <c r="B626" s="240" t="s">
        <v>1519</v>
      </c>
      <c r="C626" s="441" t="s">
        <v>5318</v>
      </c>
      <c r="D626" s="41" t="s">
        <v>3923</v>
      </c>
      <c r="E626" s="441" t="s">
        <v>3930</v>
      </c>
      <c r="F626" s="441" t="s">
        <v>6905</v>
      </c>
      <c r="G626" s="41">
        <v>39</v>
      </c>
      <c r="H626" s="441" t="s">
        <v>6906</v>
      </c>
      <c r="I626" s="10">
        <v>44281</v>
      </c>
      <c r="J626" s="41" t="s">
        <v>6907</v>
      </c>
      <c r="K626" s="446" t="s">
        <v>6908</v>
      </c>
      <c r="L626" s="441"/>
      <c r="M626" s="441"/>
      <c r="N626" s="441"/>
      <c r="O626" s="441"/>
      <c r="P626" s="441"/>
      <c r="Q626" s="441"/>
      <c r="R626" s="441"/>
      <c r="S626" s="441"/>
      <c r="T626" s="441"/>
      <c r="U626" s="441"/>
      <c r="V626" s="441"/>
      <c r="W626" s="441"/>
      <c r="X626" s="441"/>
      <c r="Y626" s="441"/>
      <c r="Z626" s="441"/>
      <c r="AA626" s="436"/>
      <c r="AB626" s="436"/>
      <c r="AC626" s="436"/>
      <c r="AD626" s="436"/>
      <c r="AE626" s="436"/>
      <c r="AF626" s="436"/>
      <c r="AG626" s="436"/>
      <c r="AH626" s="436"/>
      <c r="AI626" s="436"/>
      <c r="AJ626" s="436"/>
      <c r="AK626" s="436"/>
      <c r="AL626" s="436"/>
      <c r="AM626" s="436"/>
      <c r="AN626" s="436"/>
    </row>
    <row r="627" spans="1:40" s="270" customFormat="1" ht="13">
      <c r="A627" s="40">
        <v>621</v>
      </c>
      <c r="B627" s="40" t="s">
        <v>1505</v>
      </c>
      <c r="C627" s="441" t="s">
        <v>6867</v>
      </c>
      <c r="D627" s="41" t="s">
        <v>4110</v>
      </c>
      <c r="E627" s="441" t="s">
        <v>6909</v>
      </c>
      <c r="F627" s="441" t="s">
        <v>6910</v>
      </c>
      <c r="G627" s="41">
        <v>1</v>
      </c>
      <c r="H627" s="436"/>
      <c r="I627" s="309">
        <v>44278</v>
      </c>
      <c r="J627" s="41" t="s">
        <v>6869</v>
      </c>
      <c r="K627" s="308" t="s">
        <v>6911</v>
      </c>
      <c r="L627" s="436"/>
      <c r="M627" s="436"/>
      <c r="N627" s="441"/>
      <c r="O627" s="441"/>
      <c r="P627" s="441"/>
      <c r="Q627" s="441"/>
      <c r="R627" s="441"/>
      <c r="S627" s="441"/>
      <c r="T627" s="441"/>
      <c r="U627" s="441"/>
      <c r="V627" s="441"/>
      <c r="W627" s="441"/>
      <c r="X627" s="441"/>
      <c r="Y627" s="441"/>
      <c r="Z627" s="441"/>
      <c r="AA627" s="436"/>
      <c r="AB627" s="436"/>
      <c r="AC627" s="436"/>
      <c r="AD627" s="436"/>
      <c r="AE627" s="436"/>
      <c r="AF627" s="436"/>
      <c r="AG627" s="436"/>
      <c r="AH627" s="436"/>
      <c r="AI627" s="436"/>
      <c r="AJ627" s="436"/>
      <c r="AK627" s="436"/>
      <c r="AL627" s="436"/>
      <c r="AM627" s="436"/>
      <c r="AN627" s="436"/>
    </row>
    <row r="628" spans="1:40" s="270" customFormat="1" ht="13">
      <c r="A628" s="40">
        <v>622</v>
      </c>
      <c r="B628" s="40" t="s">
        <v>1521</v>
      </c>
      <c r="C628" s="441" t="s">
        <v>6333</v>
      </c>
      <c r="D628" s="41" t="s">
        <v>5708</v>
      </c>
      <c r="E628" s="441" t="s">
        <v>5709</v>
      </c>
      <c r="F628" s="441" t="s">
        <v>6912</v>
      </c>
      <c r="G628" s="41">
        <v>1</v>
      </c>
      <c r="H628" s="436"/>
      <c r="I628" s="10">
        <v>44231</v>
      </c>
      <c r="J628" s="41" t="s">
        <v>6913</v>
      </c>
      <c r="K628" s="73" t="s">
        <v>6914</v>
      </c>
      <c r="L628" s="436"/>
      <c r="M628" s="436"/>
      <c r="N628" s="441"/>
      <c r="O628" s="441"/>
      <c r="P628" s="441"/>
      <c r="Q628" s="441"/>
      <c r="R628" s="441"/>
      <c r="S628" s="441"/>
      <c r="T628" s="441"/>
      <c r="U628" s="441"/>
      <c r="V628" s="441"/>
      <c r="W628" s="441"/>
      <c r="X628" s="441"/>
      <c r="Y628" s="441"/>
      <c r="Z628" s="441"/>
      <c r="AA628" s="436"/>
      <c r="AB628" s="436"/>
      <c r="AC628" s="436"/>
      <c r="AD628" s="436"/>
      <c r="AE628" s="436"/>
      <c r="AF628" s="436"/>
      <c r="AG628" s="436"/>
      <c r="AH628" s="436"/>
      <c r="AI628" s="436"/>
      <c r="AJ628" s="436"/>
      <c r="AK628" s="436"/>
      <c r="AL628" s="436"/>
      <c r="AM628" s="436"/>
      <c r="AN628" s="436"/>
    </row>
    <row r="629" spans="1:40" s="405" customFormat="1" ht="13">
      <c r="A629" s="109"/>
      <c r="B629" s="109"/>
      <c r="C629" s="141"/>
      <c r="D629" s="232"/>
      <c r="E629" s="440"/>
      <c r="F629" s="141"/>
      <c r="G629" s="232"/>
      <c r="H629" s="141"/>
      <c r="I629" s="414"/>
      <c r="J629" s="232"/>
      <c r="K629" s="143"/>
      <c r="L629" s="440"/>
      <c r="M629" s="440"/>
      <c r="N629" s="141"/>
      <c r="O629" s="141"/>
      <c r="P629" s="141"/>
      <c r="Q629" s="141"/>
      <c r="R629" s="141"/>
      <c r="S629" s="141"/>
      <c r="T629" s="141"/>
      <c r="U629" s="141"/>
      <c r="V629" s="141"/>
      <c r="W629" s="141"/>
      <c r="X629" s="141"/>
      <c r="Y629" s="141"/>
      <c r="Z629" s="141"/>
      <c r="AA629" s="440"/>
      <c r="AB629" s="440"/>
      <c r="AC629" s="440"/>
      <c r="AD629" s="440"/>
      <c r="AE629" s="440"/>
      <c r="AF629" s="440"/>
      <c r="AG629" s="440"/>
      <c r="AH629" s="440"/>
      <c r="AI629" s="440"/>
      <c r="AJ629" s="440"/>
      <c r="AK629" s="440"/>
      <c r="AL629" s="440"/>
      <c r="AM629" s="440"/>
      <c r="AN629" s="440"/>
    </row>
    <row r="630" spans="1:40" ht="13">
      <c r="A630" s="40">
        <v>624</v>
      </c>
      <c r="B630" s="314" t="s">
        <v>1522</v>
      </c>
      <c r="C630" s="441" t="s">
        <v>4535</v>
      </c>
      <c r="D630" s="41" t="s">
        <v>4600</v>
      </c>
      <c r="E630" s="436"/>
      <c r="F630" s="436" t="s">
        <v>6915</v>
      </c>
      <c r="G630" s="41">
        <v>578</v>
      </c>
      <c r="H630" s="436" t="s">
        <v>6916</v>
      </c>
      <c r="I630" s="10">
        <v>44281</v>
      </c>
      <c r="J630" s="41" t="s">
        <v>6917</v>
      </c>
      <c r="K630" s="73" t="s">
        <v>6918</v>
      </c>
      <c r="L630" s="436"/>
      <c r="M630" s="436"/>
      <c r="N630" s="441"/>
      <c r="O630" s="441"/>
      <c r="P630" s="441"/>
      <c r="Q630" s="441"/>
      <c r="R630" s="441"/>
      <c r="S630" s="441"/>
      <c r="T630" s="441"/>
      <c r="U630" s="441"/>
      <c r="V630" s="441"/>
      <c r="W630" s="441"/>
      <c r="X630" s="441"/>
      <c r="Y630" s="441"/>
      <c r="Z630" s="441"/>
      <c r="AA630" s="436"/>
      <c r="AB630" s="436"/>
      <c r="AC630" s="436"/>
      <c r="AD630" s="436"/>
      <c r="AE630" s="436"/>
      <c r="AF630" s="436"/>
      <c r="AG630" s="436"/>
      <c r="AH630" s="436"/>
      <c r="AI630" s="436"/>
      <c r="AJ630" s="436"/>
      <c r="AK630" s="436"/>
      <c r="AL630" s="436"/>
      <c r="AM630" s="436"/>
      <c r="AN630" s="436"/>
    </row>
    <row r="631" spans="1:40" ht="13">
      <c r="A631" s="40">
        <v>625</v>
      </c>
      <c r="B631" s="40" t="s">
        <v>1526</v>
      </c>
      <c r="C631" s="441" t="s">
        <v>6919</v>
      </c>
      <c r="D631" s="41" t="s">
        <v>4226</v>
      </c>
      <c r="E631" s="436"/>
      <c r="F631" s="436" t="s">
        <v>6920</v>
      </c>
      <c r="G631" s="41" t="s">
        <v>6921</v>
      </c>
      <c r="H631" s="436"/>
      <c r="I631" s="10">
        <v>44275</v>
      </c>
      <c r="J631" s="41" t="s">
        <v>6922</v>
      </c>
      <c r="K631" s="73" t="s">
        <v>6923</v>
      </c>
      <c r="L631" s="436"/>
      <c r="M631" s="436"/>
      <c r="N631" s="441"/>
      <c r="O631" s="441"/>
      <c r="P631" s="441"/>
      <c r="Q631" s="441"/>
      <c r="R631" s="441"/>
      <c r="S631" s="441"/>
      <c r="T631" s="441"/>
      <c r="U631" s="441"/>
      <c r="V631" s="441"/>
      <c r="W631" s="441"/>
      <c r="X631" s="441"/>
      <c r="Y631" s="441"/>
      <c r="Z631" s="441"/>
      <c r="AA631" s="436"/>
      <c r="AB631" s="436"/>
      <c r="AC631" s="436"/>
      <c r="AD631" s="436"/>
      <c r="AE631" s="436"/>
      <c r="AF631" s="436"/>
      <c r="AG631" s="436"/>
      <c r="AH631" s="436"/>
      <c r="AI631" s="436"/>
      <c r="AJ631" s="436"/>
      <c r="AK631" s="436"/>
      <c r="AL631" s="436"/>
      <c r="AM631" s="436"/>
      <c r="AN631" s="436"/>
    </row>
    <row r="632" spans="1:40" s="421" customFormat="1" ht="13">
      <c r="A632" s="109">
        <v>626</v>
      </c>
      <c r="B632" s="109" t="s">
        <v>1527</v>
      </c>
      <c r="C632" s="141" t="s">
        <v>6924</v>
      </c>
      <c r="D632" s="232" t="s">
        <v>4219</v>
      </c>
      <c r="E632" s="440"/>
      <c r="F632" s="141" t="s">
        <v>6925</v>
      </c>
      <c r="G632" s="232">
        <v>247</v>
      </c>
      <c r="H632" s="232" t="s">
        <v>6926</v>
      </c>
      <c r="I632" s="141"/>
      <c r="J632" s="440" t="s">
        <v>6927</v>
      </c>
      <c r="K632" s="440" t="s">
        <v>6928</v>
      </c>
      <c r="L632" s="440"/>
      <c r="M632" s="440"/>
      <c r="N632" s="141"/>
      <c r="O632" s="141"/>
      <c r="P632" s="141"/>
      <c r="Q632" s="141"/>
      <c r="R632" s="141"/>
      <c r="S632" s="141"/>
      <c r="T632" s="141"/>
      <c r="U632" s="141"/>
      <c r="V632" s="141"/>
      <c r="W632" s="141"/>
      <c r="X632" s="141"/>
      <c r="Y632" s="141"/>
      <c r="Z632" s="141"/>
      <c r="AA632" s="440"/>
      <c r="AB632" s="440"/>
      <c r="AC632" s="440"/>
      <c r="AD632" s="440"/>
      <c r="AE632" s="440"/>
      <c r="AF632" s="440"/>
      <c r="AG632" s="440"/>
      <c r="AH632" s="440"/>
      <c r="AI632" s="440"/>
      <c r="AJ632" s="440"/>
      <c r="AK632" s="440"/>
      <c r="AL632" s="440"/>
      <c r="AM632" s="440"/>
      <c r="AN632" s="440"/>
    </row>
    <row r="633" spans="1:40" ht="15.75" customHeight="1">
      <c r="A633" s="40">
        <v>627</v>
      </c>
      <c r="B633" s="40" t="s">
        <v>1528</v>
      </c>
      <c r="C633" s="441" t="s">
        <v>6177</v>
      </c>
      <c r="D633" s="441" t="s">
        <v>4039</v>
      </c>
      <c r="E633" s="41" t="s">
        <v>4580</v>
      </c>
      <c r="F633" s="436" t="s">
        <v>6929</v>
      </c>
      <c r="G633" s="41">
        <v>1</v>
      </c>
      <c r="H633" s="436"/>
      <c r="I633" s="74">
        <v>44254</v>
      </c>
      <c r="J633" s="436" t="s">
        <v>6930</v>
      </c>
      <c r="K633" s="436" t="s">
        <v>6931</v>
      </c>
      <c r="L633" s="436"/>
      <c r="M633" s="436"/>
      <c r="N633" s="436"/>
      <c r="O633" s="436"/>
      <c r="P633" s="436"/>
      <c r="Q633" s="436"/>
      <c r="R633" s="436"/>
      <c r="S633" s="436"/>
      <c r="T633" s="436"/>
      <c r="U633" s="436"/>
      <c r="V633" s="436"/>
      <c r="W633" s="436"/>
      <c r="X633" s="436"/>
      <c r="Y633" s="436"/>
      <c r="Z633" s="436"/>
      <c r="AA633" s="436"/>
      <c r="AB633" s="436"/>
      <c r="AC633" s="436"/>
      <c r="AD633" s="436"/>
      <c r="AE633" s="436"/>
      <c r="AF633" s="436"/>
      <c r="AG633" s="436"/>
      <c r="AH633" s="436"/>
      <c r="AI633" s="436"/>
      <c r="AJ633" s="436"/>
      <c r="AK633" s="436"/>
      <c r="AL633" s="436"/>
      <c r="AM633" s="436"/>
      <c r="AN633" s="436"/>
    </row>
    <row r="634" spans="1:40" ht="13">
      <c r="A634" s="40">
        <v>628</v>
      </c>
      <c r="B634" s="40" t="s">
        <v>1531</v>
      </c>
      <c r="C634" s="441" t="s">
        <v>6932</v>
      </c>
      <c r="D634" s="441" t="s">
        <v>4062</v>
      </c>
      <c r="E634" s="91" t="s">
        <v>4266</v>
      </c>
      <c r="F634" s="316" t="s">
        <v>6933</v>
      </c>
      <c r="G634" s="41">
        <v>30</v>
      </c>
      <c r="H634" s="168" t="s">
        <v>6934</v>
      </c>
      <c r="I634" s="74">
        <v>44264</v>
      </c>
      <c r="J634" s="436" t="s">
        <v>6935</v>
      </c>
      <c r="K634" s="436" t="s">
        <v>6936</v>
      </c>
      <c r="L634" s="436"/>
      <c r="M634" s="436"/>
      <c r="N634" s="441"/>
      <c r="O634" s="441"/>
      <c r="P634" s="441"/>
      <c r="Q634" s="441"/>
      <c r="R634" s="441"/>
      <c r="S634" s="441"/>
      <c r="T634" s="441"/>
      <c r="U634" s="441"/>
      <c r="V634" s="441"/>
      <c r="W634" s="441"/>
      <c r="X634" s="441"/>
      <c r="Y634" s="441"/>
      <c r="Z634" s="441"/>
      <c r="AA634" s="436"/>
      <c r="AB634" s="436"/>
      <c r="AC634" s="436"/>
      <c r="AD634" s="436"/>
      <c r="AE634" s="436"/>
      <c r="AF634" s="436"/>
      <c r="AG634" s="436"/>
      <c r="AH634" s="436"/>
      <c r="AI634" s="436"/>
      <c r="AJ634" s="436"/>
      <c r="AK634" s="436"/>
      <c r="AL634" s="436"/>
      <c r="AM634" s="436"/>
      <c r="AN634" s="436"/>
    </row>
    <row r="635" spans="1:40" ht="13">
      <c r="A635" s="40">
        <v>629</v>
      </c>
      <c r="B635" s="40" t="s">
        <v>1532</v>
      </c>
      <c r="C635" s="441" t="s">
        <v>6932</v>
      </c>
      <c r="D635" s="441" t="s">
        <v>4062</v>
      </c>
      <c r="E635" s="91" t="s">
        <v>6937</v>
      </c>
      <c r="F635" s="91" t="s">
        <v>6938</v>
      </c>
      <c r="G635" s="41">
        <v>1</v>
      </c>
      <c r="H635" s="313"/>
      <c r="I635" s="74">
        <v>44272</v>
      </c>
      <c r="J635" s="436" t="s">
        <v>6939</v>
      </c>
      <c r="K635" s="436" t="s">
        <v>6940</v>
      </c>
      <c r="L635" s="436"/>
      <c r="M635" s="436"/>
      <c r="N635" s="441"/>
      <c r="O635" s="441"/>
      <c r="P635" s="441"/>
      <c r="Q635" s="441"/>
      <c r="R635" s="441"/>
      <c r="S635" s="441"/>
      <c r="T635" s="441"/>
      <c r="U635" s="441"/>
      <c r="V635" s="441"/>
      <c r="W635" s="441"/>
      <c r="X635" s="441"/>
      <c r="Y635" s="441"/>
      <c r="Z635" s="441"/>
      <c r="AA635" s="436"/>
      <c r="AB635" s="436"/>
      <c r="AC635" s="436"/>
      <c r="AD635" s="436"/>
      <c r="AE635" s="436"/>
      <c r="AF635" s="436"/>
      <c r="AG635" s="436"/>
      <c r="AH635" s="436"/>
      <c r="AI635" s="436"/>
      <c r="AJ635" s="436"/>
      <c r="AK635" s="436"/>
      <c r="AL635" s="436"/>
      <c r="AM635" s="436"/>
      <c r="AN635" s="436"/>
    </row>
    <row r="636" spans="1:40" ht="13">
      <c r="A636" s="40">
        <v>630</v>
      </c>
      <c r="B636" s="40" t="s">
        <v>1536</v>
      </c>
      <c r="C636" s="441" t="s">
        <v>6941</v>
      </c>
      <c r="D636" s="441" t="s">
        <v>4039</v>
      </c>
      <c r="E636" s="91" t="s">
        <v>4580</v>
      </c>
      <c r="F636" s="436"/>
      <c r="G636" s="41">
        <v>84</v>
      </c>
      <c r="H636" s="41" t="s">
        <v>6942</v>
      </c>
      <c r="I636" s="74">
        <v>44280</v>
      </c>
      <c r="J636" s="436" t="s">
        <v>6943</v>
      </c>
      <c r="K636" s="73" t="s">
        <v>6944</v>
      </c>
      <c r="L636" s="436"/>
      <c r="M636" s="436"/>
      <c r="N636" s="441"/>
      <c r="O636" s="441"/>
      <c r="P636" s="441"/>
      <c r="Q636" s="441"/>
      <c r="R636" s="441"/>
      <c r="S636" s="441"/>
      <c r="T636" s="441"/>
      <c r="U636" s="441"/>
      <c r="V636" s="441"/>
      <c r="W636" s="441"/>
      <c r="X636" s="441"/>
      <c r="Y636" s="441"/>
      <c r="Z636" s="441"/>
      <c r="AA636" s="436"/>
      <c r="AB636" s="436"/>
      <c r="AC636" s="436"/>
      <c r="AD636" s="436"/>
      <c r="AE636" s="436"/>
      <c r="AF636" s="436"/>
      <c r="AG636" s="436"/>
      <c r="AH636" s="436"/>
      <c r="AI636" s="436"/>
      <c r="AJ636" s="436"/>
      <c r="AK636" s="436"/>
      <c r="AL636" s="436"/>
      <c r="AM636" s="436"/>
      <c r="AN636" s="436"/>
    </row>
    <row r="637" spans="1:40" ht="13">
      <c r="A637" s="40">
        <v>631</v>
      </c>
      <c r="B637" s="40" t="s">
        <v>1541</v>
      </c>
      <c r="C637" s="441" t="s">
        <v>6945</v>
      </c>
      <c r="D637" s="441" t="s">
        <v>4039</v>
      </c>
      <c r="E637" s="441" t="s">
        <v>5717</v>
      </c>
      <c r="F637" s="441" t="s">
        <v>6946</v>
      </c>
      <c r="G637" s="41">
        <v>106</v>
      </c>
      <c r="H637" s="441" t="s">
        <v>6947</v>
      </c>
      <c r="I637" s="74">
        <v>44287</v>
      </c>
      <c r="J637" s="441" t="s">
        <v>6948</v>
      </c>
      <c r="K637" s="446" t="s">
        <v>6949</v>
      </c>
      <c r="L637" s="441"/>
      <c r="M637" s="441"/>
      <c r="N637" s="441"/>
      <c r="O637" s="441"/>
      <c r="P637" s="441"/>
      <c r="Q637" s="441"/>
      <c r="R637" s="441"/>
      <c r="S637" s="441"/>
      <c r="T637" s="441"/>
      <c r="U637" s="441"/>
      <c r="V637" s="441"/>
      <c r="W637" s="441"/>
      <c r="X637" s="441"/>
      <c r="Y637" s="441"/>
      <c r="Z637" s="441"/>
      <c r="AA637" s="436"/>
      <c r="AB637" s="436"/>
      <c r="AC637" s="436"/>
      <c r="AD637" s="436"/>
      <c r="AE637" s="436"/>
      <c r="AF637" s="436"/>
      <c r="AG637" s="436"/>
      <c r="AH637" s="436"/>
      <c r="AI637" s="436"/>
      <c r="AJ637" s="436"/>
      <c r="AK637" s="436"/>
      <c r="AL637" s="436"/>
      <c r="AM637" s="436"/>
      <c r="AN637" s="436"/>
    </row>
    <row r="638" spans="1:40" ht="13">
      <c r="A638" s="40">
        <v>632</v>
      </c>
      <c r="B638" s="40" t="s">
        <v>1546</v>
      </c>
      <c r="C638" s="41" t="s">
        <v>6795</v>
      </c>
      <c r="D638" s="41" t="s">
        <v>4039</v>
      </c>
      <c r="E638" s="41" t="s">
        <v>6950</v>
      </c>
      <c r="F638" s="41" t="s">
        <v>6951</v>
      </c>
      <c r="G638" s="41">
        <v>50</v>
      </c>
      <c r="H638" s="41" t="s">
        <v>6952</v>
      </c>
      <c r="I638" s="10">
        <v>44288</v>
      </c>
      <c r="J638" s="441" t="s">
        <v>6953</v>
      </c>
      <c r="K638" s="446" t="s">
        <v>6954</v>
      </c>
      <c r="L638" s="441"/>
      <c r="M638" s="441"/>
      <c r="N638" s="441"/>
      <c r="O638" s="441"/>
      <c r="P638" s="441"/>
      <c r="Q638" s="441"/>
      <c r="R638" s="441"/>
      <c r="S638" s="441"/>
      <c r="T638" s="441"/>
      <c r="U638" s="441"/>
      <c r="V638" s="441"/>
      <c r="W638" s="441"/>
      <c r="X638" s="441"/>
      <c r="Y638" s="441"/>
      <c r="Z638" s="441"/>
      <c r="AA638" s="436"/>
      <c r="AB638" s="436"/>
      <c r="AC638" s="436"/>
      <c r="AD638" s="436"/>
      <c r="AE638" s="436"/>
      <c r="AF638" s="436"/>
      <c r="AG638" s="436"/>
      <c r="AH638" s="436"/>
      <c r="AI638" s="436"/>
      <c r="AJ638" s="436"/>
      <c r="AK638" s="436"/>
      <c r="AL638" s="436"/>
      <c r="AM638" s="436"/>
      <c r="AN638" s="436"/>
    </row>
    <row r="639" spans="1:40" s="317" customFormat="1" ht="13">
      <c r="A639" s="40">
        <v>633</v>
      </c>
      <c r="B639" s="240" t="s">
        <v>1284</v>
      </c>
      <c r="C639" s="41" t="s">
        <v>6955</v>
      </c>
      <c r="D639" s="41" t="s">
        <v>4117</v>
      </c>
      <c r="E639" s="41" t="s">
        <v>6258</v>
      </c>
      <c r="F639" s="41" t="s">
        <v>6956</v>
      </c>
      <c r="G639" s="41">
        <v>45</v>
      </c>
      <c r="H639" s="41" t="s">
        <v>6957</v>
      </c>
      <c r="I639" s="10">
        <v>44282</v>
      </c>
      <c r="J639" s="41" t="s">
        <v>6958</v>
      </c>
      <c r="K639" s="446" t="s">
        <v>6959</v>
      </c>
      <c r="L639" s="441"/>
      <c r="M639" s="441"/>
      <c r="N639" s="441"/>
      <c r="O639" s="441"/>
      <c r="P639" s="441"/>
      <c r="Q639" s="441"/>
      <c r="R639" s="441"/>
      <c r="S639" s="441"/>
      <c r="T639" s="441"/>
      <c r="U639" s="441"/>
      <c r="V639" s="441"/>
      <c r="W639" s="441"/>
      <c r="X639" s="441"/>
      <c r="Y639" s="441"/>
      <c r="Z639" s="441"/>
      <c r="AA639" s="436"/>
      <c r="AB639" s="436"/>
      <c r="AC639" s="436"/>
      <c r="AD639" s="436"/>
      <c r="AE639" s="436"/>
      <c r="AF639" s="436"/>
      <c r="AG639" s="436"/>
      <c r="AH639" s="436"/>
      <c r="AI639" s="436"/>
      <c r="AJ639" s="436"/>
      <c r="AK639" s="436"/>
      <c r="AL639" s="436"/>
      <c r="AM639" s="436"/>
      <c r="AN639" s="436"/>
    </row>
    <row r="640" spans="1:40" s="317" customFormat="1" ht="13">
      <c r="A640" s="40">
        <v>634</v>
      </c>
      <c r="B640" s="40" t="s">
        <v>1548</v>
      </c>
      <c r="C640" s="41" t="s">
        <v>6960</v>
      </c>
      <c r="D640" s="41" t="s">
        <v>5124</v>
      </c>
      <c r="E640" s="41" t="s">
        <v>6895</v>
      </c>
      <c r="F640" s="441"/>
      <c r="G640" s="41">
        <v>1</v>
      </c>
      <c r="H640" s="441"/>
      <c r="I640" s="10">
        <v>44209</v>
      </c>
      <c r="J640" s="41" t="s">
        <v>6961</v>
      </c>
      <c r="K640" s="446" t="s">
        <v>6962</v>
      </c>
      <c r="L640" s="441"/>
      <c r="M640" s="441"/>
      <c r="N640" s="441"/>
      <c r="O640" s="441"/>
      <c r="P640" s="441"/>
      <c r="Q640" s="441"/>
      <c r="R640" s="441"/>
      <c r="S640" s="441"/>
      <c r="T640" s="441"/>
      <c r="U640" s="441"/>
      <c r="V640" s="441"/>
      <c r="W640" s="441"/>
      <c r="X640" s="441"/>
      <c r="Y640" s="441"/>
      <c r="Z640" s="441"/>
      <c r="AA640" s="436"/>
      <c r="AB640" s="436"/>
      <c r="AC640" s="436"/>
      <c r="AD640" s="436"/>
      <c r="AE640" s="436"/>
      <c r="AF640" s="436"/>
      <c r="AG640" s="436"/>
      <c r="AH640" s="436"/>
      <c r="AI640" s="436"/>
      <c r="AJ640" s="436"/>
      <c r="AK640" s="436"/>
      <c r="AL640" s="436"/>
      <c r="AM640" s="436"/>
      <c r="AN640" s="436"/>
    </row>
    <row r="641" spans="1:26" s="317" customFormat="1" ht="13">
      <c r="A641" s="40">
        <v>635</v>
      </c>
      <c r="B641" s="40" t="s">
        <v>1551</v>
      </c>
      <c r="C641" s="41" t="s">
        <v>4769</v>
      </c>
      <c r="D641" s="41" t="s">
        <v>4290</v>
      </c>
      <c r="E641" s="41" t="s">
        <v>6963</v>
      </c>
      <c r="F641" s="441" t="s">
        <v>6964</v>
      </c>
      <c r="G641" s="41">
        <v>12</v>
      </c>
      <c r="H641" s="41" t="s">
        <v>6965</v>
      </c>
      <c r="I641" s="74">
        <v>44260</v>
      </c>
      <c r="J641" s="441" t="s">
        <v>6966</v>
      </c>
      <c r="K641" s="441" t="s">
        <v>6967</v>
      </c>
      <c r="L641" s="441"/>
      <c r="M641" s="441"/>
      <c r="N641" s="441"/>
      <c r="O641" s="441"/>
      <c r="P641" s="441"/>
      <c r="Q641" s="441"/>
      <c r="R641" s="441"/>
      <c r="S641" s="441"/>
      <c r="T641" s="441"/>
      <c r="U641" s="441"/>
      <c r="V641" s="441"/>
      <c r="W641" s="441"/>
      <c r="X641" s="441"/>
      <c r="Y641" s="441"/>
      <c r="Z641" s="441"/>
    </row>
    <row r="642" spans="1:26" s="318" customFormat="1" ht="13">
      <c r="A642" s="40">
        <v>636</v>
      </c>
      <c r="B642" s="40" t="s">
        <v>1554</v>
      </c>
      <c r="C642" s="41" t="s">
        <v>6351</v>
      </c>
      <c r="D642" s="41" t="s">
        <v>4033</v>
      </c>
      <c r="E642" s="41" t="s">
        <v>4034</v>
      </c>
      <c r="F642" s="441" t="s">
        <v>6968</v>
      </c>
      <c r="G642" s="41">
        <v>29</v>
      </c>
      <c r="H642" s="41" t="s">
        <v>6969</v>
      </c>
      <c r="I642" s="74">
        <v>44291</v>
      </c>
      <c r="J642" s="441" t="s">
        <v>6970</v>
      </c>
      <c r="K642" s="441" t="s">
        <v>6971</v>
      </c>
      <c r="L642" s="441"/>
      <c r="M642" s="441"/>
      <c r="N642" s="441"/>
      <c r="O642" s="441"/>
      <c r="P642" s="441"/>
      <c r="Q642" s="441"/>
      <c r="R642" s="441"/>
      <c r="S642" s="441"/>
      <c r="T642" s="441"/>
      <c r="U642" s="441"/>
      <c r="V642" s="441"/>
      <c r="W642" s="441"/>
      <c r="X642" s="441"/>
      <c r="Y642" s="441"/>
      <c r="Z642" s="441"/>
    </row>
    <row r="643" spans="1:26" s="317" customFormat="1" ht="13">
      <c r="A643" s="40">
        <v>637</v>
      </c>
      <c r="B643" s="40" t="s">
        <v>1557</v>
      </c>
      <c r="C643" s="41" t="s">
        <v>6972</v>
      </c>
      <c r="D643" s="41" t="s">
        <v>4039</v>
      </c>
      <c r="E643" s="41" t="s">
        <v>4580</v>
      </c>
      <c r="F643" s="441" t="s">
        <v>6973</v>
      </c>
      <c r="G643" s="41">
        <v>38</v>
      </c>
      <c r="H643" s="441"/>
      <c r="I643" s="74">
        <v>44284</v>
      </c>
      <c r="J643" s="441" t="s">
        <v>6974</v>
      </c>
      <c r="K643" s="441" t="s">
        <v>6975</v>
      </c>
      <c r="L643" s="441"/>
      <c r="M643" s="441"/>
      <c r="N643" s="441"/>
      <c r="O643" s="441"/>
      <c r="P643" s="441"/>
      <c r="Q643" s="441"/>
      <c r="R643" s="441"/>
      <c r="S643" s="441"/>
      <c r="T643" s="441"/>
      <c r="U643" s="441"/>
      <c r="V643" s="441"/>
      <c r="W643" s="441"/>
      <c r="X643" s="441"/>
      <c r="Y643" s="441"/>
      <c r="Z643" s="441"/>
    </row>
    <row r="644" spans="1:26" s="318" customFormat="1" ht="13">
      <c r="A644" s="40">
        <v>638</v>
      </c>
      <c r="B644" s="40" t="s">
        <v>1560</v>
      </c>
      <c r="C644" s="41" t="s">
        <v>6976</v>
      </c>
      <c r="D644" s="41" t="s">
        <v>4039</v>
      </c>
      <c r="E644" s="41" t="s">
        <v>6977</v>
      </c>
      <c r="F644" s="441" t="s">
        <v>6978</v>
      </c>
      <c r="G644" s="41">
        <v>7</v>
      </c>
      <c r="H644" s="441"/>
      <c r="I644" s="74">
        <v>44286</v>
      </c>
      <c r="J644" s="441" t="s">
        <v>6979</v>
      </c>
      <c r="K644" s="441" t="s">
        <v>6980</v>
      </c>
      <c r="L644" s="441"/>
      <c r="M644" s="441"/>
      <c r="N644" s="441"/>
      <c r="O644" s="441"/>
      <c r="P644" s="441"/>
      <c r="Q644" s="441"/>
      <c r="R644" s="441"/>
      <c r="S644" s="441"/>
      <c r="T644" s="441"/>
      <c r="U644" s="441"/>
      <c r="V644" s="441"/>
      <c r="W644" s="441"/>
      <c r="X644" s="441"/>
      <c r="Y644" s="441"/>
      <c r="Z644" s="441"/>
    </row>
    <row r="645" spans="1:26" s="318" customFormat="1" ht="13">
      <c r="A645" s="40">
        <v>639</v>
      </c>
      <c r="B645" s="40" t="s">
        <v>1563</v>
      </c>
      <c r="C645" s="41" t="s">
        <v>6945</v>
      </c>
      <c r="D645" s="41" t="s">
        <v>3923</v>
      </c>
      <c r="E645" s="41" t="s">
        <v>6981</v>
      </c>
      <c r="F645" s="41" t="s">
        <v>6982</v>
      </c>
      <c r="G645" s="41">
        <v>23</v>
      </c>
      <c r="H645" s="41" t="s">
        <v>6983</v>
      </c>
      <c r="I645" s="74">
        <v>44288</v>
      </c>
      <c r="J645" s="441" t="s">
        <v>6984</v>
      </c>
      <c r="K645" s="441" t="s">
        <v>6985</v>
      </c>
      <c r="L645" s="441"/>
      <c r="M645" s="441"/>
      <c r="N645" s="441"/>
      <c r="O645" s="441"/>
      <c r="P645" s="441"/>
      <c r="Q645" s="441"/>
      <c r="R645" s="441"/>
      <c r="S645" s="441"/>
      <c r="T645" s="441"/>
      <c r="U645" s="441"/>
      <c r="V645" s="441"/>
      <c r="W645" s="441"/>
      <c r="X645" s="441"/>
      <c r="Y645" s="441"/>
      <c r="Z645" s="441"/>
    </row>
    <row r="646" spans="1:26" s="318" customFormat="1" ht="13">
      <c r="A646" s="40">
        <v>640</v>
      </c>
      <c r="B646" s="40" t="s">
        <v>1284</v>
      </c>
      <c r="C646" s="41" t="s">
        <v>6986</v>
      </c>
      <c r="D646" s="41" t="s">
        <v>4117</v>
      </c>
      <c r="E646" s="41" t="s">
        <v>6258</v>
      </c>
      <c r="F646" s="41" t="s">
        <v>6987</v>
      </c>
      <c r="G646" s="41">
        <v>45</v>
      </c>
      <c r="H646" s="41" t="s">
        <v>6477</v>
      </c>
      <c r="I646" s="74">
        <v>44282</v>
      </c>
      <c r="J646" s="441" t="s">
        <v>6958</v>
      </c>
      <c r="K646" s="441" t="s">
        <v>6988</v>
      </c>
      <c r="L646" s="441"/>
      <c r="M646" s="441"/>
      <c r="N646" s="441"/>
      <c r="O646" s="441"/>
      <c r="P646" s="441"/>
      <c r="Q646" s="441"/>
      <c r="R646" s="441"/>
      <c r="S646" s="441"/>
      <c r="T646" s="441"/>
      <c r="U646" s="441"/>
      <c r="V646" s="441"/>
      <c r="W646" s="441"/>
      <c r="X646" s="441"/>
      <c r="Y646" s="441"/>
      <c r="Z646" s="441"/>
    </row>
    <row r="647" spans="1:26" s="318" customFormat="1" ht="13">
      <c r="A647" s="40">
        <v>641</v>
      </c>
      <c r="B647" s="40" t="s">
        <v>1567</v>
      </c>
      <c r="C647" s="41" t="s">
        <v>4341</v>
      </c>
      <c r="D647" s="41" t="s">
        <v>4110</v>
      </c>
      <c r="E647" s="41" t="s">
        <v>4709</v>
      </c>
      <c r="F647" s="41" t="s">
        <v>6989</v>
      </c>
      <c r="G647" s="41">
        <v>258</v>
      </c>
      <c r="H647" s="41" t="s">
        <v>6990</v>
      </c>
      <c r="I647" s="74">
        <v>44295</v>
      </c>
      <c r="J647" s="441" t="s">
        <v>6991</v>
      </c>
      <c r="K647" s="441" t="s">
        <v>6992</v>
      </c>
      <c r="L647" s="441"/>
      <c r="M647" s="441"/>
      <c r="N647" s="441"/>
      <c r="O647" s="441"/>
      <c r="P647" s="441"/>
      <c r="Q647" s="441"/>
      <c r="R647" s="441"/>
      <c r="S647" s="441"/>
      <c r="T647" s="441"/>
      <c r="U647" s="441"/>
      <c r="V647" s="441"/>
      <c r="W647" s="441"/>
      <c r="X647" s="441"/>
      <c r="Y647" s="441"/>
      <c r="Z647" s="441"/>
    </row>
    <row r="648" spans="1:26" s="318" customFormat="1" ht="13">
      <c r="A648" s="40">
        <v>642</v>
      </c>
      <c r="B648" s="40" t="s">
        <v>47</v>
      </c>
      <c r="C648" s="41" t="s">
        <v>3935</v>
      </c>
      <c r="D648" s="41" t="s">
        <v>3923</v>
      </c>
      <c r="E648" s="41" t="s">
        <v>4453</v>
      </c>
      <c r="F648" s="41" t="s">
        <v>6993</v>
      </c>
      <c r="G648" s="41">
        <v>13</v>
      </c>
      <c r="H648" s="41" t="s">
        <v>6994</v>
      </c>
      <c r="I648" s="74">
        <v>44292</v>
      </c>
      <c r="J648" s="441" t="s">
        <v>6995</v>
      </c>
      <c r="K648" s="441" t="s">
        <v>6996</v>
      </c>
      <c r="L648" s="441"/>
      <c r="M648" s="441"/>
      <c r="N648" s="441"/>
      <c r="O648" s="441"/>
      <c r="P648" s="441"/>
      <c r="Q648" s="441"/>
      <c r="R648" s="441"/>
      <c r="S648" s="441"/>
      <c r="T648" s="441"/>
      <c r="U648" s="441"/>
      <c r="V648" s="441"/>
      <c r="W648" s="441"/>
      <c r="X648" s="441"/>
      <c r="Y648" s="441"/>
      <c r="Z648" s="441"/>
    </row>
    <row r="649" spans="1:26" s="317" customFormat="1" ht="13">
      <c r="A649" s="40">
        <v>643</v>
      </c>
      <c r="B649" s="40" t="s">
        <v>1574</v>
      </c>
      <c r="C649" s="41" t="s">
        <v>4341</v>
      </c>
      <c r="D649" s="41" t="s">
        <v>4110</v>
      </c>
      <c r="E649" s="41" t="s">
        <v>4709</v>
      </c>
      <c r="F649" s="441" t="s">
        <v>6997</v>
      </c>
      <c r="G649" s="41">
        <v>110</v>
      </c>
      <c r="H649" s="41" t="s">
        <v>6998</v>
      </c>
      <c r="I649" s="74">
        <v>44294</v>
      </c>
      <c r="J649" s="441" t="s">
        <v>6999</v>
      </c>
      <c r="K649" s="441" t="s">
        <v>7000</v>
      </c>
      <c r="L649" s="441"/>
      <c r="M649" s="441"/>
      <c r="N649" s="441"/>
      <c r="O649" s="441"/>
      <c r="P649" s="441"/>
      <c r="Q649" s="441"/>
      <c r="R649" s="441"/>
      <c r="S649" s="441"/>
      <c r="T649" s="441"/>
      <c r="U649" s="441"/>
      <c r="V649" s="441"/>
      <c r="W649" s="441"/>
      <c r="X649" s="441"/>
      <c r="Y649" s="441"/>
      <c r="Z649" s="441"/>
    </row>
    <row r="650" spans="1:26" s="318" customFormat="1" ht="13">
      <c r="A650" s="40">
        <v>644</v>
      </c>
      <c r="B650" s="40" t="s">
        <v>1578</v>
      </c>
      <c r="C650" s="41" t="s">
        <v>5318</v>
      </c>
      <c r="D650" s="41" t="s">
        <v>4039</v>
      </c>
      <c r="E650" s="41" t="s">
        <v>6627</v>
      </c>
      <c r="F650" s="441" t="s">
        <v>7001</v>
      </c>
      <c r="G650" s="41">
        <v>1609</v>
      </c>
      <c r="H650" s="41" t="s">
        <v>7002</v>
      </c>
      <c r="I650" s="74">
        <v>44302</v>
      </c>
      <c r="J650" s="441" t="s">
        <v>7003</v>
      </c>
      <c r="K650" s="441" t="s">
        <v>7004</v>
      </c>
      <c r="L650" s="441"/>
      <c r="M650" s="441"/>
      <c r="N650" s="441"/>
      <c r="O650" s="441"/>
      <c r="P650" s="441"/>
      <c r="Q650" s="441"/>
      <c r="R650" s="441"/>
      <c r="S650" s="441"/>
      <c r="T650" s="441"/>
      <c r="U650" s="441"/>
      <c r="V650" s="441"/>
      <c r="W650" s="441"/>
      <c r="X650" s="441"/>
      <c r="Y650" s="441"/>
      <c r="Z650" s="441"/>
    </row>
    <row r="651" spans="1:26" s="318" customFormat="1" ht="13">
      <c r="A651" s="40">
        <v>645</v>
      </c>
      <c r="B651" s="40" t="s">
        <v>1580</v>
      </c>
      <c r="C651" s="41" t="s">
        <v>7005</v>
      </c>
      <c r="D651" s="41" t="s">
        <v>4039</v>
      </c>
      <c r="E651" s="41" t="s">
        <v>4133</v>
      </c>
      <c r="F651" s="441" t="s">
        <v>7006</v>
      </c>
      <c r="G651" s="41">
        <v>56</v>
      </c>
      <c r="H651" s="41" t="s">
        <v>7007</v>
      </c>
      <c r="I651" s="74">
        <v>44301</v>
      </c>
      <c r="J651" s="441" t="s">
        <v>7008</v>
      </c>
      <c r="K651" s="441" t="s">
        <v>7009</v>
      </c>
      <c r="L651" s="441"/>
      <c r="M651" s="441"/>
      <c r="N651" s="441"/>
      <c r="O651" s="441"/>
      <c r="P651" s="441"/>
      <c r="Q651" s="441"/>
      <c r="R651" s="441"/>
      <c r="S651" s="441"/>
      <c r="T651" s="441"/>
      <c r="U651" s="441"/>
      <c r="V651" s="441"/>
      <c r="W651" s="441"/>
      <c r="X651" s="441"/>
      <c r="Y651" s="441"/>
      <c r="Z651" s="441"/>
    </row>
    <row r="652" spans="1:26" s="318" customFormat="1" ht="13">
      <c r="A652" s="40">
        <v>646</v>
      </c>
      <c r="B652" s="40" t="s">
        <v>40</v>
      </c>
      <c r="C652" s="41" t="s">
        <v>7010</v>
      </c>
      <c r="D652" s="41" t="s">
        <v>3923</v>
      </c>
      <c r="E652" s="41" t="s">
        <v>3930</v>
      </c>
      <c r="F652" s="441" t="s">
        <v>7011</v>
      </c>
      <c r="G652" s="41">
        <v>26</v>
      </c>
      <c r="H652" s="41" t="s">
        <v>7012</v>
      </c>
      <c r="I652" s="74">
        <v>44299</v>
      </c>
      <c r="J652" s="441" t="s">
        <v>7013</v>
      </c>
      <c r="K652" s="441" t="s">
        <v>7014</v>
      </c>
      <c r="L652" s="441"/>
      <c r="M652" s="441"/>
      <c r="N652" s="441"/>
      <c r="O652" s="441"/>
      <c r="P652" s="441"/>
      <c r="Q652" s="441"/>
      <c r="R652" s="441"/>
      <c r="S652" s="441"/>
      <c r="T652" s="441"/>
      <c r="U652" s="441"/>
      <c r="V652" s="441"/>
      <c r="W652" s="441"/>
      <c r="X652" s="441"/>
      <c r="Y652" s="441"/>
      <c r="Z652" s="441"/>
    </row>
    <row r="653" spans="1:26" s="318" customFormat="1" ht="13">
      <c r="A653" s="40">
        <v>647</v>
      </c>
      <c r="B653" s="40" t="s">
        <v>1585</v>
      </c>
      <c r="C653" s="41" t="s">
        <v>7015</v>
      </c>
      <c r="D653" s="41" t="s">
        <v>5968</v>
      </c>
      <c r="E653" s="41" t="s">
        <v>7016</v>
      </c>
      <c r="F653" s="441" t="s">
        <v>7017</v>
      </c>
      <c r="G653" s="41">
        <v>2</v>
      </c>
      <c r="H653" s="41"/>
      <c r="I653" s="74"/>
      <c r="J653" s="441" t="s">
        <v>7018</v>
      </c>
      <c r="K653" s="441" t="s">
        <v>7019</v>
      </c>
      <c r="L653" s="441"/>
      <c r="M653" s="441"/>
      <c r="N653" s="441"/>
      <c r="O653" s="441"/>
      <c r="P653" s="441"/>
      <c r="Q653" s="441"/>
      <c r="R653" s="441"/>
      <c r="S653" s="441"/>
      <c r="T653" s="441"/>
      <c r="U653" s="441"/>
      <c r="V653" s="441"/>
      <c r="W653" s="441"/>
      <c r="X653" s="441"/>
      <c r="Y653" s="441"/>
      <c r="Z653" s="441"/>
    </row>
    <row r="654" spans="1:26" s="318" customFormat="1" ht="13">
      <c r="A654" s="40">
        <v>648</v>
      </c>
      <c r="B654" s="40" t="s">
        <v>1586</v>
      </c>
      <c r="C654" s="41" t="s">
        <v>7020</v>
      </c>
      <c r="D654" s="41" t="s">
        <v>3923</v>
      </c>
      <c r="E654" s="41" t="s">
        <v>3930</v>
      </c>
      <c r="F654" s="441" t="s">
        <v>7021</v>
      </c>
      <c r="G654" s="41">
        <v>72</v>
      </c>
      <c r="H654" s="41" t="s">
        <v>7022</v>
      </c>
      <c r="I654" s="74">
        <v>44298</v>
      </c>
      <c r="J654" s="441" t="s">
        <v>7023</v>
      </c>
      <c r="K654" s="441" t="s">
        <v>7024</v>
      </c>
      <c r="L654" s="441"/>
      <c r="M654" s="441"/>
      <c r="N654" s="441"/>
      <c r="O654" s="441"/>
      <c r="P654" s="441"/>
      <c r="Q654" s="441"/>
      <c r="R654" s="441"/>
      <c r="S654" s="441"/>
      <c r="T654" s="441"/>
      <c r="U654" s="441"/>
      <c r="V654" s="441"/>
      <c r="W654" s="441"/>
      <c r="X654" s="441"/>
      <c r="Y654" s="441"/>
      <c r="Z654" s="441"/>
    </row>
    <row r="655" spans="1:26" s="318" customFormat="1" ht="13">
      <c r="A655" s="40">
        <v>649</v>
      </c>
      <c r="B655" s="40" t="s">
        <v>1587</v>
      </c>
      <c r="C655" s="41" t="s">
        <v>7025</v>
      </c>
      <c r="D655" s="41" t="s">
        <v>3923</v>
      </c>
      <c r="E655" s="41" t="s">
        <v>3930</v>
      </c>
      <c r="F655" s="441" t="s">
        <v>7026</v>
      </c>
      <c r="G655" s="41">
        <v>6</v>
      </c>
      <c r="H655" s="41"/>
      <c r="I655" s="74">
        <v>44280</v>
      </c>
      <c r="J655" s="324" t="s">
        <v>7027</v>
      </c>
      <c r="K655" s="441" t="s">
        <v>7028</v>
      </c>
      <c r="L655" s="441"/>
      <c r="M655" s="441"/>
      <c r="N655" s="441"/>
      <c r="O655" s="441"/>
      <c r="P655" s="441"/>
      <c r="Q655" s="441"/>
      <c r="R655" s="441"/>
      <c r="S655" s="441"/>
      <c r="T655" s="441"/>
      <c r="U655" s="441"/>
      <c r="V655" s="441"/>
      <c r="W655" s="441"/>
      <c r="X655" s="441"/>
      <c r="Y655" s="441"/>
      <c r="Z655" s="441"/>
    </row>
    <row r="656" spans="1:26" s="318" customFormat="1" ht="13">
      <c r="A656" s="40">
        <v>650</v>
      </c>
      <c r="B656" s="40" t="s">
        <v>1589</v>
      </c>
      <c r="C656" s="41" t="s">
        <v>7029</v>
      </c>
      <c r="D656" s="41" t="s">
        <v>4792</v>
      </c>
      <c r="E656" s="41" t="s">
        <v>4928</v>
      </c>
      <c r="F656" s="441" t="s">
        <v>7030</v>
      </c>
      <c r="G656" s="41">
        <v>165</v>
      </c>
      <c r="H656" s="41" t="s">
        <v>7031</v>
      </c>
      <c r="I656" s="74">
        <v>44293</v>
      </c>
      <c r="J656" s="324" t="s">
        <v>7032</v>
      </c>
      <c r="K656" s="441" t="s">
        <v>7033</v>
      </c>
      <c r="L656" s="441"/>
      <c r="M656" s="441"/>
      <c r="N656" s="441"/>
      <c r="O656" s="441"/>
      <c r="P656" s="441"/>
      <c r="Q656" s="441"/>
      <c r="R656" s="441"/>
      <c r="S656" s="441"/>
      <c r="T656" s="441"/>
      <c r="U656" s="441"/>
      <c r="V656" s="441"/>
      <c r="W656" s="441"/>
      <c r="X656" s="441"/>
      <c r="Y656" s="441"/>
      <c r="Z656" s="441"/>
    </row>
    <row r="657" spans="1:26" s="318" customFormat="1" ht="13">
      <c r="A657" s="40">
        <v>651</v>
      </c>
      <c r="B657" s="40" t="s">
        <v>1590</v>
      </c>
      <c r="C657" s="41" t="s">
        <v>4535</v>
      </c>
      <c r="D657" s="41" t="s">
        <v>4039</v>
      </c>
      <c r="E657" s="41"/>
      <c r="F657" s="441" t="s">
        <v>7034</v>
      </c>
      <c r="G657" s="41">
        <v>35</v>
      </c>
      <c r="H657" s="41" t="s">
        <v>7035</v>
      </c>
      <c r="I657" s="74">
        <v>44281</v>
      </c>
      <c r="J657" s="324" t="s">
        <v>7036</v>
      </c>
      <c r="K657" s="441" t="s">
        <v>7037</v>
      </c>
      <c r="L657" s="441"/>
      <c r="M657" s="441"/>
      <c r="N657" s="441"/>
      <c r="O657" s="441"/>
      <c r="P657" s="441"/>
      <c r="Q657" s="441"/>
      <c r="R657" s="441"/>
      <c r="S657" s="441"/>
      <c r="T657" s="441"/>
      <c r="U657" s="441"/>
      <c r="V657" s="441"/>
      <c r="W657" s="441"/>
      <c r="X657" s="441"/>
      <c r="Y657" s="441"/>
      <c r="Z657" s="441"/>
    </row>
    <row r="658" spans="1:26" s="318" customFormat="1" ht="13">
      <c r="A658" s="40">
        <v>652</v>
      </c>
      <c r="B658" s="40" t="s">
        <v>1594</v>
      </c>
      <c r="C658" s="41" t="s">
        <v>4535</v>
      </c>
      <c r="D658" s="41" t="s">
        <v>5968</v>
      </c>
      <c r="E658" s="41" t="s">
        <v>5472</v>
      </c>
      <c r="F658" s="441" t="s">
        <v>7038</v>
      </c>
      <c r="G658" s="41">
        <v>458</v>
      </c>
      <c r="H658" s="41" t="s">
        <v>7039</v>
      </c>
      <c r="I658" s="74">
        <v>44287</v>
      </c>
      <c r="J658" s="324" t="s">
        <v>7040</v>
      </c>
      <c r="K658" s="441" t="s">
        <v>7041</v>
      </c>
      <c r="L658" s="441"/>
      <c r="M658" s="441"/>
      <c r="N658" s="441"/>
      <c r="O658" s="441"/>
      <c r="P658" s="441"/>
      <c r="Q658" s="441"/>
      <c r="R658" s="441"/>
      <c r="S658" s="441"/>
      <c r="T658" s="441"/>
      <c r="U658" s="441"/>
      <c r="V658" s="441"/>
      <c r="W658" s="441"/>
      <c r="X658" s="441"/>
      <c r="Y658" s="441"/>
      <c r="Z658" s="441"/>
    </row>
    <row r="659" spans="1:26" s="318" customFormat="1" ht="13">
      <c r="A659" s="40">
        <v>653</v>
      </c>
      <c r="B659" s="40" t="s">
        <v>1598</v>
      </c>
      <c r="C659" s="41" t="s">
        <v>6848</v>
      </c>
      <c r="D659" s="41" t="s">
        <v>4045</v>
      </c>
      <c r="E659" s="41" t="s">
        <v>4046</v>
      </c>
      <c r="F659" s="441" t="s">
        <v>7042</v>
      </c>
      <c r="G659" s="41">
        <v>39</v>
      </c>
      <c r="H659" s="41" t="s">
        <v>7043</v>
      </c>
      <c r="I659" s="74">
        <v>44166</v>
      </c>
      <c r="J659" s="324" t="s">
        <v>7044</v>
      </c>
      <c r="K659" s="441" t="s">
        <v>7045</v>
      </c>
      <c r="L659" s="441"/>
      <c r="M659" s="441"/>
      <c r="N659" s="441"/>
      <c r="O659" s="441"/>
      <c r="P659" s="441"/>
      <c r="Q659" s="441"/>
      <c r="R659" s="441"/>
      <c r="S659" s="441"/>
      <c r="T659" s="441"/>
      <c r="U659" s="441"/>
      <c r="V659" s="441"/>
      <c r="W659" s="441"/>
      <c r="X659" s="441"/>
      <c r="Y659" s="441"/>
      <c r="Z659" s="441"/>
    </row>
    <row r="660" spans="1:26" s="318" customFormat="1" ht="13">
      <c r="A660" s="40">
        <v>654</v>
      </c>
      <c r="B660" s="40" t="s">
        <v>1601</v>
      </c>
      <c r="C660" s="41" t="s">
        <v>4341</v>
      </c>
      <c r="D660" s="41" t="s">
        <v>4792</v>
      </c>
      <c r="E660" s="41" t="s">
        <v>5911</v>
      </c>
      <c r="F660" s="441" t="s">
        <v>7046</v>
      </c>
      <c r="G660" s="232">
        <v>4769</v>
      </c>
      <c r="H660" s="41" t="s">
        <v>7047</v>
      </c>
      <c r="I660" s="74">
        <v>44238</v>
      </c>
      <c r="J660" s="324" t="s">
        <v>7048</v>
      </c>
      <c r="K660" s="441" t="s">
        <v>7049</v>
      </c>
      <c r="L660" s="441"/>
      <c r="M660" s="441"/>
      <c r="N660" s="441"/>
      <c r="O660" s="441"/>
      <c r="P660" s="441"/>
      <c r="Q660" s="441"/>
      <c r="R660" s="441"/>
      <c r="S660" s="441"/>
      <c r="T660" s="441"/>
      <c r="U660" s="441"/>
      <c r="V660" s="441"/>
      <c r="W660" s="441"/>
      <c r="X660" s="441"/>
      <c r="Y660" s="441"/>
      <c r="Z660" s="441"/>
    </row>
    <row r="661" spans="1:26" s="318" customFormat="1" ht="13">
      <c r="A661" s="40">
        <v>655</v>
      </c>
      <c r="B661" s="40" t="s">
        <v>1602</v>
      </c>
      <c r="C661" s="41" t="s">
        <v>6919</v>
      </c>
      <c r="D661" s="41" t="s">
        <v>4226</v>
      </c>
      <c r="E661" s="41" t="s">
        <v>5017</v>
      </c>
      <c r="F661" s="441" t="s">
        <v>7050</v>
      </c>
      <c r="G661" s="232">
        <v>17</v>
      </c>
      <c r="H661" s="41" t="s">
        <v>6520</v>
      </c>
      <c r="I661" s="96">
        <v>44242</v>
      </c>
      <c r="J661" s="324" t="s">
        <v>7051</v>
      </c>
      <c r="K661" s="441" t="s">
        <v>7052</v>
      </c>
      <c r="L661" s="441"/>
      <c r="M661" s="441"/>
      <c r="N661" s="441"/>
      <c r="O661" s="441"/>
      <c r="P661" s="441"/>
      <c r="Q661" s="441"/>
      <c r="R661" s="441"/>
      <c r="S661" s="441"/>
      <c r="T661" s="441"/>
      <c r="U661" s="441"/>
      <c r="V661" s="441"/>
      <c r="W661" s="441"/>
      <c r="X661" s="441"/>
      <c r="Y661" s="441"/>
      <c r="Z661" s="441"/>
    </row>
    <row r="662" spans="1:26" s="318" customFormat="1" ht="13">
      <c r="A662" s="40">
        <v>656</v>
      </c>
      <c r="B662" s="40" t="s">
        <v>1604</v>
      </c>
      <c r="C662" s="41" t="s">
        <v>7053</v>
      </c>
      <c r="D662" s="41" t="s">
        <v>4033</v>
      </c>
      <c r="E662" s="41"/>
      <c r="F662" s="441" t="s">
        <v>7054</v>
      </c>
      <c r="G662" s="232">
        <v>497</v>
      </c>
      <c r="H662" s="41" t="s">
        <v>7055</v>
      </c>
      <c r="I662" s="96">
        <v>44228</v>
      </c>
      <c r="J662" s="324" t="s">
        <v>7056</v>
      </c>
      <c r="K662" s="441" t="s">
        <v>7057</v>
      </c>
      <c r="L662" s="441"/>
      <c r="M662" s="441"/>
      <c r="N662" s="441"/>
      <c r="O662" s="441"/>
      <c r="P662" s="441"/>
      <c r="Q662" s="441"/>
      <c r="R662" s="441"/>
      <c r="S662" s="441"/>
      <c r="T662" s="441"/>
      <c r="U662" s="441"/>
      <c r="V662" s="441"/>
      <c r="W662" s="441"/>
      <c r="X662" s="441"/>
      <c r="Y662" s="441"/>
      <c r="Z662" s="441"/>
    </row>
    <row r="663" spans="1:26" s="318" customFormat="1" ht="13">
      <c r="A663" s="40">
        <v>657</v>
      </c>
      <c r="B663" s="40" t="s">
        <v>1611</v>
      </c>
      <c r="C663" s="41" t="s">
        <v>7053</v>
      </c>
      <c r="D663" s="41"/>
      <c r="E663" s="41"/>
      <c r="F663" s="91" t="s">
        <v>7058</v>
      </c>
      <c r="G663" s="232">
        <v>53</v>
      </c>
      <c r="H663" s="41" t="s">
        <v>6878</v>
      </c>
      <c r="I663" s="96">
        <v>44299</v>
      </c>
      <c r="J663" s="324" t="s">
        <v>7059</v>
      </c>
      <c r="K663" s="441" t="s">
        <v>7060</v>
      </c>
      <c r="L663" s="441"/>
      <c r="M663" s="441"/>
      <c r="N663" s="441"/>
      <c r="O663" s="441"/>
      <c r="P663" s="441"/>
      <c r="Q663" s="441"/>
      <c r="R663" s="441"/>
      <c r="S663" s="441"/>
      <c r="T663" s="441"/>
      <c r="U663" s="441"/>
      <c r="V663" s="441"/>
      <c r="W663" s="441"/>
      <c r="X663" s="441"/>
      <c r="Y663" s="441"/>
      <c r="Z663" s="441"/>
    </row>
    <row r="664" spans="1:26" s="318" customFormat="1" ht="13">
      <c r="A664" s="40">
        <v>658</v>
      </c>
      <c r="B664" s="40" t="s">
        <v>1613</v>
      </c>
      <c r="C664" s="41" t="s">
        <v>7061</v>
      </c>
      <c r="D664" s="41" t="s">
        <v>4226</v>
      </c>
      <c r="E664" s="41" t="s">
        <v>7062</v>
      </c>
      <c r="F664" s="91"/>
      <c r="G664" s="232">
        <v>2</v>
      </c>
      <c r="H664" s="41"/>
      <c r="I664" s="96">
        <v>44304</v>
      </c>
      <c r="J664" s="324" t="s">
        <v>7063</v>
      </c>
      <c r="K664" s="441" t="s">
        <v>7064</v>
      </c>
      <c r="L664" s="441"/>
      <c r="M664" s="441"/>
      <c r="N664" s="441"/>
      <c r="O664" s="441"/>
      <c r="P664" s="441"/>
      <c r="Q664" s="441"/>
      <c r="R664" s="441"/>
      <c r="S664" s="441"/>
      <c r="T664" s="441"/>
      <c r="U664" s="441"/>
      <c r="V664" s="441"/>
      <c r="W664" s="441"/>
      <c r="X664" s="441"/>
      <c r="Y664" s="441"/>
      <c r="Z664" s="441"/>
    </row>
    <row r="665" spans="1:26" s="318" customFormat="1" ht="13">
      <c r="A665" s="40">
        <v>659</v>
      </c>
      <c r="B665" s="40" t="s">
        <v>1615</v>
      </c>
      <c r="C665" s="41" t="s">
        <v>7065</v>
      </c>
      <c r="D665" s="41" t="s">
        <v>5763</v>
      </c>
      <c r="E665" s="41" t="s">
        <v>6547</v>
      </c>
      <c r="F665" s="91" t="s">
        <v>7066</v>
      </c>
      <c r="G665" s="232">
        <v>7</v>
      </c>
      <c r="H665" s="41" t="s">
        <v>6326</v>
      </c>
      <c r="I665" s="96">
        <v>44287</v>
      </c>
      <c r="J665" s="324" t="s">
        <v>7067</v>
      </c>
      <c r="K665" s="441" t="s">
        <v>7068</v>
      </c>
      <c r="L665" s="441"/>
      <c r="M665" s="441"/>
      <c r="N665" s="441"/>
      <c r="O665" s="441"/>
      <c r="P665" s="441"/>
      <c r="Q665" s="441"/>
      <c r="R665" s="441"/>
      <c r="S665" s="441"/>
      <c r="T665" s="441"/>
      <c r="U665" s="441"/>
      <c r="V665" s="441"/>
      <c r="W665" s="441"/>
      <c r="X665" s="441"/>
      <c r="Y665" s="441"/>
      <c r="Z665" s="441"/>
    </row>
    <row r="666" spans="1:26" s="318" customFormat="1" ht="13">
      <c r="A666" s="40">
        <v>660</v>
      </c>
      <c r="B666" s="40" t="s">
        <v>1618</v>
      </c>
      <c r="C666" s="436"/>
      <c r="D666" s="41" t="s">
        <v>6341</v>
      </c>
      <c r="E666" s="41" t="s">
        <v>7069</v>
      </c>
      <c r="F666" s="91" t="s">
        <v>7070</v>
      </c>
      <c r="G666" s="232">
        <v>2</v>
      </c>
      <c r="H666" s="41"/>
      <c r="I666" s="96"/>
      <c r="J666" s="324" t="s">
        <v>7071</v>
      </c>
      <c r="K666" s="441" t="s">
        <v>7072</v>
      </c>
      <c r="L666" s="441"/>
      <c r="M666" s="441"/>
      <c r="N666" s="441"/>
      <c r="O666" s="441"/>
      <c r="P666" s="441"/>
      <c r="Q666" s="441"/>
      <c r="R666" s="441"/>
      <c r="S666" s="441"/>
      <c r="T666" s="441"/>
      <c r="U666" s="441"/>
      <c r="V666" s="441"/>
      <c r="W666" s="441"/>
      <c r="X666" s="441"/>
      <c r="Y666" s="441"/>
      <c r="Z666" s="441"/>
    </row>
    <row r="667" spans="1:26" s="318" customFormat="1" ht="13">
      <c r="A667" s="328">
        <v>661</v>
      </c>
      <c r="B667" s="328" t="s">
        <v>1621</v>
      </c>
      <c r="C667" s="41" t="s">
        <v>4349</v>
      </c>
      <c r="D667" s="41" t="s">
        <v>4039</v>
      </c>
      <c r="E667" s="41" t="s">
        <v>4570</v>
      </c>
      <c r="F667" s="91" t="s">
        <v>7073</v>
      </c>
      <c r="G667" s="232">
        <v>27</v>
      </c>
      <c r="H667" s="41" t="s">
        <v>7074</v>
      </c>
      <c r="I667" s="96">
        <v>44287</v>
      </c>
      <c r="J667" s="324" t="s">
        <v>7075</v>
      </c>
      <c r="K667" s="441" t="s">
        <v>7076</v>
      </c>
      <c r="L667" s="441"/>
      <c r="M667" s="441"/>
      <c r="N667" s="441"/>
      <c r="O667" s="441"/>
      <c r="P667" s="441"/>
      <c r="Q667" s="441"/>
      <c r="R667" s="441"/>
      <c r="S667" s="441"/>
      <c r="T667" s="441"/>
      <c r="U667" s="441"/>
      <c r="V667" s="441"/>
      <c r="W667" s="441"/>
      <c r="X667" s="441"/>
      <c r="Y667" s="441"/>
      <c r="Z667" s="441"/>
    </row>
    <row r="668" spans="1:26" s="318" customFormat="1" ht="13">
      <c r="A668" s="109">
        <v>662</v>
      </c>
      <c r="B668" s="40" t="s">
        <v>1625</v>
      </c>
      <c r="C668" s="41" t="s">
        <v>7077</v>
      </c>
      <c r="D668" s="41" t="s">
        <v>4045</v>
      </c>
      <c r="E668" s="41" t="s">
        <v>4612</v>
      </c>
      <c r="F668" s="91" t="s">
        <v>7078</v>
      </c>
      <c r="G668" s="232">
        <v>2</v>
      </c>
      <c r="H668" s="41"/>
      <c r="I668" s="96">
        <v>44278</v>
      </c>
      <c r="J668" s="91" t="s">
        <v>7079</v>
      </c>
      <c r="K668" s="441" t="s">
        <v>7080</v>
      </c>
      <c r="L668" s="441"/>
      <c r="M668" s="441"/>
      <c r="N668" s="441"/>
      <c r="O668" s="441"/>
      <c r="P668" s="441"/>
      <c r="Q668" s="441"/>
      <c r="R668" s="441"/>
      <c r="S668" s="441"/>
      <c r="T668" s="441"/>
      <c r="U668" s="441"/>
      <c r="V668" s="441"/>
      <c r="W668" s="441"/>
      <c r="X668" s="441"/>
      <c r="Y668" s="441"/>
      <c r="Z668" s="441"/>
    </row>
    <row r="669" spans="1:26" s="318" customFormat="1" ht="13">
      <c r="A669" s="109">
        <v>663</v>
      </c>
      <c r="B669" s="40" t="s">
        <v>1626</v>
      </c>
      <c r="C669" s="41" t="s">
        <v>7081</v>
      </c>
      <c r="D669" s="41" t="s">
        <v>4098</v>
      </c>
      <c r="E669" s="41" t="s">
        <v>7082</v>
      </c>
      <c r="F669" s="91" t="s">
        <v>7081</v>
      </c>
      <c r="G669" s="232">
        <v>1</v>
      </c>
      <c r="H669" s="41"/>
      <c r="I669" s="96">
        <v>44256</v>
      </c>
      <c r="J669" s="91" t="s">
        <v>7083</v>
      </c>
      <c r="K669" s="441" t="s">
        <v>7084</v>
      </c>
      <c r="L669" s="441"/>
      <c r="M669" s="441"/>
      <c r="N669" s="441"/>
      <c r="O669" s="441"/>
      <c r="P669" s="441"/>
      <c r="Q669" s="441"/>
      <c r="R669" s="441"/>
      <c r="S669" s="441"/>
      <c r="T669" s="441"/>
      <c r="U669" s="441"/>
      <c r="V669" s="441"/>
      <c r="W669" s="441"/>
      <c r="X669" s="441"/>
      <c r="Y669" s="441"/>
      <c r="Z669" s="441"/>
    </row>
    <row r="670" spans="1:26" s="318" customFormat="1" ht="13">
      <c r="A670" s="109">
        <v>664</v>
      </c>
      <c r="B670" s="40" t="s">
        <v>1628</v>
      </c>
      <c r="C670" s="41" t="s">
        <v>7085</v>
      </c>
      <c r="D670" s="41" t="s">
        <v>7086</v>
      </c>
      <c r="E670" s="41" t="s">
        <v>7087</v>
      </c>
      <c r="F670" s="91" t="s">
        <v>7088</v>
      </c>
      <c r="G670" s="232">
        <v>53</v>
      </c>
      <c r="H670" s="41" t="s">
        <v>7089</v>
      </c>
      <c r="I670" s="96"/>
      <c r="J670" s="91" t="s">
        <v>7090</v>
      </c>
      <c r="K670" s="441" t="s">
        <v>7091</v>
      </c>
      <c r="L670" s="441"/>
      <c r="M670" s="441"/>
      <c r="N670" s="441"/>
      <c r="O670" s="441"/>
      <c r="P670" s="441"/>
      <c r="Q670" s="441"/>
      <c r="R670" s="441"/>
      <c r="S670" s="441"/>
      <c r="T670" s="441"/>
      <c r="U670" s="441"/>
      <c r="V670" s="441"/>
      <c r="W670" s="441"/>
      <c r="X670" s="441"/>
      <c r="Y670" s="441"/>
      <c r="Z670" s="441"/>
    </row>
    <row r="671" spans="1:26" s="318" customFormat="1" ht="13">
      <c r="A671" s="109">
        <v>665</v>
      </c>
      <c r="B671" s="40" t="s">
        <v>1632</v>
      </c>
      <c r="C671" s="41" t="s">
        <v>5726</v>
      </c>
      <c r="D671" s="41" t="s">
        <v>4226</v>
      </c>
      <c r="E671" s="41" t="s">
        <v>5017</v>
      </c>
      <c r="F671" s="91" t="s">
        <v>7092</v>
      </c>
      <c r="G671" s="232">
        <v>3</v>
      </c>
      <c r="H671" s="41" t="s">
        <v>7093</v>
      </c>
      <c r="I671" s="96">
        <v>44287</v>
      </c>
      <c r="J671" s="91" t="s">
        <v>7094</v>
      </c>
      <c r="K671" s="441" t="s">
        <v>7095</v>
      </c>
      <c r="L671" s="441"/>
      <c r="M671" s="441"/>
      <c r="N671" s="441"/>
      <c r="O671" s="441"/>
      <c r="P671" s="441"/>
      <c r="Q671" s="441"/>
      <c r="R671" s="441"/>
      <c r="S671" s="441"/>
      <c r="T671" s="441"/>
      <c r="U671" s="441"/>
      <c r="V671" s="441"/>
      <c r="W671" s="441"/>
      <c r="X671" s="441"/>
      <c r="Y671" s="441"/>
      <c r="Z671" s="441"/>
    </row>
    <row r="672" spans="1:26" s="318" customFormat="1" ht="13">
      <c r="A672" s="109">
        <v>666</v>
      </c>
      <c r="B672" s="40" t="s">
        <v>1634</v>
      </c>
      <c r="C672" s="41" t="s">
        <v>7096</v>
      </c>
      <c r="D672" s="41" t="s">
        <v>5266</v>
      </c>
      <c r="E672" s="41" t="s">
        <v>6244</v>
      </c>
      <c r="F672" s="9" t="s">
        <v>7097</v>
      </c>
      <c r="G672" s="232">
        <v>204</v>
      </c>
      <c r="H672" s="41" t="s">
        <v>7098</v>
      </c>
      <c r="I672" s="96">
        <v>44306</v>
      </c>
      <c r="J672" s="91" t="s">
        <v>7099</v>
      </c>
      <c r="K672" s="441" t="s">
        <v>7100</v>
      </c>
      <c r="L672" s="441"/>
      <c r="M672" s="441"/>
      <c r="N672" s="441"/>
      <c r="O672" s="441"/>
      <c r="P672" s="441"/>
      <c r="Q672" s="441"/>
      <c r="R672" s="441"/>
      <c r="S672" s="441"/>
      <c r="T672" s="441"/>
      <c r="U672" s="441"/>
      <c r="V672" s="441"/>
      <c r="W672" s="441"/>
      <c r="X672" s="441"/>
      <c r="Y672" s="441"/>
      <c r="Z672" s="441"/>
    </row>
    <row r="673" spans="1:26" s="318" customFormat="1" ht="13">
      <c r="A673" s="109">
        <v>667</v>
      </c>
      <c r="B673" s="40" t="s">
        <v>1638</v>
      </c>
      <c r="C673" s="41" t="s">
        <v>4459</v>
      </c>
      <c r="D673" s="41" t="s">
        <v>4623</v>
      </c>
      <c r="E673" s="41" t="s">
        <v>4624</v>
      </c>
      <c r="F673" s="9" t="s">
        <v>7101</v>
      </c>
      <c r="G673" s="232">
        <v>1</v>
      </c>
      <c r="H673" s="41"/>
      <c r="I673" s="96">
        <v>44304</v>
      </c>
      <c r="J673" s="91" t="s">
        <v>7102</v>
      </c>
      <c r="K673" s="441" t="s">
        <v>7103</v>
      </c>
      <c r="L673" s="441"/>
      <c r="M673" s="441"/>
      <c r="N673" s="441"/>
      <c r="O673" s="441"/>
      <c r="P673" s="441"/>
      <c r="Q673" s="441"/>
      <c r="R673" s="441"/>
      <c r="S673" s="441"/>
      <c r="T673" s="441"/>
      <c r="U673" s="441"/>
      <c r="V673" s="441"/>
      <c r="W673" s="441"/>
      <c r="X673" s="441"/>
      <c r="Y673" s="441"/>
      <c r="Z673" s="441"/>
    </row>
    <row r="674" spans="1:26" s="318" customFormat="1" ht="13">
      <c r="A674" s="109">
        <v>668</v>
      </c>
      <c r="B674" s="40" t="s">
        <v>1639</v>
      </c>
      <c r="C674" s="41" t="s">
        <v>6606</v>
      </c>
      <c r="D674" s="41" t="s">
        <v>4110</v>
      </c>
      <c r="E674" s="41" t="s">
        <v>4111</v>
      </c>
      <c r="F674" s="9" t="s">
        <v>7104</v>
      </c>
      <c r="G674" s="232">
        <v>1</v>
      </c>
      <c r="H674" s="41" t="s">
        <v>7105</v>
      </c>
      <c r="I674" s="96">
        <v>44309</v>
      </c>
      <c r="J674" s="91" t="s">
        <v>7106</v>
      </c>
      <c r="K674" s="441" t="s">
        <v>7107</v>
      </c>
      <c r="L674" s="441"/>
      <c r="M674" s="441"/>
      <c r="N674" s="441"/>
      <c r="O674" s="441"/>
      <c r="P674" s="441"/>
      <c r="Q674" s="441"/>
      <c r="R674" s="441"/>
      <c r="S674" s="441"/>
      <c r="T674" s="441"/>
      <c r="U674" s="441"/>
      <c r="V674" s="441"/>
      <c r="W674" s="441"/>
      <c r="X674" s="441"/>
      <c r="Y674" s="441"/>
      <c r="Z674" s="441"/>
    </row>
    <row r="675" spans="1:26" s="318" customFormat="1" ht="13">
      <c r="A675" s="109">
        <v>669</v>
      </c>
      <c r="B675" s="40" t="s">
        <v>1640</v>
      </c>
      <c r="C675" s="41" t="s">
        <v>7108</v>
      </c>
      <c r="D675" s="41" t="s">
        <v>4600</v>
      </c>
      <c r="E675" s="41" t="s">
        <v>5272</v>
      </c>
      <c r="F675" s="9" t="s">
        <v>7109</v>
      </c>
      <c r="G675" s="232">
        <v>70</v>
      </c>
      <c r="H675" s="41" t="s">
        <v>7110</v>
      </c>
      <c r="I675" s="96">
        <v>44308</v>
      </c>
      <c r="J675" s="91" t="s">
        <v>7111</v>
      </c>
      <c r="K675" s="441" t="s">
        <v>7112</v>
      </c>
      <c r="L675" s="441"/>
      <c r="M675" s="441"/>
      <c r="N675" s="441"/>
      <c r="O675" s="441"/>
      <c r="P675" s="441"/>
      <c r="Q675" s="441"/>
      <c r="R675" s="441"/>
      <c r="S675" s="441"/>
      <c r="T675" s="441"/>
      <c r="U675" s="441"/>
      <c r="V675" s="441"/>
      <c r="W675" s="441"/>
      <c r="X675" s="441"/>
      <c r="Y675" s="441"/>
      <c r="Z675" s="441"/>
    </row>
    <row r="676" spans="1:26" s="318" customFormat="1" ht="13">
      <c r="A676" s="109">
        <v>670</v>
      </c>
      <c r="B676" s="40" t="s">
        <v>117</v>
      </c>
      <c r="C676" s="41" t="s">
        <v>7113</v>
      </c>
      <c r="D676" s="41" t="s">
        <v>3923</v>
      </c>
      <c r="E676" s="41" t="s">
        <v>3930</v>
      </c>
      <c r="F676" s="9" t="s">
        <v>7114</v>
      </c>
      <c r="G676" s="232">
        <v>8</v>
      </c>
      <c r="H676" s="41" t="s">
        <v>7115</v>
      </c>
      <c r="I676" s="96">
        <v>44306</v>
      </c>
      <c r="J676" s="91" t="s">
        <v>7116</v>
      </c>
      <c r="K676" s="441" t="s">
        <v>7117</v>
      </c>
      <c r="L676" s="441"/>
      <c r="M676" s="441"/>
      <c r="N676" s="441"/>
      <c r="O676" s="441"/>
      <c r="P676" s="441"/>
      <c r="Q676" s="441"/>
      <c r="R676" s="441"/>
      <c r="S676" s="441"/>
      <c r="T676" s="441"/>
      <c r="U676" s="441"/>
      <c r="V676" s="441"/>
      <c r="W676" s="441"/>
      <c r="X676" s="441"/>
      <c r="Y676" s="441"/>
      <c r="Z676" s="441"/>
    </row>
    <row r="677" spans="1:26" s="318" customFormat="1" ht="13">
      <c r="A677" s="109">
        <v>671</v>
      </c>
      <c r="B677" s="40" t="s">
        <v>1648</v>
      </c>
      <c r="C677" s="41" t="s">
        <v>6490</v>
      </c>
      <c r="D677" s="41" t="s">
        <v>5337</v>
      </c>
      <c r="E677" s="41" t="s">
        <v>6248</v>
      </c>
      <c r="F677" s="9" t="s">
        <v>7118</v>
      </c>
      <c r="G677" s="232">
        <v>706</v>
      </c>
      <c r="H677" s="41" t="s">
        <v>6998</v>
      </c>
      <c r="I677" s="96">
        <v>44308</v>
      </c>
      <c r="J677" s="41" t="s">
        <v>7119</v>
      </c>
      <c r="K677" s="441" t="s">
        <v>7120</v>
      </c>
      <c r="L677" s="441"/>
      <c r="M677" s="441"/>
      <c r="N677" s="441"/>
      <c r="O677" s="441"/>
      <c r="P677" s="441"/>
      <c r="Q677" s="441"/>
      <c r="R677" s="441"/>
      <c r="S677" s="441"/>
      <c r="T677" s="441"/>
      <c r="U677" s="441"/>
      <c r="V677" s="441"/>
      <c r="W677" s="441"/>
      <c r="X677" s="441"/>
      <c r="Y677" s="441"/>
      <c r="Z677" s="441"/>
    </row>
    <row r="678" spans="1:26" s="318" customFormat="1" ht="13">
      <c r="A678" s="109">
        <v>672</v>
      </c>
      <c r="B678" s="40" t="s">
        <v>1654</v>
      </c>
      <c r="C678" s="41" t="s">
        <v>4051</v>
      </c>
      <c r="D678" s="41" t="s">
        <v>7121</v>
      </c>
      <c r="E678" s="41"/>
      <c r="F678" s="9" t="s">
        <v>7122</v>
      </c>
      <c r="G678" s="232">
        <v>56</v>
      </c>
      <c r="H678" s="41" t="s">
        <v>6414</v>
      </c>
      <c r="I678" s="96">
        <v>44308</v>
      </c>
      <c r="J678" s="41" t="s">
        <v>7123</v>
      </c>
      <c r="K678" s="441" t="s">
        <v>7124</v>
      </c>
      <c r="L678" s="441"/>
      <c r="M678" s="441"/>
      <c r="N678" s="441"/>
      <c r="O678" s="441"/>
      <c r="P678" s="441"/>
      <c r="Q678" s="441"/>
      <c r="R678" s="441"/>
      <c r="S678" s="441"/>
      <c r="T678" s="441"/>
      <c r="U678" s="441"/>
      <c r="V678" s="441"/>
      <c r="W678" s="441"/>
      <c r="X678" s="441"/>
      <c r="Y678" s="441"/>
      <c r="Z678" s="441"/>
    </row>
    <row r="679" spans="1:26" s="318" customFormat="1" ht="13">
      <c r="A679" s="328">
        <v>673</v>
      </c>
      <c r="B679" s="328" t="s">
        <v>1659</v>
      </c>
      <c r="C679" s="41" t="s">
        <v>4126</v>
      </c>
      <c r="D679" s="41" t="s">
        <v>4039</v>
      </c>
      <c r="E679" s="41" t="s">
        <v>7125</v>
      </c>
      <c r="F679" s="9" t="s">
        <v>7126</v>
      </c>
      <c r="G679" s="232">
        <v>3958</v>
      </c>
      <c r="H679" s="41" t="s">
        <v>7127</v>
      </c>
      <c r="I679" s="96">
        <v>44307</v>
      </c>
      <c r="J679" s="41" t="s">
        <v>7128</v>
      </c>
      <c r="K679" s="441" t="s">
        <v>7129</v>
      </c>
      <c r="L679" s="441"/>
      <c r="M679" s="441"/>
      <c r="N679" s="441"/>
      <c r="O679" s="441"/>
      <c r="P679" s="441"/>
      <c r="Q679" s="441"/>
      <c r="R679" s="441"/>
      <c r="S679" s="441"/>
      <c r="T679" s="441"/>
      <c r="U679" s="441"/>
      <c r="V679" s="441"/>
      <c r="W679" s="441"/>
      <c r="X679" s="441"/>
      <c r="Y679" s="441"/>
      <c r="Z679" s="441"/>
    </row>
    <row r="680" spans="1:26" s="318" customFormat="1" ht="13">
      <c r="A680" s="109">
        <v>674</v>
      </c>
      <c r="B680" s="109" t="s">
        <v>1661</v>
      </c>
      <c r="C680" s="41" t="s">
        <v>6590</v>
      </c>
      <c r="D680" s="41" t="s">
        <v>4811</v>
      </c>
      <c r="E680" s="41" t="s">
        <v>4564</v>
      </c>
      <c r="F680" s="9" t="s">
        <v>7130</v>
      </c>
      <c r="G680" s="232">
        <v>1</v>
      </c>
      <c r="H680" s="41"/>
      <c r="I680" s="96">
        <v>44315</v>
      </c>
      <c r="J680" s="41" t="s">
        <v>7131</v>
      </c>
      <c r="K680" s="441" t="s">
        <v>7132</v>
      </c>
      <c r="L680" s="441"/>
      <c r="M680" s="441"/>
      <c r="N680" s="441"/>
      <c r="O680" s="441"/>
      <c r="P680" s="441"/>
      <c r="Q680" s="441"/>
      <c r="R680" s="441"/>
      <c r="S680" s="441"/>
      <c r="T680" s="441"/>
      <c r="U680" s="441"/>
      <c r="V680" s="441"/>
      <c r="W680" s="441"/>
      <c r="X680" s="441"/>
      <c r="Y680" s="441"/>
      <c r="Z680" s="441"/>
    </row>
    <row r="681" spans="1:26" s="318" customFormat="1" ht="13">
      <c r="A681" s="109">
        <v>675</v>
      </c>
      <c r="B681" s="109" t="s">
        <v>1663</v>
      </c>
      <c r="C681" s="41" t="s">
        <v>7133</v>
      </c>
      <c r="D681" s="41" t="s">
        <v>4039</v>
      </c>
      <c r="E681" s="41" t="s">
        <v>4133</v>
      </c>
      <c r="F681" s="91" t="s">
        <v>7134</v>
      </c>
      <c r="G681" s="232">
        <v>23</v>
      </c>
      <c r="H681" s="41" t="s">
        <v>7007</v>
      </c>
      <c r="I681" s="96">
        <v>44273</v>
      </c>
      <c r="J681" s="91" t="s">
        <v>7135</v>
      </c>
      <c r="K681" s="441" t="s">
        <v>7136</v>
      </c>
      <c r="L681" s="441"/>
      <c r="M681" s="441"/>
      <c r="N681" s="441"/>
      <c r="O681" s="441"/>
      <c r="P681" s="441"/>
      <c r="Q681" s="441"/>
      <c r="R681" s="441"/>
      <c r="S681" s="441"/>
      <c r="T681" s="441"/>
      <c r="U681" s="441"/>
      <c r="V681" s="441"/>
      <c r="W681" s="441"/>
      <c r="X681" s="441"/>
      <c r="Y681" s="441"/>
      <c r="Z681" s="441"/>
    </row>
    <row r="682" spans="1:26" s="318" customFormat="1" ht="13">
      <c r="A682" s="109">
        <v>676</v>
      </c>
      <c r="B682" s="109" t="s">
        <v>1667</v>
      </c>
      <c r="C682" s="41" t="s">
        <v>7137</v>
      </c>
      <c r="D682" s="41" t="s">
        <v>4600</v>
      </c>
      <c r="E682" s="41"/>
      <c r="F682" s="91" t="s">
        <v>7138</v>
      </c>
      <c r="G682" s="232">
        <v>29</v>
      </c>
      <c r="H682" s="41" t="s">
        <v>7139</v>
      </c>
      <c r="I682" s="96"/>
      <c r="J682" s="91" t="s">
        <v>7140</v>
      </c>
      <c r="K682" s="441" t="s">
        <v>7141</v>
      </c>
      <c r="L682" s="441"/>
      <c r="M682" s="441"/>
      <c r="N682" s="441"/>
      <c r="O682" s="441"/>
      <c r="P682" s="441"/>
      <c r="Q682" s="441"/>
      <c r="R682" s="441"/>
      <c r="S682" s="441"/>
      <c r="T682" s="441"/>
      <c r="U682" s="441"/>
      <c r="V682" s="441"/>
      <c r="W682" s="441"/>
      <c r="X682" s="441"/>
      <c r="Y682" s="441"/>
      <c r="Z682" s="441"/>
    </row>
    <row r="683" spans="1:26" s="318" customFormat="1" ht="14.25" customHeight="1">
      <c r="A683" s="109">
        <v>677</v>
      </c>
      <c r="B683" s="109" t="s">
        <v>1670</v>
      </c>
      <c r="C683" s="41" t="s">
        <v>7142</v>
      </c>
      <c r="D683" s="41" t="s">
        <v>5266</v>
      </c>
      <c r="E683" s="41" t="s">
        <v>7143</v>
      </c>
      <c r="F683" s="91" t="s">
        <v>7144</v>
      </c>
      <c r="G683" s="232">
        <v>62</v>
      </c>
      <c r="H683" s="41" t="s">
        <v>6878</v>
      </c>
      <c r="I683" s="96">
        <v>44301</v>
      </c>
      <c r="J683" s="168" t="s">
        <v>7145</v>
      </c>
      <c r="K683" s="441" t="s">
        <v>7146</v>
      </c>
      <c r="L683" s="441"/>
      <c r="M683" s="441"/>
      <c r="N683" s="441"/>
      <c r="O683" s="441"/>
      <c r="P683" s="441"/>
      <c r="Q683" s="441"/>
      <c r="R683" s="441"/>
      <c r="S683" s="441"/>
      <c r="T683" s="441"/>
      <c r="U683" s="441"/>
      <c r="V683" s="441"/>
      <c r="W683" s="441"/>
      <c r="X683" s="441"/>
      <c r="Y683" s="441"/>
      <c r="Z683" s="441"/>
    </row>
    <row r="684" spans="1:26" s="318" customFormat="1" ht="14.25" customHeight="1">
      <c r="A684" s="109">
        <v>678</v>
      </c>
      <c r="B684" s="109" t="s">
        <v>1674</v>
      </c>
      <c r="C684" s="41" t="s">
        <v>7147</v>
      </c>
      <c r="D684" s="41" t="s">
        <v>4039</v>
      </c>
      <c r="E684" s="41" t="s">
        <v>4133</v>
      </c>
      <c r="F684" s="91" t="s">
        <v>7148</v>
      </c>
      <c r="G684" s="232">
        <v>92</v>
      </c>
      <c r="H684" s="41" t="s">
        <v>7149</v>
      </c>
      <c r="I684" s="96">
        <v>44300</v>
      </c>
      <c r="J684" s="168" t="s">
        <v>7150</v>
      </c>
      <c r="K684" s="441" t="s">
        <v>7151</v>
      </c>
      <c r="L684" s="441"/>
      <c r="M684" s="441"/>
      <c r="N684" s="441"/>
      <c r="O684" s="441"/>
      <c r="P684" s="441"/>
      <c r="Q684" s="441"/>
      <c r="R684" s="441"/>
      <c r="S684" s="441"/>
      <c r="T684" s="441"/>
      <c r="U684" s="441"/>
      <c r="V684" s="441"/>
      <c r="W684" s="441"/>
      <c r="X684" s="441"/>
      <c r="Y684" s="441"/>
      <c r="Z684" s="441"/>
    </row>
    <row r="685" spans="1:26" s="318" customFormat="1" ht="14.25" customHeight="1">
      <c r="A685" s="109">
        <v>679</v>
      </c>
      <c r="B685" s="109" t="s">
        <v>1679</v>
      </c>
      <c r="C685" s="41" t="s">
        <v>6932</v>
      </c>
      <c r="D685" s="41" t="s">
        <v>4062</v>
      </c>
      <c r="E685" s="41" t="s">
        <v>4266</v>
      </c>
      <c r="F685" s="91" t="s">
        <v>7152</v>
      </c>
      <c r="G685" s="232">
        <v>525</v>
      </c>
      <c r="H685" s="41" t="s">
        <v>7153</v>
      </c>
      <c r="I685" s="96">
        <v>44302</v>
      </c>
      <c r="J685" s="168" t="s">
        <v>7154</v>
      </c>
      <c r="K685" s="441" t="s">
        <v>7155</v>
      </c>
      <c r="L685" s="441"/>
      <c r="M685" s="441"/>
      <c r="N685" s="441"/>
      <c r="O685" s="441"/>
      <c r="P685" s="441"/>
      <c r="Q685" s="441"/>
      <c r="R685" s="441"/>
      <c r="S685" s="441"/>
      <c r="T685" s="441"/>
      <c r="U685" s="441"/>
      <c r="V685" s="441"/>
      <c r="W685" s="441"/>
      <c r="X685" s="441"/>
      <c r="Y685" s="441"/>
      <c r="Z685" s="441"/>
    </row>
    <row r="686" spans="1:26" s="318" customFormat="1" ht="14.25" customHeight="1">
      <c r="A686" s="109">
        <v>680</v>
      </c>
      <c r="B686" s="109" t="s">
        <v>1682</v>
      </c>
      <c r="C686" s="41" t="s">
        <v>3984</v>
      </c>
      <c r="D686" s="41" t="s">
        <v>4052</v>
      </c>
      <c r="E686" s="41" t="s">
        <v>4053</v>
      </c>
      <c r="F686" s="91" t="s">
        <v>7156</v>
      </c>
      <c r="G686" s="232">
        <v>2286</v>
      </c>
      <c r="H686" s="41" t="s">
        <v>7157</v>
      </c>
      <c r="I686" s="96">
        <v>44315</v>
      </c>
      <c r="J686" s="168" t="s">
        <v>7158</v>
      </c>
      <c r="K686" s="441" t="s">
        <v>7159</v>
      </c>
      <c r="L686" s="441"/>
      <c r="M686" s="441"/>
      <c r="N686" s="441"/>
      <c r="O686" s="441"/>
      <c r="P686" s="441"/>
      <c r="Q686" s="441"/>
      <c r="R686" s="441"/>
      <c r="S686" s="441"/>
      <c r="T686" s="441"/>
      <c r="U686" s="441"/>
      <c r="V686" s="441"/>
      <c r="W686" s="441"/>
      <c r="X686" s="441"/>
      <c r="Y686" s="441"/>
      <c r="Z686" s="441"/>
    </row>
    <row r="687" spans="1:26" s="318" customFormat="1" ht="14.25" customHeight="1">
      <c r="A687" s="109">
        <v>681</v>
      </c>
      <c r="B687" s="109" t="s">
        <v>1686</v>
      </c>
      <c r="C687" s="41" t="s">
        <v>5318</v>
      </c>
      <c r="D687" s="41" t="s">
        <v>4033</v>
      </c>
      <c r="E687" s="41" t="s">
        <v>4034</v>
      </c>
      <c r="F687" s="91" t="s">
        <v>7160</v>
      </c>
      <c r="G687" s="232">
        <v>105</v>
      </c>
      <c r="H687" s="41" t="s">
        <v>7161</v>
      </c>
      <c r="I687" s="96">
        <v>44312</v>
      </c>
      <c r="J687" s="168" t="s">
        <v>7162</v>
      </c>
      <c r="K687" s="441" t="s">
        <v>7163</v>
      </c>
      <c r="L687" s="441"/>
      <c r="M687" s="441"/>
      <c r="N687" s="441"/>
      <c r="O687" s="441"/>
      <c r="P687" s="441"/>
      <c r="Q687" s="441"/>
      <c r="R687" s="441"/>
      <c r="S687" s="441"/>
      <c r="T687" s="441"/>
      <c r="U687" s="441"/>
      <c r="V687" s="441"/>
      <c r="W687" s="441"/>
      <c r="X687" s="441"/>
      <c r="Y687" s="441"/>
      <c r="Z687" s="441"/>
    </row>
    <row r="688" spans="1:26" s="335" customFormat="1" ht="14.25" customHeight="1">
      <c r="A688" s="109">
        <v>682</v>
      </c>
      <c r="B688" s="109" t="s">
        <v>1689</v>
      </c>
      <c r="C688" s="41" t="s">
        <v>7164</v>
      </c>
      <c r="D688" s="41" t="s">
        <v>5614</v>
      </c>
      <c r="E688" s="41"/>
      <c r="F688" s="41" t="s">
        <v>7165</v>
      </c>
      <c r="G688" s="232">
        <v>1094</v>
      </c>
      <c r="H688" s="41" t="s">
        <v>7166</v>
      </c>
      <c r="I688" s="96">
        <v>44336</v>
      </c>
      <c r="J688" s="168" t="s">
        <v>7167</v>
      </c>
      <c r="K688" s="446" t="s">
        <v>7168</v>
      </c>
      <c r="L688" s="441"/>
      <c r="M688" s="441"/>
      <c r="N688" s="441"/>
      <c r="O688" s="441"/>
      <c r="P688" s="441"/>
      <c r="Q688" s="441"/>
      <c r="R688" s="441"/>
      <c r="S688" s="441"/>
      <c r="T688" s="441"/>
      <c r="U688" s="441"/>
      <c r="V688" s="441"/>
      <c r="W688" s="441"/>
      <c r="X688" s="441"/>
      <c r="Y688" s="441"/>
      <c r="Z688" s="441"/>
    </row>
    <row r="689" spans="1:26" s="317" customFormat="1" ht="13">
      <c r="A689" s="40">
        <v>683</v>
      </c>
      <c r="B689" s="40" t="s">
        <v>3012</v>
      </c>
      <c r="C689" s="441" t="s">
        <v>7169</v>
      </c>
      <c r="D689" s="441" t="s">
        <v>6447</v>
      </c>
      <c r="E689" s="441"/>
      <c r="F689" s="338" t="s">
        <v>7170</v>
      </c>
      <c r="G689" s="337">
        <v>1347</v>
      </c>
      <c r="H689" s="441" t="s">
        <v>7171</v>
      </c>
      <c r="I689" s="256">
        <v>44298</v>
      </c>
      <c r="J689" s="441" t="s">
        <v>7172</v>
      </c>
      <c r="K689" s="446" t="s">
        <v>7173</v>
      </c>
      <c r="L689" s="441"/>
      <c r="M689" s="441"/>
      <c r="N689" s="441"/>
      <c r="O689" s="441"/>
      <c r="P689" s="441"/>
      <c r="Q689" s="441"/>
      <c r="R689" s="441"/>
      <c r="S689" s="441"/>
      <c r="T689" s="441"/>
      <c r="U689" s="441"/>
      <c r="V689" s="441"/>
      <c r="W689" s="441"/>
      <c r="X689" s="441"/>
      <c r="Y689" s="441"/>
      <c r="Z689" s="441"/>
    </row>
    <row r="690" spans="1:26" s="335" customFormat="1" ht="13">
      <c r="A690" s="40">
        <v>684</v>
      </c>
      <c r="B690" s="40" t="s">
        <v>1704</v>
      </c>
      <c r="C690" s="41" t="s">
        <v>6632</v>
      </c>
      <c r="D690" s="41" t="s">
        <v>4039</v>
      </c>
      <c r="E690" s="441"/>
      <c r="F690" s="340" t="s">
        <v>7174</v>
      </c>
      <c r="G690" s="41"/>
      <c r="H690" s="41" t="s">
        <v>7175</v>
      </c>
      <c r="I690" s="10">
        <v>44328</v>
      </c>
      <c r="J690" s="41" t="s">
        <v>7176</v>
      </c>
      <c r="K690" s="446" t="s">
        <v>7177</v>
      </c>
      <c r="L690" s="441"/>
      <c r="M690" s="441"/>
      <c r="N690" s="441"/>
      <c r="O690" s="441"/>
      <c r="P690" s="441"/>
      <c r="Q690" s="441"/>
      <c r="R690" s="441"/>
      <c r="S690" s="441"/>
      <c r="T690" s="441"/>
      <c r="U690" s="441"/>
      <c r="V690" s="441"/>
      <c r="W690" s="441"/>
      <c r="X690" s="441"/>
      <c r="Y690" s="441"/>
      <c r="Z690" s="441"/>
    </row>
    <row r="691" spans="1:26" s="335" customFormat="1" ht="13">
      <c r="A691" s="240">
        <v>684</v>
      </c>
      <c r="B691" s="240" t="s">
        <v>1707</v>
      </c>
      <c r="C691" s="41" t="s">
        <v>6632</v>
      </c>
      <c r="D691" s="41" t="s">
        <v>4039</v>
      </c>
      <c r="E691" s="41" t="s">
        <v>7125</v>
      </c>
      <c r="F691" s="340" t="s">
        <v>7178</v>
      </c>
      <c r="G691" s="41"/>
      <c r="H691" s="41" t="s">
        <v>7179</v>
      </c>
      <c r="I691" s="10">
        <v>44338</v>
      </c>
      <c r="J691" s="41" t="s">
        <v>7180</v>
      </c>
      <c r="K691" s="446" t="s">
        <v>7181</v>
      </c>
      <c r="L691" s="441"/>
      <c r="M691" s="441"/>
      <c r="N691" s="441"/>
      <c r="O691" s="441"/>
      <c r="P691" s="441"/>
      <c r="Q691" s="441"/>
      <c r="R691" s="441"/>
      <c r="S691" s="441"/>
      <c r="T691" s="441"/>
      <c r="U691" s="441"/>
      <c r="V691" s="441"/>
      <c r="W691" s="441"/>
      <c r="X691" s="441"/>
      <c r="Y691" s="441"/>
      <c r="Z691" s="441"/>
    </row>
    <row r="692" spans="1:26" s="335" customFormat="1" ht="13">
      <c r="A692" s="40">
        <v>685</v>
      </c>
      <c r="B692" s="109" t="s">
        <v>1709</v>
      </c>
      <c r="C692" s="441" t="s">
        <v>7182</v>
      </c>
      <c r="D692" s="441" t="s">
        <v>4792</v>
      </c>
      <c r="E692" s="441" t="s">
        <v>7183</v>
      </c>
      <c r="F692" s="340" t="s">
        <v>7184</v>
      </c>
      <c r="G692" s="41">
        <v>329</v>
      </c>
      <c r="H692" s="41" t="s">
        <v>7185</v>
      </c>
      <c r="I692" s="10">
        <v>44340</v>
      </c>
      <c r="J692" s="41" t="s">
        <v>7186</v>
      </c>
      <c r="K692" s="446" t="s">
        <v>7187</v>
      </c>
      <c r="L692" s="441"/>
      <c r="M692" s="441"/>
      <c r="N692" s="441"/>
      <c r="O692" s="441"/>
      <c r="P692" s="441"/>
      <c r="Q692" s="441"/>
      <c r="R692" s="441"/>
      <c r="S692" s="441"/>
      <c r="T692" s="441"/>
      <c r="U692" s="441"/>
      <c r="V692" s="441"/>
      <c r="W692" s="441"/>
      <c r="X692" s="441"/>
      <c r="Y692" s="441"/>
      <c r="Z692" s="441"/>
    </row>
    <row r="693" spans="1:26" s="350" customFormat="1" ht="13">
      <c r="A693" s="40">
        <v>686</v>
      </c>
      <c r="B693" s="40" t="s">
        <v>1711</v>
      </c>
      <c r="C693" s="41" t="s">
        <v>5318</v>
      </c>
      <c r="D693" s="41" t="s">
        <v>4110</v>
      </c>
      <c r="E693" s="41" t="s">
        <v>4419</v>
      </c>
      <c r="F693" s="42" t="s">
        <v>7188</v>
      </c>
      <c r="G693" s="41">
        <v>24</v>
      </c>
      <c r="H693" s="41" t="s">
        <v>7189</v>
      </c>
      <c r="I693" s="10">
        <v>44333</v>
      </c>
      <c r="J693" s="41" t="s">
        <v>7190</v>
      </c>
      <c r="K693" s="446" t="s">
        <v>7191</v>
      </c>
      <c r="L693" s="441"/>
      <c r="M693" s="441"/>
      <c r="N693" s="441"/>
      <c r="O693" s="441"/>
      <c r="P693" s="441"/>
      <c r="Q693" s="441"/>
      <c r="R693" s="441"/>
      <c r="S693" s="441"/>
      <c r="T693" s="441"/>
      <c r="U693" s="441"/>
      <c r="V693" s="441"/>
      <c r="W693" s="441"/>
      <c r="X693" s="441"/>
      <c r="Y693" s="441"/>
      <c r="Z693" s="441"/>
    </row>
    <row r="694" spans="1:26" s="350" customFormat="1" ht="13">
      <c r="A694" s="40">
        <v>687</v>
      </c>
      <c r="B694" s="40" t="s">
        <v>1714</v>
      </c>
      <c r="C694" s="41" t="s">
        <v>7025</v>
      </c>
      <c r="D694" s="41" t="s">
        <v>4226</v>
      </c>
      <c r="E694" s="41" t="s">
        <v>5153</v>
      </c>
      <c r="F694" s="340" t="s">
        <v>7192</v>
      </c>
      <c r="G694" s="41">
        <v>162</v>
      </c>
      <c r="H694" s="41" t="s">
        <v>7193</v>
      </c>
      <c r="I694" s="10">
        <v>44334</v>
      </c>
      <c r="J694" s="41" t="s">
        <v>7194</v>
      </c>
      <c r="K694" s="446" t="s">
        <v>7195</v>
      </c>
      <c r="L694" s="441"/>
      <c r="M694" s="441"/>
      <c r="N694" s="441"/>
      <c r="O694" s="441"/>
      <c r="P694" s="441"/>
      <c r="Q694" s="441"/>
      <c r="R694" s="441"/>
      <c r="S694" s="441"/>
      <c r="T694" s="441"/>
      <c r="U694" s="441"/>
      <c r="V694" s="441"/>
      <c r="W694" s="441"/>
      <c r="X694" s="441"/>
      <c r="Y694" s="441"/>
      <c r="Z694" s="441"/>
    </row>
    <row r="695" spans="1:26" s="350" customFormat="1" ht="13">
      <c r="A695" s="40">
        <v>688</v>
      </c>
      <c r="B695" s="40" t="s">
        <v>1716</v>
      </c>
      <c r="C695" s="41" t="s">
        <v>7196</v>
      </c>
      <c r="D695" s="41" t="s">
        <v>7197</v>
      </c>
      <c r="E695" s="41" t="s">
        <v>7198</v>
      </c>
      <c r="F695" s="340" t="s">
        <v>7199</v>
      </c>
      <c r="G695" s="41">
        <v>209</v>
      </c>
      <c r="H695" s="41" t="s">
        <v>6520</v>
      </c>
      <c r="I695" s="10">
        <v>44314</v>
      </c>
      <c r="J695" s="91" t="s">
        <v>7200</v>
      </c>
      <c r="K695" s="446" t="s">
        <v>7201</v>
      </c>
      <c r="L695" s="441"/>
      <c r="M695" s="441"/>
      <c r="N695" s="441"/>
      <c r="O695" s="441"/>
      <c r="P695" s="441"/>
      <c r="Q695" s="441"/>
      <c r="R695" s="441"/>
      <c r="S695" s="441"/>
      <c r="T695" s="441"/>
      <c r="U695" s="441"/>
      <c r="V695" s="441"/>
      <c r="W695" s="441"/>
      <c r="X695" s="441"/>
      <c r="Y695" s="441"/>
      <c r="Z695" s="441"/>
    </row>
    <row r="696" spans="1:26" s="350" customFormat="1" ht="13">
      <c r="A696" s="40">
        <v>689</v>
      </c>
      <c r="B696" s="40" t="s">
        <v>3043</v>
      </c>
      <c r="C696" s="41" t="s">
        <v>7202</v>
      </c>
      <c r="D696" s="441"/>
      <c r="E696" s="41" t="s">
        <v>3930</v>
      </c>
      <c r="F696" s="340" t="s">
        <v>7203</v>
      </c>
      <c r="G696" s="41">
        <v>41</v>
      </c>
      <c r="H696" s="41" t="s">
        <v>7204</v>
      </c>
      <c r="I696" s="10">
        <v>44316</v>
      </c>
      <c r="J696" s="41" t="s">
        <v>7205</v>
      </c>
      <c r="K696" s="446" t="s">
        <v>7206</v>
      </c>
      <c r="L696" s="441"/>
      <c r="M696" s="441"/>
      <c r="N696" s="441"/>
      <c r="O696" s="441"/>
      <c r="P696" s="441"/>
      <c r="Q696" s="441"/>
      <c r="R696" s="441"/>
      <c r="S696" s="441"/>
      <c r="T696" s="441"/>
      <c r="U696" s="441"/>
      <c r="V696" s="441"/>
      <c r="W696" s="441"/>
      <c r="X696" s="441"/>
      <c r="Y696" s="441"/>
      <c r="Z696" s="441"/>
    </row>
    <row r="697" spans="1:26" s="361" customFormat="1" ht="13">
      <c r="A697" s="40">
        <v>690</v>
      </c>
      <c r="B697" s="40" t="s">
        <v>1731</v>
      </c>
      <c r="C697" s="41" t="s">
        <v>7207</v>
      </c>
      <c r="D697" s="41" t="s">
        <v>4039</v>
      </c>
      <c r="E697" s="41" t="s">
        <v>7208</v>
      </c>
      <c r="F697" s="340" t="s">
        <v>7209</v>
      </c>
      <c r="G697" s="41">
        <v>250</v>
      </c>
      <c r="H697" s="41" t="s">
        <v>7210</v>
      </c>
      <c r="I697" s="10">
        <v>44309</v>
      </c>
      <c r="J697" s="41" t="s">
        <v>7211</v>
      </c>
      <c r="K697" s="446" t="s">
        <v>7212</v>
      </c>
      <c r="L697" s="441"/>
      <c r="M697" s="441"/>
      <c r="N697" s="441"/>
      <c r="O697" s="441"/>
      <c r="P697" s="441"/>
      <c r="Q697" s="441"/>
      <c r="R697" s="441"/>
      <c r="S697" s="441"/>
      <c r="T697" s="441"/>
      <c r="U697" s="441"/>
      <c r="V697" s="441"/>
      <c r="W697" s="441"/>
      <c r="X697" s="441"/>
      <c r="Y697" s="441"/>
      <c r="Z697" s="441"/>
    </row>
    <row r="698" spans="1:26" s="361" customFormat="1" ht="13">
      <c r="A698" s="40">
        <v>691</v>
      </c>
      <c r="B698" s="40" t="s">
        <v>1735</v>
      </c>
      <c r="C698" s="41" t="s">
        <v>5243</v>
      </c>
      <c r="D698" s="41" t="s">
        <v>4600</v>
      </c>
      <c r="E698" s="41" t="s">
        <v>5272</v>
      </c>
      <c r="F698" s="340"/>
      <c r="G698" s="41">
        <v>1</v>
      </c>
      <c r="H698" s="41"/>
      <c r="I698" s="10">
        <v>44322</v>
      </c>
      <c r="J698" s="41" t="s">
        <v>7213</v>
      </c>
      <c r="K698" s="446" t="s">
        <v>7214</v>
      </c>
      <c r="L698" s="441"/>
      <c r="M698" s="441"/>
      <c r="N698" s="441"/>
      <c r="O698" s="441"/>
      <c r="P698" s="441"/>
      <c r="Q698" s="441"/>
      <c r="R698" s="441"/>
      <c r="S698" s="441"/>
      <c r="T698" s="441"/>
      <c r="U698" s="441"/>
      <c r="V698" s="441"/>
      <c r="W698" s="441"/>
      <c r="X698" s="441"/>
      <c r="Y698" s="441"/>
      <c r="Z698" s="441"/>
    </row>
    <row r="699" spans="1:26" s="361" customFormat="1" ht="13">
      <c r="A699" s="40">
        <v>692</v>
      </c>
      <c r="B699" s="40" t="s">
        <v>1737</v>
      </c>
      <c r="C699" s="41" t="s">
        <v>7215</v>
      </c>
      <c r="D699" s="41" t="s">
        <v>5266</v>
      </c>
      <c r="E699" s="41" t="s">
        <v>6244</v>
      </c>
      <c r="F699" s="340" t="s">
        <v>7097</v>
      </c>
      <c r="G699" s="41">
        <v>2</v>
      </c>
      <c r="H699" s="41"/>
      <c r="I699" s="10">
        <v>44329</v>
      </c>
      <c r="J699" s="362" t="s">
        <v>7216</v>
      </c>
      <c r="K699" s="446" t="s">
        <v>7217</v>
      </c>
      <c r="L699" s="441"/>
      <c r="M699" s="441"/>
      <c r="N699" s="441"/>
      <c r="O699" s="441"/>
      <c r="P699" s="441"/>
      <c r="Q699" s="441"/>
      <c r="R699" s="441"/>
      <c r="S699" s="441"/>
      <c r="T699" s="441"/>
      <c r="U699" s="441"/>
      <c r="V699" s="441"/>
      <c r="W699" s="441"/>
      <c r="X699" s="441"/>
      <c r="Y699" s="441"/>
      <c r="Z699" s="441"/>
    </row>
    <row r="700" spans="1:26" s="361" customFormat="1" ht="13">
      <c r="A700" s="40">
        <v>693</v>
      </c>
      <c r="B700" s="40" t="s">
        <v>1740</v>
      </c>
      <c r="C700" s="41" t="s">
        <v>7218</v>
      </c>
      <c r="D700" s="41" t="s">
        <v>3923</v>
      </c>
      <c r="E700" s="41" t="s">
        <v>3930</v>
      </c>
      <c r="F700" s="340"/>
      <c r="G700" s="41">
        <v>1</v>
      </c>
      <c r="H700" s="41"/>
      <c r="I700" s="10">
        <v>44329</v>
      </c>
      <c r="J700" s="41" t="s">
        <v>7219</v>
      </c>
      <c r="K700" s="446" t="s">
        <v>7220</v>
      </c>
      <c r="L700" s="441"/>
      <c r="M700" s="441"/>
      <c r="N700" s="441"/>
      <c r="O700" s="441"/>
      <c r="P700" s="441"/>
      <c r="Q700" s="441"/>
      <c r="R700" s="441"/>
      <c r="S700" s="441"/>
      <c r="T700" s="441"/>
      <c r="U700" s="441"/>
      <c r="V700" s="441"/>
      <c r="W700" s="441"/>
      <c r="X700" s="441"/>
      <c r="Y700" s="441"/>
      <c r="Z700" s="441"/>
    </row>
    <row r="701" spans="1:26" s="363" customFormat="1" ht="13">
      <c r="A701" s="40">
        <v>694</v>
      </c>
      <c r="B701" s="40" t="s">
        <v>1742</v>
      </c>
      <c r="C701" s="41" t="s">
        <v>7221</v>
      </c>
      <c r="D701" s="41" t="s">
        <v>7222</v>
      </c>
      <c r="E701" s="41" t="s">
        <v>7223</v>
      </c>
      <c r="F701" s="340" t="s">
        <v>7224</v>
      </c>
      <c r="G701" s="41">
        <v>1</v>
      </c>
      <c r="H701" s="88"/>
      <c r="I701" s="10"/>
      <c r="J701" s="41" t="s">
        <v>7225</v>
      </c>
      <c r="K701" s="446" t="s">
        <v>7226</v>
      </c>
      <c r="L701" s="441"/>
      <c r="M701" s="441"/>
      <c r="N701" s="441"/>
      <c r="O701" s="441"/>
      <c r="P701" s="441"/>
      <c r="Q701" s="441"/>
      <c r="R701" s="441"/>
      <c r="S701" s="441"/>
      <c r="T701" s="441"/>
      <c r="U701" s="441"/>
      <c r="V701" s="441"/>
      <c r="W701" s="441"/>
      <c r="X701" s="441"/>
      <c r="Y701" s="441"/>
      <c r="Z701" s="441"/>
    </row>
    <row r="702" spans="1:26" s="363" customFormat="1" ht="13">
      <c r="A702" s="40">
        <v>695</v>
      </c>
      <c r="B702" s="40" t="s">
        <v>3056</v>
      </c>
      <c r="C702" s="41" t="s">
        <v>4002</v>
      </c>
      <c r="D702" s="41" t="s">
        <v>4226</v>
      </c>
      <c r="E702" s="41" t="s">
        <v>7227</v>
      </c>
      <c r="F702" s="340" t="s">
        <v>7228</v>
      </c>
      <c r="G702" s="41">
        <v>3165</v>
      </c>
      <c r="H702" s="41" t="s">
        <v>7229</v>
      </c>
      <c r="I702" s="10">
        <v>44327</v>
      </c>
      <c r="J702" s="41" t="s">
        <v>7230</v>
      </c>
      <c r="K702" s="446" t="s">
        <v>7231</v>
      </c>
      <c r="L702" s="441"/>
      <c r="M702" s="441"/>
      <c r="N702" s="441"/>
      <c r="O702" s="441"/>
      <c r="P702" s="441"/>
      <c r="Q702" s="441"/>
      <c r="R702" s="441"/>
      <c r="S702" s="441"/>
      <c r="T702" s="441"/>
      <c r="U702" s="441"/>
      <c r="V702" s="441"/>
      <c r="W702" s="441"/>
      <c r="X702" s="441"/>
      <c r="Y702" s="441"/>
      <c r="Z702" s="441"/>
    </row>
    <row r="703" spans="1:26" s="363" customFormat="1" ht="13">
      <c r="A703" s="109">
        <v>696</v>
      </c>
      <c r="B703" s="102" t="s">
        <v>1748</v>
      </c>
      <c r="C703" s="41" t="s">
        <v>4002</v>
      </c>
      <c r="D703" s="41" t="s">
        <v>4045</v>
      </c>
      <c r="E703" s="41" t="s">
        <v>4046</v>
      </c>
      <c r="F703" s="9" t="s">
        <v>7232</v>
      </c>
      <c r="G703" s="41">
        <v>48</v>
      </c>
      <c r="H703" s="41" t="s">
        <v>7233</v>
      </c>
      <c r="I703" s="10">
        <v>44350</v>
      </c>
      <c r="J703" s="41" t="s">
        <v>7234</v>
      </c>
      <c r="K703" s="446" t="s">
        <v>7235</v>
      </c>
      <c r="L703" s="441"/>
      <c r="M703" s="441"/>
      <c r="N703" s="441"/>
      <c r="O703" s="441"/>
      <c r="P703" s="441"/>
      <c r="Q703" s="441"/>
      <c r="R703" s="441"/>
      <c r="S703" s="441"/>
      <c r="T703" s="441"/>
      <c r="U703" s="441"/>
      <c r="V703" s="441"/>
      <c r="W703" s="441"/>
      <c r="X703" s="441"/>
      <c r="Y703" s="441"/>
      <c r="Z703" s="441"/>
    </row>
    <row r="704" spans="1:26" s="364" customFormat="1" ht="13">
      <c r="A704" s="109">
        <v>697</v>
      </c>
      <c r="B704" s="102" t="s">
        <v>3065</v>
      </c>
      <c r="C704" s="41" t="s">
        <v>7236</v>
      </c>
      <c r="D704" s="41" t="s">
        <v>4110</v>
      </c>
      <c r="E704" s="41" t="s">
        <v>7237</v>
      </c>
      <c r="F704" s="9" t="s">
        <v>7238</v>
      </c>
      <c r="G704" s="41">
        <v>110</v>
      </c>
      <c r="H704" s="41" t="s">
        <v>6792</v>
      </c>
      <c r="I704" s="10">
        <v>44351</v>
      </c>
      <c r="J704" s="41" t="s">
        <v>7239</v>
      </c>
      <c r="K704" s="446" t="s">
        <v>7240</v>
      </c>
      <c r="L704" s="441"/>
      <c r="M704" s="441"/>
      <c r="N704" s="441"/>
      <c r="O704" s="441"/>
      <c r="P704" s="441"/>
      <c r="Q704" s="441"/>
      <c r="R704" s="441"/>
      <c r="S704" s="441"/>
      <c r="T704" s="441"/>
      <c r="U704" s="441"/>
      <c r="V704" s="441"/>
      <c r="W704" s="441"/>
      <c r="X704" s="441"/>
      <c r="Y704" s="441"/>
      <c r="Z704" s="441"/>
    </row>
    <row r="705" spans="1:26" s="78" customFormat="1" ht="13">
      <c r="A705" s="370">
        <v>698</v>
      </c>
      <c r="B705" s="370" t="s">
        <v>1762</v>
      </c>
      <c r="C705" s="211" t="s">
        <v>7241</v>
      </c>
      <c r="D705" s="211" t="s">
        <v>4039</v>
      </c>
      <c r="E705" s="211" t="s">
        <v>6950</v>
      </c>
      <c r="F705" s="371"/>
      <c r="G705" s="211">
        <v>1</v>
      </c>
      <c r="H705" s="211"/>
      <c r="I705" s="372"/>
      <c r="J705" s="211" t="s">
        <v>7242</v>
      </c>
      <c r="K705" s="373" t="s">
        <v>7243</v>
      </c>
      <c r="L705" s="211"/>
      <c r="M705" s="211"/>
      <c r="N705" s="211"/>
      <c r="O705" s="211"/>
      <c r="P705" s="211"/>
      <c r="Q705" s="211"/>
      <c r="R705" s="211"/>
      <c r="S705" s="211"/>
      <c r="T705" s="211"/>
      <c r="U705" s="211"/>
      <c r="V705" s="211"/>
      <c r="W705" s="211"/>
      <c r="X705" s="211"/>
      <c r="Y705" s="211"/>
      <c r="Z705" s="211"/>
    </row>
    <row r="706" spans="1:26" s="78" customFormat="1" ht="13">
      <c r="A706" s="370">
        <v>699</v>
      </c>
      <c r="B706" s="374" t="s">
        <v>1763</v>
      </c>
      <c r="C706" s="211" t="s">
        <v>7244</v>
      </c>
      <c r="D706" s="211" t="s">
        <v>4033</v>
      </c>
      <c r="E706" s="211"/>
      <c r="F706" s="371" t="s">
        <v>7245</v>
      </c>
      <c r="G706" s="211">
        <v>44</v>
      </c>
      <c r="H706" s="211"/>
      <c r="I706" s="372">
        <v>44366</v>
      </c>
      <c r="J706" s="211" t="s">
        <v>7246</v>
      </c>
      <c r="K706" s="373" t="s">
        <v>7247</v>
      </c>
      <c r="L706" s="211"/>
      <c r="M706" s="211"/>
      <c r="N706" s="211"/>
      <c r="O706" s="211"/>
      <c r="P706" s="211"/>
      <c r="Q706" s="211"/>
      <c r="R706" s="211"/>
      <c r="S706" s="211"/>
      <c r="T706" s="211"/>
      <c r="U706" s="211"/>
      <c r="V706" s="211"/>
      <c r="W706" s="211"/>
      <c r="X706" s="211"/>
      <c r="Y706" s="211"/>
      <c r="Z706" s="211"/>
    </row>
    <row r="707" spans="1:26" s="78" customFormat="1" ht="13">
      <c r="A707" s="375">
        <v>700</v>
      </c>
      <c r="B707" s="376" t="s">
        <v>1770</v>
      </c>
      <c r="C707" s="377" t="s">
        <v>7248</v>
      </c>
      <c r="D707" s="211" t="s">
        <v>5494</v>
      </c>
      <c r="E707" s="211" t="s">
        <v>4010</v>
      </c>
      <c r="F707" s="78" t="s">
        <v>7249</v>
      </c>
      <c r="G707" s="211">
        <v>7</v>
      </c>
      <c r="H707" s="211" t="s">
        <v>7250</v>
      </c>
      <c r="I707" s="372">
        <v>44342</v>
      </c>
      <c r="J707" s="377" t="s">
        <v>7251</v>
      </c>
      <c r="K707" s="373" t="s">
        <v>7252</v>
      </c>
      <c r="L707" s="211"/>
      <c r="M707" s="211"/>
      <c r="N707" s="211"/>
      <c r="O707" s="211"/>
      <c r="P707" s="211"/>
      <c r="Q707" s="211"/>
      <c r="R707" s="211"/>
      <c r="S707" s="211"/>
      <c r="T707" s="211"/>
      <c r="U707" s="211"/>
      <c r="V707" s="211"/>
      <c r="W707" s="211"/>
      <c r="X707" s="211"/>
      <c r="Y707" s="211"/>
      <c r="Z707" s="211"/>
    </row>
    <row r="708" spans="1:26" s="78" customFormat="1" ht="13">
      <c r="A708" s="375">
        <v>701</v>
      </c>
      <c r="B708" s="376" t="s">
        <v>1773</v>
      </c>
      <c r="C708" s="377" t="s">
        <v>7253</v>
      </c>
      <c r="D708" s="211" t="s">
        <v>4062</v>
      </c>
      <c r="E708" s="211" t="s">
        <v>4266</v>
      </c>
      <c r="F708" s="78" t="s">
        <v>7254</v>
      </c>
      <c r="G708" s="211">
        <v>37</v>
      </c>
      <c r="H708" s="78" t="s">
        <v>7255</v>
      </c>
      <c r="I708" s="372">
        <v>44347</v>
      </c>
      <c r="J708" s="377" t="s">
        <v>7256</v>
      </c>
      <c r="K708" s="373" t="s">
        <v>7257</v>
      </c>
      <c r="L708" s="211"/>
      <c r="M708" s="211"/>
      <c r="N708" s="211"/>
      <c r="O708" s="211"/>
      <c r="P708" s="211"/>
      <c r="Q708" s="211"/>
      <c r="R708" s="211"/>
      <c r="S708" s="211"/>
      <c r="T708" s="211"/>
      <c r="U708" s="211"/>
      <c r="V708" s="211"/>
      <c r="W708" s="211"/>
      <c r="X708" s="211"/>
      <c r="Y708" s="211"/>
      <c r="Z708" s="211"/>
    </row>
    <row r="709" spans="1:26" s="78" customFormat="1" ht="13">
      <c r="A709" s="375">
        <v>702</v>
      </c>
      <c r="B709" s="376" t="s">
        <v>7258</v>
      </c>
      <c r="C709" s="377" t="s">
        <v>6346</v>
      </c>
      <c r="D709" s="211" t="s">
        <v>4033</v>
      </c>
      <c r="E709" s="211"/>
      <c r="F709" s="371" t="s">
        <v>7259</v>
      </c>
      <c r="G709" s="211">
        <v>2954</v>
      </c>
      <c r="H709" s="78" t="s">
        <v>7260</v>
      </c>
      <c r="I709" s="372">
        <v>44323</v>
      </c>
      <c r="J709" s="369" t="s">
        <v>7261</v>
      </c>
      <c r="K709" s="373" t="s">
        <v>7262</v>
      </c>
      <c r="L709" s="211"/>
      <c r="M709" s="211"/>
      <c r="N709" s="211"/>
      <c r="O709" s="211"/>
      <c r="P709" s="211"/>
      <c r="Q709" s="211"/>
      <c r="R709" s="211"/>
      <c r="S709" s="211"/>
      <c r="T709" s="211"/>
      <c r="U709" s="211"/>
      <c r="V709" s="211"/>
      <c r="W709" s="211"/>
      <c r="X709" s="211"/>
      <c r="Y709" s="211"/>
      <c r="Z709" s="211"/>
    </row>
    <row r="710" spans="1:26" s="78" customFormat="1" ht="13">
      <c r="A710" s="375">
        <v>703</v>
      </c>
      <c r="B710" s="384" t="s">
        <v>1781</v>
      </c>
      <c r="C710" s="377" t="s">
        <v>7263</v>
      </c>
      <c r="D710" s="211" t="s">
        <v>4045</v>
      </c>
      <c r="E710" s="211" t="s">
        <v>4612</v>
      </c>
      <c r="F710" s="371" t="s">
        <v>7264</v>
      </c>
      <c r="G710" s="211">
        <v>14</v>
      </c>
      <c r="H710" s="211" t="s">
        <v>7265</v>
      </c>
      <c r="I710" s="372">
        <v>44348</v>
      </c>
      <c r="J710" s="369" t="s">
        <v>7266</v>
      </c>
      <c r="K710" s="446" t="s">
        <v>7267</v>
      </c>
      <c r="L710" s="211"/>
      <c r="M710" s="211"/>
      <c r="N710" s="211"/>
      <c r="O710" s="211"/>
      <c r="P710" s="211"/>
      <c r="Q710" s="211"/>
      <c r="R710" s="211"/>
      <c r="S710" s="211"/>
      <c r="T710" s="211"/>
      <c r="U710" s="211"/>
      <c r="V710" s="211"/>
      <c r="W710" s="211"/>
      <c r="X710" s="211"/>
      <c r="Y710" s="211"/>
      <c r="Z710" s="211"/>
    </row>
    <row r="711" spans="1:26" s="78" customFormat="1" ht="13">
      <c r="A711" s="375">
        <v>704</v>
      </c>
      <c r="B711" s="376" t="s">
        <v>1782</v>
      </c>
      <c r="C711" s="377" t="s">
        <v>7268</v>
      </c>
      <c r="D711" s="211" t="s">
        <v>7269</v>
      </c>
      <c r="E711" s="211" t="s">
        <v>7270</v>
      </c>
      <c r="F711" s="371" t="s">
        <v>7271</v>
      </c>
      <c r="G711" s="211">
        <v>109</v>
      </c>
      <c r="H711" s="211" t="s">
        <v>7272</v>
      </c>
      <c r="I711" s="372">
        <v>44355</v>
      </c>
      <c r="J711" s="369" t="s">
        <v>7273</v>
      </c>
      <c r="K711" s="446" t="s">
        <v>7274</v>
      </c>
      <c r="L711" s="211"/>
      <c r="M711" s="211"/>
      <c r="N711" s="211"/>
      <c r="O711" s="211"/>
      <c r="P711" s="211"/>
      <c r="Q711" s="211"/>
      <c r="R711" s="211"/>
      <c r="S711" s="211"/>
      <c r="T711" s="211"/>
      <c r="U711" s="211"/>
      <c r="V711" s="211"/>
      <c r="W711" s="211"/>
      <c r="X711" s="211"/>
      <c r="Y711" s="211"/>
      <c r="Z711" s="211"/>
    </row>
    <row r="712" spans="1:26" ht="15.75" customHeight="1">
      <c r="A712" s="375">
        <v>705</v>
      </c>
      <c r="B712" s="376" t="s">
        <v>1787</v>
      </c>
      <c r="C712" s="377" t="s">
        <v>7275</v>
      </c>
      <c r="D712" s="211" t="s">
        <v>4398</v>
      </c>
      <c r="E712" s="211" t="s">
        <v>4397</v>
      </c>
      <c r="F712" s="371" t="s">
        <v>7276</v>
      </c>
      <c r="G712" s="211">
        <v>31</v>
      </c>
      <c r="H712" s="211" t="s">
        <v>7277</v>
      </c>
      <c r="I712" s="10">
        <v>44354</v>
      </c>
      <c r="J712" s="369" t="s">
        <v>7278</v>
      </c>
      <c r="K712" s="73" t="s">
        <v>7279</v>
      </c>
      <c r="L712" s="436"/>
      <c r="M712" s="436"/>
      <c r="N712" s="436"/>
      <c r="O712" s="436"/>
      <c r="P712" s="436"/>
      <c r="Q712" s="436"/>
      <c r="R712" s="436"/>
      <c r="S712" s="436"/>
      <c r="T712" s="436"/>
      <c r="U712" s="436"/>
      <c r="V712" s="436"/>
      <c r="W712" s="436"/>
      <c r="X712" s="436"/>
      <c r="Y712" s="436"/>
      <c r="Z712" s="436"/>
    </row>
    <row r="713" spans="1:26" ht="15.75" customHeight="1">
      <c r="A713" s="375">
        <v>706</v>
      </c>
      <c r="B713" s="376" t="s">
        <v>1791</v>
      </c>
      <c r="C713" s="377" t="s">
        <v>6848</v>
      </c>
      <c r="D713" s="211" t="s">
        <v>7280</v>
      </c>
      <c r="E713" s="211" t="s">
        <v>4219</v>
      </c>
      <c r="F713" s="371" t="s">
        <v>7281</v>
      </c>
      <c r="G713" s="211">
        <v>15</v>
      </c>
      <c r="H713" s="211" t="s">
        <v>7282</v>
      </c>
      <c r="I713" s="10">
        <v>44358</v>
      </c>
      <c r="J713" s="369" t="s">
        <v>7283</v>
      </c>
      <c r="K713" s="73" t="s">
        <v>7284</v>
      </c>
      <c r="L713" s="436"/>
      <c r="M713" s="436"/>
      <c r="N713" s="436"/>
      <c r="O713" s="436"/>
      <c r="P713" s="436"/>
      <c r="Q713" s="436"/>
      <c r="R713" s="436"/>
      <c r="S713" s="436"/>
      <c r="T713" s="436"/>
      <c r="U713" s="436"/>
      <c r="V713" s="436"/>
      <c r="W713" s="436"/>
      <c r="X713" s="436"/>
      <c r="Y713" s="436"/>
      <c r="Z713" s="436"/>
    </row>
    <row r="714" spans="1:26" s="367" customFormat="1" ht="15.75" customHeight="1">
      <c r="A714" s="375">
        <v>707</v>
      </c>
      <c r="B714" s="376" t="s">
        <v>1792</v>
      </c>
      <c r="C714" s="377" t="s">
        <v>7285</v>
      </c>
      <c r="D714" s="211" t="s">
        <v>7286</v>
      </c>
      <c r="E714" s="211" t="s">
        <v>4062</v>
      </c>
      <c r="F714" s="436"/>
      <c r="G714" s="211">
        <v>1</v>
      </c>
      <c r="H714" s="436"/>
      <c r="I714" s="10">
        <v>44357</v>
      </c>
      <c r="J714" s="369" t="s">
        <v>7287</v>
      </c>
      <c r="K714" s="73" t="s">
        <v>7288</v>
      </c>
      <c r="L714" s="436"/>
      <c r="M714" s="436"/>
      <c r="N714" s="436"/>
      <c r="O714" s="436"/>
      <c r="P714" s="436"/>
      <c r="Q714" s="436"/>
      <c r="R714" s="436"/>
      <c r="S714" s="436"/>
      <c r="T714" s="436"/>
      <c r="U714" s="436"/>
      <c r="V714" s="436"/>
      <c r="W714" s="436"/>
      <c r="X714" s="436"/>
      <c r="Y714" s="436"/>
      <c r="Z714" s="436"/>
    </row>
    <row r="715" spans="1:26" s="367" customFormat="1" ht="15.75" customHeight="1">
      <c r="A715" s="375">
        <v>708</v>
      </c>
      <c r="B715" s="383" t="s">
        <v>1794</v>
      </c>
      <c r="C715" s="377" t="s">
        <v>5429</v>
      </c>
      <c r="D715" s="436"/>
      <c r="E715" s="211" t="s">
        <v>4226</v>
      </c>
      <c r="F715" s="371" t="s">
        <v>7289</v>
      </c>
      <c r="G715" s="41" t="s">
        <v>7290</v>
      </c>
      <c r="H715" s="211" t="s">
        <v>7291</v>
      </c>
      <c r="I715" s="10">
        <v>44358</v>
      </c>
      <c r="J715" s="369" t="s">
        <v>7292</v>
      </c>
      <c r="K715" s="73" t="s">
        <v>7293</v>
      </c>
      <c r="L715" s="436"/>
      <c r="M715" s="436"/>
      <c r="N715" s="436"/>
      <c r="O715" s="436"/>
      <c r="P715" s="436"/>
      <c r="Q715" s="436"/>
      <c r="R715" s="436"/>
      <c r="S715" s="436"/>
      <c r="T715" s="436"/>
      <c r="U715" s="436"/>
      <c r="V715" s="436"/>
      <c r="W715" s="436"/>
      <c r="X715" s="436"/>
      <c r="Y715" s="436"/>
      <c r="Z715" s="436"/>
    </row>
    <row r="716" spans="1:26" s="367" customFormat="1" ht="15.75" customHeight="1">
      <c r="A716" s="375">
        <v>709</v>
      </c>
      <c r="B716" s="28" t="s">
        <v>1795</v>
      </c>
      <c r="C716" s="377" t="s">
        <v>6848</v>
      </c>
      <c r="D716" s="211" t="s">
        <v>4917</v>
      </c>
      <c r="E716" s="211" t="s">
        <v>4916</v>
      </c>
      <c r="F716" s="371" t="s">
        <v>7294</v>
      </c>
      <c r="G716" s="211">
        <v>40</v>
      </c>
      <c r="H716" s="211" t="s">
        <v>7295</v>
      </c>
      <c r="I716" s="10">
        <v>44376</v>
      </c>
      <c r="J716" s="369" t="s">
        <v>7296</v>
      </c>
      <c r="K716" s="73" t="s">
        <v>7297</v>
      </c>
      <c r="L716" s="436"/>
      <c r="M716" s="436"/>
      <c r="N716" s="436"/>
      <c r="O716" s="436"/>
      <c r="P716" s="436"/>
      <c r="Q716" s="436"/>
      <c r="R716" s="436"/>
      <c r="S716" s="436"/>
      <c r="T716" s="436"/>
      <c r="U716" s="436"/>
      <c r="V716" s="436"/>
      <c r="W716" s="436"/>
      <c r="X716" s="436"/>
      <c r="Y716" s="436"/>
      <c r="Z716" s="436"/>
    </row>
    <row r="717" spans="1:26" s="382" customFormat="1" ht="15.75" customHeight="1">
      <c r="A717" s="375">
        <v>710</v>
      </c>
      <c r="B717" s="28" t="s">
        <v>1797</v>
      </c>
      <c r="C717" s="377" t="s">
        <v>7298</v>
      </c>
      <c r="D717" s="436"/>
      <c r="E717" s="211" t="s">
        <v>4098</v>
      </c>
      <c r="F717" s="371" t="s">
        <v>7299</v>
      </c>
      <c r="G717" s="211"/>
      <c r="H717" s="211" t="s">
        <v>7300</v>
      </c>
      <c r="I717" s="441"/>
      <c r="J717" s="369" t="s">
        <v>7301</v>
      </c>
      <c r="K717" s="73" t="s">
        <v>7302</v>
      </c>
      <c r="L717" s="436"/>
      <c r="M717" s="436"/>
      <c r="N717" s="436"/>
      <c r="O717" s="436"/>
      <c r="P717" s="436"/>
      <c r="Q717" s="436"/>
      <c r="R717" s="436"/>
      <c r="S717" s="436"/>
      <c r="T717" s="436"/>
      <c r="U717" s="436"/>
      <c r="V717" s="436"/>
      <c r="W717" s="436"/>
      <c r="X717" s="436"/>
      <c r="Y717" s="436"/>
      <c r="Z717" s="436"/>
    </row>
    <row r="718" spans="1:26" s="382" customFormat="1" ht="15.75" customHeight="1">
      <c r="A718" s="375">
        <v>711</v>
      </c>
      <c r="B718" s="28" t="s">
        <v>1798</v>
      </c>
      <c r="C718" s="377" t="s">
        <v>7061</v>
      </c>
      <c r="D718" s="211" t="s">
        <v>7303</v>
      </c>
      <c r="E718" s="211" t="s">
        <v>4226</v>
      </c>
      <c r="F718" s="436"/>
      <c r="G718" s="211">
        <v>50</v>
      </c>
      <c r="H718" s="436"/>
      <c r="I718" s="10">
        <v>44349</v>
      </c>
      <c r="J718" s="369" t="s">
        <v>7304</v>
      </c>
      <c r="K718" s="73" t="s">
        <v>7305</v>
      </c>
      <c r="L718" s="436"/>
      <c r="M718" s="436"/>
      <c r="N718" s="436"/>
      <c r="O718" s="436"/>
      <c r="P718" s="436"/>
      <c r="Q718" s="436"/>
      <c r="R718" s="436"/>
      <c r="S718" s="436"/>
      <c r="T718" s="436"/>
      <c r="U718" s="436"/>
      <c r="V718" s="436"/>
      <c r="W718" s="436"/>
      <c r="X718" s="436"/>
      <c r="Y718" s="436"/>
      <c r="Z718" s="436"/>
    </row>
    <row r="719" spans="1:26" s="382" customFormat="1" ht="15.75" customHeight="1">
      <c r="A719" s="375">
        <v>712</v>
      </c>
      <c r="B719" s="388" t="s">
        <v>1800</v>
      </c>
      <c r="C719" s="377" t="s">
        <v>7306</v>
      </c>
      <c r="D719" s="436"/>
      <c r="E719" s="211" t="s">
        <v>5614</v>
      </c>
      <c r="F719" s="371" t="s">
        <v>7307</v>
      </c>
      <c r="G719" s="41"/>
      <c r="H719" s="211" t="s">
        <v>7308</v>
      </c>
      <c r="I719" s="10">
        <v>44378</v>
      </c>
      <c r="J719" s="369" t="s">
        <v>7309</v>
      </c>
      <c r="K719" s="73" t="s">
        <v>7310</v>
      </c>
      <c r="L719" s="436"/>
      <c r="M719" s="436"/>
      <c r="N719" s="436"/>
      <c r="O719" s="436"/>
      <c r="P719" s="436"/>
      <c r="Q719" s="436"/>
      <c r="R719" s="436"/>
      <c r="S719" s="436"/>
      <c r="T719" s="436"/>
      <c r="U719" s="436"/>
      <c r="V719" s="436"/>
      <c r="W719" s="436"/>
      <c r="X719" s="436"/>
      <c r="Y719" s="436"/>
      <c r="Z719" s="436"/>
    </row>
    <row r="720" spans="1:26" s="209" customFormat="1" ht="15.75" customHeight="1">
      <c r="A720" s="375">
        <v>709</v>
      </c>
      <c r="B720" s="397" t="s">
        <v>1803</v>
      </c>
      <c r="C720" s="398" t="s">
        <v>5243</v>
      </c>
      <c r="D720" s="211" t="s">
        <v>4219</v>
      </c>
      <c r="E720" s="211" t="s">
        <v>7311</v>
      </c>
      <c r="F720" s="399" t="s">
        <v>7312</v>
      </c>
      <c r="G720" s="211">
        <v>1</v>
      </c>
      <c r="H720" s="211"/>
      <c r="I720" s="311">
        <v>44361</v>
      </c>
      <c r="J720" s="400" t="s">
        <v>7313</v>
      </c>
      <c r="K720" s="73" t="s">
        <v>7314</v>
      </c>
    </row>
    <row r="721" spans="1:14" s="209" customFormat="1" ht="15.75" customHeight="1">
      <c r="A721" s="375">
        <v>710</v>
      </c>
      <c r="B721" s="397" t="s">
        <v>3083</v>
      </c>
      <c r="C721" s="398" t="s">
        <v>7315</v>
      </c>
      <c r="E721" s="211"/>
      <c r="F721" s="399"/>
      <c r="G721" s="211">
        <v>217</v>
      </c>
      <c r="H721" s="211" t="s">
        <v>6934</v>
      </c>
      <c r="I721" s="311">
        <v>44386</v>
      </c>
      <c r="J721" s="400" t="s">
        <v>7316</v>
      </c>
      <c r="K721" s="73" t="s">
        <v>7317</v>
      </c>
    </row>
    <row r="722" spans="1:14" s="389" customFormat="1" ht="15" customHeight="1">
      <c r="A722" s="375">
        <v>711</v>
      </c>
      <c r="B722" s="391" t="s">
        <v>3084</v>
      </c>
      <c r="C722" s="377" t="s">
        <v>7318</v>
      </c>
      <c r="D722" s="91" t="s">
        <v>4226</v>
      </c>
      <c r="E722" s="211" t="s">
        <v>5142</v>
      </c>
      <c r="F722" s="371" t="s">
        <v>7319</v>
      </c>
      <c r="G722" s="211">
        <v>96</v>
      </c>
      <c r="H722" s="211" t="s">
        <v>7320</v>
      </c>
      <c r="I722" s="10">
        <v>44384</v>
      </c>
      <c r="J722" s="369" t="s">
        <v>7321</v>
      </c>
      <c r="K722" s="73" t="s">
        <v>7322</v>
      </c>
      <c r="L722" s="436"/>
      <c r="M722" s="436"/>
      <c r="N722" s="436"/>
    </row>
    <row r="723" spans="1:14" s="389" customFormat="1" ht="15" customHeight="1">
      <c r="A723" s="375">
        <v>712</v>
      </c>
      <c r="B723" s="391" t="s">
        <v>1817</v>
      </c>
      <c r="C723" s="377" t="s">
        <v>5667</v>
      </c>
      <c r="D723" s="91" t="s">
        <v>4039</v>
      </c>
      <c r="E723" s="211" t="s">
        <v>7323</v>
      </c>
      <c r="F723" s="371" t="s">
        <v>7324</v>
      </c>
      <c r="G723" s="211">
        <v>145</v>
      </c>
      <c r="H723" s="211" t="s">
        <v>7325</v>
      </c>
      <c r="I723" s="10">
        <v>44319</v>
      </c>
      <c r="J723" s="369" t="s">
        <v>7326</v>
      </c>
      <c r="K723" s="73" t="s">
        <v>7327</v>
      </c>
      <c r="L723" s="436"/>
      <c r="M723" s="436"/>
      <c r="N723" s="436"/>
    </row>
    <row r="724" spans="1:14" s="389" customFormat="1" ht="15" customHeight="1">
      <c r="A724" s="375">
        <v>713</v>
      </c>
      <c r="B724" s="391" t="s">
        <v>1820</v>
      </c>
      <c r="C724" s="377" t="s">
        <v>3984</v>
      </c>
      <c r="D724" s="91" t="s">
        <v>5614</v>
      </c>
      <c r="E724" s="211"/>
      <c r="F724" s="371" t="s">
        <v>7328</v>
      </c>
      <c r="G724" s="41"/>
      <c r="H724" s="211" t="s">
        <v>7329</v>
      </c>
      <c r="I724" s="10">
        <v>44389</v>
      </c>
      <c r="J724" s="406" t="s">
        <v>7330</v>
      </c>
      <c r="K724" s="73" t="s">
        <v>7331</v>
      </c>
      <c r="L724" s="436"/>
      <c r="M724" s="436"/>
      <c r="N724" s="436"/>
    </row>
    <row r="725" spans="1:14" s="389" customFormat="1" ht="15" customHeight="1">
      <c r="A725" s="375">
        <v>714</v>
      </c>
      <c r="B725" s="391" t="s">
        <v>1821</v>
      </c>
      <c r="C725" s="377" t="s">
        <v>7332</v>
      </c>
      <c r="D725" s="91" t="s">
        <v>4110</v>
      </c>
      <c r="E725" s="211" t="s">
        <v>4709</v>
      </c>
      <c r="F725" s="371" t="s">
        <v>7333</v>
      </c>
      <c r="G725" s="211">
        <v>42</v>
      </c>
      <c r="H725" s="211" t="s">
        <v>7334</v>
      </c>
      <c r="I725" s="10">
        <v>44347</v>
      </c>
      <c r="J725" s="369" t="s">
        <v>7335</v>
      </c>
      <c r="K725" s="73" t="s">
        <v>7336</v>
      </c>
      <c r="L725" s="436"/>
      <c r="M725" s="436"/>
      <c r="N725" s="436"/>
    </row>
    <row r="726" spans="1:14" s="389" customFormat="1" ht="15" customHeight="1">
      <c r="A726" s="375">
        <v>715</v>
      </c>
      <c r="B726" s="391" t="s">
        <v>3120</v>
      </c>
      <c r="C726" s="377" t="s">
        <v>6351</v>
      </c>
      <c r="D726" s="91" t="s">
        <v>4045</v>
      </c>
      <c r="E726" s="211"/>
      <c r="F726" s="371"/>
      <c r="G726" s="211">
        <v>4</v>
      </c>
      <c r="H726" s="211"/>
      <c r="I726" s="10">
        <v>44389</v>
      </c>
      <c r="J726" s="369" t="s">
        <v>7337</v>
      </c>
      <c r="K726" s="73" t="s">
        <v>7338</v>
      </c>
      <c r="L726" s="436"/>
      <c r="M726" s="436"/>
      <c r="N726" s="436"/>
    </row>
    <row r="727" spans="1:14" s="389" customFormat="1" ht="15.75" customHeight="1">
      <c r="A727" s="375">
        <v>716</v>
      </c>
      <c r="B727" s="391" t="s">
        <v>1826</v>
      </c>
      <c r="C727" s="377" t="s">
        <v>7339</v>
      </c>
      <c r="D727" s="91" t="s">
        <v>7340</v>
      </c>
      <c r="E727" s="211" t="s">
        <v>7341</v>
      </c>
      <c r="F727" s="371"/>
      <c r="G727" s="211">
        <v>103</v>
      </c>
      <c r="H727" s="211" t="s">
        <v>7342</v>
      </c>
      <c r="I727" s="10">
        <v>44375</v>
      </c>
      <c r="J727" s="369" t="s">
        <v>7343</v>
      </c>
      <c r="K727" s="73" t="s">
        <v>7344</v>
      </c>
      <c r="L727" s="436"/>
      <c r="M727" s="436"/>
      <c r="N727" s="436"/>
    </row>
    <row r="728" spans="1:14" s="382" customFormat="1" ht="15.75" customHeight="1">
      <c r="A728" s="375">
        <v>717</v>
      </c>
      <c r="B728" s="391" t="s">
        <v>1830</v>
      </c>
      <c r="C728" s="377" t="s">
        <v>7332</v>
      </c>
      <c r="D728" s="91" t="s">
        <v>4226</v>
      </c>
      <c r="E728" s="211" t="s">
        <v>7345</v>
      </c>
      <c r="F728" s="91" t="s">
        <v>7346</v>
      </c>
      <c r="G728" s="41"/>
      <c r="H728" s="211" t="s">
        <v>7347</v>
      </c>
      <c r="I728" s="10">
        <v>44347</v>
      </c>
      <c r="J728" s="369" t="s">
        <v>7348</v>
      </c>
      <c r="K728" s="73" t="s">
        <v>7349</v>
      </c>
      <c r="L728" s="436"/>
      <c r="M728" s="436"/>
      <c r="N728" s="436"/>
    </row>
    <row r="729" spans="1:14" s="404" customFormat="1" ht="15.75" customHeight="1">
      <c r="A729" s="375">
        <v>718</v>
      </c>
      <c r="B729" s="415" t="s">
        <v>1831</v>
      </c>
      <c r="C729" s="377" t="s">
        <v>7350</v>
      </c>
      <c r="D729" s="91" t="s">
        <v>4045</v>
      </c>
      <c r="E729" s="211" t="s">
        <v>7351</v>
      </c>
      <c r="F729" s="371" t="s">
        <v>7352</v>
      </c>
      <c r="G729" s="211">
        <v>75</v>
      </c>
      <c r="H729" s="211" t="s">
        <v>7353</v>
      </c>
      <c r="I729" s="10">
        <v>44392</v>
      </c>
      <c r="J729" s="369" t="s">
        <v>7354</v>
      </c>
      <c r="K729" s="73" t="s">
        <v>7355</v>
      </c>
      <c r="L729" s="436"/>
      <c r="M729" s="436"/>
      <c r="N729" s="436"/>
    </row>
    <row r="730" spans="1:14" s="404" customFormat="1" ht="15.75" customHeight="1">
      <c r="A730" s="375">
        <v>719</v>
      </c>
      <c r="B730" s="391" t="s">
        <v>900</v>
      </c>
      <c r="C730" s="377" t="s">
        <v>4362</v>
      </c>
      <c r="D730" s="91" t="s">
        <v>4226</v>
      </c>
      <c r="E730" s="211" t="s">
        <v>5017</v>
      </c>
      <c r="F730" s="371" t="s">
        <v>7356</v>
      </c>
      <c r="G730" s="41"/>
      <c r="H730" s="211" t="s">
        <v>7357</v>
      </c>
      <c r="I730" s="10">
        <v>44384</v>
      </c>
      <c r="J730" s="369" t="s">
        <v>7358</v>
      </c>
      <c r="K730" s="73" t="s">
        <v>7359</v>
      </c>
      <c r="L730" s="436"/>
      <c r="M730" s="436"/>
      <c r="N730" s="436" t="s">
        <v>7360</v>
      </c>
    </row>
    <row r="731" spans="1:14" s="403" customFormat="1" ht="15.75" customHeight="1">
      <c r="A731" s="375">
        <v>720</v>
      </c>
      <c r="B731" s="391" t="s">
        <v>1839</v>
      </c>
      <c r="C731" s="377" t="s">
        <v>7361</v>
      </c>
      <c r="D731" s="91" t="s">
        <v>4325</v>
      </c>
      <c r="E731" s="436"/>
      <c r="F731" s="371" t="s">
        <v>7362</v>
      </c>
      <c r="G731" s="41"/>
      <c r="H731" s="211" t="s">
        <v>7363</v>
      </c>
      <c r="I731" s="10">
        <v>44383</v>
      </c>
      <c r="J731" s="369" t="s">
        <v>7364</v>
      </c>
      <c r="K731" s="73" t="s">
        <v>7365</v>
      </c>
      <c r="L731" s="436"/>
      <c r="M731" s="436"/>
      <c r="N731" s="436"/>
    </row>
    <row r="732" spans="1:14" s="413" customFormat="1" ht="15.75" customHeight="1">
      <c r="A732" s="375">
        <v>721</v>
      </c>
      <c r="B732" s="391" t="s">
        <v>1841</v>
      </c>
      <c r="C732" s="377" t="s">
        <v>7361</v>
      </c>
      <c r="D732" s="436"/>
      <c r="E732" s="436"/>
      <c r="F732" s="436"/>
      <c r="G732" s="41"/>
      <c r="H732" s="211"/>
      <c r="I732" s="10">
        <v>44390</v>
      </c>
      <c r="J732" s="369" t="s">
        <v>7366</v>
      </c>
      <c r="K732" s="73" t="s">
        <v>7367</v>
      </c>
      <c r="L732" s="436"/>
      <c r="M732" s="436"/>
      <c r="N732" s="436"/>
    </row>
    <row r="733" spans="1:14" s="413" customFormat="1" ht="15.75" customHeight="1">
      <c r="A733" s="375">
        <v>722</v>
      </c>
      <c r="B733" s="40" t="s">
        <v>1843</v>
      </c>
      <c r="C733" s="41" t="s">
        <v>5318</v>
      </c>
      <c r="D733" s="41" t="s">
        <v>4062</v>
      </c>
      <c r="E733" s="91" t="s">
        <v>4357</v>
      </c>
      <c r="F733" s="436" t="s">
        <v>5722</v>
      </c>
      <c r="G733" s="41">
        <v>28</v>
      </c>
      <c r="H733" s="436" t="s">
        <v>5723</v>
      </c>
      <c r="I733" s="10">
        <v>44389</v>
      </c>
      <c r="J733" s="369" t="s">
        <v>7368</v>
      </c>
      <c r="K733" s="73" t="s">
        <v>7369</v>
      </c>
      <c r="L733" s="436"/>
      <c r="M733" s="436"/>
      <c r="N733" s="436"/>
    </row>
    <row r="734" spans="1:14" s="413" customFormat="1" ht="15.75" customHeight="1">
      <c r="A734" s="375">
        <v>723</v>
      </c>
      <c r="B734" s="423" t="s">
        <v>1847</v>
      </c>
      <c r="C734" s="377" t="s">
        <v>7370</v>
      </c>
      <c r="D734" s="436" t="s">
        <v>4039</v>
      </c>
      <c r="E734" s="436"/>
      <c r="F734" s="371" t="s">
        <v>7371</v>
      </c>
      <c r="G734" s="41">
        <v>490</v>
      </c>
      <c r="H734" s="211" t="s">
        <v>7372</v>
      </c>
      <c r="I734" s="76">
        <v>44409</v>
      </c>
      <c r="J734" s="369" t="s">
        <v>7373</v>
      </c>
      <c r="K734" s="73" t="s">
        <v>7374</v>
      </c>
      <c r="L734" s="436"/>
      <c r="M734" s="436"/>
      <c r="N734" s="436"/>
    </row>
    <row r="735" spans="1:14" s="416" customFormat="1" ht="15.75" customHeight="1">
      <c r="A735" s="375">
        <v>724</v>
      </c>
      <c r="B735" s="391" t="s">
        <v>1851</v>
      </c>
      <c r="C735" s="377" t="s">
        <v>6356</v>
      </c>
      <c r="D735" s="436" t="s">
        <v>4628</v>
      </c>
      <c r="E735" s="436"/>
      <c r="F735" s="436"/>
      <c r="G735" s="41">
        <v>5</v>
      </c>
      <c r="H735" s="211" t="s">
        <v>7375</v>
      </c>
      <c r="I735" s="10">
        <v>44392</v>
      </c>
      <c r="J735" s="369" t="s">
        <v>7376</v>
      </c>
      <c r="K735" s="73" t="s">
        <v>7377</v>
      </c>
      <c r="L735" s="436"/>
      <c r="M735" s="436"/>
      <c r="N735" s="436"/>
    </row>
    <row r="736" spans="1:14" s="416" customFormat="1" ht="15.75" customHeight="1">
      <c r="A736" s="375">
        <v>725</v>
      </c>
      <c r="B736" s="391" t="s">
        <v>1854</v>
      </c>
      <c r="C736" s="377" t="s">
        <v>7378</v>
      </c>
      <c r="D736" s="436" t="s">
        <v>4110</v>
      </c>
      <c r="E736" s="91" t="s">
        <v>4709</v>
      </c>
      <c r="F736" s="436" t="s">
        <v>7379</v>
      </c>
      <c r="G736" s="41">
        <v>14</v>
      </c>
      <c r="H736" s="211" t="s">
        <v>7380</v>
      </c>
      <c r="I736" s="76">
        <v>44378</v>
      </c>
      <c r="J736" s="369" t="s">
        <v>7381</v>
      </c>
      <c r="K736" s="73" t="s">
        <v>7382</v>
      </c>
      <c r="L736" s="436"/>
      <c r="M736" s="436"/>
      <c r="N736" s="436"/>
    </row>
    <row r="737" spans="1:40" s="416" customFormat="1" ht="15.75" customHeight="1">
      <c r="A737" s="375">
        <v>726</v>
      </c>
      <c r="B737" s="391" t="s">
        <v>1856</v>
      </c>
      <c r="C737" s="377" t="s">
        <v>7383</v>
      </c>
      <c r="D737" s="436" t="s">
        <v>4039</v>
      </c>
      <c r="E737" s="436"/>
      <c r="F737" s="436" t="s">
        <v>7384</v>
      </c>
      <c r="G737" s="41">
        <v>85</v>
      </c>
      <c r="H737" s="211" t="s">
        <v>7385</v>
      </c>
      <c r="I737" s="10">
        <v>44396</v>
      </c>
      <c r="J737" s="369" t="s">
        <v>7386</v>
      </c>
      <c r="K737" s="73" t="s">
        <v>7387</v>
      </c>
      <c r="L737" s="436"/>
      <c r="M737" s="436"/>
      <c r="N737" s="436"/>
      <c r="O737" s="436"/>
      <c r="P737" s="436"/>
      <c r="Q737" s="436"/>
      <c r="R737" s="436"/>
      <c r="S737" s="436"/>
      <c r="T737" s="436"/>
      <c r="U737" s="436"/>
      <c r="V737" s="436"/>
      <c r="W737" s="436"/>
      <c r="X737" s="436"/>
      <c r="Y737" s="436"/>
      <c r="Z737" s="436"/>
      <c r="AA737" s="436"/>
      <c r="AB737" s="436"/>
      <c r="AC737" s="436"/>
      <c r="AD737" s="436"/>
      <c r="AE737" s="436"/>
      <c r="AF737" s="436"/>
      <c r="AG737" s="436"/>
      <c r="AH737" s="436"/>
      <c r="AI737" s="436"/>
      <c r="AJ737" s="436"/>
      <c r="AK737" s="436"/>
      <c r="AL737" s="436"/>
      <c r="AM737" s="436"/>
      <c r="AN737" s="436"/>
    </row>
    <row r="738" spans="1:40" s="416" customFormat="1" ht="15.75" customHeight="1">
      <c r="A738" s="375">
        <v>727</v>
      </c>
      <c r="B738" s="391" t="s">
        <v>762</v>
      </c>
      <c r="C738" s="377" t="s">
        <v>7388</v>
      </c>
      <c r="D738" s="436" t="s">
        <v>4062</v>
      </c>
      <c r="E738" s="91" t="s">
        <v>4357</v>
      </c>
      <c r="F738" s="436" t="s">
        <v>7389</v>
      </c>
      <c r="G738" s="41">
        <v>56</v>
      </c>
      <c r="H738" s="211" t="s">
        <v>7390</v>
      </c>
      <c r="I738" s="10">
        <v>44399</v>
      </c>
      <c r="J738" s="369" t="s">
        <v>7391</v>
      </c>
      <c r="K738" s="73" t="s">
        <v>7392</v>
      </c>
      <c r="L738" s="436"/>
      <c r="M738" s="436"/>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36"/>
      <c r="AN738" s="436"/>
    </row>
    <row r="739" spans="1:40" s="342" customFormat="1" ht="15.75" customHeight="1">
      <c r="A739" s="424">
        <v>728</v>
      </c>
      <c r="B739" s="425" t="s">
        <v>1859</v>
      </c>
      <c r="C739" s="378" t="s">
        <v>7393</v>
      </c>
      <c r="D739" s="378" t="s">
        <v>4219</v>
      </c>
      <c r="F739" s="342" t="s">
        <v>6925</v>
      </c>
      <c r="G739" s="341">
        <v>435</v>
      </c>
      <c r="H739" s="426" t="s">
        <v>7394</v>
      </c>
      <c r="I739" s="427">
        <v>44396</v>
      </c>
      <c r="J739" s="378" t="s">
        <v>7395</v>
      </c>
      <c r="K739" s="345" t="s">
        <v>7396</v>
      </c>
    </row>
    <row r="740" spans="1:40" s="420" customFormat="1" ht="15.75" customHeight="1">
      <c r="A740" s="375">
        <v>729</v>
      </c>
      <c r="B740" s="391" t="s">
        <v>1861</v>
      </c>
      <c r="C740" s="377" t="s">
        <v>7397</v>
      </c>
      <c r="D740" s="436" t="s">
        <v>7398</v>
      </c>
      <c r="E740" s="436"/>
      <c r="F740" s="436"/>
      <c r="G740" s="41">
        <v>1</v>
      </c>
      <c r="H740" s="436"/>
      <c r="I740" s="10">
        <v>44403</v>
      </c>
      <c r="J740" s="369" t="s">
        <v>7399</v>
      </c>
      <c r="K740" s="73" t="s">
        <v>7400</v>
      </c>
      <c r="L740" s="436"/>
      <c r="M740" s="436"/>
      <c r="N740" s="436"/>
      <c r="O740" s="436"/>
      <c r="P740" s="436"/>
      <c r="Q740" s="436"/>
      <c r="R740" s="436"/>
      <c r="S740" s="436"/>
      <c r="T740" s="436"/>
      <c r="U740" s="436"/>
      <c r="V740" s="436"/>
      <c r="W740" s="436"/>
      <c r="X740" s="436"/>
      <c r="Y740" s="436"/>
      <c r="Z740" s="436"/>
      <c r="AA740" s="436"/>
      <c r="AB740" s="436"/>
      <c r="AC740" s="436"/>
      <c r="AD740" s="436"/>
      <c r="AE740" s="436"/>
      <c r="AF740" s="436"/>
      <c r="AG740" s="436"/>
      <c r="AH740" s="436"/>
      <c r="AI740" s="436"/>
      <c r="AJ740" s="436"/>
      <c r="AK740" s="436"/>
      <c r="AL740" s="436"/>
      <c r="AM740" s="436"/>
      <c r="AN740" s="436"/>
    </row>
    <row r="741" spans="1:40" s="420" customFormat="1" ht="15.75" customHeight="1">
      <c r="A741" s="375">
        <v>730</v>
      </c>
      <c r="B741" s="391" t="s">
        <v>1862</v>
      </c>
      <c r="C741" s="377" t="s">
        <v>7397</v>
      </c>
      <c r="D741" s="436" t="s">
        <v>7398</v>
      </c>
      <c r="E741" s="436"/>
      <c r="F741" s="436"/>
      <c r="G741" s="41">
        <v>54</v>
      </c>
      <c r="H741" s="211" t="s">
        <v>7401</v>
      </c>
      <c r="I741" s="10">
        <v>44403</v>
      </c>
      <c r="J741" s="369" t="s">
        <v>7402</v>
      </c>
      <c r="K741" s="73" t="s">
        <v>7403</v>
      </c>
      <c r="L741" s="436"/>
      <c r="M741" s="436"/>
      <c r="N741" s="436"/>
      <c r="O741" s="436"/>
      <c r="P741" s="436"/>
      <c r="Q741" s="436"/>
      <c r="R741" s="436"/>
      <c r="S741" s="436"/>
      <c r="T741" s="436"/>
      <c r="U741" s="436"/>
      <c r="V741" s="436"/>
      <c r="W741" s="436"/>
      <c r="X741" s="436"/>
      <c r="Y741" s="436"/>
      <c r="Z741" s="436"/>
      <c r="AA741" s="436"/>
      <c r="AB741" s="436"/>
      <c r="AC741" s="436"/>
      <c r="AD741" s="436"/>
      <c r="AE741" s="436"/>
      <c r="AF741" s="436"/>
      <c r="AG741" s="436"/>
      <c r="AH741" s="436"/>
      <c r="AI741" s="436"/>
      <c r="AJ741" s="436"/>
      <c r="AK741" s="436"/>
      <c r="AL741" s="436"/>
      <c r="AM741" s="436"/>
      <c r="AN741" s="436"/>
    </row>
    <row r="742" spans="1:40" s="422" customFormat="1" ht="15.75" customHeight="1">
      <c r="A742" s="375">
        <v>731</v>
      </c>
      <c r="B742" s="391" t="s">
        <v>1863</v>
      </c>
      <c r="C742" s="377" t="s">
        <v>4349</v>
      </c>
      <c r="D742" s="436" t="s">
        <v>4039</v>
      </c>
      <c r="E742" s="436" t="s">
        <v>7404</v>
      </c>
      <c r="F742" s="436" t="s">
        <v>7405</v>
      </c>
      <c r="G742" s="41">
        <v>218</v>
      </c>
      <c r="H742" s="211" t="s">
        <v>7406</v>
      </c>
      <c r="I742" s="10">
        <v>44415</v>
      </c>
      <c r="J742" s="369" t="s">
        <v>7407</v>
      </c>
      <c r="K742" s="73" t="s">
        <v>7408</v>
      </c>
      <c r="L742" s="436"/>
      <c r="M742" s="436"/>
      <c r="N742" s="436"/>
      <c r="O742" s="436"/>
      <c r="P742" s="436"/>
      <c r="Q742" s="436"/>
      <c r="R742" s="436"/>
      <c r="S742" s="436"/>
      <c r="T742" s="436"/>
      <c r="U742" s="436"/>
      <c r="V742" s="436"/>
      <c r="W742" s="436"/>
      <c r="X742" s="436"/>
      <c r="Y742" s="436"/>
      <c r="Z742" s="436"/>
      <c r="AA742" s="436"/>
      <c r="AB742" s="436"/>
      <c r="AC742" s="436"/>
      <c r="AD742" s="436"/>
      <c r="AE742" s="436"/>
      <c r="AF742" s="436"/>
      <c r="AG742" s="436"/>
      <c r="AH742" s="436"/>
      <c r="AI742" s="436"/>
      <c r="AJ742" s="436"/>
      <c r="AK742" s="436"/>
      <c r="AL742" s="436"/>
      <c r="AM742" s="436"/>
      <c r="AN742" s="436"/>
    </row>
    <row r="743" spans="1:40" s="436" customFormat="1" ht="15.75" customHeight="1">
      <c r="A743" s="375">
        <v>732</v>
      </c>
      <c r="B743" s="391" t="s">
        <v>456</v>
      </c>
      <c r="C743" s="377" t="s">
        <v>5461</v>
      </c>
      <c r="D743" s="436" t="s">
        <v>4033</v>
      </c>
      <c r="F743" s="436" t="s">
        <v>7409</v>
      </c>
      <c r="G743" s="41">
        <v>234</v>
      </c>
      <c r="H743" s="211" t="s">
        <v>7410</v>
      </c>
      <c r="I743" s="10">
        <v>44418</v>
      </c>
      <c r="J743" s="369" t="s">
        <v>7411</v>
      </c>
      <c r="K743" s="73" t="s">
        <v>7412</v>
      </c>
    </row>
    <row r="744" spans="1:40" s="436" customFormat="1" ht="15.75" customHeight="1">
      <c r="A744" s="375">
        <v>733</v>
      </c>
      <c r="B744" s="391" t="s">
        <v>1872</v>
      </c>
      <c r="C744" s="377" t="s">
        <v>7413</v>
      </c>
      <c r="D744" s="436" t="s">
        <v>7398</v>
      </c>
      <c r="E744" s="436" t="s">
        <v>7414</v>
      </c>
      <c r="F744" s="436" t="s">
        <v>7415</v>
      </c>
      <c r="G744" s="41">
        <v>30</v>
      </c>
      <c r="H744" s="211" t="s">
        <v>7416</v>
      </c>
      <c r="I744" s="10">
        <v>44412</v>
      </c>
      <c r="J744" s="369" t="s">
        <v>7417</v>
      </c>
      <c r="K744" s="450" t="s">
        <v>7418</v>
      </c>
    </row>
    <row r="745" spans="1:40" s="436" customFormat="1" ht="15.75" customHeight="1">
      <c r="A745" s="375">
        <v>734</v>
      </c>
      <c r="B745" s="391" t="s">
        <v>3056</v>
      </c>
      <c r="C745" s="377" t="s">
        <v>7477</v>
      </c>
      <c r="D745" s="459" t="s">
        <v>4226</v>
      </c>
      <c r="F745" s="459" t="s">
        <v>7479</v>
      </c>
      <c r="G745" s="41">
        <v>150</v>
      </c>
      <c r="H745" s="211" t="s">
        <v>7478</v>
      </c>
      <c r="I745" s="10">
        <v>44419</v>
      </c>
      <c r="J745" s="369" t="s">
        <v>7476</v>
      </c>
      <c r="K745" s="73" t="s">
        <v>7475</v>
      </c>
    </row>
    <row r="746" spans="1:40" s="422" customFormat="1" ht="15.75" customHeight="1">
      <c r="A746" s="375">
        <v>735</v>
      </c>
      <c r="B746" s="388" t="s">
        <v>7480</v>
      </c>
      <c r="C746" s="377" t="s">
        <v>4349</v>
      </c>
      <c r="D746" s="459" t="s">
        <v>5337</v>
      </c>
      <c r="E746" s="436" t="s">
        <v>4407</v>
      </c>
      <c r="F746" s="459" t="s">
        <v>7482</v>
      </c>
      <c r="G746" s="41">
        <v>141</v>
      </c>
      <c r="H746" s="211" t="s">
        <v>7483</v>
      </c>
      <c r="I746" s="10">
        <v>44409</v>
      </c>
      <c r="J746" s="369" t="s">
        <v>7484</v>
      </c>
      <c r="K746" s="73" t="s">
        <v>7481</v>
      </c>
      <c r="L746" s="436"/>
      <c r="M746" s="436"/>
      <c r="N746" s="436"/>
      <c r="O746" s="436"/>
      <c r="P746" s="436"/>
      <c r="Q746" s="436"/>
      <c r="R746" s="436"/>
      <c r="S746" s="436"/>
      <c r="T746" s="436"/>
      <c r="U746" s="436"/>
      <c r="V746" s="436"/>
      <c r="W746" s="436"/>
      <c r="X746" s="436"/>
      <c r="Y746" s="436"/>
      <c r="Z746" s="436"/>
      <c r="AA746" s="436"/>
      <c r="AB746" s="436"/>
      <c r="AC746" s="436"/>
      <c r="AD746" s="436"/>
      <c r="AE746" s="436"/>
      <c r="AF746" s="436"/>
      <c r="AG746" s="436"/>
      <c r="AH746" s="436"/>
      <c r="AI746" s="436"/>
      <c r="AJ746" s="436"/>
      <c r="AK746" s="436"/>
      <c r="AL746" s="436"/>
      <c r="AM746" s="436"/>
      <c r="AN746" s="436"/>
    </row>
    <row r="747" spans="1:40" s="209" customFormat="1" ht="15.75" customHeight="1">
      <c r="A747" s="375">
        <v>736</v>
      </c>
      <c r="B747" s="465" t="s">
        <v>7492</v>
      </c>
      <c r="C747" s="398" t="s">
        <v>4362</v>
      </c>
      <c r="D747" s="209" t="s">
        <v>4039</v>
      </c>
      <c r="F747" s="209" t="s">
        <v>7508</v>
      </c>
      <c r="G747" s="41">
        <v>7432</v>
      </c>
      <c r="H747" s="211" t="s">
        <v>7509</v>
      </c>
      <c r="I747" s="311">
        <v>44417</v>
      </c>
      <c r="J747" s="400" t="s">
        <v>7510</v>
      </c>
      <c r="K747" s="73" t="s">
        <v>7511</v>
      </c>
      <c r="N747" s="208" t="s">
        <v>7512</v>
      </c>
    </row>
    <row r="748" spans="1:40" s="209" customFormat="1" ht="15.75" customHeight="1">
      <c r="A748" s="375">
        <v>737</v>
      </c>
      <c r="B748" s="465" t="s">
        <v>7507</v>
      </c>
      <c r="C748" s="398" t="s">
        <v>7513</v>
      </c>
      <c r="D748" s="209" t="s">
        <v>4045</v>
      </c>
      <c r="E748" s="208" t="s">
        <v>7514</v>
      </c>
      <c r="F748" s="209" t="s">
        <v>7515</v>
      </c>
      <c r="G748" s="41">
        <v>52</v>
      </c>
      <c r="H748" s="211" t="s">
        <v>7516</v>
      </c>
      <c r="I748" s="311">
        <v>44404</v>
      </c>
      <c r="J748" s="400" t="s">
        <v>7517</v>
      </c>
      <c r="K748" s="73" t="s">
        <v>7518</v>
      </c>
    </row>
    <row r="749" spans="1:40" s="209" customFormat="1" ht="15.75" customHeight="1">
      <c r="A749" s="375">
        <v>738</v>
      </c>
      <c r="B749" s="465" t="s">
        <v>551</v>
      </c>
      <c r="C749" s="398" t="s">
        <v>7519</v>
      </c>
      <c r="D749" s="209" t="s">
        <v>4453</v>
      </c>
      <c r="E749" s="208" t="s">
        <v>3923</v>
      </c>
      <c r="F749" s="209" t="s">
        <v>7520</v>
      </c>
      <c r="G749" s="41">
        <v>589</v>
      </c>
      <c r="H749" s="211" t="s">
        <v>7521</v>
      </c>
      <c r="I749" s="311">
        <v>44425</v>
      </c>
      <c r="J749" s="400" t="s">
        <v>7522</v>
      </c>
      <c r="K749" s="73" t="s">
        <v>7523</v>
      </c>
    </row>
    <row r="750" spans="1:40" s="209" customFormat="1" ht="15.75" customHeight="1">
      <c r="A750" s="375">
        <v>739</v>
      </c>
      <c r="B750" s="465" t="s">
        <v>7531</v>
      </c>
      <c r="C750" s="398" t="s">
        <v>7532</v>
      </c>
      <c r="E750" s="208" t="s">
        <v>4628</v>
      </c>
      <c r="F750" s="471" t="s">
        <v>7533</v>
      </c>
      <c r="G750" s="41">
        <v>126</v>
      </c>
      <c r="H750" s="211" t="s">
        <v>7534</v>
      </c>
      <c r="I750" s="311">
        <v>44420</v>
      </c>
      <c r="J750" s="400" t="s">
        <v>7535</v>
      </c>
      <c r="K750" s="472" t="s">
        <v>7536</v>
      </c>
    </row>
    <row r="751" spans="1:40" s="209" customFormat="1" ht="15.75" customHeight="1">
      <c r="A751" s="374">
        <v>740</v>
      </c>
      <c r="B751" s="475" t="s">
        <v>7542</v>
      </c>
      <c r="C751" s="398" t="s">
        <v>7543</v>
      </c>
      <c r="D751" s="209" t="s">
        <v>4039</v>
      </c>
      <c r="E751" s="208" t="s">
        <v>7544</v>
      </c>
      <c r="F751" s="471" t="s">
        <v>7545</v>
      </c>
      <c r="G751" s="41">
        <v>140</v>
      </c>
      <c r="H751" s="211" t="s">
        <v>7546</v>
      </c>
      <c r="I751" s="311">
        <v>44428</v>
      </c>
      <c r="J751" s="400" t="s">
        <v>7547</v>
      </c>
      <c r="K751" s="73" t="s">
        <v>7548</v>
      </c>
    </row>
    <row r="752" spans="1:40" s="209" customFormat="1" ht="15.75" customHeight="1">
      <c r="A752" s="375">
        <v>741</v>
      </c>
      <c r="B752" s="465" t="s">
        <v>7552</v>
      </c>
      <c r="C752" s="398" t="s">
        <v>7553</v>
      </c>
      <c r="D752" s="209" t="s">
        <v>7554</v>
      </c>
      <c r="E752" s="208"/>
      <c r="F752" s="471" t="s">
        <v>7555</v>
      </c>
      <c r="G752" s="41">
        <v>5614</v>
      </c>
      <c r="H752" s="211" t="s">
        <v>7556</v>
      </c>
      <c r="I752" s="311">
        <v>44440</v>
      </c>
      <c r="J752" s="400" t="s">
        <v>7557</v>
      </c>
      <c r="K752" s="73" t="s">
        <v>7558</v>
      </c>
    </row>
    <row r="753" spans="1:40" s="209" customFormat="1" ht="15.75" customHeight="1">
      <c r="A753" s="375">
        <v>742</v>
      </c>
      <c r="B753" s="465" t="s">
        <v>7562</v>
      </c>
      <c r="C753" s="398" t="s">
        <v>6346</v>
      </c>
      <c r="D753" s="209" t="s">
        <v>4563</v>
      </c>
      <c r="E753" s="208"/>
      <c r="F753" s="471" t="s">
        <v>7563</v>
      </c>
      <c r="G753" s="41">
        <v>36</v>
      </c>
      <c r="H753" s="211" t="s">
        <v>7564</v>
      </c>
      <c r="I753" s="311">
        <v>44431</v>
      </c>
      <c r="J753" s="400" t="s">
        <v>7565</v>
      </c>
      <c r="K753" s="73" t="s">
        <v>7566</v>
      </c>
    </row>
    <row r="754" spans="1:40" s="209" customFormat="1" ht="15.75" customHeight="1">
      <c r="A754" s="375">
        <v>743</v>
      </c>
      <c r="B754" s="465" t="s">
        <v>7586</v>
      </c>
      <c r="C754" s="398" t="s">
        <v>7587</v>
      </c>
      <c r="D754" s="209" t="s">
        <v>6341</v>
      </c>
      <c r="E754" s="208" t="s">
        <v>6342</v>
      </c>
      <c r="F754" s="471" t="s">
        <v>7588</v>
      </c>
      <c r="G754" s="41">
        <v>91</v>
      </c>
      <c r="H754" s="211" t="s">
        <v>7589</v>
      </c>
      <c r="I754" s="311">
        <v>44429</v>
      </c>
      <c r="J754" s="400" t="s">
        <v>7590</v>
      </c>
      <c r="K754" s="73" t="s">
        <v>7591</v>
      </c>
    </row>
    <row r="755" spans="1:40" s="209" customFormat="1" ht="15.75" customHeight="1">
      <c r="A755" s="374">
        <v>744</v>
      </c>
      <c r="B755" s="465" t="s">
        <v>7602</v>
      </c>
      <c r="C755" s="398" t="s">
        <v>7603</v>
      </c>
      <c r="D755" s="209" t="s">
        <v>4110</v>
      </c>
      <c r="E755" s="208" t="s">
        <v>7604</v>
      </c>
      <c r="F755" s="471" t="s">
        <v>7605</v>
      </c>
      <c r="G755" s="41">
        <v>298</v>
      </c>
      <c r="H755" s="211" t="s">
        <v>7606</v>
      </c>
      <c r="I755" s="311">
        <v>44433</v>
      </c>
      <c r="J755" s="400" t="s">
        <v>7607</v>
      </c>
      <c r="K755" s="73" t="s">
        <v>7608</v>
      </c>
    </row>
    <row r="756" spans="1:40" s="209" customFormat="1" ht="15.75" customHeight="1">
      <c r="A756" s="374">
        <v>745</v>
      </c>
      <c r="B756" s="480" t="s">
        <v>7615</v>
      </c>
      <c r="C756" s="398" t="s">
        <v>4051</v>
      </c>
      <c r="D756" s="471" t="s">
        <v>5651</v>
      </c>
      <c r="E756" s="208"/>
      <c r="F756" s="208" t="s">
        <v>7616</v>
      </c>
      <c r="G756" s="41">
        <v>418</v>
      </c>
      <c r="H756" s="211" t="s">
        <v>7617</v>
      </c>
      <c r="I756" s="311">
        <v>44439</v>
      </c>
      <c r="J756" s="400" t="s">
        <v>7618</v>
      </c>
      <c r="K756" s="73" t="s">
        <v>7619</v>
      </c>
      <c r="N756" s="209" t="s">
        <v>7642</v>
      </c>
    </row>
    <row r="757" spans="1:40" s="209" customFormat="1" ht="15.75" customHeight="1">
      <c r="A757" s="375">
        <v>746</v>
      </c>
      <c r="B757" s="482" t="s">
        <v>7620</v>
      </c>
      <c r="C757" s="398" t="s">
        <v>4131</v>
      </c>
      <c r="D757" s="209" t="s">
        <v>4039</v>
      </c>
      <c r="E757" s="208" t="s">
        <v>5290</v>
      </c>
      <c r="F757" s="209" t="s">
        <v>7629</v>
      </c>
      <c r="G757" s="41">
        <v>424</v>
      </c>
      <c r="H757" s="211"/>
      <c r="I757" s="311">
        <v>44424</v>
      </c>
      <c r="J757" s="400" t="s">
        <v>7630</v>
      </c>
      <c r="K757" s="73" t="s">
        <v>7631</v>
      </c>
      <c r="N757" s="208"/>
    </row>
    <row r="758" spans="1:40" s="496" customFormat="1" ht="15.75" customHeight="1">
      <c r="A758" s="424">
        <v>747</v>
      </c>
      <c r="B758" s="494" t="s">
        <v>7632</v>
      </c>
      <c r="C758" s="495" t="s">
        <v>4362</v>
      </c>
      <c r="D758" s="496" t="s">
        <v>4039</v>
      </c>
      <c r="E758" s="497"/>
      <c r="F758" s="496" t="s">
        <v>7636</v>
      </c>
      <c r="G758" s="341">
        <v>18715</v>
      </c>
      <c r="H758" s="426" t="s">
        <v>7637</v>
      </c>
      <c r="I758" s="498">
        <v>44419</v>
      </c>
      <c r="J758" s="499" t="s">
        <v>7638</v>
      </c>
      <c r="K758" s="345" t="s">
        <v>7639</v>
      </c>
      <c r="N758" s="497" t="s">
        <v>7512</v>
      </c>
    </row>
    <row r="759" spans="1:40" s="209" customFormat="1" ht="15.75" customHeight="1">
      <c r="A759" s="375">
        <v>748</v>
      </c>
      <c r="B759" s="493" t="s">
        <v>7633</v>
      </c>
      <c r="C759" s="398" t="s">
        <v>7648</v>
      </c>
      <c r="D759" s="471" t="s">
        <v>5732</v>
      </c>
      <c r="E759" s="208" t="s">
        <v>7650</v>
      </c>
      <c r="F759" s="500" t="s">
        <v>7651</v>
      </c>
      <c r="G759" s="41">
        <v>101</v>
      </c>
      <c r="H759" s="211" t="s">
        <v>7653</v>
      </c>
      <c r="I759" s="311">
        <v>44409</v>
      </c>
      <c r="J759" s="400" t="s">
        <v>7649</v>
      </c>
      <c r="K759" s="472" t="s">
        <v>7647</v>
      </c>
      <c r="N759" s="209" t="s">
        <v>7512</v>
      </c>
    </row>
    <row r="760" spans="1:40" s="209" customFormat="1" ht="15.75" customHeight="1">
      <c r="A760" s="375">
        <v>749</v>
      </c>
      <c r="B760" s="493" t="s">
        <v>7634</v>
      </c>
      <c r="C760" s="398" t="s">
        <v>4535</v>
      </c>
      <c r="D760" s="471" t="s">
        <v>4039</v>
      </c>
      <c r="E760" s="208" t="s">
        <v>4133</v>
      </c>
      <c r="F760" s="471" t="s">
        <v>7661</v>
      </c>
      <c r="G760" s="41"/>
      <c r="H760" s="211" t="s">
        <v>7660</v>
      </c>
      <c r="I760" s="256">
        <v>44414</v>
      </c>
      <c r="J760" s="400" t="s">
        <v>7659</v>
      </c>
      <c r="K760" s="472" t="s">
        <v>7652</v>
      </c>
    </row>
    <row r="761" spans="1:40" s="209" customFormat="1" ht="15.75" customHeight="1">
      <c r="A761" s="375">
        <v>750</v>
      </c>
      <c r="B761" s="493" t="s">
        <v>7635</v>
      </c>
      <c r="C761" s="398" t="s">
        <v>7655</v>
      </c>
      <c r="D761" s="471" t="s">
        <v>4226</v>
      </c>
      <c r="E761" s="471" t="s">
        <v>7656</v>
      </c>
      <c r="F761" s="471"/>
      <c r="G761" s="41"/>
      <c r="H761" s="211" t="s">
        <v>7657</v>
      </c>
      <c r="I761" s="311"/>
      <c r="J761" s="400" t="s">
        <v>7658</v>
      </c>
      <c r="K761" s="73" t="s">
        <v>7668</v>
      </c>
    </row>
    <row r="762" spans="1:40" s="209" customFormat="1" ht="15.75" customHeight="1">
      <c r="A762" s="375"/>
      <c r="B762" s="493"/>
      <c r="C762" s="398"/>
      <c r="E762" s="208"/>
      <c r="G762" s="41"/>
      <c r="H762" s="211"/>
      <c r="I762" s="311"/>
      <c r="J762" s="400"/>
      <c r="K762" s="73"/>
    </row>
    <row r="763" spans="1:40" s="209" customFormat="1" ht="15.75" customHeight="1">
      <c r="A763" s="375"/>
      <c r="B763" s="493"/>
      <c r="C763" s="398"/>
      <c r="E763" s="208"/>
      <c r="G763" s="41"/>
      <c r="H763" s="211"/>
      <c r="I763" s="311"/>
      <c r="J763" s="400"/>
      <c r="K763" s="73"/>
    </row>
    <row r="764" spans="1:40" s="209" customFormat="1" ht="15.75" customHeight="1">
      <c r="A764" s="375"/>
      <c r="B764" s="465"/>
      <c r="C764" s="398"/>
      <c r="E764" s="208"/>
      <c r="G764" s="41"/>
      <c r="H764" s="211"/>
      <c r="I764" s="311"/>
      <c r="J764" s="400"/>
      <c r="K764" s="73"/>
    </row>
    <row r="765" spans="1:40" s="462" customFormat="1" ht="15.75" customHeight="1">
      <c r="G765" s="41"/>
      <c r="H765" s="211"/>
      <c r="I765" s="463"/>
    </row>
    <row r="766" spans="1:40" ht="13">
      <c r="A766" s="40"/>
      <c r="B766" s="102" t="s">
        <v>4101</v>
      </c>
      <c r="C766" s="441"/>
      <c r="D766" s="436"/>
      <c r="E766" s="441"/>
      <c r="F766" s="339"/>
      <c r="H766" s="441"/>
      <c r="I766" s="441"/>
      <c r="J766" s="436"/>
      <c r="K766" s="441"/>
      <c r="L766" s="441"/>
      <c r="M766" s="441"/>
      <c r="N766" s="441"/>
      <c r="O766" s="441"/>
      <c r="P766" s="441"/>
      <c r="Q766" s="441"/>
      <c r="R766" s="441"/>
      <c r="S766" s="441"/>
      <c r="T766" s="441"/>
      <c r="U766" s="441"/>
      <c r="V766" s="441"/>
      <c r="W766" s="441"/>
      <c r="X766" s="441"/>
      <c r="Y766" s="441"/>
      <c r="Z766" s="441"/>
      <c r="AA766" s="436"/>
      <c r="AB766" s="436"/>
      <c r="AC766" s="436"/>
      <c r="AD766" s="436"/>
      <c r="AE766" s="436"/>
      <c r="AF766" s="436"/>
      <c r="AG766" s="436"/>
      <c r="AH766" s="436"/>
      <c r="AI766" s="436"/>
      <c r="AJ766" s="436"/>
      <c r="AK766" s="436"/>
      <c r="AL766" s="436"/>
      <c r="AM766" s="436"/>
      <c r="AN766" s="436"/>
    </row>
    <row r="767" spans="1:40" ht="13">
      <c r="A767" s="82" t="s">
        <v>7419</v>
      </c>
      <c r="B767" s="40" t="s">
        <v>7420</v>
      </c>
      <c r="C767" s="41" t="s">
        <v>7421</v>
      </c>
      <c r="D767" s="441"/>
      <c r="E767" s="441"/>
      <c r="F767" s="442"/>
      <c r="G767" s="41">
        <v>21</v>
      </c>
      <c r="H767" s="441"/>
      <c r="I767" s="74">
        <v>44056</v>
      </c>
      <c r="J767" s="41" t="s">
        <v>7422</v>
      </c>
      <c r="K767" s="446" t="s">
        <v>4213</v>
      </c>
      <c r="L767" s="441"/>
      <c r="M767" s="441"/>
      <c r="N767" s="441"/>
      <c r="O767" s="441"/>
      <c r="P767" s="441"/>
      <c r="Q767" s="441"/>
      <c r="R767" s="441"/>
      <c r="S767" s="441"/>
      <c r="T767" s="441"/>
      <c r="U767" s="441"/>
      <c r="V767" s="441"/>
      <c r="W767" s="441"/>
      <c r="X767" s="441"/>
      <c r="Y767" s="441"/>
      <c r="Z767" s="441"/>
      <c r="AA767" s="436"/>
      <c r="AB767" s="436"/>
      <c r="AC767" s="436"/>
      <c r="AD767" s="436"/>
      <c r="AE767" s="436"/>
      <c r="AF767" s="436"/>
      <c r="AG767" s="436"/>
      <c r="AH767" s="436"/>
      <c r="AI767" s="436"/>
      <c r="AJ767" s="436"/>
      <c r="AK767" s="436"/>
      <c r="AL767" s="436"/>
      <c r="AM767" s="436"/>
      <c r="AN767" s="436"/>
    </row>
    <row r="768" spans="1:40" ht="13">
      <c r="A768" s="40"/>
      <c r="B768" s="40"/>
      <c r="C768" s="441"/>
      <c r="D768" s="441"/>
      <c r="E768" s="441"/>
      <c r="F768" s="442"/>
      <c r="H768" s="441"/>
      <c r="I768" s="441"/>
      <c r="J768" s="441"/>
      <c r="K768" s="441"/>
      <c r="L768" s="441"/>
      <c r="M768" s="441"/>
      <c r="N768" s="441"/>
      <c r="O768" s="441"/>
      <c r="P768" s="441"/>
      <c r="Q768" s="441"/>
      <c r="R768" s="441"/>
      <c r="S768" s="441"/>
      <c r="T768" s="441"/>
      <c r="U768" s="441"/>
      <c r="V768" s="441"/>
      <c r="W768" s="441"/>
      <c r="X768" s="441"/>
      <c r="Y768" s="441"/>
      <c r="Z768" s="441"/>
      <c r="AA768" s="436"/>
      <c r="AB768" s="436"/>
      <c r="AC768" s="436"/>
      <c r="AD768" s="436"/>
      <c r="AE768" s="436"/>
      <c r="AF768" s="436"/>
      <c r="AG768" s="436"/>
      <c r="AH768" s="436"/>
      <c r="AI768" s="436"/>
      <c r="AJ768" s="436"/>
      <c r="AK768" s="436"/>
      <c r="AL768" s="436"/>
      <c r="AM768" s="436"/>
      <c r="AN768" s="436"/>
    </row>
    <row r="769" spans="1:40" ht="13">
      <c r="A769" s="40"/>
      <c r="B769" s="40"/>
      <c r="C769" s="441"/>
      <c r="D769" s="441"/>
      <c r="E769" s="441"/>
      <c r="F769" s="442"/>
      <c r="H769" s="441"/>
      <c r="I769" s="441"/>
      <c r="J769" s="441"/>
      <c r="K769" s="441"/>
      <c r="L769" s="441"/>
      <c r="M769" s="441"/>
      <c r="N769" s="441"/>
      <c r="O769" s="441"/>
      <c r="P769" s="441"/>
      <c r="Q769" s="441"/>
      <c r="R769" s="441"/>
      <c r="S769" s="441"/>
      <c r="T769" s="441"/>
      <c r="U769" s="441"/>
      <c r="V769" s="441"/>
      <c r="W769" s="441"/>
      <c r="X769" s="441"/>
      <c r="Y769" s="441"/>
      <c r="Z769" s="441"/>
      <c r="AA769" s="436"/>
      <c r="AB769" s="436"/>
      <c r="AC769" s="436"/>
      <c r="AD769" s="436"/>
      <c r="AE769" s="436"/>
      <c r="AF769" s="436"/>
      <c r="AG769" s="436"/>
      <c r="AH769" s="436"/>
      <c r="AI769" s="436"/>
      <c r="AJ769" s="436"/>
      <c r="AK769" s="436"/>
      <c r="AL769" s="436"/>
      <c r="AM769" s="436"/>
      <c r="AN769" s="436"/>
    </row>
    <row r="770" spans="1:40" ht="13">
      <c r="A770" s="40"/>
      <c r="B770" s="240"/>
      <c r="C770" s="441" t="s">
        <v>7423</v>
      </c>
      <c r="D770" s="441"/>
      <c r="E770" s="441"/>
      <c r="F770" s="442"/>
      <c r="H770" s="441"/>
      <c r="I770" s="441"/>
      <c r="J770" s="441"/>
      <c r="K770" s="441"/>
      <c r="L770" s="441"/>
      <c r="M770" s="441"/>
      <c r="N770" s="441"/>
      <c r="O770" s="441"/>
      <c r="P770" s="441"/>
      <c r="Q770" s="441"/>
      <c r="R770" s="441"/>
      <c r="S770" s="441"/>
      <c r="T770" s="441"/>
      <c r="U770" s="441"/>
      <c r="V770" s="441"/>
      <c r="W770" s="441"/>
      <c r="X770" s="441"/>
      <c r="Y770" s="441"/>
      <c r="Z770" s="441"/>
      <c r="AA770" s="436"/>
      <c r="AB770" s="436"/>
      <c r="AC770" s="436"/>
      <c r="AD770" s="436"/>
      <c r="AE770" s="436"/>
      <c r="AF770" s="436"/>
      <c r="AG770" s="436"/>
      <c r="AH770" s="436"/>
      <c r="AI770" s="436"/>
      <c r="AJ770" s="436"/>
      <c r="AK770" s="436"/>
      <c r="AL770" s="436"/>
      <c r="AM770" s="436"/>
      <c r="AN770" s="436"/>
    </row>
    <row r="771" spans="1:40" ht="13">
      <c r="A771" s="40"/>
      <c r="B771" s="328"/>
      <c r="C771" s="41" t="s">
        <v>7424</v>
      </c>
      <c r="D771" s="441"/>
      <c r="E771" s="441"/>
      <c r="F771" s="442"/>
      <c r="H771" s="441"/>
      <c r="I771" s="441"/>
      <c r="J771" s="441"/>
      <c r="K771" s="441"/>
      <c r="L771" s="441"/>
      <c r="M771" s="441"/>
      <c r="N771" s="441"/>
      <c r="O771" s="441"/>
      <c r="P771" s="441"/>
      <c r="Q771" s="441"/>
      <c r="R771" s="441"/>
      <c r="S771" s="441"/>
      <c r="T771" s="441"/>
      <c r="U771" s="441"/>
      <c r="V771" s="441"/>
      <c r="W771" s="441"/>
      <c r="X771" s="441"/>
      <c r="Y771" s="441"/>
      <c r="Z771" s="441"/>
      <c r="AA771" s="436"/>
      <c r="AB771" s="436"/>
      <c r="AC771" s="436"/>
      <c r="AD771" s="436"/>
      <c r="AE771" s="436"/>
      <c r="AF771" s="436"/>
      <c r="AG771" s="436"/>
      <c r="AH771" s="436"/>
      <c r="AI771" s="436"/>
      <c r="AJ771" s="436"/>
      <c r="AK771" s="436"/>
      <c r="AL771" s="436"/>
      <c r="AM771" s="436"/>
      <c r="AN771" s="436"/>
    </row>
    <row r="772" spans="1:40" ht="13">
      <c r="A772" s="40"/>
      <c r="B772" s="109"/>
      <c r="C772" s="441"/>
      <c r="D772" s="441"/>
      <c r="E772" s="441"/>
      <c r="F772" s="441"/>
      <c r="H772" s="441"/>
      <c r="I772" s="441"/>
      <c r="J772" s="441"/>
      <c r="K772" s="441"/>
      <c r="L772" s="441"/>
      <c r="M772" s="441"/>
      <c r="N772" s="441"/>
      <c r="O772" s="441"/>
      <c r="P772" s="441"/>
      <c r="Q772" s="441"/>
      <c r="R772" s="441"/>
      <c r="S772" s="441"/>
      <c r="T772" s="441"/>
      <c r="U772" s="441"/>
      <c r="V772" s="441"/>
      <c r="W772" s="441"/>
      <c r="X772" s="441"/>
      <c r="Y772" s="441"/>
      <c r="Z772" s="441"/>
      <c r="AA772" s="436"/>
      <c r="AB772" s="436"/>
      <c r="AC772" s="436"/>
      <c r="AD772" s="436"/>
      <c r="AE772" s="436"/>
      <c r="AF772" s="436"/>
      <c r="AG772" s="436"/>
      <c r="AH772" s="436"/>
      <c r="AI772" s="436"/>
      <c r="AJ772" s="436"/>
      <c r="AK772" s="436"/>
      <c r="AL772" s="436"/>
      <c r="AM772" s="436"/>
      <c r="AN772" s="436"/>
    </row>
    <row r="773" spans="1:40" ht="13">
      <c r="A773" s="40" t="s">
        <v>7425</v>
      </c>
      <c r="B773" s="40" t="s">
        <v>7426</v>
      </c>
      <c r="C773" s="446" t="s">
        <v>7427</v>
      </c>
      <c r="D773" s="41" t="s">
        <v>7428</v>
      </c>
      <c r="E773" s="441"/>
      <c r="F773" s="441"/>
      <c r="H773" s="441"/>
      <c r="I773" s="441"/>
      <c r="J773" s="441"/>
      <c r="K773" s="441"/>
      <c r="L773" s="441"/>
      <c r="M773" s="441"/>
      <c r="N773" s="441"/>
      <c r="O773" s="441"/>
      <c r="P773" s="441"/>
      <c r="Q773" s="441"/>
      <c r="R773" s="441"/>
      <c r="S773" s="441"/>
      <c r="T773" s="441"/>
      <c r="U773" s="441"/>
      <c r="V773" s="441"/>
      <c r="W773" s="441"/>
      <c r="X773" s="441"/>
      <c r="Y773" s="441"/>
      <c r="Z773" s="441"/>
      <c r="AA773" s="436"/>
      <c r="AB773" s="436"/>
      <c r="AC773" s="436"/>
      <c r="AD773" s="436"/>
      <c r="AE773" s="436"/>
      <c r="AF773" s="436"/>
      <c r="AG773" s="436"/>
      <c r="AH773" s="436"/>
      <c r="AI773" s="436"/>
      <c r="AJ773" s="436"/>
      <c r="AK773" s="436"/>
      <c r="AL773" s="436"/>
      <c r="AM773" s="436"/>
      <c r="AN773" s="436"/>
    </row>
    <row r="774" spans="1:40" ht="13">
      <c r="A774" s="40"/>
      <c r="B774" s="40"/>
      <c r="C774" s="441"/>
      <c r="D774" s="441"/>
      <c r="E774" s="441"/>
      <c r="F774" s="441"/>
      <c r="H774" s="441"/>
      <c r="I774" s="441"/>
      <c r="J774" s="441"/>
      <c r="K774" s="441"/>
      <c r="L774" s="441"/>
      <c r="M774" s="441"/>
      <c r="N774" s="441"/>
      <c r="O774" s="441"/>
      <c r="P774" s="441"/>
      <c r="Q774" s="441"/>
      <c r="R774" s="441"/>
      <c r="S774" s="441"/>
      <c r="T774" s="441"/>
      <c r="U774" s="441"/>
      <c r="V774" s="441"/>
      <c r="W774" s="441"/>
      <c r="X774" s="441"/>
      <c r="Y774" s="441"/>
      <c r="Z774" s="441"/>
      <c r="AA774" s="436"/>
      <c r="AB774" s="436"/>
      <c r="AC774" s="436"/>
      <c r="AD774" s="436"/>
      <c r="AE774" s="436"/>
      <c r="AF774" s="436"/>
      <c r="AG774" s="436"/>
      <c r="AH774" s="436"/>
      <c r="AI774" s="436"/>
      <c r="AJ774" s="436"/>
      <c r="AK774" s="436"/>
      <c r="AL774" s="436"/>
      <c r="AM774" s="436"/>
      <c r="AN774" s="436"/>
    </row>
    <row r="775" spans="1:40" ht="13">
      <c r="A775" s="40"/>
      <c r="B775" s="40"/>
      <c r="C775" s="441"/>
      <c r="D775" s="441"/>
      <c r="E775" s="441"/>
      <c r="F775" s="441"/>
      <c r="H775" s="441"/>
      <c r="I775" s="441"/>
      <c r="J775" s="441"/>
      <c r="K775" s="441"/>
      <c r="L775" s="441"/>
      <c r="M775" s="441"/>
      <c r="N775" s="441"/>
      <c r="O775" s="441"/>
      <c r="P775" s="441"/>
      <c r="Q775" s="441"/>
      <c r="R775" s="441"/>
      <c r="S775" s="441"/>
      <c r="T775" s="441"/>
      <c r="U775" s="441"/>
      <c r="V775" s="441"/>
      <c r="W775" s="441"/>
      <c r="X775" s="441"/>
      <c r="Y775" s="441"/>
      <c r="Z775" s="441"/>
      <c r="AA775" s="436"/>
      <c r="AB775" s="436"/>
      <c r="AC775" s="436"/>
      <c r="AD775" s="436"/>
      <c r="AE775" s="436"/>
      <c r="AF775" s="436"/>
      <c r="AG775" s="436"/>
      <c r="AH775" s="436"/>
      <c r="AI775" s="436"/>
      <c r="AJ775" s="436"/>
      <c r="AK775" s="436"/>
      <c r="AL775" s="436"/>
      <c r="AM775" s="436"/>
      <c r="AN775" s="436"/>
    </row>
    <row r="776" spans="1:40" ht="13">
      <c r="A776" s="40"/>
      <c r="B776" s="40"/>
      <c r="C776" s="441"/>
      <c r="D776" s="441"/>
      <c r="E776" s="441"/>
      <c r="F776" s="441"/>
      <c r="H776" s="441"/>
      <c r="I776" s="441"/>
      <c r="J776" s="441"/>
      <c r="K776" s="441"/>
      <c r="L776" s="441"/>
      <c r="M776" s="441"/>
      <c r="N776" s="441"/>
      <c r="O776" s="441"/>
      <c r="P776" s="441"/>
      <c r="Q776" s="441"/>
      <c r="R776" s="441"/>
      <c r="S776" s="441"/>
      <c r="T776" s="441"/>
      <c r="U776" s="441"/>
      <c r="V776" s="441"/>
      <c r="W776" s="441"/>
      <c r="X776" s="441"/>
      <c r="Y776" s="441"/>
      <c r="Z776" s="441"/>
      <c r="AA776" s="436"/>
      <c r="AB776" s="436"/>
      <c r="AC776" s="436"/>
      <c r="AD776" s="436"/>
      <c r="AE776" s="436"/>
      <c r="AF776" s="436"/>
      <c r="AG776" s="436"/>
      <c r="AH776" s="436"/>
      <c r="AI776" s="436"/>
      <c r="AJ776" s="436"/>
      <c r="AK776" s="436"/>
      <c r="AL776" s="436"/>
      <c r="AM776" s="436"/>
      <c r="AN776" s="436"/>
    </row>
    <row r="777" spans="1:40" ht="13">
      <c r="A777" s="40"/>
      <c r="B777" s="40"/>
      <c r="C777" s="441"/>
      <c r="D777" s="441"/>
      <c r="E777" s="441"/>
      <c r="F777" s="441"/>
      <c r="H777" s="441"/>
      <c r="I777" s="441"/>
      <c r="J777" s="441"/>
      <c r="K777" s="441"/>
      <c r="L777" s="441"/>
      <c r="M777" s="441"/>
      <c r="N777" s="441"/>
      <c r="O777" s="441"/>
      <c r="P777" s="441"/>
      <c r="Q777" s="441"/>
      <c r="R777" s="441"/>
      <c r="S777" s="441"/>
      <c r="T777" s="441"/>
      <c r="U777" s="441"/>
      <c r="V777" s="441"/>
      <c r="W777" s="441"/>
      <c r="X777" s="441"/>
      <c r="Y777" s="441"/>
      <c r="Z777" s="441"/>
      <c r="AA777" s="436"/>
      <c r="AB777" s="436"/>
      <c r="AC777" s="436"/>
      <c r="AD777" s="436"/>
      <c r="AE777" s="436"/>
      <c r="AF777" s="436"/>
      <c r="AG777" s="436"/>
      <c r="AH777" s="436"/>
      <c r="AI777" s="436"/>
      <c r="AJ777" s="436"/>
      <c r="AK777" s="436"/>
      <c r="AL777" s="436"/>
      <c r="AM777" s="436"/>
      <c r="AN777" s="436"/>
    </row>
    <row r="778" spans="1:40" ht="13">
      <c r="A778" s="40"/>
      <c r="B778" s="40"/>
      <c r="C778" s="441"/>
      <c r="D778" s="441"/>
      <c r="E778" s="441"/>
      <c r="F778" s="441"/>
      <c r="H778" s="441"/>
      <c r="I778" s="441"/>
      <c r="J778" s="441"/>
      <c r="K778" s="441"/>
      <c r="L778" s="441"/>
      <c r="M778" s="441"/>
      <c r="N778" s="441"/>
      <c r="O778" s="441"/>
      <c r="P778" s="441"/>
      <c r="Q778" s="441"/>
      <c r="R778" s="441"/>
      <c r="S778" s="441"/>
      <c r="T778" s="441"/>
      <c r="U778" s="441"/>
      <c r="V778" s="441"/>
      <c r="W778" s="441"/>
      <c r="X778" s="441"/>
      <c r="Y778" s="441"/>
      <c r="Z778" s="441"/>
      <c r="AA778" s="436"/>
      <c r="AB778" s="436"/>
      <c r="AC778" s="436"/>
      <c r="AD778" s="436"/>
      <c r="AE778" s="436"/>
      <c r="AF778" s="436"/>
      <c r="AG778" s="436"/>
      <c r="AH778" s="436"/>
      <c r="AI778" s="436"/>
      <c r="AJ778" s="436"/>
      <c r="AK778" s="436"/>
      <c r="AL778" s="436"/>
      <c r="AM778" s="436"/>
      <c r="AN778" s="436"/>
    </row>
    <row r="779" spans="1:40" ht="13">
      <c r="A779" s="40"/>
      <c r="B779" s="40"/>
      <c r="C779" s="441"/>
      <c r="D779" s="441"/>
      <c r="E779" s="441"/>
      <c r="F779" s="441"/>
      <c r="H779" s="441"/>
      <c r="I779" s="441"/>
      <c r="J779" s="441"/>
      <c r="K779" s="441"/>
      <c r="L779" s="441"/>
      <c r="M779" s="441"/>
      <c r="N779" s="441"/>
      <c r="O779" s="441"/>
      <c r="P779" s="441"/>
      <c r="Q779" s="441"/>
      <c r="R779" s="441"/>
      <c r="S779" s="441"/>
      <c r="T779" s="441"/>
      <c r="U779" s="441"/>
      <c r="V779" s="441"/>
      <c r="W779" s="441"/>
      <c r="X779" s="441"/>
      <c r="Y779" s="441"/>
      <c r="Z779" s="441"/>
      <c r="AA779" s="436"/>
      <c r="AB779" s="436"/>
      <c r="AC779" s="436"/>
      <c r="AD779" s="436"/>
      <c r="AE779" s="436"/>
      <c r="AF779" s="436"/>
      <c r="AG779" s="436"/>
      <c r="AH779" s="436"/>
      <c r="AI779" s="436"/>
      <c r="AJ779" s="436"/>
      <c r="AK779" s="436"/>
      <c r="AL779" s="436"/>
      <c r="AM779" s="436"/>
      <c r="AN779" s="436"/>
    </row>
    <row r="780" spans="1:40" ht="13">
      <c r="A780" s="40"/>
      <c r="B780" s="40"/>
      <c r="C780" s="441"/>
      <c r="D780" s="441"/>
      <c r="E780" s="441"/>
      <c r="F780" s="441"/>
      <c r="H780" s="441"/>
      <c r="I780" s="441"/>
      <c r="J780" s="441"/>
      <c r="K780" s="441"/>
      <c r="L780" s="441"/>
      <c r="M780" s="441"/>
      <c r="N780" s="441"/>
      <c r="O780" s="441"/>
      <c r="P780" s="441"/>
      <c r="Q780" s="441"/>
      <c r="R780" s="441"/>
      <c r="S780" s="441"/>
      <c r="T780" s="441"/>
      <c r="U780" s="441"/>
      <c r="V780" s="441"/>
      <c r="W780" s="441"/>
      <c r="X780" s="441"/>
      <c r="Y780" s="441"/>
      <c r="Z780" s="441"/>
      <c r="AA780" s="436"/>
      <c r="AB780" s="436"/>
      <c r="AC780" s="436"/>
      <c r="AD780" s="436"/>
      <c r="AE780" s="436"/>
      <c r="AF780" s="436"/>
      <c r="AG780" s="436"/>
      <c r="AH780" s="436"/>
      <c r="AI780" s="436"/>
      <c r="AJ780" s="436"/>
      <c r="AK780" s="436"/>
      <c r="AL780" s="436"/>
      <c r="AM780" s="436"/>
      <c r="AN780" s="436"/>
    </row>
    <row r="781" spans="1:40" ht="13">
      <c r="A781" s="40"/>
      <c r="B781" s="40"/>
      <c r="C781" s="441"/>
      <c r="D781" s="441"/>
      <c r="E781" s="441"/>
      <c r="F781" s="441"/>
      <c r="H781" s="441"/>
      <c r="I781" s="441"/>
      <c r="J781" s="441"/>
      <c r="K781" s="441"/>
      <c r="L781" s="441"/>
      <c r="M781" s="441"/>
      <c r="N781" s="441"/>
      <c r="O781" s="441"/>
      <c r="P781" s="441"/>
      <c r="Q781" s="441"/>
      <c r="R781" s="441"/>
      <c r="S781" s="441"/>
      <c r="T781" s="441"/>
      <c r="U781" s="441"/>
      <c r="V781" s="441"/>
      <c r="W781" s="441"/>
      <c r="X781" s="441"/>
      <c r="Y781" s="441"/>
      <c r="Z781" s="441"/>
      <c r="AA781" s="436"/>
      <c r="AB781" s="436"/>
      <c r="AC781" s="436"/>
      <c r="AD781" s="436"/>
      <c r="AE781" s="436"/>
      <c r="AF781" s="436"/>
      <c r="AG781" s="436"/>
      <c r="AH781" s="436"/>
      <c r="AI781" s="436"/>
      <c r="AJ781" s="436"/>
      <c r="AK781" s="436"/>
      <c r="AL781" s="436"/>
      <c r="AM781" s="436"/>
      <c r="AN781" s="436"/>
    </row>
    <row r="782" spans="1:40" ht="13">
      <c r="A782" s="40"/>
      <c r="B782" s="40"/>
      <c r="C782" s="441"/>
      <c r="D782" s="441"/>
      <c r="E782" s="441"/>
      <c r="F782" s="441"/>
      <c r="H782" s="441"/>
      <c r="I782" s="441"/>
      <c r="J782" s="441"/>
      <c r="K782" s="441"/>
      <c r="L782" s="441"/>
      <c r="M782" s="441"/>
      <c r="N782" s="441"/>
      <c r="O782" s="441"/>
      <c r="P782" s="441"/>
      <c r="Q782" s="441"/>
      <c r="R782" s="441"/>
      <c r="S782" s="441"/>
      <c r="T782" s="441"/>
      <c r="U782" s="441"/>
      <c r="V782" s="441"/>
      <c r="W782" s="441"/>
      <c r="X782" s="441"/>
      <c r="Y782" s="441"/>
      <c r="Z782" s="441"/>
      <c r="AA782" s="436"/>
      <c r="AB782" s="436"/>
      <c r="AC782" s="436"/>
      <c r="AD782" s="436"/>
      <c r="AE782" s="436"/>
      <c r="AF782" s="436"/>
      <c r="AG782" s="436"/>
      <c r="AH782" s="436"/>
      <c r="AI782" s="436"/>
      <c r="AJ782" s="436"/>
      <c r="AK782" s="436"/>
      <c r="AL782" s="436"/>
      <c r="AM782" s="436"/>
      <c r="AN782" s="436"/>
    </row>
    <row r="783" spans="1:40" ht="13">
      <c r="A783" s="40"/>
      <c r="B783" s="40"/>
      <c r="C783" s="441"/>
      <c r="D783" s="441"/>
      <c r="E783" s="441"/>
      <c r="F783" s="441"/>
      <c r="H783" s="441"/>
      <c r="I783" s="441"/>
      <c r="J783" s="441"/>
      <c r="K783" s="441"/>
      <c r="L783" s="441"/>
      <c r="M783" s="441"/>
      <c r="N783" s="441"/>
      <c r="O783" s="441"/>
      <c r="P783" s="441"/>
      <c r="Q783" s="441"/>
      <c r="R783" s="441"/>
      <c r="S783" s="441"/>
      <c r="T783" s="441"/>
      <c r="U783" s="441"/>
      <c r="V783" s="441"/>
      <c r="W783" s="441"/>
      <c r="X783" s="441"/>
      <c r="Y783" s="441"/>
      <c r="Z783" s="441"/>
      <c r="AA783" s="436"/>
      <c r="AB783" s="436"/>
      <c r="AC783" s="436"/>
      <c r="AD783" s="436"/>
      <c r="AE783" s="436"/>
      <c r="AF783" s="436"/>
      <c r="AG783" s="436"/>
      <c r="AH783" s="436"/>
      <c r="AI783" s="436"/>
      <c r="AJ783" s="436"/>
      <c r="AK783" s="436"/>
      <c r="AL783" s="436"/>
      <c r="AM783" s="436"/>
      <c r="AN783" s="436"/>
    </row>
    <row r="784" spans="1:40" ht="13">
      <c r="A784" s="40"/>
      <c r="B784" s="40"/>
      <c r="C784" s="441"/>
      <c r="D784" s="441"/>
      <c r="E784" s="441"/>
      <c r="F784" s="441"/>
      <c r="H784" s="441"/>
      <c r="I784" s="441"/>
      <c r="J784" s="441"/>
      <c r="K784" s="441"/>
      <c r="L784" s="441"/>
      <c r="M784" s="441"/>
      <c r="N784" s="441"/>
      <c r="O784" s="441"/>
      <c r="P784" s="441"/>
      <c r="Q784" s="441"/>
      <c r="R784" s="441"/>
      <c r="S784" s="441"/>
      <c r="T784" s="441"/>
      <c r="U784" s="441"/>
      <c r="V784" s="441"/>
      <c r="W784" s="441"/>
      <c r="X784" s="441"/>
      <c r="Y784" s="441"/>
      <c r="Z784" s="441"/>
      <c r="AA784" s="436"/>
      <c r="AB784" s="436"/>
      <c r="AC784" s="436"/>
      <c r="AD784" s="436"/>
      <c r="AE784" s="436"/>
      <c r="AF784" s="436"/>
      <c r="AG784" s="436"/>
      <c r="AH784" s="436"/>
      <c r="AI784" s="436"/>
      <c r="AJ784" s="436"/>
      <c r="AK784" s="436"/>
      <c r="AL784" s="436"/>
      <c r="AM784" s="436"/>
      <c r="AN784" s="436"/>
    </row>
    <row r="785" spans="1:40" ht="13">
      <c r="A785" s="40"/>
      <c r="B785" s="40"/>
      <c r="C785" s="441"/>
      <c r="D785" s="441"/>
      <c r="E785" s="441"/>
      <c r="F785" s="441"/>
      <c r="H785" s="441"/>
      <c r="I785" s="441"/>
      <c r="J785" s="441"/>
      <c r="K785" s="441"/>
      <c r="L785" s="441"/>
      <c r="M785" s="441"/>
      <c r="N785" s="441"/>
      <c r="O785" s="441"/>
      <c r="P785" s="441"/>
      <c r="Q785" s="441"/>
      <c r="R785" s="441"/>
      <c r="S785" s="441"/>
      <c r="T785" s="441"/>
      <c r="U785" s="441"/>
      <c r="V785" s="441"/>
      <c r="W785" s="441"/>
      <c r="X785" s="441"/>
      <c r="Y785" s="441"/>
      <c r="Z785" s="441"/>
      <c r="AA785" s="436"/>
      <c r="AB785" s="436"/>
      <c r="AC785" s="436"/>
      <c r="AD785" s="436"/>
      <c r="AE785" s="436"/>
      <c r="AF785" s="436"/>
      <c r="AG785" s="436"/>
      <c r="AH785" s="436"/>
      <c r="AI785" s="436"/>
      <c r="AJ785" s="436"/>
      <c r="AK785" s="436"/>
      <c r="AL785" s="436"/>
      <c r="AM785" s="436"/>
      <c r="AN785" s="436"/>
    </row>
    <row r="786" spans="1:40" ht="13">
      <c r="A786" s="40"/>
      <c r="B786" s="40"/>
      <c r="C786" s="441"/>
      <c r="D786" s="441"/>
      <c r="E786" s="441"/>
      <c r="F786" s="441"/>
      <c r="H786" s="441"/>
      <c r="I786" s="441"/>
      <c r="J786" s="441"/>
      <c r="K786" s="441"/>
      <c r="L786" s="441"/>
      <c r="M786" s="441"/>
      <c r="N786" s="441"/>
      <c r="O786" s="441"/>
      <c r="P786" s="441"/>
      <c r="Q786" s="441"/>
      <c r="R786" s="441"/>
      <c r="S786" s="441"/>
      <c r="T786" s="441"/>
      <c r="U786" s="441"/>
      <c r="V786" s="441"/>
      <c r="W786" s="441"/>
      <c r="X786" s="441"/>
      <c r="Y786" s="441"/>
      <c r="Z786" s="441"/>
      <c r="AA786" s="436"/>
      <c r="AB786" s="436"/>
      <c r="AC786" s="436"/>
      <c r="AD786" s="436"/>
      <c r="AE786" s="436"/>
      <c r="AF786" s="436"/>
      <c r="AG786" s="436"/>
      <c r="AH786" s="436"/>
      <c r="AI786" s="436"/>
      <c r="AJ786" s="436"/>
      <c r="AK786" s="436"/>
      <c r="AL786" s="436"/>
      <c r="AM786" s="436"/>
      <c r="AN786" s="436"/>
    </row>
    <row r="787" spans="1:40" ht="13">
      <c r="A787" s="40"/>
      <c r="B787" s="40"/>
      <c r="C787" s="441"/>
      <c r="D787" s="441"/>
      <c r="E787" s="441"/>
      <c r="F787" s="441"/>
      <c r="H787" s="441"/>
      <c r="I787" s="441"/>
      <c r="J787" s="441"/>
      <c r="K787" s="441"/>
      <c r="L787" s="441"/>
      <c r="M787" s="441"/>
      <c r="N787" s="441"/>
      <c r="O787" s="441"/>
      <c r="P787" s="441"/>
      <c r="Q787" s="441"/>
      <c r="R787" s="441"/>
      <c r="S787" s="441"/>
      <c r="T787" s="441"/>
      <c r="U787" s="441"/>
      <c r="V787" s="441"/>
      <c r="W787" s="441"/>
      <c r="X787" s="441"/>
      <c r="Y787" s="441"/>
      <c r="Z787" s="441"/>
      <c r="AA787" s="436"/>
      <c r="AB787" s="436"/>
      <c r="AC787" s="436"/>
      <c r="AD787" s="436"/>
      <c r="AE787" s="436"/>
      <c r="AF787" s="436"/>
      <c r="AG787" s="436"/>
      <c r="AH787" s="436"/>
      <c r="AI787" s="436"/>
      <c r="AJ787" s="436"/>
      <c r="AK787" s="436"/>
      <c r="AL787" s="436"/>
      <c r="AM787" s="436"/>
      <c r="AN787" s="436"/>
    </row>
    <row r="788" spans="1:40" ht="13">
      <c r="A788" s="40"/>
      <c r="B788" s="40"/>
      <c r="C788" s="441"/>
      <c r="D788" s="441"/>
      <c r="E788" s="441"/>
      <c r="F788" s="441"/>
      <c r="H788" s="441"/>
      <c r="I788" s="441"/>
      <c r="J788" s="441"/>
      <c r="K788" s="441"/>
      <c r="L788" s="441"/>
      <c r="M788" s="441"/>
      <c r="N788" s="441"/>
      <c r="O788" s="441"/>
      <c r="P788" s="441"/>
      <c r="Q788" s="441"/>
      <c r="R788" s="441"/>
      <c r="S788" s="441"/>
      <c r="T788" s="441"/>
      <c r="U788" s="441"/>
      <c r="V788" s="441"/>
      <c r="W788" s="441"/>
      <c r="X788" s="441"/>
      <c r="Y788" s="441"/>
      <c r="Z788" s="441"/>
      <c r="AA788" s="436"/>
      <c r="AB788" s="436"/>
      <c r="AC788" s="436"/>
      <c r="AD788" s="436"/>
      <c r="AE788" s="436"/>
      <c r="AF788" s="436"/>
      <c r="AG788" s="436"/>
      <c r="AH788" s="436"/>
      <c r="AI788" s="436"/>
      <c r="AJ788" s="436"/>
      <c r="AK788" s="436"/>
      <c r="AL788" s="436"/>
      <c r="AM788" s="436"/>
      <c r="AN788" s="436"/>
    </row>
    <row r="789" spans="1:40" ht="13">
      <c r="A789" s="40"/>
      <c r="B789" s="40"/>
      <c r="C789" s="441"/>
      <c r="D789" s="441"/>
      <c r="E789" s="441"/>
      <c r="F789" s="441"/>
      <c r="H789" s="441"/>
      <c r="I789" s="441"/>
      <c r="J789" s="441"/>
      <c r="K789" s="441"/>
      <c r="L789" s="441"/>
      <c r="M789" s="441"/>
      <c r="N789" s="441"/>
      <c r="O789" s="441"/>
      <c r="P789" s="441"/>
      <c r="Q789" s="441"/>
      <c r="R789" s="441"/>
      <c r="S789" s="441"/>
      <c r="T789" s="441"/>
      <c r="U789" s="441"/>
      <c r="V789" s="441"/>
      <c r="W789" s="441"/>
      <c r="X789" s="441"/>
      <c r="Y789" s="441"/>
      <c r="Z789" s="441"/>
      <c r="AA789" s="436"/>
      <c r="AB789" s="436"/>
      <c r="AC789" s="436"/>
      <c r="AD789" s="436"/>
      <c r="AE789" s="436"/>
      <c r="AF789" s="436"/>
      <c r="AG789" s="436"/>
      <c r="AH789" s="436"/>
      <c r="AI789" s="436"/>
      <c r="AJ789" s="436"/>
      <c r="AK789" s="436"/>
      <c r="AL789" s="436"/>
      <c r="AM789" s="436"/>
      <c r="AN789" s="436"/>
    </row>
    <row r="790" spans="1:40" ht="13">
      <c r="A790" s="40"/>
      <c r="B790" s="40"/>
      <c r="C790" s="441"/>
      <c r="D790" s="441"/>
      <c r="E790" s="441"/>
      <c r="F790" s="441"/>
      <c r="H790" s="441"/>
      <c r="I790" s="441"/>
      <c r="J790" s="441"/>
      <c r="K790" s="441"/>
      <c r="L790" s="441"/>
      <c r="M790" s="441"/>
      <c r="N790" s="441"/>
      <c r="O790" s="441"/>
      <c r="P790" s="441"/>
      <c r="Q790" s="441"/>
      <c r="R790" s="441"/>
      <c r="S790" s="441"/>
      <c r="T790" s="441"/>
      <c r="U790" s="441"/>
      <c r="V790" s="441"/>
      <c r="W790" s="441"/>
      <c r="X790" s="441"/>
      <c r="Y790" s="441"/>
      <c r="Z790" s="441"/>
      <c r="AA790" s="436"/>
      <c r="AB790" s="436"/>
      <c r="AC790" s="436"/>
      <c r="AD790" s="436"/>
      <c r="AE790" s="436"/>
      <c r="AF790" s="436"/>
      <c r="AG790" s="436"/>
      <c r="AH790" s="436"/>
      <c r="AI790" s="436"/>
      <c r="AJ790" s="436"/>
      <c r="AK790" s="436"/>
      <c r="AL790" s="436"/>
      <c r="AM790" s="436"/>
      <c r="AN790" s="436"/>
    </row>
    <row r="791" spans="1:40" ht="13">
      <c r="A791" s="40"/>
      <c r="B791" s="40"/>
      <c r="C791" s="441"/>
      <c r="D791" s="441"/>
      <c r="E791" s="441"/>
      <c r="F791" s="441"/>
      <c r="H791" s="441"/>
      <c r="I791" s="441"/>
      <c r="J791" s="441"/>
      <c r="K791" s="441"/>
      <c r="L791" s="441"/>
      <c r="M791" s="441"/>
      <c r="N791" s="441"/>
      <c r="O791" s="441"/>
      <c r="P791" s="441"/>
      <c r="Q791" s="441"/>
      <c r="R791" s="441"/>
      <c r="S791" s="441"/>
      <c r="T791" s="441"/>
      <c r="U791" s="441"/>
      <c r="V791" s="441"/>
      <c r="W791" s="441"/>
      <c r="X791" s="441"/>
      <c r="Y791" s="441"/>
      <c r="Z791" s="441"/>
      <c r="AA791" s="436"/>
      <c r="AB791" s="436"/>
      <c r="AC791" s="436"/>
      <c r="AD791" s="436"/>
      <c r="AE791" s="436"/>
      <c r="AF791" s="436"/>
      <c r="AG791" s="436"/>
      <c r="AH791" s="436"/>
      <c r="AI791" s="436"/>
      <c r="AJ791" s="436"/>
      <c r="AK791" s="436"/>
      <c r="AL791" s="436"/>
      <c r="AM791" s="436"/>
      <c r="AN791" s="436"/>
    </row>
    <row r="792" spans="1:40" ht="13">
      <c r="A792" s="40"/>
      <c r="B792" s="40"/>
      <c r="C792" s="441"/>
      <c r="D792" s="441"/>
      <c r="E792" s="441"/>
      <c r="F792" s="441"/>
      <c r="H792" s="441"/>
      <c r="I792" s="441"/>
      <c r="J792" s="441"/>
      <c r="K792" s="441"/>
      <c r="L792" s="441"/>
      <c r="M792" s="441"/>
      <c r="N792" s="441"/>
      <c r="O792" s="441"/>
      <c r="P792" s="441"/>
      <c r="Q792" s="441"/>
      <c r="R792" s="441"/>
      <c r="S792" s="441"/>
      <c r="T792" s="441"/>
      <c r="U792" s="441"/>
      <c r="V792" s="441"/>
      <c r="W792" s="441"/>
      <c r="X792" s="441"/>
      <c r="Y792" s="441"/>
      <c r="Z792" s="441"/>
      <c r="AA792" s="436"/>
      <c r="AB792" s="436"/>
      <c r="AC792" s="436"/>
      <c r="AD792" s="436"/>
      <c r="AE792" s="436"/>
      <c r="AF792" s="436"/>
      <c r="AG792" s="436"/>
      <c r="AH792" s="436"/>
      <c r="AI792" s="436"/>
      <c r="AJ792" s="436"/>
      <c r="AK792" s="436"/>
      <c r="AL792" s="436"/>
      <c r="AM792" s="436"/>
      <c r="AN792" s="436"/>
    </row>
    <row r="793" spans="1:40" ht="13">
      <c r="A793" s="40"/>
      <c r="B793" s="40"/>
      <c r="C793" s="441"/>
      <c r="D793" s="441"/>
      <c r="E793" s="441"/>
      <c r="F793" s="441"/>
      <c r="H793" s="441"/>
      <c r="I793" s="441"/>
      <c r="J793" s="441"/>
      <c r="K793" s="441"/>
      <c r="L793" s="441"/>
      <c r="M793" s="441"/>
      <c r="N793" s="441"/>
      <c r="O793" s="441"/>
      <c r="P793" s="441"/>
      <c r="Q793" s="441"/>
      <c r="R793" s="441"/>
      <c r="S793" s="441"/>
      <c r="T793" s="441"/>
      <c r="U793" s="441"/>
      <c r="V793" s="441"/>
      <c r="W793" s="441"/>
      <c r="X793" s="441"/>
      <c r="Y793" s="441"/>
      <c r="Z793" s="441"/>
      <c r="AA793" s="436"/>
      <c r="AB793" s="436"/>
      <c r="AC793" s="436"/>
      <c r="AD793" s="436"/>
      <c r="AE793" s="436"/>
      <c r="AF793" s="436"/>
      <c r="AG793" s="436"/>
      <c r="AH793" s="436"/>
      <c r="AI793" s="436"/>
      <c r="AJ793" s="436"/>
      <c r="AK793" s="436"/>
      <c r="AL793" s="436"/>
      <c r="AM793" s="436"/>
      <c r="AN793" s="436"/>
    </row>
    <row r="794" spans="1:40" ht="13">
      <c r="A794" s="40"/>
      <c r="B794" s="40"/>
      <c r="C794" s="441"/>
      <c r="D794" s="441"/>
      <c r="E794" s="441"/>
      <c r="F794" s="441"/>
      <c r="H794" s="441"/>
      <c r="I794" s="441"/>
      <c r="J794" s="441"/>
      <c r="K794" s="441"/>
      <c r="L794" s="441"/>
      <c r="M794" s="441"/>
      <c r="N794" s="441"/>
      <c r="O794" s="441"/>
      <c r="P794" s="441"/>
      <c r="Q794" s="441"/>
      <c r="R794" s="441"/>
      <c r="S794" s="441"/>
      <c r="T794" s="441"/>
      <c r="U794" s="441"/>
      <c r="V794" s="441"/>
      <c r="W794" s="441"/>
      <c r="X794" s="441"/>
      <c r="Y794" s="441"/>
      <c r="Z794" s="441"/>
      <c r="AA794" s="436"/>
      <c r="AB794" s="436"/>
      <c r="AC794" s="436"/>
      <c r="AD794" s="436"/>
      <c r="AE794" s="436"/>
      <c r="AF794" s="436"/>
      <c r="AG794" s="436"/>
      <c r="AH794" s="436"/>
      <c r="AI794" s="436"/>
      <c r="AJ794" s="436"/>
      <c r="AK794" s="436"/>
      <c r="AL794" s="436"/>
      <c r="AM794" s="436"/>
      <c r="AN794" s="436"/>
    </row>
    <row r="795" spans="1:40" ht="13">
      <c r="A795" s="40"/>
      <c r="B795" s="40"/>
      <c r="C795" s="441"/>
      <c r="D795" s="441"/>
      <c r="E795" s="441"/>
      <c r="F795" s="441"/>
      <c r="H795" s="441"/>
      <c r="I795" s="441"/>
      <c r="J795" s="441"/>
      <c r="K795" s="441"/>
      <c r="L795" s="441"/>
      <c r="M795" s="441"/>
      <c r="N795" s="441"/>
      <c r="O795" s="441"/>
      <c r="P795" s="441"/>
      <c r="Q795" s="441"/>
      <c r="R795" s="441"/>
      <c r="S795" s="441"/>
      <c r="T795" s="441"/>
      <c r="U795" s="441"/>
      <c r="V795" s="441"/>
      <c r="W795" s="441"/>
      <c r="X795" s="441"/>
      <c r="Y795" s="441"/>
      <c r="Z795" s="441"/>
      <c r="AA795" s="436"/>
      <c r="AB795" s="436"/>
      <c r="AC795" s="436"/>
      <c r="AD795" s="436"/>
      <c r="AE795" s="436"/>
      <c r="AF795" s="436"/>
      <c r="AG795" s="436"/>
      <c r="AH795" s="436"/>
      <c r="AI795" s="436"/>
      <c r="AJ795" s="436"/>
      <c r="AK795" s="436"/>
      <c r="AL795" s="436"/>
      <c r="AM795" s="436"/>
      <c r="AN795" s="436"/>
    </row>
    <row r="796" spans="1:40" ht="13">
      <c r="A796" s="40"/>
      <c r="B796" s="40"/>
      <c r="C796" s="441"/>
      <c r="D796" s="441"/>
      <c r="E796" s="441"/>
      <c r="F796" s="441"/>
      <c r="H796" s="441"/>
      <c r="I796" s="441"/>
      <c r="J796" s="441"/>
      <c r="K796" s="441"/>
      <c r="L796" s="441"/>
      <c r="M796" s="441"/>
      <c r="N796" s="441"/>
      <c r="O796" s="441"/>
      <c r="P796" s="441"/>
      <c r="Q796" s="441"/>
      <c r="R796" s="441"/>
      <c r="S796" s="441"/>
      <c r="T796" s="441"/>
      <c r="U796" s="441"/>
      <c r="V796" s="441"/>
      <c r="W796" s="441"/>
      <c r="X796" s="441"/>
      <c r="Y796" s="441"/>
      <c r="Z796" s="441"/>
      <c r="AA796" s="436"/>
      <c r="AB796" s="436"/>
      <c r="AC796" s="436"/>
      <c r="AD796" s="436"/>
      <c r="AE796" s="436"/>
      <c r="AF796" s="436"/>
      <c r="AG796" s="436"/>
      <c r="AH796" s="436"/>
      <c r="AI796" s="436"/>
      <c r="AJ796" s="436"/>
      <c r="AK796" s="436"/>
      <c r="AL796" s="436"/>
      <c r="AM796" s="436"/>
      <c r="AN796" s="436"/>
    </row>
    <row r="797" spans="1:40" ht="13">
      <c r="A797" s="40"/>
      <c r="B797" s="40"/>
      <c r="C797" s="441"/>
      <c r="D797" s="441"/>
      <c r="E797" s="441"/>
      <c r="F797" s="441"/>
      <c r="H797" s="441"/>
      <c r="I797" s="441"/>
      <c r="J797" s="441"/>
      <c r="K797" s="441"/>
      <c r="L797" s="441"/>
      <c r="M797" s="441"/>
      <c r="N797" s="441"/>
      <c r="O797" s="441"/>
      <c r="P797" s="441"/>
      <c r="Q797" s="441"/>
      <c r="R797" s="441"/>
      <c r="S797" s="441"/>
      <c r="T797" s="441"/>
      <c r="U797" s="441"/>
      <c r="V797" s="441"/>
      <c r="W797" s="441"/>
      <c r="X797" s="441"/>
      <c r="Y797" s="441"/>
      <c r="Z797" s="441"/>
      <c r="AA797" s="436"/>
      <c r="AB797" s="436"/>
      <c r="AC797" s="436"/>
      <c r="AD797" s="436"/>
      <c r="AE797" s="436"/>
      <c r="AF797" s="436"/>
      <c r="AG797" s="436"/>
      <c r="AH797" s="436"/>
      <c r="AI797" s="436"/>
      <c r="AJ797" s="436"/>
      <c r="AK797" s="436"/>
      <c r="AL797" s="436"/>
      <c r="AM797" s="436"/>
      <c r="AN797" s="436"/>
    </row>
    <row r="798" spans="1:40" ht="13">
      <c r="A798" s="40"/>
      <c r="B798" s="40"/>
      <c r="C798" s="441"/>
      <c r="D798" s="441"/>
      <c r="E798" s="441"/>
      <c r="F798" s="441"/>
      <c r="H798" s="441"/>
      <c r="I798" s="441"/>
      <c r="J798" s="441"/>
      <c r="K798" s="441"/>
      <c r="L798" s="441"/>
      <c r="M798" s="441"/>
      <c r="N798" s="441"/>
      <c r="O798" s="441"/>
      <c r="P798" s="441"/>
      <c r="Q798" s="441"/>
      <c r="R798" s="441"/>
      <c r="S798" s="441"/>
      <c r="T798" s="441"/>
      <c r="U798" s="441"/>
      <c r="V798" s="441"/>
      <c r="W798" s="441"/>
      <c r="X798" s="441"/>
      <c r="Y798" s="441"/>
      <c r="Z798" s="441"/>
      <c r="AA798" s="436"/>
      <c r="AB798" s="436"/>
      <c r="AC798" s="436"/>
      <c r="AD798" s="436"/>
      <c r="AE798" s="436"/>
      <c r="AF798" s="436"/>
      <c r="AG798" s="436"/>
      <c r="AH798" s="436"/>
      <c r="AI798" s="436"/>
      <c r="AJ798" s="436"/>
      <c r="AK798" s="436"/>
      <c r="AL798" s="436"/>
      <c r="AM798" s="436"/>
      <c r="AN798" s="436"/>
    </row>
    <row r="799" spans="1:40" ht="13">
      <c r="A799" s="40"/>
      <c r="B799" s="40"/>
      <c r="C799" s="441"/>
      <c r="D799" s="441"/>
      <c r="E799" s="441"/>
      <c r="F799" s="441"/>
      <c r="H799" s="441"/>
      <c r="I799" s="441"/>
      <c r="J799" s="441"/>
      <c r="K799" s="441"/>
      <c r="L799" s="441"/>
      <c r="M799" s="441"/>
      <c r="N799" s="441"/>
      <c r="O799" s="441"/>
      <c r="P799" s="441"/>
      <c r="Q799" s="441"/>
      <c r="R799" s="441"/>
      <c r="S799" s="441"/>
      <c r="T799" s="441"/>
      <c r="U799" s="441"/>
      <c r="V799" s="441"/>
      <c r="W799" s="441"/>
      <c r="X799" s="441"/>
      <c r="Y799" s="441"/>
      <c r="Z799" s="441"/>
      <c r="AA799" s="436"/>
      <c r="AB799" s="436"/>
      <c r="AC799" s="436"/>
      <c r="AD799" s="436"/>
      <c r="AE799" s="436"/>
      <c r="AF799" s="436"/>
      <c r="AG799" s="436"/>
      <c r="AH799" s="436"/>
      <c r="AI799" s="436"/>
      <c r="AJ799" s="436"/>
      <c r="AK799" s="436"/>
      <c r="AL799" s="436"/>
      <c r="AM799" s="436"/>
      <c r="AN799" s="436"/>
    </row>
    <row r="800" spans="1:40" ht="13">
      <c r="A800" s="40"/>
      <c r="B800" s="40"/>
      <c r="C800" s="441"/>
      <c r="D800" s="441"/>
      <c r="E800" s="441"/>
      <c r="F800" s="441"/>
      <c r="H800" s="441"/>
      <c r="I800" s="441"/>
      <c r="J800" s="441"/>
      <c r="K800" s="441"/>
      <c r="L800" s="441"/>
      <c r="M800" s="441"/>
      <c r="N800" s="441"/>
      <c r="O800" s="441"/>
      <c r="P800" s="441"/>
      <c r="Q800" s="441"/>
      <c r="R800" s="441"/>
      <c r="S800" s="441"/>
      <c r="T800" s="441"/>
      <c r="U800" s="441"/>
      <c r="V800" s="441"/>
      <c r="W800" s="441"/>
      <c r="X800" s="441"/>
      <c r="Y800" s="441"/>
      <c r="Z800" s="441"/>
      <c r="AA800" s="436"/>
      <c r="AB800" s="436"/>
      <c r="AC800" s="436"/>
      <c r="AD800" s="436"/>
      <c r="AE800" s="436"/>
      <c r="AF800" s="436"/>
      <c r="AG800" s="436"/>
      <c r="AH800" s="436"/>
      <c r="AI800" s="436"/>
      <c r="AJ800" s="436"/>
      <c r="AK800" s="436"/>
      <c r="AL800" s="436"/>
      <c r="AM800" s="436"/>
      <c r="AN800" s="436"/>
    </row>
    <row r="801" spans="1:40" ht="13">
      <c r="A801" s="40"/>
      <c r="B801" s="40"/>
      <c r="C801" s="441"/>
      <c r="D801" s="441"/>
      <c r="E801" s="441"/>
      <c r="F801" s="441"/>
      <c r="H801" s="441"/>
      <c r="I801" s="441"/>
      <c r="J801" s="441"/>
      <c r="K801" s="441"/>
      <c r="L801" s="441"/>
      <c r="M801" s="441"/>
      <c r="N801" s="441"/>
      <c r="O801" s="441"/>
      <c r="P801" s="441"/>
      <c r="Q801" s="441"/>
      <c r="R801" s="441"/>
      <c r="S801" s="441"/>
      <c r="T801" s="441"/>
      <c r="U801" s="441"/>
      <c r="V801" s="441"/>
      <c r="W801" s="441"/>
      <c r="X801" s="441"/>
      <c r="Y801" s="441"/>
      <c r="Z801" s="441"/>
      <c r="AA801" s="436"/>
      <c r="AB801" s="436"/>
      <c r="AC801" s="436"/>
      <c r="AD801" s="436"/>
      <c r="AE801" s="436"/>
      <c r="AF801" s="436"/>
      <c r="AG801" s="436"/>
      <c r="AH801" s="436"/>
      <c r="AI801" s="436"/>
      <c r="AJ801" s="436"/>
      <c r="AK801" s="436"/>
      <c r="AL801" s="436"/>
      <c r="AM801" s="436"/>
      <c r="AN801" s="436"/>
    </row>
    <row r="802" spans="1:40" ht="13">
      <c r="A802" s="40"/>
      <c r="B802" s="40"/>
      <c r="C802" s="441"/>
      <c r="D802" s="441"/>
      <c r="E802" s="441"/>
      <c r="F802" s="441"/>
      <c r="H802" s="441"/>
      <c r="I802" s="441"/>
      <c r="J802" s="441"/>
      <c r="K802" s="441"/>
      <c r="L802" s="441"/>
      <c r="M802" s="441"/>
      <c r="N802" s="441"/>
      <c r="O802" s="441"/>
      <c r="P802" s="441"/>
      <c r="Q802" s="441"/>
      <c r="R802" s="441"/>
      <c r="S802" s="441"/>
      <c r="T802" s="441"/>
      <c r="U802" s="441"/>
      <c r="V802" s="441"/>
      <c r="W802" s="441"/>
      <c r="X802" s="441"/>
      <c r="Y802" s="441"/>
      <c r="Z802" s="441"/>
      <c r="AA802" s="436"/>
      <c r="AB802" s="436"/>
      <c r="AC802" s="436"/>
      <c r="AD802" s="436"/>
      <c r="AE802" s="436"/>
      <c r="AF802" s="436"/>
      <c r="AG802" s="436"/>
      <c r="AH802" s="436"/>
      <c r="AI802" s="436"/>
      <c r="AJ802" s="436"/>
      <c r="AK802" s="436"/>
      <c r="AL802" s="436"/>
      <c r="AM802" s="436"/>
      <c r="AN802" s="436"/>
    </row>
    <row r="803" spans="1:40" ht="13">
      <c r="A803" s="40"/>
      <c r="B803" s="40"/>
      <c r="C803" s="441"/>
      <c r="D803" s="441"/>
      <c r="E803" s="441"/>
      <c r="F803" s="441"/>
      <c r="H803" s="441"/>
      <c r="I803" s="441"/>
      <c r="J803" s="441"/>
      <c r="K803" s="441"/>
      <c r="L803" s="441"/>
      <c r="M803" s="441"/>
      <c r="N803" s="441"/>
      <c r="O803" s="441"/>
      <c r="P803" s="441"/>
      <c r="Q803" s="441"/>
      <c r="R803" s="441"/>
      <c r="S803" s="441"/>
      <c r="T803" s="441"/>
      <c r="U803" s="441"/>
      <c r="V803" s="441"/>
      <c r="W803" s="441"/>
      <c r="X803" s="441"/>
      <c r="Y803" s="441"/>
      <c r="Z803" s="441"/>
      <c r="AA803" s="436"/>
      <c r="AB803" s="436"/>
      <c r="AC803" s="436"/>
      <c r="AD803" s="436"/>
      <c r="AE803" s="436"/>
      <c r="AF803" s="436"/>
      <c r="AG803" s="436"/>
      <c r="AH803" s="436"/>
      <c r="AI803" s="436"/>
      <c r="AJ803" s="436"/>
      <c r="AK803" s="436"/>
      <c r="AL803" s="436"/>
      <c r="AM803" s="436"/>
      <c r="AN803" s="436"/>
    </row>
    <row r="804" spans="1:40" ht="13">
      <c r="A804" s="40"/>
      <c r="B804" s="40"/>
      <c r="C804" s="441"/>
      <c r="D804" s="441"/>
      <c r="E804" s="441"/>
      <c r="F804" s="441"/>
      <c r="H804" s="441"/>
      <c r="I804" s="441"/>
      <c r="J804" s="441"/>
      <c r="K804" s="441"/>
      <c r="L804" s="441"/>
      <c r="M804" s="441"/>
      <c r="N804" s="441"/>
      <c r="O804" s="441"/>
      <c r="P804" s="441"/>
      <c r="Q804" s="441"/>
      <c r="R804" s="441"/>
      <c r="S804" s="441"/>
      <c r="T804" s="441"/>
      <c r="U804" s="441"/>
      <c r="V804" s="441"/>
      <c r="W804" s="441"/>
      <c r="X804" s="441"/>
      <c r="Y804" s="441"/>
      <c r="Z804" s="441"/>
      <c r="AA804" s="436"/>
      <c r="AB804" s="436"/>
      <c r="AC804" s="436"/>
      <c r="AD804" s="436"/>
      <c r="AE804" s="436"/>
      <c r="AF804" s="436"/>
      <c r="AG804" s="436"/>
      <c r="AH804" s="436"/>
      <c r="AI804" s="436"/>
      <c r="AJ804" s="436"/>
      <c r="AK804" s="436"/>
      <c r="AL804" s="436"/>
      <c r="AM804" s="436"/>
      <c r="AN804" s="436"/>
    </row>
    <row r="805" spans="1:40" ht="13">
      <c r="A805" s="40"/>
      <c r="B805" s="40"/>
      <c r="C805" s="441"/>
      <c r="D805" s="441"/>
      <c r="E805" s="441"/>
      <c r="F805" s="441"/>
      <c r="H805" s="441"/>
      <c r="I805" s="441"/>
      <c r="J805" s="441"/>
      <c r="K805" s="441"/>
      <c r="L805" s="441"/>
      <c r="M805" s="441"/>
      <c r="N805" s="441"/>
      <c r="O805" s="441"/>
      <c r="P805" s="441"/>
      <c r="Q805" s="441"/>
      <c r="R805" s="441"/>
      <c r="S805" s="441"/>
      <c r="T805" s="441"/>
      <c r="U805" s="441"/>
      <c r="V805" s="441"/>
      <c r="W805" s="441"/>
      <c r="X805" s="441"/>
      <c r="Y805" s="441"/>
      <c r="Z805" s="441"/>
      <c r="AA805" s="436"/>
      <c r="AB805" s="436"/>
      <c r="AC805" s="436"/>
      <c r="AD805" s="436"/>
      <c r="AE805" s="436"/>
      <c r="AF805" s="436"/>
      <c r="AG805" s="436"/>
      <c r="AH805" s="436"/>
      <c r="AI805" s="436"/>
      <c r="AJ805" s="436"/>
      <c r="AK805" s="436"/>
      <c r="AL805" s="436"/>
      <c r="AM805" s="436"/>
      <c r="AN805" s="436"/>
    </row>
    <row r="806" spans="1:40" ht="13">
      <c r="A806" s="40"/>
      <c r="B806" s="40"/>
      <c r="C806" s="441"/>
      <c r="D806" s="441"/>
      <c r="E806" s="441"/>
      <c r="F806" s="441"/>
      <c r="H806" s="441"/>
      <c r="I806" s="441"/>
      <c r="J806" s="441"/>
      <c r="K806" s="441"/>
      <c r="L806" s="441"/>
      <c r="M806" s="441"/>
      <c r="N806" s="441"/>
      <c r="O806" s="441"/>
      <c r="P806" s="441"/>
      <c r="Q806" s="441"/>
      <c r="R806" s="441"/>
      <c r="S806" s="441"/>
      <c r="T806" s="441"/>
      <c r="U806" s="441"/>
      <c r="V806" s="441"/>
      <c r="W806" s="441"/>
      <c r="X806" s="441"/>
      <c r="Y806" s="441"/>
      <c r="Z806" s="441"/>
      <c r="AA806" s="436"/>
      <c r="AB806" s="436"/>
      <c r="AC806" s="436"/>
      <c r="AD806" s="436"/>
      <c r="AE806" s="436"/>
      <c r="AF806" s="436"/>
      <c r="AG806" s="436"/>
      <c r="AH806" s="436"/>
      <c r="AI806" s="436"/>
      <c r="AJ806" s="436"/>
      <c r="AK806" s="436"/>
      <c r="AL806" s="436"/>
      <c r="AM806" s="436"/>
      <c r="AN806" s="436"/>
    </row>
    <row r="807" spans="1:40" ht="13">
      <c r="A807" s="40"/>
      <c r="B807" s="40"/>
      <c r="C807" s="441"/>
      <c r="D807" s="441"/>
      <c r="E807" s="441"/>
      <c r="F807" s="441"/>
      <c r="H807" s="441"/>
      <c r="I807" s="441"/>
      <c r="J807" s="441"/>
      <c r="K807" s="441"/>
      <c r="L807" s="441"/>
      <c r="M807" s="441"/>
      <c r="N807" s="441"/>
      <c r="O807" s="441"/>
      <c r="P807" s="441"/>
      <c r="Q807" s="441"/>
      <c r="R807" s="441"/>
      <c r="S807" s="441"/>
      <c r="T807" s="441"/>
      <c r="U807" s="441"/>
      <c r="V807" s="441"/>
      <c r="W807" s="441"/>
      <c r="X807" s="441"/>
      <c r="Y807" s="441"/>
      <c r="Z807" s="441"/>
      <c r="AA807" s="436"/>
      <c r="AB807" s="436"/>
      <c r="AC807" s="436"/>
      <c r="AD807" s="436"/>
      <c r="AE807" s="436"/>
      <c r="AF807" s="436"/>
      <c r="AG807" s="436"/>
      <c r="AH807" s="436"/>
      <c r="AI807" s="436"/>
      <c r="AJ807" s="436"/>
      <c r="AK807" s="436"/>
      <c r="AL807" s="436"/>
      <c r="AM807" s="436"/>
      <c r="AN807" s="436"/>
    </row>
    <row r="808" spans="1:40" ht="13">
      <c r="A808" s="40"/>
      <c r="B808" s="40"/>
      <c r="C808" s="441"/>
      <c r="D808" s="441"/>
      <c r="E808" s="441"/>
      <c r="F808" s="441"/>
      <c r="H808" s="441"/>
      <c r="I808" s="441"/>
      <c r="J808" s="441"/>
      <c r="K808" s="441"/>
      <c r="L808" s="441"/>
      <c r="M808" s="441"/>
      <c r="N808" s="441"/>
      <c r="O808" s="441"/>
      <c r="P808" s="441"/>
      <c r="Q808" s="441"/>
      <c r="R808" s="441"/>
      <c r="S808" s="441"/>
      <c r="T808" s="441"/>
      <c r="U808" s="441"/>
      <c r="V808" s="441"/>
      <c r="W808" s="441"/>
      <c r="X808" s="441"/>
      <c r="Y808" s="441"/>
      <c r="Z808" s="441"/>
      <c r="AA808" s="436"/>
      <c r="AB808" s="436"/>
      <c r="AC808" s="436"/>
      <c r="AD808" s="436"/>
      <c r="AE808" s="436"/>
      <c r="AF808" s="436"/>
      <c r="AG808" s="436"/>
      <c r="AH808" s="436"/>
      <c r="AI808" s="436"/>
      <c r="AJ808" s="436"/>
      <c r="AK808" s="436"/>
      <c r="AL808" s="436"/>
      <c r="AM808" s="436"/>
      <c r="AN808" s="436"/>
    </row>
    <row r="809" spans="1:40" ht="13">
      <c r="A809" s="40"/>
      <c r="B809" s="40"/>
      <c r="C809" s="441"/>
      <c r="D809" s="441"/>
      <c r="E809" s="441"/>
      <c r="F809" s="441"/>
      <c r="H809" s="441"/>
      <c r="I809" s="441"/>
      <c r="J809" s="441"/>
      <c r="K809" s="441"/>
      <c r="L809" s="441"/>
      <c r="M809" s="441"/>
      <c r="N809" s="441"/>
      <c r="O809" s="441"/>
      <c r="P809" s="441"/>
      <c r="Q809" s="441"/>
      <c r="R809" s="441"/>
      <c r="S809" s="441"/>
      <c r="T809" s="441"/>
      <c r="U809" s="441"/>
      <c r="V809" s="441"/>
      <c r="W809" s="441"/>
      <c r="X809" s="441"/>
      <c r="Y809" s="441"/>
      <c r="Z809" s="441"/>
      <c r="AA809" s="436"/>
      <c r="AB809" s="436"/>
      <c r="AC809" s="436"/>
      <c r="AD809" s="436"/>
      <c r="AE809" s="436"/>
      <c r="AF809" s="436"/>
      <c r="AG809" s="436"/>
      <c r="AH809" s="436"/>
      <c r="AI809" s="436"/>
      <c r="AJ809" s="436"/>
      <c r="AK809" s="436"/>
      <c r="AL809" s="436"/>
      <c r="AM809" s="436"/>
      <c r="AN809" s="436"/>
    </row>
    <row r="810" spans="1:40" ht="13">
      <c r="A810" s="40"/>
      <c r="B810" s="40"/>
      <c r="C810" s="441"/>
      <c r="D810" s="441"/>
      <c r="E810" s="441"/>
      <c r="F810" s="441"/>
      <c r="H810" s="441"/>
      <c r="I810" s="441"/>
      <c r="J810" s="441"/>
      <c r="K810" s="441"/>
      <c r="L810" s="441"/>
      <c r="M810" s="441"/>
      <c r="N810" s="441"/>
      <c r="O810" s="441"/>
      <c r="P810" s="441"/>
      <c r="Q810" s="441"/>
      <c r="R810" s="441"/>
      <c r="S810" s="441"/>
      <c r="T810" s="441"/>
      <c r="U810" s="441"/>
      <c r="V810" s="441"/>
      <c r="W810" s="441"/>
      <c r="X810" s="441"/>
      <c r="Y810" s="441"/>
      <c r="Z810" s="441"/>
      <c r="AA810" s="436"/>
      <c r="AB810" s="436"/>
      <c r="AC810" s="436"/>
      <c r="AD810" s="436"/>
      <c r="AE810" s="436"/>
      <c r="AF810" s="436"/>
      <c r="AG810" s="436"/>
      <c r="AH810" s="436"/>
      <c r="AI810" s="436"/>
      <c r="AJ810" s="436"/>
      <c r="AK810" s="436"/>
      <c r="AL810" s="436"/>
      <c r="AM810" s="436"/>
      <c r="AN810" s="436"/>
    </row>
    <row r="811" spans="1:40" ht="13">
      <c r="A811" s="40"/>
      <c r="B811" s="40"/>
      <c r="C811" s="441"/>
      <c r="D811" s="441"/>
      <c r="E811" s="441"/>
      <c r="F811" s="441"/>
      <c r="H811" s="441"/>
      <c r="I811" s="441"/>
      <c r="J811" s="441"/>
      <c r="K811" s="441"/>
      <c r="L811" s="441"/>
      <c r="M811" s="441"/>
      <c r="N811" s="441"/>
      <c r="O811" s="441"/>
      <c r="P811" s="441"/>
      <c r="Q811" s="441"/>
      <c r="R811" s="441"/>
      <c r="S811" s="441"/>
      <c r="T811" s="441"/>
      <c r="U811" s="441"/>
      <c r="V811" s="441"/>
      <c r="W811" s="441"/>
      <c r="X811" s="441"/>
      <c r="Y811" s="441"/>
      <c r="Z811" s="441"/>
      <c r="AA811" s="436"/>
      <c r="AB811" s="436"/>
      <c r="AC811" s="436"/>
      <c r="AD811" s="436"/>
      <c r="AE811" s="436"/>
      <c r="AF811" s="436"/>
      <c r="AG811" s="436"/>
      <c r="AH811" s="436"/>
      <c r="AI811" s="436"/>
      <c r="AJ811" s="436"/>
      <c r="AK811" s="436"/>
      <c r="AL811" s="436"/>
      <c r="AM811" s="436"/>
      <c r="AN811" s="436"/>
    </row>
    <row r="812" spans="1:40" ht="13">
      <c r="A812" s="40"/>
      <c r="B812" s="40"/>
      <c r="C812" s="441"/>
      <c r="D812" s="441"/>
      <c r="E812" s="441"/>
      <c r="F812" s="441"/>
      <c r="H812" s="441"/>
      <c r="I812" s="441"/>
      <c r="J812" s="441"/>
      <c r="K812" s="441"/>
      <c r="L812" s="441"/>
      <c r="M812" s="441"/>
      <c r="N812" s="441"/>
      <c r="O812" s="441"/>
      <c r="P812" s="441"/>
      <c r="Q812" s="441"/>
      <c r="R812" s="441"/>
      <c r="S812" s="441"/>
      <c r="T812" s="441"/>
      <c r="U812" s="441"/>
      <c r="V812" s="441"/>
      <c r="W812" s="441"/>
      <c r="X812" s="441"/>
      <c r="Y812" s="441"/>
      <c r="Z812" s="441"/>
      <c r="AA812" s="436"/>
      <c r="AB812" s="436"/>
      <c r="AC812" s="436"/>
      <c r="AD812" s="436"/>
      <c r="AE812" s="436"/>
      <c r="AF812" s="436"/>
      <c r="AG812" s="436"/>
      <c r="AH812" s="436"/>
      <c r="AI812" s="436"/>
      <c r="AJ812" s="436"/>
      <c r="AK812" s="436"/>
      <c r="AL812" s="436"/>
      <c r="AM812" s="436"/>
      <c r="AN812" s="436"/>
    </row>
    <row r="813" spans="1:40" ht="13">
      <c r="A813" s="40"/>
      <c r="B813" s="40"/>
      <c r="C813" s="441"/>
      <c r="D813" s="441"/>
      <c r="E813" s="441"/>
      <c r="F813" s="441"/>
      <c r="H813" s="441"/>
      <c r="I813" s="441"/>
      <c r="J813" s="441"/>
      <c r="K813" s="441"/>
      <c r="L813" s="441"/>
      <c r="M813" s="441"/>
      <c r="N813" s="441"/>
      <c r="O813" s="441"/>
      <c r="P813" s="441"/>
      <c r="Q813" s="441"/>
      <c r="R813" s="441"/>
      <c r="S813" s="441"/>
      <c r="T813" s="441"/>
      <c r="U813" s="441"/>
      <c r="V813" s="441"/>
      <c r="W813" s="441"/>
      <c r="X813" s="441"/>
      <c r="Y813" s="441"/>
      <c r="Z813" s="441"/>
      <c r="AA813" s="436"/>
      <c r="AB813" s="436"/>
      <c r="AC813" s="436"/>
      <c r="AD813" s="436"/>
      <c r="AE813" s="436"/>
      <c r="AF813" s="436"/>
      <c r="AG813" s="436"/>
      <c r="AH813" s="436"/>
      <c r="AI813" s="436"/>
      <c r="AJ813" s="436"/>
      <c r="AK813" s="436"/>
      <c r="AL813" s="436"/>
      <c r="AM813" s="436"/>
      <c r="AN813" s="436"/>
    </row>
    <row r="814" spans="1:40" ht="13">
      <c r="A814" s="40"/>
      <c r="B814" s="40"/>
      <c r="C814" s="441"/>
      <c r="D814" s="441"/>
      <c r="E814" s="441"/>
      <c r="F814" s="441"/>
      <c r="H814" s="441"/>
      <c r="I814" s="441"/>
      <c r="J814" s="441"/>
      <c r="K814" s="441"/>
      <c r="L814" s="441"/>
      <c r="M814" s="441"/>
      <c r="N814" s="441"/>
      <c r="O814" s="441"/>
      <c r="P814" s="441"/>
      <c r="Q814" s="441"/>
      <c r="R814" s="441"/>
      <c r="S814" s="441"/>
      <c r="T814" s="441"/>
      <c r="U814" s="441"/>
      <c r="V814" s="441"/>
      <c r="W814" s="441"/>
      <c r="X814" s="441"/>
      <c r="Y814" s="441"/>
      <c r="Z814" s="441"/>
      <c r="AA814" s="436"/>
      <c r="AB814" s="436"/>
      <c r="AC814" s="436"/>
      <c r="AD814" s="436"/>
      <c r="AE814" s="436"/>
      <c r="AF814" s="436"/>
      <c r="AG814" s="436"/>
      <c r="AH814" s="436"/>
      <c r="AI814" s="436"/>
      <c r="AJ814" s="436"/>
      <c r="AK814" s="436"/>
      <c r="AL814" s="436"/>
      <c r="AM814" s="436"/>
      <c r="AN814" s="436"/>
    </row>
    <row r="815" spans="1:40" ht="13">
      <c r="A815" s="40"/>
      <c r="B815" s="40"/>
      <c r="C815" s="441"/>
      <c r="D815" s="441"/>
      <c r="E815" s="441"/>
      <c r="F815" s="441"/>
      <c r="H815" s="441"/>
      <c r="I815" s="441"/>
      <c r="J815" s="441"/>
      <c r="K815" s="441"/>
      <c r="L815" s="441"/>
      <c r="M815" s="441"/>
      <c r="N815" s="441"/>
      <c r="O815" s="441"/>
      <c r="P815" s="441"/>
      <c r="Q815" s="441"/>
      <c r="R815" s="441"/>
      <c r="S815" s="441"/>
      <c r="T815" s="441"/>
      <c r="U815" s="441"/>
      <c r="V815" s="441"/>
      <c r="W815" s="441"/>
      <c r="X815" s="441"/>
      <c r="Y815" s="441"/>
      <c r="Z815" s="441"/>
      <c r="AA815" s="436"/>
      <c r="AB815" s="436"/>
      <c r="AC815" s="436"/>
      <c r="AD815" s="436"/>
      <c r="AE815" s="436"/>
      <c r="AF815" s="436"/>
      <c r="AG815" s="436"/>
      <c r="AH815" s="436"/>
      <c r="AI815" s="436"/>
      <c r="AJ815" s="436"/>
      <c r="AK815" s="436"/>
      <c r="AL815" s="436"/>
      <c r="AM815" s="436"/>
      <c r="AN815" s="436"/>
    </row>
    <row r="816" spans="1:40" ht="13">
      <c r="A816" s="40"/>
      <c r="B816" s="40"/>
      <c r="C816" s="441"/>
      <c r="D816" s="441"/>
      <c r="E816" s="441"/>
      <c r="F816" s="441"/>
      <c r="H816" s="441"/>
      <c r="I816" s="441"/>
      <c r="J816" s="441"/>
      <c r="K816" s="441"/>
      <c r="L816" s="441"/>
      <c r="M816" s="441"/>
      <c r="N816" s="441"/>
      <c r="O816" s="441"/>
      <c r="P816" s="441"/>
      <c r="Q816" s="441"/>
      <c r="R816" s="441"/>
      <c r="S816" s="441"/>
      <c r="T816" s="441"/>
      <c r="U816" s="441"/>
      <c r="V816" s="441"/>
      <c r="W816" s="441"/>
      <c r="X816" s="441"/>
      <c r="Y816" s="441"/>
      <c r="Z816" s="441"/>
      <c r="AA816" s="436"/>
      <c r="AB816" s="436"/>
      <c r="AC816" s="436"/>
      <c r="AD816" s="436"/>
      <c r="AE816" s="436"/>
      <c r="AF816" s="436"/>
      <c r="AG816" s="436"/>
      <c r="AH816" s="436"/>
      <c r="AI816" s="436"/>
      <c r="AJ816" s="436"/>
      <c r="AK816" s="436"/>
      <c r="AL816" s="436"/>
      <c r="AM816" s="436"/>
      <c r="AN816" s="436"/>
    </row>
    <row r="817" spans="1:40" ht="13">
      <c r="A817" s="40"/>
      <c r="B817" s="40"/>
      <c r="C817" s="441"/>
      <c r="D817" s="441"/>
      <c r="E817" s="441"/>
      <c r="F817" s="441"/>
      <c r="H817" s="441"/>
      <c r="I817" s="441"/>
      <c r="J817" s="441"/>
      <c r="K817" s="441"/>
      <c r="L817" s="441"/>
      <c r="M817" s="441"/>
      <c r="N817" s="441"/>
      <c r="O817" s="441"/>
      <c r="P817" s="441"/>
      <c r="Q817" s="441"/>
      <c r="R817" s="441"/>
      <c r="S817" s="441"/>
      <c r="T817" s="441"/>
      <c r="U817" s="441"/>
      <c r="V817" s="441"/>
      <c r="W817" s="441"/>
      <c r="X817" s="441"/>
      <c r="Y817" s="441"/>
      <c r="Z817" s="441"/>
      <c r="AA817" s="436"/>
      <c r="AB817" s="436"/>
      <c r="AC817" s="436"/>
      <c r="AD817" s="436"/>
      <c r="AE817" s="436"/>
      <c r="AF817" s="436"/>
      <c r="AG817" s="436"/>
      <c r="AH817" s="436"/>
      <c r="AI817" s="436"/>
      <c r="AJ817" s="436"/>
      <c r="AK817" s="436"/>
      <c r="AL817" s="436"/>
      <c r="AM817" s="436"/>
      <c r="AN817" s="436"/>
    </row>
    <row r="818" spans="1:40" ht="13">
      <c r="A818" s="40"/>
      <c r="B818" s="40"/>
      <c r="C818" s="441"/>
      <c r="D818" s="441"/>
      <c r="E818" s="441"/>
      <c r="F818" s="441"/>
      <c r="H818" s="441"/>
      <c r="I818" s="441"/>
      <c r="J818" s="441"/>
      <c r="K818" s="441"/>
      <c r="L818" s="441"/>
      <c r="M818" s="441"/>
      <c r="N818" s="441"/>
      <c r="O818" s="441"/>
      <c r="P818" s="441"/>
      <c r="Q818" s="441"/>
      <c r="R818" s="441"/>
      <c r="S818" s="441"/>
      <c r="T818" s="441"/>
      <c r="U818" s="441"/>
      <c r="V818" s="441"/>
      <c r="W818" s="441"/>
      <c r="X818" s="441"/>
      <c r="Y818" s="441"/>
      <c r="Z818" s="441"/>
      <c r="AA818" s="436"/>
      <c r="AB818" s="436"/>
      <c r="AC818" s="436"/>
      <c r="AD818" s="436"/>
      <c r="AE818" s="436"/>
      <c r="AF818" s="436"/>
      <c r="AG818" s="436"/>
      <c r="AH818" s="436"/>
      <c r="AI818" s="436"/>
      <c r="AJ818" s="436"/>
      <c r="AK818" s="436"/>
      <c r="AL818" s="436"/>
      <c r="AM818" s="436"/>
      <c r="AN818" s="436"/>
    </row>
    <row r="819" spans="1:40" ht="13">
      <c r="A819" s="40"/>
      <c r="B819" s="40"/>
      <c r="C819" s="441"/>
      <c r="D819" s="441"/>
      <c r="E819" s="441"/>
      <c r="F819" s="441"/>
      <c r="H819" s="441"/>
      <c r="I819" s="441"/>
      <c r="J819" s="441"/>
      <c r="K819" s="441"/>
      <c r="L819" s="441"/>
      <c r="M819" s="441"/>
      <c r="N819" s="441"/>
      <c r="O819" s="441"/>
      <c r="P819" s="441"/>
      <c r="Q819" s="441"/>
      <c r="R819" s="441"/>
      <c r="S819" s="441"/>
      <c r="T819" s="441"/>
      <c r="U819" s="441"/>
      <c r="V819" s="441"/>
      <c r="W819" s="441"/>
      <c r="X819" s="441"/>
      <c r="Y819" s="441"/>
      <c r="Z819" s="441"/>
      <c r="AA819" s="436"/>
      <c r="AB819" s="436"/>
      <c r="AC819" s="436"/>
      <c r="AD819" s="436"/>
      <c r="AE819" s="436"/>
      <c r="AF819" s="436"/>
      <c r="AG819" s="436"/>
      <c r="AH819" s="436"/>
      <c r="AI819" s="436"/>
      <c r="AJ819" s="436"/>
      <c r="AK819" s="436"/>
      <c r="AL819" s="436"/>
      <c r="AM819" s="436"/>
      <c r="AN819" s="436"/>
    </row>
    <row r="820" spans="1:40" ht="13">
      <c r="A820" s="40"/>
      <c r="B820" s="40"/>
      <c r="C820" s="441"/>
      <c r="D820" s="441"/>
      <c r="E820" s="441"/>
      <c r="F820" s="441"/>
      <c r="H820" s="441"/>
      <c r="I820" s="441"/>
      <c r="J820" s="441"/>
      <c r="K820" s="441"/>
      <c r="L820" s="441"/>
      <c r="M820" s="441"/>
      <c r="N820" s="441"/>
      <c r="O820" s="441"/>
      <c r="P820" s="441"/>
      <c r="Q820" s="441"/>
      <c r="R820" s="441"/>
      <c r="S820" s="441"/>
      <c r="T820" s="441"/>
      <c r="U820" s="441"/>
      <c r="V820" s="441"/>
      <c r="W820" s="441"/>
      <c r="X820" s="441"/>
      <c r="Y820" s="441"/>
      <c r="Z820" s="441"/>
      <c r="AA820" s="436"/>
      <c r="AB820" s="436"/>
      <c r="AC820" s="436"/>
      <c r="AD820" s="436"/>
      <c r="AE820" s="436"/>
      <c r="AF820" s="436"/>
      <c r="AG820" s="436"/>
      <c r="AH820" s="436"/>
      <c r="AI820" s="436"/>
      <c r="AJ820" s="436"/>
      <c r="AK820" s="436"/>
      <c r="AL820" s="436"/>
      <c r="AM820" s="436"/>
      <c r="AN820" s="436"/>
    </row>
    <row r="821" spans="1:40" ht="13">
      <c r="A821" s="40"/>
      <c r="B821" s="40"/>
      <c r="C821" s="441"/>
      <c r="D821" s="441"/>
      <c r="E821" s="441"/>
      <c r="F821" s="441"/>
      <c r="H821" s="441"/>
      <c r="I821" s="441"/>
      <c r="J821" s="441"/>
      <c r="K821" s="441"/>
      <c r="L821" s="441"/>
      <c r="M821" s="441"/>
      <c r="N821" s="441"/>
      <c r="O821" s="441"/>
      <c r="P821" s="441"/>
      <c r="Q821" s="441"/>
      <c r="R821" s="441"/>
      <c r="S821" s="441"/>
      <c r="T821" s="441"/>
      <c r="U821" s="441"/>
      <c r="V821" s="441"/>
      <c r="W821" s="441"/>
      <c r="X821" s="441"/>
      <c r="Y821" s="441"/>
      <c r="Z821" s="441"/>
      <c r="AA821" s="436"/>
      <c r="AB821" s="436"/>
      <c r="AC821" s="436"/>
      <c r="AD821" s="436"/>
      <c r="AE821" s="436"/>
      <c r="AF821" s="436"/>
      <c r="AG821" s="436"/>
      <c r="AH821" s="436"/>
      <c r="AI821" s="436"/>
      <c r="AJ821" s="436"/>
      <c r="AK821" s="436"/>
      <c r="AL821" s="436"/>
      <c r="AM821" s="436"/>
      <c r="AN821" s="436"/>
    </row>
    <row r="822" spans="1:40" ht="13">
      <c r="A822" s="40"/>
      <c r="B822" s="40"/>
      <c r="C822" s="441"/>
      <c r="D822" s="441"/>
      <c r="E822" s="441"/>
      <c r="F822" s="441"/>
      <c r="H822" s="441"/>
      <c r="I822" s="441"/>
      <c r="J822" s="441"/>
      <c r="K822" s="441"/>
      <c r="L822" s="441"/>
      <c r="M822" s="441"/>
      <c r="N822" s="441"/>
      <c r="O822" s="441"/>
      <c r="P822" s="441"/>
      <c r="Q822" s="441"/>
      <c r="R822" s="441"/>
      <c r="S822" s="441"/>
      <c r="T822" s="441"/>
      <c r="U822" s="441"/>
      <c r="V822" s="441"/>
      <c r="W822" s="441"/>
      <c r="X822" s="441"/>
      <c r="Y822" s="441"/>
      <c r="Z822" s="441"/>
      <c r="AA822" s="436"/>
      <c r="AB822" s="436"/>
      <c r="AC822" s="436"/>
      <c r="AD822" s="436"/>
      <c r="AE822" s="436"/>
      <c r="AF822" s="436"/>
      <c r="AG822" s="436"/>
      <c r="AH822" s="436"/>
      <c r="AI822" s="436"/>
      <c r="AJ822" s="436"/>
      <c r="AK822" s="436"/>
      <c r="AL822" s="436"/>
      <c r="AM822" s="436"/>
      <c r="AN822" s="436"/>
    </row>
    <row r="823" spans="1:40" ht="13">
      <c r="A823" s="40"/>
      <c r="B823" s="40"/>
      <c r="C823" s="441"/>
      <c r="D823" s="441"/>
      <c r="E823" s="441"/>
      <c r="F823" s="441"/>
      <c r="H823" s="441"/>
      <c r="I823" s="441"/>
      <c r="J823" s="441"/>
      <c r="K823" s="441"/>
      <c r="L823" s="441"/>
      <c r="M823" s="441"/>
      <c r="N823" s="441"/>
      <c r="O823" s="441"/>
      <c r="P823" s="441"/>
      <c r="Q823" s="441"/>
      <c r="R823" s="441"/>
      <c r="S823" s="441"/>
      <c r="T823" s="441"/>
      <c r="U823" s="441"/>
      <c r="V823" s="441"/>
      <c r="W823" s="441"/>
      <c r="X823" s="441"/>
      <c r="Y823" s="441"/>
      <c r="Z823" s="441"/>
      <c r="AA823" s="436"/>
      <c r="AB823" s="436"/>
      <c r="AC823" s="436"/>
      <c r="AD823" s="436"/>
      <c r="AE823" s="436"/>
      <c r="AF823" s="436"/>
      <c r="AG823" s="436"/>
      <c r="AH823" s="436"/>
      <c r="AI823" s="436"/>
      <c r="AJ823" s="436"/>
      <c r="AK823" s="436"/>
      <c r="AL823" s="436"/>
      <c r="AM823" s="436"/>
      <c r="AN823" s="436"/>
    </row>
    <row r="824" spans="1:40" ht="13">
      <c r="A824" s="40"/>
      <c r="B824" s="40"/>
      <c r="C824" s="441"/>
      <c r="D824" s="441"/>
      <c r="E824" s="441"/>
      <c r="F824" s="441"/>
      <c r="H824" s="441"/>
      <c r="I824" s="441"/>
      <c r="J824" s="441"/>
      <c r="K824" s="441"/>
      <c r="L824" s="441"/>
      <c r="M824" s="441"/>
      <c r="N824" s="441"/>
      <c r="O824" s="441"/>
      <c r="P824" s="441"/>
      <c r="Q824" s="441"/>
      <c r="R824" s="441"/>
      <c r="S824" s="441"/>
      <c r="T824" s="441"/>
      <c r="U824" s="441"/>
      <c r="V824" s="441"/>
      <c r="W824" s="441"/>
      <c r="X824" s="441"/>
      <c r="Y824" s="441"/>
      <c r="Z824" s="441"/>
      <c r="AA824" s="436"/>
      <c r="AB824" s="436"/>
      <c r="AC824" s="436"/>
      <c r="AD824" s="436"/>
      <c r="AE824" s="436"/>
      <c r="AF824" s="436"/>
      <c r="AG824" s="436"/>
      <c r="AH824" s="436"/>
      <c r="AI824" s="436"/>
      <c r="AJ824" s="436"/>
      <c r="AK824" s="436"/>
      <c r="AL824" s="436"/>
      <c r="AM824" s="436"/>
      <c r="AN824" s="436"/>
    </row>
    <row r="825" spans="1:40" ht="13">
      <c r="A825" s="40"/>
      <c r="B825" s="40"/>
      <c r="C825" s="441"/>
      <c r="D825" s="441"/>
      <c r="E825" s="441"/>
      <c r="F825" s="441"/>
      <c r="H825" s="441"/>
      <c r="I825" s="441"/>
      <c r="J825" s="441"/>
      <c r="K825" s="441"/>
      <c r="L825" s="441"/>
      <c r="M825" s="441"/>
      <c r="N825" s="441"/>
      <c r="O825" s="441"/>
      <c r="P825" s="441"/>
      <c r="Q825" s="441"/>
      <c r="R825" s="441"/>
      <c r="S825" s="441"/>
      <c r="T825" s="441"/>
      <c r="U825" s="441"/>
      <c r="V825" s="441"/>
      <c r="W825" s="441"/>
      <c r="X825" s="441"/>
      <c r="Y825" s="441"/>
      <c r="Z825" s="441"/>
      <c r="AA825" s="436"/>
      <c r="AB825" s="436"/>
      <c r="AC825" s="436"/>
      <c r="AD825" s="436"/>
      <c r="AE825" s="436"/>
      <c r="AF825" s="436"/>
      <c r="AG825" s="436"/>
      <c r="AH825" s="436"/>
      <c r="AI825" s="436"/>
      <c r="AJ825" s="436"/>
      <c r="AK825" s="436"/>
      <c r="AL825" s="436"/>
      <c r="AM825" s="436"/>
      <c r="AN825" s="436"/>
    </row>
    <row r="826" spans="1:40" ht="13">
      <c r="A826" s="40"/>
      <c r="B826" s="40"/>
      <c r="C826" s="441"/>
      <c r="D826" s="441"/>
      <c r="E826" s="441"/>
      <c r="F826" s="441"/>
      <c r="H826" s="441"/>
      <c r="I826" s="441"/>
      <c r="J826" s="441"/>
      <c r="K826" s="441"/>
      <c r="L826" s="441"/>
      <c r="M826" s="441"/>
      <c r="N826" s="441"/>
      <c r="O826" s="441"/>
      <c r="P826" s="441"/>
      <c r="Q826" s="441"/>
      <c r="R826" s="441"/>
      <c r="S826" s="441"/>
      <c r="T826" s="441"/>
      <c r="U826" s="441"/>
      <c r="V826" s="441"/>
      <c r="W826" s="441"/>
      <c r="X826" s="441"/>
      <c r="Y826" s="441"/>
      <c r="Z826" s="441"/>
      <c r="AA826" s="436"/>
      <c r="AB826" s="436"/>
      <c r="AC826" s="436"/>
      <c r="AD826" s="436"/>
      <c r="AE826" s="436"/>
      <c r="AF826" s="436"/>
      <c r="AG826" s="436"/>
      <c r="AH826" s="436"/>
      <c r="AI826" s="436"/>
      <c r="AJ826" s="436"/>
      <c r="AK826" s="436"/>
      <c r="AL826" s="436"/>
      <c r="AM826" s="436"/>
      <c r="AN826" s="436"/>
    </row>
    <row r="827" spans="1:40" ht="13">
      <c r="A827" s="40"/>
      <c r="B827" s="40"/>
      <c r="C827" s="441"/>
      <c r="D827" s="441"/>
      <c r="E827" s="441"/>
      <c r="F827" s="441"/>
      <c r="H827" s="441"/>
      <c r="I827" s="441"/>
      <c r="J827" s="441"/>
      <c r="K827" s="441"/>
      <c r="L827" s="441"/>
      <c r="M827" s="441"/>
      <c r="N827" s="441"/>
      <c r="O827" s="441"/>
      <c r="P827" s="441"/>
      <c r="Q827" s="441"/>
      <c r="R827" s="441"/>
      <c r="S827" s="441"/>
      <c r="T827" s="441"/>
      <c r="U827" s="441"/>
      <c r="V827" s="441"/>
      <c r="W827" s="441"/>
      <c r="X827" s="441"/>
      <c r="Y827" s="441"/>
      <c r="Z827" s="441"/>
      <c r="AA827" s="436"/>
      <c r="AB827" s="436"/>
      <c r="AC827" s="436"/>
      <c r="AD827" s="436"/>
      <c r="AE827" s="436"/>
      <c r="AF827" s="436"/>
      <c r="AG827" s="436"/>
      <c r="AH827" s="436"/>
      <c r="AI827" s="436"/>
      <c r="AJ827" s="436"/>
      <c r="AK827" s="436"/>
      <c r="AL827" s="436"/>
      <c r="AM827" s="436"/>
      <c r="AN827" s="436"/>
    </row>
    <row r="828" spans="1:40" ht="13">
      <c r="A828" s="40"/>
      <c r="B828" s="40"/>
      <c r="C828" s="441"/>
      <c r="D828" s="441"/>
      <c r="E828" s="441"/>
      <c r="F828" s="441"/>
      <c r="H828" s="441"/>
      <c r="I828" s="441"/>
      <c r="J828" s="441"/>
      <c r="K828" s="441"/>
      <c r="L828" s="441"/>
      <c r="M828" s="441"/>
      <c r="N828" s="441"/>
      <c r="O828" s="441"/>
      <c r="P828" s="441"/>
      <c r="Q828" s="441"/>
      <c r="R828" s="441"/>
      <c r="S828" s="441"/>
      <c r="T828" s="441"/>
      <c r="U828" s="441"/>
      <c r="V828" s="441"/>
      <c r="W828" s="441"/>
      <c r="X828" s="441"/>
      <c r="Y828" s="441"/>
      <c r="Z828" s="441"/>
      <c r="AA828" s="436"/>
      <c r="AB828" s="436"/>
      <c r="AC828" s="436"/>
      <c r="AD828" s="436"/>
      <c r="AE828" s="436"/>
      <c r="AF828" s="436"/>
      <c r="AG828" s="436"/>
      <c r="AH828" s="436"/>
      <c r="AI828" s="436"/>
      <c r="AJ828" s="436"/>
      <c r="AK828" s="436"/>
      <c r="AL828" s="436"/>
      <c r="AM828" s="436"/>
      <c r="AN828" s="436"/>
    </row>
    <row r="829" spans="1:40" ht="13">
      <c r="A829" s="40"/>
      <c r="B829" s="40"/>
      <c r="C829" s="441"/>
      <c r="D829" s="441"/>
      <c r="E829" s="441"/>
      <c r="F829" s="441"/>
      <c r="H829" s="441"/>
      <c r="I829" s="441"/>
      <c r="J829" s="441"/>
      <c r="K829" s="441"/>
      <c r="L829" s="441"/>
      <c r="M829" s="441"/>
      <c r="N829" s="441"/>
      <c r="O829" s="441"/>
      <c r="P829" s="441"/>
      <c r="Q829" s="441"/>
      <c r="R829" s="441"/>
      <c r="S829" s="441"/>
      <c r="T829" s="441"/>
      <c r="U829" s="441"/>
      <c r="V829" s="441"/>
      <c r="W829" s="441"/>
      <c r="X829" s="441"/>
      <c r="Y829" s="441"/>
      <c r="Z829" s="441"/>
      <c r="AA829" s="436"/>
      <c r="AB829" s="436"/>
      <c r="AC829" s="436"/>
      <c r="AD829" s="436"/>
      <c r="AE829" s="436"/>
      <c r="AF829" s="436"/>
      <c r="AG829" s="436"/>
      <c r="AH829" s="436"/>
      <c r="AI829" s="436"/>
      <c r="AJ829" s="436"/>
      <c r="AK829" s="436"/>
      <c r="AL829" s="436"/>
      <c r="AM829" s="436"/>
      <c r="AN829" s="436"/>
    </row>
    <row r="830" spans="1:40" ht="13">
      <c r="A830" s="40"/>
      <c r="B830" s="40"/>
      <c r="C830" s="441"/>
      <c r="D830" s="441"/>
      <c r="E830" s="441"/>
      <c r="F830" s="441"/>
      <c r="H830" s="441"/>
      <c r="I830" s="441"/>
      <c r="J830" s="441"/>
      <c r="K830" s="441"/>
      <c r="L830" s="441"/>
      <c r="M830" s="441"/>
      <c r="N830" s="441"/>
      <c r="O830" s="441"/>
      <c r="P830" s="441"/>
      <c r="Q830" s="441"/>
      <c r="R830" s="441"/>
      <c r="S830" s="441"/>
      <c r="T830" s="441"/>
      <c r="U830" s="441"/>
      <c r="V830" s="441"/>
      <c r="W830" s="441"/>
      <c r="X830" s="441"/>
      <c r="Y830" s="441"/>
      <c r="Z830" s="441"/>
      <c r="AA830" s="436"/>
      <c r="AB830" s="436"/>
      <c r="AC830" s="436"/>
      <c r="AD830" s="436"/>
      <c r="AE830" s="436"/>
      <c r="AF830" s="436"/>
      <c r="AG830" s="436"/>
      <c r="AH830" s="436"/>
      <c r="AI830" s="436"/>
      <c r="AJ830" s="436"/>
      <c r="AK830" s="436"/>
      <c r="AL830" s="436"/>
      <c r="AM830" s="436"/>
      <c r="AN830" s="436"/>
    </row>
    <row r="831" spans="1:40" ht="13">
      <c r="A831" s="40"/>
      <c r="B831" s="40"/>
      <c r="C831" s="441"/>
      <c r="D831" s="441"/>
      <c r="E831" s="441"/>
      <c r="F831" s="441"/>
      <c r="H831" s="441"/>
      <c r="I831" s="441"/>
      <c r="J831" s="441"/>
      <c r="K831" s="441"/>
      <c r="L831" s="441"/>
      <c r="M831" s="441"/>
      <c r="N831" s="441"/>
      <c r="O831" s="441"/>
      <c r="P831" s="441"/>
      <c r="Q831" s="441"/>
      <c r="R831" s="441"/>
      <c r="S831" s="441"/>
      <c r="T831" s="441"/>
      <c r="U831" s="441"/>
      <c r="V831" s="441"/>
      <c r="W831" s="441"/>
      <c r="X831" s="441"/>
      <c r="Y831" s="441"/>
      <c r="Z831" s="441"/>
      <c r="AA831" s="436"/>
      <c r="AB831" s="436"/>
      <c r="AC831" s="436"/>
      <c r="AD831" s="436"/>
      <c r="AE831" s="436"/>
      <c r="AF831" s="436"/>
      <c r="AG831" s="436"/>
      <c r="AH831" s="436"/>
      <c r="AI831" s="436"/>
      <c r="AJ831" s="436"/>
      <c r="AK831" s="436"/>
      <c r="AL831" s="436"/>
      <c r="AM831" s="436"/>
      <c r="AN831" s="436"/>
    </row>
    <row r="832" spans="1:40" ht="13">
      <c r="A832" s="40"/>
      <c r="B832" s="40"/>
      <c r="C832" s="441"/>
      <c r="D832" s="441"/>
      <c r="E832" s="441"/>
      <c r="F832" s="441"/>
      <c r="H832" s="441"/>
      <c r="I832" s="441"/>
      <c r="J832" s="441"/>
      <c r="K832" s="441"/>
      <c r="L832" s="441"/>
      <c r="M832" s="441"/>
      <c r="N832" s="441"/>
      <c r="O832" s="441"/>
      <c r="P832" s="441"/>
      <c r="Q832" s="441"/>
      <c r="R832" s="441"/>
      <c r="S832" s="441"/>
      <c r="T832" s="441"/>
      <c r="U832" s="441"/>
      <c r="V832" s="441"/>
      <c r="W832" s="441"/>
      <c r="X832" s="441"/>
      <c r="Y832" s="441"/>
      <c r="Z832" s="441"/>
      <c r="AA832" s="436"/>
      <c r="AB832" s="436"/>
      <c r="AC832" s="436"/>
      <c r="AD832" s="436"/>
      <c r="AE832" s="436"/>
      <c r="AF832" s="436"/>
      <c r="AG832" s="436"/>
      <c r="AH832" s="436"/>
      <c r="AI832" s="436"/>
      <c r="AJ832" s="436"/>
      <c r="AK832" s="436"/>
      <c r="AL832" s="436"/>
      <c r="AM832" s="436"/>
      <c r="AN832" s="436"/>
    </row>
    <row r="833" spans="1:40" ht="13">
      <c r="A833" s="40"/>
      <c r="B833" s="40"/>
      <c r="C833" s="441"/>
      <c r="D833" s="441"/>
      <c r="E833" s="441"/>
      <c r="F833" s="441"/>
      <c r="H833" s="441"/>
      <c r="I833" s="441"/>
      <c r="J833" s="441"/>
      <c r="K833" s="441"/>
      <c r="L833" s="441"/>
      <c r="M833" s="441"/>
      <c r="N833" s="441"/>
      <c r="O833" s="441"/>
      <c r="P833" s="441"/>
      <c r="Q833" s="441"/>
      <c r="R833" s="441"/>
      <c r="S833" s="441"/>
      <c r="T833" s="441"/>
      <c r="U833" s="441"/>
      <c r="V833" s="441"/>
      <c r="W833" s="441"/>
      <c r="X833" s="441"/>
      <c r="Y833" s="441"/>
      <c r="Z833" s="441"/>
      <c r="AA833" s="436"/>
      <c r="AB833" s="436"/>
      <c r="AC833" s="436"/>
      <c r="AD833" s="436"/>
      <c r="AE833" s="436"/>
      <c r="AF833" s="436"/>
      <c r="AG833" s="436"/>
      <c r="AH833" s="436"/>
      <c r="AI833" s="436"/>
      <c r="AJ833" s="436"/>
      <c r="AK833" s="436"/>
      <c r="AL833" s="436"/>
      <c r="AM833" s="436"/>
      <c r="AN833" s="436"/>
    </row>
    <row r="834" spans="1:40" ht="13">
      <c r="A834" s="40"/>
      <c r="B834" s="40"/>
      <c r="C834" s="441"/>
      <c r="D834" s="441"/>
      <c r="E834" s="441"/>
      <c r="F834" s="441"/>
      <c r="H834" s="441"/>
      <c r="I834" s="441"/>
      <c r="J834" s="441"/>
      <c r="K834" s="441"/>
      <c r="L834" s="441"/>
      <c r="M834" s="441"/>
      <c r="N834" s="441"/>
      <c r="O834" s="441"/>
      <c r="P834" s="441"/>
      <c r="Q834" s="441"/>
      <c r="R834" s="441"/>
      <c r="S834" s="441"/>
      <c r="T834" s="441"/>
      <c r="U834" s="441"/>
      <c r="V834" s="441"/>
      <c r="W834" s="441"/>
      <c r="X834" s="441"/>
      <c r="Y834" s="441"/>
      <c r="Z834" s="441"/>
      <c r="AA834" s="436"/>
      <c r="AB834" s="436"/>
      <c r="AC834" s="436"/>
      <c r="AD834" s="436"/>
      <c r="AE834" s="436"/>
      <c r="AF834" s="436"/>
      <c r="AG834" s="436"/>
      <c r="AH834" s="436"/>
      <c r="AI834" s="436"/>
      <c r="AJ834" s="436"/>
      <c r="AK834" s="436"/>
      <c r="AL834" s="436"/>
      <c r="AM834" s="436"/>
      <c r="AN834" s="436"/>
    </row>
    <row r="835" spans="1:40" ht="13">
      <c r="A835" s="40"/>
      <c r="B835" s="40"/>
      <c r="C835" s="441"/>
      <c r="D835" s="441"/>
      <c r="E835" s="441"/>
      <c r="F835" s="441"/>
      <c r="H835" s="441"/>
      <c r="I835" s="441"/>
      <c r="J835" s="441"/>
      <c r="K835" s="441"/>
      <c r="L835" s="441"/>
      <c r="M835" s="441"/>
      <c r="N835" s="441"/>
      <c r="O835" s="441"/>
      <c r="P835" s="441"/>
      <c r="Q835" s="441"/>
      <c r="R835" s="441"/>
      <c r="S835" s="441"/>
      <c r="T835" s="441"/>
      <c r="U835" s="441"/>
      <c r="V835" s="441"/>
      <c r="W835" s="441"/>
      <c r="X835" s="441"/>
      <c r="Y835" s="441"/>
      <c r="Z835" s="441"/>
      <c r="AA835" s="436"/>
      <c r="AB835" s="436"/>
      <c r="AC835" s="436"/>
      <c r="AD835" s="436"/>
      <c r="AE835" s="436"/>
      <c r="AF835" s="436"/>
      <c r="AG835" s="436"/>
      <c r="AH835" s="436"/>
      <c r="AI835" s="436"/>
      <c r="AJ835" s="436"/>
      <c r="AK835" s="436"/>
      <c r="AL835" s="436"/>
      <c r="AM835" s="436"/>
      <c r="AN835" s="436"/>
    </row>
    <row r="836" spans="1:40" ht="13">
      <c r="A836" s="40"/>
      <c r="B836" s="40"/>
      <c r="C836" s="441"/>
      <c r="D836" s="441"/>
      <c r="E836" s="441"/>
      <c r="F836" s="441"/>
      <c r="H836" s="441"/>
      <c r="I836" s="441"/>
      <c r="J836" s="441"/>
      <c r="K836" s="441"/>
      <c r="L836" s="441"/>
      <c r="M836" s="441"/>
      <c r="N836" s="441"/>
      <c r="O836" s="441"/>
      <c r="P836" s="441"/>
      <c r="Q836" s="441"/>
      <c r="R836" s="441"/>
      <c r="S836" s="441"/>
      <c r="T836" s="441"/>
      <c r="U836" s="441"/>
      <c r="V836" s="441"/>
      <c r="W836" s="441"/>
      <c r="X836" s="441"/>
      <c r="Y836" s="441"/>
      <c r="Z836" s="441"/>
      <c r="AA836" s="436"/>
      <c r="AB836" s="436"/>
      <c r="AC836" s="436"/>
      <c r="AD836" s="436"/>
      <c r="AE836" s="436"/>
      <c r="AF836" s="436"/>
      <c r="AG836" s="436"/>
      <c r="AH836" s="436"/>
      <c r="AI836" s="436"/>
      <c r="AJ836" s="436"/>
      <c r="AK836" s="436"/>
      <c r="AL836" s="436"/>
      <c r="AM836" s="436"/>
      <c r="AN836" s="436"/>
    </row>
    <row r="837" spans="1:40" ht="13">
      <c r="A837" s="40"/>
      <c r="B837" s="40"/>
      <c r="C837" s="441"/>
      <c r="D837" s="441"/>
      <c r="E837" s="441"/>
      <c r="F837" s="441"/>
      <c r="H837" s="441"/>
      <c r="I837" s="441"/>
      <c r="J837" s="441"/>
      <c r="K837" s="441"/>
      <c r="L837" s="441"/>
      <c r="M837" s="441"/>
      <c r="N837" s="441"/>
      <c r="O837" s="441"/>
      <c r="P837" s="441"/>
      <c r="Q837" s="441"/>
      <c r="R837" s="441"/>
      <c r="S837" s="441"/>
      <c r="T837" s="441"/>
      <c r="U837" s="441"/>
      <c r="V837" s="441"/>
      <c r="W837" s="441"/>
      <c r="X837" s="441"/>
      <c r="Y837" s="441"/>
      <c r="Z837" s="441"/>
      <c r="AA837" s="436"/>
      <c r="AB837" s="436"/>
      <c r="AC837" s="436"/>
      <c r="AD837" s="436"/>
      <c r="AE837" s="436"/>
      <c r="AF837" s="436"/>
      <c r="AG837" s="436"/>
      <c r="AH837" s="436"/>
      <c r="AI837" s="436"/>
      <c r="AJ837" s="436"/>
      <c r="AK837" s="436"/>
      <c r="AL837" s="436"/>
      <c r="AM837" s="436"/>
      <c r="AN837" s="436"/>
    </row>
    <row r="838" spans="1:40" ht="13">
      <c r="A838" s="40"/>
      <c r="B838" s="40"/>
      <c r="C838" s="441"/>
      <c r="D838" s="441"/>
      <c r="E838" s="441"/>
      <c r="F838" s="441"/>
      <c r="H838" s="441"/>
      <c r="I838" s="441"/>
      <c r="J838" s="441"/>
      <c r="K838" s="441"/>
      <c r="L838" s="441"/>
      <c r="M838" s="441"/>
      <c r="N838" s="441"/>
      <c r="O838" s="441"/>
      <c r="P838" s="441"/>
      <c r="Q838" s="441"/>
      <c r="R838" s="441"/>
      <c r="S838" s="441"/>
      <c r="T838" s="441"/>
      <c r="U838" s="441"/>
      <c r="V838" s="441"/>
      <c r="W838" s="441"/>
      <c r="X838" s="441"/>
      <c r="Y838" s="441"/>
      <c r="Z838" s="441"/>
      <c r="AA838" s="436"/>
      <c r="AB838" s="436"/>
      <c r="AC838" s="436"/>
      <c r="AD838" s="436"/>
      <c r="AE838" s="436"/>
      <c r="AF838" s="436"/>
      <c r="AG838" s="436"/>
      <c r="AH838" s="436"/>
      <c r="AI838" s="436"/>
      <c r="AJ838" s="436"/>
      <c r="AK838" s="436"/>
      <c r="AL838" s="436"/>
      <c r="AM838" s="436"/>
      <c r="AN838" s="436"/>
    </row>
    <row r="839" spans="1:40" ht="13">
      <c r="A839" s="40"/>
      <c r="B839" s="40"/>
      <c r="C839" s="441"/>
      <c r="D839" s="441"/>
      <c r="E839" s="441"/>
      <c r="F839" s="441"/>
      <c r="H839" s="441"/>
      <c r="I839" s="441"/>
      <c r="J839" s="441"/>
      <c r="K839" s="441"/>
      <c r="L839" s="441"/>
      <c r="M839" s="441"/>
      <c r="N839" s="441"/>
      <c r="O839" s="441"/>
      <c r="P839" s="441"/>
      <c r="Q839" s="441"/>
      <c r="R839" s="441"/>
      <c r="S839" s="441"/>
      <c r="T839" s="441"/>
      <c r="U839" s="441"/>
      <c r="V839" s="441"/>
      <c r="W839" s="441"/>
      <c r="X839" s="441"/>
      <c r="Y839" s="441"/>
      <c r="Z839" s="441"/>
      <c r="AA839" s="436"/>
      <c r="AB839" s="436"/>
      <c r="AC839" s="436"/>
      <c r="AD839" s="436"/>
      <c r="AE839" s="436"/>
      <c r="AF839" s="436"/>
      <c r="AG839" s="436"/>
      <c r="AH839" s="436"/>
      <c r="AI839" s="436"/>
      <c r="AJ839" s="436"/>
      <c r="AK839" s="436"/>
      <c r="AL839" s="436"/>
      <c r="AM839" s="436"/>
      <c r="AN839" s="436"/>
    </row>
    <row r="840" spans="1:40" ht="13">
      <c r="A840" s="40"/>
      <c r="B840" s="40"/>
      <c r="C840" s="441"/>
      <c r="D840" s="441"/>
      <c r="E840" s="441"/>
      <c r="F840" s="441"/>
      <c r="H840" s="441"/>
      <c r="I840" s="441"/>
      <c r="J840" s="441"/>
      <c r="K840" s="441"/>
      <c r="L840" s="441"/>
      <c r="M840" s="441"/>
      <c r="N840" s="441"/>
      <c r="O840" s="441"/>
      <c r="P840" s="441"/>
      <c r="Q840" s="441"/>
      <c r="R840" s="441"/>
      <c r="S840" s="441"/>
      <c r="T840" s="441"/>
      <c r="U840" s="441"/>
      <c r="V840" s="441"/>
      <c r="W840" s="441"/>
      <c r="X840" s="441"/>
      <c r="Y840" s="441"/>
      <c r="Z840" s="441"/>
      <c r="AA840" s="436"/>
      <c r="AB840" s="436"/>
      <c r="AC840" s="436"/>
      <c r="AD840" s="436"/>
      <c r="AE840" s="436"/>
      <c r="AF840" s="436"/>
      <c r="AG840" s="436"/>
      <c r="AH840" s="436"/>
      <c r="AI840" s="436"/>
      <c r="AJ840" s="436"/>
      <c r="AK840" s="436"/>
      <c r="AL840" s="436"/>
      <c r="AM840" s="436"/>
      <c r="AN840" s="436"/>
    </row>
    <row r="841" spans="1:40" ht="13">
      <c r="A841" s="40"/>
      <c r="B841" s="40"/>
      <c r="C841" s="441"/>
      <c r="D841" s="441"/>
      <c r="E841" s="441"/>
      <c r="F841" s="441"/>
      <c r="H841" s="441"/>
      <c r="I841" s="441"/>
      <c r="J841" s="441"/>
      <c r="K841" s="441"/>
      <c r="L841" s="441"/>
      <c r="M841" s="441"/>
      <c r="N841" s="441"/>
      <c r="O841" s="441"/>
      <c r="P841" s="441"/>
      <c r="Q841" s="441"/>
      <c r="R841" s="441"/>
      <c r="S841" s="441"/>
      <c r="T841" s="441"/>
      <c r="U841" s="441"/>
      <c r="V841" s="441"/>
      <c r="W841" s="441"/>
      <c r="X841" s="441"/>
      <c r="Y841" s="441"/>
      <c r="Z841" s="441"/>
      <c r="AA841" s="436"/>
      <c r="AB841" s="436"/>
      <c r="AC841" s="436"/>
      <c r="AD841" s="436"/>
      <c r="AE841" s="436"/>
      <c r="AF841" s="436"/>
      <c r="AG841" s="436"/>
      <c r="AH841" s="436"/>
      <c r="AI841" s="436"/>
      <c r="AJ841" s="436"/>
      <c r="AK841" s="436"/>
      <c r="AL841" s="436"/>
      <c r="AM841" s="436"/>
      <c r="AN841" s="436"/>
    </row>
    <row r="842" spans="1:40" ht="13">
      <c r="A842" s="40"/>
      <c r="B842" s="40"/>
      <c r="C842" s="441"/>
      <c r="D842" s="441"/>
      <c r="E842" s="441"/>
      <c r="F842" s="441"/>
      <c r="H842" s="441"/>
      <c r="I842" s="441"/>
      <c r="J842" s="441"/>
      <c r="K842" s="441"/>
      <c r="L842" s="441"/>
      <c r="M842" s="441"/>
      <c r="N842" s="441"/>
      <c r="O842" s="441"/>
      <c r="P842" s="441"/>
      <c r="Q842" s="441"/>
      <c r="R842" s="441"/>
      <c r="S842" s="441"/>
      <c r="T842" s="441"/>
      <c r="U842" s="441"/>
      <c r="V842" s="441"/>
      <c r="W842" s="441"/>
      <c r="X842" s="441"/>
      <c r="Y842" s="441"/>
      <c r="Z842" s="441"/>
      <c r="AA842" s="436"/>
      <c r="AB842" s="436"/>
      <c r="AC842" s="436"/>
      <c r="AD842" s="436"/>
      <c r="AE842" s="436"/>
      <c r="AF842" s="436"/>
      <c r="AG842" s="436"/>
      <c r="AH842" s="436"/>
      <c r="AI842" s="436"/>
      <c r="AJ842" s="436"/>
      <c r="AK842" s="436"/>
      <c r="AL842" s="436"/>
      <c r="AM842" s="436"/>
      <c r="AN842" s="436"/>
    </row>
    <row r="843" spans="1:40" ht="13">
      <c r="A843" s="40"/>
      <c r="B843" s="40"/>
      <c r="C843" s="441"/>
      <c r="D843" s="441"/>
      <c r="E843" s="441"/>
      <c r="F843" s="441"/>
      <c r="H843" s="441"/>
      <c r="I843" s="441"/>
      <c r="J843" s="441"/>
      <c r="K843" s="441"/>
      <c r="L843" s="441"/>
      <c r="M843" s="441"/>
      <c r="N843" s="441"/>
      <c r="O843" s="441"/>
      <c r="P843" s="441"/>
      <c r="Q843" s="441"/>
      <c r="R843" s="441"/>
      <c r="S843" s="441"/>
      <c r="T843" s="441"/>
      <c r="U843" s="441"/>
      <c r="V843" s="441"/>
      <c r="W843" s="441"/>
      <c r="X843" s="441"/>
      <c r="Y843" s="441"/>
      <c r="Z843" s="441"/>
      <c r="AA843" s="436"/>
      <c r="AB843" s="436"/>
      <c r="AC843" s="436"/>
      <c r="AD843" s="436"/>
      <c r="AE843" s="436"/>
      <c r="AF843" s="436"/>
      <c r="AG843" s="436"/>
      <c r="AH843" s="436"/>
      <c r="AI843" s="436"/>
      <c r="AJ843" s="436"/>
      <c r="AK843" s="436"/>
      <c r="AL843" s="436"/>
      <c r="AM843" s="436"/>
      <c r="AN843" s="436"/>
    </row>
    <row r="844" spans="1:40" ht="13">
      <c r="A844" s="40"/>
      <c r="B844" s="40"/>
      <c r="C844" s="441"/>
      <c r="D844" s="441"/>
      <c r="E844" s="441"/>
      <c r="F844" s="441"/>
      <c r="H844" s="441"/>
      <c r="I844" s="441"/>
      <c r="J844" s="441"/>
      <c r="K844" s="441"/>
      <c r="L844" s="441"/>
      <c r="M844" s="441"/>
      <c r="N844" s="441"/>
      <c r="O844" s="441"/>
      <c r="P844" s="441"/>
      <c r="Q844" s="441"/>
      <c r="R844" s="441"/>
      <c r="S844" s="441"/>
      <c r="T844" s="441"/>
      <c r="U844" s="441"/>
      <c r="V844" s="441"/>
      <c r="W844" s="441"/>
      <c r="X844" s="441"/>
      <c r="Y844" s="441"/>
      <c r="Z844" s="441"/>
      <c r="AA844" s="436"/>
      <c r="AB844" s="436"/>
      <c r="AC844" s="436"/>
      <c r="AD844" s="436"/>
      <c r="AE844" s="436"/>
      <c r="AF844" s="436"/>
      <c r="AG844" s="436"/>
      <c r="AH844" s="436"/>
      <c r="AI844" s="436"/>
      <c r="AJ844" s="436"/>
      <c r="AK844" s="436"/>
      <c r="AL844" s="436"/>
      <c r="AM844" s="436"/>
      <c r="AN844" s="436"/>
    </row>
    <row r="845" spans="1:40" ht="13">
      <c r="A845" s="40"/>
      <c r="B845" s="40"/>
      <c r="C845" s="441"/>
      <c r="D845" s="441"/>
      <c r="E845" s="441"/>
      <c r="F845" s="441"/>
      <c r="H845" s="441"/>
      <c r="I845" s="441"/>
      <c r="J845" s="441"/>
      <c r="K845" s="441"/>
      <c r="L845" s="441"/>
      <c r="M845" s="441"/>
      <c r="N845" s="441"/>
      <c r="O845" s="441"/>
      <c r="P845" s="441"/>
      <c r="Q845" s="441"/>
      <c r="R845" s="441"/>
      <c r="S845" s="441"/>
      <c r="T845" s="441"/>
      <c r="U845" s="441"/>
      <c r="V845" s="441"/>
      <c r="W845" s="441"/>
      <c r="X845" s="441"/>
      <c r="Y845" s="441"/>
      <c r="Z845" s="441"/>
      <c r="AA845" s="436"/>
      <c r="AB845" s="436"/>
      <c r="AC845" s="436"/>
      <c r="AD845" s="436"/>
      <c r="AE845" s="436"/>
      <c r="AF845" s="436"/>
      <c r="AG845" s="436"/>
      <c r="AH845" s="436"/>
      <c r="AI845" s="436"/>
      <c r="AJ845" s="436"/>
      <c r="AK845" s="436"/>
      <c r="AL845" s="436"/>
      <c r="AM845" s="436"/>
      <c r="AN845" s="436"/>
    </row>
    <row r="846" spans="1:40" ht="13">
      <c r="A846" s="40"/>
      <c r="B846" s="40"/>
      <c r="C846" s="441"/>
      <c r="D846" s="441"/>
      <c r="E846" s="441"/>
      <c r="F846" s="441"/>
      <c r="H846" s="441"/>
      <c r="I846" s="441"/>
      <c r="J846" s="441"/>
      <c r="K846" s="441"/>
      <c r="L846" s="441"/>
      <c r="M846" s="441"/>
      <c r="N846" s="441"/>
      <c r="O846" s="441"/>
      <c r="P846" s="441"/>
      <c r="Q846" s="441"/>
      <c r="R846" s="441"/>
      <c r="S846" s="441"/>
      <c r="T846" s="441"/>
      <c r="U846" s="441"/>
      <c r="V846" s="441"/>
      <c r="W846" s="441"/>
      <c r="X846" s="441"/>
      <c r="Y846" s="441"/>
      <c r="Z846" s="441"/>
      <c r="AA846" s="436"/>
      <c r="AB846" s="436"/>
      <c r="AC846" s="436"/>
      <c r="AD846" s="436"/>
      <c r="AE846" s="436"/>
      <c r="AF846" s="436"/>
      <c r="AG846" s="436"/>
      <c r="AH846" s="436"/>
      <c r="AI846" s="436"/>
      <c r="AJ846" s="436"/>
      <c r="AK846" s="436"/>
      <c r="AL846" s="436"/>
      <c r="AM846" s="436"/>
      <c r="AN846" s="436"/>
    </row>
    <row r="847" spans="1:40" ht="13">
      <c r="A847" s="40"/>
      <c r="B847" s="40"/>
      <c r="C847" s="441"/>
      <c r="D847" s="441"/>
      <c r="E847" s="441"/>
      <c r="F847" s="441"/>
      <c r="H847" s="441"/>
      <c r="I847" s="441"/>
      <c r="J847" s="441"/>
      <c r="K847" s="441"/>
      <c r="L847" s="441"/>
      <c r="M847" s="441"/>
      <c r="N847" s="441"/>
      <c r="O847" s="441"/>
      <c r="P847" s="441"/>
      <c r="Q847" s="441"/>
      <c r="R847" s="441"/>
      <c r="S847" s="441"/>
      <c r="T847" s="441"/>
      <c r="U847" s="441"/>
      <c r="V847" s="441"/>
      <c r="W847" s="441"/>
      <c r="X847" s="441"/>
      <c r="Y847" s="441"/>
      <c r="Z847" s="441"/>
      <c r="AA847" s="436"/>
      <c r="AB847" s="436"/>
      <c r="AC847" s="436"/>
      <c r="AD847" s="436"/>
      <c r="AE847" s="436"/>
      <c r="AF847" s="436"/>
      <c r="AG847" s="436"/>
      <c r="AH847" s="436"/>
      <c r="AI847" s="436"/>
      <c r="AJ847" s="436"/>
      <c r="AK847" s="436"/>
      <c r="AL847" s="436"/>
      <c r="AM847" s="436"/>
      <c r="AN847" s="436"/>
    </row>
    <row r="848" spans="1:40" ht="13">
      <c r="A848" s="40"/>
      <c r="B848" s="40"/>
      <c r="C848" s="441"/>
      <c r="D848" s="441"/>
      <c r="E848" s="441"/>
      <c r="F848" s="441"/>
      <c r="H848" s="441"/>
      <c r="I848" s="441"/>
      <c r="J848" s="441"/>
      <c r="K848" s="441"/>
      <c r="L848" s="441"/>
      <c r="M848" s="441"/>
      <c r="N848" s="441"/>
      <c r="O848" s="441"/>
      <c r="P848" s="441"/>
      <c r="Q848" s="441"/>
      <c r="R848" s="441"/>
      <c r="S848" s="441"/>
      <c r="T848" s="441"/>
      <c r="U848" s="441"/>
      <c r="V848" s="441"/>
      <c r="W848" s="441"/>
      <c r="X848" s="441"/>
      <c r="Y848" s="441"/>
      <c r="Z848" s="441"/>
      <c r="AA848" s="436"/>
      <c r="AB848" s="436"/>
      <c r="AC848" s="436"/>
      <c r="AD848" s="436"/>
      <c r="AE848" s="436"/>
      <c r="AF848" s="436"/>
      <c r="AG848" s="436"/>
      <c r="AH848" s="436"/>
      <c r="AI848" s="436"/>
      <c r="AJ848" s="436"/>
      <c r="AK848" s="436"/>
      <c r="AL848" s="436"/>
      <c r="AM848" s="436"/>
      <c r="AN848" s="436"/>
    </row>
    <row r="849" spans="1:40" ht="13">
      <c r="A849" s="40"/>
      <c r="B849" s="40"/>
      <c r="C849" s="441"/>
      <c r="D849" s="441"/>
      <c r="E849" s="441"/>
      <c r="F849" s="441"/>
      <c r="H849" s="441"/>
      <c r="I849" s="441"/>
      <c r="J849" s="441"/>
      <c r="K849" s="441"/>
      <c r="L849" s="441"/>
      <c r="M849" s="441"/>
      <c r="N849" s="441"/>
      <c r="O849" s="441"/>
      <c r="P849" s="441"/>
      <c r="Q849" s="441"/>
      <c r="R849" s="441"/>
      <c r="S849" s="441"/>
      <c r="T849" s="441"/>
      <c r="U849" s="441"/>
      <c r="V849" s="441"/>
      <c r="W849" s="441"/>
      <c r="X849" s="441"/>
      <c r="Y849" s="441"/>
      <c r="Z849" s="441"/>
      <c r="AA849" s="436"/>
      <c r="AB849" s="436"/>
      <c r="AC849" s="436"/>
      <c r="AD849" s="436"/>
      <c r="AE849" s="436"/>
      <c r="AF849" s="436"/>
      <c r="AG849" s="436"/>
      <c r="AH849" s="436"/>
      <c r="AI849" s="436"/>
      <c r="AJ849" s="436"/>
      <c r="AK849" s="436"/>
      <c r="AL849" s="436"/>
      <c r="AM849" s="436"/>
      <c r="AN849" s="436"/>
    </row>
    <row r="850" spans="1:40" ht="13">
      <c r="A850" s="40"/>
      <c r="B850" s="40"/>
      <c r="C850" s="441"/>
      <c r="D850" s="441"/>
      <c r="E850" s="441"/>
      <c r="F850" s="441"/>
      <c r="H850" s="441"/>
      <c r="I850" s="441"/>
      <c r="J850" s="441"/>
      <c r="K850" s="441"/>
      <c r="L850" s="441"/>
      <c r="M850" s="441"/>
      <c r="N850" s="441"/>
      <c r="O850" s="441"/>
      <c r="P850" s="441"/>
      <c r="Q850" s="441"/>
      <c r="R850" s="441"/>
      <c r="S850" s="441"/>
      <c r="T850" s="441"/>
      <c r="U850" s="441"/>
      <c r="V850" s="441"/>
      <c r="W850" s="441"/>
      <c r="X850" s="441"/>
      <c r="Y850" s="441"/>
      <c r="Z850" s="441"/>
      <c r="AA850" s="436"/>
      <c r="AB850" s="436"/>
      <c r="AC850" s="436"/>
      <c r="AD850" s="436"/>
      <c r="AE850" s="436"/>
      <c r="AF850" s="436"/>
      <c r="AG850" s="436"/>
      <c r="AH850" s="436"/>
      <c r="AI850" s="436"/>
      <c r="AJ850" s="436"/>
      <c r="AK850" s="436"/>
      <c r="AL850" s="436"/>
      <c r="AM850" s="436"/>
      <c r="AN850" s="436"/>
    </row>
    <row r="851" spans="1:40" ht="13">
      <c r="A851" s="40"/>
      <c r="B851" s="40"/>
      <c r="C851" s="441"/>
      <c r="D851" s="441"/>
      <c r="E851" s="441"/>
      <c r="F851" s="441"/>
      <c r="H851" s="441"/>
      <c r="I851" s="441"/>
      <c r="J851" s="441"/>
      <c r="K851" s="441"/>
      <c r="L851" s="441"/>
      <c r="M851" s="441"/>
      <c r="N851" s="441"/>
      <c r="O851" s="441"/>
      <c r="P851" s="441"/>
      <c r="Q851" s="441"/>
      <c r="R851" s="441"/>
      <c r="S851" s="441"/>
      <c r="T851" s="441"/>
      <c r="U851" s="441"/>
      <c r="V851" s="441"/>
      <c r="W851" s="441"/>
      <c r="X851" s="441"/>
      <c r="Y851" s="441"/>
      <c r="Z851" s="441"/>
      <c r="AA851" s="436"/>
      <c r="AB851" s="436"/>
      <c r="AC851" s="436"/>
      <c r="AD851" s="436"/>
      <c r="AE851" s="436"/>
      <c r="AF851" s="436"/>
      <c r="AG851" s="436"/>
      <c r="AH851" s="436"/>
      <c r="AI851" s="436"/>
      <c r="AJ851" s="436"/>
      <c r="AK851" s="436"/>
      <c r="AL851" s="436"/>
      <c r="AM851" s="436"/>
      <c r="AN851" s="436"/>
    </row>
    <row r="852" spans="1:40" ht="13">
      <c r="A852" s="40"/>
      <c r="B852" s="40"/>
      <c r="C852" s="441"/>
      <c r="D852" s="441"/>
      <c r="E852" s="441"/>
      <c r="F852" s="441"/>
      <c r="H852" s="441"/>
      <c r="I852" s="441"/>
      <c r="J852" s="441"/>
      <c r="K852" s="441"/>
      <c r="L852" s="441"/>
      <c r="M852" s="441"/>
      <c r="N852" s="441"/>
      <c r="O852" s="441"/>
      <c r="P852" s="441"/>
      <c r="Q852" s="441"/>
      <c r="R852" s="441"/>
      <c r="S852" s="441"/>
      <c r="T852" s="441"/>
      <c r="U852" s="441"/>
      <c r="V852" s="441"/>
      <c r="W852" s="441"/>
      <c r="X852" s="441"/>
      <c r="Y852" s="441"/>
      <c r="Z852" s="441"/>
      <c r="AA852" s="436"/>
      <c r="AB852" s="436"/>
      <c r="AC852" s="436"/>
      <c r="AD852" s="436"/>
      <c r="AE852" s="436"/>
      <c r="AF852" s="436"/>
      <c r="AG852" s="436"/>
      <c r="AH852" s="436"/>
      <c r="AI852" s="436"/>
      <c r="AJ852" s="436"/>
      <c r="AK852" s="436"/>
      <c r="AL852" s="436"/>
      <c r="AM852" s="436"/>
      <c r="AN852" s="436"/>
    </row>
    <row r="853" spans="1:40" ht="13">
      <c r="A853" s="40"/>
      <c r="B853" s="40"/>
      <c r="C853" s="441"/>
      <c r="D853" s="441"/>
      <c r="E853" s="441"/>
      <c r="F853" s="441"/>
      <c r="H853" s="441"/>
      <c r="I853" s="441"/>
      <c r="J853" s="441"/>
      <c r="K853" s="441"/>
      <c r="L853" s="441"/>
      <c r="M853" s="441"/>
      <c r="N853" s="441"/>
      <c r="O853" s="441"/>
      <c r="P853" s="441"/>
      <c r="Q853" s="441"/>
      <c r="R853" s="441"/>
      <c r="S853" s="441"/>
      <c r="T853" s="441"/>
      <c r="U853" s="441"/>
      <c r="V853" s="441"/>
      <c r="W853" s="441"/>
      <c r="X853" s="441"/>
      <c r="Y853" s="441"/>
      <c r="Z853" s="441"/>
      <c r="AA853" s="436"/>
      <c r="AB853" s="436"/>
      <c r="AC853" s="436"/>
      <c r="AD853" s="436"/>
      <c r="AE853" s="436"/>
      <c r="AF853" s="436"/>
      <c r="AG853" s="436"/>
      <c r="AH853" s="436"/>
      <c r="AI853" s="436"/>
      <c r="AJ853" s="436"/>
      <c r="AK853" s="436"/>
      <c r="AL853" s="436"/>
      <c r="AM853" s="436"/>
      <c r="AN853" s="436"/>
    </row>
    <row r="854" spans="1:40" ht="13">
      <c r="A854" s="40"/>
      <c r="B854" s="40"/>
      <c r="C854" s="441"/>
      <c r="D854" s="441"/>
      <c r="E854" s="441"/>
      <c r="F854" s="441"/>
      <c r="H854" s="441"/>
      <c r="I854" s="441"/>
      <c r="J854" s="441"/>
      <c r="K854" s="441"/>
      <c r="L854" s="441"/>
      <c r="M854" s="441"/>
      <c r="N854" s="441"/>
      <c r="O854" s="441"/>
      <c r="P854" s="441"/>
      <c r="Q854" s="441"/>
      <c r="R854" s="441"/>
      <c r="S854" s="441"/>
      <c r="T854" s="441"/>
      <c r="U854" s="441"/>
      <c r="V854" s="441"/>
      <c r="W854" s="441"/>
      <c r="X854" s="441"/>
      <c r="Y854" s="441"/>
      <c r="Z854" s="441"/>
      <c r="AA854" s="436"/>
      <c r="AB854" s="436"/>
      <c r="AC854" s="436"/>
      <c r="AD854" s="436"/>
      <c r="AE854" s="436"/>
      <c r="AF854" s="436"/>
      <c r="AG854" s="436"/>
      <c r="AH854" s="436"/>
      <c r="AI854" s="436"/>
      <c r="AJ854" s="436"/>
      <c r="AK854" s="436"/>
      <c r="AL854" s="436"/>
      <c r="AM854" s="436"/>
      <c r="AN854" s="436"/>
    </row>
    <row r="855" spans="1:40" ht="13">
      <c r="A855" s="40"/>
      <c r="B855" s="40"/>
      <c r="C855" s="441"/>
      <c r="D855" s="441"/>
      <c r="E855" s="441"/>
      <c r="F855" s="441"/>
      <c r="H855" s="441"/>
      <c r="I855" s="441"/>
      <c r="J855" s="441"/>
      <c r="K855" s="441"/>
      <c r="L855" s="441"/>
      <c r="M855" s="441"/>
      <c r="N855" s="441"/>
      <c r="O855" s="441"/>
      <c r="P855" s="441"/>
      <c r="Q855" s="441"/>
      <c r="R855" s="441"/>
      <c r="S855" s="441"/>
      <c r="T855" s="441"/>
      <c r="U855" s="441"/>
      <c r="V855" s="441"/>
      <c r="W855" s="441"/>
      <c r="X855" s="441"/>
      <c r="Y855" s="441"/>
      <c r="Z855" s="441"/>
      <c r="AA855" s="436"/>
      <c r="AB855" s="436"/>
      <c r="AC855" s="436"/>
      <c r="AD855" s="436"/>
      <c r="AE855" s="436"/>
      <c r="AF855" s="436"/>
      <c r="AG855" s="436"/>
      <c r="AH855" s="436"/>
      <c r="AI855" s="436"/>
      <c r="AJ855" s="436"/>
      <c r="AK855" s="436"/>
      <c r="AL855" s="436"/>
      <c r="AM855" s="436"/>
      <c r="AN855" s="436"/>
    </row>
    <row r="856" spans="1:40" ht="13">
      <c r="A856" s="40"/>
      <c r="B856" s="40"/>
      <c r="C856" s="441"/>
      <c r="D856" s="441"/>
      <c r="E856" s="441"/>
      <c r="F856" s="441"/>
      <c r="H856" s="441"/>
      <c r="I856" s="441"/>
      <c r="J856" s="441"/>
      <c r="K856" s="441"/>
      <c r="L856" s="441"/>
      <c r="M856" s="441"/>
      <c r="N856" s="441"/>
      <c r="O856" s="441"/>
      <c r="P856" s="441"/>
      <c r="Q856" s="441"/>
      <c r="R856" s="441"/>
      <c r="S856" s="441"/>
      <c r="T856" s="441"/>
      <c r="U856" s="441"/>
      <c r="V856" s="441"/>
      <c r="W856" s="441"/>
      <c r="X856" s="441"/>
      <c r="Y856" s="441"/>
      <c r="Z856" s="441"/>
      <c r="AA856" s="436"/>
      <c r="AB856" s="436"/>
      <c r="AC856" s="436"/>
      <c r="AD856" s="436"/>
      <c r="AE856" s="436"/>
      <c r="AF856" s="436"/>
      <c r="AG856" s="436"/>
      <c r="AH856" s="436"/>
      <c r="AI856" s="436"/>
      <c r="AJ856" s="436"/>
      <c r="AK856" s="436"/>
      <c r="AL856" s="436"/>
      <c r="AM856" s="436"/>
      <c r="AN856" s="436"/>
    </row>
    <row r="857" spans="1:40" ht="13">
      <c r="A857" s="40"/>
      <c r="B857" s="40"/>
      <c r="C857" s="441"/>
      <c r="D857" s="441"/>
      <c r="E857" s="441"/>
      <c r="F857" s="441"/>
      <c r="H857" s="441"/>
      <c r="I857" s="441"/>
      <c r="J857" s="441"/>
      <c r="K857" s="441"/>
      <c r="L857" s="441"/>
      <c r="M857" s="441"/>
      <c r="N857" s="441"/>
      <c r="O857" s="441"/>
      <c r="P857" s="441"/>
      <c r="Q857" s="441"/>
      <c r="R857" s="441"/>
      <c r="S857" s="441"/>
      <c r="T857" s="441"/>
      <c r="U857" s="441"/>
      <c r="V857" s="441"/>
      <c r="W857" s="441"/>
      <c r="X857" s="441"/>
      <c r="Y857" s="441"/>
      <c r="Z857" s="441"/>
      <c r="AA857" s="436"/>
      <c r="AB857" s="436"/>
      <c r="AC857" s="436"/>
      <c r="AD857" s="436"/>
      <c r="AE857" s="436"/>
      <c r="AF857" s="436"/>
      <c r="AG857" s="436"/>
      <c r="AH857" s="436"/>
      <c r="AI857" s="436"/>
      <c r="AJ857" s="436"/>
      <c r="AK857" s="436"/>
      <c r="AL857" s="436"/>
      <c r="AM857" s="436"/>
      <c r="AN857" s="436"/>
    </row>
    <row r="858" spans="1:40" ht="13">
      <c r="A858" s="40"/>
      <c r="B858" s="40"/>
      <c r="C858" s="441"/>
      <c r="D858" s="441"/>
      <c r="E858" s="441"/>
      <c r="F858" s="441"/>
      <c r="H858" s="441"/>
      <c r="I858" s="441"/>
      <c r="J858" s="441"/>
      <c r="K858" s="441"/>
      <c r="L858" s="441"/>
      <c r="M858" s="441"/>
      <c r="N858" s="441"/>
      <c r="O858" s="441"/>
      <c r="P858" s="441"/>
      <c r="Q858" s="441"/>
      <c r="R858" s="441"/>
      <c r="S858" s="441"/>
      <c r="T858" s="441"/>
      <c r="U858" s="441"/>
      <c r="V858" s="441"/>
      <c r="W858" s="441"/>
      <c r="X858" s="441"/>
      <c r="Y858" s="441"/>
      <c r="Z858" s="441"/>
      <c r="AA858" s="436"/>
      <c r="AB858" s="436"/>
      <c r="AC858" s="436"/>
      <c r="AD858" s="436"/>
      <c r="AE858" s="436"/>
      <c r="AF858" s="436"/>
      <c r="AG858" s="436"/>
      <c r="AH858" s="436"/>
      <c r="AI858" s="436"/>
      <c r="AJ858" s="436"/>
      <c r="AK858" s="436"/>
      <c r="AL858" s="436"/>
      <c r="AM858" s="436"/>
      <c r="AN858" s="436"/>
    </row>
    <row r="859" spans="1:40" ht="13">
      <c r="A859" s="40"/>
      <c r="B859" s="40"/>
      <c r="C859" s="441"/>
      <c r="D859" s="441"/>
      <c r="E859" s="441"/>
      <c r="F859" s="441"/>
      <c r="H859" s="441"/>
      <c r="I859" s="441"/>
      <c r="J859" s="441"/>
      <c r="K859" s="441"/>
      <c r="L859" s="441"/>
      <c r="M859" s="441"/>
      <c r="N859" s="441"/>
      <c r="O859" s="441"/>
      <c r="P859" s="441"/>
      <c r="Q859" s="441"/>
      <c r="R859" s="441"/>
      <c r="S859" s="441"/>
      <c r="T859" s="441"/>
      <c r="U859" s="441"/>
      <c r="V859" s="441"/>
      <c r="W859" s="441"/>
      <c r="X859" s="441"/>
      <c r="Y859" s="441"/>
      <c r="Z859" s="441"/>
      <c r="AA859" s="436"/>
      <c r="AB859" s="436"/>
      <c r="AC859" s="436"/>
      <c r="AD859" s="436"/>
      <c r="AE859" s="436"/>
      <c r="AF859" s="436"/>
      <c r="AG859" s="436"/>
      <c r="AH859" s="436"/>
      <c r="AI859" s="436"/>
      <c r="AJ859" s="436"/>
      <c r="AK859" s="436"/>
      <c r="AL859" s="436"/>
      <c r="AM859" s="436"/>
      <c r="AN859" s="436"/>
    </row>
    <row r="860" spans="1:40" ht="13">
      <c r="A860" s="40"/>
      <c r="B860" s="40"/>
      <c r="C860" s="441"/>
      <c r="D860" s="441"/>
      <c r="E860" s="441"/>
      <c r="F860" s="441"/>
      <c r="H860" s="441"/>
      <c r="I860" s="441"/>
      <c r="J860" s="441"/>
      <c r="K860" s="441"/>
      <c r="L860" s="441"/>
      <c r="M860" s="441"/>
      <c r="N860" s="441"/>
      <c r="O860" s="441"/>
      <c r="P860" s="441"/>
      <c r="Q860" s="441"/>
      <c r="R860" s="441"/>
      <c r="S860" s="441"/>
      <c r="T860" s="441"/>
      <c r="U860" s="441"/>
      <c r="V860" s="441"/>
      <c r="W860" s="441"/>
      <c r="X860" s="441"/>
      <c r="Y860" s="441"/>
      <c r="Z860" s="441"/>
      <c r="AA860" s="436"/>
      <c r="AB860" s="436"/>
      <c r="AC860" s="436"/>
      <c r="AD860" s="436"/>
      <c r="AE860" s="436"/>
      <c r="AF860" s="436"/>
      <c r="AG860" s="436"/>
      <c r="AH860" s="436"/>
      <c r="AI860" s="436"/>
      <c r="AJ860" s="436"/>
      <c r="AK860" s="436"/>
      <c r="AL860" s="436"/>
      <c r="AM860" s="436"/>
      <c r="AN860" s="436"/>
    </row>
    <row r="861" spans="1:40" ht="13">
      <c r="A861" s="40"/>
      <c r="B861" s="40"/>
      <c r="C861" s="441"/>
      <c r="D861" s="441"/>
      <c r="E861" s="441"/>
      <c r="F861" s="441"/>
      <c r="H861" s="441"/>
      <c r="I861" s="441"/>
      <c r="J861" s="441"/>
      <c r="K861" s="441"/>
      <c r="L861" s="441"/>
      <c r="M861" s="441"/>
      <c r="N861" s="441"/>
      <c r="O861" s="441"/>
      <c r="P861" s="441"/>
      <c r="Q861" s="441"/>
      <c r="R861" s="441"/>
      <c r="S861" s="441"/>
      <c r="T861" s="441"/>
      <c r="U861" s="441"/>
      <c r="V861" s="441"/>
      <c r="W861" s="441"/>
      <c r="X861" s="441"/>
      <c r="Y861" s="441"/>
      <c r="Z861" s="441"/>
      <c r="AA861" s="436"/>
      <c r="AB861" s="436"/>
      <c r="AC861" s="436"/>
      <c r="AD861" s="436"/>
      <c r="AE861" s="436"/>
      <c r="AF861" s="436"/>
      <c r="AG861" s="436"/>
      <c r="AH861" s="436"/>
      <c r="AI861" s="436"/>
      <c r="AJ861" s="436"/>
      <c r="AK861" s="436"/>
      <c r="AL861" s="436"/>
      <c r="AM861" s="436"/>
      <c r="AN861" s="436"/>
    </row>
    <row r="862" spans="1:40" ht="13">
      <c r="A862" s="40"/>
      <c r="B862" s="40"/>
      <c r="C862" s="441"/>
      <c r="D862" s="441"/>
      <c r="E862" s="441"/>
      <c r="F862" s="441"/>
      <c r="H862" s="441"/>
      <c r="I862" s="441"/>
      <c r="J862" s="441"/>
      <c r="K862" s="441"/>
      <c r="L862" s="441"/>
      <c r="M862" s="441"/>
      <c r="N862" s="441"/>
      <c r="O862" s="441"/>
      <c r="P862" s="441"/>
      <c r="Q862" s="441"/>
      <c r="R862" s="441"/>
      <c r="S862" s="441"/>
      <c r="T862" s="441"/>
      <c r="U862" s="441"/>
      <c r="V862" s="441"/>
      <c r="W862" s="441"/>
      <c r="X862" s="441"/>
      <c r="Y862" s="441"/>
      <c r="Z862" s="441"/>
      <c r="AA862" s="436"/>
      <c r="AB862" s="436"/>
      <c r="AC862" s="436"/>
      <c r="AD862" s="436"/>
      <c r="AE862" s="436"/>
      <c r="AF862" s="436"/>
      <c r="AG862" s="436"/>
      <c r="AH862" s="436"/>
      <c r="AI862" s="436"/>
      <c r="AJ862" s="436"/>
      <c r="AK862" s="436"/>
      <c r="AL862" s="436"/>
      <c r="AM862" s="436"/>
      <c r="AN862" s="436"/>
    </row>
    <row r="863" spans="1:40" ht="13">
      <c r="A863" s="40"/>
      <c r="B863" s="40"/>
      <c r="C863" s="441"/>
      <c r="D863" s="441"/>
      <c r="E863" s="441"/>
      <c r="F863" s="441"/>
      <c r="H863" s="441"/>
      <c r="I863" s="441"/>
      <c r="J863" s="441"/>
      <c r="K863" s="441"/>
      <c r="L863" s="441"/>
      <c r="M863" s="441"/>
      <c r="N863" s="441"/>
      <c r="O863" s="441"/>
      <c r="P863" s="441"/>
      <c r="Q863" s="441"/>
      <c r="R863" s="441"/>
      <c r="S863" s="441"/>
      <c r="T863" s="441"/>
      <c r="U863" s="441"/>
      <c r="V863" s="441"/>
      <c r="W863" s="441"/>
      <c r="X863" s="441"/>
      <c r="Y863" s="441"/>
      <c r="Z863" s="441"/>
      <c r="AA863" s="436"/>
      <c r="AB863" s="436"/>
      <c r="AC863" s="436"/>
      <c r="AD863" s="436"/>
      <c r="AE863" s="436"/>
      <c r="AF863" s="436"/>
      <c r="AG863" s="436"/>
      <c r="AH863" s="436"/>
      <c r="AI863" s="436"/>
      <c r="AJ863" s="436"/>
      <c r="AK863" s="436"/>
      <c r="AL863" s="436"/>
      <c r="AM863" s="436"/>
      <c r="AN863" s="436"/>
    </row>
    <row r="864" spans="1:40" ht="13">
      <c r="A864" s="40"/>
      <c r="B864" s="40"/>
      <c r="C864" s="441"/>
      <c r="D864" s="441"/>
      <c r="E864" s="441"/>
      <c r="F864" s="441"/>
      <c r="H864" s="441"/>
      <c r="I864" s="441"/>
      <c r="J864" s="441"/>
      <c r="K864" s="441"/>
      <c r="L864" s="441"/>
      <c r="M864" s="441"/>
      <c r="N864" s="441"/>
      <c r="O864" s="441"/>
      <c r="P864" s="441"/>
      <c r="Q864" s="441"/>
      <c r="R864" s="441"/>
      <c r="S864" s="441"/>
      <c r="T864" s="441"/>
      <c r="U864" s="441"/>
      <c r="V864" s="441"/>
      <c r="W864" s="441"/>
      <c r="X864" s="441"/>
      <c r="Y864" s="441"/>
      <c r="Z864" s="441"/>
      <c r="AA864" s="436"/>
      <c r="AB864" s="436"/>
      <c r="AC864" s="436"/>
      <c r="AD864" s="436"/>
      <c r="AE864" s="436"/>
      <c r="AF864" s="436"/>
      <c r="AG864" s="436"/>
      <c r="AH864" s="436"/>
      <c r="AI864" s="436"/>
      <c r="AJ864" s="436"/>
      <c r="AK864" s="436"/>
      <c r="AL864" s="436"/>
      <c r="AM864" s="436"/>
      <c r="AN864" s="436"/>
    </row>
    <row r="865" spans="1:40" ht="13">
      <c r="A865" s="40"/>
      <c r="B865" s="40"/>
      <c r="C865" s="441"/>
      <c r="D865" s="441"/>
      <c r="E865" s="441"/>
      <c r="F865" s="441"/>
      <c r="H865" s="441"/>
      <c r="I865" s="441"/>
      <c r="J865" s="441"/>
      <c r="K865" s="441"/>
      <c r="L865" s="441"/>
      <c r="M865" s="441"/>
      <c r="N865" s="441"/>
      <c r="O865" s="441"/>
      <c r="P865" s="441"/>
      <c r="Q865" s="441"/>
      <c r="R865" s="441"/>
      <c r="S865" s="441"/>
      <c r="T865" s="441"/>
      <c r="U865" s="441"/>
      <c r="V865" s="441"/>
      <c r="W865" s="441"/>
      <c r="X865" s="441"/>
      <c r="Y865" s="441"/>
      <c r="Z865" s="441"/>
      <c r="AA865" s="436"/>
      <c r="AB865" s="436"/>
      <c r="AC865" s="436"/>
      <c r="AD865" s="436"/>
      <c r="AE865" s="436"/>
      <c r="AF865" s="436"/>
      <c r="AG865" s="436"/>
      <c r="AH865" s="436"/>
      <c r="AI865" s="436"/>
      <c r="AJ865" s="436"/>
      <c r="AK865" s="436"/>
      <c r="AL865" s="436"/>
      <c r="AM865" s="436"/>
      <c r="AN865" s="436"/>
    </row>
    <row r="866" spans="1:40" ht="13">
      <c r="A866" s="40"/>
      <c r="B866" s="40"/>
      <c r="C866" s="441"/>
      <c r="D866" s="441"/>
      <c r="E866" s="441"/>
      <c r="F866" s="441"/>
      <c r="H866" s="441"/>
      <c r="I866" s="441"/>
      <c r="J866" s="441"/>
      <c r="K866" s="441"/>
      <c r="L866" s="441"/>
      <c r="M866" s="441"/>
      <c r="N866" s="441"/>
      <c r="O866" s="441"/>
      <c r="P866" s="441"/>
      <c r="Q866" s="441"/>
      <c r="R866" s="441"/>
      <c r="S866" s="441"/>
      <c r="T866" s="441"/>
      <c r="U866" s="441"/>
      <c r="V866" s="441"/>
      <c r="W866" s="441"/>
      <c r="X866" s="441"/>
      <c r="Y866" s="441"/>
      <c r="Z866" s="441"/>
      <c r="AA866" s="436"/>
      <c r="AB866" s="436"/>
      <c r="AC866" s="436"/>
      <c r="AD866" s="436"/>
      <c r="AE866" s="436"/>
      <c r="AF866" s="436"/>
      <c r="AG866" s="436"/>
      <c r="AH866" s="436"/>
      <c r="AI866" s="436"/>
      <c r="AJ866" s="436"/>
      <c r="AK866" s="436"/>
      <c r="AL866" s="436"/>
      <c r="AM866" s="436"/>
      <c r="AN866" s="436"/>
    </row>
    <row r="867" spans="1:40" ht="13">
      <c r="A867" s="40"/>
      <c r="B867" s="40"/>
      <c r="C867" s="441"/>
      <c r="D867" s="441"/>
      <c r="E867" s="441"/>
      <c r="F867" s="441"/>
      <c r="H867" s="441"/>
      <c r="I867" s="441"/>
      <c r="J867" s="441"/>
      <c r="K867" s="441"/>
      <c r="L867" s="441"/>
      <c r="M867" s="441"/>
      <c r="N867" s="441"/>
      <c r="O867" s="441"/>
      <c r="P867" s="441"/>
      <c r="Q867" s="441"/>
      <c r="R867" s="441"/>
      <c r="S867" s="441"/>
      <c r="T867" s="441"/>
      <c r="U867" s="441"/>
      <c r="V867" s="441"/>
      <c r="W867" s="441"/>
      <c r="X867" s="441"/>
      <c r="Y867" s="441"/>
      <c r="Z867" s="441"/>
      <c r="AA867" s="436"/>
      <c r="AB867" s="436"/>
      <c r="AC867" s="436"/>
      <c r="AD867" s="436"/>
      <c r="AE867" s="436"/>
      <c r="AF867" s="436"/>
      <c r="AG867" s="436"/>
      <c r="AH867" s="436"/>
      <c r="AI867" s="436"/>
      <c r="AJ867" s="436"/>
      <c r="AK867" s="436"/>
      <c r="AL867" s="436"/>
      <c r="AM867" s="436"/>
      <c r="AN867" s="436"/>
    </row>
    <row r="868" spans="1:40" ht="13">
      <c r="A868" s="40"/>
      <c r="B868" s="40"/>
      <c r="C868" s="441"/>
      <c r="D868" s="441"/>
      <c r="E868" s="441"/>
      <c r="F868" s="441"/>
      <c r="H868" s="441"/>
      <c r="I868" s="441"/>
      <c r="J868" s="441"/>
      <c r="K868" s="441"/>
      <c r="L868" s="441"/>
      <c r="M868" s="441"/>
      <c r="N868" s="441"/>
      <c r="O868" s="441"/>
      <c r="P868" s="441"/>
      <c r="Q868" s="441"/>
      <c r="R868" s="441"/>
      <c r="S868" s="441"/>
      <c r="T868" s="441"/>
      <c r="U868" s="441"/>
      <c r="V868" s="441"/>
      <c r="W868" s="441"/>
      <c r="X868" s="441"/>
      <c r="Y868" s="441"/>
      <c r="Z868" s="441"/>
      <c r="AA868" s="436"/>
      <c r="AB868" s="436"/>
      <c r="AC868" s="436"/>
      <c r="AD868" s="436"/>
      <c r="AE868" s="436"/>
      <c r="AF868" s="436"/>
      <c r="AG868" s="436"/>
      <c r="AH868" s="436"/>
      <c r="AI868" s="436"/>
      <c r="AJ868" s="436"/>
      <c r="AK868" s="436"/>
      <c r="AL868" s="436"/>
      <c r="AM868" s="436"/>
      <c r="AN868" s="436"/>
    </row>
    <row r="869" spans="1:40" ht="13">
      <c r="A869" s="40"/>
      <c r="B869" s="40"/>
      <c r="C869" s="441"/>
      <c r="D869" s="441"/>
      <c r="E869" s="441"/>
      <c r="F869" s="441"/>
      <c r="H869" s="441"/>
      <c r="I869" s="441"/>
      <c r="J869" s="441"/>
      <c r="K869" s="441"/>
      <c r="L869" s="441"/>
      <c r="M869" s="441"/>
      <c r="N869" s="441"/>
      <c r="O869" s="441"/>
      <c r="P869" s="441"/>
      <c r="Q869" s="441"/>
      <c r="R869" s="441"/>
      <c r="S869" s="441"/>
      <c r="T869" s="441"/>
      <c r="U869" s="441"/>
      <c r="V869" s="441"/>
      <c r="W869" s="441"/>
      <c r="X869" s="441"/>
      <c r="Y869" s="441"/>
      <c r="Z869" s="441"/>
      <c r="AA869" s="436"/>
      <c r="AB869" s="436"/>
      <c r="AC869" s="436"/>
      <c r="AD869" s="436"/>
      <c r="AE869" s="436"/>
      <c r="AF869" s="436"/>
      <c r="AG869" s="436"/>
      <c r="AH869" s="436"/>
      <c r="AI869" s="436"/>
      <c r="AJ869" s="436"/>
      <c r="AK869" s="436"/>
      <c r="AL869" s="436"/>
      <c r="AM869" s="436"/>
      <c r="AN869" s="436"/>
    </row>
    <row r="870" spans="1:40" ht="13">
      <c r="A870" s="40"/>
      <c r="B870" s="40"/>
      <c r="C870" s="441"/>
      <c r="D870" s="441"/>
      <c r="E870" s="441"/>
      <c r="F870" s="441"/>
      <c r="H870" s="441"/>
      <c r="I870" s="441"/>
      <c r="J870" s="441"/>
      <c r="K870" s="441"/>
      <c r="L870" s="441"/>
      <c r="M870" s="441"/>
      <c r="N870" s="441"/>
      <c r="O870" s="441"/>
      <c r="P870" s="441"/>
      <c r="Q870" s="441"/>
      <c r="R870" s="441"/>
      <c r="S870" s="441"/>
      <c r="T870" s="441"/>
      <c r="U870" s="441"/>
      <c r="V870" s="441"/>
      <c r="W870" s="441"/>
      <c r="X870" s="441"/>
      <c r="Y870" s="441"/>
      <c r="Z870" s="441"/>
      <c r="AA870" s="436"/>
      <c r="AB870" s="436"/>
      <c r="AC870" s="436"/>
      <c r="AD870" s="436"/>
      <c r="AE870" s="436"/>
      <c r="AF870" s="436"/>
      <c r="AG870" s="436"/>
      <c r="AH870" s="436"/>
      <c r="AI870" s="436"/>
      <c r="AJ870" s="436"/>
      <c r="AK870" s="436"/>
      <c r="AL870" s="436"/>
      <c r="AM870" s="436"/>
      <c r="AN870" s="436"/>
    </row>
    <row r="871" spans="1:40" ht="13">
      <c r="A871" s="40"/>
      <c r="B871" s="40"/>
      <c r="C871" s="441"/>
      <c r="D871" s="441"/>
      <c r="E871" s="441"/>
      <c r="F871" s="441"/>
      <c r="H871" s="441"/>
      <c r="I871" s="441"/>
      <c r="J871" s="441"/>
      <c r="K871" s="441"/>
      <c r="L871" s="441"/>
      <c r="M871" s="441"/>
      <c r="N871" s="441"/>
      <c r="O871" s="441"/>
      <c r="P871" s="441"/>
      <c r="Q871" s="441"/>
      <c r="R871" s="441"/>
      <c r="S871" s="441"/>
      <c r="T871" s="441"/>
      <c r="U871" s="441"/>
      <c r="V871" s="441"/>
      <c r="W871" s="441"/>
      <c r="X871" s="441"/>
      <c r="Y871" s="441"/>
      <c r="Z871" s="441"/>
      <c r="AA871" s="436"/>
      <c r="AB871" s="436"/>
      <c r="AC871" s="436"/>
      <c r="AD871" s="436"/>
      <c r="AE871" s="436"/>
      <c r="AF871" s="436"/>
      <c r="AG871" s="436"/>
      <c r="AH871" s="436"/>
      <c r="AI871" s="436"/>
      <c r="AJ871" s="436"/>
      <c r="AK871" s="436"/>
      <c r="AL871" s="436"/>
      <c r="AM871" s="436"/>
      <c r="AN871" s="436"/>
    </row>
    <row r="872" spans="1:40" ht="13">
      <c r="A872" s="40"/>
      <c r="B872" s="40"/>
      <c r="C872" s="441"/>
      <c r="D872" s="441"/>
      <c r="E872" s="441"/>
      <c r="F872" s="441"/>
      <c r="H872" s="441"/>
      <c r="I872" s="441"/>
      <c r="J872" s="441"/>
      <c r="K872" s="441"/>
      <c r="L872" s="441"/>
      <c r="M872" s="441"/>
      <c r="N872" s="441"/>
      <c r="O872" s="441"/>
      <c r="P872" s="441"/>
      <c r="Q872" s="441"/>
      <c r="R872" s="441"/>
      <c r="S872" s="441"/>
      <c r="T872" s="441"/>
      <c r="U872" s="441"/>
      <c r="V872" s="441"/>
      <c r="W872" s="441"/>
      <c r="X872" s="441"/>
      <c r="Y872" s="441"/>
      <c r="Z872" s="441"/>
      <c r="AA872" s="436"/>
      <c r="AB872" s="436"/>
      <c r="AC872" s="436"/>
      <c r="AD872" s="436"/>
      <c r="AE872" s="436"/>
      <c r="AF872" s="436"/>
      <c r="AG872" s="436"/>
      <c r="AH872" s="436"/>
      <c r="AI872" s="436"/>
      <c r="AJ872" s="436"/>
      <c r="AK872" s="436"/>
      <c r="AL872" s="436"/>
      <c r="AM872" s="436"/>
      <c r="AN872" s="436"/>
    </row>
    <row r="873" spans="1:40" ht="13">
      <c r="A873" s="40"/>
      <c r="B873" s="40"/>
      <c r="C873" s="441"/>
      <c r="D873" s="441"/>
      <c r="E873" s="441"/>
      <c r="F873" s="441"/>
      <c r="H873" s="441"/>
      <c r="I873" s="441"/>
      <c r="J873" s="441"/>
      <c r="K873" s="441"/>
      <c r="L873" s="441"/>
      <c r="M873" s="441"/>
      <c r="N873" s="441"/>
      <c r="O873" s="441"/>
      <c r="P873" s="441"/>
      <c r="Q873" s="441"/>
      <c r="R873" s="441"/>
      <c r="S873" s="441"/>
      <c r="T873" s="441"/>
      <c r="U873" s="441"/>
      <c r="V873" s="441"/>
      <c r="W873" s="441"/>
      <c r="X873" s="441"/>
      <c r="Y873" s="441"/>
      <c r="Z873" s="441"/>
      <c r="AA873" s="436"/>
      <c r="AB873" s="436"/>
      <c r="AC873" s="436"/>
      <c r="AD873" s="436"/>
      <c r="AE873" s="436"/>
      <c r="AF873" s="436"/>
      <c r="AG873" s="436"/>
      <c r="AH873" s="436"/>
      <c r="AI873" s="436"/>
      <c r="AJ873" s="436"/>
      <c r="AK873" s="436"/>
      <c r="AL873" s="436"/>
      <c r="AM873" s="436"/>
      <c r="AN873" s="436"/>
    </row>
    <row r="874" spans="1:40" ht="13">
      <c r="A874" s="40"/>
      <c r="B874" s="40"/>
      <c r="C874" s="441"/>
      <c r="D874" s="441"/>
      <c r="E874" s="441"/>
      <c r="F874" s="441"/>
      <c r="H874" s="441"/>
      <c r="I874" s="441"/>
      <c r="J874" s="441"/>
      <c r="K874" s="441"/>
      <c r="L874" s="441"/>
      <c r="M874" s="441"/>
      <c r="N874" s="441"/>
      <c r="O874" s="441"/>
      <c r="P874" s="441"/>
      <c r="Q874" s="441"/>
      <c r="R874" s="441"/>
      <c r="S874" s="441"/>
      <c r="T874" s="441"/>
      <c r="U874" s="441"/>
      <c r="V874" s="441"/>
      <c r="W874" s="441"/>
      <c r="X874" s="441"/>
      <c r="Y874" s="441"/>
      <c r="Z874" s="441"/>
      <c r="AA874" s="436"/>
      <c r="AB874" s="436"/>
      <c r="AC874" s="436"/>
      <c r="AD874" s="436"/>
      <c r="AE874" s="436"/>
      <c r="AF874" s="436"/>
      <c r="AG874" s="436"/>
      <c r="AH874" s="436"/>
      <c r="AI874" s="436"/>
      <c r="AJ874" s="436"/>
      <c r="AK874" s="436"/>
      <c r="AL874" s="436"/>
      <c r="AM874" s="436"/>
      <c r="AN874" s="436"/>
    </row>
    <row r="875" spans="1:40" ht="13">
      <c r="A875" s="40"/>
      <c r="B875" s="40"/>
      <c r="C875" s="441"/>
      <c r="D875" s="441"/>
      <c r="E875" s="441"/>
      <c r="F875" s="441"/>
      <c r="H875" s="441"/>
      <c r="I875" s="441"/>
      <c r="J875" s="441"/>
      <c r="K875" s="441"/>
      <c r="L875" s="441"/>
      <c r="M875" s="441"/>
      <c r="N875" s="441"/>
      <c r="O875" s="441"/>
      <c r="P875" s="441"/>
      <c r="Q875" s="441"/>
      <c r="R875" s="441"/>
      <c r="S875" s="441"/>
      <c r="T875" s="441"/>
      <c r="U875" s="441"/>
      <c r="V875" s="441"/>
      <c r="W875" s="441"/>
      <c r="X875" s="441"/>
      <c r="Y875" s="441"/>
      <c r="Z875" s="441"/>
      <c r="AA875" s="436"/>
      <c r="AB875" s="436"/>
      <c r="AC875" s="436"/>
      <c r="AD875" s="436"/>
      <c r="AE875" s="436"/>
      <c r="AF875" s="436"/>
      <c r="AG875" s="436"/>
      <c r="AH875" s="436"/>
      <c r="AI875" s="436"/>
      <c r="AJ875" s="436"/>
      <c r="AK875" s="436"/>
      <c r="AL875" s="436"/>
      <c r="AM875" s="436"/>
      <c r="AN875" s="436"/>
    </row>
    <row r="876" spans="1:40" ht="13">
      <c r="A876" s="40"/>
      <c r="B876" s="40"/>
      <c r="C876" s="441"/>
      <c r="D876" s="441"/>
      <c r="E876" s="441"/>
      <c r="F876" s="441"/>
      <c r="H876" s="441"/>
      <c r="I876" s="441"/>
      <c r="J876" s="441"/>
      <c r="K876" s="441"/>
      <c r="L876" s="441"/>
      <c r="M876" s="441"/>
      <c r="N876" s="441"/>
      <c r="O876" s="441"/>
      <c r="P876" s="441"/>
      <c r="Q876" s="441"/>
      <c r="R876" s="441"/>
      <c r="S876" s="441"/>
      <c r="T876" s="441"/>
      <c r="U876" s="441"/>
      <c r="V876" s="441"/>
      <c r="W876" s="441"/>
      <c r="X876" s="441"/>
      <c r="Y876" s="441"/>
      <c r="Z876" s="441"/>
      <c r="AA876" s="436"/>
      <c r="AB876" s="436"/>
      <c r="AC876" s="436"/>
      <c r="AD876" s="436"/>
      <c r="AE876" s="436"/>
      <c r="AF876" s="436"/>
      <c r="AG876" s="436"/>
      <c r="AH876" s="436"/>
      <c r="AI876" s="436"/>
      <c r="AJ876" s="436"/>
      <c r="AK876" s="436"/>
      <c r="AL876" s="436"/>
      <c r="AM876" s="436"/>
      <c r="AN876" s="436"/>
    </row>
    <row r="877" spans="1:40" ht="13">
      <c r="A877" s="40"/>
      <c r="B877" s="40"/>
      <c r="C877" s="441"/>
      <c r="D877" s="441"/>
      <c r="E877" s="441"/>
      <c r="F877" s="441"/>
      <c r="H877" s="441"/>
      <c r="I877" s="441"/>
      <c r="J877" s="441"/>
      <c r="K877" s="441"/>
      <c r="L877" s="441"/>
      <c r="M877" s="441"/>
      <c r="N877" s="441"/>
      <c r="O877" s="441"/>
      <c r="P877" s="441"/>
      <c r="Q877" s="441"/>
      <c r="R877" s="441"/>
      <c r="S877" s="441"/>
      <c r="T877" s="441"/>
      <c r="U877" s="441"/>
      <c r="V877" s="441"/>
      <c r="W877" s="441"/>
      <c r="X877" s="441"/>
      <c r="Y877" s="441"/>
      <c r="Z877" s="441"/>
      <c r="AA877" s="436"/>
      <c r="AB877" s="436"/>
      <c r="AC877" s="436"/>
      <c r="AD877" s="436"/>
      <c r="AE877" s="436"/>
      <c r="AF877" s="436"/>
      <c r="AG877" s="436"/>
      <c r="AH877" s="436"/>
      <c r="AI877" s="436"/>
      <c r="AJ877" s="436"/>
      <c r="AK877" s="436"/>
      <c r="AL877" s="436"/>
      <c r="AM877" s="436"/>
      <c r="AN877" s="436"/>
    </row>
    <row r="878" spans="1:40" ht="13">
      <c r="A878" s="40"/>
      <c r="B878" s="40"/>
      <c r="C878" s="441"/>
      <c r="D878" s="441"/>
      <c r="E878" s="441"/>
      <c r="F878" s="441"/>
      <c r="H878" s="441"/>
      <c r="I878" s="441"/>
      <c r="J878" s="441"/>
      <c r="K878" s="441"/>
      <c r="L878" s="441"/>
      <c r="M878" s="441"/>
      <c r="N878" s="441"/>
      <c r="O878" s="441"/>
      <c r="P878" s="441"/>
      <c r="Q878" s="441"/>
      <c r="R878" s="441"/>
      <c r="S878" s="441"/>
      <c r="T878" s="441"/>
      <c r="U878" s="441"/>
      <c r="V878" s="441"/>
      <c r="W878" s="441"/>
      <c r="X878" s="441"/>
      <c r="Y878" s="441"/>
      <c r="Z878" s="441"/>
      <c r="AA878" s="436"/>
      <c r="AB878" s="436"/>
      <c r="AC878" s="436"/>
      <c r="AD878" s="436"/>
      <c r="AE878" s="436"/>
      <c r="AF878" s="436"/>
      <c r="AG878" s="436"/>
      <c r="AH878" s="436"/>
      <c r="AI878" s="436"/>
      <c r="AJ878" s="436"/>
      <c r="AK878" s="436"/>
      <c r="AL878" s="436"/>
      <c r="AM878" s="436"/>
      <c r="AN878" s="436"/>
    </row>
    <row r="879" spans="1:40" ht="13">
      <c r="A879" s="40"/>
      <c r="B879" s="40"/>
      <c r="C879" s="441"/>
      <c r="D879" s="441"/>
      <c r="E879" s="441"/>
      <c r="F879" s="441"/>
      <c r="H879" s="441"/>
      <c r="I879" s="441"/>
      <c r="J879" s="441"/>
      <c r="K879" s="441"/>
      <c r="L879" s="441"/>
      <c r="M879" s="441"/>
      <c r="N879" s="441"/>
      <c r="O879" s="441"/>
      <c r="P879" s="441"/>
      <c r="Q879" s="441"/>
      <c r="R879" s="441"/>
      <c r="S879" s="441"/>
      <c r="T879" s="441"/>
      <c r="U879" s="441"/>
      <c r="V879" s="441"/>
      <c r="W879" s="441"/>
      <c r="X879" s="441"/>
      <c r="Y879" s="441"/>
      <c r="Z879" s="441"/>
      <c r="AA879" s="436"/>
      <c r="AB879" s="436"/>
      <c r="AC879" s="436"/>
      <c r="AD879" s="436"/>
      <c r="AE879" s="436"/>
      <c r="AF879" s="436"/>
      <c r="AG879" s="436"/>
      <c r="AH879" s="436"/>
      <c r="AI879" s="436"/>
      <c r="AJ879" s="436"/>
      <c r="AK879" s="436"/>
      <c r="AL879" s="436"/>
      <c r="AM879" s="436"/>
      <c r="AN879" s="436"/>
    </row>
    <row r="880" spans="1:40" ht="13">
      <c r="A880" s="40"/>
      <c r="B880" s="40"/>
      <c r="C880" s="441"/>
      <c r="D880" s="441"/>
      <c r="E880" s="441"/>
      <c r="F880" s="441"/>
      <c r="H880" s="441"/>
      <c r="I880" s="441"/>
      <c r="J880" s="441"/>
      <c r="K880" s="441"/>
      <c r="L880" s="441"/>
      <c r="M880" s="441"/>
      <c r="N880" s="441"/>
      <c r="O880" s="441"/>
      <c r="P880" s="441"/>
      <c r="Q880" s="441"/>
      <c r="R880" s="441"/>
      <c r="S880" s="441"/>
      <c r="T880" s="441"/>
      <c r="U880" s="441"/>
      <c r="V880" s="441"/>
      <c r="W880" s="441"/>
      <c r="X880" s="441"/>
      <c r="Y880" s="441"/>
      <c r="Z880" s="441"/>
      <c r="AA880" s="436"/>
      <c r="AB880" s="436"/>
      <c r="AC880" s="436"/>
      <c r="AD880" s="436"/>
      <c r="AE880" s="436"/>
      <c r="AF880" s="436"/>
      <c r="AG880" s="436"/>
      <c r="AH880" s="436"/>
      <c r="AI880" s="436"/>
      <c r="AJ880" s="436"/>
      <c r="AK880" s="436"/>
      <c r="AL880" s="436"/>
      <c r="AM880" s="436"/>
      <c r="AN880" s="436"/>
    </row>
    <row r="881" spans="1:40" ht="13">
      <c r="A881" s="40"/>
      <c r="B881" s="40"/>
      <c r="C881" s="441"/>
      <c r="D881" s="441"/>
      <c r="E881" s="441"/>
      <c r="F881" s="441"/>
      <c r="H881" s="441"/>
      <c r="I881" s="441"/>
      <c r="J881" s="441"/>
      <c r="K881" s="441"/>
      <c r="L881" s="441"/>
      <c r="M881" s="441"/>
      <c r="N881" s="441"/>
      <c r="O881" s="441"/>
      <c r="P881" s="441"/>
      <c r="Q881" s="441"/>
      <c r="R881" s="441"/>
      <c r="S881" s="441"/>
      <c r="T881" s="441"/>
      <c r="U881" s="441"/>
      <c r="V881" s="441"/>
      <c r="W881" s="441"/>
      <c r="X881" s="441"/>
      <c r="Y881" s="441"/>
      <c r="Z881" s="441"/>
      <c r="AA881" s="436"/>
      <c r="AB881" s="436"/>
      <c r="AC881" s="436"/>
      <c r="AD881" s="436"/>
      <c r="AE881" s="436"/>
      <c r="AF881" s="436"/>
      <c r="AG881" s="436"/>
      <c r="AH881" s="436"/>
      <c r="AI881" s="436"/>
      <c r="AJ881" s="436"/>
      <c r="AK881" s="436"/>
      <c r="AL881" s="436"/>
      <c r="AM881" s="436"/>
      <c r="AN881" s="436"/>
    </row>
    <row r="882" spans="1:40" ht="13">
      <c r="A882" s="40"/>
      <c r="B882" s="40"/>
      <c r="C882" s="441"/>
      <c r="D882" s="441"/>
      <c r="E882" s="441"/>
      <c r="F882" s="441"/>
      <c r="H882" s="441"/>
      <c r="I882" s="441"/>
      <c r="J882" s="441"/>
      <c r="K882" s="441"/>
      <c r="L882" s="441"/>
      <c r="M882" s="441"/>
      <c r="N882" s="441"/>
      <c r="O882" s="441"/>
      <c r="P882" s="441"/>
      <c r="Q882" s="441"/>
      <c r="R882" s="441"/>
      <c r="S882" s="441"/>
      <c r="T882" s="441"/>
      <c r="U882" s="441"/>
      <c r="V882" s="441"/>
      <c r="W882" s="441"/>
      <c r="X882" s="441"/>
      <c r="Y882" s="441"/>
      <c r="Z882" s="441"/>
      <c r="AA882" s="436"/>
      <c r="AB882" s="436"/>
      <c r="AC882" s="436"/>
      <c r="AD882" s="436"/>
      <c r="AE882" s="436"/>
      <c r="AF882" s="436"/>
      <c r="AG882" s="436"/>
      <c r="AH882" s="436"/>
      <c r="AI882" s="436"/>
      <c r="AJ882" s="436"/>
      <c r="AK882" s="436"/>
      <c r="AL882" s="436"/>
      <c r="AM882" s="436"/>
      <c r="AN882" s="436"/>
    </row>
    <row r="883" spans="1:40" ht="13">
      <c r="A883" s="40"/>
      <c r="B883" s="40"/>
      <c r="C883" s="441"/>
      <c r="D883" s="441"/>
      <c r="E883" s="441"/>
      <c r="F883" s="441"/>
      <c r="H883" s="441"/>
      <c r="I883" s="441"/>
      <c r="J883" s="441"/>
      <c r="K883" s="441"/>
      <c r="L883" s="441"/>
      <c r="M883" s="441"/>
      <c r="N883" s="441"/>
      <c r="O883" s="441"/>
      <c r="P883" s="441"/>
      <c r="Q883" s="441"/>
      <c r="R883" s="441"/>
      <c r="S883" s="441"/>
      <c r="T883" s="441"/>
      <c r="U883" s="441"/>
      <c r="V883" s="441"/>
      <c r="W883" s="441"/>
      <c r="X883" s="441"/>
      <c r="Y883" s="441"/>
      <c r="Z883" s="441"/>
      <c r="AA883" s="436"/>
      <c r="AB883" s="436"/>
      <c r="AC883" s="436"/>
      <c r="AD883" s="436"/>
      <c r="AE883" s="436"/>
      <c r="AF883" s="436"/>
      <c r="AG883" s="436"/>
      <c r="AH883" s="436"/>
      <c r="AI883" s="436"/>
      <c r="AJ883" s="436"/>
      <c r="AK883" s="436"/>
      <c r="AL883" s="436"/>
      <c r="AM883" s="436"/>
      <c r="AN883" s="436"/>
    </row>
    <row r="884" spans="1:40" ht="13">
      <c r="A884" s="40"/>
      <c r="B884" s="40"/>
      <c r="C884" s="441"/>
      <c r="D884" s="441"/>
      <c r="E884" s="441"/>
      <c r="F884" s="441"/>
      <c r="H884" s="441"/>
      <c r="I884" s="441"/>
      <c r="J884" s="441"/>
      <c r="K884" s="441"/>
      <c r="L884" s="441"/>
      <c r="M884" s="441"/>
      <c r="N884" s="441"/>
      <c r="O884" s="441"/>
      <c r="P884" s="441"/>
      <c r="Q884" s="441"/>
      <c r="R884" s="441"/>
      <c r="S884" s="441"/>
      <c r="T884" s="441"/>
      <c r="U884" s="441"/>
      <c r="V884" s="441"/>
      <c r="W884" s="441"/>
      <c r="X884" s="441"/>
      <c r="Y884" s="441"/>
      <c r="Z884" s="441"/>
      <c r="AA884" s="436"/>
      <c r="AB884" s="436"/>
      <c r="AC884" s="436"/>
      <c r="AD884" s="436"/>
      <c r="AE884" s="436"/>
      <c r="AF884" s="436"/>
      <c r="AG884" s="436"/>
      <c r="AH884" s="436"/>
      <c r="AI884" s="436"/>
      <c r="AJ884" s="436"/>
      <c r="AK884" s="436"/>
      <c r="AL884" s="436"/>
      <c r="AM884" s="436"/>
      <c r="AN884" s="436"/>
    </row>
    <row r="885" spans="1:40" ht="13">
      <c r="A885" s="40"/>
      <c r="B885" s="40"/>
      <c r="C885" s="441"/>
      <c r="D885" s="441"/>
      <c r="E885" s="441"/>
      <c r="F885" s="441"/>
      <c r="H885" s="441"/>
      <c r="I885" s="441"/>
      <c r="J885" s="441"/>
      <c r="K885" s="441"/>
      <c r="L885" s="441"/>
      <c r="M885" s="441"/>
      <c r="N885" s="441"/>
      <c r="O885" s="441"/>
      <c r="P885" s="441"/>
      <c r="Q885" s="441"/>
      <c r="R885" s="441"/>
      <c r="S885" s="441"/>
      <c r="T885" s="441"/>
      <c r="U885" s="441"/>
      <c r="V885" s="441"/>
      <c r="W885" s="441"/>
      <c r="X885" s="441"/>
      <c r="Y885" s="441"/>
      <c r="Z885" s="441"/>
      <c r="AA885" s="436"/>
      <c r="AB885" s="436"/>
      <c r="AC885" s="436"/>
      <c r="AD885" s="436"/>
      <c r="AE885" s="436"/>
      <c r="AF885" s="436"/>
      <c r="AG885" s="436"/>
      <c r="AH885" s="436"/>
      <c r="AI885" s="436"/>
      <c r="AJ885" s="436"/>
      <c r="AK885" s="436"/>
      <c r="AL885" s="436"/>
      <c r="AM885" s="436"/>
      <c r="AN885" s="436"/>
    </row>
    <row r="886" spans="1:40" ht="13">
      <c r="A886" s="40"/>
      <c r="B886" s="40"/>
      <c r="C886" s="441"/>
      <c r="D886" s="441"/>
      <c r="E886" s="441"/>
      <c r="F886" s="441"/>
      <c r="H886" s="441"/>
      <c r="I886" s="441"/>
      <c r="J886" s="441"/>
      <c r="K886" s="441"/>
      <c r="L886" s="441"/>
      <c r="M886" s="441"/>
      <c r="N886" s="441"/>
      <c r="O886" s="441"/>
      <c r="P886" s="441"/>
      <c r="Q886" s="441"/>
      <c r="R886" s="441"/>
      <c r="S886" s="441"/>
      <c r="T886" s="441"/>
      <c r="U886" s="441"/>
      <c r="V886" s="441"/>
      <c r="W886" s="441"/>
      <c r="X886" s="441"/>
      <c r="Y886" s="441"/>
      <c r="Z886" s="441"/>
      <c r="AA886" s="436"/>
      <c r="AB886" s="436"/>
      <c r="AC886" s="436"/>
      <c r="AD886" s="436"/>
      <c r="AE886" s="436"/>
      <c r="AF886" s="436"/>
      <c r="AG886" s="436"/>
      <c r="AH886" s="436"/>
      <c r="AI886" s="436"/>
      <c r="AJ886" s="436"/>
      <c r="AK886" s="436"/>
      <c r="AL886" s="436"/>
      <c r="AM886" s="436"/>
      <c r="AN886" s="436"/>
    </row>
    <row r="887" spans="1:40" ht="13">
      <c r="A887" s="40"/>
      <c r="B887" s="40"/>
      <c r="C887" s="441"/>
      <c r="D887" s="441"/>
      <c r="E887" s="441"/>
      <c r="F887" s="441"/>
      <c r="H887" s="441"/>
      <c r="I887" s="441"/>
      <c r="J887" s="441"/>
      <c r="K887" s="441"/>
      <c r="L887" s="441"/>
      <c r="M887" s="441"/>
      <c r="N887" s="441"/>
      <c r="O887" s="441"/>
      <c r="P887" s="441"/>
      <c r="Q887" s="441"/>
      <c r="R887" s="441"/>
      <c r="S887" s="441"/>
      <c r="T887" s="441"/>
      <c r="U887" s="441"/>
      <c r="V887" s="441"/>
      <c r="W887" s="441"/>
      <c r="X887" s="441"/>
      <c r="Y887" s="441"/>
      <c r="Z887" s="441"/>
      <c r="AA887" s="436"/>
      <c r="AB887" s="436"/>
      <c r="AC887" s="436"/>
      <c r="AD887" s="436"/>
      <c r="AE887" s="436"/>
      <c r="AF887" s="436"/>
      <c r="AG887" s="436"/>
      <c r="AH887" s="436"/>
      <c r="AI887" s="436"/>
      <c r="AJ887" s="436"/>
      <c r="AK887" s="436"/>
      <c r="AL887" s="436"/>
      <c r="AM887" s="436"/>
      <c r="AN887" s="436"/>
    </row>
    <row r="888" spans="1:40" ht="13">
      <c r="A888" s="40"/>
      <c r="B888" s="40"/>
      <c r="C888" s="441"/>
      <c r="D888" s="441"/>
      <c r="E888" s="441"/>
      <c r="F888" s="441"/>
      <c r="H888" s="441"/>
      <c r="I888" s="441"/>
      <c r="J888" s="441"/>
      <c r="K888" s="441"/>
      <c r="L888" s="441"/>
      <c r="M888" s="441"/>
      <c r="N888" s="441"/>
      <c r="O888" s="441"/>
      <c r="P888" s="441"/>
      <c r="Q888" s="441"/>
      <c r="R888" s="441"/>
      <c r="S888" s="441"/>
      <c r="T888" s="441"/>
      <c r="U888" s="441"/>
      <c r="V888" s="441"/>
      <c r="W888" s="441"/>
      <c r="X888" s="441"/>
      <c r="Y888" s="441"/>
      <c r="Z888" s="441"/>
      <c r="AA888" s="436"/>
      <c r="AB888" s="436"/>
      <c r="AC888" s="436"/>
      <c r="AD888" s="436"/>
      <c r="AE888" s="436"/>
      <c r="AF888" s="436"/>
      <c r="AG888" s="436"/>
      <c r="AH888" s="436"/>
      <c r="AI888" s="436"/>
      <c r="AJ888" s="436"/>
      <c r="AK888" s="436"/>
      <c r="AL888" s="436"/>
      <c r="AM888" s="436"/>
      <c r="AN888" s="436"/>
    </row>
    <row r="889" spans="1:40" ht="13">
      <c r="A889" s="40"/>
      <c r="B889" s="40"/>
      <c r="C889" s="441"/>
      <c r="D889" s="441"/>
      <c r="E889" s="441"/>
      <c r="F889" s="441"/>
      <c r="H889" s="441"/>
      <c r="I889" s="441"/>
      <c r="J889" s="441"/>
      <c r="K889" s="441"/>
      <c r="L889" s="441"/>
      <c r="M889" s="441"/>
      <c r="N889" s="441"/>
      <c r="O889" s="441"/>
      <c r="P889" s="441"/>
      <c r="Q889" s="441"/>
      <c r="R889" s="441"/>
      <c r="S889" s="441"/>
      <c r="T889" s="441"/>
      <c r="U889" s="441"/>
      <c r="V889" s="441"/>
      <c r="W889" s="441"/>
      <c r="X889" s="441"/>
      <c r="Y889" s="441"/>
      <c r="Z889" s="441"/>
      <c r="AA889" s="436"/>
      <c r="AB889" s="436"/>
      <c r="AC889" s="436"/>
      <c r="AD889" s="436"/>
      <c r="AE889" s="436"/>
      <c r="AF889" s="436"/>
      <c r="AG889" s="436"/>
      <c r="AH889" s="436"/>
      <c r="AI889" s="436"/>
      <c r="AJ889" s="436"/>
      <c r="AK889" s="436"/>
      <c r="AL889" s="436"/>
      <c r="AM889" s="436"/>
      <c r="AN889" s="436"/>
    </row>
    <row r="890" spans="1:40" ht="13">
      <c r="A890" s="40"/>
      <c r="B890" s="40"/>
      <c r="C890" s="441"/>
      <c r="D890" s="441"/>
      <c r="E890" s="441"/>
      <c r="F890" s="441"/>
      <c r="H890" s="441"/>
      <c r="I890" s="441"/>
      <c r="J890" s="441"/>
      <c r="K890" s="441"/>
      <c r="L890" s="441"/>
      <c r="M890" s="441"/>
      <c r="N890" s="441"/>
      <c r="O890" s="441"/>
      <c r="P890" s="441"/>
      <c r="Q890" s="441"/>
      <c r="R890" s="441"/>
      <c r="S890" s="441"/>
      <c r="T890" s="441"/>
      <c r="U890" s="441"/>
      <c r="V890" s="441"/>
      <c r="W890" s="441"/>
      <c r="X890" s="441"/>
      <c r="Y890" s="441"/>
      <c r="Z890" s="441"/>
      <c r="AA890" s="436"/>
      <c r="AB890" s="436"/>
      <c r="AC890" s="436"/>
      <c r="AD890" s="436"/>
      <c r="AE890" s="436"/>
      <c r="AF890" s="436"/>
      <c r="AG890" s="436"/>
      <c r="AH890" s="436"/>
      <c r="AI890" s="436"/>
      <c r="AJ890" s="436"/>
      <c r="AK890" s="436"/>
      <c r="AL890" s="436"/>
      <c r="AM890" s="436"/>
      <c r="AN890" s="436"/>
    </row>
    <row r="891" spans="1:40" ht="13">
      <c r="A891" s="40"/>
      <c r="B891" s="40"/>
      <c r="C891" s="441"/>
      <c r="D891" s="441"/>
      <c r="E891" s="441"/>
      <c r="F891" s="441"/>
      <c r="H891" s="441"/>
      <c r="I891" s="441"/>
      <c r="J891" s="441"/>
      <c r="K891" s="441"/>
      <c r="L891" s="441"/>
      <c r="M891" s="441"/>
      <c r="N891" s="441"/>
      <c r="O891" s="441"/>
      <c r="P891" s="441"/>
      <c r="Q891" s="441"/>
      <c r="R891" s="441"/>
      <c r="S891" s="441"/>
      <c r="T891" s="441"/>
      <c r="U891" s="441"/>
      <c r="V891" s="441"/>
      <c r="W891" s="441"/>
      <c r="X891" s="441"/>
      <c r="Y891" s="441"/>
      <c r="Z891" s="441"/>
      <c r="AA891" s="436"/>
      <c r="AB891" s="436"/>
      <c r="AC891" s="436"/>
      <c r="AD891" s="436"/>
      <c r="AE891" s="436"/>
      <c r="AF891" s="436"/>
      <c r="AG891" s="436"/>
      <c r="AH891" s="436"/>
      <c r="AI891" s="436"/>
      <c r="AJ891" s="436"/>
      <c r="AK891" s="436"/>
      <c r="AL891" s="436"/>
      <c r="AM891" s="436"/>
      <c r="AN891" s="436"/>
    </row>
    <row r="892" spans="1:40" ht="13">
      <c r="A892" s="40"/>
      <c r="B892" s="40"/>
      <c r="C892" s="441"/>
      <c r="D892" s="441"/>
      <c r="E892" s="441"/>
      <c r="F892" s="441"/>
      <c r="H892" s="441"/>
      <c r="I892" s="441"/>
      <c r="J892" s="441"/>
      <c r="K892" s="441"/>
      <c r="L892" s="441"/>
      <c r="M892" s="441"/>
      <c r="N892" s="441"/>
      <c r="O892" s="441"/>
      <c r="P892" s="441"/>
      <c r="Q892" s="441"/>
      <c r="R892" s="441"/>
      <c r="S892" s="441"/>
      <c r="T892" s="441"/>
      <c r="U892" s="441"/>
      <c r="V892" s="441"/>
      <c r="W892" s="441"/>
      <c r="X892" s="441"/>
      <c r="Y892" s="441"/>
      <c r="Z892" s="441"/>
      <c r="AA892" s="436"/>
      <c r="AB892" s="436"/>
      <c r="AC892" s="436"/>
      <c r="AD892" s="436"/>
      <c r="AE892" s="436"/>
      <c r="AF892" s="436"/>
      <c r="AG892" s="436"/>
      <c r="AH892" s="436"/>
      <c r="AI892" s="436"/>
      <c r="AJ892" s="436"/>
      <c r="AK892" s="436"/>
      <c r="AL892" s="436"/>
      <c r="AM892" s="436"/>
      <c r="AN892" s="436"/>
    </row>
    <row r="893" spans="1:40" ht="13">
      <c r="A893" s="40"/>
      <c r="B893" s="40"/>
      <c r="C893" s="441"/>
      <c r="D893" s="441"/>
      <c r="E893" s="441"/>
      <c r="F893" s="441"/>
      <c r="H893" s="441"/>
      <c r="I893" s="441"/>
      <c r="J893" s="441"/>
      <c r="K893" s="441"/>
      <c r="L893" s="441"/>
      <c r="M893" s="441"/>
      <c r="N893" s="441"/>
      <c r="O893" s="441"/>
      <c r="P893" s="441"/>
      <c r="Q893" s="441"/>
      <c r="R893" s="441"/>
      <c r="S893" s="441"/>
      <c r="T893" s="441"/>
      <c r="U893" s="441"/>
      <c r="V893" s="441"/>
      <c r="W893" s="441"/>
      <c r="X893" s="441"/>
      <c r="Y893" s="441"/>
      <c r="Z893" s="441"/>
      <c r="AA893" s="436"/>
      <c r="AB893" s="436"/>
      <c r="AC893" s="436"/>
      <c r="AD893" s="436"/>
      <c r="AE893" s="436"/>
      <c r="AF893" s="436"/>
      <c r="AG893" s="436"/>
      <c r="AH893" s="436"/>
      <c r="AI893" s="436"/>
      <c r="AJ893" s="436"/>
      <c r="AK893" s="436"/>
      <c r="AL893" s="436"/>
      <c r="AM893" s="436"/>
      <c r="AN893" s="436"/>
    </row>
    <row r="894" spans="1:40" ht="13">
      <c r="A894" s="40"/>
      <c r="B894" s="40"/>
      <c r="C894" s="441"/>
      <c r="D894" s="441"/>
      <c r="E894" s="441"/>
      <c r="F894" s="441"/>
      <c r="H894" s="441"/>
      <c r="I894" s="441"/>
      <c r="J894" s="441"/>
      <c r="K894" s="441"/>
      <c r="L894" s="441"/>
      <c r="M894" s="441"/>
      <c r="N894" s="441"/>
      <c r="O894" s="441"/>
      <c r="P894" s="441"/>
      <c r="Q894" s="441"/>
      <c r="R894" s="441"/>
      <c r="S894" s="441"/>
      <c r="T894" s="441"/>
      <c r="U894" s="441"/>
      <c r="V894" s="441"/>
      <c r="W894" s="441"/>
      <c r="X894" s="441"/>
      <c r="Y894" s="441"/>
      <c r="Z894" s="441"/>
      <c r="AA894" s="436"/>
      <c r="AB894" s="436"/>
      <c r="AC894" s="436"/>
      <c r="AD894" s="436"/>
      <c r="AE894" s="436"/>
      <c r="AF894" s="436"/>
      <c r="AG894" s="436"/>
      <c r="AH894" s="436"/>
      <c r="AI894" s="436"/>
      <c r="AJ894" s="436"/>
      <c r="AK894" s="436"/>
      <c r="AL894" s="436"/>
      <c r="AM894" s="436"/>
      <c r="AN894" s="436"/>
    </row>
    <row r="895" spans="1:40" ht="13">
      <c r="A895" s="40"/>
      <c r="B895" s="40"/>
      <c r="C895" s="441"/>
      <c r="D895" s="441"/>
      <c r="E895" s="441"/>
      <c r="F895" s="441"/>
      <c r="H895" s="441"/>
      <c r="I895" s="441"/>
      <c r="J895" s="441"/>
      <c r="K895" s="441"/>
      <c r="L895" s="441"/>
      <c r="M895" s="441"/>
      <c r="N895" s="441"/>
      <c r="O895" s="441"/>
      <c r="P895" s="441"/>
      <c r="Q895" s="441"/>
      <c r="R895" s="441"/>
      <c r="S895" s="441"/>
      <c r="T895" s="441"/>
      <c r="U895" s="441"/>
      <c r="V895" s="441"/>
      <c r="W895" s="441"/>
      <c r="X895" s="441"/>
      <c r="Y895" s="441"/>
      <c r="Z895" s="441"/>
      <c r="AA895" s="436"/>
      <c r="AB895" s="436"/>
      <c r="AC895" s="436"/>
      <c r="AD895" s="436"/>
      <c r="AE895" s="436"/>
      <c r="AF895" s="436"/>
      <c r="AG895" s="436"/>
      <c r="AH895" s="436"/>
      <c r="AI895" s="436"/>
      <c r="AJ895" s="436"/>
      <c r="AK895" s="436"/>
      <c r="AL895" s="436"/>
      <c r="AM895" s="436"/>
      <c r="AN895" s="436"/>
    </row>
    <row r="896" spans="1:40" ht="13">
      <c r="A896" s="40"/>
      <c r="B896" s="40"/>
      <c r="C896" s="441"/>
      <c r="D896" s="441"/>
      <c r="E896" s="441"/>
      <c r="F896" s="441"/>
      <c r="H896" s="441"/>
      <c r="I896" s="441"/>
      <c r="J896" s="441"/>
      <c r="K896" s="441"/>
      <c r="L896" s="441"/>
      <c r="M896" s="441"/>
      <c r="N896" s="441"/>
      <c r="O896" s="441"/>
      <c r="P896" s="441"/>
      <c r="Q896" s="441"/>
      <c r="R896" s="441"/>
      <c r="S896" s="441"/>
      <c r="T896" s="441"/>
      <c r="U896" s="441"/>
      <c r="V896" s="441"/>
      <c r="W896" s="441"/>
      <c r="X896" s="441"/>
      <c r="Y896" s="441"/>
      <c r="Z896" s="441"/>
      <c r="AA896" s="436"/>
      <c r="AB896" s="436"/>
      <c r="AC896" s="436"/>
      <c r="AD896" s="436"/>
      <c r="AE896" s="436"/>
      <c r="AF896" s="436"/>
      <c r="AG896" s="436"/>
      <c r="AH896" s="436"/>
      <c r="AI896" s="436"/>
      <c r="AJ896" s="436"/>
      <c r="AK896" s="436"/>
      <c r="AL896" s="436"/>
      <c r="AM896" s="436"/>
      <c r="AN896" s="436"/>
    </row>
    <row r="897" spans="1:40" ht="13">
      <c r="A897" s="40"/>
      <c r="B897" s="40"/>
      <c r="C897" s="441"/>
      <c r="D897" s="441"/>
      <c r="E897" s="441"/>
      <c r="F897" s="441"/>
      <c r="H897" s="441"/>
      <c r="I897" s="441"/>
      <c r="J897" s="441"/>
      <c r="K897" s="441"/>
      <c r="L897" s="441"/>
      <c r="M897" s="441"/>
      <c r="N897" s="441"/>
      <c r="O897" s="441"/>
      <c r="P897" s="441"/>
      <c r="Q897" s="441"/>
      <c r="R897" s="441"/>
      <c r="S897" s="441"/>
      <c r="T897" s="441"/>
      <c r="U897" s="441"/>
      <c r="V897" s="441"/>
      <c r="W897" s="441"/>
      <c r="X897" s="441"/>
      <c r="Y897" s="441"/>
      <c r="Z897" s="441"/>
      <c r="AA897" s="436"/>
      <c r="AB897" s="436"/>
      <c r="AC897" s="436"/>
      <c r="AD897" s="436"/>
      <c r="AE897" s="436"/>
      <c r="AF897" s="436"/>
      <c r="AG897" s="436"/>
      <c r="AH897" s="436"/>
      <c r="AI897" s="436"/>
      <c r="AJ897" s="436"/>
      <c r="AK897" s="436"/>
      <c r="AL897" s="436"/>
      <c r="AM897" s="436"/>
      <c r="AN897" s="436"/>
    </row>
    <row r="898" spans="1:40" ht="13">
      <c r="A898" s="40"/>
      <c r="B898" s="40"/>
      <c r="C898" s="441"/>
      <c r="D898" s="441"/>
      <c r="E898" s="441"/>
      <c r="F898" s="441"/>
      <c r="H898" s="441"/>
      <c r="I898" s="441"/>
      <c r="J898" s="441"/>
      <c r="K898" s="441"/>
      <c r="L898" s="441"/>
      <c r="M898" s="441"/>
      <c r="N898" s="441"/>
      <c r="O898" s="441"/>
      <c r="P898" s="441"/>
      <c r="Q898" s="441"/>
      <c r="R898" s="441"/>
      <c r="S898" s="441"/>
      <c r="T898" s="441"/>
      <c r="U898" s="441"/>
      <c r="V898" s="441"/>
      <c r="W898" s="441"/>
      <c r="X898" s="441"/>
      <c r="Y898" s="441"/>
      <c r="Z898" s="441"/>
      <c r="AA898" s="436"/>
      <c r="AB898" s="436"/>
      <c r="AC898" s="436"/>
      <c r="AD898" s="436"/>
      <c r="AE898" s="436"/>
      <c r="AF898" s="436"/>
      <c r="AG898" s="436"/>
      <c r="AH898" s="436"/>
      <c r="AI898" s="436"/>
      <c r="AJ898" s="436"/>
      <c r="AK898" s="436"/>
      <c r="AL898" s="436"/>
      <c r="AM898" s="436"/>
      <c r="AN898" s="436"/>
    </row>
    <row r="899" spans="1:40" ht="13">
      <c r="A899" s="40"/>
      <c r="B899" s="40"/>
      <c r="C899" s="441"/>
      <c r="D899" s="441"/>
      <c r="E899" s="441"/>
      <c r="F899" s="441"/>
      <c r="H899" s="441"/>
      <c r="I899" s="441"/>
      <c r="J899" s="441"/>
      <c r="K899" s="441"/>
      <c r="L899" s="441"/>
      <c r="M899" s="441"/>
      <c r="N899" s="441"/>
      <c r="O899" s="441"/>
      <c r="P899" s="441"/>
      <c r="Q899" s="441"/>
      <c r="R899" s="441"/>
      <c r="S899" s="441"/>
      <c r="T899" s="441"/>
      <c r="U899" s="441"/>
      <c r="V899" s="441"/>
      <c r="W899" s="441"/>
      <c r="X899" s="441"/>
      <c r="Y899" s="441"/>
      <c r="Z899" s="441"/>
      <c r="AA899" s="436"/>
      <c r="AB899" s="436"/>
      <c r="AC899" s="436"/>
      <c r="AD899" s="436"/>
      <c r="AE899" s="436"/>
      <c r="AF899" s="436"/>
      <c r="AG899" s="436"/>
      <c r="AH899" s="436"/>
      <c r="AI899" s="436"/>
      <c r="AJ899" s="436"/>
      <c r="AK899" s="436"/>
      <c r="AL899" s="436"/>
      <c r="AM899" s="436"/>
      <c r="AN899" s="436"/>
    </row>
    <row r="900" spans="1:40" ht="13">
      <c r="A900" s="40"/>
      <c r="B900" s="40"/>
      <c r="C900" s="441"/>
      <c r="D900" s="441"/>
      <c r="E900" s="441"/>
      <c r="F900" s="441"/>
      <c r="H900" s="441"/>
      <c r="I900" s="441"/>
      <c r="J900" s="441"/>
      <c r="K900" s="441"/>
      <c r="L900" s="441"/>
      <c r="M900" s="441"/>
      <c r="N900" s="441"/>
      <c r="O900" s="441"/>
      <c r="P900" s="441"/>
      <c r="Q900" s="441"/>
      <c r="R900" s="441"/>
      <c r="S900" s="441"/>
      <c r="T900" s="441"/>
      <c r="U900" s="441"/>
      <c r="V900" s="441"/>
      <c r="W900" s="441"/>
      <c r="X900" s="441"/>
      <c r="Y900" s="441"/>
      <c r="Z900" s="441"/>
      <c r="AA900" s="436"/>
      <c r="AB900" s="436"/>
      <c r="AC900" s="436"/>
      <c r="AD900" s="436"/>
      <c r="AE900" s="436"/>
      <c r="AF900" s="436"/>
      <c r="AG900" s="436"/>
      <c r="AH900" s="436"/>
      <c r="AI900" s="436"/>
      <c r="AJ900" s="436"/>
      <c r="AK900" s="436"/>
      <c r="AL900" s="436"/>
      <c r="AM900" s="436"/>
      <c r="AN900" s="436"/>
    </row>
    <row r="901" spans="1:40" ht="13">
      <c r="A901" s="40"/>
      <c r="B901" s="40"/>
      <c r="C901" s="441"/>
      <c r="D901" s="441"/>
      <c r="E901" s="441"/>
      <c r="F901" s="441"/>
      <c r="H901" s="441"/>
      <c r="I901" s="441"/>
      <c r="J901" s="441"/>
      <c r="K901" s="441"/>
      <c r="L901" s="441"/>
      <c r="M901" s="441"/>
      <c r="N901" s="441"/>
      <c r="O901" s="441"/>
      <c r="P901" s="441"/>
      <c r="Q901" s="441"/>
      <c r="R901" s="441"/>
      <c r="S901" s="441"/>
      <c r="T901" s="441"/>
      <c r="U901" s="441"/>
      <c r="V901" s="441"/>
      <c r="W901" s="441"/>
      <c r="X901" s="441"/>
      <c r="Y901" s="441"/>
      <c r="Z901" s="441"/>
      <c r="AA901" s="436"/>
      <c r="AB901" s="436"/>
      <c r="AC901" s="436"/>
      <c r="AD901" s="436"/>
      <c r="AE901" s="436"/>
      <c r="AF901" s="436"/>
      <c r="AG901" s="436"/>
      <c r="AH901" s="436"/>
      <c r="AI901" s="436"/>
      <c r="AJ901" s="436"/>
      <c r="AK901" s="436"/>
      <c r="AL901" s="436"/>
      <c r="AM901" s="436"/>
      <c r="AN901" s="436"/>
    </row>
    <row r="902" spans="1:40" ht="13">
      <c r="A902" s="40"/>
      <c r="B902" s="40"/>
      <c r="C902" s="441"/>
      <c r="D902" s="441"/>
      <c r="E902" s="441"/>
      <c r="F902" s="441"/>
      <c r="H902" s="441"/>
      <c r="I902" s="441"/>
      <c r="J902" s="441"/>
      <c r="K902" s="441"/>
      <c r="L902" s="441"/>
      <c r="M902" s="441"/>
      <c r="N902" s="441"/>
      <c r="O902" s="441"/>
      <c r="P902" s="441"/>
      <c r="Q902" s="441"/>
      <c r="R902" s="441"/>
      <c r="S902" s="441"/>
      <c r="T902" s="441"/>
      <c r="U902" s="441"/>
      <c r="V902" s="441"/>
      <c r="W902" s="441"/>
      <c r="X902" s="441"/>
      <c r="Y902" s="441"/>
      <c r="Z902" s="441"/>
      <c r="AA902" s="436"/>
      <c r="AB902" s="436"/>
      <c r="AC902" s="436"/>
      <c r="AD902" s="436"/>
      <c r="AE902" s="436"/>
      <c r="AF902" s="436"/>
      <c r="AG902" s="436"/>
      <c r="AH902" s="436"/>
      <c r="AI902" s="436"/>
      <c r="AJ902" s="436"/>
      <c r="AK902" s="436"/>
      <c r="AL902" s="436"/>
      <c r="AM902" s="436"/>
      <c r="AN902" s="436"/>
    </row>
    <row r="903" spans="1:40" ht="13">
      <c r="A903" s="40"/>
      <c r="B903" s="40"/>
      <c r="C903" s="441"/>
      <c r="D903" s="441"/>
      <c r="E903" s="441"/>
      <c r="F903" s="441"/>
      <c r="H903" s="441"/>
      <c r="I903" s="441"/>
      <c r="J903" s="441"/>
      <c r="K903" s="441"/>
      <c r="L903" s="441"/>
      <c r="M903" s="441"/>
      <c r="N903" s="441"/>
      <c r="O903" s="441"/>
      <c r="P903" s="441"/>
      <c r="Q903" s="441"/>
      <c r="R903" s="441"/>
      <c r="S903" s="441"/>
      <c r="T903" s="441"/>
      <c r="U903" s="441"/>
      <c r="V903" s="441"/>
      <c r="W903" s="441"/>
      <c r="X903" s="441"/>
      <c r="Y903" s="441"/>
      <c r="Z903" s="441"/>
      <c r="AA903" s="436"/>
      <c r="AB903" s="436"/>
      <c r="AC903" s="436"/>
      <c r="AD903" s="436"/>
      <c r="AE903" s="436"/>
      <c r="AF903" s="436"/>
      <c r="AG903" s="436"/>
      <c r="AH903" s="436"/>
      <c r="AI903" s="436"/>
      <c r="AJ903" s="436"/>
      <c r="AK903" s="436"/>
      <c r="AL903" s="436"/>
      <c r="AM903" s="436"/>
      <c r="AN903" s="436"/>
    </row>
    <row r="904" spans="1:40" ht="13">
      <c r="A904" s="40"/>
      <c r="B904" s="40"/>
      <c r="C904" s="441"/>
      <c r="D904" s="441"/>
      <c r="E904" s="441"/>
      <c r="F904" s="441"/>
      <c r="H904" s="441"/>
      <c r="I904" s="441"/>
      <c r="J904" s="441"/>
      <c r="K904" s="441"/>
      <c r="L904" s="441"/>
      <c r="M904" s="441"/>
      <c r="N904" s="441"/>
      <c r="O904" s="441"/>
      <c r="P904" s="441"/>
      <c r="Q904" s="441"/>
      <c r="R904" s="441"/>
      <c r="S904" s="441"/>
      <c r="T904" s="441"/>
      <c r="U904" s="441"/>
      <c r="V904" s="441"/>
      <c r="W904" s="441"/>
      <c r="X904" s="441"/>
      <c r="Y904" s="441"/>
      <c r="Z904" s="441"/>
      <c r="AA904" s="436"/>
      <c r="AB904" s="436"/>
      <c r="AC904" s="436"/>
      <c r="AD904" s="436"/>
      <c r="AE904" s="436"/>
      <c r="AF904" s="436"/>
      <c r="AG904" s="436"/>
      <c r="AH904" s="436"/>
      <c r="AI904" s="436"/>
      <c r="AJ904" s="436"/>
      <c r="AK904" s="436"/>
      <c r="AL904" s="436"/>
      <c r="AM904" s="436"/>
      <c r="AN904" s="436"/>
    </row>
    <row r="905" spans="1:40" ht="13">
      <c r="A905" s="40"/>
      <c r="B905" s="40"/>
      <c r="C905" s="441"/>
      <c r="D905" s="441"/>
      <c r="E905" s="441"/>
      <c r="F905" s="441"/>
      <c r="H905" s="441"/>
      <c r="I905" s="441"/>
      <c r="J905" s="441"/>
      <c r="K905" s="441"/>
      <c r="L905" s="441"/>
      <c r="M905" s="441"/>
      <c r="N905" s="441"/>
      <c r="O905" s="441"/>
      <c r="P905" s="441"/>
      <c r="Q905" s="441"/>
      <c r="R905" s="441"/>
      <c r="S905" s="441"/>
      <c r="T905" s="441"/>
      <c r="U905" s="441"/>
      <c r="V905" s="441"/>
      <c r="W905" s="441"/>
      <c r="X905" s="441"/>
      <c r="Y905" s="441"/>
      <c r="Z905" s="441"/>
      <c r="AA905" s="436"/>
      <c r="AB905" s="436"/>
      <c r="AC905" s="436"/>
      <c r="AD905" s="436"/>
      <c r="AE905" s="436"/>
      <c r="AF905" s="436"/>
      <c r="AG905" s="436"/>
      <c r="AH905" s="436"/>
      <c r="AI905" s="436"/>
      <c r="AJ905" s="436"/>
      <c r="AK905" s="436"/>
      <c r="AL905" s="436"/>
      <c r="AM905" s="436"/>
      <c r="AN905" s="436"/>
    </row>
    <row r="906" spans="1:40" ht="13">
      <c r="A906" s="40"/>
      <c r="B906" s="40"/>
      <c r="C906" s="441"/>
      <c r="D906" s="441"/>
      <c r="E906" s="441"/>
      <c r="F906" s="441"/>
      <c r="H906" s="441"/>
      <c r="I906" s="441"/>
      <c r="J906" s="441"/>
      <c r="K906" s="441"/>
      <c r="L906" s="441"/>
      <c r="M906" s="441"/>
      <c r="N906" s="441"/>
      <c r="O906" s="441"/>
      <c r="P906" s="441"/>
      <c r="Q906" s="441"/>
      <c r="R906" s="441"/>
      <c r="S906" s="441"/>
      <c r="T906" s="441"/>
      <c r="U906" s="441"/>
      <c r="V906" s="441"/>
      <c r="W906" s="441"/>
      <c r="X906" s="441"/>
      <c r="Y906" s="441"/>
      <c r="Z906" s="441"/>
      <c r="AA906" s="436"/>
      <c r="AB906" s="436"/>
      <c r="AC906" s="436"/>
      <c r="AD906" s="436"/>
      <c r="AE906" s="436"/>
      <c r="AF906" s="436"/>
      <c r="AG906" s="436"/>
      <c r="AH906" s="436"/>
      <c r="AI906" s="436"/>
      <c r="AJ906" s="436"/>
      <c r="AK906" s="436"/>
      <c r="AL906" s="436"/>
      <c r="AM906" s="436"/>
      <c r="AN906" s="436"/>
    </row>
    <row r="907" spans="1:40" ht="13">
      <c r="A907" s="40"/>
      <c r="B907" s="40"/>
      <c r="C907" s="441"/>
      <c r="D907" s="441"/>
      <c r="E907" s="441"/>
      <c r="F907" s="441"/>
      <c r="H907" s="441"/>
      <c r="I907" s="441"/>
      <c r="J907" s="441"/>
      <c r="K907" s="441"/>
      <c r="L907" s="441"/>
      <c r="M907" s="441"/>
      <c r="N907" s="441"/>
      <c r="O907" s="441"/>
      <c r="P907" s="441"/>
      <c r="Q907" s="441"/>
      <c r="R907" s="441"/>
      <c r="S907" s="441"/>
      <c r="T907" s="441"/>
      <c r="U907" s="441"/>
      <c r="V907" s="441"/>
      <c r="W907" s="441"/>
      <c r="X907" s="441"/>
      <c r="Y907" s="441"/>
      <c r="Z907" s="441"/>
      <c r="AA907" s="436"/>
      <c r="AB907" s="436"/>
      <c r="AC907" s="436"/>
      <c r="AD907" s="436"/>
      <c r="AE907" s="436"/>
      <c r="AF907" s="436"/>
      <c r="AG907" s="436"/>
      <c r="AH907" s="436"/>
      <c r="AI907" s="436"/>
      <c r="AJ907" s="436"/>
      <c r="AK907" s="436"/>
      <c r="AL907" s="436"/>
      <c r="AM907" s="436"/>
      <c r="AN907" s="436"/>
    </row>
    <row r="908" spans="1:40" ht="13">
      <c r="A908" s="40"/>
      <c r="B908" s="40"/>
      <c r="C908" s="441"/>
      <c r="D908" s="441"/>
      <c r="E908" s="441"/>
      <c r="F908" s="441"/>
      <c r="H908" s="441"/>
      <c r="I908" s="441"/>
      <c r="J908" s="441"/>
      <c r="K908" s="441"/>
      <c r="L908" s="441"/>
      <c r="M908" s="441"/>
      <c r="N908" s="441"/>
      <c r="O908" s="441"/>
      <c r="P908" s="441"/>
      <c r="Q908" s="441"/>
      <c r="R908" s="441"/>
      <c r="S908" s="441"/>
      <c r="T908" s="441"/>
      <c r="U908" s="441"/>
      <c r="V908" s="441"/>
      <c r="W908" s="441"/>
      <c r="X908" s="441"/>
      <c r="Y908" s="441"/>
      <c r="Z908" s="441"/>
      <c r="AA908" s="436"/>
      <c r="AB908" s="436"/>
      <c r="AC908" s="436"/>
      <c r="AD908" s="436"/>
      <c r="AE908" s="436"/>
      <c r="AF908" s="436"/>
      <c r="AG908" s="436"/>
      <c r="AH908" s="436"/>
      <c r="AI908" s="436"/>
      <c r="AJ908" s="436"/>
      <c r="AK908" s="436"/>
      <c r="AL908" s="436"/>
      <c r="AM908" s="436"/>
      <c r="AN908" s="436"/>
    </row>
    <row r="909" spans="1:40" ht="13">
      <c r="A909" s="40"/>
      <c r="B909" s="40"/>
      <c r="C909" s="441"/>
      <c r="D909" s="441"/>
      <c r="E909" s="441"/>
      <c r="F909" s="441"/>
      <c r="H909" s="441"/>
      <c r="I909" s="441"/>
      <c r="J909" s="441"/>
      <c r="K909" s="441"/>
      <c r="L909" s="441"/>
      <c r="M909" s="441"/>
      <c r="N909" s="441"/>
      <c r="O909" s="441"/>
      <c r="P909" s="441"/>
      <c r="Q909" s="441"/>
      <c r="R909" s="441"/>
      <c r="S909" s="441"/>
      <c r="T909" s="441"/>
      <c r="U909" s="441"/>
      <c r="V909" s="441"/>
      <c r="W909" s="441"/>
      <c r="X909" s="441"/>
      <c r="Y909" s="441"/>
      <c r="Z909" s="441"/>
      <c r="AA909" s="436"/>
      <c r="AB909" s="436"/>
      <c r="AC909" s="436"/>
      <c r="AD909" s="436"/>
      <c r="AE909" s="436"/>
      <c r="AF909" s="436"/>
      <c r="AG909" s="436"/>
      <c r="AH909" s="436"/>
      <c r="AI909" s="436"/>
      <c r="AJ909" s="436"/>
      <c r="AK909" s="436"/>
      <c r="AL909" s="436"/>
      <c r="AM909" s="436"/>
      <c r="AN909" s="436"/>
    </row>
    <row r="910" spans="1:40" ht="13">
      <c r="A910" s="40"/>
      <c r="B910" s="40"/>
      <c r="C910" s="441"/>
      <c r="D910" s="441"/>
      <c r="E910" s="441"/>
      <c r="F910" s="441"/>
      <c r="H910" s="441"/>
      <c r="I910" s="441"/>
      <c r="J910" s="441"/>
      <c r="K910" s="441"/>
      <c r="L910" s="441"/>
      <c r="M910" s="441"/>
      <c r="N910" s="441"/>
      <c r="O910" s="441"/>
      <c r="P910" s="441"/>
      <c r="Q910" s="441"/>
      <c r="R910" s="441"/>
      <c r="S910" s="441"/>
      <c r="T910" s="441"/>
      <c r="U910" s="441"/>
      <c r="V910" s="441"/>
      <c r="W910" s="441"/>
      <c r="X910" s="441"/>
      <c r="Y910" s="441"/>
      <c r="Z910" s="441"/>
      <c r="AA910" s="436"/>
      <c r="AB910" s="436"/>
      <c r="AC910" s="436"/>
      <c r="AD910" s="436"/>
      <c r="AE910" s="436"/>
      <c r="AF910" s="436"/>
      <c r="AG910" s="436"/>
      <c r="AH910" s="436"/>
      <c r="AI910" s="436"/>
      <c r="AJ910" s="436"/>
      <c r="AK910" s="436"/>
      <c r="AL910" s="436"/>
      <c r="AM910" s="436"/>
      <c r="AN910" s="436"/>
    </row>
    <row r="911" spans="1:40" ht="13">
      <c r="A911" s="40"/>
      <c r="B911" s="40"/>
      <c r="C911" s="441"/>
      <c r="D911" s="441"/>
      <c r="E911" s="441"/>
      <c r="F911" s="441"/>
      <c r="H911" s="441"/>
      <c r="I911" s="441"/>
      <c r="J911" s="441"/>
      <c r="K911" s="441"/>
      <c r="L911" s="441"/>
      <c r="M911" s="441"/>
      <c r="N911" s="441"/>
      <c r="O911" s="441"/>
      <c r="P911" s="441"/>
      <c r="Q911" s="441"/>
      <c r="R911" s="441"/>
      <c r="S911" s="441"/>
      <c r="T911" s="441"/>
      <c r="U911" s="441"/>
      <c r="V911" s="441"/>
      <c r="W911" s="441"/>
      <c r="X911" s="441"/>
      <c r="Y911" s="441"/>
      <c r="Z911" s="441"/>
      <c r="AA911" s="436"/>
      <c r="AB911" s="436"/>
      <c r="AC911" s="436"/>
      <c r="AD911" s="436"/>
      <c r="AE911" s="436"/>
      <c r="AF911" s="436"/>
      <c r="AG911" s="436"/>
      <c r="AH911" s="436"/>
      <c r="AI911" s="436"/>
      <c r="AJ911" s="436"/>
      <c r="AK911" s="436"/>
      <c r="AL911" s="436"/>
      <c r="AM911" s="436"/>
      <c r="AN911" s="436"/>
    </row>
    <row r="912" spans="1:40" ht="13">
      <c r="A912" s="40"/>
      <c r="B912" s="40"/>
      <c r="C912" s="441"/>
      <c r="D912" s="441"/>
      <c r="E912" s="441"/>
      <c r="F912" s="441"/>
      <c r="H912" s="441"/>
      <c r="I912" s="441"/>
      <c r="J912" s="441"/>
      <c r="K912" s="441"/>
      <c r="L912" s="441"/>
      <c r="M912" s="441"/>
      <c r="N912" s="441"/>
      <c r="O912" s="441"/>
      <c r="P912" s="441"/>
      <c r="Q912" s="441"/>
      <c r="R912" s="441"/>
      <c r="S912" s="441"/>
      <c r="T912" s="441"/>
      <c r="U912" s="441"/>
      <c r="V912" s="441"/>
      <c r="W912" s="441"/>
      <c r="X912" s="441"/>
      <c r="Y912" s="441"/>
      <c r="Z912" s="441"/>
      <c r="AA912" s="436"/>
      <c r="AB912" s="436"/>
      <c r="AC912" s="436"/>
      <c r="AD912" s="436"/>
      <c r="AE912" s="436"/>
      <c r="AF912" s="436"/>
      <c r="AG912" s="436"/>
      <c r="AH912" s="436"/>
      <c r="AI912" s="436"/>
      <c r="AJ912" s="436"/>
      <c r="AK912" s="436"/>
      <c r="AL912" s="436"/>
      <c r="AM912" s="436"/>
      <c r="AN912" s="436"/>
    </row>
    <row r="913" spans="1:40" ht="13">
      <c r="A913" s="40"/>
      <c r="B913" s="40"/>
      <c r="C913" s="441"/>
      <c r="D913" s="441"/>
      <c r="E913" s="441"/>
      <c r="F913" s="441"/>
      <c r="H913" s="441"/>
      <c r="I913" s="441"/>
      <c r="J913" s="441"/>
      <c r="K913" s="441"/>
      <c r="L913" s="441"/>
      <c r="M913" s="441"/>
      <c r="N913" s="441"/>
      <c r="O913" s="441"/>
      <c r="P913" s="441"/>
      <c r="Q913" s="441"/>
      <c r="R913" s="441"/>
      <c r="S913" s="441"/>
      <c r="T913" s="441"/>
      <c r="U913" s="441"/>
      <c r="V913" s="441"/>
      <c r="W913" s="441"/>
      <c r="X913" s="441"/>
      <c r="Y913" s="441"/>
      <c r="Z913" s="441"/>
      <c r="AA913" s="436"/>
      <c r="AB913" s="436"/>
      <c r="AC913" s="436"/>
      <c r="AD913" s="436"/>
      <c r="AE913" s="436"/>
      <c r="AF913" s="436"/>
      <c r="AG913" s="436"/>
      <c r="AH913" s="436"/>
      <c r="AI913" s="436"/>
      <c r="AJ913" s="436"/>
      <c r="AK913" s="436"/>
      <c r="AL913" s="436"/>
      <c r="AM913" s="436"/>
      <c r="AN913" s="436"/>
    </row>
    <row r="914" spans="1:40" ht="13">
      <c r="A914" s="40"/>
      <c r="B914" s="40"/>
      <c r="C914" s="441"/>
      <c r="D914" s="441"/>
      <c r="E914" s="441"/>
      <c r="F914" s="441"/>
      <c r="H914" s="441"/>
      <c r="I914" s="441"/>
      <c r="J914" s="441"/>
      <c r="K914" s="441"/>
      <c r="L914" s="441"/>
      <c r="M914" s="441"/>
      <c r="N914" s="441"/>
      <c r="O914" s="441"/>
      <c r="P914" s="441"/>
      <c r="Q914" s="441"/>
      <c r="R914" s="441"/>
      <c r="S914" s="441"/>
      <c r="T914" s="441"/>
      <c r="U914" s="441"/>
      <c r="V914" s="441"/>
      <c r="W914" s="441"/>
      <c r="X914" s="441"/>
      <c r="Y914" s="441"/>
      <c r="Z914" s="441"/>
      <c r="AA914" s="436"/>
      <c r="AB914" s="436"/>
      <c r="AC914" s="436"/>
      <c r="AD914" s="436"/>
      <c r="AE914" s="436"/>
      <c r="AF914" s="436"/>
      <c r="AG914" s="436"/>
      <c r="AH914" s="436"/>
      <c r="AI914" s="436"/>
      <c r="AJ914" s="436"/>
      <c r="AK914" s="436"/>
      <c r="AL914" s="436"/>
      <c r="AM914" s="436"/>
      <c r="AN914" s="436"/>
    </row>
    <row r="915" spans="1:40" ht="13">
      <c r="A915" s="40"/>
      <c r="B915" s="40"/>
      <c r="C915" s="441"/>
      <c r="D915" s="441"/>
      <c r="E915" s="441"/>
      <c r="F915" s="441"/>
      <c r="H915" s="441"/>
      <c r="I915" s="441"/>
      <c r="J915" s="441"/>
      <c r="K915" s="441"/>
      <c r="L915" s="441"/>
      <c r="M915" s="441"/>
      <c r="N915" s="441"/>
      <c r="O915" s="441"/>
      <c r="P915" s="441"/>
      <c r="Q915" s="441"/>
      <c r="R915" s="441"/>
      <c r="S915" s="441"/>
      <c r="T915" s="441"/>
      <c r="U915" s="441"/>
      <c r="V915" s="441"/>
      <c r="W915" s="441"/>
      <c r="X915" s="441"/>
      <c r="Y915" s="441"/>
      <c r="Z915" s="441"/>
      <c r="AA915" s="436"/>
      <c r="AB915" s="436"/>
      <c r="AC915" s="436"/>
      <c r="AD915" s="436"/>
      <c r="AE915" s="436"/>
      <c r="AF915" s="436"/>
      <c r="AG915" s="436"/>
      <c r="AH915" s="436"/>
      <c r="AI915" s="436"/>
      <c r="AJ915" s="436"/>
      <c r="AK915" s="436"/>
      <c r="AL915" s="436"/>
      <c r="AM915" s="436"/>
      <c r="AN915" s="436"/>
    </row>
    <row r="916" spans="1:40" ht="13">
      <c r="A916" s="40"/>
      <c r="B916" s="40"/>
      <c r="C916" s="441"/>
      <c r="D916" s="441"/>
      <c r="E916" s="441"/>
      <c r="F916" s="441"/>
      <c r="H916" s="441"/>
      <c r="I916" s="441"/>
      <c r="J916" s="441"/>
      <c r="K916" s="441"/>
      <c r="L916" s="441"/>
      <c r="M916" s="441"/>
      <c r="N916" s="441"/>
      <c r="O916" s="441"/>
      <c r="P916" s="441"/>
      <c r="Q916" s="441"/>
      <c r="R916" s="441"/>
      <c r="S916" s="441"/>
      <c r="T916" s="441"/>
      <c r="U916" s="441"/>
      <c r="V916" s="441"/>
      <c r="W916" s="441"/>
      <c r="X916" s="441"/>
      <c r="Y916" s="441"/>
      <c r="Z916" s="441"/>
      <c r="AA916" s="436"/>
      <c r="AB916" s="436"/>
      <c r="AC916" s="436"/>
      <c r="AD916" s="436"/>
      <c r="AE916" s="436"/>
      <c r="AF916" s="436"/>
      <c r="AG916" s="436"/>
      <c r="AH916" s="436"/>
      <c r="AI916" s="436"/>
      <c r="AJ916" s="436"/>
      <c r="AK916" s="436"/>
      <c r="AL916" s="436"/>
      <c r="AM916" s="436"/>
      <c r="AN916" s="436"/>
    </row>
    <row r="917" spans="1:40" ht="13">
      <c r="A917" s="40"/>
      <c r="B917" s="40"/>
      <c r="C917" s="441"/>
      <c r="D917" s="441"/>
      <c r="E917" s="441"/>
      <c r="F917" s="441"/>
      <c r="H917" s="441"/>
      <c r="I917" s="441"/>
      <c r="J917" s="441"/>
      <c r="K917" s="441"/>
      <c r="L917" s="441"/>
      <c r="M917" s="441"/>
      <c r="N917" s="441"/>
      <c r="O917" s="441"/>
      <c r="P917" s="441"/>
      <c r="Q917" s="441"/>
      <c r="R917" s="441"/>
      <c r="S917" s="441"/>
      <c r="T917" s="441"/>
      <c r="U917" s="441"/>
      <c r="V917" s="441"/>
      <c r="W917" s="441"/>
      <c r="X917" s="441"/>
      <c r="Y917" s="441"/>
      <c r="Z917" s="441"/>
      <c r="AA917" s="436"/>
      <c r="AB917" s="436"/>
      <c r="AC917" s="436"/>
      <c r="AD917" s="436"/>
      <c r="AE917" s="436"/>
      <c r="AF917" s="436"/>
      <c r="AG917" s="436"/>
      <c r="AH917" s="436"/>
      <c r="AI917" s="436"/>
      <c r="AJ917" s="436"/>
      <c r="AK917" s="436"/>
      <c r="AL917" s="436"/>
      <c r="AM917" s="436"/>
      <c r="AN917" s="436"/>
    </row>
    <row r="918" spans="1:40" ht="13">
      <c r="A918" s="40"/>
      <c r="B918" s="40"/>
      <c r="C918" s="441"/>
      <c r="D918" s="441"/>
      <c r="E918" s="441"/>
      <c r="F918" s="441"/>
      <c r="H918" s="441"/>
      <c r="I918" s="441"/>
      <c r="J918" s="441"/>
      <c r="K918" s="441"/>
      <c r="L918" s="441"/>
      <c r="M918" s="441"/>
      <c r="N918" s="441"/>
      <c r="O918" s="441"/>
      <c r="P918" s="441"/>
      <c r="Q918" s="441"/>
      <c r="R918" s="441"/>
      <c r="S918" s="441"/>
      <c r="T918" s="441"/>
      <c r="U918" s="441"/>
      <c r="V918" s="441"/>
      <c r="W918" s="441"/>
      <c r="X918" s="441"/>
      <c r="Y918" s="441"/>
      <c r="Z918" s="441"/>
      <c r="AA918" s="436"/>
      <c r="AB918" s="436"/>
      <c r="AC918" s="436"/>
      <c r="AD918" s="436"/>
      <c r="AE918" s="436"/>
      <c r="AF918" s="436"/>
      <c r="AG918" s="436"/>
      <c r="AH918" s="436"/>
      <c r="AI918" s="436"/>
      <c r="AJ918" s="436"/>
      <c r="AK918" s="436"/>
      <c r="AL918" s="436"/>
      <c r="AM918" s="436"/>
      <c r="AN918" s="436"/>
    </row>
    <row r="919" spans="1:40" ht="13">
      <c r="A919" s="40"/>
      <c r="B919" s="40"/>
      <c r="C919" s="441"/>
      <c r="D919" s="441"/>
      <c r="E919" s="441"/>
      <c r="F919" s="441"/>
      <c r="H919" s="441"/>
      <c r="I919" s="441"/>
      <c r="J919" s="441"/>
      <c r="K919" s="441"/>
      <c r="L919" s="441"/>
      <c r="M919" s="441"/>
      <c r="N919" s="441"/>
      <c r="O919" s="441"/>
      <c r="P919" s="441"/>
      <c r="Q919" s="441"/>
      <c r="R919" s="441"/>
      <c r="S919" s="441"/>
      <c r="T919" s="441"/>
      <c r="U919" s="441"/>
      <c r="V919" s="441"/>
      <c r="W919" s="441"/>
      <c r="X919" s="441"/>
      <c r="Y919" s="441"/>
      <c r="Z919" s="441"/>
      <c r="AA919" s="436"/>
      <c r="AB919" s="436"/>
      <c r="AC919" s="436"/>
      <c r="AD919" s="436"/>
      <c r="AE919" s="436"/>
      <c r="AF919" s="436"/>
      <c r="AG919" s="436"/>
      <c r="AH919" s="436"/>
      <c r="AI919" s="436"/>
      <c r="AJ919" s="436"/>
      <c r="AK919" s="436"/>
      <c r="AL919" s="436"/>
      <c r="AM919" s="436"/>
      <c r="AN919" s="436"/>
    </row>
    <row r="920" spans="1:40" ht="13">
      <c r="A920" s="40"/>
      <c r="B920" s="40"/>
      <c r="C920" s="441"/>
      <c r="D920" s="441"/>
      <c r="E920" s="441"/>
      <c r="F920" s="441"/>
      <c r="H920" s="441"/>
      <c r="I920" s="441"/>
      <c r="J920" s="441"/>
      <c r="K920" s="441"/>
      <c r="L920" s="441"/>
      <c r="M920" s="441"/>
      <c r="N920" s="441"/>
      <c r="O920" s="441"/>
      <c r="P920" s="441"/>
      <c r="Q920" s="441"/>
      <c r="R920" s="441"/>
      <c r="S920" s="441"/>
      <c r="T920" s="441"/>
      <c r="U920" s="441"/>
      <c r="V920" s="441"/>
      <c r="W920" s="441"/>
      <c r="X920" s="441"/>
      <c r="Y920" s="441"/>
      <c r="Z920" s="441"/>
      <c r="AA920" s="436"/>
      <c r="AB920" s="436"/>
      <c r="AC920" s="436"/>
      <c r="AD920" s="436"/>
      <c r="AE920" s="436"/>
      <c r="AF920" s="436"/>
      <c r="AG920" s="436"/>
      <c r="AH920" s="436"/>
      <c r="AI920" s="436"/>
      <c r="AJ920" s="436"/>
      <c r="AK920" s="436"/>
      <c r="AL920" s="436"/>
      <c r="AM920" s="436"/>
      <c r="AN920" s="436"/>
    </row>
    <row r="921" spans="1:40" ht="13">
      <c r="A921" s="40"/>
      <c r="B921" s="40"/>
      <c r="C921" s="441"/>
      <c r="D921" s="441"/>
      <c r="E921" s="441"/>
      <c r="F921" s="441"/>
      <c r="H921" s="441"/>
      <c r="I921" s="441"/>
      <c r="J921" s="441"/>
      <c r="K921" s="441"/>
      <c r="L921" s="441"/>
      <c r="M921" s="441"/>
      <c r="N921" s="441"/>
      <c r="O921" s="441"/>
      <c r="P921" s="441"/>
      <c r="Q921" s="441"/>
      <c r="R921" s="441"/>
      <c r="S921" s="441"/>
      <c r="T921" s="441"/>
      <c r="U921" s="441"/>
      <c r="V921" s="441"/>
      <c r="W921" s="441"/>
      <c r="X921" s="441"/>
      <c r="Y921" s="441"/>
      <c r="Z921" s="441"/>
      <c r="AA921" s="436"/>
      <c r="AB921" s="436"/>
      <c r="AC921" s="436"/>
      <c r="AD921" s="436"/>
      <c r="AE921" s="436"/>
      <c r="AF921" s="436"/>
      <c r="AG921" s="436"/>
      <c r="AH921" s="436"/>
      <c r="AI921" s="436"/>
      <c r="AJ921" s="436"/>
      <c r="AK921" s="436"/>
      <c r="AL921" s="436"/>
      <c r="AM921" s="436"/>
      <c r="AN921" s="436"/>
    </row>
    <row r="922" spans="1:40" ht="13">
      <c r="A922" s="40"/>
      <c r="B922" s="40"/>
      <c r="C922" s="441"/>
      <c r="D922" s="441"/>
      <c r="E922" s="441"/>
      <c r="F922" s="441"/>
      <c r="H922" s="441"/>
      <c r="I922" s="441"/>
      <c r="J922" s="441"/>
      <c r="K922" s="441"/>
      <c r="L922" s="441"/>
      <c r="M922" s="441"/>
      <c r="N922" s="441"/>
      <c r="O922" s="441"/>
      <c r="P922" s="441"/>
      <c r="Q922" s="441"/>
      <c r="R922" s="441"/>
      <c r="S922" s="441"/>
      <c r="T922" s="441"/>
      <c r="U922" s="441"/>
      <c r="V922" s="441"/>
      <c r="W922" s="441"/>
      <c r="X922" s="441"/>
      <c r="Y922" s="441"/>
      <c r="Z922" s="441"/>
      <c r="AA922" s="436"/>
      <c r="AB922" s="436"/>
      <c r="AC922" s="436"/>
      <c r="AD922" s="436"/>
      <c r="AE922" s="436"/>
      <c r="AF922" s="436"/>
      <c r="AG922" s="436"/>
      <c r="AH922" s="436"/>
      <c r="AI922" s="436"/>
      <c r="AJ922" s="436"/>
      <c r="AK922" s="436"/>
      <c r="AL922" s="436"/>
      <c r="AM922" s="436"/>
      <c r="AN922" s="436"/>
    </row>
    <row r="923" spans="1:40" ht="13">
      <c r="A923" s="40"/>
      <c r="B923" s="40"/>
      <c r="C923" s="441"/>
      <c r="D923" s="441"/>
      <c r="E923" s="441"/>
      <c r="F923" s="441"/>
      <c r="H923" s="441"/>
      <c r="I923" s="441"/>
      <c r="J923" s="441"/>
      <c r="K923" s="441"/>
      <c r="L923" s="441"/>
      <c r="M923" s="441"/>
      <c r="N923" s="441"/>
      <c r="O923" s="441"/>
      <c r="P923" s="441"/>
      <c r="Q923" s="441"/>
      <c r="R923" s="441"/>
      <c r="S923" s="441"/>
      <c r="T923" s="441"/>
      <c r="U923" s="441"/>
      <c r="V923" s="441"/>
      <c r="W923" s="441"/>
      <c r="X923" s="441"/>
      <c r="Y923" s="441"/>
      <c r="Z923" s="441"/>
      <c r="AA923" s="436"/>
      <c r="AB923" s="436"/>
      <c r="AC923" s="436"/>
      <c r="AD923" s="436"/>
      <c r="AE923" s="436"/>
      <c r="AF923" s="436"/>
      <c r="AG923" s="436"/>
      <c r="AH923" s="436"/>
      <c r="AI923" s="436"/>
      <c r="AJ923" s="436"/>
      <c r="AK923" s="436"/>
      <c r="AL923" s="436"/>
      <c r="AM923" s="436"/>
      <c r="AN923" s="436"/>
    </row>
    <row r="924" spans="1:40" ht="13">
      <c r="A924" s="40"/>
      <c r="B924" s="40"/>
      <c r="C924" s="441"/>
      <c r="D924" s="441"/>
      <c r="E924" s="441"/>
      <c r="F924" s="441"/>
      <c r="H924" s="441"/>
      <c r="I924" s="441"/>
      <c r="J924" s="441"/>
      <c r="K924" s="441"/>
      <c r="L924" s="441"/>
      <c r="M924" s="441"/>
      <c r="N924" s="441"/>
      <c r="O924" s="441"/>
      <c r="P924" s="441"/>
      <c r="Q924" s="441"/>
      <c r="R924" s="441"/>
      <c r="S924" s="441"/>
      <c r="T924" s="441"/>
      <c r="U924" s="441"/>
      <c r="V924" s="441"/>
      <c r="W924" s="441"/>
      <c r="X924" s="441"/>
      <c r="Y924" s="441"/>
      <c r="Z924" s="441"/>
      <c r="AA924" s="436"/>
      <c r="AB924" s="436"/>
      <c r="AC924" s="436"/>
      <c r="AD924" s="436"/>
      <c r="AE924" s="436"/>
      <c r="AF924" s="436"/>
      <c r="AG924" s="436"/>
      <c r="AH924" s="436"/>
      <c r="AI924" s="436"/>
      <c r="AJ924" s="436"/>
      <c r="AK924" s="436"/>
      <c r="AL924" s="436"/>
      <c r="AM924" s="436"/>
      <c r="AN924" s="436"/>
    </row>
    <row r="925" spans="1:40" ht="13">
      <c r="A925" s="40"/>
      <c r="B925" s="40"/>
      <c r="C925" s="441"/>
      <c r="D925" s="441"/>
      <c r="E925" s="441"/>
      <c r="F925" s="441"/>
      <c r="H925" s="441"/>
      <c r="I925" s="441"/>
      <c r="J925" s="441"/>
      <c r="K925" s="441"/>
      <c r="L925" s="441"/>
      <c r="M925" s="441"/>
      <c r="N925" s="441"/>
      <c r="O925" s="441"/>
      <c r="P925" s="441"/>
      <c r="Q925" s="441"/>
      <c r="R925" s="441"/>
      <c r="S925" s="441"/>
      <c r="T925" s="441"/>
      <c r="U925" s="441"/>
      <c r="V925" s="441"/>
      <c r="W925" s="441"/>
      <c r="X925" s="441"/>
      <c r="Y925" s="441"/>
      <c r="Z925" s="441"/>
      <c r="AA925" s="436"/>
      <c r="AB925" s="436"/>
      <c r="AC925" s="436"/>
      <c r="AD925" s="436"/>
      <c r="AE925" s="436"/>
      <c r="AF925" s="436"/>
      <c r="AG925" s="436"/>
      <c r="AH925" s="436"/>
      <c r="AI925" s="436"/>
      <c r="AJ925" s="436"/>
      <c r="AK925" s="436"/>
      <c r="AL925" s="436"/>
      <c r="AM925" s="436"/>
      <c r="AN925" s="436"/>
    </row>
    <row r="926" spans="1:40" ht="13">
      <c r="A926" s="40"/>
      <c r="B926" s="40"/>
      <c r="C926" s="441"/>
      <c r="D926" s="441"/>
      <c r="E926" s="441"/>
      <c r="F926" s="441"/>
      <c r="H926" s="441"/>
      <c r="I926" s="441"/>
      <c r="J926" s="441"/>
      <c r="K926" s="441"/>
      <c r="L926" s="441"/>
      <c r="M926" s="441"/>
      <c r="N926" s="441"/>
      <c r="O926" s="441"/>
      <c r="P926" s="441"/>
      <c r="Q926" s="441"/>
      <c r="R926" s="441"/>
      <c r="S926" s="441"/>
      <c r="T926" s="441"/>
      <c r="U926" s="441"/>
      <c r="V926" s="441"/>
      <c r="W926" s="441"/>
      <c r="X926" s="441"/>
      <c r="Y926" s="441"/>
      <c r="Z926" s="441"/>
      <c r="AA926" s="436"/>
      <c r="AB926" s="436"/>
      <c r="AC926" s="436"/>
      <c r="AD926" s="436"/>
      <c r="AE926" s="436"/>
      <c r="AF926" s="436"/>
      <c r="AG926" s="436"/>
      <c r="AH926" s="436"/>
      <c r="AI926" s="436"/>
      <c r="AJ926" s="436"/>
      <c r="AK926" s="436"/>
      <c r="AL926" s="436"/>
      <c r="AM926" s="436"/>
      <c r="AN926" s="436"/>
    </row>
    <row r="927" spans="1:40" ht="13">
      <c r="A927" s="40"/>
      <c r="B927" s="40"/>
      <c r="C927" s="441"/>
      <c r="D927" s="441"/>
      <c r="E927" s="441"/>
      <c r="F927" s="441"/>
      <c r="H927" s="441"/>
      <c r="I927" s="441"/>
      <c r="J927" s="441"/>
      <c r="K927" s="441"/>
      <c r="L927" s="441"/>
      <c r="M927" s="441"/>
      <c r="N927" s="441"/>
      <c r="O927" s="441"/>
      <c r="P927" s="441"/>
      <c r="Q927" s="441"/>
      <c r="R927" s="441"/>
      <c r="S927" s="441"/>
      <c r="T927" s="441"/>
      <c r="U927" s="441"/>
      <c r="V927" s="441"/>
      <c r="W927" s="441"/>
      <c r="X927" s="441"/>
      <c r="Y927" s="441"/>
      <c r="Z927" s="441"/>
      <c r="AA927" s="436"/>
      <c r="AB927" s="436"/>
      <c r="AC927" s="436"/>
      <c r="AD927" s="436"/>
      <c r="AE927" s="436"/>
      <c r="AF927" s="436"/>
      <c r="AG927" s="436"/>
      <c r="AH927" s="436"/>
      <c r="AI927" s="436"/>
      <c r="AJ927" s="436"/>
      <c r="AK927" s="436"/>
      <c r="AL927" s="436"/>
      <c r="AM927" s="436"/>
      <c r="AN927" s="436"/>
    </row>
    <row r="928" spans="1:40" ht="13">
      <c r="A928" s="40"/>
      <c r="B928" s="40"/>
      <c r="C928" s="441"/>
      <c r="D928" s="441"/>
      <c r="E928" s="441"/>
      <c r="F928" s="441"/>
      <c r="H928" s="441"/>
      <c r="I928" s="441"/>
      <c r="J928" s="441"/>
      <c r="K928" s="441"/>
      <c r="L928" s="441"/>
      <c r="M928" s="441"/>
      <c r="N928" s="441"/>
      <c r="O928" s="441"/>
      <c r="P928" s="441"/>
      <c r="Q928" s="441"/>
      <c r="R928" s="441"/>
      <c r="S928" s="441"/>
      <c r="T928" s="441"/>
      <c r="U928" s="441"/>
      <c r="V928" s="441"/>
      <c r="W928" s="441"/>
      <c r="X928" s="441"/>
      <c r="Y928" s="441"/>
      <c r="Z928" s="441"/>
      <c r="AA928" s="436"/>
      <c r="AB928" s="436"/>
      <c r="AC928" s="436"/>
      <c r="AD928" s="436"/>
      <c r="AE928" s="436"/>
      <c r="AF928" s="436"/>
      <c r="AG928" s="436"/>
      <c r="AH928" s="436"/>
      <c r="AI928" s="436"/>
      <c r="AJ928" s="436"/>
      <c r="AK928" s="436"/>
      <c r="AL928" s="436"/>
      <c r="AM928" s="436"/>
      <c r="AN928" s="436"/>
    </row>
    <row r="929" spans="1:40" ht="13">
      <c r="A929" s="40"/>
      <c r="B929" s="40"/>
      <c r="C929" s="441"/>
      <c r="D929" s="441"/>
      <c r="E929" s="441"/>
      <c r="F929" s="441"/>
      <c r="H929" s="441"/>
      <c r="I929" s="441"/>
      <c r="J929" s="441"/>
      <c r="K929" s="441"/>
      <c r="L929" s="441"/>
      <c r="M929" s="441"/>
      <c r="N929" s="441"/>
      <c r="O929" s="441"/>
      <c r="P929" s="441"/>
      <c r="Q929" s="441"/>
      <c r="R929" s="441"/>
      <c r="S929" s="441"/>
      <c r="T929" s="441"/>
      <c r="U929" s="441"/>
      <c r="V929" s="441"/>
      <c r="W929" s="441"/>
      <c r="X929" s="441"/>
      <c r="Y929" s="441"/>
      <c r="Z929" s="441"/>
      <c r="AA929" s="436"/>
      <c r="AB929" s="436"/>
      <c r="AC929" s="436"/>
      <c r="AD929" s="436"/>
      <c r="AE929" s="436"/>
      <c r="AF929" s="436"/>
      <c r="AG929" s="436"/>
      <c r="AH929" s="436"/>
      <c r="AI929" s="436"/>
      <c r="AJ929" s="436"/>
      <c r="AK929" s="436"/>
      <c r="AL929" s="436"/>
      <c r="AM929" s="436"/>
      <c r="AN929" s="436"/>
    </row>
    <row r="930" spans="1:40" ht="13">
      <c r="A930" s="40"/>
      <c r="B930" s="40"/>
      <c r="C930" s="441"/>
      <c r="D930" s="441"/>
      <c r="E930" s="441"/>
      <c r="F930" s="441"/>
      <c r="H930" s="441"/>
      <c r="I930" s="441"/>
      <c r="J930" s="441"/>
      <c r="K930" s="441"/>
      <c r="L930" s="441"/>
      <c r="M930" s="441"/>
      <c r="N930" s="441"/>
      <c r="O930" s="441"/>
      <c r="P930" s="441"/>
      <c r="Q930" s="441"/>
      <c r="R930" s="441"/>
      <c r="S930" s="441"/>
      <c r="T930" s="441"/>
      <c r="U930" s="441"/>
      <c r="V930" s="441"/>
      <c r="W930" s="441"/>
      <c r="X930" s="441"/>
      <c r="Y930" s="441"/>
      <c r="Z930" s="441"/>
      <c r="AA930" s="436"/>
      <c r="AB930" s="436"/>
      <c r="AC930" s="436"/>
      <c r="AD930" s="436"/>
      <c r="AE930" s="436"/>
      <c r="AF930" s="436"/>
      <c r="AG930" s="436"/>
      <c r="AH930" s="436"/>
      <c r="AI930" s="436"/>
      <c r="AJ930" s="436"/>
      <c r="AK930" s="436"/>
      <c r="AL930" s="436"/>
      <c r="AM930" s="436"/>
      <c r="AN930" s="436"/>
    </row>
    <row r="931" spans="1:40" ht="13">
      <c r="A931" s="40"/>
      <c r="B931" s="40"/>
      <c r="C931" s="441"/>
      <c r="D931" s="441"/>
      <c r="E931" s="441"/>
      <c r="F931" s="441"/>
      <c r="H931" s="441"/>
      <c r="I931" s="441"/>
      <c r="J931" s="441"/>
      <c r="K931" s="441"/>
      <c r="L931" s="441"/>
      <c r="M931" s="441"/>
      <c r="N931" s="441"/>
      <c r="O931" s="441"/>
      <c r="P931" s="441"/>
      <c r="Q931" s="441"/>
      <c r="R931" s="441"/>
      <c r="S931" s="441"/>
      <c r="T931" s="441"/>
      <c r="U931" s="441"/>
      <c r="V931" s="441"/>
      <c r="W931" s="441"/>
      <c r="X931" s="441"/>
      <c r="Y931" s="441"/>
      <c r="Z931" s="441"/>
      <c r="AA931" s="436"/>
      <c r="AB931" s="436"/>
      <c r="AC931" s="436"/>
      <c r="AD931" s="436"/>
      <c r="AE931" s="436"/>
      <c r="AF931" s="436"/>
      <c r="AG931" s="436"/>
      <c r="AH931" s="436"/>
      <c r="AI931" s="436"/>
      <c r="AJ931" s="436"/>
      <c r="AK931" s="436"/>
      <c r="AL931" s="436"/>
      <c r="AM931" s="436"/>
      <c r="AN931" s="436"/>
    </row>
    <row r="932" spans="1:40" ht="13">
      <c r="A932" s="40"/>
      <c r="B932" s="40"/>
      <c r="C932" s="441"/>
      <c r="D932" s="441"/>
      <c r="E932" s="441"/>
      <c r="F932" s="441"/>
      <c r="H932" s="441"/>
      <c r="I932" s="441"/>
      <c r="J932" s="441"/>
      <c r="K932" s="441"/>
      <c r="L932" s="441"/>
      <c r="M932" s="441"/>
      <c r="N932" s="441"/>
      <c r="O932" s="441"/>
      <c r="P932" s="441"/>
      <c r="Q932" s="441"/>
      <c r="R932" s="441"/>
      <c r="S932" s="441"/>
      <c r="T932" s="441"/>
      <c r="U932" s="441"/>
      <c r="V932" s="441"/>
      <c r="W932" s="441"/>
      <c r="X932" s="441"/>
      <c r="Y932" s="441"/>
      <c r="Z932" s="441"/>
      <c r="AA932" s="436"/>
      <c r="AB932" s="436"/>
      <c r="AC932" s="436"/>
      <c r="AD932" s="436"/>
      <c r="AE932" s="436"/>
      <c r="AF932" s="436"/>
      <c r="AG932" s="436"/>
      <c r="AH932" s="436"/>
      <c r="AI932" s="436"/>
      <c r="AJ932" s="436"/>
      <c r="AK932" s="436"/>
      <c r="AL932" s="436"/>
      <c r="AM932" s="436"/>
      <c r="AN932" s="436"/>
    </row>
    <row r="933" spans="1:40" ht="13">
      <c r="A933" s="40"/>
      <c r="B933" s="40"/>
      <c r="C933" s="441"/>
      <c r="D933" s="441"/>
      <c r="E933" s="441"/>
      <c r="F933" s="441"/>
      <c r="H933" s="441"/>
      <c r="I933" s="441"/>
      <c r="J933" s="441"/>
      <c r="K933" s="441"/>
      <c r="L933" s="441"/>
      <c r="M933" s="441"/>
      <c r="N933" s="441"/>
      <c r="O933" s="441"/>
      <c r="P933" s="441"/>
      <c r="Q933" s="441"/>
      <c r="R933" s="441"/>
      <c r="S933" s="441"/>
      <c r="T933" s="441"/>
      <c r="U933" s="441"/>
      <c r="V933" s="441"/>
      <c r="W933" s="441"/>
      <c r="X933" s="441"/>
      <c r="Y933" s="441"/>
      <c r="Z933" s="441"/>
      <c r="AA933" s="436"/>
      <c r="AB933" s="436"/>
      <c r="AC933" s="436"/>
      <c r="AD933" s="436"/>
      <c r="AE933" s="436"/>
      <c r="AF933" s="436"/>
      <c r="AG933" s="436"/>
      <c r="AH933" s="436"/>
      <c r="AI933" s="436"/>
      <c r="AJ933" s="436"/>
      <c r="AK933" s="436"/>
      <c r="AL933" s="436"/>
      <c r="AM933" s="436"/>
      <c r="AN933" s="436"/>
    </row>
    <row r="934" spans="1:40" ht="13">
      <c r="A934" s="40"/>
      <c r="B934" s="40"/>
      <c r="C934" s="441"/>
      <c r="D934" s="441"/>
      <c r="E934" s="441"/>
      <c r="F934" s="441"/>
      <c r="H934" s="441"/>
      <c r="I934" s="441"/>
      <c r="J934" s="441"/>
      <c r="K934" s="441"/>
      <c r="L934" s="441"/>
      <c r="M934" s="441"/>
      <c r="N934" s="441"/>
      <c r="O934" s="441"/>
      <c r="P934" s="441"/>
      <c r="Q934" s="441"/>
      <c r="R934" s="441"/>
      <c r="S934" s="441"/>
      <c r="T934" s="441"/>
      <c r="U934" s="441"/>
      <c r="V934" s="441"/>
      <c r="W934" s="441"/>
      <c r="X934" s="441"/>
      <c r="Y934" s="441"/>
      <c r="Z934" s="441"/>
      <c r="AA934" s="436"/>
      <c r="AB934" s="436"/>
      <c r="AC934" s="436"/>
      <c r="AD934" s="436"/>
      <c r="AE934" s="436"/>
      <c r="AF934" s="436"/>
      <c r="AG934" s="436"/>
      <c r="AH934" s="436"/>
      <c r="AI934" s="436"/>
      <c r="AJ934" s="436"/>
      <c r="AK934" s="436"/>
      <c r="AL934" s="436"/>
      <c r="AM934" s="436"/>
      <c r="AN934" s="436"/>
    </row>
    <row r="935" spans="1:40" ht="13">
      <c r="A935" s="40"/>
      <c r="B935" s="40"/>
      <c r="C935" s="441"/>
      <c r="D935" s="441"/>
      <c r="E935" s="441"/>
      <c r="F935" s="441"/>
      <c r="H935" s="441"/>
      <c r="I935" s="441"/>
      <c r="J935" s="441"/>
      <c r="K935" s="441"/>
      <c r="L935" s="441"/>
      <c r="M935" s="441"/>
      <c r="N935" s="441"/>
      <c r="O935" s="441"/>
      <c r="P935" s="441"/>
      <c r="Q935" s="441"/>
      <c r="R935" s="441"/>
      <c r="S935" s="441"/>
      <c r="T935" s="441"/>
      <c r="U935" s="441"/>
      <c r="V935" s="441"/>
      <c r="W935" s="441"/>
      <c r="X935" s="441"/>
      <c r="Y935" s="441"/>
      <c r="Z935" s="441"/>
      <c r="AA935" s="436"/>
      <c r="AB935" s="436"/>
      <c r="AC935" s="436"/>
      <c r="AD935" s="436"/>
      <c r="AE935" s="436"/>
      <c r="AF935" s="436"/>
      <c r="AG935" s="436"/>
      <c r="AH935" s="436"/>
      <c r="AI935" s="436"/>
      <c r="AJ935" s="436"/>
      <c r="AK935" s="436"/>
      <c r="AL935" s="436"/>
      <c r="AM935" s="436"/>
      <c r="AN935" s="436"/>
    </row>
    <row r="936" spans="1:40" ht="13">
      <c r="A936" s="40"/>
      <c r="B936" s="40"/>
      <c r="C936" s="441"/>
      <c r="D936" s="441"/>
      <c r="E936" s="441"/>
      <c r="F936" s="441"/>
      <c r="H936" s="441"/>
      <c r="I936" s="441"/>
      <c r="J936" s="441"/>
      <c r="K936" s="441"/>
      <c r="L936" s="441"/>
      <c r="M936" s="441"/>
      <c r="N936" s="441"/>
      <c r="O936" s="441"/>
      <c r="P936" s="441"/>
      <c r="Q936" s="441"/>
      <c r="R936" s="441"/>
      <c r="S936" s="441"/>
      <c r="T936" s="441"/>
      <c r="U936" s="441"/>
      <c r="V936" s="441"/>
      <c r="W936" s="441"/>
      <c r="X936" s="441"/>
      <c r="Y936" s="441"/>
      <c r="Z936" s="441"/>
      <c r="AA936" s="436"/>
      <c r="AB936" s="436"/>
      <c r="AC936" s="436"/>
      <c r="AD936" s="436"/>
      <c r="AE936" s="436"/>
      <c r="AF936" s="436"/>
      <c r="AG936" s="436"/>
      <c r="AH936" s="436"/>
      <c r="AI936" s="436"/>
      <c r="AJ936" s="436"/>
      <c r="AK936" s="436"/>
      <c r="AL936" s="436"/>
      <c r="AM936" s="436"/>
      <c r="AN936" s="436"/>
    </row>
    <row r="937" spans="1:40" ht="13">
      <c r="A937" s="40"/>
      <c r="B937" s="40"/>
      <c r="C937" s="441"/>
      <c r="D937" s="441"/>
      <c r="E937" s="441"/>
      <c r="F937" s="441"/>
      <c r="H937" s="441"/>
      <c r="I937" s="441"/>
      <c r="J937" s="441"/>
      <c r="K937" s="441"/>
      <c r="L937" s="441"/>
      <c r="M937" s="441"/>
      <c r="N937" s="441"/>
      <c r="O937" s="441"/>
      <c r="P937" s="441"/>
      <c r="Q937" s="441"/>
      <c r="R937" s="441"/>
      <c r="S937" s="441"/>
      <c r="T937" s="441"/>
      <c r="U937" s="441"/>
      <c r="V937" s="441"/>
      <c r="W937" s="441"/>
      <c r="X937" s="441"/>
      <c r="Y937" s="441"/>
      <c r="Z937" s="441"/>
      <c r="AA937" s="436"/>
      <c r="AB937" s="436"/>
      <c r="AC937" s="436"/>
      <c r="AD937" s="436"/>
      <c r="AE937" s="436"/>
      <c r="AF937" s="436"/>
      <c r="AG937" s="436"/>
      <c r="AH937" s="436"/>
      <c r="AI937" s="436"/>
      <c r="AJ937" s="436"/>
      <c r="AK937" s="436"/>
      <c r="AL937" s="436"/>
      <c r="AM937" s="436"/>
      <c r="AN937" s="436"/>
    </row>
    <row r="938" spans="1:40" ht="13">
      <c r="A938" s="40"/>
      <c r="B938" s="40"/>
      <c r="C938" s="441"/>
      <c r="D938" s="441"/>
      <c r="E938" s="441"/>
      <c r="F938" s="441"/>
      <c r="H938" s="441"/>
      <c r="I938" s="441"/>
      <c r="J938" s="441"/>
      <c r="K938" s="441"/>
      <c r="L938" s="441"/>
      <c r="M938" s="441"/>
      <c r="N938" s="441"/>
      <c r="O938" s="441"/>
      <c r="P938" s="441"/>
      <c r="Q938" s="441"/>
      <c r="R938" s="441"/>
      <c r="S938" s="441"/>
      <c r="T938" s="441"/>
      <c r="U938" s="441"/>
      <c r="V938" s="441"/>
      <c r="W938" s="441"/>
      <c r="X938" s="441"/>
      <c r="Y938" s="441"/>
      <c r="Z938" s="441"/>
      <c r="AA938" s="436"/>
      <c r="AB938" s="436"/>
      <c r="AC938" s="436"/>
      <c r="AD938" s="436"/>
      <c r="AE938" s="436"/>
      <c r="AF938" s="436"/>
      <c r="AG938" s="436"/>
      <c r="AH938" s="436"/>
      <c r="AI938" s="436"/>
      <c r="AJ938" s="436"/>
      <c r="AK938" s="436"/>
      <c r="AL938" s="436"/>
      <c r="AM938" s="436"/>
      <c r="AN938" s="436"/>
    </row>
    <row r="939" spans="1:40" ht="13">
      <c r="A939" s="40"/>
      <c r="B939" s="40"/>
      <c r="C939" s="441"/>
      <c r="D939" s="441"/>
      <c r="E939" s="441"/>
      <c r="F939" s="441"/>
      <c r="H939" s="441"/>
      <c r="I939" s="441"/>
      <c r="J939" s="441"/>
      <c r="K939" s="441"/>
      <c r="L939" s="441"/>
      <c r="M939" s="441"/>
      <c r="N939" s="441"/>
      <c r="O939" s="441"/>
      <c r="P939" s="441"/>
      <c r="Q939" s="441"/>
      <c r="R939" s="441"/>
      <c r="S939" s="441"/>
      <c r="T939" s="441"/>
      <c r="U939" s="441"/>
      <c r="V939" s="441"/>
      <c r="W939" s="441"/>
      <c r="X939" s="441"/>
      <c r="Y939" s="441"/>
      <c r="Z939" s="441"/>
      <c r="AA939" s="436"/>
      <c r="AB939" s="436"/>
      <c r="AC939" s="436"/>
      <c r="AD939" s="436"/>
      <c r="AE939" s="436"/>
      <c r="AF939" s="436"/>
      <c r="AG939" s="436"/>
      <c r="AH939" s="436"/>
      <c r="AI939" s="436"/>
      <c r="AJ939" s="436"/>
      <c r="AK939" s="436"/>
      <c r="AL939" s="436"/>
      <c r="AM939" s="436"/>
      <c r="AN939" s="436"/>
    </row>
    <row r="940" spans="1:40" ht="13">
      <c r="A940" s="40"/>
      <c r="B940" s="40"/>
      <c r="C940" s="441"/>
      <c r="D940" s="441"/>
      <c r="E940" s="441"/>
      <c r="F940" s="441"/>
      <c r="H940" s="441"/>
      <c r="I940" s="441"/>
      <c r="J940" s="441"/>
      <c r="K940" s="441"/>
      <c r="L940" s="441"/>
      <c r="M940" s="441"/>
      <c r="N940" s="441"/>
      <c r="O940" s="441"/>
      <c r="P940" s="441"/>
      <c r="Q940" s="441"/>
      <c r="R940" s="441"/>
      <c r="S940" s="441"/>
      <c r="T940" s="441"/>
      <c r="U940" s="441"/>
      <c r="V940" s="441"/>
      <c r="W940" s="441"/>
      <c r="X940" s="441"/>
      <c r="Y940" s="441"/>
      <c r="Z940" s="441"/>
      <c r="AA940" s="436"/>
      <c r="AB940" s="436"/>
      <c r="AC940" s="436"/>
      <c r="AD940" s="436"/>
      <c r="AE940" s="436"/>
      <c r="AF940" s="436"/>
      <c r="AG940" s="436"/>
      <c r="AH940" s="436"/>
      <c r="AI940" s="436"/>
      <c r="AJ940" s="436"/>
      <c r="AK940" s="436"/>
      <c r="AL940" s="436"/>
      <c r="AM940" s="436"/>
      <c r="AN940" s="436"/>
    </row>
    <row r="941" spans="1:40" ht="13">
      <c r="A941" s="40"/>
      <c r="B941" s="40"/>
      <c r="C941" s="441"/>
      <c r="D941" s="441"/>
      <c r="E941" s="441"/>
      <c r="F941" s="441"/>
      <c r="H941" s="441"/>
      <c r="I941" s="441"/>
      <c r="J941" s="441"/>
      <c r="K941" s="441"/>
      <c r="L941" s="441"/>
      <c r="M941" s="441"/>
      <c r="N941" s="441"/>
      <c r="O941" s="441"/>
      <c r="P941" s="441"/>
      <c r="Q941" s="441"/>
      <c r="R941" s="441"/>
      <c r="S941" s="441"/>
      <c r="T941" s="441"/>
      <c r="U941" s="441"/>
      <c r="V941" s="441"/>
      <c r="W941" s="441"/>
      <c r="X941" s="441"/>
      <c r="Y941" s="441"/>
      <c r="Z941" s="441"/>
      <c r="AA941" s="436"/>
      <c r="AB941" s="436"/>
      <c r="AC941" s="436"/>
      <c r="AD941" s="436"/>
      <c r="AE941" s="436"/>
      <c r="AF941" s="436"/>
      <c r="AG941" s="436"/>
      <c r="AH941" s="436"/>
      <c r="AI941" s="436"/>
      <c r="AJ941" s="436"/>
      <c r="AK941" s="436"/>
      <c r="AL941" s="436"/>
      <c r="AM941" s="436"/>
      <c r="AN941" s="436"/>
    </row>
    <row r="942" spans="1:40" ht="13">
      <c r="A942" s="40"/>
      <c r="B942" s="40"/>
      <c r="C942" s="441"/>
      <c r="D942" s="441"/>
      <c r="E942" s="441"/>
      <c r="F942" s="441"/>
      <c r="H942" s="441"/>
      <c r="I942" s="441"/>
      <c r="J942" s="441"/>
      <c r="K942" s="441"/>
      <c r="L942" s="441"/>
      <c r="M942" s="441"/>
      <c r="N942" s="441"/>
      <c r="O942" s="441"/>
      <c r="P942" s="441"/>
      <c r="Q942" s="441"/>
      <c r="R942" s="441"/>
      <c r="S942" s="441"/>
      <c r="T942" s="441"/>
      <c r="U942" s="441"/>
      <c r="V942" s="441"/>
      <c r="W942" s="441"/>
      <c r="X942" s="441"/>
      <c r="Y942" s="441"/>
      <c r="Z942" s="441"/>
      <c r="AA942" s="436"/>
      <c r="AB942" s="436"/>
      <c r="AC942" s="436"/>
      <c r="AD942" s="436"/>
      <c r="AE942" s="436"/>
      <c r="AF942" s="436"/>
      <c r="AG942" s="436"/>
      <c r="AH942" s="436"/>
      <c r="AI942" s="436"/>
      <c r="AJ942" s="436"/>
      <c r="AK942" s="436"/>
      <c r="AL942" s="436"/>
      <c r="AM942" s="436"/>
      <c r="AN942" s="436"/>
    </row>
    <row r="943" spans="1:40" ht="13">
      <c r="A943" s="40"/>
      <c r="B943" s="40"/>
      <c r="C943" s="441"/>
      <c r="D943" s="441"/>
      <c r="E943" s="441"/>
      <c r="F943" s="441"/>
      <c r="H943" s="441"/>
      <c r="I943" s="441"/>
      <c r="J943" s="441"/>
      <c r="K943" s="441"/>
      <c r="L943" s="441"/>
      <c r="M943" s="441"/>
      <c r="N943" s="441"/>
      <c r="O943" s="441"/>
      <c r="P943" s="441"/>
      <c r="Q943" s="441"/>
      <c r="R943" s="441"/>
      <c r="S943" s="441"/>
      <c r="T943" s="441"/>
      <c r="U943" s="441"/>
      <c r="V943" s="441"/>
      <c r="W943" s="441"/>
      <c r="X943" s="441"/>
      <c r="Y943" s="441"/>
      <c r="Z943" s="441"/>
      <c r="AA943" s="436"/>
      <c r="AB943" s="436"/>
      <c r="AC943" s="436"/>
      <c r="AD943" s="436"/>
      <c r="AE943" s="436"/>
      <c r="AF943" s="436"/>
      <c r="AG943" s="436"/>
      <c r="AH943" s="436"/>
      <c r="AI943" s="436"/>
      <c r="AJ943" s="436"/>
      <c r="AK943" s="436"/>
      <c r="AL943" s="436"/>
      <c r="AM943" s="436"/>
      <c r="AN943" s="436"/>
    </row>
    <row r="944" spans="1:40" ht="13">
      <c r="A944" s="40"/>
      <c r="B944" s="40"/>
      <c r="C944" s="441"/>
      <c r="D944" s="441"/>
      <c r="E944" s="441"/>
      <c r="F944" s="441"/>
      <c r="H944" s="441"/>
      <c r="I944" s="441"/>
      <c r="J944" s="441"/>
      <c r="K944" s="441"/>
      <c r="L944" s="441"/>
      <c r="M944" s="441"/>
      <c r="N944" s="441"/>
      <c r="O944" s="441"/>
      <c r="P944" s="441"/>
      <c r="Q944" s="441"/>
      <c r="R944" s="441"/>
      <c r="S944" s="441"/>
      <c r="T944" s="441"/>
      <c r="U944" s="441"/>
      <c r="V944" s="441"/>
      <c r="W944" s="441"/>
      <c r="X944" s="441"/>
      <c r="Y944" s="441"/>
      <c r="Z944" s="441"/>
      <c r="AA944" s="436"/>
      <c r="AB944" s="436"/>
      <c r="AC944" s="436"/>
      <c r="AD944" s="436"/>
      <c r="AE944" s="436"/>
      <c r="AF944" s="436"/>
      <c r="AG944" s="436"/>
      <c r="AH944" s="436"/>
      <c r="AI944" s="436"/>
      <c r="AJ944" s="436"/>
      <c r="AK944" s="436"/>
      <c r="AL944" s="436"/>
      <c r="AM944" s="436"/>
      <c r="AN944" s="436"/>
    </row>
    <row r="945" spans="1:40" ht="13">
      <c r="A945" s="40"/>
      <c r="B945" s="40"/>
      <c r="C945" s="441"/>
      <c r="D945" s="441"/>
      <c r="E945" s="441"/>
      <c r="F945" s="441"/>
      <c r="H945" s="441"/>
      <c r="I945" s="441"/>
      <c r="J945" s="441"/>
      <c r="K945" s="441"/>
      <c r="L945" s="441"/>
      <c r="M945" s="441"/>
      <c r="N945" s="441"/>
      <c r="O945" s="441"/>
      <c r="P945" s="441"/>
      <c r="Q945" s="441"/>
      <c r="R945" s="441"/>
      <c r="S945" s="441"/>
      <c r="T945" s="441"/>
      <c r="U945" s="441"/>
      <c r="V945" s="441"/>
      <c r="W945" s="441"/>
      <c r="X945" s="441"/>
      <c r="Y945" s="441"/>
      <c r="Z945" s="441"/>
      <c r="AA945" s="436"/>
      <c r="AB945" s="436"/>
      <c r="AC945" s="436"/>
      <c r="AD945" s="436"/>
      <c r="AE945" s="436"/>
      <c r="AF945" s="436"/>
      <c r="AG945" s="436"/>
      <c r="AH945" s="436"/>
      <c r="AI945" s="436"/>
      <c r="AJ945" s="436"/>
      <c r="AK945" s="436"/>
      <c r="AL945" s="436"/>
      <c r="AM945" s="436"/>
      <c r="AN945" s="436"/>
    </row>
    <row r="946" spans="1:40" ht="13">
      <c r="A946" s="40"/>
      <c r="B946" s="40"/>
      <c r="C946" s="441"/>
      <c r="D946" s="441"/>
      <c r="E946" s="441"/>
      <c r="F946" s="441"/>
      <c r="H946" s="441"/>
      <c r="I946" s="441"/>
      <c r="J946" s="441"/>
      <c r="K946" s="441"/>
      <c r="L946" s="441"/>
      <c r="M946" s="441"/>
      <c r="N946" s="441"/>
      <c r="O946" s="441"/>
      <c r="P946" s="441"/>
      <c r="Q946" s="441"/>
      <c r="R946" s="441"/>
      <c r="S946" s="441"/>
      <c r="T946" s="441"/>
      <c r="U946" s="441"/>
      <c r="V946" s="441"/>
      <c r="W946" s="441"/>
      <c r="X946" s="441"/>
      <c r="Y946" s="441"/>
      <c r="Z946" s="441"/>
      <c r="AA946" s="436"/>
      <c r="AB946" s="436"/>
      <c r="AC946" s="436"/>
      <c r="AD946" s="436"/>
      <c r="AE946" s="436"/>
      <c r="AF946" s="436"/>
      <c r="AG946" s="436"/>
      <c r="AH946" s="436"/>
      <c r="AI946" s="436"/>
      <c r="AJ946" s="436"/>
      <c r="AK946" s="436"/>
      <c r="AL946" s="436"/>
      <c r="AM946" s="436"/>
      <c r="AN946" s="436"/>
    </row>
    <row r="947" spans="1:40" ht="13">
      <c r="A947" s="40"/>
      <c r="B947" s="40"/>
      <c r="C947" s="441"/>
      <c r="D947" s="441"/>
      <c r="E947" s="441"/>
      <c r="F947" s="441"/>
      <c r="H947" s="441"/>
      <c r="I947" s="441"/>
      <c r="J947" s="441"/>
      <c r="K947" s="441"/>
      <c r="L947" s="441"/>
      <c r="M947" s="441"/>
      <c r="N947" s="441"/>
      <c r="O947" s="441"/>
      <c r="P947" s="441"/>
      <c r="Q947" s="441"/>
      <c r="R947" s="441"/>
      <c r="S947" s="441"/>
      <c r="T947" s="441"/>
      <c r="U947" s="441"/>
      <c r="V947" s="441"/>
      <c r="W947" s="441"/>
      <c r="X947" s="441"/>
      <c r="Y947" s="441"/>
      <c r="Z947" s="441"/>
      <c r="AA947" s="436"/>
      <c r="AB947" s="436"/>
      <c r="AC947" s="436"/>
      <c r="AD947" s="436"/>
      <c r="AE947" s="436"/>
      <c r="AF947" s="436"/>
      <c r="AG947" s="436"/>
      <c r="AH947" s="436"/>
      <c r="AI947" s="436"/>
      <c r="AJ947" s="436"/>
      <c r="AK947" s="436"/>
      <c r="AL947" s="436"/>
      <c r="AM947" s="436"/>
      <c r="AN947" s="436"/>
    </row>
    <row r="948" spans="1:40" ht="13">
      <c r="A948" s="40"/>
      <c r="B948" s="40"/>
      <c r="C948" s="441"/>
      <c r="D948" s="441"/>
      <c r="E948" s="441"/>
      <c r="F948" s="441"/>
      <c r="H948" s="441"/>
      <c r="I948" s="441"/>
      <c r="J948" s="441"/>
      <c r="K948" s="441"/>
      <c r="L948" s="441"/>
      <c r="M948" s="441"/>
      <c r="N948" s="441"/>
      <c r="O948" s="441"/>
      <c r="P948" s="441"/>
      <c r="Q948" s="441"/>
      <c r="R948" s="441"/>
      <c r="S948" s="441"/>
      <c r="T948" s="441"/>
      <c r="U948" s="441"/>
      <c r="V948" s="441"/>
      <c r="W948" s="441"/>
      <c r="X948" s="441"/>
      <c r="Y948" s="441"/>
      <c r="Z948" s="441"/>
      <c r="AA948" s="436"/>
      <c r="AB948" s="436"/>
      <c r="AC948" s="436"/>
      <c r="AD948" s="436"/>
      <c r="AE948" s="436"/>
      <c r="AF948" s="436"/>
      <c r="AG948" s="436"/>
      <c r="AH948" s="436"/>
      <c r="AI948" s="436"/>
      <c r="AJ948" s="436"/>
      <c r="AK948" s="436"/>
      <c r="AL948" s="436"/>
      <c r="AM948" s="436"/>
      <c r="AN948" s="436"/>
    </row>
    <row r="949" spans="1:40" ht="13">
      <c r="A949" s="40"/>
      <c r="B949" s="40"/>
      <c r="C949" s="441"/>
      <c r="D949" s="441"/>
      <c r="E949" s="441"/>
      <c r="F949" s="441"/>
      <c r="H949" s="441"/>
      <c r="I949" s="441"/>
      <c r="J949" s="441"/>
      <c r="K949" s="441"/>
      <c r="L949" s="441"/>
      <c r="M949" s="441"/>
      <c r="N949" s="441"/>
      <c r="O949" s="441"/>
      <c r="P949" s="441"/>
      <c r="Q949" s="441"/>
      <c r="R949" s="441"/>
      <c r="S949" s="441"/>
      <c r="T949" s="441"/>
      <c r="U949" s="441"/>
      <c r="V949" s="441"/>
      <c r="W949" s="441"/>
      <c r="X949" s="441"/>
      <c r="Y949" s="441"/>
      <c r="Z949" s="441"/>
      <c r="AA949" s="436"/>
      <c r="AB949" s="436"/>
      <c r="AC949" s="436"/>
      <c r="AD949" s="436"/>
      <c r="AE949" s="436"/>
      <c r="AF949" s="436"/>
      <c r="AG949" s="436"/>
      <c r="AH949" s="436"/>
      <c r="AI949" s="436"/>
      <c r="AJ949" s="436"/>
      <c r="AK949" s="436"/>
      <c r="AL949" s="436"/>
      <c r="AM949" s="436"/>
      <c r="AN949" s="436"/>
    </row>
    <row r="950" spans="1:40" ht="13">
      <c r="A950" s="40"/>
      <c r="B950" s="40"/>
      <c r="C950" s="441"/>
      <c r="D950" s="441"/>
      <c r="E950" s="441"/>
      <c r="F950" s="441"/>
      <c r="H950" s="441"/>
      <c r="I950" s="441"/>
      <c r="J950" s="441"/>
      <c r="K950" s="441"/>
      <c r="L950" s="441"/>
      <c r="M950" s="441"/>
      <c r="N950" s="441"/>
      <c r="O950" s="441"/>
      <c r="P950" s="441"/>
      <c r="Q950" s="441"/>
      <c r="R950" s="441"/>
      <c r="S950" s="441"/>
      <c r="T950" s="441"/>
      <c r="U950" s="441"/>
      <c r="V950" s="441"/>
      <c r="W950" s="441"/>
      <c r="X950" s="441"/>
      <c r="Y950" s="441"/>
      <c r="Z950" s="441"/>
      <c r="AA950" s="436"/>
      <c r="AB950" s="436"/>
      <c r="AC950" s="436"/>
      <c r="AD950" s="436"/>
      <c r="AE950" s="436"/>
      <c r="AF950" s="436"/>
      <c r="AG950" s="436"/>
      <c r="AH950" s="436"/>
      <c r="AI950" s="436"/>
      <c r="AJ950" s="436"/>
      <c r="AK950" s="436"/>
      <c r="AL950" s="436"/>
      <c r="AM950" s="436"/>
      <c r="AN950" s="436"/>
    </row>
    <row r="951" spans="1:40" ht="13">
      <c r="A951" s="40"/>
      <c r="B951" s="40"/>
      <c r="C951" s="441"/>
      <c r="D951" s="441"/>
      <c r="E951" s="441"/>
      <c r="F951" s="441"/>
      <c r="H951" s="441"/>
      <c r="I951" s="441"/>
      <c r="J951" s="441"/>
      <c r="K951" s="441"/>
      <c r="L951" s="441"/>
      <c r="M951" s="441"/>
      <c r="N951" s="441"/>
      <c r="O951" s="441"/>
      <c r="P951" s="441"/>
      <c r="Q951" s="441"/>
      <c r="R951" s="441"/>
      <c r="S951" s="441"/>
      <c r="T951" s="441"/>
      <c r="U951" s="441"/>
      <c r="V951" s="441"/>
      <c r="W951" s="441"/>
      <c r="X951" s="441"/>
      <c r="Y951" s="441"/>
      <c r="Z951" s="441"/>
      <c r="AA951" s="436"/>
      <c r="AB951" s="436"/>
      <c r="AC951" s="436"/>
      <c r="AD951" s="436"/>
      <c r="AE951" s="436"/>
      <c r="AF951" s="436"/>
      <c r="AG951" s="436"/>
      <c r="AH951" s="436"/>
      <c r="AI951" s="436"/>
      <c r="AJ951" s="436"/>
      <c r="AK951" s="436"/>
      <c r="AL951" s="436"/>
      <c r="AM951" s="436"/>
      <c r="AN951" s="436"/>
    </row>
    <row r="952" spans="1:40" ht="13">
      <c r="A952" s="40"/>
      <c r="B952" s="40"/>
      <c r="C952" s="441"/>
      <c r="D952" s="441"/>
      <c r="E952" s="441"/>
      <c r="F952" s="441"/>
      <c r="H952" s="441"/>
      <c r="I952" s="441"/>
      <c r="J952" s="441"/>
      <c r="K952" s="441"/>
      <c r="L952" s="441"/>
      <c r="M952" s="441"/>
      <c r="N952" s="441"/>
      <c r="O952" s="441"/>
      <c r="P952" s="441"/>
      <c r="Q952" s="441"/>
      <c r="R952" s="441"/>
      <c r="S952" s="441"/>
      <c r="T952" s="441"/>
      <c r="U952" s="441"/>
      <c r="V952" s="441"/>
      <c r="W952" s="441"/>
      <c r="X952" s="441"/>
      <c r="Y952" s="441"/>
      <c r="Z952" s="441"/>
      <c r="AA952" s="436"/>
      <c r="AB952" s="436"/>
      <c r="AC952" s="436"/>
      <c r="AD952" s="436"/>
      <c r="AE952" s="436"/>
      <c r="AF952" s="436"/>
      <c r="AG952" s="436"/>
      <c r="AH952" s="436"/>
      <c r="AI952" s="436"/>
      <c r="AJ952" s="436"/>
      <c r="AK952" s="436"/>
      <c r="AL952" s="436"/>
      <c r="AM952" s="436"/>
      <c r="AN952" s="436"/>
    </row>
    <row r="953" spans="1:40" ht="13">
      <c r="A953" s="40"/>
      <c r="B953" s="40"/>
      <c r="C953" s="441"/>
      <c r="D953" s="441"/>
      <c r="E953" s="441"/>
      <c r="F953" s="441"/>
      <c r="H953" s="441"/>
      <c r="I953" s="441"/>
      <c r="J953" s="441"/>
      <c r="K953" s="441"/>
      <c r="L953" s="441"/>
      <c r="M953" s="441"/>
      <c r="N953" s="441"/>
      <c r="O953" s="441"/>
      <c r="P953" s="441"/>
      <c r="Q953" s="441"/>
      <c r="R953" s="441"/>
      <c r="S953" s="441"/>
      <c r="T953" s="441"/>
      <c r="U953" s="441"/>
      <c r="V953" s="441"/>
      <c r="W953" s="441"/>
      <c r="X953" s="441"/>
      <c r="Y953" s="441"/>
      <c r="Z953" s="441"/>
      <c r="AA953" s="436"/>
      <c r="AB953" s="436"/>
      <c r="AC953" s="436"/>
      <c r="AD953" s="436"/>
      <c r="AE953" s="436"/>
      <c r="AF953" s="436"/>
      <c r="AG953" s="436"/>
      <c r="AH953" s="436"/>
      <c r="AI953" s="436"/>
      <c r="AJ953" s="436"/>
      <c r="AK953" s="436"/>
      <c r="AL953" s="436"/>
      <c r="AM953" s="436"/>
      <c r="AN953" s="436"/>
    </row>
    <row r="954" spans="1:40" ht="13">
      <c r="A954" s="40"/>
      <c r="B954" s="40"/>
      <c r="C954" s="441"/>
      <c r="D954" s="441"/>
      <c r="E954" s="441"/>
      <c r="F954" s="441"/>
      <c r="H954" s="441"/>
      <c r="I954" s="441"/>
      <c r="J954" s="441"/>
      <c r="K954" s="441"/>
      <c r="L954" s="441"/>
      <c r="M954" s="441"/>
      <c r="N954" s="441"/>
      <c r="O954" s="441"/>
      <c r="P954" s="441"/>
      <c r="Q954" s="441"/>
      <c r="R954" s="441"/>
      <c r="S954" s="441"/>
      <c r="T954" s="441"/>
      <c r="U954" s="441"/>
      <c r="V954" s="441"/>
      <c r="W954" s="441"/>
      <c r="X954" s="441"/>
      <c r="Y954" s="441"/>
      <c r="Z954" s="441"/>
      <c r="AA954" s="436"/>
      <c r="AB954" s="436"/>
      <c r="AC954" s="436"/>
      <c r="AD954" s="436"/>
      <c r="AE954" s="436"/>
      <c r="AF954" s="436"/>
      <c r="AG954" s="436"/>
      <c r="AH954" s="436"/>
      <c r="AI954" s="436"/>
      <c r="AJ954" s="436"/>
      <c r="AK954" s="436"/>
      <c r="AL954" s="436"/>
      <c r="AM954" s="436"/>
      <c r="AN954" s="436"/>
    </row>
    <row r="955" spans="1:40" ht="13">
      <c r="A955" s="40"/>
      <c r="B955" s="40"/>
      <c r="C955" s="441"/>
      <c r="D955" s="441"/>
      <c r="E955" s="441"/>
      <c r="F955" s="441"/>
      <c r="H955" s="441"/>
      <c r="I955" s="441"/>
      <c r="J955" s="441"/>
      <c r="K955" s="441"/>
      <c r="L955" s="441"/>
      <c r="M955" s="441"/>
      <c r="N955" s="441"/>
      <c r="O955" s="441"/>
      <c r="P955" s="441"/>
      <c r="Q955" s="441"/>
      <c r="R955" s="441"/>
      <c r="S955" s="441"/>
      <c r="T955" s="441"/>
      <c r="U955" s="441"/>
      <c r="V955" s="441"/>
      <c r="W955" s="441"/>
      <c r="X955" s="441"/>
      <c r="Y955" s="441"/>
      <c r="Z955" s="441"/>
      <c r="AA955" s="436"/>
      <c r="AB955" s="436"/>
      <c r="AC955" s="436"/>
      <c r="AD955" s="436"/>
      <c r="AE955" s="436"/>
      <c r="AF955" s="436"/>
      <c r="AG955" s="436"/>
      <c r="AH955" s="436"/>
      <c r="AI955" s="436"/>
      <c r="AJ955" s="436"/>
      <c r="AK955" s="436"/>
      <c r="AL955" s="436"/>
      <c r="AM955" s="436"/>
      <c r="AN955" s="436"/>
    </row>
    <row r="956" spans="1:40" ht="13">
      <c r="A956" s="40"/>
      <c r="B956" s="40"/>
      <c r="C956" s="441"/>
      <c r="D956" s="441"/>
      <c r="E956" s="441"/>
      <c r="F956" s="441"/>
      <c r="H956" s="441"/>
      <c r="I956" s="441"/>
      <c r="J956" s="441"/>
      <c r="K956" s="441"/>
      <c r="L956" s="441"/>
      <c r="M956" s="441"/>
      <c r="N956" s="441"/>
      <c r="O956" s="441"/>
      <c r="P956" s="441"/>
      <c r="Q956" s="441"/>
      <c r="R956" s="441"/>
      <c r="S956" s="441"/>
      <c r="T956" s="441"/>
      <c r="U956" s="441"/>
      <c r="V956" s="441"/>
      <c r="W956" s="441"/>
      <c r="X956" s="441"/>
      <c r="Y956" s="441"/>
      <c r="Z956" s="441"/>
      <c r="AA956" s="436"/>
      <c r="AB956" s="436"/>
      <c r="AC956" s="436"/>
      <c r="AD956" s="436"/>
      <c r="AE956" s="436"/>
      <c r="AF956" s="436"/>
      <c r="AG956" s="436"/>
      <c r="AH956" s="436"/>
      <c r="AI956" s="436"/>
      <c r="AJ956" s="436"/>
      <c r="AK956" s="436"/>
      <c r="AL956" s="436"/>
      <c r="AM956" s="436"/>
      <c r="AN956" s="436"/>
    </row>
    <row r="957" spans="1:40" ht="13">
      <c r="A957" s="40"/>
      <c r="B957" s="40"/>
      <c r="C957" s="441"/>
      <c r="D957" s="441"/>
      <c r="E957" s="441"/>
      <c r="F957" s="441"/>
      <c r="H957" s="441"/>
      <c r="I957" s="441"/>
      <c r="J957" s="441"/>
      <c r="K957" s="441"/>
      <c r="L957" s="441"/>
      <c r="M957" s="441"/>
      <c r="N957" s="441"/>
      <c r="O957" s="441"/>
      <c r="P957" s="441"/>
      <c r="Q957" s="441"/>
      <c r="R957" s="441"/>
      <c r="S957" s="441"/>
      <c r="T957" s="441"/>
      <c r="U957" s="441"/>
      <c r="V957" s="441"/>
      <c r="W957" s="441"/>
      <c r="X957" s="441"/>
      <c r="Y957" s="441"/>
      <c r="Z957" s="441"/>
      <c r="AA957" s="436"/>
      <c r="AB957" s="436"/>
      <c r="AC957" s="436"/>
      <c r="AD957" s="436"/>
      <c r="AE957" s="436"/>
      <c r="AF957" s="436"/>
      <c r="AG957" s="436"/>
      <c r="AH957" s="436"/>
      <c r="AI957" s="436"/>
      <c r="AJ957" s="436"/>
      <c r="AK957" s="436"/>
      <c r="AL957" s="436"/>
      <c r="AM957" s="436"/>
      <c r="AN957" s="436"/>
    </row>
    <row r="958" spans="1:40" ht="13">
      <c r="A958" s="40"/>
      <c r="B958" s="40"/>
      <c r="C958" s="441"/>
      <c r="D958" s="441"/>
      <c r="E958" s="441"/>
      <c r="F958" s="441"/>
      <c r="H958" s="441"/>
      <c r="I958" s="441"/>
      <c r="J958" s="441"/>
      <c r="K958" s="441"/>
      <c r="L958" s="441"/>
      <c r="M958" s="441"/>
      <c r="N958" s="441"/>
      <c r="O958" s="441"/>
      <c r="P958" s="441"/>
      <c r="Q958" s="441"/>
      <c r="R958" s="441"/>
      <c r="S958" s="441"/>
      <c r="T958" s="441"/>
      <c r="U958" s="441"/>
      <c r="V958" s="441"/>
      <c r="W958" s="441"/>
      <c r="X958" s="441"/>
      <c r="Y958" s="441"/>
      <c r="Z958" s="441"/>
      <c r="AA958" s="436"/>
      <c r="AB958" s="436"/>
      <c r="AC958" s="436"/>
      <c r="AD958" s="436"/>
      <c r="AE958" s="436"/>
      <c r="AF958" s="436"/>
      <c r="AG958" s="436"/>
      <c r="AH958" s="436"/>
      <c r="AI958" s="436"/>
      <c r="AJ958" s="436"/>
      <c r="AK958" s="436"/>
      <c r="AL958" s="436"/>
      <c r="AM958" s="436"/>
      <c r="AN958" s="436"/>
    </row>
    <row r="959" spans="1:40" ht="13">
      <c r="A959" s="40"/>
      <c r="B959" s="40"/>
      <c r="C959" s="441"/>
      <c r="D959" s="441"/>
      <c r="E959" s="441"/>
      <c r="F959" s="441"/>
      <c r="H959" s="441"/>
      <c r="I959" s="441"/>
      <c r="J959" s="441"/>
      <c r="K959" s="441"/>
      <c r="L959" s="441"/>
      <c r="M959" s="441"/>
      <c r="N959" s="441"/>
      <c r="O959" s="441"/>
      <c r="P959" s="441"/>
      <c r="Q959" s="441"/>
      <c r="R959" s="441"/>
      <c r="S959" s="441"/>
      <c r="T959" s="441"/>
      <c r="U959" s="441"/>
      <c r="V959" s="441"/>
      <c r="W959" s="441"/>
      <c r="X959" s="441"/>
      <c r="Y959" s="441"/>
      <c r="Z959" s="441"/>
      <c r="AA959" s="436"/>
      <c r="AB959" s="436"/>
      <c r="AC959" s="436"/>
      <c r="AD959" s="436"/>
      <c r="AE959" s="436"/>
      <c r="AF959" s="436"/>
      <c r="AG959" s="436"/>
      <c r="AH959" s="436"/>
      <c r="AI959" s="436"/>
      <c r="AJ959" s="436"/>
      <c r="AK959" s="436"/>
      <c r="AL959" s="436"/>
      <c r="AM959" s="436"/>
      <c r="AN959" s="436"/>
    </row>
    <row r="960" spans="1:40" ht="13">
      <c r="A960" s="40"/>
      <c r="B960" s="40"/>
      <c r="C960" s="441"/>
      <c r="D960" s="441"/>
      <c r="E960" s="441"/>
      <c r="F960" s="441"/>
      <c r="H960" s="441"/>
      <c r="I960" s="441"/>
      <c r="J960" s="441"/>
      <c r="K960" s="441"/>
      <c r="L960" s="441"/>
      <c r="M960" s="441"/>
      <c r="N960" s="441"/>
      <c r="O960" s="441"/>
      <c r="P960" s="441"/>
      <c r="Q960" s="441"/>
      <c r="R960" s="441"/>
      <c r="S960" s="441"/>
      <c r="T960" s="441"/>
      <c r="U960" s="441"/>
      <c r="V960" s="441"/>
      <c r="W960" s="441"/>
      <c r="X960" s="441"/>
      <c r="Y960" s="441"/>
      <c r="Z960" s="441"/>
      <c r="AA960" s="436"/>
      <c r="AB960" s="436"/>
      <c r="AC960" s="436"/>
      <c r="AD960" s="436"/>
      <c r="AE960" s="436"/>
      <c r="AF960" s="436"/>
      <c r="AG960" s="436"/>
      <c r="AH960" s="436"/>
      <c r="AI960" s="436"/>
      <c r="AJ960" s="436"/>
      <c r="AK960" s="436"/>
      <c r="AL960" s="436"/>
      <c r="AM960" s="436"/>
      <c r="AN960" s="436"/>
    </row>
    <row r="961" spans="1:40" ht="13">
      <c r="A961" s="40"/>
      <c r="B961" s="40"/>
      <c r="C961" s="441"/>
      <c r="D961" s="441"/>
      <c r="E961" s="441"/>
      <c r="F961" s="441"/>
      <c r="H961" s="441"/>
      <c r="I961" s="441"/>
      <c r="J961" s="441"/>
      <c r="K961" s="441"/>
      <c r="L961" s="441"/>
      <c r="M961" s="441"/>
      <c r="N961" s="441"/>
      <c r="O961" s="441"/>
      <c r="P961" s="441"/>
      <c r="Q961" s="441"/>
      <c r="R961" s="441"/>
      <c r="S961" s="441"/>
      <c r="T961" s="441"/>
      <c r="U961" s="441"/>
      <c r="V961" s="441"/>
      <c r="W961" s="441"/>
      <c r="X961" s="441"/>
      <c r="Y961" s="441"/>
      <c r="Z961" s="441"/>
      <c r="AA961" s="436"/>
      <c r="AB961" s="436"/>
      <c r="AC961" s="436"/>
      <c r="AD961" s="436"/>
      <c r="AE961" s="436"/>
      <c r="AF961" s="436"/>
      <c r="AG961" s="436"/>
      <c r="AH961" s="436"/>
      <c r="AI961" s="436"/>
      <c r="AJ961" s="436"/>
      <c r="AK961" s="436"/>
      <c r="AL961" s="436"/>
      <c r="AM961" s="436"/>
      <c r="AN961" s="436"/>
    </row>
    <row r="962" spans="1:40" ht="13">
      <c r="A962" s="40"/>
      <c r="B962" s="40"/>
      <c r="C962" s="441"/>
      <c r="D962" s="441"/>
      <c r="E962" s="441"/>
      <c r="F962" s="441"/>
      <c r="H962" s="441"/>
      <c r="I962" s="441"/>
      <c r="J962" s="441"/>
      <c r="K962" s="441"/>
      <c r="L962" s="441"/>
      <c r="M962" s="441"/>
      <c r="N962" s="441"/>
      <c r="O962" s="441"/>
      <c r="P962" s="441"/>
      <c r="Q962" s="441"/>
      <c r="R962" s="441"/>
      <c r="S962" s="441"/>
      <c r="T962" s="441"/>
      <c r="U962" s="441"/>
      <c r="V962" s="441"/>
      <c r="W962" s="441"/>
      <c r="X962" s="441"/>
      <c r="Y962" s="441"/>
      <c r="Z962" s="441"/>
      <c r="AA962" s="436"/>
      <c r="AB962" s="436"/>
      <c r="AC962" s="436"/>
      <c r="AD962" s="436"/>
      <c r="AE962" s="436"/>
      <c r="AF962" s="436"/>
      <c r="AG962" s="436"/>
      <c r="AH962" s="436"/>
      <c r="AI962" s="436"/>
      <c r="AJ962" s="436"/>
      <c r="AK962" s="436"/>
      <c r="AL962" s="436"/>
      <c r="AM962" s="436"/>
      <c r="AN962" s="436"/>
    </row>
    <row r="963" spans="1:40" ht="13">
      <c r="A963" s="40"/>
      <c r="B963" s="40"/>
      <c r="C963" s="441"/>
      <c r="D963" s="441"/>
      <c r="E963" s="441"/>
      <c r="F963" s="441"/>
      <c r="H963" s="441"/>
      <c r="I963" s="441"/>
      <c r="J963" s="441"/>
      <c r="K963" s="441"/>
      <c r="L963" s="441"/>
      <c r="M963" s="441"/>
      <c r="N963" s="441"/>
      <c r="O963" s="441"/>
      <c r="P963" s="441"/>
      <c r="Q963" s="441"/>
      <c r="R963" s="441"/>
      <c r="S963" s="441"/>
      <c r="T963" s="441"/>
      <c r="U963" s="441"/>
      <c r="V963" s="441"/>
      <c r="W963" s="441"/>
      <c r="X963" s="441"/>
      <c r="Y963" s="441"/>
      <c r="Z963" s="441"/>
      <c r="AA963" s="436"/>
      <c r="AB963" s="436"/>
      <c r="AC963" s="436"/>
      <c r="AD963" s="436"/>
      <c r="AE963" s="436"/>
      <c r="AF963" s="436"/>
      <c r="AG963" s="436"/>
      <c r="AH963" s="436"/>
      <c r="AI963" s="436"/>
      <c r="AJ963" s="436"/>
      <c r="AK963" s="436"/>
      <c r="AL963" s="436"/>
      <c r="AM963" s="436"/>
      <c r="AN963" s="436"/>
    </row>
    <row r="964" spans="1:40" ht="13">
      <c r="A964" s="40"/>
      <c r="B964" s="40"/>
      <c r="C964" s="441"/>
      <c r="D964" s="441"/>
      <c r="E964" s="441"/>
      <c r="F964" s="441"/>
      <c r="H964" s="441"/>
      <c r="I964" s="441"/>
      <c r="J964" s="441"/>
      <c r="K964" s="441"/>
      <c r="L964" s="441"/>
      <c r="M964" s="441"/>
      <c r="N964" s="441"/>
      <c r="O964" s="441"/>
      <c r="P964" s="441"/>
      <c r="Q964" s="441"/>
      <c r="R964" s="441"/>
      <c r="S964" s="441"/>
      <c r="T964" s="441"/>
      <c r="U964" s="441"/>
      <c r="V964" s="441"/>
      <c r="W964" s="441"/>
      <c r="X964" s="441"/>
      <c r="Y964" s="441"/>
      <c r="Z964" s="441"/>
      <c r="AA964" s="436"/>
      <c r="AB964" s="436"/>
      <c r="AC964" s="436"/>
      <c r="AD964" s="436"/>
      <c r="AE964" s="436"/>
      <c r="AF964" s="436"/>
      <c r="AG964" s="436"/>
      <c r="AH964" s="436"/>
      <c r="AI964" s="436"/>
      <c r="AJ964" s="436"/>
      <c r="AK964" s="436"/>
      <c r="AL964" s="436"/>
      <c r="AM964" s="436"/>
      <c r="AN964" s="436"/>
    </row>
    <row r="965" spans="1:40" ht="13">
      <c r="A965" s="40"/>
      <c r="B965" s="40"/>
      <c r="C965" s="441"/>
      <c r="D965" s="441"/>
      <c r="E965" s="441"/>
      <c r="F965" s="441"/>
      <c r="H965" s="441"/>
      <c r="I965" s="441"/>
      <c r="J965" s="441"/>
      <c r="K965" s="441"/>
      <c r="L965" s="441"/>
      <c r="M965" s="441"/>
      <c r="N965" s="441"/>
      <c r="O965" s="441"/>
      <c r="P965" s="441"/>
      <c r="Q965" s="441"/>
      <c r="R965" s="441"/>
      <c r="S965" s="441"/>
      <c r="T965" s="441"/>
      <c r="U965" s="441"/>
      <c r="V965" s="441"/>
      <c r="W965" s="441"/>
      <c r="X965" s="441"/>
      <c r="Y965" s="441"/>
      <c r="Z965" s="441"/>
      <c r="AA965" s="436"/>
      <c r="AB965" s="436"/>
      <c r="AC965" s="436"/>
      <c r="AD965" s="436"/>
      <c r="AE965" s="436"/>
      <c r="AF965" s="436"/>
      <c r="AG965" s="436"/>
      <c r="AH965" s="436"/>
      <c r="AI965" s="436"/>
      <c r="AJ965" s="436"/>
      <c r="AK965" s="436"/>
      <c r="AL965" s="436"/>
      <c r="AM965" s="436"/>
      <c r="AN965" s="436"/>
    </row>
    <row r="966" spans="1:40" ht="13">
      <c r="A966" s="40"/>
      <c r="B966" s="40"/>
      <c r="C966" s="441"/>
      <c r="D966" s="441"/>
      <c r="E966" s="441"/>
      <c r="F966" s="441"/>
      <c r="H966" s="441"/>
      <c r="I966" s="441"/>
      <c r="J966" s="441"/>
      <c r="K966" s="441"/>
      <c r="L966" s="441"/>
      <c r="M966" s="441"/>
      <c r="N966" s="441"/>
      <c r="O966" s="441"/>
      <c r="P966" s="441"/>
      <c r="Q966" s="441"/>
      <c r="R966" s="441"/>
      <c r="S966" s="441"/>
      <c r="T966" s="441"/>
      <c r="U966" s="441"/>
      <c r="V966" s="441"/>
      <c r="W966" s="441"/>
      <c r="X966" s="441"/>
      <c r="Y966" s="441"/>
      <c r="Z966" s="441"/>
      <c r="AA966" s="436"/>
      <c r="AB966" s="436"/>
      <c r="AC966" s="436"/>
      <c r="AD966" s="436"/>
      <c r="AE966" s="436"/>
      <c r="AF966" s="436"/>
      <c r="AG966" s="436"/>
      <c r="AH966" s="436"/>
      <c r="AI966" s="436"/>
      <c r="AJ966" s="436"/>
      <c r="AK966" s="436"/>
      <c r="AL966" s="436"/>
      <c r="AM966" s="436"/>
      <c r="AN966" s="436"/>
    </row>
    <row r="967" spans="1:40" ht="13">
      <c r="A967" s="40"/>
      <c r="B967" s="40"/>
      <c r="C967" s="441"/>
      <c r="D967" s="441"/>
      <c r="E967" s="441"/>
      <c r="F967" s="441"/>
      <c r="H967" s="441"/>
      <c r="I967" s="441"/>
      <c r="J967" s="441"/>
      <c r="K967" s="441"/>
      <c r="L967" s="441"/>
      <c r="M967" s="441"/>
      <c r="N967" s="441"/>
      <c r="O967" s="441"/>
      <c r="P967" s="441"/>
      <c r="Q967" s="441"/>
      <c r="R967" s="441"/>
      <c r="S967" s="441"/>
      <c r="T967" s="441"/>
      <c r="U967" s="441"/>
      <c r="V967" s="441"/>
      <c r="W967" s="441"/>
      <c r="X967" s="441"/>
      <c r="Y967" s="441"/>
      <c r="Z967" s="441"/>
      <c r="AA967" s="436"/>
      <c r="AB967" s="436"/>
      <c r="AC967" s="436"/>
      <c r="AD967" s="436"/>
      <c r="AE967" s="436"/>
      <c r="AF967" s="436"/>
      <c r="AG967" s="436"/>
      <c r="AH967" s="436"/>
      <c r="AI967" s="436"/>
      <c r="AJ967" s="436"/>
      <c r="AK967" s="436"/>
      <c r="AL967" s="436"/>
      <c r="AM967" s="436"/>
      <c r="AN967" s="436"/>
    </row>
    <row r="968" spans="1:40" ht="13">
      <c r="A968" s="40"/>
      <c r="B968" s="40"/>
      <c r="C968" s="441"/>
      <c r="D968" s="441"/>
      <c r="E968" s="441"/>
      <c r="F968" s="441"/>
      <c r="H968" s="441"/>
      <c r="I968" s="441"/>
      <c r="J968" s="441"/>
      <c r="K968" s="441"/>
      <c r="L968" s="441"/>
      <c r="M968" s="441"/>
      <c r="N968" s="441"/>
      <c r="O968" s="441"/>
      <c r="P968" s="441"/>
      <c r="Q968" s="441"/>
      <c r="R968" s="441"/>
      <c r="S968" s="441"/>
      <c r="T968" s="441"/>
      <c r="U968" s="441"/>
      <c r="V968" s="441"/>
      <c r="W968" s="441"/>
      <c r="X968" s="441"/>
      <c r="Y968" s="441"/>
      <c r="Z968" s="441"/>
      <c r="AA968" s="436"/>
      <c r="AB968" s="436"/>
      <c r="AC968" s="436"/>
      <c r="AD968" s="436"/>
      <c r="AE968" s="436"/>
      <c r="AF968" s="436"/>
      <c r="AG968" s="436"/>
      <c r="AH968" s="436"/>
      <c r="AI968" s="436"/>
      <c r="AJ968" s="436"/>
      <c r="AK968" s="436"/>
      <c r="AL968" s="436"/>
      <c r="AM968" s="436"/>
      <c r="AN968" s="436"/>
    </row>
    <row r="969" spans="1:40" ht="13">
      <c r="A969" s="40"/>
      <c r="B969" s="40"/>
      <c r="C969" s="441"/>
      <c r="D969" s="441"/>
      <c r="E969" s="441"/>
      <c r="F969" s="441"/>
      <c r="H969" s="441"/>
      <c r="I969" s="441"/>
      <c r="J969" s="441"/>
      <c r="K969" s="441"/>
      <c r="L969" s="441"/>
      <c r="M969" s="441"/>
      <c r="N969" s="441"/>
      <c r="O969" s="441"/>
      <c r="P969" s="441"/>
      <c r="Q969" s="441"/>
      <c r="R969" s="441"/>
      <c r="S969" s="441"/>
      <c r="T969" s="441"/>
      <c r="U969" s="441"/>
      <c r="V969" s="441"/>
      <c r="W969" s="441"/>
      <c r="X969" s="441"/>
      <c r="Y969" s="441"/>
      <c r="Z969" s="441"/>
      <c r="AA969" s="436"/>
      <c r="AB969" s="436"/>
      <c r="AC969" s="436"/>
      <c r="AD969" s="436"/>
      <c r="AE969" s="436"/>
      <c r="AF969" s="436"/>
      <c r="AG969" s="436"/>
      <c r="AH969" s="436"/>
      <c r="AI969" s="436"/>
      <c r="AJ969" s="436"/>
      <c r="AK969" s="436"/>
      <c r="AL969" s="436"/>
      <c r="AM969" s="436"/>
      <c r="AN969" s="436"/>
    </row>
    <row r="970" spans="1:40" ht="13">
      <c r="A970" s="40"/>
      <c r="B970" s="40"/>
      <c r="C970" s="441"/>
      <c r="D970" s="441"/>
      <c r="E970" s="441"/>
      <c r="F970" s="441"/>
      <c r="H970" s="441"/>
      <c r="I970" s="441"/>
      <c r="J970" s="441"/>
      <c r="K970" s="441"/>
      <c r="L970" s="441"/>
      <c r="M970" s="441"/>
      <c r="N970" s="441"/>
      <c r="O970" s="441"/>
      <c r="P970" s="441"/>
      <c r="Q970" s="441"/>
      <c r="R970" s="441"/>
      <c r="S970" s="441"/>
      <c r="T970" s="441"/>
      <c r="U970" s="441"/>
      <c r="V970" s="441"/>
      <c r="W970" s="441"/>
      <c r="X970" s="441"/>
      <c r="Y970" s="441"/>
      <c r="Z970" s="441"/>
      <c r="AA970" s="436"/>
      <c r="AB970" s="436"/>
      <c r="AC970" s="436"/>
      <c r="AD970" s="436"/>
      <c r="AE970" s="436"/>
      <c r="AF970" s="436"/>
      <c r="AG970" s="436"/>
      <c r="AH970" s="436"/>
      <c r="AI970" s="436"/>
      <c r="AJ970" s="436"/>
      <c r="AK970" s="436"/>
      <c r="AL970" s="436"/>
      <c r="AM970" s="436"/>
      <c r="AN970" s="436"/>
    </row>
    <row r="971" spans="1:40" ht="13">
      <c r="A971" s="40"/>
      <c r="B971" s="40"/>
      <c r="C971" s="441"/>
      <c r="D971" s="441"/>
      <c r="E971" s="441"/>
      <c r="F971" s="441"/>
      <c r="H971" s="441"/>
      <c r="I971" s="441"/>
      <c r="J971" s="441"/>
      <c r="K971" s="441"/>
      <c r="L971" s="441"/>
      <c r="M971" s="441"/>
      <c r="N971" s="441"/>
      <c r="O971" s="441"/>
      <c r="P971" s="441"/>
      <c r="Q971" s="441"/>
      <c r="R971" s="441"/>
      <c r="S971" s="441"/>
      <c r="T971" s="441"/>
      <c r="U971" s="441"/>
      <c r="V971" s="441"/>
      <c r="W971" s="441"/>
      <c r="X971" s="441"/>
      <c r="Y971" s="441"/>
      <c r="Z971" s="441"/>
      <c r="AA971" s="436"/>
      <c r="AB971" s="436"/>
      <c r="AC971" s="436"/>
      <c r="AD971" s="436"/>
      <c r="AE971" s="436"/>
      <c r="AF971" s="436"/>
      <c r="AG971" s="436"/>
      <c r="AH971" s="436"/>
      <c r="AI971" s="436"/>
      <c r="AJ971" s="436"/>
      <c r="AK971" s="436"/>
      <c r="AL971" s="436"/>
      <c r="AM971" s="436"/>
      <c r="AN971" s="436"/>
    </row>
    <row r="972" spans="1:40" ht="13">
      <c r="A972" s="40"/>
      <c r="B972" s="40"/>
      <c r="C972" s="441"/>
      <c r="D972" s="441"/>
      <c r="E972" s="441"/>
      <c r="F972" s="441"/>
      <c r="H972" s="441"/>
      <c r="I972" s="441"/>
      <c r="J972" s="441"/>
      <c r="K972" s="441"/>
      <c r="L972" s="441"/>
      <c r="M972" s="441"/>
      <c r="N972" s="441"/>
      <c r="O972" s="441"/>
      <c r="P972" s="441"/>
      <c r="Q972" s="441"/>
      <c r="R972" s="441"/>
      <c r="S972" s="441"/>
      <c r="T972" s="441"/>
      <c r="U972" s="441"/>
      <c r="V972" s="441"/>
      <c r="W972" s="441"/>
      <c r="X972" s="441"/>
      <c r="Y972" s="441"/>
      <c r="Z972" s="441"/>
      <c r="AA972" s="436"/>
      <c r="AB972" s="436"/>
      <c r="AC972" s="436"/>
      <c r="AD972" s="436"/>
      <c r="AE972" s="436"/>
      <c r="AF972" s="436"/>
      <c r="AG972" s="436"/>
      <c r="AH972" s="436"/>
      <c r="AI972" s="436"/>
      <c r="AJ972" s="436"/>
      <c r="AK972" s="436"/>
      <c r="AL972" s="436"/>
      <c r="AM972" s="436"/>
      <c r="AN972" s="436"/>
    </row>
    <row r="973" spans="1:40" ht="13">
      <c r="A973" s="40"/>
      <c r="B973" s="40"/>
      <c r="C973" s="441"/>
      <c r="D973" s="441"/>
      <c r="E973" s="441"/>
      <c r="F973" s="441"/>
      <c r="H973" s="441"/>
      <c r="I973" s="441"/>
      <c r="J973" s="441"/>
      <c r="K973" s="441"/>
      <c r="L973" s="441"/>
      <c r="M973" s="441"/>
      <c r="N973" s="441"/>
      <c r="O973" s="441"/>
      <c r="P973" s="441"/>
      <c r="Q973" s="441"/>
      <c r="R973" s="441"/>
      <c r="S973" s="441"/>
      <c r="T973" s="441"/>
      <c r="U973" s="441"/>
      <c r="V973" s="441"/>
      <c r="W973" s="441"/>
      <c r="X973" s="441"/>
      <c r="Y973" s="441"/>
      <c r="Z973" s="441"/>
      <c r="AA973" s="436"/>
      <c r="AB973" s="436"/>
      <c r="AC973" s="436"/>
      <c r="AD973" s="436"/>
      <c r="AE973" s="436"/>
      <c r="AF973" s="436"/>
      <c r="AG973" s="436"/>
      <c r="AH973" s="436"/>
      <c r="AI973" s="436"/>
      <c r="AJ973" s="436"/>
      <c r="AK973" s="436"/>
      <c r="AL973" s="436"/>
      <c r="AM973" s="436"/>
      <c r="AN973" s="436"/>
    </row>
    <row r="974" spans="1:40" ht="13">
      <c r="A974" s="40"/>
      <c r="B974" s="40"/>
      <c r="C974" s="441"/>
      <c r="D974" s="441"/>
      <c r="E974" s="441"/>
      <c r="F974" s="441"/>
      <c r="H974" s="441"/>
      <c r="I974" s="441"/>
      <c r="J974" s="441"/>
      <c r="K974" s="441"/>
      <c r="L974" s="441"/>
      <c r="M974" s="441"/>
      <c r="N974" s="441"/>
      <c r="O974" s="441"/>
      <c r="P974" s="441"/>
      <c r="Q974" s="441"/>
      <c r="R974" s="441"/>
      <c r="S974" s="441"/>
      <c r="T974" s="441"/>
      <c r="U974" s="441"/>
      <c r="V974" s="441"/>
      <c r="W974" s="441"/>
      <c r="X974" s="441"/>
      <c r="Y974" s="441"/>
      <c r="Z974" s="441"/>
      <c r="AA974" s="436"/>
      <c r="AB974" s="436"/>
      <c r="AC974" s="436"/>
      <c r="AD974" s="436"/>
      <c r="AE974" s="436"/>
      <c r="AF974" s="436"/>
      <c r="AG974" s="436"/>
      <c r="AH974" s="436"/>
      <c r="AI974" s="436"/>
      <c r="AJ974" s="436"/>
      <c r="AK974" s="436"/>
      <c r="AL974" s="436"/>
      <c r="AM974" s="436"/>
      <c r="AN974" s="436"/>
    </row>
    <row r="975" spans="1:40" ht="13">
      <c r="A975" s="40"/>
      <c r="B975" s="40"/>
      <c r="C975" s="441"/>
      <c r="D975" s="441"/>
      <c r="E975" s="441"/>
      <c r="F975" s="441"/>
      <c r="H975" s="441"/>
      <c r="I975" s="441"/>
      <c r="J975" s="441"/>
      <c r="K975" s="441"/>
      <c r="L975" s="441"/>
      <c r="M975" s="441"/>
      <c r="N975" s="441"/>
      <c r="O975" s="441"/>
      <c r="P975" s="441"/>
      <c r="Q975" s="441"/>
      <c r="R975" s="441"/>
      <c r="S975" s="441"/>
      <c r="T975" s="441"/>
      <c r="U975" s="441"/>
      <c r="V975" s="441"/>
      <c r="W975" s="441"/>
      <c r="X975" s="441"/>
      <c r="Y975" s="441"/>
      <c r="Z975" s="441"/>
      <c r="AA975" s="436"/>
      <c r="AB975" s="436"/>
      <c r="AC975" s="436"/>
      <c r="AD975" s="436"/>
      <c r="AE975" s="436"/>
      <c r="AF975" s="436"/>
      <c r="AG975" s="436"/>
      <c r="AH975" s="436"/>
      <c r="AI975" s="436"/>
      <c r="AJ975" s="436"/>
      <c r="AK975" s="436"/>
      <c r="AL975" s="436"/>
      <c r="AM975" s="436"/>
      <c r="AN975" s="436"/>
    </row>
    <row r="976" spans="1:40" ht="13">
      <c r="A976" s="40"/>
      <c r="B976" s="40"/>
      <c r="C976" s="441"/>
      <c r="D976" s="441"/>
      <c r="E976" s="441"/>
      <c r="F976" s="441"/>
      <c r="H976" s="441"/>
      <c r="I976" s="441"/>
      <c r="J976" s="441"/>
      <c r="K976" s="441"/>
      <c r="L976" s="441"/>
      <c r="M976" s="441"/>
      <c r="N976" s="441"/>
      <c r="O976" s="441"/>
      <c r="P976" s="441"/>
      <c r="Q976" s="441"/>
      <c r="R976" s="441"/>
      <c r="S976" s="441"/>
      <c r="T976" s="441"/>
      <c r="U976" s="441"/>
      <c r="V976" s="441"/>
      <c r="W976" s="441"/>
      <c r="X976" s="441"/>
      <c r="Y976" s="441"/>
      <c r="Z976" s="441"/>
      <c r="AA976" s="436"/>
      <c r="AB976" s="436"/>
      <c r="AC976" s="436"/>
      <c r="AD976" s="436"/>
      <c r="AE976" s="436"/>
      <c r="AF976" s="436"/>
      <c r="AG976" s="436"/>
      <c r="AH976" s="436"/>
      <c r="AI976" s="436"/>
      <c r="AJ976" s="436"/>
      <c r="AK976" s="436"/>
      <c r="AL976" s="436"/>
      <c r="AM976" s="436"/>
      <c r="AN976" s="436"/>
    </row>
    <row r="977" spans="1:40" ht="13">
      <c r="A977" s="40"/>
      <c r="B977" s="40"/>
      <c r="C977" s="441"/>
      <c r="D977" s="441"/>
      <c r="E977" s="441"/>
      <c r="F977" s="441"/>
      <c r="H977" s="441"/>
      <c r="I977" s="441"/>
      <c r="J977" s="441"/>
      <c r="K977" s="441"/>
      <c r="L977" s="441"/>
      <c r="M977" s="441"/>
      <c r="N977" s="441"/>
      <c r="O977" s="441"/>
      <c r="P977" s="441"/>
      <c r="Q977" s="441"/>
      <c r="R977" s="441"/>
      <c r="S977" s="441"/>
      <c r="T977" s="441"/>
      <c r="U977" s="441"/>
      <c r="V977" s="441"/>
      <c r="W977" s="441"/>
      <c r="X977" s="441"/>
      <c r="Y977" s="441"/>
      <c r="Z977" s="441"/>
      <c r="AA977" s="436"/>
      <c r="AB977" s="436"/>
      <c r="AC977" s="436"/>
      <c r="AD977" s="436"/>
      <c r="AE977" s="436"/>
      <c r="AF977" s="436"/>
      <c r="AG977" s="436"/>
      <c r="AH977" s="436"/>
      <c r="AI977" s="436"/>
      <c r="AJ977" s="436"/>
      <c r="AK977" s="436"/>
      <c r="AL977" s="436"/>
      <c r="AM977" s="436"/>
      <c r="AN977" s="436"/>
    </row>
    <row r="978" spans="1:40" ht="13">
      <c r="A978" s="40"/>
      <c r="B978" s="40"/>
      <c r="C978" s="441"/>
      <c r="D978" s="441"/>
      <c r="E978" s="441"/>
      <c r="F978" s="441"/>
      <c r="H978" s="441"/>
      <c r="I978" s="441"/>
      <c r="J978" s="441"/>
      <c r="K978" s="441"/>
      <c r="L978" s="441"/>
      <c r="M978" s="441"/>
      <c r="N978" s="441"/>
      <c r="O978" s="441"/>
      <c r="P978" s="441"/>
      <c r="Q978" s="441"/>
      <c r="R978" s="441"/>
      <c r="S978" s="441"/>
      <c r="T978" s="441"/>
      <c r="U978" s="441"/>
      <c r="V978" s="441"/>
      <c r="W978" s="441"/>
      <c r="X978" s="441"/>
      <c r="Y978" s="441"/>
      <c r="Z978" s="441"/>
      <c r="AA978" s="436"/>
      <c r="AB978" s="436"/>
      <c r="AC978" s="436"/>
      <c r="AD978" s="436"/>
      <c r="AE978" s="436"/>
      <c r="AF978" s="436"/>
      <c r="AG978" s="436"/>
      <c r="AH978" s="436"/>
      <c r="AI978" s="436"/>
      <c r="AJ978" s="436"/>
      <c r="AK978" s="436"/>
      <c r="AL978" s="436"/>
      <c r="AM978" s="436"/>
      <c r="AN978" s="436"/>
    </row>
    <row r="979" spans="1:40" ht="13">
      <c r="A979" s="40"/>
      <c r="B979" s="40"/>
      <c r="C979" s="441"/>
      <c r="D979" s="441"/>
      <c r="E979" s="441"/>
      <c r="F979" s="441"/>
      <c r="H979" s="441"/>
      <c r="I979" s="441"/>
      <c r="J979" s="441"/>
      <c r="K979" s="441"/>
      <c r="L979" s="441"/>
      <c r="M979" s="441"/>
      <c r="N979" s="441"/>
      <c r="O979" s="441"/>
      <c r="P979" s="441"/>
      <c r="Q979" s="441"/>
      <c r="R979" s="441"/>
      <c r="S979" s="441"/>
      <c r="T979" s="441"/>
      <c r="U979" s="441"/>
      <c r="V979" s="441"/>
      <c r="W979" s="441"/>
      <c r="X979" s="441"/>
      <c r="Y979" s="441"/>
      <c r="Z979" s="441"/>
      <c r="AA979" s="436"/>
      <c r="AB979" s="436"/>
      <c r="AC979" s="436"/>
      <c r="AD979" s="436"/>
      <c r="AE979" s="436"/>
      <c r="AF979" s="436"/>
      <c r="AG979" s="436"/>
      <c r="AH979" s="436"/>
      <c r="AI979" s="436"/>
      <c r="AJ979" s="436"/>
      <c r="AK979" s="436"/>
      <c r="AL979" s="436"/>
      <c r="AM979" s="436"/>
      <c r="AN979" s="436"/>
    </row>
    <row r="980" spans="1:40" ht="13">
      <c r="A980" s="40"/>
      <c r="B980" s="40"/>
      <c r="C980" s="441"/>
      <c r="D980" s="441"/>
      <c r="E980" s="441"/>
      <c r="F980" s="441"/>
      <c r="H980" s="441"/>
      <c r="I980" s="441"/>
      <c r="J980" s="441"/>
      <c r="K980" s="441"/>
      <c r="L980" s="441"/>
      <c r="M980" s="441"/>
      <c r="N980" s="441"/>
      <c r="O980" s="441"/>
      <c r="P980" s="441"/>
      <c r="Q980" s="441"/>
      <c r="R980" s="441"/>
      <c r="S980" s="441"/>
      <c r="T980" s="441"/>
      <c r="U980" s="441"/>
      <c r="V980" s="441"/>
      <c r="W980" s="441"/>
      <c r="X980" s="441"/>
      <c r="Y980" s="441"/>
      <c r="Z980" s="441"/>
      <c r="AA980" s="436"/>
      <c r="AB980" s="436"/>
      <c r="AC980" s="436"/>
      <c r="AD980" s="436"/>
      <c r="AE980" s="436"/>
      <c r="AF980" s="436"/>
      <c r="AG980" s="436"/>
      <c r="AH980" s="436"/>
      <c r="AI980" s="436"/>
      <c r="AJ980" s="436"/>
      <c r="AK980" s="436"/>
      <c r="AL980" s="436"/>
      <c r="AM980" s="436"/>
      <c r="AN980" s="436"/>
    </row>
    <row r="981" spans="1:40" ht="13">
      <c r="A981" s="40"/>
      <c r="B981" s="40"/>
      <c r="C981" s="441"/>
      <c r="D981" s="441"/>
      <c r="E981" s="441"/>
      <c r="F981" s="441"/>
      <c r="H981" s="441"/>
      <c r="I981" s="441"/>
      <c r="J981" s="441"/>
      <c r="K981" s="441"/>
      <c r="L981" s="441"/>
      <c r="M981" s="441"/>
      <c r="N981" s="441"/>
      <c r="O981" s="441"/>
      <c r="P981" s="441"/>
      <c r="Q981" s="441"/>
      <c r="R981" s="441"/>
      <c r="S981" s="441"/>
      <c r="T981" s="441"/>
      <c r="U981" s="441"/>
      <c r="V981" s="441"/>
      <c r="W981" s="441"/>
      <c r="X981" s="441"/>
      <c r="Y981" s="441"/>
      <c r="Z981" s="441"/>
      <c r="AA981" s="436"/>
      <c r="AB981" s="436"/>
      <c r="AC981" s="436"/>
      <c r="AD981" s="436"/>
      <c r="AE981" s="436"/>
      <c r="AF981" s="436"/>
      <c r="AG981" s="436"/>
      <c r="AH981" s="436"/>
      <c r="AI981" s="436"/>
      <c r="AJ981" s="436"/>
      <c r="AK981" s="436"/>
      <c r="AL981" s="436"/>
      <c r="AM981" s="436"/>
      <c r="AN981" s="436"/>
    </row>
    <row r="982" spans="1:40" ht="13">
      <c r="A982" s="40"/>
      <c r="B982" s="40"/>
      <c r="C982" s="441"/>
      <c r="D982" s="441"/>
      <c r="E982" s="441"/>
      <c r="F982" s="441"/>
      <c r="H982" s="441"/>
      <c r="I982" s="441"/>
      <c r="J982" s="441"/>
      <c r="K982" s="441"/>
      <c r="L982" s="441"/>
      <c r="M982" s="441"/>
      <c r="N982" s="441"/>
      <c r="O982" s="441"/>
      <c r="P982" s="441"/>
      <c r="Q982" s="441"/>
      <c r="R982" s="441"/>
      <c r="S982" s="441"/>
      <c r="T982" s="441"/>
      <c r="U982" s="441"/>
      <c r="V982" s="441"/>
      <c r="W982" s="441"/>
      <c r="X982" s="441"/>
      <c r="Y982" s="441"/>
      <c r="Z982" s="441"/>
      <c r="AA982" s="436"/>
      <c r="AB982" s="436"/>
      <c r="AC982" s="436"/>
      <c r="AD982" s="436"/>
      <c r="AE982" s="436"/>
      <c r="AF982" s="436"/>
      <c r="AG982" s="436"/>
      <c r="AH982" s="436"/>
      <c r="AI982" s="436"/>
      <c r="AJ982" s="436"/>
      <c r="AK982" s="436"/>
      <c r="AL982" s="436"/>
      <c r="AM982" s="436"/>
      <c r="AN982" s="436"/>
    </row>
    <row r="983" spans="1:40" ht="13">
      <c r="A983" s="40"/>
      <c r="B983" s="40"/>
      <c r="C983" s="441"/>
      <c r="D983" s="441"/>
      <c r="E983" s="441"/>
      <c r="F983" s="441"/>
      <c r="H983" s="441"/>
      <c r="I983" s="441"/>
      <c r="J983" s="441"/>
      <c r="K983" s="441"/>
      <c r="L983" s="441"/>
      <c r="M983" s="441"/>
      <c r="N983" s="441"/>
      <c r="O983" s="441"/>
      <c r="P983" s="441"/>
      <c r="Q983" s="441"/>
      <c r="R983" s="441"/>
      <c r="S983" s="441"/>
      <c r="T983" s="441"/>
      <c r="U983" s="441"/>
      <c r="V983" s="441"/>
      <c r="W983" s="441"/>
      <c r="X983" s="441"/>
      <c r="Y983" s="441"/>
      <c r="Z983" s="441"/>
      <c r="AA983" s="436"/>
      <c r="AB983" s="436"/>
      <c r="AC983" s="436"/>
      <c r="AD983" s="436"/>
      <c r="AE983" s="436"/>
      <c r="AF983" s="436"/>
      <c r="AG983" s="436"/>
      <c r="AH983" s="436"/>
      <c r="AI983" s="436"/>
      <c r="AJ983" s="436"/>
      <c r="AK983" s="436"/>
      <c r="AL983" s="436"/>
      <c r="AM983" s="436"/>
      <c r="AN983" s="436"/>
    </row>
    <row r="984" spans="1:40" ht="13">
      <c r="A984" s="40"/>
      <c r="B984" s="40"/>
      <c r="C984" s="441"/>
      <c r="D984" s="441"/>
      <c r="E984" s="441"/>
      <c r="F984" s="441"/>
      <c r="H984" s="441"/>
      <c r="I984" s="441"/>
      <c r="J984" s="441"/>
      <c r="K984" s="441"/>
      <c r="L984" s="441"/>
      <c r="M984" s="441"/>
      <c r="N984" s="441"/>
      <c r="O984" s="441"/>
      <c r="P984" s="441"/>
      <c r="Q984" s="441"/>
      <c r="R984" s="441"/>
      <c r="S984" s="441"/>
      <c r="T984" s="441"/>
      <c r="U984" s="441"/>
      <c r="V984" s="441"/>
      <c r="W984" s="441"/>
      <c r="X984" s="441"/>
      <c r="Y984" s="441"/>
      <c r="Z984" s="441"/>
      <c r="AA984" s="436"/>
      <c r="AB984" s="436"/>
      <c r="AC984" s="436"/>
      <c r="AD984" s="436"/>
      <c r="AE984" s="436"/>
      <c r="AF984" s="436"/>
      <c r="AG984" s="436"/>
      <c r="AH984" s="436"/>
      <c r="AI984" s="436"/>
      <c r="AJ984" s="436"/>
      <c r="AK984" s="436"/>
      <c r="AL984" s="436"/>
      <c r="AM984" s="436"/>
      <c r="AN984" s="436"/>
    </row>
    <row r="985" spans="1:40" ht="13">
      <c r="A985" s="40"/>
      <c r="B985" s="40"/>
      <c r="C985" s="441"/>
      <c r="D985" s="441"/>
      <c r="E985" s="441"/>
      <c r="F985" s="441"/>
      <c r="H985" s="441"/>
      <c r="I985" s="441"/>
      <c r="J985" s="441"/>
      <c r="K985" s="441"/>
      <c r="L985" s="441"/>
      <c r="M985" s="441"/>
      <c r="N985" s="441"/>
      <c r="O985" s="441"/>
      <c r="P985" s="441"/>
      <c r="Q985" s="441"/>
      <c r="R985" s="441"/>
      <c r="S985" s="441"/>
      <c r="T985" s="441"/>
      <c r="U985" s="441"/>
      <c r="V985" s="441"/>
      <c r="W985" s="441"/>
      <c r="X985" s="441"/>
      <c r="Y985" s="441"/>
      <c r="Z985" s="441"/>
      <c r="AA985" s="436"/>
      <c r="AB985" s="436"/>
      <c r="AC985" s="436"/>
      <c r="AD985" s="436"/>
      <c r="AE985" s="436"/>
      <c r="AF985" s="436"/>
      <c r="AG985" s="436"/>
      <c r="AH985" s="436"/>
      <c r="AI985" s="436"/>
      <c r="AJ985" s="436"/>
      <c r="AK985" s="436"/>
      <c r="AL985" s="436"/>
      <c r="AM985" s="436"/>
      <c r="AN985" s="436"/>
    </row>
    <row r="986" spans="1:40" ht="13">
      <c r="A986" s="40"/>
      <c r="B986" s="40"/>
      <c r="C986" s="441"/>
      <c r="D986" s="441"/>
      <c r="E986" s="441"/>
      <c r="F986" s="441"/>
      <c r="H986" s="441"/>
      <c r="I986" s="441"/>
      <c r="J986" s="441"/>
      <c r="K986" s="441"/>
      <c r="L986" s="441"/>
      <c r="M986" s="441"/>
      <c r="N986" s="441"/>
      <c r="O986" s="441"/>
      <c r="P986" s="441"/>
      <c r="Q986" s="441"/>
      <c r="R986" s="441"/>
      <c r="S986" s="441"/>
      <c r="T986" s="441"/>
      <c r="U986" s="441"/>
      <c r="V986" s="441"/>
      <c r="W986" s="441"/>
      <c r="X986" s="441"/>
      <c r="Y986" s="441"/>
      <c r="Z986" s="441"/>
      <c r="AA986" s="436"/>
      <c r="AB986" s="436"/>
      <c r="AC986" s="436"/>
      <c r="AD986" s="436"/>
      <c r="AE986" s="436"/>
      <c r="AF986" s="436"/>
      <c r="AG986" s="436"/>
      <c r="AH986" s="436"/>
      <c r="AI986" s="436"/>
      <c r="AJ986" s="436"/>
      <c r="AK986" s="436"/>
      <c r="AL986" s="436"/>
      <c r="AM986" s="436"/>
      <c r="AN986" s="436"/>
    </row>
    <row r="987" spans="1:40" ht="13">
      <c r="A987" s="40"/>
      <c r="B987" s="40"/>
      <c r="C987" s="441"/>
      <c r="D987" s="441"/>
      <c r="E987" s="441"/>
      <c r="F987" s="441"/>
      <c r="H987" s="441"/>
      <c r="I987" s="441"/>
      <c r="J987" s="441"/>
      <c r="K987" s="441"/>
      <c r="L987" s="441"/>
      <c r="M987" s="441"/>
      <c r="N987" s="441"/>
      <c r="O987" s="441"/>
      <c r="P987" s="441"/>
      <c r="Q987" s="441"/>
      <c r="R987" s="441"/>
      <c r="S987" s="441"/>
      <c r="T987" s="441"/>
      <c r="U987" s="441"/>
      <c r="V987" s="441"/>
      <c r="W987" s="441"/>
      <c r="X987" s="441"/>
      <c r="Y987" s="441"/>
      <c r="Z987" s="441"/>
      <c r="AA987" s="436"/>
      <c r="AB987" s="436"/>
      <c r="AC987" s="436"/>
      <c r="AD987" s="436"/>
      <c r="AE987" s="436"/>
      <c r="AF987" s="436"/>
      <c r="AG987" s="436"/>
      <c r="AH987" s="436"/>
      <c r="AI987" s="436"/>
      <c r="AJ987" s="436"/>
      <c r="AK987" s="436"/>
      <c r="AL987" s="436"/>
      <c r="AM987" s="436"/>
      <c r="AN987" s="436"/>
    </row>
    <row r="988" spans="1:40" ht="13">
      <c r="A988" s="40"/>
      <c r="B988" s="40"/>
      <c r="C988" s="441"/>
      <c r="D988" s="441"/>
      <c r="E988" s="441"/>
      <c r="F988" s="441"/>
      <c r="H988" s="441"/>
      <c r="I988" s="441"/>
      <c r="J988" s="441"/>
      <c r="K988" s="441"/>
      <c r="L988" s="441"/>
      <c r="M988" s="441"/>
      <c r="N988" s="441"/>
      <c r="O988" s="441"/>
      <c r="P988" s="441"/>
      <c r="Q988" s="441"/>
      <c r="R988" s="441"/>
      <c r="S988" s="441"/>
      <c r="T988" s="441"/>
      <c r="U988" s="441"/>
      <c r="V988" s="441"/>
      <c r="W988" s="441"/>
      <c r="X988" s="441"/>
      <c r="Y988" s="441"/>
      <c r="Z988" s="441"/>
      <c r="AA988" s="436"/>
      <c r="AB988" s="436"/>
      <c r="AC988" s="436"/>
      <c r="AD988" s="436"/>
      <c r="AE988" s="436"/>
      <c r="AF988" s="436"/>
      <c r="AG988" s="436"/>
      <c r="AH988" s="436"/>
      <c r="AI988" s="436"/>
      <c r="AJ988" s="436"/>
      <c r="AK988" s="436"/>
      <c r="AL988" s="436"/>
      <c r="AM988" s="436"/>
      <c r="AN988" s="436"/>
    </row>
    <row r="989" spans="1:40" ht="13">
      <c r="A989" s="40"/>
      <c r="B989" s="40"/>
      <c r="C989" s="441"/>
      <c r="D989" s="441"/>
      <c r="E989" s="441"/>
      <c r="F989" s="441"/>
      <c r="H989" s="441"/>
      <c r="I989" s="441"/>
      <c r="J989" s="441"/>
      <c r="K989" s="441"/>
      <c r="L989" s="441"/>
      <c r="M989" s="441"/>
      <c r="N989" s="441"/>
      <c r="O989" s="441"/>
      <c r="P989" s="441"/>
      <c r="Q989" s="441"/>
      <c r="R989" s="441"/>
      <c r="S989" s="441"/>
      <c r="T989" s="441"/>
      <c r="U989" s="441"/>
      <c r="V989" s="441"/>
      <c r="W989" s="441"/>
      <c r="X989" s="441"/>
      <c r="Y989" s="441"/>
      <c r="Z989" s="441"/>
      <c r="AA989" s="436"/>
      <c r="AB989" s="436"/>
      <c r="AC989" s="436"/>
      <c r="AD989" s="436"/>
      <c r="AE989" s="436"/>
      <c r="AF989" s="436"/>
      <c r="AG989" s="436"/>
      <c r="AH989" s="436"/>
      <c r="AI989" s="436"/>
      <c r="AJ989" s="436"/>
      <c r="AK989" s="436"/>
      <c r="AL989" s="436"/>
      <c r="AM989" s="436"/>
      <c r="AN989" s="436"/>
    </row>
    <row r="990" spans="1:40" ht="13">
      <c r="A990" s="40"/>
      <c r="B990" s="40"/>
      <c r="C990" s="441"/>
      <c r="D990" s="441"/>
      <c r="E990" s="441"/>
      <c r="F990" s="441"/>
      <c r="H990" s="441"/>
      <c r="I990" s="441"/>
      <c r="J990" s="441"/>
      <c r="K990" s="441"/>
      <c r="L990" s="441"/>
      <c r="M990" s="441"/>
      <c r="N990" s="441"/>
      <c r="O990" s="441"/>
      <c r="P990" s="441"/>
      <c r="Q990" s="441"/>
      <c r="R990" s="441"/>
      <c r="S990" s="441"/>
      <c r="T990" s="441"/>
      <c r="U990" s="441"/>
      <c r="V990" s="441"/>
      <c r="W990" s="441"/>
      <c r="X990" s="441"/>
      <c r="Y990" s="441"/>
      <c r="Z990" s="441"/>
      <c r="AA990" s="436"/>
      <c r="AB990" s="436"/>
      <c r="AC990" s="436"/>
      <c r="AD990" s="436"/>
      <c r="AE990" s="436"/>
      <c r="AF990" s="436"/>
      <c r="AG990" s="436"/>
      <c r="AH990" s="436"/>
      <c r="AI990" s="436"/>
      <c r="AJ990" s="436"/>
      <c r="AK990" s="436"/>
      <c r="AL990" s="436"/>
      <c r="AM990" s="436"/>
      <c r="AN990" s="436"/>
    </row>
    <row r="991" spans="1:40" ht="13">
      <c r="A991" s="40"/>
      <c r="B991" s="40"/>
      <c r="C991" s="441"/>
      <c r="D991" s="441"/>
      <c r="E991" s="441"/>
      <c r="F991" s="441"/>
      <c r="H991" s="441"/>
      <c r="I991" s="441"/>
      <c r="J991" s="441"/>
      <c r="K991" s="441"/>
      <c r="L991" s="441"/>
      <c r="M991" s="441"/>
      <c r="N991" s="441"/>
      <c r="O991" s="441"/>
      <c r="P991" s="441"/>
      <c r="Q991" s="441"/>
      <c r="R991" s="441"/>
      <c r="S991" s="441"/>
      <c r="T991" s="441"/>
      <c r="U991" s="441"/>
      <c r="V991" s="441"/>
      <c r="W991" s="441"/>
      <c r="X991" s="441"/>
      <c r="Y991" s="441"/>
      <c r="Z991" s="441"/>
      <c r="AA991" s="436"/>
      <c r="AB991" s="436"/>
      <c r="AC991" s="436"/>
      <c r="AD991" s="436"/>
      <c r="AE991" s="436"/>
      <c r="AF991" s="436"/>
      <c r="AG991" s="436"/>
      <c r="AH991" s="436"/>
      <c r="AI991" s="436"/>
      <c r="AJ991" s="436"/>
      <c r="AK991" s="436"/>
      <c r="AL991" s="436"/>
      <c r="AM991" s="436"/>
      <c r="AN991" s="436"/>
    </row>
    <row r="992" spans="1:40" ht="13">
      <c r="A992" s="40"/>
      <c r="B992" s="40"/>
      <c r="C992" s="441"/>
      <c r="D992" s="441"/>
      <c r="E992" s="441"/>
      <c r="F992" s="441"/>
      <c r="H992" s="441"/>
      <c r="I992" s="441"/>
      <c r="J992" s="441"/>
      <c r="K992" s="441"/>
      <c r="L992" s="441"/>
      <c r="M992" s="441"/>
      <c r="N992" s="441"/>
      <c r="O992" s="441"/>
      <c r="P992" s="441"/>
      <c r="Q992" s="441"/>
      <c r="R992" s="441"/>
      <c r="S992" s="441"/>
      <c r="T992" s="441"/>
      <c r="U992" s="441"/>
      <c r="V992" s="441"/>
      <c r="W992" s="441"/>
      <c r="X992" s="441"/>
      <c r="Y992" s="441"/>
      <c r="Z992" s="441"/>
      <c r="AA992" s="436"/>
      <c r="AB992" s="436"/>
      <c r="AC992" s="436"/>
      <c r="AD992" s="436"/>
      <c r="AE992" s="436"/>
      <c r="AF992" s="436"/>
      <c r="AG992" s="436"/>
      <c r="AH992" s="436"/>
      <c r="AI992" s="436"/>
      <c r="AJ992" s="436"/>
      <c r="AK992" s="436"/>
      <c r="AL992" s="436"/>
      <c r="AM992" s="436"/>
      <c r="AN992" s="436"/>
    </row>
    <row r="993" spans="1:40" ht="13">
      <c r="A993" s="40"/>
      <c r="B993" s="40"/>
      <c r="C993" s="441"/>
      <c r="D993" s="441"/>
      <c r="E993" s="441"/>
      <c r="F993" s="441"/>
      <c r="H993" s="441"/>
      <c r="I993" s="441"/>
      <c r="J993" s="441"/>
      <c r="K993" s="441"/>
      <c r="L993" s="441"/>
      <c r="M993" s="441"/>
      <c r="N993" s="441"/>
      <c r="O993" s="441"/>
      <c r="P993" s="441"/>
      <c r="Q993" s="441"/>
      <c r="R993" s="441"/>
      <c r="S993" s="441"/>
      <c r="T993" s="441"/>
      <c r="U993" s="441"/>
      <c r="V993" s="441"/>
      <c r="W993" s="441"/>
      <c r="X993" s="441"/>
      <c r="Y993" s="441"/>
      <c r="Z993" s="441"/>
      <c r="AA993" s="436"/>
      <c r="AB993" s="436"/>
      <c r="AC993" s="436"/>
      <c r="AD993" s="436"/>
      <c r="AE993" s="436"/>
      <c r="AF993" s="436"/>
      <c r="AG993" s="436"/>
      <c r="AH993" s="436"/>
      <c r="AI993" s="436"/>
      <c r="AJ993" s="436"/>
      <c r="AK993" s="436"/>
      <c r="AL993" s="436"/>
      <c r="AM993" s="436"/>
      <c r="AN993" s="436"/>
    </row>
    <row r="994" spans="1:40" ht="13">
      <c r="A994" s="40"/>
      <c r="B994" s="40"/>
      <c r="C994" s="441"/>
      <c r="D994" s="441"/>
      <c r="E994" s="441"/>
      <c r="F994" s="441"/>
      <c r="H994" s="441"/>
      <c r="I994" s="441"/>
      <c r="J994" s="441"/>
      <c r="K994" s="441"/>
      <c r="L994" s="441"/>
      <c r="M994" s="441"/>
      <c r="N994" s="441"/>
      <c r="O994" s="441"/>
      <c r="P994" s="441"/>
      <c r="Q994" s="441"/>
      <c r="R994" s="441"/>
      <c r="S994" s="441"/>
      <c r="T994" s="441"/>
      <c r="U994" s="441"/>
      <c r="V994" s="441"/>
      <c r="W994" s="441"/>
      <c r="X994" s="441"/>
      <c r="Y994" s="441"/>
      <c r="Z994" s="441"/>
      <c r="AA994" s="436"/>
      <c r="AB994" s="436"/>
      <c r="AC994" s="436"/>
      <c r="AD994" s="436"/>
      <c r="AE994" s="436"/>
      <c r="AF994" s="436"/>
      <c r="AG994" s="436"/>
      <c r="AH994" s="436"/>
      <c r="AI994" s="436"/>
      <c r="AJ994" s="436"/>
      <c r="AK994" s="436"/>
      <c r="AL994" s="436"/>
      <c r="AM994" s="436"/>
      <c r="AN994" s="436"/>
    </row>
    <row r="995" spans="1:40" ht="13">
      <c r="A995" s="40"/>
      <c r="B995" s="40"/>
      <c r="C995" s="441"/>
      <c r="D995" s="441"/>
      <c r="E995" s="441"/>
      <c r="F995" s="441"/>
      <c r="H995" s="441"/>
      <c r="I995" s="441"/>
      <c r="J995" s="441"/>
      <c r="K995" s="441"/>
      <c r="L995" s="441"/>
      <c r="M995" s="441"/>
      <c r="N995" s="441"/>
      <c r="O995" s="441"/>
      <c r="P995" s="441"/>
      <c r="Q995" s="441"/>
      <c r="R995" s="441"/>
      <c r="S995" s="441"/>
      <c r="T995" s="441"/>
      <c r="U995" s="441"/>
      <c r="V995" s="441"/>
      <c r="W995" s="441"/>
      <c r="X995" s="441"/>
      <c r="Y995" s="441"/>
      <c r="Z995" s="441"/>
      <c r="AA995" s="436"/>
      <c r="AB995" s="436"/>
      <c r="AC995" s="436"/>
      <c r="AD995" s="436"/>
      <c r="AE995" s="436"/>
      <c r="AF995" s="436"/>
      <c r="AG995" s="436"/>
      <c r="AH995" s="436"/>
      <c r="AI995" s="436"/>
      <c r="AJ995" s="436"/>
      <c r="AK995" s="436"/>
      <c r="AL995" s="436"/>
      <c r="AM995" s="436"/>
      <c r="AN995" s="436"/>
    </row>
    <row r="996" spans="1:40" ht="13">
      <c r="A996" s="40"/>
      <c r="B996" s="40"/>
      <c r="C996" s="441"/>
      <c r="D996" s="441"/>
      <c r="E996" s="441"/>
      <c r="F996" s="441"/>
      <c r="H996" s="441"/>
      <c r="I996" s="441"/>
      <c r="J996" s="441"/>
      <c r="K996" s="441"/>
      <c r="L996" s="441"/>
      <c r="M996" s="441"/>
      <c r="N996" s="441"/>
      <c r="O996" s="441"/>
      <c r="P996" s="441"/>
      <c r="Q996" s="441"/>
      <c r="R996" s="441"/>
      <c r="S996" s="441"/>
      <c r="T996" s="441"/>
      <c r="U996" s="441"/>
      <c r="V996" s="441"/>
      <c r="W996" s="441"/>
      <c r="X996" s="441"/>
      <c r="Y996" s="441"/>
      <c r="Z996" s="441"/>
      <c r="AA996" s="436"/>
      <c r="AB996" s="436"/>
      <c r="AC996" s="436"/>
      <c r="AD996" s="436"/>
      <c r="AE996" s="436"/>
      <c r="AF996" s="436"/>
      <c r="AG996" s="436"/>
      <c r="AH996" s="436"/>
      <c r="AI996" s="436"/>
      <c r="AJ996" s="436"/>
      <c r="AK996" s="436"/>
      <c r="AL996" s="436"/>
      <c r="AM996" s="436"/>
      <c r="AN996" s="436"/>
    </row>
    <row r="997" spans="1:40" ht="13">
      <c r="A997" s="40"/>
      <c r="B997" s="40"/>
      <c r="C997" s="441"/>
      <c r="D997" s="441"/>
      <c r="E997" s="441"/>
      <c r="F997" s="441"/>
      <c r="H997" s="441"/>
      <c r="I997" s="441"/>
      <c r="J997" s="441"/>
      <c r="K997" s="441"/>
      <c r="L997" s="441"/>
      <c r="M997" s="441"/>
      <c r="N997" s="441"/>
      <c r="O997" s="441"/>
      <c r="P997" s="441"/>
      <c r="Q997" s="441"/>
      <c r="R997" s="441"/>
      <c r="S997" s="441"/>
      <c r="T997" s="441"/>
      <c r="U997" s="441"/>
      <c r="V997" s="441"/>
      <c r="W997" s="441"/>
      <c r="X997" s="441"/>
      <c r="Y997" s="441"/>
      <c r="Z997" s="441"/>
      <c r="AA997" s="436"/>
      <c r="AB997" s="436"/>
      <c r="AC997" s="436"/>
      <c r="AD997" s="436"/>
      <c r="AE997" s="436"/>
      <c r="AF997" s="436"/>
      <c r="AG997" s="436"/>
      <c r="AH997" s="436"/>
      <c r="AI997" s="436"/>
      <c r="AJ997" s="436"/>
      <c r="AK997" s="436"/>
      <c r="AL997" s="436"/>
      <c r="AM997" s="436"/>
      <c r="AN997" s="436"/>
    </row>
    <row r="998" spans="1:40" ht="13">
      <c r="A998" s="40"/>
      <c r="B998" s="40"/>
      <c r="C998" s="441"/>
      <c r="D998" s="441"/>
      <c r="E998" s="441"/>
      <c r="F998" s="441"/>
      <c r="H998" s="441"/>
      <c r="I998" s="441"/>
      <c r="J998" s="441"/>
      <c r="K998" s="441"/>
      <c r="L998" s="441"/>
      <c r="M998" s="441"/>
      <c r="N998" s="441"/>
      <c r="O998" s="441"/>
      <c r="P998" s="441"/>
      <c r="Q998" s="441"/>
      <c r="R998" s="441"/>
      <c r="S998" s="441"/>
      <c r="T998" s="441"/>
      <c r="U998" s="441"/>
      <c r="V998" s="441"/>
      <c r="W998" s="441"/>
      <c r="X998" s="441"/>
      <c r="Y998" s="441"/>
      <c r="Z998" s="441"/>
      <c r="AA998" s="436"/>
      <c r="AB998" s="436"/>
      <c r="AC998" s="436"/>
      <c r="AD998" s="436"/>
      <c r="AE998" s="436"/>
      <c r="AF998" s="436"/>
      <c r="AG998" s="436"/>
      <c r="AH998" s="436"/>
      <c r="AI998" s="436"/>
      <c r="AJ998" s="436"/>
      <c r="AK998" s="436"/>
      <c r="AL998" s="436"/>
      <c r="AM998" s="436"/>
      <c r="AN998" s="436"/>
    </row>
    <row r="999" spans="1:40" ht="13">
      <c r="A999" s="40"/>
      <c r="B999" s="40"/>
      <c r="C999" s="441"/>
      <c r="D999" s="441"/>
      <c r="E999" s="441"/>
      <c r="F999" s="441"/>
      <c r="H999" s="441"/>
      <c r="I999" s="441"/>
      <c r="J999" s="441"/>
      <c r="K999" s="441"/>
      <c r="L999" s="441"/>
      <c r="M999" s="441"/>
      <c r="N999" s="441"/>
      <c r="O999" s="441"/>
      <c r="P999" s="441"/>
      <c r="Q999" s="441"/>
      <c r="R999" s="441"/>
      <c r="S999" s="441"/>
      <c r="T999" s="441"/>
      <c r="U999" s="441"/>
      <c r="V999" s="441"/>
      <c r="W999" s="441"/>
      <c r="X999" s="441"/>
      <c r="Y999" s="441"/>
      <c r="Z999" s="441"/>
      <c r="AA999" s="436"/>
      <c r="AB999" s="436"/>
      <c r="AC999" s="436"/>
      <c r="AD999" s="436"/>
      <c r="AE999" s="436"/>
      <c r="AF999" s="436"/>
      <c r="AG999" s="436"/>
      <c r="AH999" s="436"/>
      <c r="AI999" s="436"/>
      <c r="AJ999" s="436"/>
      <c r="AK999" s="436"/>
      <c r="AL999" s="436"/>
      <c r="AM999" s="436"/>
      <c r="AN999" s="436"/>
    </row>
    <row r="1000" spans="1:40" ht="13">
      <c r="A1000" s="40"/>
      <c r="B1000" s="40"/>
      <c r="C1000" s="441"/>
      <c r="D1000" s="441"/>
      <c r="E1000" s="441"/>
      <c r="F1000" s="441"/>
      <c r="H1000" s="441"/>
      <c r="I1000" s="441"/>
      <c r="J1000" s="441"/>
      <c r="K1000" s="441"/>
      <c r="L1000" s="441"/>
      <c r="M1000" s="441"/>
      <c r="N1000" s="441"/>
      <c r="O1000" s="441"/>
      <c r="P1000" s="441"/>
      <c r="Q1000" s="441"/>
      <c r="R1000" s="441"/>
      <c r="S1000" s="441"/>
      <c r="T1000" s="441"/>
      <c r="U1000" s="441"/>
      <c r="V1000" s="441"/>
      <c r="W1000" s="441"/>
      <c r="X1000" s="441"/>
      <c r="Y1000" s="441"/>
      <c r="Z1000" s="441"/>
      <c r="AA1000" s="436"/>
      <c r="AB1000" s="436"/>
      <c r="AC1000" s="436"/>
      <c r="AD1000" s="436"/>
      <c r="AE1000" s="436"/>
      <c r="AF1000" s="436"/>
      <c r="AG1000" s="436"/>
      <c r="AH1000" s="436"/>
      <c r="AI1000" s="436"/>
      <c r="AJ1000" s="436"/>
      <c r="AK1000" s="436"/>
      <c r="AL1000" s="436"/>
      <c r="AM1000" s="436"/>
      <c r="AN1000" s="436"/>
    </row>
    <row r="1001" spans="1:40" ht="13">
      <c r="A1001" s="40"/>
      <c r="B1001" s="40"/>
      <c r="C1001" s="441"/>
      <c r="D1001" s="441"/>
      <c r="E1001" s="441"/>
      <c r="F1001" s="441"/>
      <c r="H1001" s="441"/>
      <c r="I1001" s="441"/>
      <c r="J1001" s="441"/>
      <c r="K1001" s="441"/>
      <c r="L1001" s="441"/>
      <c r="M1001" s="441"/>
      <c r="N1001" s="441"/>
      <c r="O1001" s="441"/>
      <c r="P1001" s="441"/>
      <c r="Q1001" s="441"/>
      <c r="R1001" s="441"/>
      <c r="S1001" s="441"/>
      <c r="T1001" s="441"/>
      <c r="U1001" s="441"/>
      <c r="V1001" s="441"/>
      <c r="W1001" s="441"/>
      <c r="X1001" s="441"/>
      <c r="Y1001" s="441"/>
      <c r="Z1001" s="441"/>
      <c r="AA1001" s="436"/>
      <c r="AB1001" s="436"/>
      <c r="AC1001" s="436"/>
      <c r="AD1001" s="436"/>
      <c r="AE1001" s="436"/>
      <c r="AF1001" s="436"/>
      <c r="AG1001" s="436"/>
      <c r="AH1001" s="436"/>
      <c r="AI1001" s="436"/>
      <c r="AJ1001" s="436"/>
      <c r="AK1001" s="436"/>
      <c r="AL1001" s="436"/>
      <c r="AM1001" s="436"/>
      <c r="AN1001" s="436"/>
    </row>
    <row r="1002" spans="1:40" ht="13">
      <c r="A1002" s="40"/>
      <c r="B1002" s="40"/>
      <c r="C1002" s="441"/>
      <c r="D1002" s="441"/>
      <c r="E1002" s="441"/>
      <c r="F1002" s="441"/>
      <c r="H1002" s="441"/>
      <c r="I1002" s="441"/>
      <c r="J1002" s="441"/>
      <c r="K1002" s="441"/>
      <c r="L1002" s="441"/>
      <c r="M1002" s="441"/>
      <c r="N1002" s="441"/>
      <c r="O1002" s="441"/>
      <c r="P1002" s="441"/>
      <c r="Q1002" s="441"/>
      <c r="R1002" s="441"/>
      <c r="S1002" s="441"/>
      <c r="T1002" s="441"/>
      <c r="U1002" s="441"/>
      <c r="V1002" s="441"/>
      <c r="W1002" s="441"/>
      <c r="X1002" s="441"/>
      <c r="Y1002" s="441"/>
      <c r="Z1002" s="441"/>
      <c r="AA1002" s="436"/>
      <c r="AB1002" s="436"/>
      <c r="AC1002" s="436"/>
      <c r="AD1002" s="436"/>
      <c r="AE1002" s="436"/>
      <c r="AF1002" s="436"/>
      <c r="AG1002" s="436"/>
      <c r="AH1002" s="436"/>
      <c r="AI1002" s="436"/>
      <c r="AJ1002" s="436"/>
      <c r="AK1002" s="436"/>
      <c r="AL1002" s="436"/>
      <c r="AM1002" s="436"/>
      <c r="AN1002" s="436"/>
    </row>
    <row r="1003" spans="1:40" ht="13">
      <c r="A1003" s="40"/>
      <c r="B1003" s="40"/>
      <c r="C1003" s="441"/>
      <c r="D1003" s="441"/>
      <c r="E1003" s="441"/>
      <c r="F1003" s="441"/>
      <c r="H1003" s="441"/>
      <c r="I1003" s="441"/>
      <c r="J1003" s="441"/>
      <c r="K1003" s="441"/>
      <c r="L1003" s="441"/>
      <c r="M1003" s="441"/>
      <c r="N1003" s="441"/>
      <c r="O1003" s="441"/>
      <c r="P1003" s="441"/>
      <c r="Q1003" s="441"/>
      <c r="R1003" s="441"/>
      <c r="S1003" s="441"/>
      <c r="T1003" s="441"/>
      <c r="U1003" s="441"/>
      <c r="V1003" s="441"/>
      <c r="W1003" s="441"/>
      <c r="X1003" s="441"/>
      <c r="Y1003" s="441"/>
      <c r="Z1003" s="441"/>
      <c r="AA1003" s="436"/>
      <c r="AB1003" s="436"/>
      <c r="AC1003" s="436"/>
      <c r="AD1003" s="436"/>
      <c r="AE1003" s="436"/>
      <c r="AF1003" s="436"/>
      <c r="AG1003" s="436"/>
      <c r="AH1003" s="436"/>
      <c r="AI1003" s="436"/>
      <c r="AJ1003" s="436"/>
      <c r="AK1003" s="436"/>
      <c r="AL1003" s="436"/>
      <c r="AM1003" s="436"/>
      <c r="AN1003" s="436"/>
    </row>
    <row r="1004" spans="1:40" ht="13">
      <c r="A1004" s="40"/>
      <c r="B1004" s="40"/>
      <c r="C1004" s="441"/>
      <c r="D1004" s="441"/>
      <c r="E1004" s="441"/>
      <c r="F1004" s="441"/>
      <c r="H1004" s="441"/>
      <c r="I1004" s="441"/>
      <c r="J1004" s="441"/>
      <c r="K1004" s="441"/>
      <c r="L1004" s="441"/>
      <c r="M1004" s="441"/>
      <c r="N1004" s="441"/>
      <c r="O1004" s="441"/>
      <c r="P1004" s="441"/>
      <c r="Q1004" s="441"/>
      <c r="R1004" s="441"/>
      <c r="S1004" s="441"/>
      <c r="T1004" s="441"/>
      <c r="U1004" s="441"/>
      <c r="V1004" s="441"/>
      <c r="W1004" s="441"/>
      <c r="X1004" s="441"/>
      <c r="Y1004" s="441"/>
      <c r="Z1004" s="441"/>
      <c r="AA1004" s="436"/>
      <c r="AB1004" s="436"/>
      <c r="AC1004" s="436"/>
      <c r="AD1004" s="436"/>
      <c r="AE1004" s="436"/>
      <c r="AF1004" s="436"/>
      <c r="AG1004" s="436"/>
      <c r="AH1004" s="436"/>
      <c r="AI1004" s="436"/>
      <c r="AJ1004" s="436"/>
      <c r="AK1004" s="436"/>
      <c r="AL1004" s="436"/>
      <c r="AM1004" s="436"/>
      <c r="AN1004" s="436"/>
    </row>
    <row r="1005" spans="1:40" ht="13">
      <c r="A1005" s="40"/>
      <c r="B1005" s="40"/>
      <c r="C1005" s="441"/>
      <c r="D1005" s="441"/>
      <c r="E1005" s="441"/>
      <c r="F1005" s="441"/>
      <c r="H1005" s="441"/>
      <c r="I1005" s="441"/>
      <c r="J1005" s="441"/>
      <c r="K1005" s="441"/>
      <c r="L1005" s="441"/>
      <c r="M1005" s="441"/>
      <c r="N1005" s="441"/>
      <c r="O1005" s="441"/>
      <c r="P1005" s="441"/>
      <c r="Q1005" s="441"/>
      <c r="R1005" s="441"/>
      <c r="S1005" s="441"/>
      <c r="T1005" s="441"/>
      <c r="U1005" s="441"/>
      <c r="V1005" s="441"/>
      <c r="W1005" s="441"/>
      <c r="X1005" s="441"/>
      <c r="Y1005" s="441"/>
      <c r="Z1005" s="441"/>
      <c r="AA1005" s="436"/>
      <c r="AB1005" s="436"/>
      <c r="AC1005" s="436"/>
      <c r="AD1005" s="436"/>
      <c r="AE1005" s="436"/>
      <c r="AF1005" s="436"/>
      <c r="AG1005" s="436"/>
      <c r="AH1005" s="436"/>
      <c r="AI1005" s="436"/>
      <c r="AJ1005" s="436"/>
      <c r="AK1005" s="436"/>
      <c r="AL1005" s="436"/>
      <c r="AM1005" s="436"/>
      <c r="AN1005" s="436"/>
    </row>
    <row r="1006" spans="1:40" ht="13">
      <c r="A1006" s="40"/>
      <c r="B1006" s="40"/>
      <c r="C1006" s="441"/>
      <c r="D1006" s="441"/>
      <c r="E1006" s="441"/>
      <c r="F1006" s="441"/>
      <c r="H1006" s="441"/>
      <c r="I1006" s="441"/>
      <c r="J1006" s="441"/>
      <c r="K1006" s="441"/>
      <c r="L1006" s="441"/>
      <c r="M1006" s="441"/>
      <c r="N1006" s="441"/>
      <c r="O1006" s="441"/>
      <c r="P1006" s="441"/>
      <c r="Q1006" s="441"/>
      <c r="R1006" s="441"/>
      <c r="S1006" s="441"/>
      <c r="T1006" s="441"/>
      <c r="U1006" s="441"/>
      <c r="V1006" s="441"/>
      <c r="W1006" s="441"/>
      <c r="X1006" s="441"/>
      <c r="Y1006" s="441"/>
      <c r="Z1006" s="441"/>
      <c r="AA1006" s="436"/>
      <c r="AB1006" s="436"/>
      <c r="AC1006" s="436"/>
      <c r="AD1006" s="436"/>
      <c r="AE1006" s="436"/>
      <c r="AF1006" s="436"/>
      <c r="AG1006" s="436"/>
      <c r="AH1006" s="436"/>
      <c r="AI1006" s="436"/>
      <c r="AJ1006" s="436"/>
      <c r="AK1006" s="436"/>
      <c r="AL1006" s="436"/>
      <c r="AM1006" s="436"/>
      <c r="AN1006" s="436"/>
    </row>
    <row r="1007" spans="1:40" ht="13">
      <c r="A1007" s="40"/>
      <c r="B1007" s="40"/>
      <c r="C1007" s="441"/>
      <c r="D1007" s="441"/>
      <c r="E1007" s="441"/>
      <c r="F1007" s="441"/>
      <c r="H1007" s="441"/>
      <c r="I1007" s="441"/>
      <c r="J1007" s="441"/>
      <c r="K1007" s="441"/>
      <c r="L1007" s="441"/>
      <c r="M1007" s="441"/>
      <c r="N1007" s="441"/>
      <c r="O1007" s="441"/>
      <c r="P1007" s="441"/>
      <c r="Q1007" s="441"/>
      <c r="R1007" s="441"/>
      <c r="S1007" s="441"/>
      <c r="T1007" s="441"/>
      <c r="U1007" s="441"/>
      <c r="V1007" s="441"/>
      <c r="W1007" s="441"/>
      <c r="X1007" s="441"/>
      <c r="Y1007" s="441"/>
      <c r="Z1007" s="441"/>
      <c r="AA1007" s="436"/>
      <c r="AB1007" s="436"/>
      <c r="AC1007" s="436"/>
      <c r="AD1007" s="436"/>
      <c r="AE1007" s="436"/>
      <c r="AF1007" s="436"/>
      <c r="AG1007" s="436"/>
      <c r="AH1007" s="436"/>
      <c r="AI1007" s="436"/>
      <c r="AJ1007" s="436"/>
      <c r="AK1007" s="436"/>
      <c r="AL1007" s="436"/>
      <c r="AM1007" s="436"/>
      <c r="AN1007" s="436"/>
    </row>
    <row r="1008" spans="1:40" ht="13">
      <c r="A1008" s="40"/>
      <c r="B1008" s="40"/>
      <c r="C1008" s="441"/>
      <c r="D1008" s="441"/>
      <c r="E1008" s="441"/>
      <c r="F1008" s="441"/>
      <c r="H1008" s="441"/>
      <c r="I1008" s="441"/>
      <c r="J1008" s="441"/>
      <c r="K1008" s="441"/>
      <c r="L1008" s="441"/>
      <c r="M1008" s="441"/>
      <c r="N1008" s="441"/>
      <c r="O1008" s="441"/>
      <c r="P1008" s="441"/>
      <c r="Q1008" s="441"/>
      <c r="R1008" s="441"/>
      <c r="S1008" s="441"/>
      <c r="T1008" s="441"/>
      <c r="U1008" s="441"/>
      <c r="V1008" s="441"/>
      <c r="W1008" s="441"/>
      <c r="X1008" s="441"/>
      <c r="Y1008" s="441"/>
      <c r="Z1008" s="441"/>
      <c r="AA1008" s="436"/>
      <c r="AB1008" s="436"/>
      <c r="AC1008" s="436"/>
      <c r="AD1008" s="436"/>
      <c r="AE1008" s="436"/>
      <c r="AF1008" s="436"/>
      <c r="AG1008" s="436"/>
      <c r="AH1008" s="436"/>
      <c r="AI1008" s="436"/>
      <c r="AJ1008" s="436"/>
      <c r="AK1008" s="436"/>
      <c r="AL1008" s="436"/>
      <c r="AM1008" s="436"/>
      <c r="AN1008" s="436"/>
    </row>
    <row r="1009" spans="1:40" ht="13">
      <c r="A1009" s="40"/>
      <c r="B1009" s="40"/>
      <c r="C1009" s="441"/>
      <c r="D1009" s="441"/>
      <c r="E1009" s="441"/>
      <c r="F1009" s="441"/>
      <c r="H1009" s="441"/>
      <c r="I1009" s="441"/>
      <c r="J1009" s="441"/>
      <c r="K1009" s="441"/>
      <c r="L1009" s="441"/>
      <c r="M1009" s="441"/>
      <c r="N1009" s="441"/>
      <c r="O1009" s="441"/>
      <c r="P1009" s="441"/>
      <c r="Q1009" s="441"/>
      <c r="R1009" s="441"/>
      <c r="S1009" s="441"/>
      <c r="T1009" s="441"/>
      <c r="U1009" s="441"/>
      <c r="V1009" s="441"/>
      <c r="W1009" s="441"/>
      <c r="X1009" s="441"/>
      <c r="Y1009" s="441"/>
      <c r="Z1009" s="441"/>
      <c r="AA1009" s="436"/>
      <c r="AB1009" s="436"/>
      <c r="AC1009" s="436"/>
      <c r="AD1009" s="436"/>
      <c r="AE1009" s="436"/>
      <c r="AF1009" s="436"/>
      <c r="AG1009" s="436"/>
      <c r="AH1009" s="436"/>
      <c r="AI1009" s="436"/>
      <c r="AJ1009" s="436"/>
      <c r="AK1009" s="436"/>
      <c r="AL1009" s="436"/>
      <c r="AM1009" s="436"/>
      <c r="AN1009" s="436"/>
    </row>
    <row r="1010" spans="1:40" ht="13">
      <c r="A1010" s="40"/>
      <c r="B1010" s="40"/>
      <c r="C1010" s="441"/>
      <c r="D1010" s="441"/>
      <c r="E1010" s="441"/>
      <c r="F1010" s="441"/>
      <c r="H1010" s="441"/>
      <c r="I1010" s="441"/>
      <c r="J1010" s="441"/>
      <c r="K1010" s="441"/>
      <c r="L1010" s="441"/>
      <c r="M1010" s="441"/>
      <c r="N1010" s="441"/>
      <c r="O1010" s="441"/>
      <c r="P1010" s="441"/>
      <c r="Q1010" s="441"/>
      <c r="R1010" s="441"/>
      <c r="S1010" s="441"/>
      <c r="T1010" s="441"/>
      <c r="U1010" s="441"/>
      <c r="V1010" s="441"/>
      <c r="W1010" s="441"/>
      <c r="X1010" s="441"/>
      <c r="Y1010" s="441"/>
      <c r="Z1010" s="441"/>
      <c r="AA1010" s="436"/>
      <c r="AB1010" s="436"/>
      <c r="AC1010" s="436"/>
      <c r="AD1010" s="436"/>
      <c r="AE1010" s="436"/>
      <c r="AF1010" s="436"/>
      <c r="AG1010" s="436"/>
      <c r="AH1010" s="436"/>
      <c r="AI1010" s="436"/>
      <c r="AJ1010" s="436"/>
      <c r="AK1010" s="436"/>
      <c r="AL1010" s="436"/>
      <c r="AM1010" s="436"/>
      <c r="AN1010" s="436"/>
    </row>
    <row r="1011" spans="1:40" ht="13">
      <c r="A1011" s="40"/>
      <c r="B1011" s="40"/>
      <c r="C1011" s="441"/>
      <c r="D1011" s="441"/>
      <c r="E1011" s="441"/>
      <c r="F1011" s="441"/>
      <c r="H1011" s="441"/>
      <c r="I1011" s="441"/>
      <c r="J1011" s="441"/>
      <c r="K1011" s="441"/>
      <c r="L1011" s="441"/>
      <c r="M1011" s="441"/>
      <c r="N1011" s="441"/>
      <c r="O1011" s="441"/>
      <c r="P1011" s="441"/>
      <c r="Q1011" s="441"/>
      <c r="R1011" s="441"/>
      <c r="S1011" s="441"/>
      <c r="T1011" s="441"/>
      <c r="U1011" s="441"/>
      <c r="V1011" s="441"/>
      <c r="W1011" s="441"/>
      <c r="X1011" s="441"/>
      <c r="Y1011" s="441"/>
      <c r="Z1011" s="441"/>
      <c r="AA1011" s="436"/>
      <c r="AB1011" s="436"/>
      <c r="AC1011" s="436"/>
      <c r="AD1011" s="436"/>
      <c r="AE1011" s="436"/>
      <c r="AF1011" s="436"/>
      <c r="AG1011" s="436"/>
      <c r="AH1011" s="436"/>
      <c r="AI1011" s="436"/>
      <c r="AJ1011" s="436"/>
      <c r="AK1011" s="436"/>
      <c r="AL1011" s="436"/>
      <c r="AM1011" s="436"/>
      <c r="AN1011" s="436"/>
    </row>
    <row r="1012" spans="1:40" ht="13">
      <c r="A1012" s="40"/>
      <c r="B1012" s="40"/>
      <c r="C1012" s="441"/>
      <c r="D1012" s="441"/>
      <c r="E1012" s="441"/>
      <c r="F1012" s="441"/>
      <c r="H1012" s="441"/>
      <c r="I1012" s="441"/>
      <c r="J1012" s="441"/>
      <c r="K1012" s="441"/>
      <c r="L1012" s="441"/>
      <c r="M1012" s="441"/>
      <c r="N1012" s="441"/>
      <c r="O1012" s="441"/>
      <c r="P1012" s="441"/>
      <c r="Q1012" s="441"/>
      <c r="R1012" s="441"/>
      <c r="S1012" s="441"/>
      <c r="T1012" s="441"/>
      <c r="U1012" s="441"/>
      <c r="V1012" s="441"/>
      <c r="W1012" s="441"/>
      <c r="X1012" s="441"/>
      <c r="Y1012" s="441"/>
      <c r="Z1012" s="441"/>
      <c r="AA1012" s="436"/>
      <c r="AB1012" s="436"/>
      <c r="AC1012" s="436"/>
      <c r="AD1012" s="436"/>
      <c r="AE1012" s="436"/>
      <c r="AF1012" s="436"/>
      <c r="AG1012" s="436"/>
      <c r="AH1012" s="436"/>
      <c r="AI1012" s="436"/>
      <c r="AJ1012" s="436"/>
      <c r="AK1012" s="436"/>
      <c r="AL1012" s="436"/>
      <c r="AM1012" s="436"/>
      <c r="AN1012" s="436"/>
    </row>
    <row r="1013" spans="1:40" ht="13">
      <c r="A1013" s="40"/>
      <c r="B1013" s="40"/>
      <c r="C1013" s="441"/>
      <c r="D1013" s="441"/>
      <c r="E1013" s="441"/>
      <c r="F1013" s="441"/>
      <c r="H1013" s="441"/>
      <c r="I1013" s="441"/>
      <c r="J1013" s="441"/>
      <c r="K1013" s="441"/>
      <c r="L1013" s="441"/>
      <c r="M1013" s="441"/>
      <c r="N1013" s="441"/>
      <c r="O1013" s="441"/>
      <c r="P1013" s="441"/>
      <c r="Q1013" s="441"/>
      <c r="R1013" s="441"/>
      <c r="S1013" s="441"/>
      <c r="T1013" s="441"/>
      <c r="U1013" s="441"/>
      <c r="V1013" s="441"/>
      <c r="W1013" s="441"/>
      <c r="X1013" s="441"/>
      <c r="Y1013" s="441"/>
      <c r="Z1013" s="441"/>
      <c r="AA1013" s="436"/>
      <c r="AB1013" s="436"/>
      <c r="AC1013" s="436"/>
      <c r="AD1013" s="436"/>
      <c r="AE1013" s="436"/>
      <c r="AF1013" s="436"/>
      <c r="AG1013" s="436"/>
      <c r="AH1013" s="436"/>
      <c r="AI1013" s="436"/>
      <c r="AJ1013" s="436"/>
      <c r="AK1013" s="436"/>
      <c r="AL1013" s="436"/>
      <c r="AM1013" s="436"/>
      <c r="AN1013" s="436"/>
    </row>
    <row r="1014" spans="1:40" ht="13">
      <c r="A1014" s="40"/>
      <c r="B1014" s="40"/>
      <c r="C1014" s="441"/>
      <c r="D1014" s="441"/>
      <c r="E1014" s="441"/>
      <c r="F1014" s="441"/>
      <c r="H1014" s="441"/>
      <c r="I1014" s="441"/>
      <c r="J1014" s="441"/>
      <c r="K1014" s="441"/>
      <c r="L1014" s="441"/>
      <c r="M1014" s="441"/>
      <c r="N1014" s="441"/>
      <c r="O1014" s="441"/>
      <c r="P1014" s="441"/>
      <c r="Q1014" s="441"/>
      <c r="R1014" s="441"/>
      <c r="S1014" s="441"/>
      <c r="T1014" s="441"/>
      <c r="U1014" s="441"/>
      <c r="V1014" s="441"/>
      <c r="W1014" s="441"/>
      <c r="X1014" s="441"/>
      <c r="Y1014" s="441"/>
      <c r="Z1014" s="441"/>
      <c r="AA1014" s="436"/>
      <c r="AB1014" s="436"/>
      <c r="AC1014" s="436"/>
      <c r="AD1014" s="436"/>
      <c r="AE1014" s="436"/>
      <c r="AF1014" s="436"/>
      <c r="AG1014" s="436"/>
      <c r="AH1014" s="436"/>
      <c r="AI1014" s="436"/>
      <c r="AJ1014" s="436"/>
      <c r="AK1014" s="436"/>
      <c r="AL1014" s="436"/>
      <c r="AM1014" s="436"/>
      <c r="AN1014" s="436"/>
    </row>
    <row r="1015" spans="1:40" ht="13">
      <c r="A1015" s="40"/>
      <c r="B1015" s="40"/>
      <c r="C1015" s="441"/>
      <c r="D1015" s="441"/>
      <c r="E1015" s="441"/>
      <c r="F1015" s="441"/>
      <c r="H1015" s="441"/>
      <c r="I1015" s="441"/>
      <c r="J1015" s="441"/>
      <c r="K1015" s="441"/>
      <c r="L1015" s="441"/>
      <c r="M1015" s="441"/>
      <c r="N1015" s="441"/>
      <c r="O1015" s="441"/>
      <c r="P1015" s="441"/>
      <c r="Q1015" s="441"/>
      <c r="R1015" s="441"/>
      <c r="S1015" s="441"/>
      <c r="T1015" s="441"/>
      <c r="U1015" s="441"/>
      <c r="V1015" s="441"/>
      <c r="W1015" s="441"/>
      <c r="X1015" s="441"/>
      <c r="Y1015" s="441"/>
      <c r="Z1015" s="441"/>
      <c r="AA1015" s="436"/>
      <c r="AB1015" s="436"/>
      <c r="AC1015" s="436"/>
      <c r="AD1015" s="436"/>
      <c r="AE1015" s="436"/>
      <c r="AF1015" s="436"/>
      <c r="AG1015" s="436"/>
      <c r="AH1015" s="436"/>
      <c r="AI1015" s="436"/>
      <c r="AJ1015" s="436"/>
      <c r="AK1015" s="436"/>
      <c r="AL1015" s="436"/>
      <c r="AM1015" s="436"/>
      <c r="AN1015" s="436"/>
    </row>
    <row r="1016" spans="1:40" ht="13">
      <c r="A1016" s="40"/>
      <c r="B1016" s="40"/>
      <c r="C1016" s="441"/>
      <c r="D1016" s="441"/>
      <c r="E1016" s="441"/>
      <c r="F1016" s="441"/>
      <c r="H1016" s="441"/>
      <c r="I1016" s="441"/>
      <c r="J1016" s="441"/>
      <c r="K1016" s="441"/>
      <c r="L1016" s="441"/>
      <c r="M1016" s="441"/>
      <c r="N1016" s="441"/>
      <c r="O1016" s="441"/>
      <c r="P1016" s="441"/>
      <c r="Q1016" s="441"/>
      <c r="R1016" s="441"/>
      <c r="S1016" s="441"/>
      <c r="T1016" s="441"/>
      <c r="U1016" s="441"/>
      <c r="V1016" s="441"/>
      <c r="W1016" s="441"/>
      <c r="X1016" s="441"/>
      <c r="Y1016" s="441"/>
      <c r="Z1016" s="441"/>
      <c r="AA1016" s="436"/>
      <c r="AB1016" s="436"/>
      <c r="AC1016" s="436"/>
      <c r="AD1016" s="436"/>
      <c r="AE1016" s="436"/>
      <c r="AF1016" s="436"/>
      <c r="AG1016" s="436"/>
      <c r="AH1016" s="436"/>
      <c r="AI1016" s="436"/>
      <c r="AJ1016" s="436"/>
      <c r="AK1016" s="436"/>
      <c r="AL1016" s="436"/>
      <c r="AM1016" s="436"/>
      <c r="AN1016" s="436"/>
    </row>
    <row r="1017" spans="1:40" ht="13">
      <c r="A1017" s="40"/>
      <c r="B1017" s="40"/>
      <c r="C1017" s="441"/>
      <c r="D1017" s="441"/>
      <c r="E1017" s="441"/>
      <c r="F1017" s="441"/>
      <c r="H1017" s="441"/>
      <c r="I1017" s="441"/>
      <c r="J1017" s="441"/>
      <c r="K1017" s="441"/>
      <c r="L1017" s="441"/>
      <c r="M1017" s="441"/>
      <c r="N1017" s="441"/>
      <c r="O1017" s="441"/>
      <c r="P1017" s="441"/>
      <c r="Q1017" s="441"/>
      <c r="R1017" s="441"/>
      <c r="S1017" s="441"/>
      <c r="T1017" s="441"/>
      <c r="U1017" s="441"/>
      <c r="V1017" s="441"/>
      <c r="W1017" s="441"/>
      <c r="X1017" s="441"/>
      <c r="Y1017" s="441"/>
      <c r="Z1017" s="441"/>
      <c r="AA1017" s="436"/>
      <c r="AB1017" s="436"/>
      <c r="AC1017" s="436"/>
      <c r="AD1017" s="436"/>
      <c r="AE1017" s="436"/>
      <c r="AF1017" s="436"/>
      <c r="AG1017" s="436"/>
      <c r="AH1017" s="436"/>
      <c r="AI1017" s="436"/>
      <c r="AJ1017" s="436"/>
      <c r="AK1017" s="436"/>
      <c r="AL1017" s="436"/>
      <c r="AM1017" s="436"/>
      <c r="AN1017" s="436"/>
    </row>
    <row r="1018" spans="1:40" ht="13">
      <c r="A1018" s="40"/>
      <c r="B1018" s="40"/>
      <c r="C1018" s="441"/>
      <c r="D1018" s="441"/>
      <c r="E1018" s="441"/>
      <c r="F1018" s="441"/>
      <c r="H1018" s="441"/>
      <c r="I1018" s="441"/>
      <c r="J1018" s="441"/>
      <c r="K1018" s="441"/>
      <c r="L1018" s="441"/>
      <c r="M1018" s="441"/>
      <c r="N1018" s="441"/>
      <c r="O1018" s="441"/>
      <c r="P1018" s="441"/>
      <c r="Q1018" s="441"/>
      <c r="R1018" s="441"/>
      <c r="S1018" s="441"/>
      <c r="T1018" s="441"/>
      <c r="U1018" s="441"/>
      <c r="V1018" s="441"/>
      <c r="W1018" s="441"/>
      <c r="X1018" s="441"/>
      <c r="Y1018" s="441"/>
      <c r="Z1018" s="441"/>
      <c r="AA1018" s="436"/>
      <c r="AB1018" s="436"/>
      <c r="AC1018" s="436"/>
      <c r="AD1018" s="436"/>
      <c r="AE1018" s="436"/>
      <c r="AF1018" s="436"/>
      <c r="AG1018" s="436"/>
      <c r="AH1018" s="436"/>
      <c r="AI1018" s="436"/>
      <c r="AJ1018" s="436"/>
      <c r="AK1018" s="436"/>
      <c r="AL1018" s="436"/>
      <c r="AM1018" s="436"/>
      <c r="AN1018" s="436"/>
    </row>
    <row r="1019" spans="1:40" ht="13">
      <c r="A1019" s="40"/>
      <c r="B1019" s="40"/>
      <c r="C1019" s="441"/>
      <c r="D1019" s="441"/>
      <c r="E1019" s="441"/>
      <c r="F1019" s="441"/>
      <c r="H1019" s="441"/>
      <c r="I1019" s="441"/>
      <c r="J1019" s="441"/>
      <c r="K1019" s="441"/>
      <c r="L1019" s="441"/>
      <c r="M1019" s="441"/>
      <c r="N1019" s="441"/>
      <c r="O1019" s="441"/>
      <c r="P1019" s="441"/>
      <c r="Q1019" s="441"/>
      <c r="R1019" s="441"/>
      <c r="S1019" s="441"/>
      <c r="T1019" s="441"/>
      <c r="U1019" s="441"/>
      <c r="V1019" s="441"/>
      <c r="W1019" s="441"/>
      <c r="X1019" s="441"/>
      <c r="Y1019" s="441"/>
      <c r="Z1019" s="441"/>
      <c r="AA1019" s="436"/>
      <c r="AB1019" s="436"/>
      <c r="AC1019" s="436"/>
      <c r="AD1019" s="436"/>
      <c r="AE1019" s="436"/>
      <c r="AF1019" s="436"/>
      <c r="AG1019" s="436"/>
      <c r="AH1019" s="436"/>
      <c r="AI1019" s="436"/>
      <c r="AJ1019" s="436"/>
      <c r="AK1019" s="436"/>
      <c r="AL1019" s="436"/>
      <c r="AM1019" s="436"/>
      <c r="AN1019" s="436"/>
    </row>
    <row r="1020" spans="1:40" ht="13">
      <c r="A1020" s="40"/>
      <c r="B1020" s="40"/>
      <c r="C1020" s="441"/>
      <c r="D1020" s="441"/>
      <c r="E1020" s="441"/>
      <c r="F1020" s="441"/>
      <c r="H1020" s="441"/>
      <c r="I1020" s="441"/>
      <c r="J1020" s="441"/>
      <c r="K1020" s="441"/>
      <c r="L1020" s="441"/>
      <c r="M1020" s="441"/>
      <c r="N1020" s="441"/>
      <c r="O1020" s="441"/>
      <c r="P1020" s="441"/>
      <c r="Q1020" s="441"/>
      <c r="R1020" s="441"/>
      <c r="S1020" s="441"/>
      <c r="T1020" s="441"/>
      <c r="U1020" s="441"/>
      <c r="V1020" s="441"/>
      <c r="W1020" s="441"/>
      <c r="X1020" s="441"/>
      <c r="Y1020" s="441"/>
      <c r="Z1020" s="441"/>
      <c r="AA1020" s="436"/>
      <c r="AB1020" s="436"/>
      <c r="AC1020" s="436"/>
      <c r="AD1020" s="436"/>
      <c r="AE1020" s="436"/>
      <c r="AF1020" s="436"/>
      <c r="AG1020" s="436"/>
      <c r="AH1020" s="436"/>
      <c r="AI1020" s="436"/>
      <c r="AJ1020" s="436"/>
      <c r="AK1020" s="436"/>
      <c r="AL1020" s="436"/>
      <c r="AM1020" s="436"/>
      <c r="AN1020" s="436"/>
    </row>
    <row r="1021" spans="1:40" ht="13">
      <c r="A1021" s="40"/>
      <c r="B1021" s="40"/>
      <c r="C1021" s="441"/>
      <c r="D1021" s="441"/>
      <c r="E1021" s="441"/>
      <c r="F1021" s="441"/>
      <c r="H1021" s="441"/>
      <c r="I1021" s="441"/>
      <c r="J1021" s="441"/>
      <c r="K1021" s="441"/>
      <c r="L1021" s="441"/>
      <c r="M1021" s="441"/>
      <c r="N1021" s="441"/>
      <c r="O1021" s="441"/>
      <c r="P1021" s="441"/>
      <c r="Q1021" s="441"/>
      <c r="R1021" s="441"/>
      <c r="S1021" s="441"/>
      <c r="T1021" s="441"/>
      <c r="U1021" s="441"/>
      <c r="V1021" s="441"/>
      <c r="W1021" s="441"/>
      <c r="X1021" s="441"/>
      <c r="Y1021" s="441"/>
      <c r="Z1021" s="441"/>
      <c r="AA1021" s="436"/>
      <c r="AB1021" s="436"/>
      <c r="AC1021" s="436"/>
      <c r="AD1021" s="436"/>
      <c r="AE1021" s="436"/>
      <c r="AF1021" s="436"/>
      <c r="AG1021" s="436"/>
      <c r="AH1021" s="436"/>
      <c r="AI1021" s="436"/>
      <c r="AJ1021" s="436"/>
      <c r="AK1021" s="436"/>
      <c r="AL1021" s="436"/>
      <c r="AM1021" s="436"/>
      <c r="AN1021" s="436"/>
    </row>
    <row r="1022" spans="1:40" ht="13">
      <c r="A1022" s="40"/>
      <c r="B1022" s="40"/>
      <c r="C1022" s="441"/>
      <c r="D1022" s="441"/>
      <c r="E1022" s="441"/>
      <c r="F1022" s="441"/>
      <c r="H1022" s="441"/>
      <c r="I1022" s="441"/>
      <c r="J1022" s="441"/>
      <c r="K1022" s="441"/>
      <c r="L1022" s="441"/>
      <c r="M1022" s="441"/>
      <c r="N1022" s="441"/>
      <c r="O1022" s="441"/>
      <c r="P1022" s="441"/>
      <c r="Q1022" s="441"/>
      <c r="R1022" s="441"/>
      <c r="S1022" s="441"/>
      <c r="T1022" s="441"/>
      <c r="U1022" s="441"/>
      <c r="V1022" s="441"/>
      <c r="W1022" s="441"/>
      <c r="X1022" s="441"/>
      <c r="Y1022" s="441"/>
      <c r="Z1022" s="441"/>
      <c r="AA1022" s="436"/>
      <c r="AB1022" s="436"/>
      <c r="AC1022" s="436"/>
      <c r="AD1022" s="436"/>
      <c r="AE1022" s="436"/>
      <c r="AF1022" s="436"/>
      <c r="AG1022" s="436"/>
      <c r="AH1022" s="436"/>
      <c r="AI1022" s="436"/>
      <c r="AJ1022" s="436"/>
      <c r="AK1022" s="436"/>
      <c r="AL1022" s="436"/>
      <c r="AM1022" s="436"/>
      <c r="AN1022" s="436"/>
    </row>
    <row r="1023" spans="1:40" ht="13">
      <c r="A1023" s="40"/>
      <c r="B1023" s="40"/>
      <c r="C1023" s="441"/>
      <c r="D1023" s="441"/>
      <c r="E1023" s="441"/>
      <c r="F1023" s="441"/>
      <c r="H1023" s="441"/>
      <c r="I1023" s="441"/>
      <c r="J1023" s="441"/>
      <c r="K1023" s="441"/>
      <c r="L1023" s="441"/>
      <c r="M1023" s="441"/>
      <c r="N1023" s="441"/>
      <c r="O1023" s="441"/>
      <c r="P1023" s="441"/>
      <c r="Q1023" s="441"/>
      <c r="R1023" s="441"/>
      <c r="S1023" s="441"/>
      <c r="T1023" s="441"/>
      <c r="U1023" s="441"/>
      <c r="V1023" s="441"/>
      <c r="W1023" s="441"/>
      <c r="X1023" s="441"/>
      <c r="Y1023" s="441"/>
      <c r="Z1023" s="441"/>
      <c r="AA1023" s="436"/>
      <c r="AB1023" s="436"/>
      <c r="AC1023" s="436"/>
      <c r="AD1023" s="436"/>
      <c r="AE1023" s="436"/>
      <c r="AF1023" s="436"/>
      <c r="AG1023" s="436"/>
      <c r="AH1023" s="436"/>
      <c r="AI1023" s="436"/>
      <c r="AJ1023" s="436"/>
      <c r="AK1023" s="436"/>
      <c r="AL1023" s="436"/>
      <c r="AM1023" s="436"/>
      <c r="AN1023" s="436"/>
    </row>
    <row r="1024" spans="1:40" ht="13">
      <c r="A1024" s="40"/>
      <c r="B1024" s="40"/>
      <c r="C1024" s="441"/>
      <c r="D1024" s="441"/>
      <c r="E1024" s="441"/>
      <c r="F1024" s="441"/>
      <c r="H1024" s="441"/>
      <c r="I1024" s="441"/>
      <c r="J1024" s="441"/>
      <c r="K1024" s="441"/>
      <c r="L1024" s="441"/>
      <c r="M1024" s="441"/>
      <c r="N1024" s="441"/>
      <c r="O1024" s="441"/>
      <c r="P1024" s="441"/>
      <c r="Q1024" s="441"/>
      <c r="R1024" s="441"/>
      <c r="S1024" s="441"/>
      <c r="T1024" s="441"/>
      <c r="U1024" s="441"/>
      <c r="V1024" s="441"/>
      <c r="W1024" s="441"/>
      <c r="X1024" s="441"/>
      <c r="Y1024" s="441"/>
      <c r="Z1024" s="441"/>
      <c r="AA1024" s="436"/>
      <c r="AB1024" s="436"/>
      <c r="AC1024" s="436"/>
      <c r="AD1024" s="436"/>
      <c r="AE1024" s="436"/>
      <c r="AF1024" s="436"/>
      <c r="AG1024" s="436"/>
      <c r="AH1024" s="436"/>
      <c r="AI1024" s="436"/>
      <c r="AJ1024" s="436"/>
      <c r="AK1024" s="436"/>
      <c r="AL1024" s="436"/>
      <c r="AM1024" s="436"/>
      <c r="AN1024" s="436"/>
    </row>
    <row r="1025" spans="1:40" ht="13">
      <c r="A1025" s="40"/>
      <c r="B1025" s="40"/>
      <c r="C1025" s="441"/>
      <c r="D1025" s="441"/>
      <c r="E1025" s="441"/>
      <c r="F1025" s="441"/>
      <c r="H1025" s="441"/>
      <c r="I1025" s="441"/>
      <c r="J1025" s="441"/>
      <c r="K1025" s="441"/>
      <c r="L1025" s="441"/>
      <c r="M1025" s="441"/>
      <c r="N1025" s="441"/>
      <c r="O1025" s="441"/>
      <c r="P1025" s="441"/>
      <c r="Q1025" s="441"/>
      <c r="R1025" s="441"/>
      <c r="S1025" s="441"/>
      <c r="T1025" s="441"/>
      <c r="U1025" s="441"/>
      <c r="V1025" s="441"/>
      <c r="W1025" s="441"/>
      <c r="X1025" s="441"/>
      <c r="Y1025" s="441"/>
      <c r="Z1025" s="441"/>
      <c r="AA1025" s="436"/>
      <c r="AB1025" s="436"/>
      <c r="AC1025" s="436"/>
      <c r="AD1025" s="436"/>
      <c r="AE1025" s="436"/>
      <c r="AF1025" s="436"/>
      <c r="AG1025" s="436"/>
      <c r="AH1025" s="436"/>
      <c r="AI1025" s="436"/>
      <c r="AJ1025" s="436"/>
      <c r="AK1025" s="436"/>
      <c r="AL1025" s="436"/>
      <c r="AM1025" s="436"/>
      <c r="AN1025" s="436"/>
    </row>
    <row r="1026" spans="1:40" ht="13">
      <c r="A1026" s="40"/>
      <c r="B1026" s="40"/>
      <c r="C1026" s="441"/>
      <c r="D1026" s="441"/>
      <c r="E1026" s="441"/>
      <c r="F1026" s="441"/>
      <c r="H1026" s="441"/>
      <c r="I1026" s="441"/>
      <c r="J1026" s="441"/>
      <c r="K1026" s="441"/>
      <c r="L1026" s="441"/>
      <c r="M1026" s="441"/>
      <c r="N1026" s="441"/>
      <c r="O1026" s="441"/>
      <c r="P1026" s="441"/>
      <c r="Q1026" s="441"/>
      <c r="R1026" s="441"/>
      <c r="S1026" s="441"/>
      <c r="T1026" s="441"/>
      <c r="U1026" s="441"/>
      <c r="V1026" s="441"/>
      <c r="W1026" s="441"/>
      <c r="X1026" s="441"/>
      <c r="Y1026" s="441"/>
      <c r="Z1026" s="441"/>
      <c r="AA1026" s="436"/>
      <c r="AB1026" s="436"/>
      <c r="AC1026" s="436"/>
      <c r="AD1026" s="436"/>
      <c r="AE1026" s="436"/>
      <c r="AF1026" s="436"/>
      <c r="AG1026" s="436"/>
      <c r="AH1026" s="436"/>
      <c r="AI1026" s="436"/>
      <c r="AJ1026" s="436"/>
      <c r="AK1026" s="436"/>
      <c r="AL1026" s="436"/>
      <c r="AM1026" s="436"/>
      <c r="AN1026" s="436"/>
    </row>
    <row r="1027" spans="1:40" ht="13">
      <c r="A1027" s="40"/>
      <c r="B1027" s="40"/>
      <c r="C1027" s="441"/>
      <c r="D1027" s="441"/>
      <c r="E1027" s="441"/>
      <c r="F1027" s="441"/>
      <c r="H1027" s="441"/>
      <c r="I1027" s="441"/>
      <c r="J1027" s="441"/>
      <c r="K1027" s="441"/>
      <c r="L1027" s="441"/>
      <c r="M1027" s="441"/>
      <c r="N1027" s="441"/>
      <c r="O1027" s="441"/>
      <c r="P1027" s="441"/>
      <c r="Q1027" s="441"/>
      <c r="R1027" s="441"/>
      <c r="S1027" s="441"/>
      <c r="T1027" s="441"/>
      <c r="U1027" s="441"/>
      <c r="V1027" s="441"/>
      <c r="W1027" s="441"/>
      <c r="X1027" s="441"/>
      <c r="Y1027" s="441"/>
      <c r="Z1027" s="441"/>
      <c r="AA1027" s="436"/>
      <c r="AB1027" s="436"/>
      <c r="AC1027" s="436"/>
      <c r="AD1027" s="436"/>
      <c r="AE1027" s="436"/>
      <c r="AF1027" s="436"/>
      <c r="AG1027" s="436"/>
      <c r="AH1027" s="436"/>
      <c r="AI1027" s="436"/>
      <c r="AJ1027" s="436"/>
      <c r="AK1027" s="436"/>
      <c r="AL1027" s="436"/>
      <c r="AM1027" s="436"/>
      <c r="AN1027" s="436"/>
    </row>
    <row r="1028" spans="1:40" ht="13">
      <c r="A1028" s="40"/>
      <c r="B1028" s="40"/>
      <c r="C1028" s="441"/>
      <c r="D1028" s="441"/>
      <c r="E1028" s="441"/>
      <c r="F1028" s="441"/>
      <c r="H1028" s="441"/>
      <c r="I1028" s="441"/>
      <c r="J1028" s="441"/>
      <c r="K1028" s="441"/>
      <c r="L1028" s="441"/>
      <c r="M1028" s="441"/>
      <c r="N1028" s="441"/>
      <c r="O1028" s="441"/>
      <c r="P1028" s="441"/>
      <c r="Q1028" s="441"/>
      <c r="R1028" s="441"/>
      <c r="S1028" s="441"/>
      <c r="T1028" s="441"/>
      <c r="U1028" s="441"/>
      <c r="V1028" s="441"/>
      <c r="W1028" s="441"/>
      <c r="X1028" s="441"/>
      <c r="Y1028" s="441"/>
      <c r="Z1028" s="441"/>
      <c r="AA1028" s="436"/>
      <c r="AB1028" s="436"/>
      <c r="AC1028" s="436"/>
      <c r="AD1028" s="436"/>
      <c r="AE1028" s="436"/>
      <c r="AF1028" s="436"/>
      <c r="AG1028" s="436"/>
      <c r="AH1028" s="436"/>
      <c r="AI1028" s="436"/>
      <c r="AJ1028" s="436"/>
      <c r="AK1028" s="436"/>
      <c r="AL1028" s="436"/>
      <c r="AM1028" s="436"/>
      <c r="AN1028" s="436"/>
    </row>
    <row r="1029" spans="1:40" ht="13">
      <c r="A1029" s="40"/>
      <c r="B1029" s="40"/>
      <c r="C1029" s="441"/>
      <c r="D1029" s="441"/>
      <c r="E1029" s="441"/>
      <c r="F1029" s="441"/>
      <c r="H1029" s="441"/>
      <c r="I1029" s="441"/>
      <c r="J1029" s="441"/>
      <c r="K1029" s="441"/>
      <c r="L1029" s="441"/>
      <c r="M1029" s="441"/>
      <c r="N1029" s="441"/>
      <c r="O1029" s="441"/>
      <c r="P1029" s="441"/>
      <c r="Q1029" s="441"/>
      <c r="R1029" s="441"/>
      <c r="S1029" s="441"/>
      <c r="T1029" s="441"/>
      <c r="U1029" s="441"/>
      <c r="V1029" s="441"/>
      <c r="W1029" s="441"/>
      <c r="X1029" s="441"/>
      <c r="Y1029" s="441"/>
      <c r="Z1029" s="441"/>
      <c r="AA1029" s="436"/>
      <c r="AB1029" s="436"/>
      <c r="AC1029" s="436"/>
      <c r="AD1029" s="436"/>
      <c r="AE1029" s="436"/>
      <c r="AF1029" s="436"/>
      <c r="AG1029" s="436"/>
      <c r="AH1029" s="436"/>
      <c r="AI1029" s="436"/>
      <c r="AJ1029" s="436"/>
      <c r="AK1029" s="436"/>
      <c r="AL1029" s="436"/>
      <c r="AM1029" s="436"/>
      <c r="AN1029" s="436"/>
    </row>
    <row r="1030" spans="1:40" ht="13">
      <c r="A1030" s="40"/>
      <c r="B1030" s="40"/>
      <c r="C1030" s="441"/>
      <c r="D1030" s="441"/>
      <c r="E1030" s="441"/>
      <c r="F1030" s="441"/>
      <c r="H1030" s="441"/>
      <c r="I1030" s="441"/>
      <c r="J1030" s="441"/>
      <c r="K1030" s="441"/>
      <c r="L1030" s="441"/>
      <c r="M1030" s="441"/>
      <c r="N1030" s="441"/>
      <c r="O1030" s="441"/>
      <c r="P1030" s="441"/>
      <c r="Q1030" s="441"/>
      <c r="R1030" s="441"/>
      <c r="S1030" s="441"/>
      <c r="T1030" s="441"/>
      <c r="U1030" s="441"/>
      <c r="V1030" s="441"/>
      <c r="W1030" s="441"/>
      <c r="X1030" s="441"/>
      <c r="Y1030" s="441"/>
      <c r="Z1030" s="441"/>
      <c r="AA1030" s="436"/>
      <c r="AB1030" s="436"/>
      <c r="AC1030" s="436"/>
      <c r="AD1030" s="436"/>
      <c r="AE1030" s="436"/>
      <c r="AF1030" s="436"/>
      <c r="AG1030" s="436"/>
      <c r="AH1030" s="436"/>
      <c r="AI1030" s="436"/>
      <c r="AJ1030" s="436"/>
      <c r="AK1030" s="436"/>
      <c r="AL1030" s="436"/>
      <c r="AM1030" s="436"/>
      <c r="AN1030" s="436"/>
    </row>
    <row r="1031" spans="1:40" ht="13">
      <c r="A1031" s="40"/>
      <c r="B1031" s="40"/>
      <c r="C1031" s="441"/>
      <c r="D1031" s="441"/>
      <c r="E1031" s="441"/>
      <c r="F1031" s="441"/>
      <c r="H1031" s="441"/>
      <c r="I1031" s="441"/>
      <c r="J1031" s="441"/>
      <c r="K1031" s="441"/>
      <c r="L1031" s="441"/>
      <c r="M1031" s="441"/>
      <c r="N1031" s="441"/>
      <c r="O1031" s="441"/>
      <c r="P1031" s="441"/>
      <c r="Q1031" s="441"/>
      <c r="R1031" s="441"/>
      <c r="S1031" s="441"/>
      <c r="T1031" s="441"/>
      <c r="U1031" s="441"/>
      <c r="V1031" s="441"/>
      <c r="W1031" s="441"/>
      <c r="X1031" s="441"/>
      <c r="Y1031" s="441"/>
      <c r="Z1031" s="441"/>
      <c r="AA1031" s="436"/>
      <c r="AB1031" s="436"/>
      <c r="AC1031" s="436"/>
      <c r="AD1031" s="436"/>
      <c r="AE1031" s="436"/>
      <c r="AF1031" s="436"/>
      <c r="AG1031" s="436"/>
      <c r="AH1031" s="436"/>
      <c r="AI1031" s="436"/>
      <c r="AJ1031" s="436"/>
      <c r="AK1031" s="436"/>
      <c r="AL1031" s="436"/>
      <c r="AM1031" s="436"/>
      <c r="AN1031" s="436"/>
    </row>
    <row r="1032" spans="1:40" ht="13">
      <c r="A1032" s="40"/>
      <c r="B1032" s="40"/>
      <c r="C1032" s="441"/>
      <c r="D1032" s="441"/>
      <c r="E1032" s="441"/>
      <c r="F1032" s="441"/>
      <c r="H1032" s="441"/>
      <c r="I1032" s="441"/>
      <c r="J1032" s="441"/>
      <c r="K1032" s="441"/>
      <c r="L1032" s="441"/>
      <c r="M1032" s="441"/>
      <c r="N1032" s="441"/>
      <c r="O1032" s="441"/>
      <c r="P1032" s="441"/>
      <c r="Q1032" s="441"/>
      <c r="R1032" s="441"/>
      <c r="S1032" s="441"/>
      <c r="T1032" s="441"/>
      <c r="U1032" s="441"/>
      <c r="V1032" s="441"/>
      <c r="W1032" s="441"/>
      <c r="X1032" s="441"/>
      <c r="Y1032" s="441"/>
      <c r="Z1032" s="441"/>
      <c r="AA1032" s="436"/>
      <c r="AB1032" s="436"/>
      <c r="AC1032" s="436"/>
      <c r="AD1032" s="436"/>
      <c r="AE1032" s="436"/>
      <c r="AF1032" s="436"/>
      <c r="AG1032" s="436"/>
      <c r="AH1032" s="436"/>
      <c r="AI1032" s="436"/>
      <c r="AJ1032" s="436"/>
      <c r="AK1032" s="436"/>
      <c r="AL1032" s="436"/>
      <c r="AM1032" s="436"/>
      <c r="AN1032" s="436"/>
    </row>
    <row r="1033" spans="1:40" ht="13">
      <c r="A1033" s="40"/>
      <c r="B1033" s="40"/>
      <c r="C1033" s="441"/>
      <c r="D1033" s="441"/>
      <c r="E1033" s="441"/>
      <c r="F1033" s="441"/>
      <c r="H1033" s="441"/>
      <c r="I1033" s="441"/>
      <c r="J1033" s="441"/>
      <c r="K1033" s="441"/>
      <c r="L1033" s="441"/>
      <c r="M1033" s="441"/>
      <c r="N1033" s="441"/>
      <c r="O1033" s="441"/>
      <c r="P1033" s="441"/>
      <c r="Q1033" s="441"/>
      <c r="R1033" s="441"/>
      <c r="S1033" s="441"/>
      <c r="T1033" s="441"/>
      <c r="U1033" s="441"/>
      <c r="V1033" s="441"/>
      <c r="W1033" s="441"/>
      <c r="X1033" s="441"/>
      <c r="Y1033" s="441"/>
      <c r="Z1033" s="441"/>
      <c r="AA1033" s="436"/>
      <c r="AB1033" s="436"/>
      <c r="AC1033" s="436"/>
      <c r="AD1033" s="436"/>
      <c r="AE1033" s="436"/>
      <c r="AF1033" s="436"/>
      <c r="AG1033" s="436"/>
      <c r="AH1033" s="436"/>
      <c r="AI1033" s="436"/>
      <c r="AJ1033" s="436"/>
      <c r="AK1033" s="436"/>
      <c r="AL1033" s="436"/>
      <c r="AM1033" s="436"/>
      <c r="AN1033" s="436"/>
    </row>
    <row r="1034" spans="1:40" ht="13">
      <c r="A1034" s="40"/>
      <c r="B1034" s="40"/>
      <c r="C1034" s="441"/>
      <c r="D1034" s="441"/>
      <c r="E1034" s="441"/>
      <c r="F1034" s="441"/>
      <c r="H1034" s="441"/>
      <c r="I1034" s="441"/>
      <c r="J1034" s="441"/>
      <c r="K1034" s="441"/>
      <c r="L1034" s="441"/>
      <c r="M1034" s="441"/>
      <c r="N1034" s="441"/>
      <c r="O1034" s="441"/>
      <c r="P1034" s="441"/>
      <c r="Q1034" s="441"/>
      <c r="R1034" s="441"/>
      <c r="S1034" s="441"/>
      <c r="T1034" s="441"/>
      <c r="U1034" s="441"/>
      <c r="V1034" s="441"/>
      <c r="W1034" s="441"/>
      <c r="X1034" s="441"/>
      <c r="Y1034" s="441"/>
      <c r="Z1034" s="441"/>
      <c r="AA1034" s="436"/>
      <c r="AB1034" s="436"/>
      <c r="AC1034" s="436"/>
      <c r="AD1034" s="436"/>
      <c r="AE1034" s="436"/>
      <c r="AF1034" s="436"/>
      <c r="AG1034" s="436"/>
      <c r="AH1034" s="436"/>
      <c r="AI1034" s="436"/>
      <c r="AJ1034" s="436"/>
      <c r="AK1034" s="436"/>
      <c r="AL1034" s="436"/>
      <c r="AM1034" s="436"/>
      <c r="AN1034" s="436"/>
    </row>
    <row r="1035" spans="1:40" ht="13">
      <c r="A1035" s="40"/>
      <c r="B1035" s="40"/>
      <c r="C1035" s="441"/>
      <c r="D1035" s="441"/>
      <c r="E1035" s="441"/>
      <c r="F1035" s="441"/>
      <c r="H1035" s="441"/>
      <c r="I1035" s="441"/>
      <c r="J1035" s="441"/>
      <c r="K1035" s="441"/>
      <c r="L1035" s="441"/>
      <c r="M1035" s="441"/>
      <c r="N1035" s="441"/>
      <c r="O1035" s="441"/>
      <c r="P1035" s="441"/>
      <c r="Q1035" s="441"/>
      <c r="R1035" s="441"/>
      <c r="S1035" s="441"/>
      <c r="T1035" s="441"/>
      <c r="U1035" s="441"/>
      <c r="V1035" s="441"/>
      <c r="W1035" s="441"/>
      <c r="X1035" s="441"/>
      <c r="Y1035" s="441"/>
      <c r="Z1035" s="441"/>
      <c r="AA1035" s="436"/>
      <c r="AB1035" s="436"/>
      <c r="AC1035" s="436"/>
      <c r="AD1035" s="436"/>
      <c r="AE1035" s="436"/>
      <c r="AF1035" s="436"/>
      <c r="AG1035" s="436"/>
      <c r="AH1035" s="436"/>
      <c r="AI1035" s="436"/>
      <c r="AJ1035" s="436"/>
      <c r="AK1035" s="436"/>
      <c r="AL1035" s="436"/>
      <c r="AM1035" s="436"/>
      <c r="AN1035" s="436"/>
    </row>
    <row r="1036" spans="1:40" ht="13">
      <c r="A1036" s="40"/>
      <c r="B1036" s="40"/>
      <c r="C1036" s="441"/>
      <c r="D1036" s="441"/>
      <c r="E1036" s="441"/>
      <c r="F1036" s="441"/>
      <c r="H1036" s="441"/>
      <c r="I1036" s="441"/>
      <c r="J1036" s="441"/>
      <c r="K1036" s="441"/>
      <c r="L1036" s="441"/>
      <c r="M1036" s="441"/>
      <c r="N1036" s="441"/>
      <c r="O1036" s="441"/>
      <c r="P1036" s="441"/>
      <c r="Q1036" s="441"/>
      <c r="R1036" s="441"/>
      <c r="S1036" s="441"/>
      <c r="T1036" s="441"/>
      <c r="U1036" s="441"/>
      <c r="V1036" s="441"/>
      <c r="W1036" s="441"/>
      <c r="X1036" s="441"/>
      <c r="Y1036" s="441"/>
      <c r="Z1036" s="441"/>
      <c r="AA1036" s="436"/>
      <c r="AB1036" s="436"/>
      <c r="AC1036" s="436"/>
      <c r="AD1036" s="436"/>
      <c r="AE1036" s="436"/>
      <c r="AF1036" s="436"/>
      <c r="AG1036" s="436"/>
      <c r="AH1036" s="436"/>
      <c r="AI1036" s="436"/>
      <c r="AJ1036" s="436"/>
      <c r="AK1036" s="436"/>
      <c r="AL1036" s="436"/>
      <c r="AM1036" s="436"/>
      <c r="AN1036" s="436"/>
    </row>
    <row r="1037" spans="1:40" ht="13">
      <c r="A1037" s="40"/>
      <c r="B1037" s="40"/>
      <c r="C1037" s="441"/>
      <c r="D1037" s="441"/>
      <c r="E1037" s="441"/>
      <c r="F1037" s="441"/>
      <c r="H1037" s="441"/>
      <c r="I1037" s="441"/>
      <c r="J1037" s="441"/>
      <c r="K1037" s="441"/>
      <c r="L1037" s="441"/>
      <c r="M1037" s="441"/>
      <c r="N1037" s="441"/>
      <c r="O1037" s="441"/>
      <c r="P1037" s="441"/>
      <c r="Q1037" s="441"/>
      <c r="R1037" s="441"/>
      <c r="S1037" s="441"/>
      <c r="T1037" s="441"/>
      <c r="U1037" s="441"/>
      <c r="V1037" s="441"/>
      <c r="W1037" s="441"/>
      <c r="X1037" s="441"/>
      <c r="Y1037" s="441"/>
      <c r="Z1037" s="441"/>
      <c r="AA1037" s="436"/>
      <c r="AB1037" s="436"/>
      <c r="AC1037" s="436"/>
      <c r="AD1037" s="436"/>
      <c r="AE1037" s="436"/>
      <c r="AF1037" s="436"/>
      <c r="AG1037" s="436"/>
      <c r="AH1037" s="436"/>
      <c r="AI1037" s="436"/>
      <c r="AJ1037" s="436"/>
      <c r="AK1037" s="436"/>
      <c r="AL1037" s="436"/>
      <c r="AM1037" s="436"/>
      <c r="AN1037" s="436"/>
    </row>
    <row r="1038" spans="1:40" ht="13">
      <c r="A1038" s="40"/>
      <c r="B1038" s="40"/>
      <c r="C1038" s="441"/>
      <c r="D1038" s="441"/>
      <c r="E1038" s="441"/>
      <c r="F1038" s="441"/>
      <c r="H1038" s="441"/>
      <c r="I1038" s="441"/>
      <c r="J1038" s="441"/>
      <c r="K1038" s="441"/>
      <c r="L1038" s="441"/>
      <c r="M1038" s="441"/>
      <c r="N1038" s="441"/>
      <c r="O1038" s="441"/>
      <c r="P1038" s="441"/>
      <c r="Q1038" s="441"/>
      <c r="R1038" s="441"/>
      <c r="S1038" s="441"/>
      <c r="T1038" s="441"/>
      <c r="U1038" s="441"/>
      <c r="V1038" s="441"/>
      <c r="W1038" s="441"/>
      <c r="X1038" s="441"/>
      <c r="Y1038" s="441"/>
      <c r="Z1038" s="441"/>
      <c r="AA1038" s="436"/>
      <c r="AB1038" s="436"/>
      <c r="AC1038" s="436"/>
      <c r="AD1038" s="436"/>
      <c r="AE1038" s="436"/>
      <c r="AF1038" s="436"/>
      <c r="AG1038" s="436"/>
      <c r="AH1038" s="436"/>
      <c r="AI1038" s="436"/>
      <c r="AJ1038" s="436"/>
      <c r="AK1038" s="436"/>
      <c r="AL1038" s="436"/>
      <c r="AM1038" s="436"/>
      <c r="AN1038" s="436"/>
    </row>
    <row r="1039" spans="1:40" ht="13">
      <c r="A1039" s="40"/>
      <c r="B1039" s="40"/>
      <c r="C1039" s="441"/>
      <c r="D1039" s="441"/>
      <c r="E1039" s="441"/>
      <c r="F1039" s="441"/>
      <c r="H1039" s="441"/>
      <c r="I1039" s="441"/>
      <c r="J1039" s="441"/>
      <c r="K1039" s="441"/>
      <c r="L1039" s="441"/>
      <c r="M1039" s="441"/>
      <c r="N1039" s="441"/>
      <c r="O1039" s="441"/>
      <c r="P1039" s="441"/>
      <c r="Q1039" s="441"/>
      <c r="R1039" s="441"/>
      <c r="S1039" s="441"/>
      <c r="T1039" s="441"/>
      <c r="U1039" s="441"/>
      <c r="V1039" s="441"/>
      <c r="W1039" s="441"/>
      <c r="X1039" s="441"/>
      <c r="Y1039" s="441"/>
      <c r="Z1039" s="441"/>
      <c r="AA1039" s="436"/>
      <c r="AB1039" s="436"/>
      <c r="AC1039" s="436"/>
      <c r="AD1039" s="436"/>
      <c r="AE1039" s="436"/>
      <c r="AF1039" s="436"/>
      <c r="AG1039" s="436"/>
      <c r="AH1039" s="436"/>
      <c r="AI1039" s="436"/>
      <c r="AJ1039" s="436"/>
      <c r="AK1039" s="436"/>
      <c r="AL1039" s="436"/>
      <c r="AM1039" s="436"/>
      <c r="AN1039" s="436"/>
    </row>
    <row r="1040" spans="1:40" ht="13">
      <c r="A1040" s="40"/>
      <c r="B1040" s="40"/>
      <c r="C1040" s="441"/>
      <c r="D1040" s="441"/>
      <c r="E1040" s="441"/>
      <c r="F1040" s="441"/>
      <c r="H1040" s="441"/>
      <c r="I1040" s="441"/>
      <c r="J1040" s="441"/>
      <c r="K1040" s="441"/>
      <c r="L1040" s="441"/>
      <c r="M1040" s="441"/>
      <c r="N1040" s="441"/>
      <c r="O1040" s="441"/>
      <c r="P1040" s="441"/>
      <c r="Q1040" s="441"/>
      <c r="R1040" s="441"/>
      <c r="S1040" s="441"/>
      <c r="T1040" s="441"/>
      <c r="U1040" s="441"/>
      <c r="V1040" s="441"/>
      <c r="W1040" s="441"/>
      <c r="X1040" s="441"/>
      <c r="Y1040" s="441"/>
      <c r="Z1040" s="441"/>
      <c r="AA1040" s="436"/>
      <c r="AB1040" s="436"/>
      <c r="AC1040" s="436"/>
      <c r="AD1040" s="436"/>
      <c r="AE1040" s="436"/>
      <c r="AF1040" s="436"/>
      <c r="AG1040" s="436"/>
      <c r="AH1040" s="436"/>
      <c r="AI1040" s="436"/>
      <c r="AJ1040" s="436"/>
      <c r="AK1040" s="436"/>
      <c r="AL1040" s="436"/>
      <c r="AM1040" s="436"/>
      <c r="AN1040" s="436"/>
    </row>
    <row r="1041" spans="1:40" ht="13">
      <c r="A1041" s="40"/>
      <c r="B1041" s="40"/>
      <c r="C1041" s="441"/>
      <c r="D1041" s="441"/>
      <c r="E1041" s="441"/>
      <c r="F1041" s="441"/>
      <c r="H1041" s="441"/>
      <c r="I1041" s="441"/>
      <c r="J1041" s="441"/>
      <c r="K1041" s="441"/>
      <c r="L1041" s="441"/>
      <c r="M1041" s="441"/>
      <c r="N1041" s="441"/>
      <c r="O1041" s="441"/>
      <c r="P1041" s="441"/>
      <c r="Q1041" s="441"/>
      <c r="R1041" s="441"/>
      <c r="S1041" s="441"/>
      <c r="T1041" s="441"/>
      <c r="U1041" s="441"/>
      <c r="V1041" s="441"/>
      <c r="W1041" s="441"/>
      <c r="X1041" s="441"/>
      <c r="Y1041" s="441"/>
      <c r="Z1041" s="441"/>
      <c r="AA1041" s="436"/>
      <c r="AB1041" s="436"/>
      <c r="AC1041" s="436"/>
      <c r="AD1041" s="436"/>
      <c r="AE1041" s="436"/>
      <c r="AF1041" s="436"/>
      <c r="AG1041" s="436"/>
      <c r="AH1041" s="436"/>
      <c r="AI1041" s="436"/>
      <c r="AJ1041" s="436"/>
      <c r="AK1041" s="436"/>
      <c r="AL1041" s="436"/>
      <c r="AM1041" s="436"/>
      <c r="AN1041" s="436"/>
    </row>
    <row r="1042" spans="1:40" ht="13">
      <c r="A1042" s="40"/>
      <c r="B1042" s="40"/>
      <c r="C1042" s="441"/>
      <c r="D1042" s="441"/>
      <c r="E1042" s="441"/>
      <c r="F1042" s="441"/>
      <c r="H1042" s="441"/>
      <c r="I1042" s="441"/>
      <c r="J1042" s="441"/>
      <c r="K1042" s="441"/>
      <c r="L1042" s="441"/>
      <c r="M1042" s="441"/>
      <c r="N1042" s="441"/>
      <c r="O1042" s="441"/>
      <c r="P1042" s="441"/>
      <c r="Q1042" s="441"/>
      <c r="R1042" s="441"/>
      <c r="S1042" s="441"/>
      <c r="T1042" s="441"/>
      <c r="U1042" s="441"/>
      <c r="V1042" s="441"/>
      <c r="W1042" s="441"/>
      <c r="X1042" s="441"/>
      <c r="Y1042" s="441"/>
      <c r="Z1042" s="441"/>
      <c r="AA1042" s="436"/>
      <c r="AB1042" s="436"/>
      <c r="AC1042" s="436"/>
      <c r="AD1042" s="436"/>
      <c r="AE1042" s="436"/>
      <c r="AF1042" s="436"/>
      <c r="AG1042" s="436"/>
      <c r="AH1042" s="436"/>
      <c r="AI1042" s="436"/>
      <c r="AJ1042" s="436"/>
      <c r="AK1042" s="436"/>
      <c r="AL1042" s="436"/>
      <c r="AM1042" s="436"/>
      <c r="AN1042" s="436"/>
    </row>
    <row r="1043" spans="1:40" ht="13">
      <c r="A1043" s="40"/>
      <c r="B1043" s="40"/>
      <c r="C1043" s="441"/>
      <c r="D1043" s="441"/>
      <c r="E1043" s="441"/>
      <c r="F1043" s="441"/>
      <c r="H1043" s="441"/>
      <c r="I1043" s="441"/>
      <c r="J1043" s="441"/>
      <c r="K1043" s="441"/>
      <c r="L1043" s="441"/>
      <c r="M1043" s="441"/>
      <c r="N1043" s="441"/>
      <c r="O1043" s="441"/>
      <c r="P1043" s="441"/>
      <c r="Q1043" s="441"/>
      <c r="R1043" s="441"/>
      <c r="S1043" s="441"/>
      <c r="T1043" s="441"/>
      <c r="U1043" s="441"/>
      <c r="V1043" s="441"/>
      <c r="W1043" s="441"/>
      <c r="X1043" s="441"/>
      <c r="Y1043" s="441"/>
      <c r="Z1043" s="441"/>
      <c r="AA1043" s="436"/>
      <c r="AB1043" s="436"/>
      <c r="AC1043" s="436"/>
      <c r="AD1043" s="436"/>
      <c r="AE1043" s="436"/>
      <c r="AF1043" s="436"/>
      <c r="AG1043" s="436"/>
      <c r="AH1043" s="436"/>
      <c r="AI1043" s="436"/>
      <c r="AJ1043" s="436"/>
      <c r="AK1043" s="436"/>
      <c r="AL1043" s="436"/>
      <c r="AM1043" s="436"/>
      <c r="AN1043" s="436"/>
    </row>
    <row r="1044" spans="1:40" ht="13">
      <c r="A1044" s="40"/>
      <c r="B1044" s="40"/>
      <c r="C1044" s="441"/>
      <c r="D1044" s="441"/>
      <c r="E1044" s="441"/>
      <c r="F1044" s="441"/>
      <c r="H1044" s="441"/>
      <c r="I1044" s="441"/>
      <c r="J1044" s="441"/>
      <c r="K1044" s="441"/>
      <c r="L1044" s="441"/>
      <c r="M1044" s="441"/>
      <c r="N1044" s="441"/>
      <c r="O1044" s="441"/>
      <c r="P1044" s="441"/>
      <c r="Q1044" s="441"/>
      <c r="R1044" s="441"/>
      <c r="S1044" s="441"/>
      <c r="T1044" s="441"/>
      <c r="U1044" s="441"/>
      <c r="V1044" s="441"/>
      <c r="W1044" s="441"/>
      <c r="X1044" s="441"/>
      <c r="Y1044" s="441"/>
      <c r="Z1044" s="441"/>
      <c r="AA1044" s="436"/>
      <c r="AB1044" s="436"/>
      <c r="AC1044" s="436"/>
      <c r="AD1044" s="436"/>
      <c r="AE1044" s="436"/>
      <c r="AF1044" s="436"/>
      <c r="AG1044" s="436"/>
      <c r="AH1044" s="436"/>
      <c r="AI1044" s="436"/>
      <c r="AJ1044" s="436"/>
      <c r="AK1044" s="436"/>
      <c r="AL1044" s="436"/>
      <c r="AM1044" s="436"/>
      <c r="AN1044" s="436"/>
    </row>
    <row r="1045" spans="1:40" ht="13">
      <c r="A1045" s="40"/>
      <c r="B1045" s="40"/>
      <c r="C1045" s="441"/>
      <c r="D1045" s="441"/>
      <c r="E1045" s="441"/>
      <c r="F1045" s="441"/>
      <c r="H1045" s="441"/>
      <c r="I1045" s="441"/>
      <c r="J1045" s="441"/>
      <c r="K1045" s="441"/>
      <c r="L1045" s="441"/>
      <c r="M1045" s="441"/>
      <c r="N1045" s="441"/>
      <c r="O1045" s="441"/>
      <c r="P1045" s="441"/>
      <c r="Q1045" s="441"/>
      <c r="R1045" s="441"/>
      <c r="S1045" s="441"/>
      <c r="T1045" s="441"/>
      <c r="U1045" s="441"/>
      <c r="V1045" s="441"/>
      <c r="W1045" s="441"/>
      <c r="X1045" s="441"/>
      <c r="Y1045" s="441"/>
      <c r="Z1045" s="441"/>
      <c r="AA1045" s="436"/>
      <c r="AB1045" s="436"/>
      <c r="AC1045" s="436"/>
      <c r="AD1045" s="436"/>
      <c r="AE1045" s="436"/>
      <c r="AF1045" s="436"/>
      <c r="AG1045" s="436"/>
      <c r="AH1045" s="436"/>
      <c r="AI1045" s="436"/>
      <c r="AJ1045" s="436"/>
      <c r="AK1045" s="436"/>
      <c r="AL1045" s="436"/>
      <c r="AM1045" s="436"/>
      <c r="AN1045" s="436"/>
    </row>
    <row r="1046" spans="1:40" ht="13">
      <c r="A1046" s="40"/>
      <c r="B1046" s="40"/>
      <c r="C1046" s="441"/>
      <c r="D1046" s="441"/>
      <c r="E1046" s="441"/>
      <c r="F1046" s="441"/>
      <c r="H1046" s="441"/>
      <c r="I1046" s="441"/>
      <c r="J1046" s="441"/>
      <c r="K1046" s="441"/>
      <c r="L1046" s="441"/>
      <c r="M1046" s="441"/>
      <c r="N1046" s="441"/>
      <c r="O1046" s="441"/>
      <c r="P1046" s="441"/>
      <c r="Q1046" s="441"/>
      <c r="R1046" s="441"/>
      <c r="S1046" s="441"/>
      <c r="T1046" s="441"/>
      <c r="U1046" s="441"/>
      <c r="V1046" s="441"/>
      <c r="W1046" s="441"/>
      <c r="X1046" s="441"/>
      <c r="Y1046" s="441"/>
      <c r="Z1046" s="441"/>
      <c r="AA1046" s="436"/>
      <c r="AB1046" s="436"/>
      <c r="AC1046" s="436"/>
      <c r="AD1046" s="436"/>
      <c r="AE1046" s="436"/>
      <c r="AF1046" s="436"/>
      <c r="AG1046" s="436"/>
      <c r="AH1046" s="436"/>
      <c r="AI1046" s="436"/>
      <c r="AJ1046" s="436"/>
      <c r="AK1046" s="436"/>
      <c r="AL1046" s="436"/>
      <c r="AM1046" s="436"/>
      <c r="AN1046" s="436"/>
    </row>
    <row r="1047" spans="1:40" ht="13">
      <c r="A1047" s="40"/>
      <c r="B1047" s="40"/>
      <c r="C1047" s="441"/>
      <c r="D1047" s="441"/>
      <c r="E1047" s="441"/>
      <c r="F1047" s="441"/>
      <c r="H1047" s="441"/>
      <c r="I1047" s="441"/>
      <c r="J1047" s="441"/>
      <c r="K1047" s="441"/>
      <c r="L1047" s="441"/>
      <c r="M1047" s="441"/>
      <c r="N1047" s="441"/>
      <c r="O1047" s="441"/>
      <c r="P1047" s="441"/>
      <c r="Q1047" s="441"/>
      <c r="R1047" s="441"/>
      <c r="S1047" s="441"/>
      <c r="T1047" s="441"/>
      <c r="U1047" s="441"/>
      <c r="V1047" s="441"/>
      <c r="W1047" s="441"/>
      <c r="X1047" s="441"/>
      <c r="Y1047" s="441"/>
      <c r="Z1047" s="441"/>
      <c r="AA1047" s="436"/>
      <c r="AB1047" s="436"/>
      <c r="AC1047" s="436"/>
      <c r="AD1047" s="436"/>
      <c r="AE1047" s="436"/>
      <c r="AF1047" s="436"/>
      <c r="AG1047" s="436"/>
      <c r="AH1047" s="436"/>
      <c r="AI1047" s="436"/>
      <c r="AJ1047" s="436"/>
      <c r="AK1047" s="436"/>
      <c r="AL1047" s="436"/>
      <c r="AM1047" s="436"/>
      <c r="AN1047" s="436"/>
    </row>
    <row r="1048" spans="1:40" ht="13">
      <c r="A1048" s="40"/>
      <c r="B1048" s="40"/>
      <c r="C1048" s="441"/>
      <c r="D1048" s="441"/>
      <c r="E1048" s="441"/>
      <c r="F1048" s="441"/>
      <c r="H1048" s="441"/>
      <c r="I1048" s="441"/>
      <c r="J1048" s="441"/>
      <c r="K1048" s="441"/>
      <c r="L1048" s="441"/>
      <c r="M1048" s="441"/>
      <c r="N1048" s="441"/>
      <c r="O1048" s="441"/>
      <c r="P1048" s="441"/>
      <c r="Q1048" s="441"/>
      <c r="R1048" s="441"/>
      <c r="S1048" s="441"/>
      <c r="T1048" s="441"/>
      <c r="U1048" s="441"/>
      <c r="V1048" s="441"/>
      <c r="W1048" s="441"/>
      <c r="X1048" s="441"/>
      <c r="Y1048" s="441"/>
      <c r="Z1048" s="441"/>
      <c r="AA1048" s="436"/>
      <c r="AB1048" s="436"/>
      <c r="AC1048" s="436"/>
      <c r="AD1048" s="436"/>
      <c r="AE1048" s="436"/>
      <c r="AF1048" s="436"/>
      <c r="AG1048" s="436"/>
      <c r="AH1048" s="436"/>
      <c r="AI1048" s="436"/>
      <c r="AJ1048" s="436"/>
      <c r="AK1048" s="436"/>
      <c r="AL1048" s="436"/>
      <c r="AM1048" s="436"/>
      <c r="AN1048" s="436"/>
    </row>
    <row r="1049" spans="1:40" ht="13">
      <c r="A1049" s="40"/>
      <c r="B1049" s="40"/>
      <c r="C1049" s="441"/>
      <c r="D1049" s="441"/>
      <c r="E1049" s="441"/>
      <c r="F1049" s="441"/>
      <c r="H1049" s="441"/>
      <c r="I1049" s="441"/>
      <c r="J1049" s="441"/>
      <c r="K1049" s="441"/>
      <c r="L1049" s="441"/>
      <c r="M1049" s="441"/>
      <c r="N1049" s="441"/>
      <c r="O1049" s="441"/>
      <c r="P1049" s="441"/>
      <c r="Q1049" s="441"/>
      <c r="R1049" s="441"/>
      <c r="S1049" s="441"/>
      <c r="T1049" s="441"/>
      <c r="U1049" s="441"/>
      <c r="V1049" s="441"/>
      <c r="W1049" s="441"/>
      <c r="X1049" s="441"/>
      <c r="Y1049" s="441"/>
      <c r="Z1049" s="441"/>
      <c r="AA1049" s="436"/>
      <c r="AB1049" s="436"/>
      <c r="AC1049" s="436"/>
      <c r="AD1049" s="436"/>
      <c r="AE1049" s="436"/>
      <c r="AF1049" s="436"/>
      <c r="AG1049" s="436"/>
      <c r="AH1049" s="436"/>
      <c r="AI1049" s="436"/>
      <c r="AJ1049" s="436"/>
      <c r="AK1049" s="436"/>
      <c r="AL1049" s="436"/>
      <c r="AM1049" s="436"/>
      <c r="AN1049" s="436"/>
    </row>
    <row r="1050" spans="1:40" ht="13">
      <c r="A1050" s="40"/>
      <c r="B1050" s="40"/>
      <c r="C1050" s="441"/>
      <c r="D1050" s="441"/>
      <c r="E1050" s="441"/>
      <c r="F1050" s="441"/>
      <c r="H1050" s="441"/>
      <c r="I1050" s="441"/>
      <c r="J1050" s="441"/>
      <c r="K1050" s="441"/>
      <c r="L1050" s="441"/>
      <c r="M1050" s="441"/>
      <c r="N1050" s="441"/>
      <c r="O1050" s="441"/>
      <c r="P1050" s="441"/>
      <c r="Q1050" s="441"/>
      <c r="R1050" s="441"/>
      <c r="S1050" s="441"/>
      <c r="T1050" s="441"/>
      <c r="U1050" s="441"/>
      <c r="V1050" s="441"/>
      <c r="W1050" s="441"/>
      <c r="X1050" s="441"/>
      <c r="Y1050" s="441"/>
      <c r="Z1050" s="441"/>
      <c r="AA1050" s="436"/>
      <c r="AB1050" s="436"/>
      <c r="AC1050" s="436"/>
      <c r="AD1050" s="436"/>
      <c r="AE1050" s="436"/>
      <c r="AF1050" s="436"/>
      <c r="AG1050" s="436"/>
      <c r="AH1050" s="436"/>
      <c r="AI1050" s="436"/>
      <c r="AJ1050" s="436"/>
      <c r="AK1050" s="436"/>
      <c r="AL1050" s="436"/>
      <c r="AM1050" s="436"/>
      <c r="AN1050" s="436"/>
    </row>
    <row r="1051" spans="1:40" ht="13">
      <c r="A1051" s="40"/>
      <c r="B1051" s="40"/>
      <c r="C1051" s="441"/>
      <c r="D1051" s="441"/>
      <c r="E1051" s="441"/>
      <c r="F1051" s="441"/>
      <c r="H1051" s="441"/>
      <c r="I1051" s="441"/>
      <c r="J1051" s="441"/>
      <c r="K1051" s="441"/>
      <c r="L1051" s="441"/>
      <c r="M1051" s="441"/>
      <c r="N1051" s="441"/>
      <c r="O1051" s="441"/>
      <c r="P1051" s="441"/>
      <c r="Q1051" s="441"/>
      <c r="R1051" s="441"/>
      <c r="S1051" s="441"/>
      <c r="T1051" s="441"/>
      <c r="U1051" s="441"/>
      <c r="V1051" s="441"/>
      <c r="W1051" s="441"/>
      <c r="X1051" s="441"/>
      <c r="Y1051" s="441"/>
      <c r="Z1051" s="441"/>
      <c r="AA1051" s="436"/>
      <c r="AB1051" s="436"/>
      <c r="AC1051" s="436"/>
      <c r="AD1051" s="436"/>
      <c r="AE1051" s="436"/>
      <c r="AF1051" s="436"/>
      <c r="AG1051" s="436"/>
      <c r="AH1051" s="436"/>
      <c r="AI1051" s="436"/>
      <c r="AJ1051" s="436"/>
      <c r="AK1051" s="436"/>
      <c r="AL1051" s="436"/>
      <c r="AM1051" s="436"/>
      <c r="AN1051" s="436"/>
    </row>
    <row r="1052" spans="1:40" ht="13">
      <c r="A1052" s="40"/>
      <c r="B1052" s="40"/>
      <c r="C1052" s="441"/>
      <c r="D1052" s="441"/>
      <c r="E1052" s="441"/>
      <c r="F1052" s="441"/>
      <c r="H1052" s="441"/>
      <c r="I1052" s="441"/>
      <c r="J1052" s="441"/>
      <c r="K1052" s="441"/>
      <c r="L1052" s="441"/>
      <c r="M1052" s="441"/>
      <c r="N1052" s="441"/>
      <c r="O1052" s="441"/>
      <c r="P1052" s="441"/>
      <c r="Q1052" s="441"/>
      <c r="R1052" s="441"/>
      <c r="S1052" s="441"/>
      <c r="T1052" s="441"/>
      <c r="U1052" s="441"/>
      <c r="V1052" s="441"/>
      <c r="W1052" s="441"/>
      <c r="X1052" s="441"/>
      <c r="Y1052" s="441"/>
      <c r="Z1052" s="441"/>
      <c r="AA1052" s="436"/>
      <c r="AB1052" s="436"/>
      <c r="AC1052" s="436"/>
      <c r="AD1052" s="436"/>
      <c r="AE1052" s="436"/>
      <c r="AF1052" s="436"/>
      <c r="AG1052" s="436"/>
      <c r="AH1052" s="436"/>
      <c r="AI1052" s="436"/>
      <c r="AJ1052" s="436"/>
      <c r="AK1052" s="436"/>
      <c r="AL1052" s="436"/>
      <c r="AM1052" s="436"/>
      <c r="AN1052" s="436"/>
    </row>
    <row r="1053" spans="1:40" ht="13">
      <c r="A1053" s="40"/>
      <c r="B1053" s="40"/>
      <c r="C1053" s="441"/>
      <c r="D1053" s="441"/>
      <c r="E1053" s="441"/>
      <c r="F1053" s="441"/>
      <c r="H1053" s="441"/>
      <c r="I1053" s="441"/>
      <c r="J1053" s="441"/>
      <c r="K1053" s="441"/>
      <c r="L1053" s="441"/>
      <c r="M1053" s="441"/>
      <c r="N1053" s="441"/>
      <c r="O1053" s="441"/>
      <c r="P1053" s="441"/>
      <c r="Q1053" s="441"/>
      <c r="R1053" s="441"/>
      <c r="S1053" s="441"/>
      <c r="T1053" s="441"/>
      <c r="U1053" s="441"/>
      <c r="V1053" s="441"/>
      <c r="W1053" s="441"/>
      <c r="X1053" s="441"/>
      <c r="Y1053" s="441"/>
      <c r="Z1053" s="441"/>
      <c r="AA1053" s="436"/>
      <c r="AB1053" s="436"/>
      <c r="AC1053" s="436"/>
      <c r="AD1053" s="436"/>
      <c r="AE1053" s="436"/>
      <c r="AF1053" s="436"/>
      <c r="AG1053" s="436"/>
      <c r="AH1053" s="436"/>
      <c r="AI1053" s="436"/>
      <c r="AJ1053" s="436"/>
      <c r="AK1053" s="436"/>
      <c r="AL1053" s="436"/>
      <c r="AM1053" s="436"/>
      <c r="AN1053" s="436"/>
    </row>
    <row r="1054" spans="1:40" ht="13">
      <c r="A1054" s="40"/>
      <c r="B1054" s="40"/>
      <c r="C1054" s="441"/>
      <c r="D1054" s="441"/>
      <c r="E1054" s="441"/>
      <c r="F1054" s="441"/>
      <c r="H1054" s="441"/>
      <c r="I1054" s="441"/>
      <c r="J1054" s="441"/>
      <c r="K1054" s="441"/>
      <c r="L1054" s="441"/>
      <c r="M1054" s="441"/>
      <c r="N1054" s="441"/>
      <c r="O1054" s="441"/>
      <c r="P1054" s="441"/>
      <c r="Q1054" s="441"/>
      <c r="R1054" s="441"/>
      <c r="S1054" s="441"/>
      <c r="T1054" s="441"/>
      <c r="U1054" s="441"/>
      <c r="V1054" s="441"/>
      <c r="W1054" s="441"/>
      <c r="X1054" s="441"/>
      <c r="Y1054" s="441"/>
      <c r="Z1054" s="441"/>
      <c r="AA1054" s="436"/>
      <c r="AB1054" s="436"/>
      <c r="AC1054" s="436"/>
      <c r="AD1054" s="436"/>
      <c r="AE1054" s="436"/>
      <c r="AF1054" s="436"/>
      <c r="AG1054" s="436"/>
      <c r="AH1054" s="436"/>
      <c r="AI1054" s="436"/>
      <c r="AJ1054" s="436"/>
      <c r="AK1054" s="436"/>
      <c r="AL1054" s="436"/>
      <c r="AM1054" s="436"/>
      <c r="AN1054" s="436"/>
    </row>
    <row r="1055" spans="1:40" ht="13">
      <c r="A1055" s="40"/>
      <c r="B1055" s="40"/>
      <c r="C1055" s="441"/>
      <c r="D1055" s="441"/>
      <c r="E1055" s="441"/>
      <c r="F1055" s="441"/>
      <c r="H1055" s="441"/>
      <c r="I1055" s="441"/>
      <c r="J1055" s="441"/>
      <c r="K1055" s="441"/>
      <c r="L1055" s="441"/>
      <c r="M1055" s="441"/>
      <c r="N1055" s="441"/>
      <c r="O1055" s="441"/>
      <c r="P1055" s="441"/>
      <c r="Q1055" s="441"/>
      <c r="R1055" s="441"/>
      <c r="S1055" s="441"/>
      <c r="T1055" s="441"/>
      <c r="U1055" s="441"/>
      <c r="V1055" s="441"/>
      <c r="W1055" s="441"/>
      <c r="X1055" s="441"/>
      <c r="Y1055" s="441"/>
      <c r="Z1055" s="441"/>
      <c r="AA1055" s="436"/>
      <c r="AB1055" s="436"/>
      <c r="AC1055" s="436"/>
      <c r="AD1055" s="436"/>
      <c r="AE1055" s="436"/>
      <c r="AF1055" s="436"/>
      <c r="AG1055" s="436"/>
      <c r="AH1055" s="436"/>
      <c r="AI1055" s="436"/>
      <c r="AJ1055" s="436"/>
      <c r="AK1055" s="436"/>
      <c r="AL1055" s="436"/>
      <c r="AM1055" s="436"/>
      <c r="AN1055" s="436"/>
    </row>
    <row r="1056" spans="1:40" ht="13">
      <c r="A1056" s="40"/>
      <c r="B1056" s="40"/>
      <c r="C1056" s="441"/>
      <c r="D1056" s="441"/>
      <c r="E1056" s="441"/>
      <c r="F1056" s="441"/>
      <c r="H1056" s="441"/>
      <c r="I1056" s="441"/>
      <c r="J1056" s="441"/>
      <c r="K1056" s="441"/>
      <c r="L1056" s="441"/>
      <c r="M1056" s="441"/>
      <c r="N1056" s="441"/>
      <c r="O1056" s="441"/>
      <c r="P1056" s="441"/>
      <c r="Q1056" s="441"/>
      <c r="R1056" s="441"/>
      <c r="S1056" s="441"/>
      <c r="T1056" s="441"/>
      <c r="U1056" s="441"/>
      <c r="V1056" s="441"/>
      <c r="W1056" s="441"/>
      <c r="X1056" s="441"/>
      <c r="Y1056" s="441"/>
      <c r="Z1056" s="441"/>
      <c r="AA1056" s="436"/>
      <c r="AB1056" s="436"/>
      <c r="AC1056" s="436"/>
      <c r="AD1056" s="436"/>
      <c r="AE1056" s="436"/>
      <c r="AF1056" s="436"/>
      <c r="AG1056" s="436"/>
      <c r="AH1056" s="436"/>
      <c r="AI1056" s="436"/>
      <c r="AJ1056" s="436"/>
      <c r="AK1056" s="436"/>
      <c r="AL1056" s="436"/>
      <c r="AM1056" s="436"/>
      <c r="AN1056" s="436"/>
    </row>
    <row r="1057" spans="1:40" ht="13">
      <c r="A1057" s="40"/>
      <c r="B1057" s="40"/>
      <c r="C1057" s="441"/>
      <c r="D1057" s="441"/>
      <c r="E1057" s="441"/>
      <c r="F1057" s="441"/>
      <c r="H1057" s="441"/>
      <c r="I1057" s="441"/>
      <c r="J1057" s="441"/>
      <c r="K1057" s="441"/>
      <c r="L1057" s="441"/>
      <c r="M1057" s="441"/>
      <c r="N1057" s="441"/>
      <c r="O1057" s="441"/>
      <c r="P1057" s="441"/>
      <c r="Q1057" s="441"/>
      <c r="R1057" s="441"/>
      <c r="S1057" s="441"/>
      <c r="T1057" s="441"/>
      <c r="U1057" s="441"/>
      <c r="V1057" s="441"/>
      <c r="W1057" s="441"/>
      <c r="X1057" s="441"/>
      <c r="Y1057" s="441"/>
      <c r="Z1057" s="441"/>
      <c r="AA1057" s="436"/>
      <c r="AB1057" s="436"/>
      <c r="AC1057" s="436"/>
      <c r="AD1057" s="436"/>
      <c r="AE1057" s="436"/>
      <c r="AF1057" s="436"/>
      <c r="AG1057" s="436"/>
      <c r="AH1057" s="436"/>
      <c r="AI1057" s="436"/>
      <c r="AJ1057" s="436"/>
      <c r="AK1057" s="436"/>
      <c r="AL1057" s="436"/>
      <c r="AM1057" s="436"/>
      <c r="AN1057" s="436"/>
    </row>
    <row r="1058" spans="1:40" ht="13">
      <c r="A1058" s="40"/>
      <c r="B1058" s="40"/>
      <c r="C1058" s="441"/>
      <c r="D1058" s="441"/>
      <c r="E1058" s="441"/>
      <c r="F1058" s="441"/>
      <c r="H1058" s="441"/>
      <c r="I1058" s="441"/>
      <c r="J1058" s="441"/>
      <c r="K1058" s="441"/>
      <c r="L1058" s="441"/>
      <c r="M1058" s="441"/>
      <c r="N1058" s="441"/>
      <c r="O1058" s="441"/>
      <c r="P1058" s="441"/>
      <c r="Q1058" s="441"/>
      <c r="R1058" s="441"/>
      <c r="S1058" s="441"/>
      <c r="T1058" s="441"/>
      <c r="U1058" s="441"/>
      <c r="V1058" s="441"/>
      <c r="W1058" s="441"/>
      <c r="X1058" s="441"/>
      <c r="Y1058" s="441"/>
      <c r="Z1058" s="441"/>
      <c r="AA1058" s="436"/>
      <c r="AB1058" s="436"/>
      <c r="AC1058" s="436"/>
      <c r="AD1058" s="436"/>
      <c r="AE1058" s="436"/>
      <c r="AF1058" s="436"/>
      <c r="AG1058" s="436"/>
      <c r="AH1058" s="436"/>
      <c r="AI1058" s="436"/>
      <c r="AJ1058" s="436"/>
      <c r="AK1058" s="436"/>
      <c r="AL1058" s="436"/>
      <c r="AM1058" s="436"/>
      <c r="AN1058" s="436"/>
    </row>
    <row r="1059" spans="1:40" ht="13">
      <c r="A1059" s="40"/>
      <c r="B1059" s="40"/>
      <c r="C1059" s="441"/>
      <c r="D1059" s="441"/>
      <c r="E1059" s="441"/>
      <c r="F1059" s="441"/>
      <c r="H1059" s="441"/>
      <c r="I1059" s="441"/>
      <c r="J1059" s="441"/>
      <c r="K1059" s="441"/>
      <c r="L1059" s="441"/>
      <c r="M1059" s="441"/>
      <c r="N1059" s="441"/>
      <c r="O1059" s="441"/>
      <c r="P1059" s="441"/>
      <c r="Q1059" s="441"/>
      <c r="R1059" s="441"/>
      <c r="S1059" s="441"/>
      <c r="T1059" s="441"/>
      <c r="U1059" s="441"/>
      <c r="V1059" s="441"/>
      <c r="W1059" s="441"/>
      <c r="X1059" s="441"/>
      <c r="Y1059" s="441"/>
      <c r="Z1059" s="441"/>
      <c r="AA1059" s="436"/>
      <c r="AB1059" s="436"/>
      <c r="AC1059" s="436"/>
      <c r="AD1059" s="436"/>
      <c r="AE1059" s="436"/>
      <c r="AF1059" s="436"/>
      <c r="AG1059" s="436"/>
      <c r="AH1059" s="436"/>
      <c r="AI1059" s="436"/>
      <c r="AJ1059" s="436"/>
      <c r="AK1059" s="436"/>
      <c r="AL1059" s="436"/>
      <c r="AM1059" s="436"/>
      <c r="AN1059" s="436"/>
    </row>
    <row r="1060" spans="1:40" ht="13">
      <c r="A1060" s="40"/>
      <c r="B1060" s="40"/>
      <c r="C1060" s="441"/>
      <c r="D1060" s="441"/>
      <c r="E1060" s="441"/>
      <c r="F1060" s="441"/>
      <c r="H1060" s="441"/>
      <c r="I1060" s="441"/>
      <c r="J1060" s="441"/>
      <c r="K1060" s="441"/>
      <c r="L1060" s="441"/>
      <c r="M1060" s="441"/>
      <c r="N1060" s="441"/>
      <c r="O1060" s="441"/>
      <c r="P1060" s="441"/>
      <c r="Q1060" s="441"/>
      <c r="R1060" s="441"/>
      <c r="S1060" s="441"/>
      <c r="T1060" s="441"/>
      <c r="U1060" s="441"/>
      <c r="V1060" s="441"/>
      <c r="W1060" s="441"/>
      <c r="X1060" s="441"/>
      <c r="Y1060" s="441"/>
      <c r="Z1060" s="441"/>
      <c r="AA1060" s="436"/>
      <c r="AB1060" s="436"/>
      <c r="AC1060" s="436"/>
      <c r="AD1060" s="436"/>
      <c r="AE1060" s="436"/>
      <c r="AF1060" s="436"/>
      <c r="AG1060" s="436"/>
      <c r="AH1060" s="436"/>
      <c r="AI1060" s="436"/>
      <c r="AJ1060" s="436"/>
      <c r="AK1060" s="436"/>
      <c r="AL1060" s="436"/>
      <c r="AM1060" s="436"/>
      <c r="AN1060" s="436"/>
    </row>
    <row r="1061" spans="1:40" ht="13">
      <c r="A1061" s="40"/>
      <c r="B1061" s="40"/>
      <c r="C1061" s="441"/>
      <c r="D1061" s="441"/>
      <c r="E1061" s="441"/>
      <c r="F1061" s="441"/>
      <c r="H1061" s="441"/>
      <c r="I1061" s="441"/>
      <c r="J1061" s="441"/>
      <c r="K1061" s="441"/>
      <c r="L1061" s="441"/>
      <c r="M1061" s="441"/>
      <c r="N1061" s="441"/>
      <c r="O1061" s="441"/>
      <c r="P1061" s="441"/>
      <c r="Q1061" s="441"/>
      <c r="R1061" s="441"/>
      <c r="S1061" s="441"/>
      <c r="T1061" s="441"/>
      <c r="U1061" s="441"/>
      <c r="V1061" s="441"/>
      <c r="W1061" s="441"/>
      <c r="X1061" s="441"/>
      <c r="Y1061" s="441"/>
      <c r="Z1061" s="441"/>
      <c r="AA1061" s="436"/>
      <c r="AB1061" s="436"/>
      <c r="AC1061" s="436"/>
      <c r="AD1061" s="436"/>
      <c r="AE1061" s="436"/>
      <c r="AF1061" s="436"/>
      <c r="AG1061" s="436"/>
      <c r="AH1061" s="436"/>
      <c r="AI1061" s="436"/>
      <c r="AJ1061" s="436"/>
      <c r="AK1061" s="436"/>
      <c r="AL1061" s="436"/>
      <c r="AM1061" s="436"/>
      <c r="AN1061" s="436"/>
    </row>
    <row r="1062" spans="1:40" ht="13">
      <c r="A1062" s="40"/>
      <c r="B1062" s="40"/>
      <c r="C1062" s="441"/>
      <c r="D1062" s="441"/>
      <c r="E1062" s="441"/>
      <c r="F1062" s="441"/>
      <c r="H1062" s="441"/>
      <c r="I1062" s="441"/>
      <c r="J1062" s="441"/>
      <c r="K1062" s="441"/>
      <c r="L1062" s="441"/>
      <c r="M1062" s="441"/>
      <c r="N1062" s="441"/>
      <c r="O1062" s="441"/>
      <c r="P1062" s="441"/>
      <c r="Q1062" s="441"/>
      <c r="R1062" s="441"/>
      <c r="S1062" s="441"/>
      <c r="T1062" s="441"/>
      <c r="U1062" s="441"/>
      <c r="V1062" s="441"/>
      <c r="W1062" s="441"/>
      <c r="X1062" s="441"/>
      <c r="Y1062" s="441"/>
      <c r="Z1062" s="441"/>
      <c r="AA1062" s="436"/>
      <c r="AB1062" s="436"/>
      <c r="AC1062" s="436"/>
      <c r="AD1062" s="436"/>
      <c r="AE1062" s="436"/>
      <c r="AF1062" s="436"/>
      <c r="AG1062" s="436"/>
      <c r="AH1062" s="436"/>
      <c r="AI1062" s="436"/>
      <c r="AJ1062" s="436"/>
      <c r="AK1062" s="436"/>
      <c r="AL1062" s="436"/>
      <c r="AM1062" s="436"/>
      <c r="AN1062" s="436"/>
    </row>
    <row r="1063" spans="1:40" ht="13">
      <c r="A1063" s="40"/>
      <c r="B1063" s="40"/>
      <c r="C1063" s="441"/>
      <c r="D1063" s="441"/>
      <c r="E1063" s="441"/>
      <c r="F1063" s="441"/>
      <c r="H1063" s="441"/>
      <c r="I1063" s="441"/>
      <c r="J1063" s="441"/>
      <c r="K1063" s="441"/>
      <c r="L1063" s="441"/>
      <c r="M1063" s="441"/>
      <c r="N1063" s="441"/>
      <c r="O1063" s="441"/>
      <c r="P1063" s="441"/>
      <c r="Q1063" s="441"/>
      <c r="R1063" s="441"/>
      <c r="S1063" s="441"/>
      <c r="T1063" s="441"/>
      <c r="U1063" s="441"/>
      <c r="V1063" s="441"/>
      <c r="W1063" s="441"/>
      <c r="X1063" s="441"/>
      <c r="Y1063" s="441"/>
      <c r="Z1063" s="441"/>
      <c r="AA1063" s="436"/>
      <c r="AB1063" s="436"/>
      <c r="AC1063" s="436"/>
      <c r="AD1063" s="436"/>
      <c r="AE1063" s="436"/>
      <c r="AF1063" s="436"/>
      <c r="AG1063" s="436"/>
      <c r="AH1063" s="436"/>
      <c r="AI1063" s="436"/>
      <c r="AJ1063" s="436"/>
      <c r="AK1063" s="436"/>
      <c r="AL1063" s="436"/>
      <c r="AM1063" s="436"/>
      <c r="AN1063" s="436"/>
    </row>
    <row r="1064" spans="1:40" ht="13">
      <c r="A1064" s="40"/>
      <c r="B1064" s="40"/>
      <c r="C1064" s="441"/>
      <c r="D1064" s="441"/>
      <c r="E1064" s="441"/>
      <c r="F1064" s="441"/>
      <c r="H1064" s="441"/>
      <c r="I1064" s="441"/>
      <c r="J1064" s="441"/>
      <c r="K1064" s="441"/>
      <c r="L1064" s="441"/>
      <c r="M1064" s="441"/>
      <c r="N1064" s="441"/>
      <c r="O1064" s="441"/>
      <c r="P1064" s="441"/>
      <c r="Q1064" s="441"/>
      <c r="R1064" s="441"/>
      <c r="S1064" s="441"/>
      <c r="T1064" s="441"/>
      <c r="U1064" s="441"/>
      <c r="V1064" s="441"/>
      <c r="W1064" s="441"/>
      <c r="X1064" s="441"/>
      <c r="Y1064" s="441"/>
      <c r="Z1064" s="441"/>
      <c r="AA1064" s="436"/>
      <c r="AB1064" s="436"/>
      <c r="AC1064" s="436"/>
      <c r="AD1064" s="436"/>
      <c r="AE1064" s="436"/>
      <c r="AF1064" s="436"/>
      <c r="AG1064" s="436"/>
      <c r="AH1064" s="436"/>
      <c r="AI1064" s="436"/>
      <c r="AJ1064" s="436"/>
      <c r="AK1064" s="436"/>
      <c r="AL1064" s="436"/>
      <c r="AM1064" s="436"/>
      <c r="AN1064" s="436"/>
    </row>
    <row r="1065" spans="1:40" ht="13">
      <c r="A1065" s="40"/>
      <c r="B1065" s="40"/>
      <c r="C1065" s="441"/>
      <c r="D1065" s="441"/>
      <c r="E1065" s="441"/>
      <c r="F1065" s="441"/>
      <c r="H1065" s="441"/>
      <c r="I1065" s="441"/>
      <c r="J1065" s="441"/>
      <c r="K1065" s="441"/>
      <c r="L1065" s="441"/>
      <c r="M1065" s="441"/>
      <c r="N1065" s="441"/>
      <c r="O1065" s="441"/>
      <c r="P1065" s="441"/>
      <c r="Q1065" s="441"/>
      <c r="R1065" s="441"/>
      <c r="S1065" s="441"/>
      <c r="T1065" s="441"/>
      <c r="U1065" s="441"/>
      <c r="V1065" s="441"/>
      <c r="W1065" s="441"/>
      <c r="X1065" s="441"/>
      <c r="Y1065" s="441"/>
      <c r="Z1065" s="441"/>
      <c r="AA1065" s="436"/>
      <c r="AB1065" s="436"/>
      <c r="AC1065" s="436"/>
      <c r="AD1065" s="436"/>
      <c r="AE1065" s="436"/>
      <c r="AF1065" s="436"/>
      <c r="AG1065" s="436"/>
      <c r="AH1065" s="436"/>
      <c r="AI1065" s="436"/>
      <c r="AJ1065" s="436"/>
      <c r="AK1065" s="436"/>
      <c r="AL1065" s="436"/>
      <c r="AM1065" s="436"/>
      <c r="AN1065" s="436"/>
    </row>
    <row r="1066" spans="1:40" ht="13">
      <c r="A1066" s="40"/>
      <c r="B1066" s="40"/>
      <c r="C1066" s="441"/>
      <c r="D1066" s="441"/>
      <c r="E1066" s="441"/>
      <c r="F1066" s="441"/>
      <c r="H1066" s="441"/>
      <c r="I1066" s="441"/>
      <c r="J1066" s="441"/>
      <c r="K1066" s="441"/>
      <c r="L1066" s="441"/>
      <c r="M1066" s="441"/>
      <c r="N1066" s="441"/>
      <c r="O1066" s="441"/>
      <c r="P1066" s="441"/>
      <c r="Q1066" s="441"/>
      <c r="R1066" s="441"/>
      <c r="S1066" s="441"/>
      <c r="T1066" s="441"/>
      <c r="U1066" s="441"/>
      <c r="V1066" s="441"/>
      <c r="W1066" s="441"/>
      <c r="X1066" s="441"/>
      <c r="Y1066" s="441"/>
      <c r="Z1066" s="441"/>
      <c r="AA1066" s="436"/>
      <c r="AB1066" s="436"/>
      <c r="AC1066" s="436"/>
      <c r="AD1066" s="436"/>
      <c r="AE1066" s="436"/>
      <c r="AF1066" s="436"/>
      <c r="AG1066" s="436"/>
      <c r="AH1066" s="436"/>
      <c r="AI1066" s="436"/>
      <c r="AJ1066" s="436"/>
      <c r="AK1066" s="436"/>
      <c r="AL1066" s="436"/>
      <c r="AM1066" s="436"/>
      <c r="AN1066" s="436"/>
    </row>
    <row r="1067" spans="1:40" ht="13">
      <c r="A1067" s="40"/>
      <c r="B1067" s="40"/>
      <c r="C1067" s="441"/>
      <c r="D1067" s="441"/>
      <c r="E1067" s="441"/>
      <c r="F1067" s="441"/>
      <c r="H1067" s="441"/>
      <c r="I1067" s="441"/>
      <c r="J1067" s="441"/>
      <c r="K1067" s="441"/>
      <c r="L1067" s="441"/>
      <c r="M1067" s="441"/>
      <c r="N1067" s="441"/>
      <c r="O1067" s="441"/>
      <c r="P1067" s="441"/>
      <c r="Q1067" s="441"/>
      <c r="R1067" s="441"/>
      <c r="S1067" s="441"/>
      <c r="T1067" s="441"/>
      <c r="U1067" s="441"/>
      <c r="V1067" s="441"/>
      <c r="W1067" s="441"/>
      <c r="X1067" s="441"/>
      <c r="Y1067" s="441"/>
      <c r="Z1067" s="441"/>
      <c r="AA1067" s="436"/>
      <c r="AB1067" s="436"/>
      <c r="AC1067" s="436"/>
      <c r="AD1067" s="436"/>
      <c r="AE1067" s="436"/>
      <c r="AF1067" s="436"/>
      <c r="AG1067" s="436"/>
      <c r="AH1067" s="436"/>
      <c r="AI1067" s="436"/>
      <c r="AJ1067" s="436"/>
      <c r="AK1067" s="436"/>
      <c r="AL1067" s="436"/>
      <c r="AM1067" s="436"/>
      <c r="AN1067" s="436"/>
    </row>
    <row r="1068" spans="1:40" ht="13">
      <c r="A1068" s="40"/>
      <c r="B1068" s="40"/>
      <c r="C1068" s="441"/>
      <c r="D1068" s="441"/>
      <c r="E1068" s="441"/>
      <c r="F1068" s="441"/>
      <c r="H1068" s="441"/>
      <c r="I1068" s="441"/>
      <c r="J1068" s="441"/>
      <c r="K1068" s="441"/>
      <c r="L1068" s="441"/>
      <c r="M1068" s="441"/>
      <c r="N1068" s="441"/>
      <c r="O1068" s="441"/>
      <c r="P1068" s="441"/>
      <c r="Q1068" s="441"/>
      <c r="R1068" s="441"/>
      <c r="S1068" s="441"/>
      <c r="T1068" s="441"/>
      <c r="U1068" s="441"/>
      <c r="V1068" s="441"/>
      <c r="W1068" s="441"/>
      <c r="X1068" s="441"/>
      <c r="Y1068" s="441"/>
      <c r="Z1068" s="441"/>
      <c r="AA1068" s="436"/>
      <c r="AB1068" s="436"/>
      <c r="AC1068" s="436"/>
      <c r="AD1068" s="436"/>
      <c r="AE1068" s="436"/>
      <c r="AF1068" s="436"/>
      <c r="AG1068" s="436"/>
      <c r="AH1068" s="436"/>
      <c r="AI1068" s="436"/>
      <c r="AJ1068" s="436"/>
      <c r="AK1068" s="436"/>
      <c r="AL1068" s="436"/>
      <c r="AM1068" s="436"/>
      <c r="AN1068" s="436"/>
    </row>
    <row r="1069" spans="1:40" ht="13">
      <c r="A1069" s="40"/>
      <c r="B1069" s="40"/>
      <c r="C1069" s="441"/>
      <c r="D1069" s="441"/>
      <c r="E1069" s="441"/>
      <c r="F1069" s="441"/>
      <c r="H1069" s="441"/>
      <c r="I1069" s="441"/>
      <c r="J1069" s="441"/>
      <c r="K1069" s="441"/>
      <c r="L1069" s="441"/>
      <c r="M1069" s="441"/>
      <c r="N1069" s="441"/>
      <c r="O1069" s="441"/>
      <c r="P1069" s="441"/>
      <c r="Q1069" s="441"/>
      <c r="R1069" s="441"/>
      <c r="S1069" s="441"/>
      <c r="T1069" s="441"/>
      <c r="U1069" s="441"/>
      <c r="V1069" s="441"/>
      <c r="W1069" s="441"/>
      <c r="X1069" s="441"/>
      <c r="Y1069" s="441"/>
      <c r="Z1069" s="441"/>
      <c r="AA1069" s="436"/>
      <c r="AB1069" s="436"/>
      <c r="AC1069" s="436"/>
      <c r="AD1069" s="436"/>
      <c r="AE1069" s="436"/>
      <c r="AF1069" s="436"/>
      <c r="AG1069" s="436"/>
      <c r="AH1069" s="436"/>
      <c r="AI1069" s="436"/>
      <c r="AJ1069" s="436"/>
      <c r="AK1069" s="436"/>
      <c r="AL1069" s="436"/>
      <c r="AM1069" s="436"/>
      <c r="AN1069" s="436"/>
    </row>
    <row r="1070" spans="1:40" ht="13">
      <c r="A1070" s="40"/>
      <c r="B1070" s="40"/>
      <c r="C1070" s="441"/>
      <c r="D1070" s="441"/>
      <c r="E1070" s="441"/>
      <c r="F1070" s="441"/>
      <c r="H1070" s="441"/>
      <c r="I1070" s="441"/>
      <c r="J1070" s="441"/>
      <c r="K1070" s="441"/>
      <c r="L1070" s="441"/>
      <c r="M1070" s="441"/>
      <c r="N1070" s="441"/>
      <c r="O1070" s="441"/>
      <c r="P1070" s="441"/>
      <c r="Q1070" s="441"/>
      <c r="R1070" s="441"/>
      <c r="S1070" s="441"/>
      <c r="T1070" s="441"/>
      <c r="U1070" s="441"/>
      <c r="V1070" s="441"/>
      <c r="W1070" s="441"/>
      <c r="X1070" s="441"/>
      <c r="Y1070" s="441"/>
      <c r="Z1070" s="441"/>
      <c r="AA1070" s="436"/>
      <c r="AB1070" s="436"/>
      <c r="AC1070" s="436"/>
      <c r="AD1070" s="436"/>
      <c r="AE1070" s="436"/>
      <c r="AF1070" s="436"/>
      <c r="AG1070" s="436"/>
      <c r="AH1070" s="436"/>
      <c r="AI1070" s="436"/>
      <c r="AJ1070" s="436"/>
      <c r="AK1070" s="436"/>
      <c r="AL1070" s="436"/>
      <c r="AM1070" s="436"/>
      <c r="AN1070" s="436"/>
    </row>
    <row r="1071" spans="1:40" ht="13">
      <c r="A1071" s="40"/>
      <c r="B1071" s="40"/>
      <c r="C1071" s="441"/>
      <c r="D1071" s="441"/>
      <c r="E1071" s="441"/>
      <c r="F1071" s="441"/>
      <c r="H1071" s="441"/>
      <c r="I1071" s="441"/>
      <c r="J1071" s="441"/>
      <c r="K1071" s="441"/>
      <c r="L1071" s="441"/>
      <c r="M1071" s="441"/>
      <c r="N1071" s="441"/>
      <c r="O1071" s="441"/>
      <c r="P1071" s="441"/>
      <c r="Q1071" s="441"/>
      <c r="R1071" s="441"/>
      <c r="S1071" s="441"/>
      <c r="T1071" s="441"/>
      <c r="U1071" s="441"/>
      <c r="V1071" s="441"/>
      <c r="W1071" s="441"/>
      <c r="X1071" s="441"/>
      <c r="Y1071" s="441"/>
      <c r="Z1071" s="441"/>
      <c r="AA1071" s="436"/>
      <c r="AB1071" s="436"/>
      <c r="AC1071" s="436"/>
      <c r="AD1071" s="436"/>
      <c r="AE1071" s="436"/>
      <c r="AF1071" s="436"/>
      <c r="AG1071" s="436"/>
      <c r="AH1071" s="436"/>
      <c r="AI1071" s="436"/>
      <c r="AJ1071" s="436"/>
      <c r="AK1071" s="436"/>
      <c r="AL1071" s="436"/>
      <c r="AM1071" s="436"/>
      <c r="AN1071" s="436"/>
    </row>
    <row r="1072" spans="1:40" ht="13">
      <c r="A1072" s="40"/>
      <c r="B1072" s="40"/>
      <c r="C1072" s="441"/>
      <c r="D1072" s="441"/>
      <c r="E1072" s="441"/>
      <c r="F1072" s="441"/>
      <c r="H1072" s="441"/>
      <c r="I1072" s="441"/>
      <c r="J1072" s="441"/>
      <c r="K1072" s="441"/>
      <c r="L1072" s="441"/>
      <c r="M1072" s="441"/>
      <c r="N1072" s="441"/>
      <c r="O1072" s="441"/>
      <c r="P1072" s="441"/>
      <c r="Q1072" s="441"/>
      <c r="R1072" s="441"/>
      <c r="S1072" s="441"/>
      <c r="T1072" s="441"/>
      <c r="U1072" s="441"/>
      <c r="V1072" s="441"/>
      <c r="W1072" s="441"/>
      <c r="X1072" s="441"/>
      <c r="Y1072" s="441"/>
      <c r="Z1072" s="441"/>
      <c r="AA1072" s="436"/>
      <c r="AB1072" s="436"/>
      <c r="AC1072" s="436"/>
      <c r="AD1072" s="436"/>
      <c r="AE1072" s="436"/>
      <c r="AF1072" s="436"/>
      <c r="AG1072" s="436"/>
      <c r="AH1072" s="436"/>
      <c r="AI1072" s="436"/>
      <c r="AJ1072" s="436"/>
      <c r="AK1072" s="436"/>
      <c r="AL1072" s="436"/>
      <c r="AM1072" s="436"/>
      <c r="AN1072" s="436"/>
    </row>
    <row r="1073" spans="1:40" ht="13">
      <c r="A1073" s="40"/>
      <c r="B1073" s="40"/>
      <c r="C1073" s="441"/>
      <c r="D1073" s="441"/>
      <c r="E1073" s="441"/>
      <c r="F1073" s="441"/>
      <c r="H1073" s="441"/>
      <c r="I1073" s="441"/>
      <c r="J1073" s="441"/>
      <c r="K1073" s="441"/>
      <c r="L1073" s="441"/>
      <c r="M1073" s="441"/>
      <c r="N1073" s="441"/>
      <c r="O1073" s="441"/>
      <c r="P1073" s="441"/>
      <c r="Q1073" s="441"/>
      <c r="R1073" s="441"/>
      <c r="S1073" s="441"/>
      <c r="T1073" s="441"/>
      <c r="U1073" s="441"/>
      <c r="V1073" s="441"/>
      <c r="W1073" s="441"/>
      <c r="X1073" s="441"/>
      <c r="Y1073" s="441"/>
      <c r="Z1073" s="441"/>
      <c r="AA1073" s="436"/>
      <c r="AB1073" s="436"/>
      <c r="AC1073" s="436"/>
      <c r="AD1073" s="436"/>
      <c r="AE1073" s="436"/>
      <c r="AF1073" s="436"/>
      <c r="AG1073" s="436"/>
      <c r="AH1073" s="436"/>
      <c r="AI1073" s="436"/>
      <c r="AJ1073" s="436"/>
      <c r="AK1073" s="436"/>
      <c r="AL1073" s="436"/>
      <c r="AM1073" s="436"/>
      <c r="AN1073" s="436"/>
    </row>
    <row r="1074" spans="1:40" ht="13">
      <c r="A1074" s="40"/>
      <c r="B1074" s="40"/>
      <c r="C1074" s="441"/>
      <c r="D1074" s="441"/>
      <c r="E1074" s="441"/>
      <c r="F1074" s="441"/>
      <c r="H1074" s="441"/>
      <c r="I1074" s="441"/>
      <c r="J1074" s="441"/>
      <c r="K1074" s="441"/>
      <c r="L1074" s="441"/>
      <c r="M1074" s="441"/>
      <c r="N1074" s="441"/>
      <c r="O1074" s="441"/>
      <c r="P1074" s="441"/>
      <c r="Q1074" s="441"/>
      <c r="R1074" s="441"/>
      <c r="S1074" s="441"/>
      <c r="T1074" s="441"/>
      <c r="U1074" s="441"/>
      <c r="V1074" s="441"/>
      <c r="W1074" s="441"/>
      <c r="X1074" s="441"/>
      <c r="Y1074" s="441"/>
      <c r="Z1074" s="441"/>
      <c r="AA1074" s="436"/>
      <c r="AB1074" s="436"/>
      <c r="AC1074" s="436"/>
      <c r="AD1074" s="436"/>
      <c r="AE1074" s="436"/>
      <c r="AF1074" s="436"/>
      <c r="AG1074" s="436"/>
      <c r="AH1074" s="436"/>
      <c r="AI1074" s="436"/>
      <c r="AJ1074" s="436"/>
      <c r="AK1074" s="436"/>
      <c r="AL1074" s="436"/>
      <c r="AM1074" s="436"/>
      <c r="AN1074" s="436"/>
    </row>
    <row r="1075" spans="1:40" ht="13">
      <c r="A1075" s="40"/>
      <c r="B1075" s="40"/>
      <c r="C1075" s="441"/>
      <c r="D1075" s="441"/>
      <c r="E1075" s="441"/>
      <c r="F1075" s="441"/>
      <c r="H1075" s="441"/>
      <c r="I1075" s="441"/>
      <c r="J1075" s="441"/>
      <c r="K1075" s="441"/>
      <c r="L1075" s="441"/>
      <c r="M1075" s="441"/>
      <c r="N1075" s="441"/>
      <c r="O1075" s="441"/>
      <c r="P1075" s="441"/>
      <c r="Q1075" s="441"/>
      <c r="R1075" s="441"/>
      <c r="S1075" s="441"/>
      <c r="T1075" s="441"/>
      <c r="U1075" s="441"/>
      <c r="V1075" s="441"/>
      <c r="W1075" s="441"/>
      <c r="X1075" s="441"/>
      <c r="Y1075" s="441"/>
      <c r="Z1075" s="441"/>
      <c r="AA1075" s="436"/>
      <c r="AB1075" s="436"/>
      <c r="AC1075" s="436"/>
      <c r="AD1075" s="436"/>
      <c r="AE1075" s="436"/>
      <c r="AF1075" s="436"/>
      <c r="AG1075" s="436"/>
      <c r="AH1075" s="436"/>
      <c r="AI1075" s="436"/>
      <c r="AJ1075" s="436"/>
      <c r="AK1075" s="436"/>
      <c r="AL1075" s="436"/>
      <c r="AM1075" s="436"/>
      <c r="AN1075" s="436"/>
    </row>
    <row r="1076" spans="1:40" ht="13">
      <c r="A1076" s="40"/>
      <c r="B1076" s="40"/>
      <c r="C1076" s="441"/>
      <c r="D1076" s="441"/>
      <c r="E1076" s="441"/>
      <c r="F1076" s="441"/>
      <c r="H1076" s="441"/>
      <c r="I1076" s="441"/>
      <c r="J1076" s="441"/>
      <c r="K1076" s="441"/>
      <c r="L1076" s="441"/>
      <c r="M1076" s="441"/>
      <c r="N1076" s="441"/>
      <c r="O1076" s="441"/>
      <c r="P1076" s="441"/>
      <c r="Q1076" s="441"/>
      <c r="R1076" s="441"/>
      <c r="S1076" s="441"/>
      <c r="T1076" s="441"/>
      <c r="U1076" s="441"/>
      <c r="V1076" s="441"/>
      <c r="W1076" s="441"/>
      <c r="X1076" s="441"/>
      <c r="Y1076" s="441"/>
      <c r="Z1076" s="441"/>
      <c r="AA1076" s="436"/>
      <c r="AB1076" s="436"/>
      <c r="AC1076" s="436"/>
      <c r="AD1076" s="436"/>
      <c r="AE1076" s="436"/>
      <c r="AF1076" s="436"/>
      <c r="AG1076" s="436"/>
      <c r="AH1076" s="436"/>
      <c r="AI1076" s="436"/>
      <c r="AJ1076" s="436"/>
      <c r="AK1076" s="436"/>
      <c r="AL1076" s="436"/>
      <c r="AM1076" s="436"/>
      <c r="AN1076" s="436"/>
    </row>
    <row r="1077" spans="1:40" ht="13">
      <c r="A1077" s="40"/>
      <c r="B1077" s="40"/>
      <c r="C1077" s="441"/>
      <c r="D1077" s="441"/>
      <c r="E1077" s="441"/>
      <c r="F1077" s="441"/>
      <c r="H1077" s="441"/>
      <c r="I1077" s="441"/>
      <c r="J1077" s="441"/>
      <c r="K1077" s="441"/>
      <c r="L1077" s="441"/>
      <c r="M1077" s="441"/>
      <c r="N1077" s="441"/>
      <c r="O1077" s="441"/>
      <c r="P1077" s="441"/>
      <c r="Q1077" s="441"/>
      <c r="R1077" s="441"/>
      <c r="S1077" s="441"/>
      <c r="T1077" s="441"/>
      <c r="U1077" s="441"/>
      <c r="V1077" s="441"/>
      <c r="W1077" s="441"/>
      <c r="X1077" s="441"/>
      <c r="Y1077" s="441"/>
      <c r="Z1077" s="441"/>
      <c r="AA1077" s="436"/>
      <c r="AB1077" s="436"/>
      <c r="AC1077" s="436"/>
      <c r="AD1077" s="436"/>
      <c r="AE1077" s="436"/>
      <c r="AF1077" s="436"/>
      <c r="AG1077" s="436"/>
      <c r="AH1077" s="436"/>
      <c r="AI1077" s="436"/>
      <c r="AJ1077" s="436"/>
      <c r="AK1077" s="436"/>
      <c r="AL1077" s="436"/>
      <c r="AM1077" s="436"/>
      <c r="AN1077" s="436"/>
    </row>
    <row r="1078" spans="1:40" ht="13">
      <c r="A1078" s="40"/>
      <c r="B1078" s="40"/>
      <c r="C1078" s="441"/>
      <c r="D1078" s="441"/>
      <c r="E1078" s="441"/>
      <c r="F1078" s="441"/>
      <c r="H1078" s="441"/>
      <c r="I1078" s="441"/>
      <c r="J1078" s="441"/>
      <c r="K1078" s="441"/>
      <c r="L1078" s="441"/>
      <c r="M1078" s="441"/>
      <c r="N1078" s="441"/>
      <c r="O1078" s="441"/>
      <c r="P1078" s="441"/>
      <c r="Q1078" s="441"/>
      <c r="R1078" s="441"/>
      <c r="S1078" s="441"/>
      <c r="T1078" s="441"/>
      <c r="U1078" s="441"/>
      <c r="V1078" s="441"/>
      <c r="W1078" s="441"/>
      <c r="X1078" s="441"/>
      <c r="Y1078" s="441"/>
      <c r="Z1078" s="441"/>
      <c r="AA1078" s="436"/>
      <c r="AB1078" s="436"/>
      <c r="AC1078" s="436"/>
      <c r="AD1078" s="436"/>
      <c r="AE1078" s="436"/>
      <c r="AF1078" s="436"/>
      <c r="AG1078" s="436"/>
      <c r="AH1078" s="436"/>
      <c r="AI1078" s="436"/>
      <c r="AJ1078" s="436"/>
      <c r="AK1078" s="436"/>
      <c r="AL1078" s="436"/>
      <c r="AM1078" s="436"/>
      <c r="AN1078" s="436"/>
    </row>
    <row r="1079" spans="1:40" ht="13">
      <c r="A1079" s="40"/>
      <c r="B1079" s="40"/>
      <c r="C1079" s="441"/>
      <c r="D1079" s="441"/>
      <c r="E1079" s="441"/>
      <c r="F1079" s="441"/>
      <c r="H1079" s="441"/>
      <c r="I1079" s="441"/>
      <c r="J1079" s="441"/>
      <c r="K1079" s="441"/>
      <c r="L1079" s="441"/>
      <c r="M1079" s="441"/>
      <c r="N1079" s="441"/>
      <c r="O1079" s="441"/>
      <c r="P1079" s="441"/>
      <c r="Q1079" s="441"/>
      <c r="R1079" s="441"/>
      <c r="S1079" s="441"/>
      <c r="T1079" s="441"/>
      <c r="U1079" s="441"/>
      <c r="V1079" s="441"/>
      <c r="W1079" s="441"/>
      <c r="X1079" s="441"/>
      <c r="Y1079" s="441"/>
      <c r="Z1079" s="441"/>
      <c r="AA1079" s="436"/>
      <c r="AB1079" s="436"/>
      <c r="AC1079" s="436"/>
      <c r="AD1079" s="436"/>
      <c r="AE1079" s="436"/>
      <c r="AF1079" s="436"/>
      <c r="AG1079" s="436"/>
      <c r="AH1079" s="436"/>
      <c r="AI1079" s="436"/>
      <c r="AJ1079" s="436"/>
      <c r="AK1079" s="436"/>
      <c r="AL1079" s="436"/>
      <c r="AM1079" s="436"/>
      <c r="AN1079" s="436"/>
    </row>
    <row r="1080" spans="1:40" ht="13">
      <c r="A1080" s="40"/>
      <c r="B1080" s="40"/>
      <c r="C1080" s="441"/>
      <c r="D1080" s="441"/>
      <c r="E1080" s="441"/>
      <c r="F1080" s="441"/>
      <c r="H1080" s="441"/>
      <c r="I1080" s="441"/>
      <c r="J1080" s="441"/>
      <c r="K1080" s="441"/>
      <c r="L1080" s="441"/>
      <c r="M1080" s="441"/>
      <c r="N1080" s="441"/>
      <c r="O1080" s="441"/>
      <c r="P1080" s="441"/>
      <c r="Q1080" s="441"/>
      <c r="R1080" s="441"/>
      <c r="S1080" s="441"/>
      <c r="T1080" s="441"/>
      <c r="U1080" s="441"/>
      <c r="V1080" s="441"/>
      <c r="W1080" s="441"/>
      <c r="X1080" s="441"/>
      <c r="Y1080" s="441"/>
      <c r="Z1080" s="441"/>
      <c r="AA1080" s="436"/>
      <c r="AB1080" s="436"/>
      <c r="AC1080" s="436"/>
      <c r="AD1080" s="436"/>
      <c r="AE1080" s="436"/>
      <c r="AF1080" s="436"/>
      <c r="AG1080" s="436"/>
      <c r="AH1080" s="436"/>
      <c r="AI1080" s="436"/>
      <c r="AJ1080" s="436"/>
      <c r="AK1080" s="436"/>
      <c r="AL1080" s="436"/>
      <c r="AM1080" s="436"/>
      <c r="AN1080" s="436"/>
    </row>
    <row r="1081" spans="1:40" ht="13">
      <c r="A1081" s="40"/>
      <c r="B1081" s="40"/>
      <c r="C1081" s="441"/>
      <c r="D1081" s="441"/>
      <c r="E1081" s="441"/>
      <c r="F1081" s="441"/>
      <c r="H1081" s="441"/>
      <c r="I1081" s="441"/>
      <c r="J1081" s="441"/>
      <c r="K1081" s="441"/>
      <c r="L1081" s="441"/>
      <c r="M1081" s="441"/>
      <c r="N1081" s="441"/>
      <c r="O1081" s="441"/>
      <c r="P1081" s="441"/>
      <c r="Q1081" s="441"/>
      <c r="R1081" s="441"/>
      <c r="S1081" s="441"/>
      <c r="T1081" s="441"/>
      <c r="U1081" s="441"/>
      <c r="V1081" s="441"/>
      <c r="W1081" s="441"/>
      <c r="X1081" s="441"/>
      <c r="Y1081" s="441"/>
      <c r="Z1081" s="441"/>
      <c r="AA1081" s="436"/>
      <c r="AB1081" s="436"/>
      <c r="AC1081" s="436"/>
      <c r="AD1081" s="436"/>
      <c r="AE1081" s="436"/>
      <c r="AF1081" s="436"/>
      <c r="AG1081" s="436"/>
      <c r="AH1081" s="436"/>
      <c r="AI1081" s="436"/>
      <c r="AJ1081" s="436"/>
      <c r="AK1081" s="436"/>
      <c r="AL1081" s="436"/>
      <c r="AM1081" s="436"/>
      <c r="AN1081" s="436"/>
    </row>
    <row r="1082" spans="1:40" ht="13">
      <c r="A1082" s="40"/>
      <c r="B1082" s="40"/>
      <c r="C1082" s="441"/>
      <c r="D1082" s="441"/>
      <c r="E1082" s="441"/>
      <c r="F1082" s="441"/>
      <c r="H1082" s="441"/>
      <c r="I1082" s="441"/>
      <c r="J1082" s="441"/>
      <c r="K1082" s="441"/>
      <c r="L1082" s="441"/>
      <c r="M1082" s="441"/>
      <c r="N1082" s="441"/>
      <c r="O1082" s="441"/>
      <c r="P1082" s="441"/>
      <c r="Q1082" s="441"/>
      <c r="R1082" s="441"/>
      <c r="S1082" s="441"/>
      <c r="T1082" s="441"/>
      <c r="U1082" s="441"/>
      <c r="V1082" s="441"/>
      <c r="W1082" s="441"/>
      <c r="X1082" s="441"/>
      <c r="Y1082" s="441"/>
      <c r="Z1082" s="441"/>
      <c r="AA1082" s="436"/>
      <c r="AB1082" s="436"/>
      <c r="AC1082" s="436"/>
      <c r="AD1082" s="436"/>
      <c r="AE1082" s="436"/>
      <c r="AF1082" s="436"/>
      <c r="AG1082" s="436"/>
      <c r="AH1082" s="436"/>
      <c r="AI1082" s="436"/>
      <c r="AJ1082" s="436"/>
      <c r="AK1082" s="436"/>
      <c r="AL1082" s="436"/>
      <c r="AM1082" s="436"/>
      <c r="AN1082" s="436"/>
    </row>
    <row r="1083" spans="1:40" ht="13">
      <c r="A1083" s="40"/>
      <c r="B1083" s="40"/>
      <c r="C1083" s="441"/>
      <c r="D1083" s="441"/>
      <c r="E1083" s="441"/>
      <c r="F1083" s="441"/>
      <c r="H1083" s="441"/>
      <c r="I1083" s="441"/>
      <c r="J1083" s="441"/>
      <c r="K1083" s="441"/>
      <c r="L1083" s="441"/>
      <c r="M1083" s="441"/>
      <c r="N1083" s="441"/>
      <c r="O1083" s="441"/>
      <c r="P1083" s="441"/>
      <c r="Q1083" s="441"/>
      <c r="R1083" s="441"/>
      <c r="S1083" s="441"/>
      <c r="T1083" s="441"/>
      <c r="U1083" s="441"/>
      <c r="V1083" s="441"/>
      <c r="W1083" s="441"/>
      <c r="X1083" s="441"/>
      <c r="Y1083" s="441"/>
      <c r="Z1083" s="441"/>
      <c r="AA1083" s="436"/>
      <c r="AB1083" s="436"/>
      <c r="AC1083" s="436"/>
      <c r="AD1083" s="436"/>
      <c r="AE1083" s="436"/>
      <c r="AF1083" s="436"/>
      <c r="AG1083" s="436"/>
      <c r="AH1083" s="436"/>
      <c r="AI1083" s="436"/>
      <c r="AJ1083" s="436"/>
      <c r="AK1083" s="436"/>
      <c r="AL1083" s="436"/>
      <c r="AM1083" s="436"/>
      <c r="AN1083" s="436"/>
    </row>
    <row r="1084" spans="1:40" ht="13">
      <c r="A1084" s="40"/>
      <c r="B1084" s="40"/>
      <c r="C1084" s="441"/>
      <c r="D1084" s="441"/>
      <c r="E1084" s="441"/>
      <c r="F1084" s="441"/>
      <c r="H1084" s="441"/>
      <c r="I1084" s="441"/>
      <c r="J1084" s="441"/>
      <c r="K1084" s="441"/>
      <c r="L1084" s="441"/>
      <c r="M1084" s="441"/>
      <c r="N1084" s="441"/>
      <c r="O1084" s="441"/>
      <c r="P1084" s="441"/>
      <c r="Q1084" s="441"/>
      <c r="R1084" s="441"/>
      <c r="S1084" s="441"/>
      <c r="T1084" s="441"/>
      <c r="U1084" s="441"/>
      <c r="V1084" s="441"/>
      <c r="W1084" s="441"/>
      <c r="X1084" s="441"/>
      <c r="Y1084" s="441"/>
      <c r="Z1084" s="441"/>
      <c r="AA1084" s="436"/>
      <c r="AB1084" s="436"/>
      <c r="AC1084" s="436"/>
      <c r="AD1084" s="436"/>
      <c r="AE1084" s="436"/>
      <c r="AF1084" s="436"/>
      <c r="AG1084" s="436"/>
      <c r="AH1084" s="436"/>
      <c r="AI1084" s="436"/>
      <c r="AJ1084" s="436"/>
      <c r="AK1084" s="436"/>
      <c r="AL1084" s="436"/>
      <c r="AM1084" s="436"/>
      <c r="AN1084" s="436"/>
    </row>
    <row r="1085" spans="1:40" ht="13">
      <c r="A1085" s="40"/>
      <c r="B1085" s="40"/>
      <c r="C1085" s="441"/>
      <c r="D1085" s="441"/>
      <c r="E1085" s="441"/>
      <c r="F1085" s="441"/>
      <c r="H1085" s="441"/>
      <c r="I1085" s="441"/>
      <c r="J1085" s="441"/>
      <c r="K1085" s="441"/>
      <c r="L1085" s="441"/>
      <c r="M1085" s="441"/>
      <c r="N1085" s="441"/>
      <c r="O1085" s="441"/>
      <c r="P1085" s="441"/>
      <c r="Q1085" s="441"/>
      <c r="R1085" s="441"/>
      <c r="S1085" s="441"/>
      <c r="T1085" s="441"/>
      <c r="U1085" s="441"/>
      <c r="V1085" s="441"/>
      <c r="W1085" s="441"/>
      <c r="X1085" s="441"/>
      <c r="Y1085" s="441"/>
      <c r="Z1085" s="441"/>
      <c r="AA1085" s="436"/>
      <c r="AB1085" s="436"/>
      <c r="AC1085" s="436"/>
      <c r="AD1085" s="436"/>
      <c r="AE1085" s="436"/>
      <c r="AF1085" s="436"/>
      <c r="AG1085" s="436"/>
      <c r="AH1085" s="436"/>
      <c r="AI1085" s="436"/>
      <c r="AJ1085" s="436"/>
      <c r="AK1085" s="436"/>
      <c r="AL1085" s="436"/>
      <c r="AM1085" s="436"/>
      <c r="AN1085" s="436"/>
    </row>
    <row r="1086" spans="1:40" ht="13">
      <c r="A1086" s="40"/>
      <c r="B1086" s="40"/>
      <c r="C1086" s="441"/>
      <c r="D1086" s="441"/>
      <c r="E1086" s="441"/>
      <c r="F1086" s="441"/>
      <c r="H1086" s="441"/>
      <c r="I1086" s="441"/>
      <c r="J1086" s="441"/>
      <c r="K1086" s="441"/>
      <c r="L1086" s="441"/>
      <c r="M1086" s="441"/>
      <c r="N1086" s="441"/>
      <c r="O1086" s="441"/>
      <c r="P1086" s="441"/>
      <c r="Q1086" s="441"/>
      <c r="R1086" s="441"/>
      <c r="S1086" s="441"/>
      <c r="T1086" s="441"/>
      <c r="U1086" s="441"/>
      <c r="V1086" s="441"/>
      <c r="W1086" s="441"/>
      <c r="X1086" s="441"/>
      <c r="Y1086" s="441"/>
      <c r="Z1086" s="441"/>
      <c r="AA1086" s="436"/>
      <c r="AB1086" s="436"/>
      <c r="AC1086" s="436"/>
      <c r="AD1086" s="436"/>
      <c r="AE1086" s="436"/>
      <c r="AF1086" s="436"/>
      <c r="AG1086" s="436"/>
      <c r="AH1086" s="436"/>
      <c r="AI1086" s="436"/>
      <c r="AJ1086" s="436"/>
      <c r="AK1086" s="436"/>
      <c r="AL1086" s="436"/>
      <c r="AM1086" s="436"/>
      <c r="AN1086" s="436"/>
    </row>
    <row r="1087" spans="1:40" ht="13">
      <c r="A1087" s="40"/>
      <c r="B1087" s="40"/>
      <c r="C1087" s="441"/>
      <c r="D1087" s="441"/>
      <c r="E1087" s="441"/>
      <c r="F1087" s="441"/>
      <c r="H1087" s="441"/>
      <c r="I1087" s="441"/>
      <c r="J1087" s="441"/>
      <c r="K1087" s="441"/>
      <c r="L1087" s="441"/>
      <c r="M1087" s="441"/>
      <c r="N1087" s="441"/>
      <c r="O1087" s="441"/>
      <c r="P1087" s="441"/>
      <c r="Q1087" s="441"/>
      <c r="R1087" s="441"/>
      <c r="S1087" s="441"/>
      <c r="T1087" s="441"/>
      <c r="U1087" s="441"/>
      <c r="V1087" s="441"/>
      <c r="W1087" s="441"/>
      <c r="X1087" s="441"/>
      <c r="Y1087" s="441"/>
      <c r="Z1087" s="441"/>
      <c r="AA1087" s="436"/>
      <c r="AB1087" s="436"/>
      <c r="AC1087" s="436"/>
      <c r="AD1087" s="436"/>
      <c r="AE1087" s="436"/>
      <c r="AF1087" s="436"/>
      <c r="AG1087" s="436"/>
      <c r="AH1087" s="436"/>
      <c r="AI1087" s="436"/>
      <c r="AJ1087" s="436"/>
      <c r="AK1087" s="436"/>
      <c r="AL1087" s="436"/>
      <c r="AM1087" s="436"/>
      <c r="AN1087" s="436"/>
    </row>
    <row r="1088" spans="1:40" ht="13">
      <c r="A1088" s="40"/>
      <c r="B1088" s="40"/>
      <c r="C1088" s="441"/>
      <c r="D1088" s="441"/>
      <c r="E1088" s="441"/>
      <c r="F1088" s="441"/>
      <c r="H1088" s="441"/>
      <c r="I1088" s="441"/>
      <c r="J1088" s="441"/>
      <c r="K1088" s="441"/>
      <c r="L1088" s="441"/>
      <c r="M1088" s="441"/>
      <c r="N1088" s="441"/>
      <c r="O1088" s="441"/>
      <c r="P1088" s="441"/>
      <c r="Q1088" s="441"/>
      <c r="R1088" s="441"/>
      <c r="S1088" s="441"/>
      <c r="T1088" s="441"/>
      <c r="U1088" s="441"/>
      <c r="V1088" s="441"/>
      <c r="W1088" s="441"/>
      <c r="X1088" s="441"/>
      <c r="Y1088" s="441"/>
      <c r="Z1088" s="441"/>
      <c r="AA1088" s="436"/>
      <c r="AB1088" s="436"/>
      <c r="AC1088" s="436"/>
      <c r="AD1088" s="436"/>
      <c r="AE1088" s="436"/>
      <c r="AF1088" s="436"/>
      <c r="AG1088" s="436"/>
      <c r="AH1088" s="436"/>
      <c r="AI1088" s="436"/>
      <c r="AJ1088" s="436"/>
      <c r="AK1088" s="436"/>
      <c r="AL1088" s="436"/>
      <c r="AM1088" s="436"/>
      <c r="AN1088" s="436"/>
    </row>
    <row r="1089" spans="1:40" ht="13">
      <c r="A1089" s="40"/>
      <c r="B1089" s="40"/>
      <c r="C1089" s="441"/>
      <c r="D1089" s="441"/>
      <c r="E1089" s="441"/>
      <c r="F1089" s="441"/>
      <c r="H1089" s="441"/>
      <c r="I1089" s="441"/>
      <c r="J1089" s="441"/>
      <c r="K1089" s="441"/>
      <c r="L1089" s="441"/>
      <c r="M1089" s="441"/>
      <c r="N1089" s="441"/>
      <c r="O1089" s="441"/>
      <c r="P1089" s="441"/>
      <c r="Q1089" s="441"/>
      <c r="R1089" s="441"/>
      <c r="S1089" s="441"/>
      <c r="T1089" s="441"/>
      <c r="U1089" s="441"/>
      <c r="V1089" s="441"/>
      <c r="W1089" s="441"/>
      <c r="X1089" s="441"/>
      <c r="Y1089" s="441"/>
      <c r="Z1089" s="441"/>
      <c r="AA1089" s="436"/>
      <c r="AB1089" s="436"/>
      <c r="AC1089" s="436"/>
      <c r="AD1089" s="436"/>
      <c r="AE1089" s="436"/>
      <c r="AF1089" s="436"/>
      <c r="AG1089" s="436"/>
      <c r="AH1089" s="436"/>
      <c r="AI1089" s="436"/>
      <c r="AJ1089" s="436"/>
      <c r="AK1089" s="436"/>
      <c r="AL1089" s="436"/>
      <c r="AM1089" s="436"/>
      <c r="AN1089" s="436"/>
    </row>
    <row r="1090" spans="1:40" ht="13">
      <c r="A1090" s="40"/>
      <c r="B1090" s="40"/>
      <c r="C1090" s="441"/>
      <c r="D1090" s="441"/>
      <c r="E1090" s="441"/>
      <c r="F1090" s="441"/>
      <c r="H1090" s="441"/>
      <c r="I1090" s="441"/>
      <c r="J1090" s="441"/>
      <c r="K1090" s="441"/>
      <c r="L1090" s="441"/>
      <c r="M1090" s="441"/>
      <c r="N1090" s="441"/>
      <c r="O1090" s="441"/>
      <c r="P1090" s="441"/>
      <c r="Q1090" s="441"/>
      <c r="R1090" s="441"/>
      <c r="S1090" s="441"/>
      <c r="T1090" s="441"/>
      <c r="U1090" s="441"/>
      <c r="V1090" s="441"/>
      <c r="W1090" s="441"/>
      <c r="X1090" s="441"/>
      <c r="Y1090" s="441"/>
      <c r="Z1090" s="441"/>
      <c r="AA1090" s="436"/>
      <c r="AB1090" s="436"/>
      <c r="AC1090" s="436"/>
      <c r="AD1090" s="436"/>
      <c r="AE1090" s="436"/>
      <c r="AF1090" s="436"/>
      <c r="AG1090" s="436"/>
      <c r="AH1090" s="436"/>
      <c r="AI1090" s="436"/>
      <c r="AJ1090" s="436"/>
      <c r="AK1090" s="436"/>
      <c r="AL1090" s="436"/>
      <c r="AM1090" s="436"/>
      <c r="AN1090" s="436"/>
    </row>
    <row r="1091" spans="1:40" ht="13">
      <c r="A1091" s="40"/>
      <c r="B1091" s="40"/>
      <c r="C1091" s="441"/>
      <c r="D1091" s="441"/>
      <c r="E1091" s="441"/>
      <c r="F1091" s="441"/>
      <c r="H1091" s="441"/>
      <c r="I1091" s="441"/>
      <c r="J1091" s="441"/>
      <c r="K1091" s="441"/>
      <c r="L1091" s="441"/>
      <c r="M1091" s="441"/>
      <c r="N1091" s="441"/>
      <c r="O1091" s="441"/>
      <c r="P1091" s="441"/>
      <c r="Q1091" s="441"/>
      <c r="R1091" s="441"/>
      <c r="S1091" s="441"/>
      <c r="T1091" s="441"/>
      <c r="U1091" s="441"/>
      <c r="V1091" s="441"/>
      <c r="W1091" s="441"/>
      <c r="X1091" s="441"/>
      <c r="Y1091" s="441"/>
      <c r="Z1091" s="441"/>
      <c r="AA1091" s="436"/>
      <c r="AB1091" s="436"/>
      <c r="AC1091" s="436"/>
      <c r="AD1091" s="436"/>
      <c r="AE1091" s="436"/>
      <c r="AF1091" s="436"/>
      <c r="AG1091" s="436"/>
      <c r="AH1091" s="436"/>
      <c r="AI1091" s="436"/>
      <c r="AJ1091" s="436"/>
      <c r="AK1091" s="436"/>
      <c r="AL1091" s="436"/>
      <c r="AM1091" s="436"/>
      <c r="AN1091" s="436"/>
    </row>
    <row r="1092" spans="1:40" ht="13">
      <c r="A1092" s="40"/>
      <c r="B1092" s="40"/>
      <c r="C1092" s="441"/>
      <c r="D1092" s="441"/>
      <c r="E1092" s="441"/>
      <c r="F1092" s="441"/>
      <c r="H1092" s="441"/>
      <c r="I1092" s="441"/>
      <c r="J1092" s="441"/>
      <c r="K1092" s="441"/>
      <c r="L1092" s="441"/>
      <c r="M1092" s="441"/>
      <c r="N1092" s="441"/>
      <c r="O1092" s="441"/>
      <c r="P1092" s="441"/>
      <c r="Q1092" s="441"/>
      <c r="R1092" s="441"/>
      <c r="S1092" s="441"/>
      <c r="T1092" s="441"/>
      <c r="U1092" s="441"/>
      <c r="V1092" s="441"/>
      <c r="W1092" s="441"/>
      <c r="X1092" s="441"/>
      <c r="Y1092" s="441"/>
      <c r="Z1092" s="441"/>
      <c r="AA1092" s="436"/>
      <c r="AB1092" s="436"/>
      <c r="AC1092" s="436"/>
      <c r="AD1092" s="436"/>
      <c r="AE1092" s="436"/>
      <c r="AF1092" s="436"/>
      <c r="AG1092" s="436"/>
      <c r="AH1092" s="436"/>
      <c r="AI1092" s="436"/>
      <c r="AJ1092" s="436"/>
      <c r="AK1092" s="436"/>
      <c r="AL1092" s="436"/>
      <c r="AM1092" s="436"/>
      <c r="AN1092" s="436"/>
    </row>
    <row r="1093" spans="1:40" ht="13">
      <c r="A1093" s="40"/>
      <c r="B1093" s="40"/>
      <c r="C1093" s="441"/>
      <c r="D1093" s="441"/>
      <c r="E1093" s="441"/>
      <c r="F1093" s="441"/>
      <c r="H1093" s="441"/>
      <c r="I1093" s="441"/>
      <c r="J1093" s="441"/>
      <c r="K1093" s="441"/>
      <c r="L1093" s="441"/>
      <c r="M1093" s="441"/>
      <c r="N1093" s="441"/>
      <c r="O1093" s="441"/>
      <c r="P1093" s="441"/>
      <c r="Q1093" s="441"/>
      <c r="R1093" s="441"/>
      <c r="S1093" s="441"/>
      <c r="T1093" s="441"/>
      <c r="U1093" s="441"/>
      <c r="V1093" s="441"/>
      <c r="W1093" s="441"/>
      <c r="X1093" s="441"/>
      <c r="Y1093" s="441"/>
      <c r="Z1093" s="441"/>
      <c r="AA1093" s="436"/>
      <c r="AB1093" s="436"/>
      <c r="AC1093" s="436"/>
      <c r="AD1093" s="436"/>
      <c r="AE1093" s="436"/>
      <c r="AF1093" s="436"/>
      <c r="AG1093" s="436"/>
      <c r="AH1093" s="436"/>
      <c r="AI1093" s="436"/>
      <c r="AJ1093" s="436"/>
      <c r="AK1093" s="436"/>
      <c r="AL1093" s="436"/>
      <c r="AM1093" s="436"/>
      <c r="AN1093" s="436"/>
    </row>
    <row r="1094" spans="1:40" ht="13">
      <c r="A1094" s="40"/>
      <c r="B1094" s="40"/>
      <c r="C1094" s="441"/>
      <c r="D1094" s="441"/>
      <c r="E1094" s="441"/>
      <c r="F1094" s="441"/>
      <c r="H1094" s="441"/>
      <c r="I1094" s="441"/>
      <c r="J1094" s="441"/>
      <c r="K1094" s="441"/>
      <c r="L1094" s="441"/>
      <c r="M1094" s="441"/>
      <c r="N1094" s="441"/>
      <c r="O1094" s="441"/>
      <c r="P1094" s="441"/>
      <c r="Q1094" s="441"/>
      <c r="R1094" s="441"/>
      <c r="S1094" s="441"/>
      <c r="T1094" s="441"/>
      <c r="U1094" s="441"/>
      <c r="V1094" s="441"/>
      <c r="W1094" s="441"/>
      <c r="X1094" s="441"/>
      <c r="Y1094" s="441"/>
      <c r="Z1094" s="441"/>
      <c r="AA1094" s="436"/>
      <c r="AB1094" s="436"/>
      <c r="AC1094" s="436"/>
      <c r="AD1094" s="436"/>
      <c r="AE1094" s="436"/>
      <c r="AF1094" s="436"/>
      <c r="AG1094" s="436"/>
      <c r="AH1094" s="436"/>
      <c r="AI1094" s="436"/>
      <c r="AJ1094" s="436"/>
      <c r="AK1094" s="436"/>
      <c r="AL1094" s="436"/>
      <c r="AM1094" s="436"/>
      <c r="AN1094" s="436"/>
    </row>
    <row r="1095" spans="1:40" ht="13">
      <c r="A1095" s="40"/>
      <c r="B1095" s="40"/>
      <c r="C1095" s="441"/>
      <c r="D1095" s="441"/>
      <c r="E1095" s="441"/>
      <c r="F1095" s="441"/>
      <c r="H1095" s="441"/>
      <c r="I1095" s="441"/>
      <c r="J1095" s="441"/>
      <c r="K1095" s="441"/>
      <c r="L1095" s="441"/>
      <c r="M1095" s="441"/>
      <c r="N1095" s="441"/>
      <c r="O1095" s="441"/>
      <c r="P1095" s="441"/>
      <c r="Q1095" s="441"/>
      <c r="R1095" s="441"/>
      <c r="S1095" s="441"/>
      <c r="T1095" s="441"/>
      <c r="U1095" s="441"/>
      <c r="V1095" s="441"/>
      <c r="W1095" s="441"/>
      <c r="X1095" s="441"/>
      <c r="Y1095" s="441"/>
      <c r="Z1095" s="441"/>
      <c r="AA1095" s="436"/>
      <c r="AB1095" s="436"/>
      <c r="AC1095" s="436"/>
      <c r="AD1095" s="436"/>
      <c r="AE1095" s="436"/>
      <c r="AF1095" s="436"/>
      <c r="AG1095" s="436"/>
      <c r="AH1095" s="436"/>
      <c r="AI1095" s="436"/>
      <c r="AJ1095" s="436"/>
      <c r="AK1095" s="436"/>
      <c r="AL1095" s="436"/>
      <c r="AM1095" s="436"/>
      <c r="AN1095" s="436"/>
    </row>
    <row r="1096" spans="1:40" ht="13">
      <c r="A1096" s="40"/>
      <c r="B1096" s="40"/>
      <c r="C1096" s="441"/>
      <c r="D1096" s="441"/>
      <c r="E1096" s="441"/>
      <c r="F1096" s="441"/>
      <c r="H1096" s="441"/>
      <c r="I1096" s="441"/>
      <c r="J1096" s="441"/>
      <c r="K1096" s="441"/>
      <c r="L1096" s="441"/>
      <c r="M1096" s="441"/>
      <c r="N1096" s="441"/>
      <c r="O1096" s="441"/>
      <c r="P1096" s="441"/>
      <c r="Q1096" s="441"/>
      <c r="R1096" s="441"/>
      <c r="S1096" s="441"/>
      <c r="T1096" s="441"/>
      <c r="U1096" s="441"/>
      <c r="V1096" s="441"/>
      <c r="W1096" s="441"/>
      <c r="X1096" s="441"/>
      <c r="Y1096" s="441"/>
      <c r="Z1096" s="441"/>
      <c r="AA1096" s="436"/>
      <c r="AB1096" s="436"/>
      <c r="AC1096" s="436"/>
      <c r="AD1096" s="436"/>
      <c r="AE1096" s="436"/>
      <c r="AF1096" s="436"/>
      <c r="AG1096" s="436"/>
      <c r="AH1096" s="436"/>
      <c r="AI1096" s="436"/>
      <c r="AJ1096" s="436"/>
      <c r="AK1096" s="436"/>
      <c r="AL1096" s="436"/>
      <c r="AM1096" s="436"/>
      <c r="AN1096" s="436"/>
    </row>
    <row r="1097" spans="1:40" ht="13">
      <c r="A1097" s="40"/>
      <c r="B1097" s="40"/>
      <c r="C1097" s="441"/>
      <c r="D1097" s="441"/>
      <c r="E1097" s="441"/>
      <c r="F1097" s="441"/>
      <c r="H1097" s="441"/>
      <c r="I1097" s="441"/>
      <c r="J1097" s="441"/>
      <c r="K1097" s="441"/>
      <c r="L1097" s="441"/>
      <c r="M1097" s="441"/>
      <c r="N1097" s="441"/>
      <c r="O1097" s="441"/>
      <c r="P1097" s="441"/>
      <c r="Q1097" s="441"/>
      <c r="R1097" s="441"/>
      <c r="S1097" s="441"/>
      <c r="T1097" s="441"/>
      <c r="U1097" s="441"/>
      <c r="V1097" s="441"/>
      <c r="W1097" s="441"/>
      <c r="X1097" s="441"/>
      <c r="Y1097" s="441"/>
      <c r="Z1097" s="441"/>
      <c r="AA1097" s="436"/>
      <c r="AB1097" s="436"/>
      <c r="AC1097" s="436"/>
      <c r="AD1097" s="436"/>
      <c r="AE1097" s="436"/>
      <c r="AF1097" s="436"/>
      <c r="AG1097" s="436"/>
      <c r="AH1097" s="436"/>
      <c r="AI1097" s="436"/>
      <c r="AJ1097" s="436"/>
      <c r="AK1097" s="436"/>
      <c r="AL1097" s="436"/>
      <c r="AM1097" s="436"/>
      <c r="AN1097" s="436"/>
    </row>
    <row r="1098" spans="1:40" ht="13">
      <c r="A1098" s="40"/>
      <c r="B1098" s="40"/>
      <c r="C1098" s="441"/>
      <c r="D1098" s="441"/>
      <c r="E1098" s="441"/>
      <c r="F1098" s="441"/>
      <c r="H1098" s="441"/>
      <c r="I1098" s="441"/>
      <c r="J1098" s="441"/>
      <c r="K1098" s="441"/>
      <c r="L1098" s="441"/>
      <c r="M1098" s="441"/>
      <c r="N1098" s="441"/>
      <c r="O1098" s="441"/>
      <c r="P1098" s="441"/>
      <c r="Q1098" s="441"/>
      <c r="R1098" s="441"/>
      <c r="S1098" s="441"/>
      <c r="T1098" s="441"/>
      <c r="U1098" s="441"/>
      <c r="V1098" s="441"/>
      <c r="W1098" s="441"/>
      <c r="X1098" s="441"/>
      <c r="Y1098" s="441"/>
      <c r="Z1098" s="441"/>
      <c r="AA1098" s="436"/>
      <c r="AB1098" s="436"/>
      <c r="AC1098" s="436"/>
      <c r="AD1098" s="436"/>
      <c r="AE1098" s="436"/>
      <c r="AF1098" s="436"/>
      <c r="AG1098" s="436"/>
      <c r="AH1098" s="436"/>
      <c r="AI1098" s="436"/>
      <c r="AJ1098" s="436"/>
      <c r="AK1098" s="436"/>
      <c r="AL1098" s="436"/>
      <c r="AM1098" s="436"/>
      <c r="AN1098" s="436"/>
    </row>
    <row r="1099" spans="1:40" ht="13">
      <c r="A1099" s="40"/>
      <c r="B1099" s="40"/>
      <c r="C1099" s="441"/>
      <c r="D1099" s="441"/>
      <c r="E1099" s="441"/>
      <c r="F1099" s="441"/>
      <c r="H1099" s="441"/>
      <c r="I1099" s="441"/>
      <c r="J1099" s="441"/>
      <c r="K1099" s="441"/>
      <c r="L1099" s="441"/>
      <c r="M1099" s="441"/>
      <c r="N1099" s="441"/>
      <c r="O1099" s="441"/>
      <c r="P1099" s="441"/>
      <c r="Q1099" s="441"/>
      <c r="R1099" s="441"/>
      <c r="S1099" s="441"/>
      <c r="T1099" s="441"/>
      <c r="U1099" s="441"/>
      <c r="V1099" s="441"/>
      <c r="W1099" s="441"/>
      <c r="X1099" s="441"/>
      <c r="Y1099" s="441"/>
      <c r="Z1099" s="441"/>
      <c r="AA1099" s="436"/>
      <c r="AB1099" s="436"/>
      <c r="AC1099" s="436"/>
      <c r="AD1099" s="436"/>
      <c r="AE1099" s="436"/>
      <c r="AF1099" s="436"/>
      <c r="AG1099" s="436"/>
      <c r="AH1099" s="436"/>
      <c r="AI1099" s="436"/>
      <c r="AJ1099" s="436"/>
      <c r="AK1099" s="436"/>
      <c r="AL1099" s="436"/>
      <c r="AM1099" s="436"/>
      <c r="AN1099" s="436"/>
    </row>
    <row r="1100" spans="1:40" ht="13">
      <c r="A1100" s="40"/>
      <c r="B1100" s="40"/>
      <c r="C1100" s="441"/>
      <c r="D1100" s="441"/>
      <c r="E1100" s="441"/>
      <c r="F1100" s="441"/>
      <c r="H1100" s="441"/>
      <c r="I1100" s="441"/>
      <c r="J1100" s="441"/>
      <c r="K1100" s="441"/>
      <c r="L1100" s="441"/>
      <c r="M1100" s="441"/>
      <c r="N1100" s="441"/>
      <c r="O1100" s="441"/>
      <c r="P1100" s="441"/>
      <c r="Q1100" s="441"/>
      <c r="R1100" s="441"/>
      <c r="S1100" s="441"/>
      <c r="T1100" s="441"/>
      <c r="U1100" s="441"/>
      <c r="V1100" s="441"/>
      <c r="W1100" s="441"/>
      <c r="X1100" s="441"/>
      <c r="Y1100" s="441"/>
      <c r="Z1100" s="441"/>
      <c r="AA1100" s="436"/>
      <c r="AB1100" s="436"/>
      <c r="AC1100" s="436"/>
      <c r="AD1100" s="436"/>
      <c r="AE1100" s="436"/>
      <c r="AF1100" s="436"/>
      <c r="AG1100" s="436"/>
      <c r="AH1100" s="436"/>
      <c r="AI1100" s="436"/>
      <c r="AJ1100" s="436"/>
      <c r="AK1100" s="436"/>
      <c r="AL1100" s="436"/>
      <c r="AM1100" s="436"/>
      <c r="AN1100" s="436"/>
    </row>
    <row r="1101" spans="1:40" ht="13">
      <c r="A1101" s="40"/>
      <c r="B1101" s="40"/>
      <c r="C1101" s="441"/>
      <c r="D1101" s="441"/>
      <c r="E1101" s="441"/>
      <c r="F1101" s="441"/>
      <c r="H1101" s="441"/>
      <c r="I1101" s="441"/>
      <c r="J1101" s="441"/>
      <c r="K1101" s="441"/>
      <c r="L1101" s="441"/>
      <c r="M1101" s="441"/>
      <c r="N1101" s="441"/>
      <c r="O1101" s="441"/>
      <c r="P1101" s="441"/>
      <c r="Q1101" s="441"/>
      <c r="R1101" s="441"/>
      <c r="S1101" s="441"/>
      <c r="T1101" s="441"/>
      <c r="U1101" s="441"/>
      <c r="V1101" s="441"/>
      <c r="W1101" s="441"/>
      <c r="X1101" s="441"/>
      <c r="Y1101" s="441"/>
      <c r="Z1101" s="441"/>
      <c r="AA1101" s="436"/>
      <c r="AB1101" s="436"/>
      <c r="AC1101" s="436"/>
      <c r="AD1101" s="436"/>
      <c r="AE1101" s="436"/>
      <c r="AF1101" s="436"/>
      <c r="AG1101" s="436"/>
      <c r="AH1101" s="436"/>
      <c r="AI1101" s="436"/>
      <c r="AJ1101" s="436"/>
      <c r="AK1101" s="436"/>
      <c r="AL1101" s="436"/>
      <c r="AM1101" s="436"/>
      <c r="AN1101" s="436"/>
    </row>
    <row r="1102" spans="1:40" ht="13">
      <c r="A1102" s="40"/>
      <c r="B1102" s="40"/>
      <c r="C1102" s="441"/>
      <c r="D1102" s="441"/>
      <c r="E1102" s="441"/>
      <c r="F1102" s="441"/>
      <c r="H1102" s="441"/>
      <c r="I1102" s="441"/>
      <c r="J1102" s="441"/>
      <c r="K1102" s="441"/>
      <c r="L1102" s="441"/>
      <c r="M1102" s="441"/>
      <c r="N1102" s="441"/>
      <c r="O1102" s="441"/>
      <c r="P1102" s="441"/>
      <c r="Q1102" s="441"/>
      <c r="R1102" s="441"/>
      <c r="S1102" s="441"/>
      <c r="T1102" s="441"/>
      <c r="U1102" s="441"/>
      <c r="V1102" s="441"/>
      <c r="W1102" s="441"/>
      <c r="X1102" s="441"/>
      <c r="Y1102" s="441"/>
      <c r="Z1102" s="441"/>
      <c r="AA1102" s="436"/>
      <c r="AB1102" s="436"/>
      <c r="AC1102" s="436"/>
      <c r="AD1102" s="436"/>
      <c r="AE1102" s="436"/>
      <c r="AF1102" s="436"/>
      <c r="AG1102" s="436"/>
      <c r="AH1102" s="436"/>
      <c r="AI1102" s="436"/>
      <c r="AJ1102" s="436"/>
      <c r="AK1102" s="436"/>
      <c r="AL1102" s="436"/>
      <c r="AM1102" s="436"/>
      <c r="AN1102" s="436"/>
    </row>
    <row r="1103" spans="1:40" ht="13">
      <c r="A1103" s="40"/>
      <c r="B1103" s="40"/>
      <c r="C1103" s="441"/>
      <c r="D1103" s="441"/>
      <c r="E1103" s="441"/>
      <c r="F1103" s="441"/>
      <c r="H1103" s="441"/>
      <c r="I1103" s="441"/>
      <c r="J1103" s="441"/>
      <c r="K1103" s="441"/>
      <c r="L1103" s="441"/>
      <c r="M1103" s="441"/>
      <c r="N1103" s="441"/>
      <c r="O1103" s="441"/>
      <c r="P1103" s="441"/>
      <c r="Q1103" s="441"/>
      <c r="R1103" s="441"/>
      <c r="S1103" s="441"/>
      <c r="T1103" s="441"/>
      <c r="U1103" s="441"/>
      <c r="V1103" s="441"/>
      <c r="W1103" s="441"/>
      <c r="X1103" s="441"/>
      <c r="Y1103" s="441"/>
      <c r="Z1103" s="441"/>
      <c r="AA1103" s="436"/>
      <c r="AB1103" s="436"/>
      <c r="AC1103" s="436"/>
      <c r="AD1103" s="436"/>
      <c r="AE1103" s="436"/>
      <c r="AF1103" s="436"/>
      <c r="AG1103" s="436"/>
      <c r="AH1103" s="436"/>
      <c r="AI1103" s="436"/>
      <c r="AJ1103" s="436"/>
      <c r="AK1103" s="436"/>
      <c r="AL1103" s="436"/>
      <c r="AM1103" s="436"/>
      <c r="AN1103" s="436"/>
    </row>
    <row r="1104" spans="1:40" ht="13">
      <c r="A1104" s="40"/>
      <c r="B1104" s="40"/>
      <c r="C1104" s="441"/>
      <c r="D1104" s="441"/>
      <c r="E1104" s="441"/>
      <c r="F1104" s="441"/>
      <c r="H1104" s="441"/>
      <c r="I1104" s="441"/>
      <c r="J1104" s="441"/>
      <c r="K1104" s="441"/>
      <c r="L1104" s="441"/>
      <c r="M1104" s="441"/>
      <c r="N1104" s="441"/>
      <c r="O1104" s="441"/>
      <c r="P1104" s="441"/>
      <c r="Q1104" s="441"/>
      <c r="R1104" s="441"/>
      <c r="S1104" s="441"/>
      <c r="T1104" s="441"/>
      <c r="U1104" s="441"/>
      <c r="V1104" s="441"/>
      <c r="W1104" s="441"/>
      <c r="X1104" s="441"/>
      <c r="Y1104" s="441"/>
      <c r="Z1104" s="441"/>
      <c r="AA1104" s="436"/>
      <c r="AB1104" s="436"/>
      <c r="AC1104" s="436"/>
      <c r="AD1104" s="436"/>
      <c r="AE1104" s="436"/>
      <c r="AF1104" s="436"/>
      <c r="AG1104" s="436"/>
      <c r="AH1104" s="436"/>
      <c r="AI1104" s="436"/>
      <c r="AJ1104" s="436"/>
      <c r="AK1104" s="436"/>
      <c r="AL1104" s="436"/>
      <c r="AM1104" s="436"/>
      <c r="AN1104" s="436"/>
    </row>
    <row r="1105" spans="1:40" ht="13">
      <c r="A1105" s="40"/>
      <c r="B1105" s="40"/>
      <c r="C1105" s="441"/>
      <c r="D1105" s="441"/>
      <c r="E1105" s="441"/>
      <c r="F1105" s="441"/>
      <c r="H1105" s="441"/>
      <c r="I1105" s="441"/>
      <c r="J1105" s="441"/>
      <c r="K1105" s="441"/>
      <c r="L1105" s="441"/>
      <c r="M1105" s="441"/>
      <c r="N1105" s="441"/>
      <c r="O1105" s="441"/>
      <c r="P1105" s="441"/>
      <c r="Q1105" s="441"/>
      <c r="R1105" s="441"/>
      <c r="S1105" s="441"/>
      <c r="T1105" s="441"/>
      <c r="U1105" s="441"/>
      <c r="V1105" s="441"/>
      <c r="W1105" s="441"/>
      <c r="X1105" s="441"/>
      <c r="Y1105" s="441"/>
      <c r="Z1105" s="441"/>
      <c r="AA1105" s="436"/>
      <c r="AB1105" s="436"/>
      <c r="AC1105" s="436"/>
      <c r="AD1105" s="436"/>
      <c r="AE1105" s="436"/>
      <c r="AF1105" s="436"/>
      <c r="AG1105" s="436"/>
      <c r="AH1105" s="436"/>
      <c r="AI1105" s="436"/>
      <c r="AJ1105" s="436"/>
      <c r="AK1105" s="436"/>
      <c r="AL1105" s="436"/>
      <c r="AM1105" s="436"/>
      <c r="AN1105" s="436"/>
    </row>
    <row r="1106" spans="1:40" ht="13">
      <c r="A1106" s="40"/>
      <c r="B1106" s="40"/>
      <c r="C1106" s="441"/>
      <c r="D1106" s="441"/>
      <c r="E1106" s="441"/>
      <c r="F1106" s="441"/>
      <c r="H1106" s="441"/>
      <c r="I1106" s="441"/>
      <c r="J1106" s="441"/>
      <c r="K1106" s="441"/>
      <c r="L1106" s="441"/>
      <c r="M1106" s="441"/>
      <c r="N1106" s="441"/>
      <c r="O1106" s="441"/>
      <c r="P1106" s="441"/>
      <c r="Q1106" s="441"/>
      <c r="R1106" s="441"/>
      <c r="S1106" s="441"/>
      <c r="T1106" s="441"/>
      <c r="U1106" s="441"/>
      <c r="V1106" s="441"/>
      <c r="W1106" s="441"/>
      <c r="X1106" s="441"/>
      <c r="Y1106" s="441"/>
      <c r="Z1106" s="441"/>
      <c r="AA1106" s="436"/>
      <c r="AB1106" s="436"/>
      <c r="AC1106" s="436"/>
      <c r="AD1106" s="436"/>
      <c r="AE1106" s="436"/>
      <c r="AF1106" s="436"/>
      <c r="AG1106" s="436"/>
      <c r="AH1106" s="436"/>
      <c r="AI1106" s="436"/>
      <c r="AJ1106" s="436"/>
      <c r="AK1106" s="436"/>
      <c r="AL1106" s="436"/>
      <c r="AM1106" s="436"/>
      <c r="AN1106" s="436"/>
    </row>
    <row r="1107" spans="1:40" ht="13">
      <c r="A1107" s="40"/>
      <c r="B1107" s="40"/>
      <c r="C1107" s="441"/>
      <c r="D1107" s="441"/>
      <c r="E1107" s="441"/>
      <c r="F1107" s="441"/>
      <c r="H1107" s="441"/>
      <c r="I1107" s="441"/>
      <c r="J1107" s="441"/>
      <c r="K1107" s="441"/>
      <c r="L1107" s="441"/>
      <c r="M1107" s="441"/>
      <c r="N1107" s="441"/>
      <c r="O1107" s="441"/>
      <c r="P1107" s="441"/>
      <c r="Q1107" s="441"/>
      <c r="R1107" s="441"/>
      <c r="S1107" s="441"/>
      <c r="T1107" s="441"/>
      <c r="U1107" s="441"/>
      <c r="V1107" s="441"/>
      <c r="W1107" s="441"/>
      <c r="X1107" s="441"/>
      <c r="Y1107" s="441"/>
      <c r="Z1107" s="441"/>
      <c r="AA1107" s="436"/>
      <c r="AB1107" s="436"/>
      <c r="AC1107" s="436"/>
      <c r="AD1107" s="436"/>
      <c r="AE1107" s="436"/>
      <c r="AF1107" s="436"/>
      <c r="AG1107" s="436"/>
      <c r="AH1107" s="436"/>
      <c r="AI1107" s="436"/>
      <c r="AJ1107" s="436"/>
      <c r="AK1107" s="436"/>
      <c r="AL1107" s="436"/>
      <c r="AM1107" s="436"/>
      <c r="AN1107" s="436"/>
    </row>
    <row r="1108" spans="1:40" ht="13">
      <c r="A1108" s="40"/>
      <c r="B1108" s="40"/>
      <c r="C1108" s="441"/>
      <c r="D1108" s="441"/>
      <c r="E1108" s="441"/>
      <c r="F1108" s="441"/>
      <c r="H1108" s="441"/>
      <c r="I1108" s="441"/>
      <c r="J1108" s="441"/>
      <c r="K1108" s="441"/>
      <c r="L1108" s="441"/>
      <c r="M1108" s="441"/>
      <c r="N1108" s="441"/>
      <c r="O1108" s="441"/>
      <c r="P1108" s="441"/>
      <c r="Q1108" s="441"/>
      <c r="R1108" s="441"/>
      <c r="S1108" s="441"/>
      <c r="T1108" s="441"/>
      <c r="U1108" s="441"/>
      <c r="V1108" s="441"/>
      <c r="W1108" s="441"/>
      <c r="X1108" s="441"/>
      <c r="Y1108" s="441"/>
      <c r="Z1108" s="441"/>
      <c r="AA1108" s="436"/>
      <c r="AB1108" s="436"/>
      <c r="AC1108" s="436"/>
      <c r="AD1108" s="436"/>
      <c r="AE1108" s="436"/>
      <c r="AF1108" s="436"/>
      <c r="AG1108" s="436"/>
      <c r="AH1108" s="436"/>
      <c r="AI1108" s="436"/>
      <c r="AJ1108" s="436"/>
      <c r="AK1108" s="436"/>
      <c r="AL1108" s="436"/>
      <c r="AM1108" s="436"/>
      <c r="AN1108" s="436"/>
    </row>
    <row r="1109" spans="1:40" ht="13">
      <c r="A1109" s="40"/>
      <c r="B1109" s="40"/>
      <c r="C1109" s="441"/>
      <c r="D1109" s="441"/>
      <c r="E1109" s="441"/>
      <c r="F1109" s="441"/>
      <c r="H1109" s="441"/>
      <c r="I1109" s="441"/>
      <c r="J1109" s="441"/>
      <c r="K1109" s="441"/>
      <c r="L1109" s="441"/>
      <c r="M1109" s="441"/>
      <c r="N1109" s="441"/>
      <c r="O1109" s="441"/>
      <c r="P1109" s="441"/>
      <c r="Q1109" s="441"/>
      <c r="R1109" s="441"/>
      <c r="S1109" s="441"/>
      <c r="T1109" s="441"/>
      <c r="U1109" s="441"/>
      <c r="V1109" s="441"/>
      <c r="W1109" s="441"/>
      <c r="X1109" s="441"/>
      <c r="Y1109" s="441"/>
      <c r="Z1109" s="441"/>
      <c r="AA1109" s="436"/>
      <c r="AB1109" s="436"/>
      <c r="AC1109" s="436"/>
      <c r="AD1109" s="436"/>
      <c r="AE1109" s="436"/>
      <c r="AF1109" s="436"/>
      <c r="AG1109" s="436"/>
      <c r="AH1109" s="436"/>
      <c r="AI1109" s="436"/>
      <c r="AJ1109" s="436"/>
      <c r="AK1109" s="436"/>
      <c r="AL1109" s="436"/>
      <c r="AM1109" s="436"/>
      <c r="AN1109" s="436"/>
    </row>
    <row r="1110" spans="1:40" ht="13">
      <c r="A1110" s="40"/>
      <c r="B1110" s="40"/>
      <c r="C1110" s="441"/>
      <c r="D1110" s="441"/>
      <c r="E1110" s="441"/>
      <c r="F1110" s="441"/>
      <c r="H1110" s="441"/>
      <c r="I1110" s="441"/>
      <c r="J1110" s="441"/>
      <c r="K1110" s="441"/>
      <c r="L1110" s="441"/>
      <c r="M1110" s="441"/>
      <c r="N1110" s="441"/>
      <c r="O1110" s="441"/>
      <c r="P1110" s="441"/>
      <c r="Q1110" s="441"/>
      <c r="R1110" s="441"/>
      <c r="S1110" s="441"/>
      <c r="T1110" s="441"/>
      <c r="U1110" s="441"/>
      <c r="V1110" s="441"/>
      <c r="W1110" s="441"/>
      <c r="X1110" s="441"/>
      <c r="Y1110" s="441"/>
      <c r="Z1110" s="441"/>
      <c r="AA1110" s="436"/>
      <c r="AB1110" s="436"/>
      <c r="AC1110" s="436"/>
      <c r="AD1110" s="436"/>
      <c r="AE1110" s="436"/>
      <c r="AF1110" s="436"/>
      <c r="AG1110" s="436"/>
      <c r="AH1110" s="436"/>
      <c r="AI1110" s="436"/>
      <c r="AJ1110" s="436"/>
      <c r="AK1110" s="436"/>
      <c r="AL1110" s="436"/>
      <c r="AM1110" s="436"/>
      <c r="AN1110" s="436"/>
    </row>
    <row r="1111" spans="1:40" ht="13">
      <c r="A1111" s="40"/>
      <c r="B1111" s="40"/>
      <c r="C1111" s="441"/>
      <c r="D1111" s="441"/>
      <c r="E1111" s="441"/>
      <c r="F1111" s="441"/>
      <c r="H1111" s="441"/>
      <c r="I1111" s="441"/>
      <c r="J1111" s="441"/>
      <c r="K1111" s="441"/>
      <c r="L1111" s="441"/>
      <c r="M1111" s="441"/>
      <c r="N1111" s="441"/>
      <c r="O1111" s="441"/>
      <c r="P1111" s="441"/>
      <c r="Q1111" s="441"/>
      <c r="R1111" s="441"/>
      <c r="S1111" s="441"/>
      <c r="T1111" s="441"/>
      <c r="U1111" s="441"/>
      <c r="V1111" s="441"/>
      <c r="W1111" s="441"/>
      <c r="X1111" s="441"/>
      <c r="Y1111" s="441"/>
      <c r="Z1111" s="441"/>
      <c r="AA1111" s="436"/>
      <c r="AB1111" s="436"/>
      <c r="AC1111" s="436"/>
      <c r="AD1111" s="436"/>
      <c r="AE1111" s="436"/>
      <c r="AF1111" s="436"/>
      <c r="AG1111" s="436"/>
      <c r="AH1111" s="436"/>
      <c r="AI1111" s="436"/>
      <c r="AJ1111" s="436"/>
      <c r="AK1111" s="436"/>
      <c r="AL1111" s="436"/>
      <c r="AM1111" s="436"/>
      <c r="AN1111" s="436"/>
    </row>
    <row r="1112" spans="1:40" ht="13">
      <c r="A1112" s="40"/>
      <c r="B1112" s="40"/>
      <c r="C1112" s="441"/>
      <c r="D1112" s="441"/>
      <c r="E1112" s="441"/>
      <c r="F1112" s="441"/>
      <c r="H1112" s="441"/>
      <c r="I1112" s="441"/>
      <c r="J1112" s="441"/>
      <c r="K1112" s="441"/>
      <c r="L1112" s="441"/>
      <c r="M1112" s="441"/>
      <c r="N1112" s="441"/>
      <c r="O1112" s="441"/>
      <c r="P1112" s="441"/>
      <c r="Q1112" s="441"/>
      <c r="R1112" s="441"/>
      <c r="S1112" s="441"/>
      <c r="T1112" s="441"/>
      <c r="U1112" s="441"/>
      <c r="V1112" s="441"/>
      <c r="W1112" s="441"/>
      <c r="X1112" s="441"/>
      <c r="Y1112" s="441"/>
      <c r="Z1112" s="441"/>
      <c r="AA1112" s="436"/>
      <c r="AB1112" s="436"/>
      <c r="AC1112" s="436"/>
      <c r="AD1112" s="436"/>
      <c r="AE1112" s="436"/>
      <c r="AF1112" s="436"/>
      <c r="AG1112" s="436"/>
      <c r="AH1112" s="436"/>
      <c r="AI1112" s="436"/>
      <c r="AJ1112" s="436"/>
      <c r="AK1112" s="436"/>
      <c r="AL1112" s="436"/>
      <c r="AM1112" s="436"/>
      <c r="AN1112" s="436"/>
    </row>
    <row r="1113" spans="1:40" ht="13">
      <c r="A1113" s="40"/>
      <c r="B1113" s="40"/>
      <c r="C1113" s="441"/>
      <c r="D1113" s="441"/>
      <c r="E1113" s="441"/>
      <c r="F1113" s="441"/>
      <c r="H1113" s="441"/>
      <c r="I1113" s="441"/>
      <c r="J1113" s="441"/>
      <c r="K1113" s="441"/>
      <c r="L1113" s="441"/>
      <c r="M1113" s="441"/>
      <c r="N1113" s="441"/>
      <c r="O1113" s="441"/>
      <c r="P1113" s="441"/>
      <c r="Q1113" s="441"/>
      <c r="R1113" s="441"/>
      <c r="S1113" s="441"/>
      <c r="T1113" s="441"/>
      <c r="U1113" s="441"/>
      <c r="V1113" s="441"/>
      <c r="W1113" s="441"/>
      <c r="X1113" s="441"/>
      <c r="Y1113" s="441"/>
      <c r="Z1113" s="441"/>
      <c r="AA1113" s="436"/>
      <c r="AB1113" s="436"/>
      <c r="AC1113" s="436"/>
      <c r="AD1113" s="436"/>
      <c r="AE1113" s="436"/>
      <c r="AF1113" s="436"/>
      <c r="AG1113" s="436"/>
      <c r="AH1113" s="436"/>
      <c r="AI1113" s="436"/>
      <c r="AJ1113" s="436"/>
      <c r="AK1113" s="436"/>
      <c r="AL1113" s="436"/>
      <c r="AM1113" s="436"/>
      <c r="AN1113" s="436"/>
    </row>
    <row r="1114" spans="1:40" ht="13">
      <c r="A1114" s="40"/>
      <c r="B1114" s="40"/>
      <c r="C1114" s="441"/>
      <c r="D1114" s="441"/>
      <c r="E1114" s="441"/>
      <c r="F1114" s="441"/>
      <c r="H1114" s="441"/>
      <c r="I1114" s="441"/>
      <c r="J1114" s="441"/>
      <c r="K1114" s="441"/>
      <c r="L1114" s="441"/>
      <c r="M1114" s="441"/>
      <c r="N1114" s="441"/>
      <c r="O1114" s="441"/>
      <c r="P1114" s="441"/>
      <c r="Q1114" s="441"/>
      <c r="R1114" s="441"/>
      <c r="S1114" s="441"/>
      <c r="T1114" s="441"/>
      <c r="U1114" s="441"/>
      <c r="V1114" s="441"/>
      <c r="W1114" s="441"/>
      <c r="X1114" s="441"/>
      <c r="Y1114" s="441"/>
      <c r="Z1114" s="441"/>
      <c r="AA1114" s="436"/>
      <c r="AB1114" s="436"/>
      <c r="AC1114" s="436"/>
      <c r="AD1114" s="436"/>
      <c r="AE1114" s="436"/>
      <c r="AF1114" s="436"/>
      <c r="AG1114" s="436"/>
      <c r="AH1114" s="436"/>
      <c r="AI1114" s="436"/>
      <c r="AJ1114" s="436"/>
      <c r="AK1114" s="436"/>
      <c r="AL1114" s="436"/>
      <c r="AM1114" s="436"/>
      <c r="AN1114" s="436"/>
    </row>
    <row r="1115" spans="1:40" ht="13">
      <c r="A1115" s="40"/>
      <c r="B1115" s="40"/>
      <c r="C1115" s="441"/>
      <c r="D1115" s="441"/>
      <c r="E1115" s="441"/>
      <c r="F1115" s="441"/>
      <c r="H1115" s="441"/>
      <c r="I1115" s="441"/>
      <c r="J1115" s="441"/>
      <c r="K1115" s="441"/>
      <c r="L1115" s="441"/>
      <c r="M1115" s="441"/>
      <c r="N1115" s="441"/>
      <c r="O1115" s="441"/>
      <c r="P1115" s="441"/>
      <c r="Q1115" s="441"/>
      <c r="R1115" s="441"/>
      <c r="S1115" s="441"/>
      <c r="T1115" s="441"/>
      <c r="U1115" s="441"/>
      <c r="V1115" s="441"/>
      <c r="W1115" s="441"/>
      <c r="X1115" s="441"/>
      <c r="Y1115" s="441"/>
      <c r="Z1115" s="441"/>
      <c r="AA1115" s="436"/>
      <c r="AB1115" s="436"/>
      <c r="AC1115" s="436"/>
      <c r="AD1115" s="436"/>
      <c r="AE1115" s="436"/>
      <c r="AF1115" s="436"/>
      <c r="AG1115" s="436"/>
      <c r="AH1115" s="436"/>
      <c r="AI1115" s="436"/>
      <c r="AJ1115" s="436"/>
      <c r="AK1115" s="436"/>
      <c r="AL1115" s="436"/>
      <c r="AM1115" s="436"/>
      <c r="AN1115" s="436"/>
    </row>
    <row r="1116" spans="1:40" ht="13">
      <c r="A1116" s="40"/>
      <c r="B1116" s="40"/>
      <c r="C1116" s="441"/>
      <c r="D1116" s="441"/>
      <c r="E1116" s="441"/>
      <c r="F1116" s="441"/>
      <c r="H1116" s="441"/>
      <c r="I1116" s="441"/>
      <c r="J1116" s="441"/>
      <c r="K1116" s="441"/>
      <c r="L1116" s="441"/>
      <c r="M1116" s="441"/>
      <c r="N1116" s="441"/>
      <c r="O1116" s="441"/>
      <c r="P1116" s="441"/>
      <c r="Q1116" s="441"/>
      <c r="R1116" s="441"/>
      <c r="S1116" s="441"/>
      <c r="T1116" s="441"/>
      <c r="U1116" s="441"/>
      <c r="V1116" s="441"/>
      <c r="W1116" s="441"/>
      <c r="X1116" s="441"/>
      <c r="Y1116" s="441"/>
      <c r="Z1116" s="441"/>
      <c r="AA1116" s="436"/>
      <c r="AB1116" s="436"/>
      <c r="AC1116" s="436"/>
      <c r="AD1116" s="436"/>
      <c r="AE1116" s="436"/>
      <c r="AF1116" s="436"/>
      <c r="AG1116" s="436"/>
      <c r="AH1116" s="436"/>
      <c r="AI1116" s="436"/>
      <c r="AJ1116" s="436"/>
      <c r="AK1116" s="436"/>
      <c r="AL1116" s="436"/>
      <c r="AM1116" s="436"/>
      <c r="AN1116" s="436"/>
    </row>
    <row r="1117" spans="1:40" ht="13">
      <c r="A1117" s="40"/>
      <c r="B1117" s="40"/>
      <c r="C1117" s="441"/>
      <c r="D1117" s="441"/>
      <c r="E1117" s="441"/>
      <c r="F1117" s="441"/>
      <c r="H1117" s="441"/>
      <c r="I1117" s="441"/>
      <c r="J1117" s="441"/>
      <c r="K1117" s="441"/>
      <c r="L1117" s="441"/>
      <c r="M1117" s="441"/>
      <c r="N1117" s="441"/>
      <c r="O1117" s="441"/>
      <c r="P1117" s="441"/>
      <c r="Q1117" s="441"/>
      <c r="R1117" s="441"/>
      <c r="S1117" s="441"/>
      <c r="T1117" s="441"/>
      <c r="U1117" s="441"/>
      <c r="V1117" s="441"/>
      <c r="W1117" s="441"/>
      <c r="X1117" s="441"/>
      <c r="Y1117" s="441"/>
      <c r="Z1117" s="441"/>
      <c r="AA1117" s="436"/>
      <c r="AB1117" s="436"/>
      <c r="AC1117" s="436"/>
      <c r="AD1117" s="436"/>
      <c r="AE1117" s="436"/>
      <c r="AF1117" s="436"/>
      <c r="AG1117" s="436"/>
      <c r="AH1117" s="436"/>
      <c r="AI1117" s="436"/>
      <c r="AJ1117" s="436"/>
      <c r="AK1117" s="436"/>
      <c r="AL1117" s="436"/>
      <c r="AM1117" s="436"/>
      <c r="AN1117" s="436"/>
    </row>
    <row r="1118" spans="1:40" ht="13">
      <c r="A1118" s="40"/>
      <c r="B1118" s="40"/>
      <c r="C1118" s="441"/>
      <c r="D1118" s="441"/>
      <c r="E1118" s="441"/>
      <c r="F1118" s="441"/>
      <c r="H1118" s="441"/>
      <c r="I1118" s="441"/>
      <c r="J1118" s="441"/>
      <c r="K1118" s="441"/>
      <c r="L1118" s="441"/>
      <c r="M1118" s="441"/>
      <c r="N1118" s="441"/>
      <c r="O1118" s="441"/>
      <c r="P1118" s="441"/>
      <c r="Q1118" s="441"/>
      <c r="R1118" s="441"/>
      <c r="S1118" s="441"/>
      <c r="T1118" s="441"/>
      <c r="U1118" s="441"/>
      <c r="V1118" s="441"/>
      <c r="W1118" s="441"/>
      <c r="X1118" s="441"/>
      <c r="Y1118" s="441"/>
      <c r="Z1118" s="441"/>
      <c r="AA1118" s="436"/>
      <c r="AB1118" s="436"/>
      <c r="AC1118" s="436"/>
      <c r="AD1118" s="436"/>
      <c r="AE1118" s="436"/>
      <c r="AF1118" s="436"/>
      <c r="AG1118" s="436"/>
      <c r="AH1118" s="436"/>
      <c r="AI1118" s="436"/>
      <c r="AJ1118" s="436"/>
      <c r="AK1118" s="436"/>
      <c r="AL1118" s="436"/>
      <c r="AM1118" s="436"/>
      <c r="AN1118" s="436"/>
    </row>
    <row r="1119" spans="1:40" ht="13">
      <c r="A1119" s="40"/>
      <c r="B1119" s="40"/>
      <c r="C1119" s="441"/>
      <c r="D1119" s="441"/>
      <c r="E1119" s="441"/>
      <c r="F1119" s="441"/>
      <c r="H1119" s="441"/>
      <c r="I1119" s="441"/>
      <c r="J1119" s="441"/>
      <c r="K1119" s="441"/>
      <c r="L1119" s="441"/>
      <c r="M1119" s="441"/>
      <c r="N1119" s="441"/>
      <c r="O1119" s="441"/>
      <c r="P1119" s="441"/>
      <c r="Q1119" s="441"/>
      <c r="R1119" s="441"/>
      <c r="S1119" s="441"/>
      <c r="T1119" s="441"/>
      <c r="U1119" s="441"/>
      <c r="V1119" s="441"/>
      <c r="W1119" s="441"/>
      <c r="X1119" s="441"/>
      <c r="Y1119" s="441"/>
      <c r="Z1119" s="441"/>
      <c r="AA1119" s="436"/>
      <c r="AB1119" s="436"/>
      <c r="AC1119" s="436"/>
      <c r="AD1119" s="436"/>
      <c r="AE1119" s="436"/>
      <c r="AF1119" s="436"/>
      <c r="AG1119" s="436"/>
      <c r="AH1119" s="436"/>
      <c r="AI1119" s="436"/>
      <c r="AJ1119" s="436"/>
      <c r="AK1119" s="436"/>
      <c r="AL1119" s="436"/>
      <c r="AM1119" s="436"/>
      <c r="AN1119" s="436"/>
    </row>
    <row r="1120" spans="1:40" ht="13">
      <c r="A1120" s="40"/>
      <c r="B1120" s="40"/>
      <c r="C1120" s="441"/>
      <c r="D1120" s="441"/>
      <c r="E1120" s="441"/>
      <c r="F1120" s="441"/>
      <c r="H1120" s="441"/>
      <c r="I1120" s="441"/>
      <c r="J1120" s="441"/>
      <c r="K1120" s="441"/>
      <c r="L1120" s="441"/>
      <c r="M1120" s="441"/>
      <c r="N1120" s="441"/>
      <c r="O1120" s="441"/>
      <c r="P1120" s="441"/>
      <c r="Q1120" s="441"/>
      <c r="R1120" s="441"/>
      <c r="S1120" s="441"/>
      <c r="T1120" s="441"/>
      <c r="U1120" s="441"/>
      <c r="V1120" s="441"/>
      <c r="W1120" s="441"/>
      <c r="X1120" s="441"/>
      <c r="Y1120" s="441"/>
      <c r="Z1120" s="441"/>
      <c r="AA1120" s="436"/>
      <c r="AB1120" s="436"/>
      <c r="AC1120" s="436"/>
      <c r="AD1120" s="436"/>
      <c r="AE1120" s="436"/>
      <c r="AF1120" s="436"/>
      <c r="AG1120" s="436"/>
      <c r="AH1120" s="436"/>
      <c r="AI1120" s="436"/>
      <c r="AJ1120" s="436"/>
      <c r="AK1120" s="436"/>
      <c r="AL1120" s="436"/>
      <c r="AM1120" s="436"/>
      <c r="AN1120" s="436"/>
    </row>
    <row r="1121" spans="1:40" ht="13">
      <c r="A1121" s="40"/>
      <c r="B1121" s="40"/>
      <c r="C1121" s="441"/>
      <c r="D1121" s="441"/>
      <c r="E1121" s="441"/>
      <c r="F1121" s="441"/>
      <c r="H1121" s="441"/>
      <c r="I1121" s="441"/>
      <c r="J1121" s="441"/>
      <c r="K1121" s="441"/>
      <c r="L1121" s="441"/>
      <c r="M1121" s="441"/>
      <c r="N1121" s="441"/>
      <c r="O1121" s="441"/>
      <c r="P1121" s="441"/>
      <c r="Q1121" s="441"/>
      <c r="R1121" s="441"/>
      <c r="S1121" s="441"/>
      <c r="T1121" s="441"/>
      <c r="U1121" s="441"/>
      <c r="V1121" s="441"/>
      <c r="W1121" s="441"/>
      <c r="X1121" s="441"/>
      <c r="Y1121" s="441"/>
      <c r="Z1121" s="441"/>
      <c r="AA1121" s="436"/>
      <c r="AB1121" s="436"/>
      <c r="AC1121" s="436"/>
      <c r="AD1121" s="436"/>
      <c r="AE1121" s="436"/>
      <c r="AF1121" s="436"/>
      <c r="AG1121" s="436"/>
      <c r="AH1121" s="436"/>
      <c r="AI1121" s="436"/>
      <c r="AJ1121" s="436"/>
      <c r="AK1121" s="436"/>
      <c r="AL1121" s="436"/>
      <c r="AM1121" s="436"/>
      <c r="AN1121" s="436"/>
    </row>
    <row r="1122" spans="1:40" ht="13">
      <c r="A1122" s="40"/>
      <c r="B1122" s="40"/>
      <c r="C1122" s="441"/>
      <c r="D1122" s="441"/>
      <c r="E1122" s="441"/>
      <c r="F1122" s="441"/>
      <c r="H1122" s="441"/>
      <c r="I1122" s="441"/>
      <c r="J1122" s="441"/>
      <c r="K1122" s="441"/>
      <c r="L1122" s="441"/>
      <c r="M1122" s="441"/>
      <c r="N1122" s="441"/>
      <c r="O1122" s="441"/>
      <c r="P1122" s="441"/>
      <c r="Q1122" s="441"/>
      <c r="R1122" s="441"/>
      <c r="S1122" s="441"/>
      <c r="T1122" s="441"/>
      <c r="U1122" s="441"/>
      <c r="V1122" s="441"/>
      <c r="W1122" s="441"/>
      <c r="X1122" s="441"/>
      <c r="Y1122" s="441"/>
      <c r="Z1122" s="441"/>
      <c r="AA1122" s="436"/>
      <c r="AB1122" s="436"/>
      <c r="AC1122" s="436"/>
      <c r="AD1122" s="436"/>
      <c r="AE1122" s="436"/>
      <c r="AF1122" s="436"/>
      <c r="AG1122" s="436"/>
      <c r="AH1122" s="436"/>
      <c r="AI1122" s="436"/>
      <c r="AJ1122" s="436"/>
      <c r="AK1122" s="436"/>
      <c r="AL1122" s="436"/>
      <c r="AM1122" s="436"/>
      <c r="AN1122" s="436"/>
    </row>
    <row r="1123" spans="1:40" ht="13">
      <c r="A1123" s="40"/>
      <c r="B1123" s="40"/>
      <c r="C1123" s="441"/>
      <c r="D1123" s="441"/>
      <c r="E1123" s="441"/>
      <c r="F1123" s="441"/>
      <c r="H1123" s="441"/>
      <c r="I1123" s="441"/>
      <c r="J1123" s="441"/>
      <c r="K1123" s="441"/>
      <c r="L1123" s="441"/>
      <c r="M1123" s="441"/>
      <c r="N1123" s="441"/>
      <c r="O1123" s="441"/>
      <c r="P1123" s="441"/>
      <c r="Q1123" s="441"/>
      <c r="R1123" s="441"/>
      <c r="S1123" s="441"/>
      <c r="T1123" s="441"/>
      <c r="U1123" s="441"/>
      <c r="V1123" s="441"/>
      <c r="W1123" s="441"/>
      <c r="X1123" s="441"/>
      <c r="Y1123" s="441"/>
      <c r="Z1123" s="441"/>
      <c r="AA1123" s="436"/>
      <c r="AB1123" s="436"/>
      <c r="AC1123" s="436"/>
      <c r="AD1123" s="436"/>
      <c r="AE1123" s="436"/>
      <c r="AF1123" s="436"/>
      <c r="AG1123" s="436"/>
      <c r="AH1123" s="436"/>
      <c r="AI1123" s="436"/>
      <c r="AJ1123" s="436"/>
      <c r="AK1123" s="436"/>
      <c r="AL1123" s="436"/>
      <c r="AM1123" s="436"/>
      <c r="AN1123" s="436"/>
    </row>
    <row r="1124" spans="1:40" ht="13">
      <c r="A1124" s="40"/>
      <c r="B1124" s="40"/>
      <c r="C1124" s="441"/>
      <c r="D1124" s="441"/>
      <c r="E1124" s="441"/>
      <c r="F1124" s="441"/>
      <c r="H1124" s="441"/>
      <c r="I1124" s="441"/>
      <c r="J1124" s="441"/>
      <c r="K1124" s="441"/>
      <c r="L1124" s="441"/>
      <c r="M1124" s="441"/>
      <c r="N1124" s="441"/>
      <c r="O1124" s="441"/>
      <c r="P1124" s="441"/>
      <c r="Q1124" s="441"/>
      <c r="R1124" s="441"/>
      <c r="S1124" s="441"/>
      <c r="T1124" s="441"/>
      <c r="U1124" s="441"/>
      <c r="V1124" s="441"/>
      <c r="W1124" s="441"/>
      <c r="X1124" s="441"/>
      <c r="Y1124" s="441"/>
      <c r="Z1124" s="441"/>
      <c r="AA1124" s="436"/>
      <c r="AB1124" s="436"/>
      <c r="AC1124" s="436"/>
      <c r="AD1124" s="436"/>
      <c r="AE1124" s="436"/>
      <c r="AF1124" s="436"/>
      <c r="AG1124" s="436"/>
      <c r="AH1124" s="436"/>
      <c r="AI1124" s="436"/>
      <c r="AJ1124" s="436"/>
      <c r="AK1124" s="436"/>
      <c r="AL1124" s="436"/>
      <c r="AM1124" s="436"/>
      <c r="AN1124" s="436"/>
    </row>
    <row r="1125" spans="1:40" ht="13">
      <c r="A1125" s="40"/>
      <c r="B1125" s="40"/>
      <c r="C1125" s="441"/>
      <c r="D1125" s="441"/>
      <c r="E1125" s="441"/>
      <c r="F1125" s="441"/>
      <c r="H1125" s="441"/>
      <c r="I1125" s="441"/>
      <c r="J1125" s="441"/>
      <c r="K1125" s="441"/>
      <c r="L1125" s="441"/>
      <c r="M1125" s="441"/>
      <c r="N1125" s="441"/>
      <c r="O1125" s="441"/>
      <c r="P1125" s="441"/>
      <c r="Q1125" s="441"/>
      <c r="R1125" s="441"/>
      <c r="S1125" s="441"/>
      <c r="T1125" s="441"/>
      <c r="U1125" s="441"/>
      <c r="V1125" s="441"/>
      <c r="W1125" s="441"/>
      <c r="X1125" s="441"/>
      <c r="Y1125" s="441"/>
      <c r="Z1125" s="441"/>
      <c r="AA1125" s="436"/>
      <c r="AB1125" s="436"/>
      <c r="AC1125" s="436"/>
      <c r="AD1125" s="436"/>
      <c r="AE1125" s="436"/>
      <c r="AF1125" s="436"/>
      <c r="AG1125" s="436"/>
      <c r="AH1125" s="436"/>
      <c r="AI1125" s="436"/>
      <c r="AJ1125" s="436"/>
      <c r="AK1125" s="436"/>
      <c r="AL1125" s="436"/>
      <c r="AM1125" s="436"/>
      <c r="AN1125" s="436"/>
    </row>
    <row r="1126" spans="1:40" ht="13">
      <c r="A1126" s="40"/>
      <c r="B1126" s="40"/>
      <c r="C1126" s="441"/>
      <c r="D1126" s="441"/>
      <c r="E1126" s="441"/>
      <c r="F1126" s="441"/>
      <c r="H1126" s="441"/>
      <c r="I1126" s="441"/>
      <c r="J1126" s="441"/>
      <c r="K1126" s="441"/>
      <c r="L1126" s="441"/>
      <c r="M1126" s="441"/>
      <c r="N1126" s="441"/>
      <c r="O1126" s="441"/>
      <c r="P1126" s="441"/>
      <c r="Q1126" s="441"/>
      <c r="R1126" s="441"/>
      <c r="S1126" s="441"/>
      <c r="T1126" s="441"/>
      <c r="U1126" s="441"/>
      <c r="V1126" s="441"/>
      <c r="W1126" s="441"/>
      <c r="X1126" s="441"/>
      <c r="Y1126" s="441"/>
      <c r="Z1126" s="441"/>
      <c r="AA1126" s="436"/>
      <c r="AB1126" s="436"/>
      <c r="AC1126" s="436"/>
      <c r="AD1126" s="436"/>
      <c r="AE1126" s="436"/>
      <c r="AF1126" s="436"/>
      <c r="AG1126" s="436"/>
      <c r="AH1126" s="436"/>
      <c r="AI1126" s="436"/>
      <c r="AJ1126" s="436"/>
      <c r="AK1126" s="436"/>
      <c r="AL1126" s="436"/>
      <c r="AM1126" s="436"/>
      <c r="AN1126" s="436"/>
    </row>
    <row r="1127" spans="1:40" ht="13">
      <c r="A1127" s="40"/>
      <c r="B1127" s="40"/>
      <c r="C1127" s="441"/>
      <c r="D1127" s="441"/>
      <c r="E1127" s="441"/>
      <c r="F1127" s="441"/>
      <c r="H1127" s="441"/>
      <c r="I1127" s="441"/>
      <c r="J1127" s="441"/>
      <c r="K1127" s="441"/>
      <c r="L1127" s="441"/>
      <c r="M1127" s="441"/>
      <c r="N1127" s="441"/>
      <c r="O1127" s="441"/>
      <c r="P1127" s="441"/>
      <c r="Q1127" s="441"/>
      <c r="R1127" s="441"/>
      <c r="S1127" s="441"/>
      <c r="T1127" s="441"/>
      <c r="U1127" s="441"/>
      <c r="V1127" s="441"/>
      <c r="W1127" s="441"/>
      <c r="X1127" s="441"/>
      <c r="Y1127" s="441"/>
      <c r="Z1127" s="441"/>
      <c r="AA1127" s="436"/>
      <c r="AB1127" s="436"/>
      <c r="AC1127" s="436"/>
      <c r="AD1127" s="436"/>
      <c r="AE1127" s="436"/>
      <c r="AF1127" s="436"/>
      <c r="AG1127" s="436"/>
      <c r="AH1127" s="436"/>
      <c r="AI1127" s="436"/>
      <c r="AJ1127" s="436"/>
      <c r="AK1127" s="436"/>
      <c r="AL1127" s="436"/>
      <c r="AM1127" s="436"/>
      <c r="AN1127" s="436"/>
    </row>
    <row r="1128" spans="1:40" ht="13">
      <c r="A1128" s="40"/>
      <c r="B1128" s="40"/>
      <c r="C1128" s="441"/>
      <c r="D1128" s="441"/>
      <c r="E1128" s="441"/>
      <c r="F1128" s="441"/>
      <c r="H1128" s="441"/>
      <c r="I1128" s="441"/>
      <c r="J1128" s="441"/>
      <c r="K1128" s="441"/>
      <c r="L1128" s="441"/>
      <c r="M1128" s="441"/>
      <c r="N1128" s="441"/>
      <c r="O1128" s="441"/>
      <c r="P1128" s="441"/>
      <c r="Q1128" s="441"/>
      <c r="R1128" s="441"/>
      <c r="S1128" s="441"/>
      <c r="T1128" s="441"/>
      <c r="U1128" s="441"/>
      <c r="V1128" s="441"/>
      <c r="W1128" s="441"/>
      <c r="X1128" s="441"/>
      <c r="Y1128" s="441"/>
      <c r="Z1128" s="441"/>
      <c r="AA1128" s="436"/>
      <c r="AB1128" s="436"/>
      <c r="AC1128" s="436"/>
      <c r="AD1128" s="436"/>
      <c r="AE1128" s="436"/>
      <c r="AF1128" s="436"/>
      <c r="AG1128" s="436"/>
      <c r="AH1128" s="436"/>
      <c r="AI1128" s="436"/>
      <c r="AJ1128" s="436"/>
      <c r="AK1128" s="436"/>
      <c r="AL1128" s="436"/>
      <c r="AM1128" s="436"/>
      <c r="AN1128" s="436"/>
    </row>
    <row r="1129" spans="1:40" ht="13">
      <c r="A1129" s="40"/>
      <c r="B1129" s="40"/>
      <c r="C1129" s="441"/>
      <c r="D1129" s="441"/>
      <c r="E1129" s="441"/>
      <c r="F1129" s="441"/>
      <c r="H1129" s="441"/>
      <c r="I1129" s="441"/>
      <c r="J1129" s="441"/>
      <c r="K1129" s="441"/>
      <c r="L1129" s="441"/>
      <c r="M1129" s="441"/>
      <c r="N1129" s="441"/>
      <c r="O1129" s="441"/>
      <c r="P1129" s="441"/>
      <c r="Q1129" s="441"/>
      <c r="R1129" s="441"/>
      <c r="S1129" s="441"/>
      <c r="T1129" s="441"/>
      <c r="U1129" s="441"/>
      <c r="V1129" s="441"/>
      <c r="W1129" s="441"/>
      <c r="X1129" s="441"/>
      <c r="Y1129" s="441"/>
      <c r="Z1129" s="441"/>
      <c r="AA1129" s="436"/>
      <c r="AB1129" s="436"/>
      <c r="AC1129" s="436"/>
      <c r="AD1129" s="436"/>
      <c r="AE1129" s="436"/>
      <c r="AF1129" s="436"/>
      <c r="AG1129" s="436"/>
      <c r="AH1129" s="436"/>
      <c r="AI1129" s="436"/>
      <c r="AJ1129" s="436"/>
      <c r="AK1129" s="436"/>
      <c r="AL1129" s="436"/>
      <c r="AM1129" s="436"/>
      <c r="AN1129" s="436"/>
    </row>
    <row r="1130" spans="1:40" ht="13">
      <c r="A1130" s="40"/>
      <c r="B1130" s="40"/>
      <c r="C1130" s="441"/>
      <c r="D1130" s="441"/>
      <c r="E1130" s="441"/>
      <c r="F1130" s="441"/>
      <c r="H1130" s="441"/>
      <c r="I1130" s="441"/>
      <c r="J1130" s="441"/>
      <c r="K1130" s="441"/>
      <c r="L1130" s="441"/>
      <c r="M1130" s="441"/>
      <c r="N1130" s="441"/>
      <c r="O1130" s="441"/>
      <c r="P1130" s="441"/>
      <c r="Q1130" s="441"/>
      <c r="R1130" s="441"/>
      <c r="S1130" s="441"/>
      <c r="T1130" s="441"/>
      <c r="U1130" s="441"/>
      <c r="V1130" s="441"/>
      <c r="W1130" s="441"/>
      <c r="X1130" s="441"/>
      <c r="Y1130" s="441"/>
      <c r="Z1130" s="441"/>
      <c r="AA1130" s="436"/>
      <c r="AB1130" s="436"/>
      <c r="AC1130" s="436"/>
      <c r="AD1130" s="436"/>
      <c r="AE1130" s="436"/>
      <c r="AF1130" s="436"/>
      <c r="AG1130" s="436"/>
      <c r="AH1130" s="436"/>
      <c r="AI1130" s="436"/>
      <c r="AJ1130" s="436"/>
      <c r="AK1130" s="436"/>
      <c r="AL1130" s="436"/>
      <c r="AM1130" s="436"/>
      <c r="AN1130" s="436"/>
    </row>
    <row r="1131" spans="1:40" ht="13">
      <c r="A1131" s="40"/>
      <c r="B1131" s="40"/>
      <c r="C1131" s="441"/>
      <c r="D1131" s="441"/>
      <c r="E1131" s="441"/>
      <c r="F1131" s="441"/>
      <c r="H1131" s="441"/>
      <c r="I1131" s="441"/>
      <c r="J1131" s="441"/>
      <c r="K1131" s="441"/>
      <c r="L1131" s="441"/>
      <c r="M1131" s="441"/>
      <c r="N1131" s="441"/>
      <c r="O1131" s="441"/>
      <c r="P1131" s="441"/>
      <c r="Q1131" s="441"/>
      <c r="R1131" s="441"/>
      <c r="S1131" s="441"/>
      <c r="T1131" s="441"/>
      <c r="U1131" s="441"/>
      <c r="V1131" s="441"/>
      <c r="W1131" s="441"/>
      <c r="X1131" s="441"/>
      <c r="Y1131" s="441"/>
      <c r="Z1131" s="441"/>
      <c r="AA1131" s="436"/>
      <c r="AB1131" s="436"/>
      <c r="AC1131" s="436"/>
      <c r="AD1131" s="436"/>
      <c r="AE1131" s="436"/>
      <c r="AF1131" s="436"/>
      <c r="AG1131" s="436"/>
      <c r="AH1131" s="436"/>
      <c r="AI1131" s="436"/>
      <c r="AJ1131" s="436"/>
      <c r="AK1131" s="436"/>
      <c r="AL1131" s="436"/>
      <c r="AM1131" s="436"/>
      <c r="AN1131" s="436"/>
    </row>
    <row r="1132" spans="1:40" ht="13">
      <c r="A1132" s="40"/>
      <c r="B1132" s="40"/>
      <c r="C1132" s="441"/>
      <c r="D1132" s="441"/>
      <c r="E1132" s="441"/>
      <c r="F1132" s="441"/>
      <c r="H1132" s="441"/>
      <c r="I1132" s="441"/>
      <c r="J1132" s="441"/>
      <c r="K1132" s="441"/>
      <c r="L1132" s="441"/>
      <c r="M1132" s="441"/>
      <c r="N1132" s="441"/>
      <c r="O1132" s="441"/>
      <c r="P1132" s="441"/>
      <c r="Q1132" s="441"/>
      <c r="R1132" s="441"/>
      <c r="S1132" s="441"/>
      <c r="T1132" s="441"/>
      <c r="U1132" s="441"/>
      <c r="V1132" s="441"/>
      <c r="W1132" s="441"/>
      <c r="X1132" s="441"/>
      <c r="Y1132" s="441"/>
      <c r="Z1132" s="441"/>
      <c r="AA1132" s="436"/>
      <c r="AB1132" s="436"/>
      <c r="AC1132" s="436"/>
      <c r="AD1132" s="436"/>
      <c r="AE1132" s="436"/>
      <c r="AF1132" s="436"/>
      <c r="AG1132" s="436"/>
      <c r="AH1132" s="436"/>
      <c r="AI1132" s="436"/>
      <c r="AJ1132" s="436"/>
      <c r="AK1132" s="436"/>
      <c r="AL1132" s="436"/>
      <c r="AM1132" s="436"/>
      <c r="AN1132" s="436"/>
    </row>
    <row r="1133" spans="1:40" ht="13">
      <c r="A1133" s="40"/>
      <c r="B1133" s="40"/>
      <c r="C1133" s="441"/>
      <c r="D1133" s="441"/>
      <c r="E1133" s="441"/>
      <c r="F1133" s="441"/>
      <c r="H1133" s="441"/>
      <c r="I1133" s="441"/>
      <c r="J1133" s="441"/>
      <c r="K1133" s="441"/>
      <c r="L1133" s="441"/>
      <c r="M1133" s="441"/>
      <c r="N1133" s="441"/>
      <c r="O1133" s="441"/>
      <c r="P1133" s="441"/>
      <c r="Q1133" s="441"/>
      <c r="R1133" s="441"/>
      <c r="S1133" s="441"/>
      <c r="T1133" s="441"/>
      <c r="U1133" s="441"/>
      <c r="V1133" s="441"/>
      <c r="W1133" s="441"/>
      <c r="X1133" s="441"/>
      <c r="Y1133" s="441"/>
      <c r="Z1133" s="441"/>
      <c r="AA1133" s="436"/>
      <c r="AB1133" s="436"/>
      <c r="AC1133" s="436"/>
      <c r="AD1133" s="436"/>
      <c r="AE1133" s="436"/>
      <c r="AF1133" s="436"/>
      <c r="AG1133" s="436"/>
      <c r="AH1133" s="436"/>
      <c r="AI1133" s="436"/>
      <c r="AJ1133" s="436"/>
      <c r="AK1133" s="436"/>
      <c r="AL1133" s="436"/>
      <c r="AM1133" s="436"/>
      <c r="AN1133" s="436"/>
    </row>
    <row r="1134" spans="1:40" ht="13">
      <c r="A1134" s="40"/>
      <c r="B1134" s="40"/>
      <c r="C1134" s="441"/>
      <c r="D1134" s="441"/>
      <c r="E1134" s="441"/>
      <c r="F1134" s="441"/>
      <c r="H1134" s="441"/>
      <c r="I1134" s="441"/>
      <c r="J1134" s="441"/>
      <c r="K1134" s="441"/>
      <c r="L1134" s="441"/>
      <c r="M1134" s="441"/>
      <c r="N1134" s="441"/>
      <c r="O1134" s="441"/>
      <c r="P1134" s="441"/>
      <c r="Q1134" s="441"/>
      <c r="R1134" s="441"/>
      <c r="S1134" s="441"/>
      <c r="T1134" s="441"/>
      <c r="U1134" s="441"/>
      <c r="V1134" s="441"/>
      <c r="W1134" s="441"/>
      <c r="X1134" s="441"/>
      <c r="Y1134" s="441"/>
      <c r="Z1134" s="441"/>
      <c r="AA1134" s="436"/>
      <c r="AB1134" s="436"/>
      <c r="AC1134" s="436"/>
      <c r="AD1134" s="436"/>
      <c r="AE1134" s="436"/>
      <c r="AF1134" s="436"/>
      <c r="AG1134" s="436"/>
      <c r="AH1134" s="436"/>
      <c r="AI1134" s="436"/>
      <c r="AJ1134" s="436"/>
      <c r="AK1134" s="436"/>
      <c r="AL1134" s="436"/>
      <c r="AM1134" s="436"/>
      <c r="AN1134" s="436"/>
    </row>
    <row r="1135" spans="1:40" ht="13">
      <c r="A1135" s="40"/>
      <c r="B1135" s="40"/>
      <c r="C1135" s="441"/>
      <c r="D1135" s="441"/>
      <c r="E1135" s="441"/>
      <c r="F1135" s="441"/>
      <c r="H1135" s="441"/>
      <c r="I1135" s="441"/>
      <c r="J1135" s="441"/>
      <c r="K1135" s="441"/>
      <c r="L1135" s="441"/>
      <c r="M1135" s="441"/>
      <c r="N1135" s="441"/>
      <c r="O1135" s="441"/>
      <c r="P1135" s="441"/>
      <c r="Q1135" s="441"/>
      <c r="R1135" s="441"/>
      <c r="S1135" s="441"/>
      <c r="T1135" s="441"/>
      <c r="U1135" s="441"/>
      <c r="V1135" s="441"/>
      <c r="W1135" s="441"/>
      <c r="X1135" s="441"/>
      <c r="Y1135" s="441"/>
      <c r="Z1135" s="441"/>
      <c r="AA1135" s="436"/>
      <c r="AB1135" s="436"/>
      <c r="AC1135" s="436"/>
      <c r="AD1135" s="436"/>
      <c r="AE1135" s="436"/>
      <c r="AF1135" s="436"/>
      <c r="AG1135" s="436"/>
      <c r="AH1135" s="436"/>
      <c r="AI1135" s="436"/>
      <c r="AJ1135" s="436"/>
      <c r="AK1135" s="436"/>
      <c r="AL1135" s="436"/>
      <c r="AM1135" s="436"/>
      <c r="AN1135" s="436"/>
    </row>
    <row r="1136" spans="1:40" ht="13">
      <c r="A1136" s="40"/>
      <c r="B1136" s="40"/>
      <c r="C1136" s="441"/>
      <c r="D1136" s="441"/>
      <c r="E1136" s="441"/>
      <c r="F1136" s="441"/>
      <c r="H1136" s="441"/>
      <c r="I1136" s="441"/>
      <c r="J1136" s="441"/>
      <c r="K1136" s="441"/>
      <c r="L1136" s="441"/>
      <c r="M1136" s="441"/>
      <c r="N1136" s="441"/>
      <c r="O1136" s="441"/>
      <c r="P1136" s="441"/>
      <c r="Q1136" s="441"/>
      <c r="R1136" s="441"/>
      <c r="S1136" s="441"/>
      <c r="T1136" s="441"/>
      <c r="U1136" s="441"/>
      <c r="V1136" s="441"/>
      <c r="W1136" s="441"/>
      <c r="X1136" s="441"/>
      <c r="Y1136" s="441"/>
      <c r="Z1136" s="441"/>
      <c r="AA1136" s="436"/>
      <c r="AB1136" s="436"/>
      <c r="AC1136" s="436"/>
      <c r="AD1136" s="436"/>
      <c r="AE1136" s="436"/>
      <c r="AF1136" s="436"/>
      <c r="AG1136" s="436"/>
      <c r="AH1136" s="436"/>
      <c r="AI1136" s="436"/>
      <c r="AJ1136" s="436"/>
      <c r="AK1136" s="436"/>
      <c r="AL1136" s="436"/>
      <c r="AM1136" s="436"/>
      <c r="AN1136" s="436"/>
    </row>
    <row r="1137" spans="1:40" ht="13">
      <c r="A1137" s="40"/>
      <c r="B1137" s="40"/>
      <c r="C1137" s="441"/>
      <c r="D1137" s="441"/>
      <c r="E1137" s="441"/>
      <c r="F1137" s="441"/>
      <c r="H1137" s="441"/>
      <c r="I1137" s="441"/>
      <c r="J1137" s="441"/>
      <c r="K1137" s="441"/>
      <c r="L1137" s="441"/>
      <c r="M1137" s="441"/>
      <c r="N1137" s="441"/>
      <c r="O1137" s="441"/>
      <c r="P1137" s="441"/>
      <c r="Q1137" s="441"/>
      <c r="R1137" s="441"/>
      <c r="S1137" s="441"/>
      <c r="T1137" s="441"/>
      <c r="U1137" s="441"/>
      <c r="V1137" s="441"/>
      <c r="W1137" s="441"/>
      <c r="X1137" s="441"/>
      <c r="Y1137" s="441"/>
      <c r="Z1137" s="441"/>
      <c r="AA1137" s="436"/>
      <c r="AB1137" s="436"/>
      <c r="AC1137" s="436"/>
      <c r="AD1137" s="436"/>
      <c r="AE1137" s="436"/>
      <c r="AF1137" s="436"/>
      <c r="AG1137" s="436"/>
      <c r="AH1137" s="436"/>
      <c r="AI1137" s="436"/>
      <c r="AJ1137" s="436"/>
      <c r="AK1137" s="436"/>
      <c r="AL1137" s="436"/>
      <c r="AM1137" s="436"/>
      <c r="AN1137" s="436"/>
    </row>
    <row r="1138" spans="1:40" ht="13">
      <c r="A1138" s="40"/>
      <c r="B1138" s="40"/>
      <c r="C1138" s="441"/>
      <c r="D1138" s="441"/>
      <c r="E1138" s="441"/>
      <c r="F1138" s="441"/>
      <c r="H1138" s="441"/>
      <c r="I1138" s="441"/>
      <c r="J1138" s="441"/>
      <c r="K1138" s="441"/>
      <c r="L1138" s="441"/>
      <c r="M1138" s="441"/>
      <c r="N1138" s="441"/>
      <c r="O1138" s="441"/>
      <c r="P1138" s="441"/>
      <c r="Q1138" s="441"/>
      <c r="R1138" s="441"/>
      <c r="S1138" s="441"/>
      <c r="T1138" s="441"/>
      <c r="U1138" s="441"/>
      <c r="V1138" s="441"/>
      <c r="W1138" s="441"/>
      <c r="X1138" s="441"/>
      <c r="Y1138" s="441"/>
      <c r="Z1138" s="441"/>
      <c r="AA1138" s="436"/>
      <c r="AB1138" s="436"/>
      <c r="AC1138" s="436"/>
      <c r="AD1138" s="436"/>
      <c r="AE1138" s="436"/>
      <c r="AF1138" s="436"/>
      <c r="AG1138" s="436"/>
      <c r="AH1138" s="436"/>
      <c r="AI1138" s="436"/>
      <c r="AJ1138" s="436"/>
      <c r="AK1138" s="436"/>
      <c r="AL1138" s="436"/>
      <c r="AM1138" s="436"/>
      <c r="AN1138" s="436"/>
    </row>
    <row r="1139" spans="1:40" ht="13">
      <c r="A1139" s="40"/>
      <c r="B1139" s="40"/>
      <c r="C1139" s="441"/>
      <c r="D1139" s="441"/>
      <c r="E1139" s="441"/>
      <c r="F1139" s="441"/>
      <c r="H1139" s="441"/>
      <c r="I1139" s="441"/>
      <c r="J1139" s="441"/>
      <c r="K1139" s="441"/>
      <c r="L1139" s="441"/>
      <c r="M1139" s="441"/>
      <c r="N1139" s="441"/>
      <c r="O1139" s="441"/>
      <c r="P1139" s="441"/>
      <c r="Q1139" s="441"/>
      <c r="R1139" s="441"/>
      <c r="S1139" s="441"/>
      <c r="T1139" s="441"/>
      <c r="U1139" s="441"/>
      <c r="V1139" s="441"/>
      <c r="W1139" s="441"/>
      <c r="X1139" s="441"/>
      <c r="Y1139" s="441"/>
      <c r="Z1139" s="441"/>
      <c r="AA1139" s="436"/>
      <c r="AB1139" s="436"/>
      <c r="AC1139" s="436"/>
      <c r="AD1139" s="436"/>
      <c r="AE1139" s="436"/>
      <c r="AF1139" s="436"/>
      <c r="AG1139" s="436"/>
      <c r="AH1139" s="436"/>
      <c r="AI1139" s="436"/>
      <c r="AJ1139" s="436"/>
      <c r="AK1139" s="436"/>
      <c r="AL1139" s="436"/>
      <c r="AM1139" s="436"/>
      <c r="AN1139" s="436"/>
    </row>
    <row r="1140" spans="1:40" ht="13">
      <c r="A1140" s="40"/>
      <c r="B1140" s="40"/>
      <c r="C1140" s="441"/>
      <c r="D1140" s="441"/>
      <c r="E1140" s="441"/>
      <c r="F1140" s="441"/>
      <c r="H1140" s="441"/>
      <c r="I1140" s="441"/>
      <c r="J1140" s="441"/>
      <c r="K1140" s="441"/>
      <c r="L1140" s="441"/>
      <c r="M1140" s="441"/>
      <c r="N1140" s="441"/>
      <c r="O1140" s="441"/>
      <c r="P1140" s="441"/>
      <c r="Q1140" s="441"/>
      <c r="R1140" s="441"/>
      <c r="S1140" s="441"/>
      <c r="T1140" s="441"/>
      <c r="U1140" s="441"/>
      <c r="V1140" s="441"/>
      <c r="W1140" s="441"/>
      <c r="X1140" s="441"/>
      <c r="Y1140" s="441"/>
      <c r="Z1140" s="441"/>
      <c r="AA1140" s="436"/>
      <c r="AB1140" s="436"/>
      <c r="AC1140" s="436"/>
      <c r="AD1140" s="436"/>
      <c r="AE1140" s="436"/>
      <c r="AF1140" s="436"/>
      <c r="AG1140" s="436"/>
      <c r="AH1140" s="436"/>
      <c r="AI1140" s="436"/>
      <c r="AJ1140" s="436"/>
      <c r="AK1140" s="436"/>
      <c r="AL1140" s="436"/>
      <c r="AM1140" s="436"/>
      <c r="AN1140" s="436"/>
    </row>
    <row r="1141" spans="1:40" ht="13">
      <c r="A1141" s="40"/>
      <c r="B1141" s="40"/>
      <c r="C1141" s="441"/>
      <c r="D1141" s="441"/>
      <c r="E1141" s="441"/>
      <c r="F1141" s="441"/>
      <c r="H1141" s="441"/>
      <c r="I1141" s="441"/>
      <c r="J1141" s="441"/>
      <c r="K1141" s="441"/>
      <c r="L1141" s="441"/>
      <c r="M1141" s="441"/>
      <c r="N1141" s="441"/>
      <c r="O1141" s="441"/>
      <c r="P1141" s="441"/>
      <c r="Q1141" s="441"/>
      <c r="R1141" s="441"/>
      <c r="S1141" s="441"/>
      <c r="T1141" s="441"/>
      <c r="U1141" s="441"/>
      <c r="V1141" s="441"/>
      <c r="W1141" s="441"/>
      <c r="X1141" s="441"/>
      <c r="Y1141" s="441"/>
      <c r="Z1141" s="441"/>
      <c r="AA1141" s="436"/>
      <c r="AB1141" s="436"/>
      <c r="AC1141" s="436"/>
      <c r="AD1141" s="436"/>
      <c r="AE1141" s="436"/>
      <c r="AF1141" s="436"/>
      <c r="AG1141" s="436"/>
      <c r="AH1141" s="436"/>
      <c r="AI1141" s="436"/>
      <c r="AJ1141" s="436"/>
      <c r="AK1141" s="436"/>
      <c r="AL1141" s="436"/>
      <c r="AM1141" s="436"/>
      <c r="AN1141" s="436"/>
    </row>
    <row r="1142" spans="1:40" ht="13">
      <c r="A1142" s="40"/>
      <c r="B1142" s="40"/>
      <c r="C1142" s="441"/>
      <c r="D1142" s="441"/>
      <c r="E1142" s="441"/>
      <c r="F1142" s="441"/>
      <c r="H1142" s="441"/>
      <c r="I1142" s="441"/>
      <c r="J1142" s="441"/>
      <c r="K1142" s="441"/>
      <c r="L1142" s="441"/>
      <c r="M1142" s="441"/>
      <c r="N1142" s="441"/>
      <c r="O1142" s="441"/>
      <c r="P1142" s="441"/>
      <c r="Q1142" s="441"/>
      <c r="R1142" s="441"/>
      <c r="S1142" s="441"/>
      <c r="T1142" s="441"/>
      <c r="U1142" s="441"/>
      <c r="V1142" s="441"/>
      <c r="W1142" s="441"/>
      <c r="X1142" s="441"/>
      <c r="Y1142" s="441"/>
      <c r="Z1142" s="441"/>
      <c r="AA1142" s="436"/>
      <c r="AB1142" s="436"/>
      <c r="AC1142" s="436"/>
      <c r="AD1142" s="436"/>
      <c r="AE1142" s="436"/>
      <c r="AF1142" s="436"/>
      <c r="AG1142" s="436"/>
      <c r="AH1142" s="436"/>
      <c r="AI1142" s="436"/>
      <c r="AJ1142" s="436"/>
      <c r="AK1142" s="436"/>
      <c r="AL1142" s="436"/>
      <c r="AM1142" s="436"/>
      <c r="AN1142" s="436"/>
    </row>
    <row r="1143" spans="1:40" ht="13">
      <c r="A1143" s="40"/>
      <c r="B1143" s="40"/>
      <c r="C1143" s="441"/>
      <c r="D1143" s="441"/>
      <c r="E1143" s="441"/>
      <c r="F1143" s="441"/>
      <c r="H1143" s="441"/>
      <c r="I1143" s="441"/>
      <c r="J1143" s="441"/>
      <c r="K1143" s="441"/>
      <c r="L1143" s="441"/>
      <c r="M1143" s="441"/>
      <c r="N1143" s="441"/>
      <c r="O1143" s="441"/>
      <c r="P1143" s="441"/>
      <c r="Q1143" s="441"/>
      <c r="R1143" s="441"/>
      <c r="S1143" s="441"/>
      <c r="T1143" s="441"/>
      <c r="U1143" s="441"/>
      <c r="V1143" s="441"/>
      <c r="W1143" s="441"/>
      <c r="X1143" s="441"/>
      <c r="Y1143" s="441"/>
      <c r="Z1143" s="441"/>
      <c r="AA1143" s="436"/>
      <c r="AB1143" s="436"/>
      <c r="AC1143" s="436"/>
      <c r="AD1143" s="436"/>
      <c r="AE1143" s="436"/>
      <c r="AF1143" s="436"/>
      <c r="AG1143" s="436"/>
      <c r="AH1143" s="436"/>
      <c r="AI1143" s="436"/>
      <c r="AJ1143" s="436"/>
      <c r="AK1143" s="436"/>
      <c r="AL1143" s="436"/>
      <c r="AM1143" s="436"/>
      <c r="AN1143" s="436"/>
    </row>
    <row r="1144" spans="1:40" ht="13">
      <c r="A1144" s="40"/>
      <c r="B1144" s="40"/>
      <c r="C1144" s="441"/>
      <c r="D1144" s="441"/>
      <c r="E1144" s="441"/>
      <c r="F1144" s="441"/>
      <c r="H1144" s="441"/>
      <c r="I1144" s="441"/>
      <c r="J1144" s="441"/>
      <c r="K1144" s="441"/>
      <c r="L1144" s="441"/>
      <c r="M1144" s="441"/>
      <c r="N1144" s="441"/>
      <c r="O1144" s="441"/>
      <c r="P1144" s="441"/>
      <c r="Q1144" s="441"/>
      <c r="R1144" s="441"/>
      <c r="S1144" s="441"/>
      <c r="T1144" s="441"/>
      <c r="U1144" s="441"/>
      <c r="V1144" s="441"/>
      <c r="W1144" s="441"/>
      <c r="X1144" s="441"/>
      <c r="Y1144" s="441"/>
      <c r="Z1144" s="441"/>
      <c r="AA1144" s="436"/>
      <c r="AB1144" s="436"/>
      <c r="AC1144" s="436"/>
      <c r="AD1144" s="436"/>
      <c r="AE1144" s="436"/>
      <c r="AF1144" s="436"/>
      <c r="AG1144" s="436"/>
      <c r="AH1144" s="436"/>
      <c r="AI1144" s="436"/>
      <c r="AJ1144" s="436"/>
      <c r="AK1144" s="436"/>
      <c r="AL1144" s="436"/>
      <c r="AM1144" s="436"/>
      <c r="AN1144" s="436"/>
    </row>
    <row r="1145" spans="1:40" ht="13">
      <c r="A1145" s="40"/>
      <c r="B1145" s="40"/>
      <c r="C1145" s="441"/>
      <c r="D1145" s="441"/>
      <c r="E1145" s="441"/>
      <c r="F1145" s="441"/>
      <c r="H1145" s="441"/>
      <c r="I1145" s="441"/>
      <c r="J1145" s="441"/>
      <c r="K1145" s="441"/>
      <c r="L1145" s="441"/>
      <c r="M1145" s="441"/>
      <c r="N1145" s="441"/>
      <c r="O1145" s="441"/>
      <c r="P1145" s="441"/>
      <c r="Q1145" s="441"/>
      <c r="R1145" s="441"/>
      <c r="S1145" s="441"/>
      <c r="T1145" s="441"/>
      <c r="U1145" s="441"/>
      <c r="V1145" s="441"/>
      <c r="W1145" s="441"/>
      <c r="X1145" s="441"/>
      <c r="Y1145" s="441"/>
      <c r="Z1145" s="441"/>
      <c r="AA1145" s="436"/>
      <c r="AB1145" s="436"/>
      <c r="AC1145" s="436"/>
      <c r="AD1145" s="436"/>
      <c r="AE1145" s="436"/>
      <c r="AF1145" s="436"/>
      <c r="AG1145" s="436"/>
      <c r="AH1145" s="436"/>
      <c r="AI1145" s="436"/>
      <c r="AJ1145" s="436"/>
      <c r="AK1145" s="436"/>
      <c r="AL1145" s="436"/>
      <c r="AM1145" s="436"/>
      <c r="AN1145" s="436"/>
    </row>
    <row r="1146" spans="1:40" ht="13">
      <c r="A1146" s="40"/>
      <c r="B1146" s="40"/>
      <c r="C1146" s="441"/>
      <c r="D1146" s="441"/>
      <c r="E1146" s="441"/>
      <c r="F1146" s="441"/>
      <c r="H1146" s="441"/>
      <c r="I1146" s="441"/>
      <c r="J1146" s="441"/>
      <c r="K1146" s="441"/>
      <c r="L1146" s="441"/>
      <c r="M1146" s="441"/>
      <c r="N1146" s="441"/>
      <c r="O1146" s="441"/>
      <c r="P1146" s="441"/>
      <c r="Q1146" s="441"/>
      <c r="R1146" s="441"/>
      <c r="S1146" s="441"/>
      <c r="T1146" s="441"/>
      <c r="U1146" s="441"/>
      <c r="V1146" s="441"/>
      <c r="W1146" s="441"/>
      <c r="X1146" s="441"/>
      <c r="Y1146" s="441"/>
      <c r="Z1146" s="441"/>
      <c r="AA1146" s="436"/>
      <c r="AB1146" s="436"/>
      <c r="AC1146" s="436"/>
      <c r="AD1146" s="436"/>
      <c r="AE1146" s="436"/>
      <c r="AF1146" s="436"/>
      <c r="AG1146" s="436"/>
      <c r="AH1146" s="436"/>
      <c r="AI1146" s="436"/>
      <c r="AJ1146" s="436"/>
      <c r="AK1146" s="436"/>
      <c r="AL1146" s="436"/>
      <c r="AM1146" s="436"/>
      <c r="AN1146" s="436"/>
    </row>
    <row r="1147" spans="1:40" ht="13">
      <c r="A1147" s="40"/>
      <c r="B1147" s="40"/>
      <c r="C1147" s="441"/>
      <c r="D1147" s="441"/>
      <c r="E1147" s="441"/>
      <c r="F1147" s="441"/>
      <c r="H1147" s="441"/>
      <c r="I1147" s="441"/>
      <c r="J1147" s="441"/>
      <c r="K1147" s="441"/>
      <c r="L1147" s="441"/>
      <c r="M1147" s="441"/>
      <c r="N1147" s="441"/>
      <c r="O1147" s="441"/>
      <c r="P1147" s="441"/>
      <c r="Q1147" s="441"/>
      <c r="R1147" s="441"/>
      <c r="S1147" s="441"/>
      <c r="T1147" s="441"/>
      <c r="U1147" s="441"/>
      <c r="V1147" s="441"/>
      <c r="W1147" s="441"/>
      <c r="X1147" s="441"/>
      <c r="Y1147" s="441"/>
      <c r="Z1147" s="441"/>
      <c r="AA1147" s="436"/>
      <c r="AB1147" s="436"/>
      <c r="AC1147" s="436"/>
      <c r="AD1147" s="436"/>
      <c r="AE1147" s="436"/>
      <c r="AF1147" s="436"/>
      <c r="AG1147" s="436"/>
      <c r="AH1147" s="436"/>
      <c r="AI1147" s="436"/>
      <c r="AJ1147" s="436"/>
      <c r="AK1147" s="436"/>
      <c r="AL1147" s="436"/>
      <c r="AM1147" s="436"/>
      <c r="AN1147" s="436"/>
    </row>
    <row r="1148" spans="1:40" ht="13">
      <c r="A1148" s="40"/>
      <c r="B1148" s="40"/>
      <c r="C1148" s="441"/>
      <c r="D1148" s="441"/>
      <c r="E1148" s="441"/>
      <c r="F1148" s="441"/>
      <c r="H1148" s="441"/>
      <c r="I1148" s="441"/>
      <c r="J1148" s="441"/>
      <c r="K1148" s="441"/>
      <c r="L1148" s="441"/>
      <c r="M1148" s="441"/>
      <c r="N1148" s="441"/>
      <c r="O1148" s="441"/>
      <c r="P1148" s="441"/>
      <c r="Q1148" s="441"/>
      <c r="R1148" s="441"/>
      <c r="S1148" s="441"/>
      <c r="T1148" s="441"/>
      <c r="U1148" s="441"/>
      <c r="V1148" s="441"/>
      <c r="W1148" s="441"/>
      <c r="X1148" s="441"/>
      <c r="Y1148" s="441"/>
      <c r="Z1148" s="441"/>
      <c r="AA1148" s="436"/>
      <c r="AB1148" s="436"/>
      <c r="AC1148" s="436"/>
      <c r="AD1148" s="436"/>
      <c r="AE1148" s="436"/>
      <c r="AF1148" s="436"/>
      <c r="AG1148" s="436"/>
      <c r="AH1148" s="436"/>
      <c r="AI1148" s="436"/>
      <c r="AJ1148" s="436"/>
      <c r="AK1148" s="436"/>
      <c r="AL1148" s="436"/>
      <c r="AM1148" s="436"/>
      <c r="AN1148" s="436"/>
    </row>
    <row r="1149" spans="1:40" ht="13">
      <c r="A1149" s="40"/>
      <c r="B1149" s="40"/>
      <c r="C1149" s="441"/>
      <c r="D1149" s="441"/>
      <c r="E1149" s="441"/>
      <c r="F1149" s="441"/>
      <c r="H1149" s="441"/>
      <c r="I1149" s="441"/>
      <c r="J1149" s="441"/>
      <c r="K1149" s="441"/>
      <c r="L1149" s="441"/>
      <c r="M1149" s="441"/>
      <c r="N1149" s="441"/>
      <c r="O1149" s="441"/>
      <c r="P1149" s="441"/>
      <c r="Q1149" s="441"/>
      <c r="R1149" s="441"/>
      <c r="S1149" s="441"/>
      <c r="T1149" s="441"/>
      <c r="U1149" s="441"/>
      <c r="V1149" s="441"/>
      <c r="W1149" s="441"/>
      <c r="X1149" s="441"/>
      <c r="Y1149" s="441"/>
      <c r="Z1149" s="441"/>
      <c r="AA1149" s="436"/>
      <c r="AB1149" s="436"/>
      <c r="AC1149" s="436"/>
      <c r="AD1149" s="436"/>
      <c r="AE1149" s="436"/>
      <c r="AF1149" s="436"/>
      <c r="AG1149" s="436"/>
      <c r="AH1149" s="436"/>
      <c r="AI1149" s="436"/>
      <c r="AJ1149" s="436"/>
      <c r="AK1149" s="436"/>
      <c r="AL1149" s="436"/>
      <c r="AM1149" s="436"/>
      <c r="AN1149" s="436"/>
    </row>
    <row r="1150" spans="1:40" ht="13">
      <c r="A1150" s="40"/>
      <c r="B1150" s="40"/>
      <c r="C1150" s="441"/>
      <c r="D1150" s="441"/>
      <c r="E1150" s="441"/>
      <c r="F1150" s="441"/>
      <c r="H1150" s="441"/>
      <c r="I1150" s="441"/>
      <c r="J1150" s="441"/>
      <c r="K1150" s="441"/>
      <c r="L1150" s="441"/>
      <c r="M1150" s="441"/>
      <c r="N1150" s="441"/>
      <c r="O1150" s="441"/>
      <c r="P1150" s="441"/>
      <c r="Q1150" s="441"/>
      <c r="R1150" s="441"/>
      <c r="S1150" s="441"/>
      <c r="T1150" s="441"/>
      <c r="U1150" s="441"/>
      <c r="V1150" s="441"/>
      <c r="W1150" s="441"/>
      <c r="X1150" s="441"/>
      <c r="Y1150" s="441"/>
      <c r="Z1150" s="441"/>
      <c r="AA1150" s="436"/>
      <c r="AB1150" s="436"/>
      <c r="AC1150" s="436"/>
      <c r="AD1150" s="436"/>
      <c r="AE1150" s="436"/>
      <c r="AF1150" s="436"/>
      <c r="AG1150" s="436"/>
      <c r="AH1150" s="436"/>
      <c r="AI1150" s="436"/>
      <c r="AJ1150" s="436"/>
      <c r="AK1150" s="436"/>
      <c r="AL1150" s="436"/>
      <c r="AM1150" s="436"/>
      <c r="AN1150" s="436"/>
    </row>
    <row r="1151" spans="1:40" ht="13">
      <c r="A1151" s="40"/>
      <c r="B1151" s="40"/>
      <c r="C1151" s="441"/>
      <c r="D1151" s="441"/>
      <c r="E1151" s="441"/>
      <c r="F1151" s="441"/>
      <c r="H1151" s="441"/>
      <c r="I1151" s="441"/>
      <c r="J1151" s="441"/>
      <c r="K1151" s="441"/>
      <c r="L1151" s="441"/>
      <c r="M1151" s="441"/>
      <c r="N1151" s="441"/>
      <c r="O1151" s="441"/>
      <c r="P1151" s="441"/>
      <c r="Q1151" s="441"/>
      <c r="R1151" s="441"/>
      <c r="S1151" s="441"/>
      <c r="T1151" s="441"/>
      <c r="U1151" s="441"/>
      <c r="V1151" s="441"/>
      <c r="W1151" s="441"/>
      <c r="X1151" s="441"/>
      <c r="Y1151" s="441"/>
      <c r="Z1151" s="441"/>
      <c r="AA1151" s="436"/>
      <c r="AB1151" s="436"/>
      <c r="AC1151" s="436"/>
      <c r="AD1151" s="436"/>
      <c r="AE1151" s="436"/>
      <c r="AF1151" s="436"/>
      <c r="AG1151" s="436"/>
      <c r="AH1151" s="436"/>
      <c r="AI1151" s="436"/>
      <c r="AJ1151" s="436"/>
      <c r="AK1151" s="436"/>
      <c r="AL1151" s="436"/>
      <c r="AM1151" s="436"/>
      <c r="AN1151" s="436"/>
    </row>
    <row r="1152" spans="1:40" ht="13">
      <c r="A1152" s="40"/>
      <c r="B1152" s="40"/>
      <c r="C1152" s="441"/>
      <c r="D1152" s="441"/>
      <c r="E1152" s="441"/>
      <c r="F1152" s="441"/>
      <c r="H1152" s="441"/>
      <c r="I1152" s="441"/>
      <c r="J1152" s="441"/>
      <c r="K1152" s="441"/>
      <c r="L1152" s="441"/>
      <c r="M1152" s="441"/>
      <c r="N1152" s="441"/>
      <c r="O1152" s="441"/>
      <c r="P1152" s="441"/>
      <c r="Q1152" s="441"/>
      <c r="R1152" s="441"/>
      <c r="S1152" s="441"/>
      <c r="T1152" s="441"/>
      <c r="U1152" s="441"/>
      <c r="V1152" s="441"/>
      <c r="W1152" s="441"/>
      <c r="X1152" s="441"/>
      <c r="Y1152" s="441"/>
      <c r="Z1152" s="441"/>
      <c r="AA1152" s="436"/>
      <c r="AB1152" s="436"/>
      <c r="AC1152" s="436"/>
      <c r="AD1152" s="436"/>
      <c r="AE1152" s="436"/>
      <c r="AF1152" s="436"/>
      <c r="AG1152" s="436"/>
      <c r="AH1152" s="436"/>
      <c r="AI1152" s="436"/>
      <c r="AJ1152" s="436"/>
      <c r="AK1152" s="436"/>
      <c r="AL1152" s="436"/>
      <c r="AM1152" s="436"/>
      <c r="AN1152" s="436"/>
    </row>
    <row r="1153" spans="1:40" ht="13">
      <c r="A1153" s="40"/>
      <c r="B1153" s="40"/>
      <c r="C1153" s="441"/>
      <c r="D1153" s="441"/>
      <c r="E1153" s="441"/>
      <c r="F1153" s="441"/>
      <c r="H1153" s="441"/>
      <c r="I1153" s="441"/>
      <c r="J1153" s="441"/>
      <c r="K1153" s="441"/>
      <c r="L1153" s="441"/>
      <c r="M1153" s="441"/>
      <c r="N1153" s="441"/>
      <c r="O1153" s="441"/>
      <c r="P1153" s="441"/>
      <c r="Q1153" s="441"/>
      <c r="R1153" s="441"/>
      <c r="S1153" s="441"/>
      <c r="T1153" s="441"/>
      <c r="U1153" s="441"/>
      <c r="V1153" s="441"/>
      <c r="W1153" s="441"/>
      <c r="X1153" s="441"/>
      <c r="Y1153" s="441"/>
      <c r="Z1153" s="441"/>
      <c r="AA1153" s="436"/>
      <c r="AB1153" s="436"/>
      <c r="AC1153" s="436"/>
      <c r="AD1153" s="436"/>
      <c r="AE1153" s="436"/>
      <c r="AF1153" s="436"/>
      <c r="AG1153" s="436"/>
      <c r="AH1153" s="436"/>
      <c r="AI1153" s="436"/>
      <c r="AJ1153" s="436"/>
      <c r="AK1153" s="436"/>
      <c r="AL1153" s="436"/>
      <c r="AM1153" s="436"/>
      <c r="AN1153" s="436"/>
    </row>
    <row r="1154" spans="1:40" ht="13">
      <c r="A1154" s="40"/>
      <c r="B1154" s="40"/>
      <c r="C1154" s="441"/>
      <c r="D1154" s="441"/>
      <c r="E1154" s="441"/>
      <c r="F1154" s="441"/>
      <c r="H1154" s="441"/>
      <c r="I1154" s="441"/>
      <c r="J1154" s="441"/>
      <c r="K1154" s="441"/>
      <c r="L1154" s="441"/>
      <c r="M1154" s="441"/>
      <c r="N1154" s="441"/>
      <c r="O1154" s="441"/>
      <c r="P1154" s="441"/>
      <c r="Q1154" s="441"/>
      <c r="R1154" s="441"/>
      <c r="S1154" s="441"/>
      <c r="T1154" s="441"/>
      <c r="U1154" s="441"/>
      <c r="V1154" s="441"/>
      <c r="W1154" s="441"/>
      <c r="X1154" s="441"/>
      <c r="Y1154" s="441"/>
      <c r="Z1154" s="441"/>
      <c r="AA1154" s="436"/>
      <c r="AB1154" s="436"/>
      <c r="AC1154" s="436"/>
      <c r="AD1154" s="436"/>
      <c r="AE1154" s="436"/>
      <c r="AF1154" s="436"/>
      <c r="AG1154" s="436"/>
      <c r="AH1154" s="436"/>
      <c r="AI1154" s="436"/>
      <c r="AJ1154" s="436"/>
      <c r="AK1154" s="436"/>
      <c r="AL1154" s="436"/>
      <c r="AM1154" s="436"/>
      <c r="AN1154" s="436"/>
    </row>
    <row r="1155" spans="1:40" ht="13">
      <c r="A1155" s="40"/>
      <c r="B1155" s="40"/>
      <c r="C1155" s="441"/>
      <c r="D1155" s="441"/>
      <c r="E1155" s="441"/>
      <c r="F1155" s="441"/>
      <c r="H1155" s="441"/>
      <c r="I1155" s="441"/>
      <c r="J1155" s="441"/>
      <c r="K1155" s="441"/>
      <c r="L1155" s="441"/>
      <c r="M1155" s="441"/>
      <c r="N1155" s="441"/>
      <c r="O1155" s="441"/>
      <c r="P1155" s="441"/>
      <c r="Q1155" s="441"/>
      <c r="R1155" s="441"/>
      <c r="S1155" s="441"/>
      <c r="T1155" s="441"/>
      <c r="U1155" s="441"/>
      <c r="V1155" s="441"/>
      <c r="W1155" s="441"/>
      <c r="X1155" s="441"/>
      <c r="Y1155" s="441"/>
      <c r="Z1155" s="441"/>
      <c r="AA1155" s="436"/>
      <c r="AB1155" s="436"/>
      <c r="AC1155" s="436"/>
      <c r="AD1155" s="436"/>
      <c r="AE1155" s="436"/>
      <c r="AF1155" s="436"/>
      <c r="AG1155" s="436"/>
      <c r="AH1155" s="436"/>
      <c r="AI1155" s="436"/>
      <c r="AJ1155" s="436"/>
      <c r="AK1155" s="436"/>
      <c r="AL1155" s="436"/>
      <c r="AM1155" s="436"/>
      <c r="AN1155" s="436"/>
    </row>
    <row r="1156" spans="1:40" ht="13">
      <c r="A1156" s="40"/>
      <c r="B1156" s="40"/>
      <c r="C1156" s="441"/>
      <c r="D1156" s="441"/>
      <c r="E1156" s="441"/>
      <c r="F1156" s="441"/>
      <c r="H1156" s="441"/>
      <c r="I1156" s="441"/>
      <c r="J1156" s="441"/>
      <c r="K1156" s="441"/>
      <c r="L1156" s="441"/>
      <c r="M1156" s="441"/>
      <c r="N1156" s="441"/>
      <c r="O1156" s="441"/>
      <c r="P1156" s="441"/>
      <c r="Q1156" s="441"/>
      <c r="R1156" s="441"/>
      <c r="S1156" s="441"/>
      <c r="T1156" s="441"/>
      <c r="U1156" s="441"/>
      <c r="V1156" s="441"/>
      <c r="W1156" s="441"/>
      <c r="X1156" s="441"/>
      <c r="Y1156" s="441"/>
      <c r="Z1156" s="441"/>
      <c r="AA1156" s="436"/>
      <c r="AB1156" s="436"/>
      <c r="AC1156" s="436"/>
      <c r="AD1156" s="436"/>
      <c r="AE1156" s="436"/>
      <c r="AF1156" s="436"/>
      <c r="AG1156" s="436"/>
      <c r="AH1156" s="436"/>
      <c r="AI1156" s="436"/>
      <c r="AJ1156" s="436"/>
      <c r="AK1156" s="436"/>
      <c r="AL1156" s="436"/>
      <c r="AM1156" s="436"/>
      <c r="AN1156" s="436"/>
    </row>
    <row r="1157" spans="1:40" ht="13">
      <c r="A1157" s="40"/>
      <c r="B1157" s="40"/>
      <c r="C1157" s="441"/>
      <c r="D1157" s="441"/>
      <c r="E1157" s="441"/>
      <c r="F1157" s="441"/>
      <c r="H1157" s="441"/>
      <c r="I1157" s="441"/>
      <c r="J1157" s="441"/>
      <c r="K1157" s="441"/>
      <c r="L1157" s="441"/>
      <c r="M1157" s="441"/>
      <c r="N1157" s="441"/>
      <c r="O1157" s="441"/>
      <c r="P1157" s="441"/>
      <c r="Q1157" s="441"/>
      <c r="R1157" s="441"/>
      <c r="S1157" s="441"/>
      <c r="T1157" s="441"/>
      <c r="U1157" s="441"/>
      <c r="V1157" s="441"/>
      <c r="W1157" s="441"/>
      <c r="X1157" s="441"/>
      <c r="Y1157" s="441"/>
      <c r="Z1157" s="441"/>
      <c r="AA1157" s="436"/>
      <c r="AB1157" s="436"/>
      <c r="AC1157" s="436"/>
      <c r="AD1157" s="436"/>
      <c r="AE1157" s="436"/>
      <c r="AF1157" s="436"/>
      <c r="AG1157" s="436"/>
      <c r="AH1157" s="436"/>
      <c r="AI1157" s="436"/>
      <c r="AJ1157" s="436"/>
      <c r="AK1157" s="436"/>
      <c r="AL1157" s="436"/>
      <c r="AM1157" s="436"/>
      <c r="AN1157" s="436"/>
    </row>
    <row r="1158" spans="1:40" ht="13">
      <c r="A1158" s="40"/>
      <c r="B1158" s="40"/>
      <c r="C1158" s="441"/>
      <c r="D1158" s="441"/>
      <c r="E1158" s="441"/>
      <c r="F1158" s="441"/>
      <c r="H1158" s="441"/>
      <c r="I1158" s="441"/>
      <c r="J1158" s="441"/>
      <c r="K1158" s="441"/>
      <c r="L1158" s="441"/>
      <c r="M1158" s="441"/>
      <c r="N1158" s="441"/>
      <c r="O1158" s="441"/>
      <c r="P1158" s="441"/>
      <c r="Q1158" s="441"/>
      <c r="R1158" s="441"/>
      <c r="S1158" s="441"/>
      <c r="T1158" s="441"/>
      <c r="U1158" s="441"/>
      <c r="V1158" s="441"/>
      <c r="W1158" s="441"/>
      <c r="X1158" s="441"/>
      <c r="Y1158" s="441"/>
      <c r="Z1158" s="441"/>
      <c r="AA1158" s="436"/>
      <c r="AB1158" s="436"/>
      <c r="AC1158" s="436"/>
      <c r="AD1158" s="436"/>
      <c r="AE1158" s="436"/>
      <c r="AF1158" s="436"/>
      <c r="AG1158" s="436"/>
      <c r="AH1158" s="436"/>
      <c r="AI1158" s="436"/>
      <c r="AJ1158" s="436"/>
      <c r="AK1158" s="436"/>
      <c r="AL1158" s="436"/>
      <c r="AM1158" s="436"/>
      <c r="AN1158" s="436"/>
    </row>
    <row r="1159" spans="1:40" ht="13">
      <c r="A1159" s="40"/>
      <c r="B1159" s="40"/>
      <c r="C1159" s="441"/>
      <c r="D1159" s="441"/>
      <c r="E1159" s="441"/>
      <c r="F1159" s="441"/>
      <c r="H1159" s="441"/>
      <c r="I1159" s="441"/>
      <c r="J1159" s="441"/>
      <c r="K1159" s="441"/>
      <c r="L1159" s="441"/>
      <c r="M1159" s="441"/>
      <c r="N1159" s="441"/>
      <c r="O1159" s="441"/>
      <c r="P1159" s="441"/>
      <c r="Q1159" s="441"/>
      <c r="R1159" s="441"/>
      <c r="S1159" s="441"/>
      <c r="T1159" s="441"/>
      <c r="U1159" s="441"/>
      <c r="V1159" s="441"/>
      <c r="W1159" s="441"/>
      <c r="X1159" s="441"/>
      <c r="Y1159" s="441"/>
      <c r="Z1159" s="441"/>
      <c r="AA1159" s="436"/>
      <c r="AB1159" s="436"/>
      <c r="AC1159" s="436"/>
      <c r="AD1159" s="436"/>
      <c r="AE1159" s="436"/>
      <c r="AF1159" s="436"/>
      <c r="AG1159" s="436"/>
      <c r="AH1159" s="436"/>
      <c r="AI1159" s="436"/>
      <c r="AJ1159" s="436"/>
      <c r="AK1159" s="436"/>
      <c r="AL1159" s="436"/>
      <c r="AM1159" s="436"/>
      <c r="AN1159" s="436"/>
    </row>
    <row r="1160" spans="1:40" ht="13">
      <c r="A1160" s="40"/>
      <c r="B1160" s="40"/>
      <c r="C1160" s="441"/>
      <c r="D1160" s="441"/>
      <c r="E1160" s="441"/>
      <c r="F1160" s="441"/>
      <c r="H1160" s="441"/>
      <c r="I1160" s="441"/>
      <c r="J1160" s="441"/>
      <c r="K1160" s="441"/>
      <c r="L1160" s="441"/>
      <c r="M1160" s="441"/>
      <c r="N1160" s="441"/>
      <c r="O1160" s="441"/>
      <c r="P1160" s="441"/>
      <c r="Q1160" s="441"/>
      <c r="R1160" s="441"/>
      <c r="S1160" s="441"/>
      <c r="T1160" s="441"/>
      <c r="U1160" s="441"/>
      <c r="V1160" s="441"/>
      <c r="W1160" s="441"/>
      <c r="X1160" s="441"/>
      <c r="Y1160" s="441"/>
      <c r="Z1160" s="441"/>
      <c r="AA1160" s="436"/>
      <c r="AB1160" s="436"/>
      <c r="AC1160" s="436"/>
      <c r="AD1160" s="436"/>
      <c r="AE1160" s="436"/>
      <c r="AF1160" s="436"/>
      <c r="AG1160" s="436"/>
      <c r="AH1160" s="436"/>
      <c r="AI1160" s="436"/>
      <c r="AJ1160" s="436"/>
      <c r="AK1160" s="436"/>
      <c r="AL1160" s="436"/>
      <c r="AM1160" s="436"/>
      <c r="AN1160" s="436"/>
    </row>
    <row r="1161" spans="1:40" ht="13">
      <c r="A1161" s="40"/>
      <c r="B1161" s="40"/>
      <c r="C1161" s="441"/>
      <c r="D1161" s="441"/>
      <c r="E1161" s="441"/>
      <c r="F1161" s="441"/>
      <c r="H1161" s="441"/>
      <c r="I1161" s="441"/>
      <c r="J1161" s="441"/>
      <c r="K1161" s="441"/>
      <c r="L1161" s="441"/>
      <c r="M1161" s="441"/>
      <c r="N1161" s="441"/>
      <c r="O1161" s="441"/>
      <c r="P1161" s="441"/>
      <c r="Q1161" s="441"/>
      <c r="R1161" s="441"/>
      <c r="S1161" s="441"/>
      <c r="T1161" s="441"/>
      <c r="U1161" s="441"/>
      <c r="V1161" s="441"/>
      <c r="W1161" s="441"/>
      <c r="X1161" s="441"/>
      <c r="Y1161" s="441"/>
      <c r="Z1161" s="441"/>
      <c r="AA1161" s="436"/>
      <c r="AB1161" s="436"/>
      <c r="AC1161" s="436"/>
      <c r="AD1161" s="436"/>
      <c r="AE1161" s="436"/>
      <c r="AF1161" s="436"/>
      <c r="AG1161" s="436"/>
      <c r="AH1161" s="436"/>
      <c r="AI1161" s="436"/>
      <c r="AJ1161" s="436"/>
      <c r="AK1161" s="436"/>
      <c r="AL1161" s="436"/>
      <c r="AM1161" s="436"/>
      <c r="AN1161" s="436"/>
    </row>
    <row r="1162" spans="1:40" ht="13">
      <c r="A1162" s="40"/>
      <c r="B1162" s="40"/>
      <c r="C1162" s="441"/>
      <c r="D1162" s="441"/>
      <c r="E1162" s="441"/>
      <c r="F1162" s="441"/>
      <c r="H1162" s="441"/>
      <c r="I1162" s="441"/>
      <c r="J1162" s="441"/>
      <c r="K1162" s="441"/>
      <c r="L1162" s="441"/>
      <c r="M1162" s="441"/>
      <c r="N1162" s="441"/>
      <c r="O1162" s="441"/>
      <c r="P1162" s="441"/>
      <c r="Q1162" s="441"/>
      <c r="R1162" s="441"/>
      <c r="S1162" s="441"/>
      <c r="T1162" s="441"/>
      <c r="U1162" s="441"/>
      <c r="V1162" s="441"/>
      <c r="W1162" s="441"/>
      <c r="X1162" s="441"/>
      <c r="Y1162" s="441"/>
      <c r="Z1162" s="441"/>
      <c r="AA1162" s="436"/>
      <c r="AB1162" s="436"/>
      <c r="AC1162" s="436"/>
      <c r="AD1162" s="436"/>
      <c r="AE1162" s="436"/>
      <c r="AF1162" s="436"/>
      <c r="AG1162" s="436"/>
      <c r="AH1162" s="436"/>
      <c r="AI1162" s="436"/>
      <c r="AJ1162" s="436"/>
      <c r="AK1162" s="436"/>
      <c r="AL1162" s="436"/>
      <c r="AM1162" s="436"/>
      <c r="AN1162" s="436"/>
    </row>
    <row r="1163" spans="1:40" ht="13">
      <c r="A1163" s="40"/>
      <c r="B1163" s="40"/>
      <c r="C1163" s="441"/>
      <c r="D1163" s="441"/>
      <c r="E1163" s="441"/>
      <c r="F1163" s="441"/>
      <c r="H1163" s="441"/>
      <c r="I1163" s="441"/>
      <c r="J1163" s="441"/>
      <c r="K1163" s="441"/>
      <c r="L1163" s="441"/>
      <c r="M1163" s="441"/>
      <c r="N1163" s="441"/>
      <c r="O1163" s="441"/>
      <c r="P1163" s="441"/>
      <c r="Q1163" s="441"/>
      <c r="R1163" s="441"/>
      <c r="S1163" s="441"/>
      <c r="T1163" s="441"/>
      <c r="U1163" s="441"/>
      <c r="V1163" s="441"/>
      <c r="W1163" s="441"/>
      <c r="X1163" s="441"/>
      <c r="Y1163" s="441"/>
      <c r="Z1163" s="441"/>
      <c r="AA1163" s="436"/>
      <c r="AB1163" s="436"/>
      <c r="AC1163" s="436"/>
      <c r="AD1163" s="436"/>
      <c r="AE1163" s="436"/>
      <c r="AF1163" s="436"/>
      <c r="AG1163" s="436"/>
      <c r="AH1163" s="436"/>
      <c r="AI1163" s="436"/>
      <c r="AJ1163" s="436"/>
      <c r="AK1163" s="436"/>
      <c r="AL1163" s="436"/>
      <c r="AM1163" s="436"/>
      <c r="AN1163" s="436"/>
    </row>
    <row r="1164" spans="1:40" ht="13">
      <c r="A1164" s="40"/>
      <c r="B1164" s="40"/>
      <c r="C1164" s="441"/>
      <c r="D1164" s="441"/>
      <c r="E1164" s="441"/>
      <c r="F1164" s="441"/>
      <c r="H1164" s="441"/>
      <c r="I1164" s="441"/>
      <c r="J1164" s="441"/>
      <c r="K1164" s="441"/>
      <c r="L1164" s="441"/>
      <c r="M1164" s="441"/>
      <c r="N1164" s="441"/>
      <c r="O1164" s="441"/>
      <c r="P1164" s="441"/>
      <c r="Q1164" s="441"/>
      <c r="R1164" s="441"/>
      <c r="S1164" s="441"/>
      <c r="T1164" s="441"/>
      <c r="U1164" s="441"/>
      <c r="V1164" s="441"/>
      <c r="W1164" s="441"/>
      <c r="X1164" s="441"/>
      <c r="Y1164" s="441"/>
      <c r="Z1164" s="441"/>
      <c r="AA1164" s="436"/>
      <c r="AB1164" s="436"/>
      <c r="AC1164" s="436"/>
      <c r="AD1164" s="436"/>
      <c r="AE1164" s="436"/>
      <c r="AF1164" s="436"/>
      <c r="AG1164" s="436"/>
      <c r="AH1164" s="436"/>
      <c r="AI1164" s="436"/>
      <c r="AJ1164" s="436"/>
      <c r="AK1164" s="436"/>
      <c r="AL1164" s="436"/>
      <c r="AM1164" s="436"/>
      <c r="AN1164" s="436"/>
    </row>
    <row r="1165" spans="1:40" ht="13">
      <c r="A1165" s="40"/>
      <c r="B1165" s="40"/>
      <c r="C1165" s="441"/>
      <c r="D1165" s="441"/>
      <c r="E1165" s="441"/>
      <c r="F1165" s="441"/>
      <c r="H1165" s="441"/>
      <c r="I1165" s="441"/>
      <c r="J1165" s="441"/>
      <c r="K1165" s="441"/>
      <c r="L1165" s="441"/>
      <c r="M1165" s="441"/>
      <c r="N1165" s="441"/>
      <c r="O1165" s="441"/>
      <c r="P1165" s="441"/>
      <c r="Q1165" s="441"/>
      <c r="R1165" s="441"/>
      <c r="S1165" s="441"/>
      <c r="T1165" s="441"/>
      <c r="U1165" s="441"/>
      <c r="V1165" s="441"/>
      <c r="W1165" s="441"/>
      <c r="X1165" s="441"/>
      <c r="Y1165" s="441"/>
      <c r="Z1165" s="441"/>
      <c r="AA1165" s="436"/>
      <c r="AB1165" s="436"/>
      <c r="AC1165" s="436"/>
      <c r="AD1165" s="436"/>
      <c r="AE1165" s="436"/>
      <c r="AF1165" s="436"/>
      <c r="AG1165" s="436"/>
      <c r="AH1165" s="436"/>
      <c r="AI1165" s="436"/>
      <c r="AJ1165" s="436"/>
      <c r="AK1165" s="436"/>
      <c r="AL1165" s="436"/>
      <c r="AM1165" s="436"/>
      <c r="AN1165" s="436"/>
    </row>
    <row r="1166" spans="1:40" ht="13">
      <c r="A1166" s="40"/>
      <c r="B1166" s="40"/>
      <c r="C1166" s="441"/>
      <c r="D1166" s="441"/>
      <c r="E1166" s="441"/>
      <c r="F1166" s="441"/>
      <c r="H1166" s="441"/>
      <c r="I1166" s="441"/>
      <c r="J1166" s="441"/>
      <c r="K1166" s="441"/>
      <c r="L1166" s="441"/>
      <c r="M1166" s="441"/>
      <c r="N1166" s="441"/>
      <c r="O1166" s="441"/>
      <c r="P1166" s="441"/>
      <c r="Q1166" s="441"/>
      <c r="R1166" s="441"/>
      <c r="S1166" s="441"/>
      <c r="T1166" s="441"/>
      <c r="U1166" s="441"/>
      <c r="V1166" s="441"/>
      <c r="W1166" s="441"/>
      <c r="X1166" s="441"/>
      <c r="Y1166" s="441"/>
      <c r="Z1166" s="441"/>
      <c r="AA1166" s="436"/>
      <c r="AB1166" s="436"/>
      <c r="AC1166" s="436"/>
      <c r="AD1166" s="436"/>
      <c r="AE1166" s="436"/>
      <c r="AF1166" s="436"/>
      <c r="AG1166" s="436"/>
      <c r="AH1166" s="436"/>
      <c r="AI1166" s="436"/>
      <c r="AJ1166" s="436"/>
      <c r="AK1166" s="436"/>
      <c r="AL1166" s="436"/>
      <c r="AM1166" s="436"/>
      <c r="AN1166" s="436"/>
    </row>
    <row r="1167" spans="1:40" ht="13">
      <c r="A1167" s="40"/>
      <c r="B1167" s="40"/>
      <c r="C1167" s="441"/>
      <c r="D1167" s="441"/>
      <c r="E1167" s="441"/>
      <c r="F1167" s="441"/>
      <c r="H1167" s="441"/>
      <c r="I1167" s="441"/>
      <c r="J1167" s="441"/>
      <c r="K1167" s="441"/>
      <c r="L1167" s="441"/>
      <c r="M1167" s="441"/>
      <c r="N1167" s="441"/>
      <c r="O1167" s="441"/>
      <c r="P1167" s="441"/>
      <c r="Q1167" s="441"/>
      <c r="R1167" s="441"/>
      <c r="S1167" s="441"/>
      <c r="T1167" s="441"/>
      <c r="U1167" s="441"/>
      <c r="V1167" s="441"/>
      <c r="W1167" s="441"/>
      <c r="X1167" s="441"/>
      <c r="Y1167" s="441"/>
      <c r="Z1167" s="441"/>
      <c r="AA1167" s="436"/>
      <c r="AB1167" s="436"/>
      <c r="AC1167" s="436"/>
      <c r="AD1167" s="436"/>
      <c r="AE1167" s="436"/>
      <c r="AF1167" s="436"/>
      <c r="AG1167" s="436"/>
      <c r="AH1167" s="436"/>
      <c r="AI1167" s="436"/>
      <c r="AJ1167" s="436"/>
      <c r="AK1167" s="436"/>
      <c r="AL1167" s="436"/>
      <c r="AM1167" s="436"/>
      <c r="AN1167" s="436"/>
    </row>
    <row r="1168" spans="1:40" ht="13">
      <c r="A1168" s="40"/>
      <c r="B1168" s="40"/>
      <c r="C1168" s="441"/>
      <c r="D1168" s="441"/>
      <c r="E1168" s="441"/>
      <c r="F1168" s="441"/>
      <c r="H1168" s="441"/>
      <c r="I1168" s="441"/>
      <c r="J1168" s="441"/>
      <c r="K1168" s="441"/>
      <c r="L1168" s="441"/>
      <c r="M1168" s="441"/>
      <c r="N1168" s="441"/>
      <c r="O1168" s="441"/>
      <c r="P1168" s="441"/>
      <c r="Q1168" s="441"/>
      <c r="R1168" s="441"/>
      <c r="S1168" s="441"/>
      <c r="T1168" s="441"/>
      <c r="U1168" s="441"/>
      <c r="V1168" s="441"/>
      <c r="W1168" s="441"/>
      <c r="X1168" s="441"/>
      <c r="Y1168" s="441"/>
      <c r="Z1168" s="441"/>
      <c r="AA1168" s="436"/>
      <c r="AB1168" s="436"/>
      <c r="AC1168" s="436"/>
      <c r="AD1168" s="436"/>
      <c r="AE1168" s="436"/>
      <c r="AF1168" s="436"/>
      <c r="AG1168" s="436"/>
      <c r="AH1168" s="436"/>
      <c r="AI1168" s="436"/>
      <c r="AJ1168" s="436"/>
      <c r="AK1168" s="436"/>
      <c r="AL1168" s="436"/>
      <c r="AM1168" s="436"/>
      <c r="AN1168" s="436"/>
    </row>
    <row r="1169" spans="1:40" ht="13">
      <c r="A1169" s="40"/>
      <c r="B1169" s="40"/>
      <c r="C1169" s="441"/>
      <c r="D1169" s="441"/>
      <c r="E1169" s="441"/>
      <c r="F1169" s="441"/>
      <c r="H1169" s="441"/>
      <c r="I1169" s="441"/>
      <c r="J1169" s="441"/>
      <c r="K1169" s="441"/>
      <c r="L1169" s="441"/>
      <c r="M1169" s="441"/>
      <c r="N1169" s="441"/>
      <c r="O1169" s="441"/>
      <c r="P1169" s="441"/>
      <c r="Q1169" s="441"/>
      <c r="R1169" s="441"/>
      <c r="S1169" s="441"/>
      <c r="T1169" s="441"/>
      <c r="U1169" s="441"/>
      <c r="V1169" s="441"/>
      <c r="W1169" s="441"/>
      <c r="X1169" s="441"/>
      <c r="Y1169" s="441"/>
      <c r="Z1169" s="441"/>
      <c r="AA1169" s="436"/>
      <c r="AB1169" s="436"/>
      <c r="AC1169" s="436"/>
      <c r="AD1169" s="436"/>
      <c r="AE1169" s="436"/>
      <c r="AF1169" s="436"/>
      <c r="AG1169" s="436"/>
      <c r="AH1169" s="436"/>
      <c r="AI1169" s="436"/>
      <c r="AJ1169" s="436"/>
      <c r="AK1169" s="436"/>
      <c r="AL1169" s="436"/>
      <c r="AM1169" s="436"/>
      <c r="AN1169" s="436"/>
    </row>
    <row r="1170" spans="1:40" ht="13">
      <c r="A1170" s="40"/>
      <c r="B1170" s="40"/>
      <c r="C1170" s="441"/>
      <c r="D1170" s="441"/>
      <c r="E1170" s="441"/>
      <c r="F1170" s="441"/>
      <c r="H1170" s="441"/>
      <c r="I1170" s="441"/>
      <c r="J1170" s="441"/>
      <c r="K1170" s="441"/>
      <c r="L1170" s="441"/>
      <c r="M1170" s="441"/>
      <c r="N1170" s="441"/>
      <c r="O1170" s="441"/>
      <c r="P1170" s="441"/>
      <c r="Q1170" s="441"/>
      <c r="R1170" s="441"/>
      <c r="S1170" s="441"/>
      <c r="T1170" s="441"/>
      <c r="U1170" s="441"/>
      <c r="V1170" s="441"/>
      <c r="W1170" s="441"/>
      <c r="X1170" s="441"/>
      <c r="Y1170" s="441"/>
      <c r="Z1170" s="441"/>
      <c r="AA1170" s="436"/>
      <c r="AB1170" s="436"/>
      <c r="AC1170" s="436"/>
      <c r="AD1170" s="436"/>
      <c r="AE1170" s="436"/>
      <c r="AF1170" s="436"/>
      <c r="AG1170" s="436"/>
      <c r="AH1170" s="436"/>
      <c r="AI1170" s="436"/>
      <c r="AJ1170" s="436"/>
      <c r="AK1170" s="436"/>
      <c r="AL1170" s="436"/>
      <c r="AM1170" s="436"/>
      <c r="AN1170" s="436"/>
    </row>
    <row r="1171" spans="1:40" ht="13">
      <c r="A1171" s="40"/>
      <c r="B1171" s="40"/>
      <c r="C1171" s="441"/>
      <c r="D1171" s="441"/>
      <c r="E1171" s="441"/>
      <c r="F1171" s="441"/>
      <c r="H1171" s="441"/>
      <c r="I1171" s="441"/>
      <c r="J1171" s="441"/>
      <c r="K1171" s="441"/>
      <c r="L1171" s="441"/>
      <c r="M1171" s="441"/>
      <c r="N1171" s="441"/>
      <c r="O1171" s="441"/>
      <c r="P1171" s="441"/>
      <c r="Q1171" s="441"/>
      <c r="R1171" s="441"/>
      <c r="S1171" s="441"/>
      <c r="T1171" s="441"/>
      <c r="U1171" s="441"/>
      <c r="V1171" s="441"/>
      <c r="W1171" s="441"/>
      <c r="X1171" s="441"/>
      <c r="Y1171" s="441"/>
      <c r="Z1171" s="441"/>
      <c r="AA1171" s="436"/>
      <c r="AB1171" s="436"/>
      <c r="AC1171" s="436"/>
      <c r="AD1171" s="436"/>
      <c r="AE1171" s="436"/>
      <c r="AF1171" s="436"/>
      <c r="AG1171" s="436"/>
      <c r="AH1171" s="436"/>
      <c r="AI1171" s="436"/>
      <c r="AJ1171" s="436"/>
      <c r="AK1171" s="436"/>
      <c r="AL1171" s="436"/>
      <c r="AM1171" s="436"/>
      <c r="AN1171" s="436"/>
    </row>
    <row r="1172" spans="1:40" ht="13">
      <c r="A1172" s="40"/>
      <c r="B1172" s="40"/>
      <c r="C1172" s="441"/>
      <c r="D1172" s="441"/>
      <c r="E1172" s="441"/>
      <c r="F1172" s="441"/>
      <c r="H1172" s="441"/>
      <c r="I1172" s="441"/>
      <c r="J1172" s="441"/>
      <c r="K1172" s="441"/>
      <c r="L1172" s="441"/>
      <c r="M1172" s="441"/>
      <c r="N1172" s="441"/>
      <c r="O1172" s="441"/>
      <c r="P1172" s="441"/>
      <c r="Q1172" s="441"/>
      <c r="R1172" s="441"/>
      <c r="S1172" s="441"/>
      <c r="T1172" s="441"/>
      <c r="U1172" s="441"/>
      <c r="V1172" s="441"/>
      <c r="W1172" s="441"/>
      <c r="X1172" s="441"/>
      <c r="Y1172" s="441"/>
      <c r="Z1172" s="441"/>
      <c r="AA1172" s="436"/>
      <c r="AB1172" s="436"/>
      <c r="AC1172" s="436"/>
      <c r="AD1172" s="436"/>
      <c r="AE1172" s="436"/>
      <c r="AF1172" s="436"/>
      <c r="AG1172" s="436"/>
      <c r="AH1172" s="436"/>
      <c r="AI1172" s="436"/>
      <c r="AJ1172" s="436"/>
      <c r="AK1172" s="436"/>
      <c r="AL1172" s="436"/>
      <c r="AM1172" s="436"/>
      <c r="AN1172" s="436"/>
    </row>
    <row r="1173" spans="1:40" ht="13">
      <c r="A1173" s="40"/>
      <c r="B1173" s="40"/>
      <c r="C1173" s="441"/>
      <c r="D1173" s="441"/>
      <c r="E1173" s="441"/>
      <c r="F1173" s="441"/>
      <c r="H1173" s="441"/>
      <c r="I1173" s="441"/>
      <c r="J1173" s="441"/>
      <c r="K1173" s="441"/>
      <c r="L1173" s="441"/>
      <c r="M1173" s="441"/>
      <c r="N1173" s="441"/>
      <c r="O1173" s="441"/>
      <c r="P1173" s="441"/>
      <c r="Q1173" s="441"/>
      <c r="R1173" s="441"/>
      <c r="S1173" s="441"/>
      <c r="T1173" s="441"/>
      <c r="U1173" s="441"/>
      <c r="V1173" s="441"/>
      <c r="W1173" s="441"/>
      <c r="X1173" s="441"/>
      <c r="Y1173" s="441"/>
      <c r="Z1173" s="441"/>
      <c r="AA1173" s="436"/>
      <c r="AB1173" s="436"/>
      <c r="AC1173" s="436"/>
      <c r="AD1173" s="436"/>
      <c r="AE1173" s="436"/>
      <c r="AF1173" s="436"/>
      <c r="AG1173" s="436"/>
      <c r="AH1173" s="436"/>
      <c r="AI1173" s="436"/>
      <c r="AJ1173" s="436"/>
      <c r="AK1173" s="436"/>
      <c r="AL1173" s="436"/>
      <c r="AM1173" s="436"/>
      <c r="AN1173" s="436"/>
    </row>
    <row r="1174" spans="1:40" ht="13">
      <c r="A1174" s="40"/>
      <c r="B1174" s="40"/>
      <c r="C1174" s="441"/>
      <c r="D1174" s="441"/>
      <c r="E1174" s="441"/>
      <c r="F1174" s="441"/>
      <c r="H1174" s="441"/>
      <c r="I1174" s="441"/>
      <c r="J1174" s="441"/>
      <c r="K1174" s="441"/>
      <c r="L1174" s="441"/>
      <c r="M1174" s="441"/>
      <c r="N1174" s="441"/>
      <c r="O1174" s="441"/>
      <c r="P1174" s="441"/>
      <c r="Q1174" s="441"/>
      <c r="R1174" s="441"/>
      <c r="S1174" s="441"/>
      <c r="T1174" s="441"/>
      <c r="U1174" s="441"/>
      <c r="V1174" s="441"/>
      <c r="W1174" s="441"/>
      <c r="X1174" s="441"/>
      <c r="Y1174" s="441"/>
      <c r="Z1174" s="441"/>
      <c r="AA1174" s="436"/>
      <c r="AB1174" s="436"/>
      <c r="AC1174" s="436"/>
      <c r="AD1174" s="436"/>
      <c r="AE1174" s="436"/>
      <c r="AF1174" s="436"/>
      <c r="AG1174" s="436"/>
      <c r="AH1174" s="436"/>
      <c r="AI1174" s="436"/>
      <c r="AJ1174" s="436"/>
      <c r="AK1174" s="436"/>
      <c r="AL1174" s="436"/>
      <c r="AM1174" s="436"/>
      <c r="AN1174" s="436"/>
    </row>
    <row r="1175" spans="1:40" ht="13">
      <c r="A1175" s="40"/>
      <c r="B1175" s="40"/>
      <c r="C1175" s="441"/>
      <c r="D1175" s="441"/>
      <c r="E1175" s="441"/>
      <c r="F1175" s="441"/>
      <c r="H1175" s="441"/>
      <c r="I1175" s="441"/>
      <c r="J1175" s="441"/>
      <c r="K1175" s="441"/>
      <c r="L1175" s="441"/>
      <c r="M1175" s="441"/>
      <c r="N1175" s="441"/>
      <c r="O1175" s="441"/>
      <c r="P1175" s="441"/>
      <c r="Q1175" s="441"/>
      <c r="R1175" s="441"/>
      <c r="S1175" s="441"/>
      <c r="T1175" s="441"/>
      <c r="U1175" s="441"/>
      <c r="V1175" s="441"/>
      <c r="W1175" s="441"/>
      <c r="X1175" s="441"/>
      <c r="Y1175" s="441"/>
      <c r="Z1175" s="441"/>
      <c r="AA1175" s="436"/>
      <c r="AB1175" s="436"/>
      <c r="AC1175" s="436"/>
      <c r="AD1175" s="436"/>
      <c r="AE1175" s="436"/>
      <c r="AF1175" s="436"/>
      <c r="AG1175" s="436"/>
      <c r="AH1175" s="436"/>
      <c r="AI1175" s="436"/>
      <c r="AJ1175" s="436"/>
      <c r="AK1175" s="436"/>
      <c r="AL1175" s="436"/>
      <c r="AM1175" s="436"/>
      <c r="AN1175" s="436"/>
    </row>
    <row r="1176" spans="1:40" ht="13">
      <c r="A1176" s="40"/>
      <c r="B1176" s="40"/>
      <c r="C1176" s="441"/>
      <c r="D1176" s="441"/>
      <c r="E1176" s="441"/>
      <c r="F1176" s="441"/>
      <c r="H1176" s="441"/>
      <c r="I1176" s="441"/>
      <c r="J1176" s="441"/>
      <c r="K1176" s="441"/>
      <c r="L1176" s="441"/>
      <c r="M1176" s="441"/>
      <c r="N1176" s="441"/>
      <c r="O1176" s="441"/>
      <c r="P1176" s="441"/>
      <c r="Q1176" s="441"/>
      <c r="R1176" s="441"/>
      <c r="S1176" s="441"/>
      <c r="T1176" s="441"/>
      <c r="U1176" s="441"/>
      <c r="V1176" s="441"/>
      <c r="W1176" s="441"/>
      <c r="X1176" s="441"/>
      <c r="Y1176" s="441"/>
      <c r="Z1176" s="441"/>
      <c r="AA1176" s="436"/>
      <c r="AB1176" s="436"/>
      <c r="AC1176" s="436"/>
      <c r="AD1176" s="436"/>
      <c r="AE1176" s="436"/>
      <c r="AF1176" s="436"/>
      <c r="AG1176" s="436"/>
      <c r="AH1176" s="436"/>
      <c r="AI1176" s="436"/>
      <c r="AJ1176" s="436"/>
      <c r="AK1176" s="436"/>
      <c r="AL1176" s="436"/>
      <c r="AM1176" s="436"/>
      <c r="AN1176" s="436"/>
    </row>
    <row r="1177" spans="1:40" ht="13">
      <c r="A1177" s="40"/>
      <c r="B1177" s="40"/>
      <c r="C1177" s="441"/>
      <c r="D1177" s="441"/>
      <c r="E1177" s="441"/>
      <c r="F1177" s="441"/>
      <c r="H1177" s="441"/>
      <c r="I1177" s="441"/>
      <c r="J1177" s="441"/>
      <c r="K1177" s="441"/>
      <c r="L1177" s="441"/>
      <c r="M1177" s="441"/>
      <c r="N1177" s="441"/>
      <c r="O1177" s="441"/>
      <c r="P1177" s="441"/>
      <c r="Q1177" s="441"/>
      <c r="R1177" s="441"/>
      <c r="S1177" s="441"/>
      <c r="T1177" s="441"/>
      <c r="U1177" s="441"/>
      <c r="V1177" s="441"/>
      <c r="W1177" s="441"/>
      <c r="X1177" s="441"/>
      <c r="Y1177" s="441"/>
      <c r="Z1177" s="441"/>
      <c r="AA1177" s="436"/>
      <c r="AB1177" s="436"/>
      <c r="AC1177" s="436"/>
      <c r="AD1177" s="436"/>
      <c r="AE1177" s="436"/>
      <c r="AF1177" s="436"/>
      <c r="AG1177" s="436"/>
      <c r="AH1177" s="436"/>
      <c r="AI1177" s="436"/>
      <c r="AJ1177" s="436"/>
      <c r="AK1177" s="436"/>
      <c r="AL1177" s="436"/>
      <c r="AM1177" s="436"/>
      <c r="AN1177" s="436"/>
    </row>
    <row r="1178" spans="1:40" ht="13">
      <c r="A1178" s="40"/>
      <c r="B1178" s="40"/>
      <c r="C1178" s="441"/>
      <c r="D1178" s="441"/>
      <c r="E1178" s="441"/>
      <c r="F1178" s="441"/>
      <c r="H1178" s="441"/>
      <c r="I1178" s="441"/>
      <c r="J1178" s="441"/>
      <c r="K1178" s="441"/>
      <c r="L1178" s="441"/>
      <c r="M1178" s="441"/>
      <c r="N1178" s="441"/>
      <c r="O1178" s="441"/>
      <c r="P1178" s="441"/>
      <c r="Q1178" s="441"/>
      <c r="R1178" s="441"/>
      <c r="S1178" s="441"/>
      <c r="T1178" s="441"/>
      <c r="U1178" s="441"/>
      <c r="V1178" s="441"/>
      <c r="W1178" s="441"/>
      <c r="X1178" s="441"/>
      <c r="Y1178" s="441"/>
      <c r="Z1178" s="441"/>
      <c r="AA1178" s="436"/>
      <c r="AB1178" s="436"/>
      <c r="AC1178" s="436"/>
      <c r="AD1178" s="436"/>
      <c r="AE1178" s="436"/>
      <c r="AF1178" s="436"/>
      <c r="AG1178" s="436"/>
      <c r="AH1178" s="436"/>
      <c r="AI1178" s="436"/>
      <c r="AJ1178" s="436"/>
      <c r="AK1178" s="436"/>
      <c r="AL1178" s="436"/>
      <c r="AM1178" s="436"/>
      <c r="AN1178" s="436"/>
    </row>
    <row r="1179" spans="1:40" ht="13">
      <c r="A1179" s="40"/>
      <c r="B1179" s="40"/>
      <c r="C1179" s="441"/>
      <c r="D1179" s="441"/>
      <c r="E1179" s="441"/>
      <c r="F1179" s="441"/>
      <c r="H1179" s="441"/>
      <c r="I1179" s="441"/>
      <c r="J1179" s="441"/>
      <c r="K1179" s="441"/>
      <c r="L1179" s="441"/>
      <c r="M1179" s="441"/>
      <c r="N1179" s="441"/>
      <c r="O1179" s="441"/>
      <c r="P1179" s="441"/>
      <c r="Q1179" s="441"/>
      <c r="R1179" s="441"/>
      <c r="S1179" s="441"/>
      <c r="T1179" s="441"/>
      <c r="U1179" s="441"/>
      <c r="V1179" s="441"/>
      <c r="W1179" s="441"/>
      <c r="X1179" s="441"/>
      <c r="Y1179" s="441"/>
      <c r="Z1179" s="441"/>
      <c r="AA1179" s="436"/>
      <c r="AB1179" s="436"/>
      <c r="AC1179" s="436"/>
      <c r="AD1179" s="436"/>
      <c r="AE1179" s="436"/>
      <c r="AF1179" s="436"/>
      <c r="AG1179" s="436"/>
      <c r="AH1179" s="436"/>
      <c r="AI1179" s="436"/>
      <c r="AJ1179" s="436"/>
      <c r="AK1179" s="436"/>
      <c r="AL1179" s="436"/>
      <c r="AM1179" s="436"/>
      <c r="AN1179" s="436"/>
    </row>
    <row r="1180" spans="1:40" ht="13">
      <c r="A1180" s="40"/>
      <c r="B1180" s="40"/>
      <c r="C1180" s="441"/>
      <c r="D1180" s="441"/>
      <c r="E1180" s="441"/>
      <c r="F1180" s="441"/>
      <c r="H1180" s="441"/>
      <c r="I1180" s="441"/>
      <c r="J1180" s="441"/>
      <c r="K1180" s="441"/>
      <c r="L1180" s="441"/>
      <c r="M1180" s="441"/>
      <c r="N1180" s="441"/>
      <c r="O1180" s="441"/>
      <c r="P1180" s="441"/>
      <c r="Q1180" s="441"/>
      <c r="R1180" s="441"/>
      <c r="S1180" s="441"/>
      <c r="T1180" s="441"/>
      <c r="U1180" s="441"/>
      <c r="V1180" s="441"/>
      <c r="W1180" s="441"/>
      <c r="X1180" s="441"/>
      <c r="Y1180" s="441"/>
      <c r="Z1180" s="441"/>
      <c r="AA1180" s="436"/>
      <c r="AB1180" s="436"/>
      <c r="AC1180" s="436"/>
      <c r="AD1180" s="436"/>
      <c r="AE1180" s="436"/>
      <c r="AF1180" s="436"/>
      <c r="AG1180" s="436"/>
      <c r="AH1180" s="436"/>
      <c r="AI1180" s="436"/>
      <c r="AJ1180" s="436"/>
      <c r="AK1180" s="436"/>
      <c r="AL1180" s="436"/>
      <c r="AM1180" s="436"/>
      <c r="AN1180" s="436"/>
    </row>
    <row r="1181" spans="1:40" ht="13">
      <c r="A1181" s="40"/>
      <c r="B1181" s="40"/>
      <c r="C1181" s="441"/>
      <c r="D1181" s="441"/>
      <c r="E1181" s="441"/>
      <c r="F1181" s="441"/>
      <c r="H1181" s="441"/>
      <c r="I1181" s="441"/>
      <c r="J1181" s="441"/>
      <c r="K1181" s="441"/>
      <c r="L1181" s="441"/>
      <c r="M1181" s="441"/>
      <c r="N1181" s="441"/>
      <c r="O1181" s="441"/>
      <c r="P1181" s="441"/>
      <c r="Q1181" s="441"/>
      <c r="R1181" s="441"/>
      <c r="S1181" s="441"/>
      <c r="T1181" s="441"/>
      <c r="U1181" s="441"/>
      <c r="V1181" s="441"/>
      <c r="W1181" s="441"/>
      <c r="X1181" s="441"/>
      <c r="Y1181" s="441"/>
      <c r="Z1181" s="441"/>
      <c r="AA1181" s="436"/>
      <c r="AB1181" s="436"/>
      <c r="AC1181" s="436"/>
      <c r="AD1181" s="436"/>
      <c r="AE1181" s="436"/>
      <c r="AF1181" s="436"/>
      <c r="AG1181" s="436"/>
      <c r="AH1181" s="436"/>
      <c r="AI1181" s="436"/>
      <c r="AJ1181" s="436"/>
      <c r="AK1181" s="436"/>
      <c r="AL1181" s="436"/>
      <c r="AM1181" s="436"/>
      <c r="AN1181" s="436"/>
    </row>
    <row r="1182" spans="1:40" ht="13">
      <c r="A1182" s="40"/>
      <c r="B1182" s="40"/>
      <c r="C1182" s="441"/>
      <c r="D1182" s="441"/>
      <c r="E1182" s="441"/>
      <c r="F1182" s="441"/>
      <c r="H1182" s="441"/>
      <c r="I1182" s="441"/>
      <c r="J1182" s="441"/>
      <c r="K1182" s="441"/>
      <c r="L1182" s="441"/>
      <c r="M1182" s="441"/>
      <c r="N1182" s="441"/>
      <c r="O1182" s="441"/>
      <c r="P1182" s="441"/>
      <c r="Q1182" s="441"/>
      <c r="R1182" s="441"/>
      <c r="S1182" s="441"/>
      <c r="T1182" s="441"/>
      <c r="U1182" s="441"/>
      <c r="V1182" s="441"/>
      <c r="W1182" s="441"/>
      <c r="X1182" s="441"/>
      <c r="Y1182" s="441"/>
      <c r="Z1182" s="441"/>
      <c r="AA1182" s="436"/>
      <c r="AB1182" s="436"/>
      <c r="AC1182" s="436"/>
      <c r="AD1182" s="436"/>
      <c r="AE1182" s="436"/>
      <c r="AF1182" s="436"/>
      <c r="AG1182" s="436"/>
      <c r="AH1182" s="436"/>
      <c r="AI1182" s="436"/>
      <c r="AJ1182" s="436"/>
      <c r="AK1182" s="436"/>
      <c r="AL1182" s="436"/>
      <c r="AM1182" s="436"/>
      <c r="AN1182" s="436"/>
    </row>
    <row r="1183" spans="1:40" ht="13">
      <c r="A1183" s="40"/>
      <c r="B1183" s="40"/>
      <c r="C1183" s="441"/>
      <c r="D1183" s="441"/>
      <c r="E1183" s="441"/>
      <c r="F1183" s="441"/>
      <c r="H1183" s="441"/>
      <c r="I1183" s="441"/>
      <c r="J1183" s="441"/>
      <c r="K1183" s="441"/>
      <c r="L1183" s="441"/>
      <c r="M1183" s="441"/>
      <c r="N1183" s="441"/>
      <c r="O1183" s="441"/>
      <c r="P1183" s="441"/>
      <c r="Q1183" s="441"/>
      <c r="R1183" s="441"/>
      <c r="S1183" s="441"/>
      <c r="T1183" s="441"/>
      <c r="U1183" s="441"/>
      <c r="V1183" s="441"/>
      <c r="W1183" s="441"/>
      <c r="X1183" s="441"/>
      <c r="Y1183" s="441"/>
      <c r="Z1183" s="441"/>
      <c r="AA1183" s="436"/>
      <c r="AB1183" s="436"/>
      <c r="AC1183" s="436"/>
      <c r="AD1183" s="436"/>
      <c r="AE1183" s="436"/>
      <c r="AF1183" s="436"/>
      <c r="AG1183" s="436"/>
      <c r="AH1183" s="436"/>
      <c r="AI1183" s="436"/>
      <c r="AJ1183" s="436"/>
      <c r="AK1183" s="436"/>
      <c r="AL1183" s="436"/>
      <c r="AM1183" s="436"/>
      <c r="AN1183" s="436"/>
    </row>
    <row r="1184" spans="1:40" ht="13">
      <c r="A1184" s="40"/>
      <c r="B1184" s="40"/>
      <c r="C1184" s="441"/>
      <c r="D1184" s="441"/>
      <c r="E1184" s="441"/>
      <c r="F1184" s="441"/>
      <c r="H1184" s="441"/>
      <c r="I1184" s="441"/>
      <c r="J1184" s="441"/>
      <c r="K1184" s="441"/>
      <c r="L1184" s="441"/>
      <c r="M1184" s="441"/>
      <c r="N1184" s="441"/>
      <c r="O1184" s="441"/>
      <c r="P1184" s="441"/>
      <c r="Q1184" s="441"/>
      <c r="R1184" s="441"/>
      <c r="S1184" s="441"/>
      <c r="T1184" s="441"/>
      <c r="U1184" s="441"/>
      <c r="V1184" s="441"/>
      <c r="W1184" s="441"/>
      <c r="X1184" s="441"/>
      <c r="Y1184" s="441"/>
      <c r="Z1184" s="441"/>
      <c r="AA1184" s="436"/>
      <c r="AB1184" s="436"/>
      <c r="AC1184" s="436"/>
      <c r="AD1184" s="436"/>
      <c r="AE1184" s="436"/>
      <c r="AF1184" s="436"/>
      <c r="AG1184" s="436"/>
      <c r="AH1184" s="436"/>
      <c r="AI1184" s="436"/>
      <c r="AJ1184" s="436"/>
      <c r="AK1184" s="436"/>
      <c r="AL1184" s="436"/>
      <c r="AM1184" s="436"/>
      <c r="AN1184" s="436"/>
    </row>
    <row r="1185" spans="1:40" ht="13">
      <c r="A1185" s="40"/>
      <c r="B1185" s="40"/>
      <c r="C1185" s="441"/>
      <c r="D1185" s="441"/>
      <c r="E1185" s="441"/>
      <c r="F1185" s="441"/>
      <c r="H1185" s="441"/>
      <c r="I1185" s="441"/>
      <c r="J1185" s="441"/>
      <c r="K1185" s="441"/>
      <c r="L1185" s="441"/>
      <c r="M1185" s="441"/>
      <c r="N1185" s="441"/>
      <c r="O1185" s="441"/>
      <c r="P1185" s="441"/>
      <c r="Q1185" s="441"/>
      <c r="R1185" s="441"/>
      <c r="S1185" s="441"/>
      <c r="T1185" s="441"/>
      <c r="U1185" s="441"/>
      <c r="V1185" s="441"/>
      <c r="W1185" s="441"/>
      <c r="X1185" s="441"/>
      <c r="Y1185" s="441"/>
      <c r="Z1185" s="441"/>
      <c r="AA1185" s="436"/>
      <c r="AB1185" s="436"/>
      <c r="AC1185" s="436"/>
      <c r="AD1185" s="436"/>
      <c r="AE1185" s="436"/>
      <c r="AF1185" s="436"/>
      <c r="AG1185" s="436"/>
      <c r="AH1185" s="436"/>
      <c r="AI1185" s="436"/>
      <c r="AJ1185" s="436"/>
      <c r="AK1185" s="436"/>
      <c r="AL1185" s="436"/>
      <c r="AM1185" s="436"/>
      <c r="AN1185" s="436"/>
    </row>
    <row r="1186" spans="1:40" ht="13">
      <c r="A1186" s="40"/>
      <c r="B1186" s="40"/>
      <c r="C1186" s="441"/>
      <c r="D1186" s="441"/>
      <c r="E1186" s="441"/>
      <c r="F1186" s="441"/>
      <c r="H1186" s="441"/>
      <c r="I1186" s="441"/>
      <c r="J1186" s="441"/>
      <c r="K1186" s="441"/>
      <c r="L1186" s="441"/>
      <c r="M1186" s="441"/>
      <c r="N1186" s="441"/>
      <c r="O1186" s="441"/>
      <c r="P1186" s="441"/>
      <c r="Q1186" s="441"/>
      <c r="R1186" s="441"/>
      <c r="S1186" s="441"/>
      <c r="T1186" s="441"/>
      <c r="U1186" s="441"/>
      <c r="V1186" s="441"/>
      <c r="W1186" s="441"/>
      <c r="X1186" s="441"/>
      <c r="Y1186" s="441"/>
      <c r="Z1186" s="441"/>
      <c r="AA1186" s="436"/>
      <c r="AB1186" s="436"/>
      <c r="AC1186" s="436"/>
      <c r="AD1186" s="436"/>
      <c r="AE1186" s="436"/>
      <c r="AF1186" s="436"/>
      <c r="AG1186" s="436"/>
      <c r="AH1186" s="436"/>
      <c r="AI1186" s="436"/>
      <c r="AJ1186" s="436"/>
      <c r="AK1186" s="436"/>
      <c r="AL1186" s="436"/>
      <c r="AM1186" s="436"/>
      <c r="AN1186" s="436"/>
    </row>
    <row r="1187" spans="1:40" ht="13">
      <c r="A1187" s="40"/>
      <c r="B1187" s="40"/>
      <c r="C1187" s="441"/>
      <c r="D1187" s="441"/>
      <c r="E1187" s="441"/>
      <c r="F1187" s="441"/>
      <c r="H1187" s="441"/>
      <c r="I1187" s="441"/>
      <c r="J1187" s="441"/>
      <c r="K1187" s="441"/>
      <c r="L1187" s="441"/>
      <c r="M1187" s="441"/>
      <c r="N1187" s="441"/>
      <c r="O1187" s="441"/>
      <c r="P1187" s="441"/>
      <c r="Q1187" s="441"/>
      <c r="R1187" s="441"/>
      <c r="S1187" s="441"/>
      <c r="T1187" s="441"/>
      <c r="U1187" s="441"/>
      <c r="V1187" s="441"/>
      <c r="W1187" s="441"/>
      <c r="X1187" s="441"/>
      <c r="Y1187" s="441"/>
      <c r="Z1187" s="441"/>
      <c r="AA1187" s="436"/>
      <c r="AB1187" s="436"/>
      <c r="AC1187" s="436"/>
      <c r="AD1187" s="436"/>
      <c r="AE1187" s="436"/>
      <c r="AF1187" s="436"/>
      <c r="AG1187" s="436"/>
      <c r="AH1187" s="436"/>
      <c r="AI1187" s="436"/>
      <c r="AJ1187" s="436"/>
      <c r="AK1187" s="436"/>
      <c r="AL1187" s="436"/>
      <c r="AM1187" s="436"/>
      <c r="AN1187" s="436"/>
    </row>
    <row r="1188" spans="1:40" ht="13">
      <c r="A1188" s="40"/>
      <c r="B1188" s="40"/>
      <c r="C1188" s="441"/>
      <c r="D1188" s="441"/>
      <c r="E1188" s="441"/>
      <c r="F1188" s="441"/>
      <c r="H1188" s="441"/>
      <c r="I1188" s="441"/>
      <c r="J1188" s="441"/>
      <c r="K1188" s="441"/>
      <c r="L1188" s="441"/>
      <c r="M1188" s="441"/>
      <c r="N1188" s="441"/>
      <c r="O1188" s="441"/>
      <c r="P1188" s="441"/>
      <c r="Q1188" s="441"/>
      <c r="R1188" s="441"/>
      <c r="S1188" s="441"/>
      <c r="T1188" s="441"/>
      <c r="U1188" s="441"/>
      <c r="V1188" s="441"/>
      <c r="W1188" s="441"/>
      <c r="X1188" s="441"/>
      <c r="Y1188" s="441"/>
      <c r="Z1188" s="441"/>
      <c r="AA1188" s="436"/>
      <c r="AB1188" s="436"/>
      <c r="AC1188" s="436"/>
      <c r="AD1188" s="436"/>
      <c r="AE1188" s="436"/>
      <c r="AF1188" s="436"/>
      <c r="AG1188" s="436"/>
      <c r="AH1188" s="436"/>
      <c r="AI1188" s="436"/>
      <c r="AJ1188" s="436"/>
      <c r="AK1188" s="436"/>
      <c r="AL1188" s="436"/>
      <c r="AM1188" s="436"/>
      <c r="AN1188" s="436"/>
    </row>
    <row r="1189" spans="1:40" ht="13">
      <c r="A1189" s="40"/>
      <c r="B1189" s="40"/>
      <c r="C1189" s="441"/>
      <c r="D1189" s="441"/>
      <c r="E1189" s="441"/>
      <c r="F1189" s="441"/>
      <c r="H1189" s="441"/>
      <c r="I1189" s="441"/>
      <c r="J1189" s="441"/>
      <c r="K1189" s="441"/>
      <c r="L1189" s="441"/>
      <c r="M1189" s="441"/>
      <c r="N1189" s="441"/>
      <c r="O1189" s="441"/>
      <c r="P1189" s="441"/>
      <c r="Q1189" s="441"/>
      <c r="R1189" s="441"/>
      <c r="S1189" s="441"/>
      <c r="T1189" s="441"/>
      <c r="U1189" s="441"/>
      <c r="V1189" s="441"/>
      <c r="W1189" s="441"/>
      <c r="X1189" s="441"/>
      <c r="Y1189" s="441"/>
      <c r="Z1189" s="441"/>
      <c r="AA1189" s="436"/>
      <c r="AB1189" s="436"/>
      <c r="AC1189" s="436"/>
      <c r="AD1189" s="436"/>
      <c r="AE1189" s="436"/>
      <c r="AF1189" s="436"/>
      <c r="AG1189" s="436"/>
      <c r="AH1189" s="436"/>
      <c r="AI1189" s="436"/>
      <c r="AJ1189" s="436"/>
      <c r="AK1189" s="436"/>
      <c r="AL1189" s="436"/>
      <c r="AM1189" s="436"/>
      <c r="AN1189" s="436"/>
    </row>
    <row r="1190" spans="1:40" ht="13">
      <c r="A1190" s="40"/>
      <c r="B1190" s="40"/>
      <c r="C1190" s="441"/>
      <c r="D1190" s="441"/>
      <c r="E1190" s="441"/>
      <c r="F1190" s="441"/>
      <c r="H1190" s="441"/>
      <c r="I1190" s="441"/>
      <c r="J1190" s="441"/>
      <c r="K1190" s="441"/>
      <c r="L1190" s="441"/>
      <c r="M1190" s="441"/>
      <c r="N1190" s="441"/>
      <c r="O1190" s="441"/>
      <c r="P1190" s="441"/>
      <c r="Q1190" s="441"/>
      <c r="R1190" s="441"/>
      <c r="S1190" s="441"/>
      <c r="T1190" s="441"/>
      <c r="U1190" s="441"/>
      <c r="V1190" s="441"/>
      <c r="W1190" s="441"/>
      <c r="X1190" s="441"/>
      <c r="Y1190" s="441"/>
      <c r="Z1190" s="441"/>
      <c r="AA1190" s="436"/>
      <c r="AB1190" s="436"/>
      <c r="AC1190" s="436"/>
      <c r="AD1190" s="436"/>
      <c r="AE1190" s="436"/>
      <c r="AF1190" s="436"/>
      <c r="AG1190" s="436"/>
      <c r="AH1190" s="436"/>
      <c r="AI1190" s="436"/>
      <c r="AJ1190" s="436"/>
      <c r="AK1190" s="436"/>
      <c r="AL1190" s="436"/>
      <c r="AM1190" s="436"/>
      <c r="AN1190" s="436"/>
    </row>
    <row r="1191" spans="1:40" ht="13">
      <c r="A1191" s="40"/>
      <c r="B1191" s="40"/>
      <c r="C1191" s="441"/>
      <c r="D1191" s="441"/>
      <c r="E1191" s="441"/>
      <c r="F1191" s="441"/>
      <c r="H1191" s="441"/>
      <c r="I1191" s="441"/>
      <c r="J1191" s="441"/>
      <c r="K1191" s="441"/>
      <c r="L1191" s="441"/>
      <c r="M1191" s="441"/>
      <c r="N1191" s="441"/>
      <c r="O1191" s="441"/>
      <c r="P1191" s="441"/>
      <c r="Q1191" s="441"/>
      <c r="R1191" s="441"/>
      <c r="S1191" s="441"/>
      <c r="T1191" s="441"/>
      <c r="U1191" s="441"/>
      <c r="V1191" s="441"/>
      <c r="W1191" s="441"/>
      <c r="X1191" s="441"/>
      <c r="Y1191" s="441"/>
      <c r="Z1191" s="441"/>
      <c r="AA1191" s="436"/>
      <c r="AB1191" s="436"/>
      <c r="AC1191" s="436"/>
      <c r="AD1191" s="436"/>
      <c r="AE1191" s="436"/>
      <c r="AF1191" s="436"/>
      <c r="AG1191" s="436"/>
      <c r="AH1191" s="436"/>
      <c r="AI1191" s="436"/>
      <c r="AJ1191" s="436"/>
      <c r="AK1191" s="436"/>
      <c r="AL1191" s="436"/>
      <c r="AM1191" s="436"/>
      <c r="AN1191" s="436"/>
    </row>
    <row r="1192" spans="1:40" ht="13">
      <c r="A1192" s="40"/>
      <c r="B1192" s="40"/>
      <c r="C1192" s="441"/>
      <c r="D1192" s="441"/>
      <c r="E1192" s="441"/>
      <c r="F1192" s="441"/>
      <c r="H1192" s="441"/>
      <c r="I1192" s="441"/>
      <c r="J1192" s="441"/>
      <c r="K1192" s="441"/>
      <c r="L1192" s="441"/>
      <c r="M1192" s="441"/>
      <c r="N1192" s="441"/>
      <c r="O1192" s="441"/>
      <c r="P1192" s="441"/>
      <c r="Q1192" s="441"/>
      <c r="R1192" s="441"/>
      <c r="S1192" s="441"/>
      <c r="T1192" s="441"/>
      <c r="U1192" s="441"/>
      <c r="V1192" s="441"/>
      <c r="W1192" s="441"/>
      <c r="X1192" s="441"/>
      <c r="Y1192" s="441"/>
      <c r="Z1192" s="441"/>
      <c r="AA1192" s="436"/>
      <c r="AB1192" s="436"/>
      <c r="AC1192" s="436"/>
      <c r="AD1192" s="436"/>
      <c r="AE1192" s="436"/>
      <c r="AF1192" s="436"/>
      <c r="AG1192" s="436"/>
      <c r="AH1192" s="436"/>
      <c r="AI1192" s="436"/>
      <c r="AJ1192" s="436"/>
      <c r="AK1192" s="436"/>
      <c r="AL1192" s="436"/>
      <c r="AM1192" s="436"/>
      <c r="AN1192" s="436"/>
    </row>
    <row r="1193" spans="1:40" ht="13">
      <c r="A1193" s="40"/>
      <c r="B1193" s="40"/>
      <c r="C1193" s="441"/>
      <c r="D1193" s="441"/>
      <c r="E1193" s="441"/>
      <c r="F1193" s="441"/>
      <c r="H1193" s="441"/>
      <c r="I1193" s="441"/>
      <c r="J1193" s="441"/>
      <c r="K1193" s="441"/>
      <c r="L1193" s="441"/>
      <c r="M1193" s="441"/>
      <c r="N1193" s="441"/>
      <c r="O1193" s="441"/>
      <c r="P1193" s="441"/>
      <c r="Q1193" s="441"/>
      <c r="R1193" s="441"/>
      <c r="S1193" s="441"/>
      <c r="T1193" s="441"/>
      <c r="U1193" s="441"/>
      <c r="V1193" s="441"/>
      <c r="W1193" s="441"/>
      <c r="X1193" s="441"/>
      <c r="Y1193" s="441"/>
      <c r="Z1193" s="441"/>
      <c r="AA1193" s="436"/>
      <c r="AB1193" s="436"/>
      <c r="AC1193" s="436"/>
      <c r="AD1193" s="436"/>
      <c r="AE1193" s="436"/>
      <c r="AF1193" s="436"/>
      <c r="AG1193" s="436"/>
      <c r="AH1193" s="436"/>
      <c r="AI1193" s="436"/>
      <c r="AJ1193" s="436"/>
      <c r="AK1193" s="436"/>
      <c r="AL1193" s="436"/>
      <c r="AM1193" s="436"/>
      <c r="AN1193" s="436"/>
    </row>
    <row r="1194" spans="1:40" ht="13">
      <c r="A1194" s="40"/>
      <c r="B1194" s="40"/>
      <c r="C1194" s="441"/>
      <c r="D1194" s="441"/>
      <c r="E1194" s="441"/>
      <c r="F1194" s="441"/>
      <c r="H1194" s="441"/>
      <c r="I1194" s="441"/>
      <c r="J1194" s="441"/>
      <c r="K1194" s="441"/>
      <c r="L1194" s="441"/>
      <c r="M1194" s="441"/>
      <c r="N1194" s="441"/>
      <c r="O1194" s="441"/>
      <c r="P1194" s="441"/>
      <c r="Q1194" s="441"/>
      <c r="R1194" s="441"/>
      <c r="S1194" s="441"/>
      <c r="T1194" s="441"/>
      <c r="U1194" s="441"/>
      <c r="V1194" s="441"/>
      <c r="W1194" s="441"/>
      <c r="X1194" s="441"/>
      <c r="Y1194" s="441"/>
      <c r="Z1194" s="441"/>
      <c r="AA1194" s="436"/>
      <c r="AB1194" s="436"/>
      <c r="AC1194" s="436"/>
      <c r="AD1194" s="436"/>
      <c r="AE1194" s="436"/>
      <c r="AF1194" s="436"/>
      <c r="AG1194" s="436"/>
      <c r="AH1194" s="436"/>
      <c r="AI1194" s="436"/>
      <c r="AJ1194" s="436"/>
      <c r="AK1194" s="436"/>
      <c r="AL1194" s="436"/>
      <c r="AM1194" s="436"/>
      <c r="AN1194" s="436"/>
    </row>
    <row r="1195" spans="1:40" ht="13">
      <c r="A1195" s="40"/>
      <c r="B1195" s="40"/>
      <c r="C1195" s="441"/>
      <c r="D1195" s="441"/>
      <c r="E1195" s="441"/>
      <c r="F1195" s="441"/>
      <c r="H1195" s="441"/>
      <c r="I1195" s="441"/>
      <c r="J1195" s="441"/>
      <c r="K1195" s="441"/>
      <c r="L1195" s="441"/>
      <c r="M1195" s="441"/>
      <c r="N1195" s="441"/>
      <c r="O1195" s="441"/>
      <c r="P1195" s="441"/>
      <c r="Q1195" s="441"/>
      <c r="R1195" s="441"/>
      <c r="S1195" s="441"/>
      <c r="T1195" s="441"/>
      <c r="U1195" s="441"/>
      <c r="V1195" s="441"/>
      <c r="W1195" s="441"/>
      <c r="X1195" s="441"/>
      <c r="Y1195" s="441"/>
      <c r="Z1195" s="441"/>
      <c r="AA1195" s="436"/>
      <c r="AB1195" s="436"/>
      <c r="AC1195" s="436"/>
      <c r="AD1195" s="436"/>
      <c r="AE1195" s="436"/>
      <c r="AF1195" s="436"/>
      <c r="AG1195" s="436"/>
      <c r="AH1195" s="436"/>
      <c r="AI1195" s="436"/>
      <c r="AJ1195" s="436"/>
      <c r="AK1195" s="436"/>
      <c r="AL1195" s="436"/>
      <c r="AM1195" s="436"/>
      <c r="AN1195" s="436"/>
    </row>
    <row r="1196" spans="1:40" ht="13">
      <c r="A1196" s="40"/>
      <c r="B1196" s="40"/>
      <c r="C1196" s="441"/>
      <c r="D1196" s="441"/>
      <c r="E1196" s="441"/>
      <c r="F1196" s="441"/>
      <c r="H1196" s="441"/>
      <c r="I1196" s="441"/>
      <c r="J1196" s="441"/>
      <c r="K1196" s="441"/>
      <c r="L1196" s="441"/>
      <c r="M1196" s="441"/>
      <c r="N1196" s="441"/>
      <c r="O1196" s="441"/>
      <c r="P1196" s="441"/>
      <c r="Q1196" s="441"/>
      <c r="R1196" s="441"/>
      <c r="S1196" s="441"/>
      <c r="T1196" s="441"/>
      <c r="U1196" s="441"/>
      <c r="V1196" s="441"/>
      <c r="W1196" s="441"/>
      <c r="X1196" s="441"/>
      <c r="Y1196" s="441"/>
      <c r="Z1196" s="441"/>
      <c r="AA1196" s="436"/>
      <c r="AB1196" s="436"/>
      <c r="AC1196" s="436"/>
      <c r="AD1196" s="436"/>
      <c r="AE1196" s="436"/>
      <c r="AF1196" s="436"/>
      <c r="AG1196" s="436"/>
      <c r="AH1196" s="436"/>
      <c r="AI1196" s="436"/>
      <c r="AJ1196" s="436"/>
      <c r="AK1196" s="436"/>
      <c r="AL1196" s="436"/>
      <c r="AM1196" s="436"/>
      <c r="AN1196" s="436"/>
    </row>
    <row r="1197" spans="1:40" ht="13">
      <c r="A1197" s="40"/>
      <c r="B1197" s="40"/>
      <c r="C1197" s="441"/>
      <c r="D1197" s="441"/>
      <c r="E1197" s="441"/>
      <c r="F1197" s="441"/>
      <c r="H1197" s="441"/>
      <c r="I1197" s="441"/>
      <c r="J1197" s="441"/>
      <c r="K1197" s="441"/>
      <c r="L1197" s="441"/>
      <c r="M1197" s="441"/>
      <c r="N1197" s="441"/>
      <c r="O1197" s="441"/>
      <c r="P1197" s="441"/>
      <c r="Q1197" s="441"/>
      <c r="R1197" s="441"/>
      <c r="S1197" s="441"/>
      <c r="T1197" s="441"/>
      <c r="U1197" s="441"/>
      <c r="V1197" s="441"/>
      <c r="W1197" s="441"/>
      <c r="X1197" s="441"/>
      <c r="Y1197" s="441"/>
      <c r="Z1197" s="441"/>
      <c r="AA1197" s="436"/>
      <c r="AB1197" s="436"/>
      <c r="AC1197" s="436"/>
      <c r="AD1197" s="436"/>
      <c r="AE1197" s="436"/>
      <c r="AF1197" s="436"/>
      <c r="AG1197" s="436"/>
      <c r="AH1197" s="436"/>
      <c r="AI1197" s="436"/>
      <c r="AJ1197" s="436"/>
      <c r="AK1197" s="436"/>
      <c r="AL1197" s="436"/>
      <c r="AM1197" s="436"/>
      <c r="AN1197" s="436"/>
    </row>
    <row r="1198" spans="1:40" ht="13">
      <c r="A1198" s="40"/>
      <c r="B1198" s="40"/>
      <c r="C1198" s="441"/>
      <c r="D1198" s="441"/>
      <c r="E1198" s="441"/>
      <c r="F1198" s="441"/>
      <c r="H1198" s="441"/>
      <c r="I1198" s="441"/>
      <c r="J1198" s="441"/>
      <c r="K1198" s="441"/>
      <c r="L1198" s="441"/>
      <c r="M1198" s="441"/>
      <c r="N1198" s="441"/>
      <c r="O1198" s="441"/>
      <c r="P1198" s="441"/>
      <c r="Q1198" s="441"/>
      <c r="R1198" s="441"/>
      <c r="S1198" s="441"/>
      <c r="T1198" s="441"/>
      <c r="U1198" s="441"/>
      <c r="V1198" s="441"/>
      <c r="W1198" s="441"/>
      <c r="X1198" s="441"/>
      <c r="Y1198" s="441"/>
      <c r="Z1198" s="441"/>
      <c r="AA1198" s="436"/>
      <c r="AB1198" s="436"/>
      <c r="AC1198" s="436"/>
      <c r="AD1198" s="436"/>
      <c r="AE1198" s="436"/>
      <c r="AF1198" s="436"/>
      <c r="AG1198" s="436"/>
      <c r="AH1198" s="436"/>
      <c r="AI1198" s="436"/>
      <c r="AJ1198" s="436"/>
      <c r="AK1198" s="436"/>
      <c r="AL1198" s="436"/>
      <c r="AM1198" s="436"/>
      <c r="AN1198" s="436"/>
    </row>
    <row r="1199" spans="1:40" ht="13">
      <c r="A1199" s="40"/>
      <c r="B1199" s="40"/>
      <c r="C1199" s="441"/>
      <c r="D1199" s="441"/>
      <c r="E1199" s="441"/>
      <c r="F1199" s="441"/>
      <c r="H1199" s="441"/>
      <c r="I1199" s="441"/>
      <c r="J1199" s="441"/>
      <c r="K1199" s="441"/>
      <c r="L1199" s="441"/>
      <c r="M1199" s="441"/>
      <c r="N1199" s="441"/>
      <c r="O1199" s="441"/>
      <c r="P1199" s="441"/>
      <c r="Q1199" s="441"/>
      <c r="R1199" s="441"/>
      <c r="S1199" s="441"/>
      <c r="T1199" s="441"/>
      <c r="U1199" s="441"/>
      <c r="V1199" s="441"/>
      <c r="W1199" s="441"/>
      <c r="X1199" s="441"/>
      <c r="Y1199" s="441"/>
      <c r="Z1199" s="441"/>
      <c r="AA1199" s="436"/>
      <c r="AB1199" s="436"/>
      <c r="AC1199" s="436"/>
      <c r="AD1199" s="436"/>
      <c r="AE1199" s="436"/>
      <c r="AF1199" s="436"/>
      <c r="AG1199" s="436"/>
      <c r="AH1199" s="436"/>
      <c r="AI1199" s="436"/>
      <c r="AJ1199" s="436"/>
      <c r="AK1199" s="436"/>
      <c r="AL1199" s="436"/>
      <c r="AM1199" s="436"/>
      <c r="AN1199" s="436"/>
    </row>
    <row r="1200" spans="1:40" ht="13">
      <c r="A1200" s="40"/>
      <c r="B1200" s="40"/>
      <c r="C1200" s="441"/>
      <c r="D1200" s="441"/>
      <c r="E1200" s="441"/>
      <c r="F1200" s="441"/>
      <c r="H1200" s="441"/>
      <c r="I1200" s="441"/>
      <c r="J1200" s="441"/>
      <c r="K1200" s="441"/>
      <c r="L1200" s="441"/>
      <c r="M1200" s="441"/>
      <c r="N1200" s="441"/>
      <c r="O1200" s="441"/>
      <c r="P1200" s="441"/>
      <c r="Q1200" s="441"/>
      <c r="R1200" s="441"/>
      <c r="S1200" s="441"/>
      <c r="T1200" s="441"/>
      <c r="U1200" s="441"/>
      <c r="V1200" s="441"/>
      <c r="W1200" s="441"/>
      <c r="X1200" s="441"/>
      <c r="Y1200" s="441"/>
      <c r="Z1200" s="441"/>
      <c r="AA1200" s="436"/>
      <c r="AB1200" s="436"/>
      <c r="AC1200" s="436"/>
      <c r="AD1200" s="436"/>
      <c r="AE1200" s="436"/>
      <c r="AF1200" s="436"/>
      <c r="AG1200" s="436"/>
      <c r="AH1200" s="436"/>
      <c r="AI1200" s="436"/>
      <c r="AJ1200" s="436"/>
      <c r="AK1200" s="436"/>
      <c r="AL1200" s="436"/>
      <c r="AM1200" s="436"/>
      <c r="AN1200" s="436"/>
    </row>
    <row r="1201" spans="1:40" ht="13">
      <c r="A1201" s="40"/>
      <c r="B1201" s="40"/>
      <c r="C1201" s="441"/>
      <c r="D1201" s="441"/>
      <c r="E1201" s="441"/>
      <c r="F1201" s="441"/>
      <c r="H1201" s="441"/>
      <c r="I1201" s="441"/>
      <c r="J1201" s="441"/>
      <c r="K1201" s="441"/>
      <c r="L1201" s="441"/>
      <c r="M1201" s="441"/>
      <c r="N1201" s="441"/>
      <c r="O1201" s="441"/>
      <c r="P1201" s="441"/>
      <c r="Q1201" s="441"/>
      <c r="R1201" s="441"/>
      <c r="S1201" s="441"/>
      <c r="T1201" s="441"/>
      <c r="U1201" s="441"/>
      <c r="V1201" s="441"/>
      <c r="W1201" s="441"/>
      <c r="X1201" s="441"/>
      <c r="Y1201" s="441"/>
      <c r="Z1201" s="441"/>
      <c r="AA1201" s="436"/>
      <c r="AB1201" s="436"/>
      <c r="AC1201" s="436"/>
      <c r="AD1201" s="436"/>
      <c r="AE1201" s="436"/>
      <c r="AF1201" s="436"/>
      <c r="AG1201" s="436"/>
      <c r="AH1201" s="436"/>
      <c r="AI1201" s="436"/>
      <c r="AJ1201" s="436"/>
      <c r="AK1201" s="436"/>
      <c r="AL1201" s="436"/>
      <c r="AM1201" s="436"/>
      <c r="AN1201" s="436"/>
    </row>
    <row r="1202" spans="1:40" ht="13">
      <c r="A1202" s="40"/>
      <c r="B1202" s="40"/>
      <c r="C1202" s="441"/>
      <c r="D1202" s="441"/>
      <c r="E1202" s="441"/>
      <c r="F1202" s="441"/>
      <c r="H1202" s="441"/>
      <c r="I1202" s="441"/>
      <c r="J1202" s="441"/>
      <c r="K1202" s="441"/>
      <c r="L1202" s="441"/>
      <c r="M1202" s="441"/>
      <c r="N1202" s="441"/>
      <c r="O1202" s="441"/>
      <c r="P1202" s="441"/>
      <c r="Q1202" s="441"/>
      <c r="R1202" s="441"/>
      <c r="S1202" s="441"/>
      <c r="T1202" s="441"/>
      <c r="U1202" s="441"/>
      <c r="V1202" s="441"/>
      <c r="W1202" s="441"/>
      <c r="X1202" s="441"/>
      <c r="Y1202" s="441"/>
      <c r="Z1202" s="441"/>
      <c r="AA1202" s="436"/>
      <c r="AB1202" s="436"/>
      <c r="AC1202" s="436"/>
      <c r="AD1202" s="436"/>
      <c r="AE1202" s="436"/>
      <c r="AF1202" s="436"/>
      <c r="AG1202" s="436"/>
      <c r="AH1202" s="436"/>
      <c r="AI1202" s="436"/>
      <c r="AJ1202" s="436"/>
      <c r="AK1202" s="436"/>
      <c r="AL1202" s="436"/>
      <c r="AM1202" s="436"/>
      <c r="AN1202" s="436"/>
    </row>
    <row r="1203" spans="1:40" ht="13">
      <c r="A1203" s="40"/>
      <c r="B1203" s="40"/>
      <c r="C1203" s="441"/>
      <c r="D1203" s="441"/>
      <c r="E1203" s="441"/>
      <c r="F1203" s="441"/>
      <c r="H1203" s="441"/>
      <c r="I1203" s="441"/>
      <c r="J1203" s="441"/>
      <c r="K1203" s="441"/>
      <c r="L1203" s="441"/>
      <c r="M1203" s="441"/>
      <c r="N1203" s="441"/>
      <c r="O1203" s="441"/>
      <c r="P1203" s="441"/>
      <c r="Q1203" s="441"/>
      <c r="R1203" s="441"/>
      <c r="S1203" s="441"/>
      <c r="T1203" s="441"/>
      <c r="U1203" s="441"/>
      <c r="V1203" s="441"/>
      <c r="W1203" s="441"/>
      <c r="X1203" s="441"/>
      <c r="Y1203" s="441"/>
      <c r="Z1203" s="441"/>
      <c r="AA1203" s="436"/>
      <c r="AB1203" s="436"/>
      <c r="AC1203" s="436"/>
      <c r="AD1203" s="436"/>
      <c r="AE1203" s="436"/>
      <c r="AF1203" s="436"/>
      <c r="AG1203" s="436"/>
      <c r="AH1203" s="436"/>
      <c r="AI1203" s="436"/>
      <c r="AJ1203" s="436"/>
      <c r="AK1203" s="436"/>
      <c r="AL1203" s="436"/>
      <c r="AM1203" s="436"/>
      <c r="AN1203" s="436"/>
    </row>
    <row r="1204" spans="1:40" ht="13">
      <c r="A1204" s="40"/>
      <c r="B1204" s="40"/>
      <c r="C1204" s="441"/>
      <c r="D1204" s="441"/>
      <c r="E1204" s="441"/>
      <c r="F1204" s="441"/>
      <c r="H1204" s="441"/>
      <c r="I1204" s="441"/>
      <c r="J1204" s="441"/>
      <c r="K1204" s="441"/>
      <c r="L1204" s="441"/>
      <c r="M1204" s="441"/>
      <c r="N1204" s="441"/>
      <c r="O1204" s="441"/>
      <c r="P1204" s="441"/>
      <c r="Q1204" s="441"/>
      <c r="R1204" s="441"/>
      <c r="S1204" s="441"/>
      <c r="T1204" s="441"/>
      <c r="U1204" s="441"/>
      <c r="V1204" s="441"/>
      <c r="W1204" s="441"/>
      <c r="X1204" s="441"/>
      <c r="Y1204" s="441"/>
      <c r="Z1204" s="441"/>
      <c r="AA1204" s="436"/>
      <c r="AB1204" s="436"/>
      <c r="AC1204" s="436"/>
      <c r="AD1204" s="436"/>
      <c r="AE1204" s="436"/>
      <c r="AF1204" s="436"/>
      <c r="AG1204" s="436"/>
      <c r="AH1204" s="436"/>
      <c r="AI1204" s="436"/>
      <c r="AJ1204" s="436"/>
      <c r="AK1204" s="436"/>
      <c r="AL1204" s="436"/>
      <c r="AM1204" s="436"/>
      <c r="AN1204" s="436"/>
    </row>
    <row r="1205" spans="1:40" ht="13">
      <c r="A1205" s="40"/>
      <c r="B1205" s="40"/>
      <c r="C1205" s="441"/>
      <c r="D1205" s="441"/>
      <c r="E1205" s="441"/>
      <c r="F1205" s="441"/>
      <c r="H1205" s="441"/>
      <c r="I1205" s="441"/>
      <c r="J1205" s="441"/>
      <c r="K1205" s="441"/>
      <c r="L1205" s="441"/>
      <c r="M1205" s="441"/>
      <c r="N1205" s="441"/>
      <c r="O1205" s="441"/>
      <c r="P1205" s="441"/>
      <c r="Q1205" s="441"/>
      <c r="R1205" s="441"/>
      <c r="S1205" s="441"/>
      <c r="T1205" s="441"/>
      <c r="U1205" s="441"/>
      <c r="V1205" s="441"/>
      <c r="W1205" s="441"/>
      <c r="X1205" s="441"/>
      <c r="Y1205" s="441"/>
      <c r="Z1205" s="441"/>
      <c r="AA1205" s="436"/>
      <c r="AB1205" s="436"/>
      <c r="AC1205" s="436"/>
      <c r="AD1205" s="436"/>
      <c r="AE1205" s="436"/>
      <c r="AF1205" s="436"/>
      <c r="AG1205" s="436"/>
      <c r="AH1205" s="436"/>
      <c r="AI1205" s="436"/>
      <c r="AJ1205" s="436"/>
      <c r="AK1205" s="436"/>
      <c r="AL1205" s="436"/>
      <c r="AM1205" s="436"/>
      <c r="AN1205" s="436"/>
    </row>
    <row r="1206" spans="1:40" ht="13">
      <c r="A1206" s="40"/>
      <c r="B1206" s="40"/>
      <c r="C1206" s="441"/>
      <c r="D1206" s="441"/>
      <c r="E1206" s="441"/>
      <c r="F1206" s="441"/>
      <c r="H1206" s="441"/>
      <c r="I1206" s="441"/>
      <c r="J1206" s="441"/>
      <c r="K1206" s="441"/>
      <c r="L1206" s="441"/>
      <c r="M1206" s="441"/>
      <c r="N1206" s="441"/>
      <c r="O1206" s="441"/>
      <c r="P1206" s="441"/>
      <c r="Q1206" s="441"/>
      <c r="R1206" s="441"/>
      <c r="S1206" s="441"/>
      <c r="T1206" s="441"/>
      <c r="U1206" s="441"/>
      <c r="V1206" s="441"/>
      <c r="W1206" s="441"/>
      <c r="X1206" s="441"/>
      <c r="Y1206" s="441"/>
      <c r="Z1206" s="441"/>
      <c r="AA1206" s="436"/>
      <c r="AB1206" s="436"/>
      <c r="AC1206" s="436"/>
      <c r="AD1206" s="436"/>
      <c r="AE1206" s="436"/>
      <c r="AF1206" s="436"/>
      <c r="AG1206" s="436"/>
      <c r="AH1206" s="436"/>
      <c r="AI1206" s="436"/>
      <c r="AJ1206" s="436"/>
      <c r="AK1206" s="436"/>
      <c r="AL1206" s="436"/>
      <c r="AM1206" s="436"/>
      <c r="AN1206" s="436"/>
    </row>
    <row r="1207" spans="1:40" ht="13">
      <c r="A1207" s="40"/>
      <c r="B1207" s="40"/>
      <c r="C1207" s="441"/>
      <c r="D1207" s="441"/>
      <c r="E1207" s="441"/>
      <c r="F1207" s="441"/>
      <c r="H1207" s="441"/>
      <c r="I1207" s="441"/>
      <c r="J1207" s="441"/>
      <c r="K1207" s="441"/>
      <c r="L1207" s="441"/>
      <c r="M1207" s="441"/>
      <c r="N1207" s="441"/>
      <c r="O1207" s="441"/>
      <c r="P1207" s="441"/>
      <c r="Q1207" s="441"/>
      <c r="R1207" s="441"/>
      <c r="S1207" s="441"/>
      <c r="T1207" s="441"/>
      <c r="U1207" s="441"/>
      <c r="V1207" s="441"/>
      <c r="W1207" s="441"/>
      <c r="X1207" s="441"/>
      <c r="Y1207" s="441"/>
      <c r="Z1207" s="441"/>
      <c r="AA1207" s="436"/>
      <c r="AB1207" s="436"/>
      <c r="AC1207" s="436"/>
      <c r="AD1207" s="436"/>
      <c r="AE1207" s="436"/>
      <c r="AF1207" s="436"/>
      <c r="AG1207" s="436"/>
      <c r="AH1207" s="436"/>
      <c r="AI1207" s="436"/>
      <c r="AJ1207" s="436"/>
      <c r="AK1207" s="436"/>
      <c r="AL1207" s="436"/>
      <c r="AM1207" s="436"/>
      <c r="AN1207" s="436"/>
    </row>
    <row r="1208" spans="1:40" ht="13">
      <c r="A1208" s="40"/>
      <c r="B1208" s="40"/>
      <c r="C1208" s="441"/>
      <c r="D1208" s="441"/>
      <c r="E1208" s="441"/>
      <c r="F1208" s="441"/>
      <c r="H1208" s="441"/>
      <c r="I1208" s="441"/>
      <c r="J1208" s="441"/>
      <c r="K1208" s="441"/>
      <c r="L1208" s="441"/>
      <c r="M1208" s="441"/>
      <c r="N1208" s="441"/>
      <c r="O1208" s="441"/>
      <c r="P1208" s="441"/>
      <c r="Q1208" s="441"/>
      <c r="R1208" s="441"/>
      <c r="S1208" s="441"/>
      <c r="T1208" s="441"/>
      <c r="U1208" s="441"/>
      <c r="V1208" s="441"/>
      <c r="W1208" s="441"/>
      <c r="X1208" s="441"/>
      <c r="Y1208" s="441"/>
      <c r="Z1208" s="441"/>
      <c r="AA1208" s="436"/>
      <c r="AB1208" s="436"/>
      <c r="AC1208" s="436"/>
      <c r="AD1208" s="436"/>
      <c r="AE1208" s="436"/>
      <c r="AF1208" s="436"/>
      <c r="AG1208" s="436"/>
      <c r="AH1208" s="436"/>
      <c r="AI1208" s="436"/>
      <c r="AJ1208" s="436"/>
      <c r="AK1208" s="436"/>
      <c r="AL1208" s="436"/>
      <c r="AM1208" s="436"/>
      <c r="AN1208" s="436"/>
    </row>
    <row r="1209" spans="1:40" ht="13">
      <c r="A1209" s="40"/>
      <c r="B1209" s="40"/>
      <c r="C1209" s="441"/>
      <c r="D1209" s="441"/>
      <c r="E1209" s="441"/>
      <c r="F1209" s="441"/>
      <c r="H1209" s="441"/>
      <c r="I1209" s="441"/>
      <c r="J1209" s="441"/>
      <c r="K1209" s="441"/>
      <c r="L1209" s="441"/>
      <c r="M1209" s="441"/>
      <c r="N1209" s="441"/>
      <c r="O1209" s="441"/>
      <c r="P1209" s="441"/>
      <c r="Q1209" s="441"/>
      <c r="R1209" s="441"/>
      <c r="S1209" s="441"/>
      <c r="T1209" s="441"/>
      <c r="U1209" s="441"/>
      <c r="V1209" s="441"/>
      <c r="W1209" s="441"/>
      <c r="X1209" s="441"/>
      <c r="Y1209" s="441"/>
      <c r="Z1209" s="441"/>
      <c r="AA1209" s="436"/>
      <c r="AB1209" s="436"/>
      <c r="AC1209" s="436"/>
      <c r="AD1209" s="436"/>
      <c r="AE1209" s="436"/>
      <c r="AF1209" s="436"/>
      <c r="AG1209" s="436"/>
      <c r="AH1209" s="436"/>
      <c r="AI1209" s="436"/>
      <c r="AJ1209" s="436"/>
      <c r="AK1209" s="436"/>
      <c r="AL1209" s="436"/>
      <c r="AM1209" s="436"/>
      <c r="AN1209" s="436"/>
    </row>
    <row r="1210" spans="1:40" ht="13">
      <c r="A1210" s="40"/>
      <c r="B1210" s="40"/>
      <c r="C1210" s="441"/>
      <c r="D1210" s="441"/>
      <c r="E1210" s="441"/>
      <c r="F1210" s="441"/>
      <c r="H1210" s="441"/>
      <c r="I1210" s="441"/>
      <c r="J1210" s="441"/>
      <c r="K1210" s="441"/>
      <c r="L1210" s="441"/>
      <c r="M1210" s="441"/>
      <c r="N1210" s="441"/>
      <c r="O1210" s="441"/>
      <c r="P1210" s="441"/>
      <c r="Q1210" s="441"/>
      <c r="R1210" s="441"/>
      <c r="S1210" s="441"/>
      <c r="T1210" s="441"/>
      <c r="U1210" s="441"/>
      <c r="V1210" s="441"/>
      <c r="W1210" s="441"/>
      <c r="X1210" s="441"/>
      <c r="Y1210" s="441"/>
      <c r="Z1210" s="441"/>
      <c r="AA1210" s="436"/>
      <c r="AB1210" s="436"/>
      <c r="AC1210" s="436"/>
      <c r="AD1210" s="436"/>
      <c r="AE1210" s="436"/>
      <c r="AF1210" s="436"/>
      <c r="AG1210" s="436"/>
      <c r="AH1210" s="436"/>
      <c r="AI1210" s="436"/>
      <c r="AJ1210" s="436"/>
      <c r="AK1210" s="436"/>
      <c r="AL1210" s="436"/>
      <c r="AM1210" s="436"/>
      <c r="AN1210" s="436"/>
    </row>
    <row r="1211" spans="1:40" ht="13">
      <c r="A1211" s="40"/>
      <c r="B1211" s="40"/>
      <c r="C1211" s="441"/>
      <c r="D1211" s="441"/>
      <c r="E1211" s="441"/>
      <c r="F1211" s="441"/>
      <c r="H1211" s="441"/>
      <c r="I1211" s="441"/>
      <c r="J1211" s="441"/>
      <c r="K1211" s="441"/>
      <c r="L1211" s="441"/>
      <c r="M1211" s="441"/>
      <c r="N1211" s="441"/>
      <c r="O1211" s="441"/>
      <c r="P1211" s="441"/>
      <c r="Q1211" s="441"/>
      <c r="R1211" s="441"/>
      <c r="S1211" s="441"/>
      <c r="T1211" s="441"/>
      <c r="U1211" s="441"/>
      <c r="V1211" s="441"/>
      <c r="W1211" s="441"/>
      <c r="X1211" s="441"/>
      <c r="Y1211" s="441"/>
      <c r="Z1211" s="441"/>
      <c r="AA1211" s="436"/>
      <c r="AB1211" s="436"/>
      <c r="AC1211" s="436"/>
      <c r="AD1211" s="436"/>
      <c r="AE1211" s="436"/>
      <c r="AF1211" s="436"/>
      <c r="AG1211" s="436"/>
      <c r="AH1211" s="436"/>
      <c r="AI1211" s="436"/>
      <c r="AJ1211" s="436"/>
      <c r="AK1211" s="436"/>
      <c r="AL1211" s="436"/>
      <c r="AM1211" s="436"/>
      <c r="AN1211" s="436"/>
    </row>
    <row r="1212" spans="1:40" ht="13">
      <c r="A1212" s="40"/>
      <c r="B1212" s="40"/>
      <c r="C1212" s="441"/>
      <c r="D1212" s="441"/>
      <c r="E1212" s="441"/>
      <c r="F1212" s="441"/>
      <c r="H1212" s="441"/>
      <c r="I1212" s="441"/>
      <c r="J1212" s="441"/>
      <c r="K1212" s="441"/>
      <c r="L1212" s="441"/>
      <c r="M1212" s="441"/>
      <c r="N1212" s="441"/>
      <c r="O1212" s="441"/>
      <c r="P1212" s="441"/>
      <c r="Q1212" s="441"/>
      <c r="R1212" s="441"/>
      <c r="S1212" s="441"/>
      <c r="T1212" s="441"/>
      <c r="U1212" s="441"/>
      <c r="V1212" s="441"/>
      <c r="W1212" s="441"/>
      <c r="X1212" s="441"/>
      <c r="Y1212" s="441"/>
      <c r="Z1212" s="441"/>
      <c r="AA1212" s="436"/>
      <c r="AB1212" s="436"/>
      <c r="AC1212" s="436"/>
      <c r="AD1212" s="436"/>
      <c r="AE1212" s="436"/>
      <c r="AF1212" s="436"/>
      <c r="AG1212" s="436"/>
      <c r="AH1212" s="436"/>
      <c r="AI1212" s="436"/>
      <c r="AJ1212" s="436"/>
      <c r="AK1212" s="436"/>
      <c r="AL1212" s="436"/>
      <c r="AM1212" s="436"/>
      <c r="AN1212" s="436"/>
    </row>
    <row r="1213" spans="1:40" ht="13">
      <c r="A1213" s="40"/>
      <c r="B1213" s="40"/>
      <c r="C1213" s="441"/>
      <c r="D1213" s="441"/>
      <c r="E1213" s="441"/>
      <c r="F1213" s="441"/>
      <c r="H1213" s="441"/>
      <c r="I1213" s="441"/>
      <c r="J1213" s="441"/>
      <c r="K1213" s="441"/>
      <c r="L1213" s="441"/>
      <c r="M1213" s="441"/>
      <c r="N1213" s="441"/>
      <c r="O1213" s="441"/>
      <c r="P1213" s="441"/>
      <c r="Q1213" s="441"/>
      <c r="R1213" s="441"/>
      <c r="S1213" s="441"/>
      <c r="T1213" s="441"/>
      <c r="U1213" s="441"/>
      <c r="V1213" s="441"/>
      <c r="W1213" s="441"/>
      <c r="X1213" s="441"/>
      <c r="Y1213" s="441"/>
      <c r="Z1213" s="441"/>
      <c r="AA1213" s="436"/>
      <c r="AB1213" s="436"/>
      <c r="AC1213" s="436"/>
      <c r="AD1213" s="436"/>
      <c r="AE1213" s="436"/>
      <c r="AF1213" s="436"/>
      <c r="AG1213" s="436"/>
      <c r="AH1213" s="436"/>
      <c r="AI1213" s="436"/>
      <c r="AJ1213" s="436"/>
      <c r="AK1213" s="436"/>
      <c r="AL1213" s="436"/>
      <c r="AM1213" s="436"/>
      <c r="AN1213" s="436"/>
    </row>
    <row r="1214" spans="1:40" ht="13">
      <c r="A1214" s="40"/>
      <c r="B1214" s="40"/>
      <c r="C1214" s="441"/>
      <c r="D1214" s="441"/>
      <c r="E1214" s="441"/>
      <c r="F1214" s="441"/>
      <c r="H1214" s="441"/>
      <c r="I1214" s="441"/>
      <c r="J1214" s="441"/>
      <c r="K1214" s="441"/>
      <c r="L1214" s="441"/>
      <c r="M1214" s="441"/>
      <c r="N1214" s="441"/>
      <c r="O1214" s="441"/>
      <c r="P1214" s="441"/>
      <c r="Q1214" s="441"/>
      <c r="R1214" s="441"/>
      <c r="S1214" s="441"/>
      <c r="T1214" s="441"/>
      <c r="U1214" s="441"/>
      <c r="V1214" s="441"/>
      <c r="W1214" s="441"/>
      <c r="X1214" s="441"/>
      <c r="Y1214" s="441"/>
      <c r="Z1214" s="441"/>
      <c r="AA1214" s="436"/>
      <c r="AB1214" s="436"/>
      <c r="AC1214" s="436"/>
      <c r="AD1214" s="436"/>
      <c r="AE1214" s="436"/>
      <c r="AF1214" s="436"/>
      <c r="AG1214" s="436"/>
      <c r="AH1214" s="436"/>
      <c r="AI1214" s="436"/>
      <c r="AJ1214" s="436"/>
      <c r="AK1214" s="436"/>
      <c r="AL1214" s="436"/>
      <c r="AM1214" s="436"/>
      <c r="AN1214" s="436"/>
    </row>
    <row r="1215" spans="1:40" ht="13">
      <c r="A1215" s="40"/>
      <c r="B1215" s="40"/>
      <c r="C1215" s="441"/>
      <c r="D1215" s="441"/>
      <c r="E1215" s="441"/>
      <c r="F1215" s="441"/>
      <c r="H1215" s="441"/>
      <c r="I1215" s="441"/>
      <c r="J1215" s="441"/>
      <c r="K1215" s="441"/>
      <c r="L1215" s="441"/>
      <c r="M1215" s="441"/>
      <c r="N1215" s="441"/>
      <c r="O1215" s="441"/>
      <c r="P1215" s="441"/>
      <c r="Q1215" s="441"/>
      <c r="R1215" s="441"/>
      <c r="S1215" s="441"/>
      <c r="T1215" s="441"/>
      <c r="U1215" s="441"/>
      <c r="V1215" s="441"/>
      <c r="W1215" s="441"/>
      <c r="X1215" s="441"/>
      <c r="Y1215" s="441"/>
      <c r="Z1215" s="441"/>
      <c r="AA1215" s="436"/>
      <c r="AB1215" s="436"/>
      <c r="AC1215" s="436"/>
      <c r="AD1215" s="436"/>
      <c r="AE1215" s="436"/>
      <c r="AF1215" s="436"/>
      <c r="AG1215" s="436"/>
      <c r="AH1215" s="436"/>
      <c r="AI1215" s="436"/>
      <c r="AJ1215" s="436"/>
      <c r="AK1215" s="436"/>
      <c r="AL1215" s="436"/>
      <c r="AM1215" s="436"/>
      <c r="AN1215" s="436"/>
    </row>
    <row r="1216" spans="1:40" ht="13">
      <c r="A1216" s="40"/>
      <c r="B1216" s="40"/>
      <c r="C1216" s="441"/>
      <c r="D1216" s="441"/>
      <c r="E1216" s="441"/>
      <c r="F1216" s="441"/>
      <c r="H1216" s="441"/>
      <c r="I1216" s="441"/>
      <c r="J1216" s="441"/>
      <c r="K1216" s="441"/>
      <c r="L1216" s="441"/>
      <c r="M1216" s="441"/>
      <c r="N1216" s="441"/>
      <c r="O1216" s="441"/>
      <c r="P1216" s="441"/>
      <c r="Q1216" s="441"/>
      <c r="R1216" s="441"/>
      <c r="S1216" s="441"/>
      <c r="T1216" s="441"/>
      <c r="U1216" s="441"/>
      <c r="V1216" s="441"/>
      <c r="W1216" s="441"/>
      <c r="X1216" s="441"/>
      <c r="Y1216" s="441"/>
      <c r="Z1216" s="441"/>
      <c r="AA1216" s="436"/>
      <c r="AB1216" s="436"/>
      <c r="AC1216" s="436"/>
      <c r="AD1216" s="436"/>
      <c r="AE1216" s="436"/>
      <c r="AF1216" s="436"/>
      <c r="AG1216" s="436"/>
      <c r="AH1216" s="436"/>
      <c r="AI1216" s="436"/>
      <c r="AJ1216" s="436"/>
      <c r="AK1216" s="436"/>
      <c r="AL1216" s="436"/>
      <c r="AM1216" s="436"/>
      <c r="AN1216" s="436"/>
    </row>
    <row r="1217" spans="1:40" ht="13">
      <c r="A1217" s="40"/>
      <c r="B1217" s="40"/>
      <c r="C1217" s="441"/>
      <c r="D1217" s="441"/>
      <c r="E1217" s="441"/>
      <c r="F1217" s="441"/>
      <c r="H1217" s="441"/>
      <c r="I1217" s="441"/>
      <c r="J1217" s="441"/>
      <c r="K1217" s="441"/>
      <c r="L1217" s="441"/>
      <c r="M1217" s="441"/>
      <c r="N1217" s="441"/>
      <c r="O1217" s="441"/>
      <c r="P1217" s="441"/>
      <c r="Q1217" s="441"/>
      <c r="R1217" s="441"/>
      <c r="S1217" s="441"/>
      <c r="T1217" s="441"/>
      <c r="U1217" s="441"/>
      <c r="V1217" s="441"/>
      <c r="W1217" s="441"/>
      <c r="X1217" s="441"/>
      <c r="Y1217" s="441"/>
      <c r="Z1217" s="441"/>
      <c r="AA1217" s="436"/>
      <c r="AB1217" s="436"/>
      <c r="AC1217" s="436"/>
      <c r="AD1217" s="436"/>
      <c r="AE1217" s="436"/>
      <c r="AF1217" s="436"/>
      <c r="AG1217" s="436"/>
      <c r="AH1217" s="436"/>
      <c r="AI1217" s="436"/>
      <c r="AJ1217" s="436"/>
      <c r="AK1217" s="436"/>
      <c r="AL1217" s="436"/>
      <c r="AM1217" s="436"/>
      <c r="AN1217" s="436"/>
    </row>
    <row r="1218" spans="1:40" ht="13">
      <c r="A1218" s="40"/>
      <c r="B1218" s="40"/>
      <c r="C1218" s="441"/>
      <c r="D1218" s="441"/>
      <c r="E1218" s="441"/>
      <c r="F1218" s="441"/>
      <c r="H1218" s="441"/>
      <c r="I1218" s="441"/>
      <c r="J1218" s="441"/>
      <c r="K1218" s="441"/>
      <c r="L1218" s="441"/>
      <c r="M1218" s="441"/>
      <c r="N1218" s="441"/>
      <c r="O1218" s="441"/>
      <c r="P1218" s="441"/>
      <c r="Q1218" s="441"/>
      <c r="R1218" s="441"/>
      <c r="S1218" s="441"/>
      <c r="T1218" s="441"/>
      <c r="U1218" s="441"/>
      <c r="V1218" s="441"/>
      <c r="W1218" s="441"/>
      <c r="X1218" s="441"/>
      <c r="Y1218" s="441"/>
      <c r="Z1218" s="441"/>
      <c r="AA1218" s="436"/>
      <c r="AB1218" s="436"/>
      <c r="AC1218" s="436"/>
      <c r="AD1218" s="436"/>
      <c r="AE1218" s="436"/>
      <c r="AF1218" s="436"/>
      <c r="AG1218" s="436"/>
      <c r="AH1218" s="436"/>
      <c r="AI1218" s="436"/>
      <c r="AJ1218" s="436"/>
      <c r="AK1218" s="436"/>
      <c r="AL1218" s="436"/>
      <c r="AM1218" s="436"/>
      <c r="AN1218" s="436"/>
    </row>
    <row r="1219" spans="1:40" ht="13">
      <c r="A1219" s="40"/>
      <c r="B1219" s="40"/>
      <c r="C1219" s="441"/>
      <c r="D1219" s="441"/>
      <c r="E1219" s="441"/>
      <c r="F1219" s="441"/>
      <c r="H1219" s="441"/>
      <c r="I1219" s="441"/>
      <c r="J1219" s="441"/>
      <c r="K1219" s="441"/>
      <c r="L1219" s="441"/>
      <c r="M1219" s="441"/>
      <c r="N1219" s="441"/>
      <c r="O1219" s="441"/>
      <c r="P1219" s="441"/>
      <c r="Q1219" s="441"/>
      <c r="R1219" s="441"/>
      <c r="S1219" s="441"/>
      <c r="T1219" s="441"/>
      <c r="U1219" s="441"/>
      <c r="V1219" s="441"/>
      <c r="W1219" s="441"/>
      <c r="X1219" s="441"/>
      <c r="Y1219" s="441"/>
      <c r="Z1219" s="441"/>
      <c r="AA1219" s="436"/>
      <c r="AB1219" s="436"/>
      <c r="AC1219" s="436"/>
      <c r="AD1219" s="436"/>
      <c r="AE1219" s="436"/>
      <c r="AF1219" s="436"/>
      <c r="AG1219" s="436"/>
      <c r="AH1219" s="436"/>
      <c r="AI1219" s="436"/>
      <c r="AJ1219" s="436"/>
      <c r="AK1219" s="436"/>
      <c r="AL1219" s="436"/>
      <c r="AM1219" s="436"/>
      <c r="AN1219" s="436"/>
    </row>
    <row r="1220" spans="1:40" ht="13">
      <c r="A1220" s="40"/>
      <c r="B1220" s="40"/>
      <c r="C1220" s="441"/>
      <c r="D1220" s="441"/>
      <c r="E1220" s="441"/>
      <c r="F1220" s="441"/>
      <c r="H1220" s="441"/>
      <c r="I1220" s="441"/>
      <c r="J1220" s="441"/>
      <c r="K1220" s="441"/>
      <c r="L1220" s="441"/>
      <c r="M1220" s="441"/>
      <c r="N1220" s="441"/>
      <c r="O1220" s="441"/>
      <c r="P1220" s="441"/>
      <c r="Q1220" s="441"/>
      <c r="R1220" s="441"/>
      <c r="S1220" s="441"/>
      <c r="T1220" s="441"/>
      <c r="U1220" s="441"/>
      <c r="V1220" s="441"/>
      <c r="W1220" s="441"/>
      <c r="X1220" s="441"/>
      <c r="Y1220" s="441"/>
      <c r="Z1220" s="441"/>
      <c r="AA1220" s="436"/>
      <c r="AB1220" s="436"/>
      <c r="AC1220" s="436"/>
      <c r="AD1220" s="436"/>
      <c r="AE1220" s="436"/>
      <c r="AF1220" s="436"/>
      <c r="AG1220" s="436"/>
      <c r="AH1220" s="436"/>
      <c r="AI1220" s="436"/>
      <c r="AJ1220" s="436"/>
      <c r="AK1220" s="436"/>
      <c r="AL1220" s="436"/>
      <c r="AM1220" s="436"/>
      <c r="AN1220" s="436"/>
    </row>
    <row r="1221" spans="1:40" ht="13">
      <c r="A1221" s="40"/>
      <c r="B1221" s="40"/>
      <c r="C1221" s="441"/>
      <c r="D1221" s="441"/>
      <c r="E1221" s="441"/>
      <c r="F1221" s="441"/>
      <c r="H1221" s="441"/>
      <c r="I1221" s="441"/>
      <c r="J1221" s="441"/>
      <c r="K1221" s="441"/>
      <c r="L1221" s="441"/>
      <c r="M1221" s="441"/>
      <c r="N1221" s="441"/>
      <c r="O1221" s="441"/>
      <c r="P1221" s="441"/>
      <c r="Q1221" s="441"/>
      <c r="R1221" s="441"/>
      <c r="S1221" s="441"/>
      <c r="T1221" s="441"/>
      <c r="U1221" s="441"/>
      <c r="V1221" s="441"/>
      <c r="W1221" s="441"/>
      <c r="X1221" s="441"/>
      <c r="Y1221" s="441"/>
      <c r="Z1221" s="441"/>
      <c r="AA1221" s="436"/>
      <c r="AB1221" s="436"/>
      <c r="AC1221" s="436"/>
      <c r="AD1221" s="436"/>
      <c r="AE1221" s="436"/>
      <c r="AF1221" s="436"/>
      <c r="AG1221" s="436"/>
      <c r="AH1221" s="436"/>
      <c r="AI1221" s="436"/>
      <c r="AJ1221" s="436"/>
      <c r="AK1221" s="436"/>
      <c r="AL1221" s="436"/>
      <c r="AM1221" s="436"/>
      <c r="AN1221" s="436"/>
    </row>
    <row r="1222" spans="1:40" ht="13">
      <c r="A1222" s="40"/>
      <c r="B1222" s="40"/>
      <c r="C1222" s="441"/>
      <c r="D1222" s="441"/>
      <c r="E1222" s="441"/>
      <c r="F1222" s="441"/>
      <c r="H1222" s="441"/>
      <c r="I1222" s="441"/>
      <c r="J1222" s="441"/>
      <c r="K1222" s="441"/>
      <c r="L1222" s="441"/>
      <c r="M1222" s="441"/>
      <c r="N1222" s="441"/>
      <c r="O1222" s="441"/>
      <c r="P1222" s="441"/>
      <c r="Q1222" s="441"/>
      <c r="R1222" s="441"/>
      <c r="S1222" s="441"/>
      <c r="T1222" s="441"/>
      <c r="U1222" s="441"/>
      <c r="V1222" s="441"/>
      <c r="W1222" s="441"/>
      <c r="X1222" s="441"/>
      <c r="Y1222" s="441"/>
      <c r="Z1222" s="441"/>
      <c r="AA1222" s="436"/>
      <c r="AB1222" s="436"/>
      <c r="AC1222" s="436"/>
      <c r="AD1222" s="436"/>
      <c r="AE1222" s="436"/>
      <c r="AF1222" s="436"/>
      <c r="AG1222" s="436"/>
      <c r="AH1222" s="436"/>
      <c r="AI1222" s="436"/>
      <c r="AJ1222" s="436"/>
      <c r="AK1222" s="436"/>
      <c r="AL1222" s="436"/>
      <c r="AM1222" s="436"/>
      <c r="AN1222" s="436"/>
    </row>
    <row r="1223" spans="1:40" ht="13">
      <c r="A1223" s="40"/>
      <c r="B1223" s="40"/>
      <c r="C1223" s="441"/>
      <c r="D1223" s="441"/>
      <c r="E1223" s="441"/>
      <c r="F1223" s="441"/>
      <c r="H1223" s="441"/>
      <c r="I1223" s="441"/>
      <c r="J1223" s="441"/>
      <c r="K1223" s="441"/>
      <c r="L1223" s="441"/>
      <c r="M1223" s="441"/>
      <c r="N1223" s="441"/>
      <c r="O1223" s="441"/>
      <c r="P1223" s="441"/>
      <c r="Q1223" s="441"/>
      <c r="R1223" s="441"/>
      <c r="S1223" s="441"/>
      <c r="T1223" s="441"/>
      <c r="U1223" s="441"/>
      <c r="V1223" s="441"/>
      <c r="W1223" s="441"/>
      <c r="X1223" s="441"/>
      <c r="Y1223" s="441"/>
      <c r="Z1223" s="441"/>
      <c r="AA1223" s="436"/>
      <c r="AB1223" s="436"/>
      <c r="AC1223" s="436"/>
      <c r="AD1223" s="436"/>
      <c r="AE1223" s="436"/>
      <c r="AF1223" s="436"/>
      <c r="AG1223" s="436"/>
      <c r="AH1223" s="436"/>
      <c r="AI1223" s="436"/>
      <c r="AJ1223" s="436"/>
      <c r="AK1223" s="436"/>
      <c r="AL1223" s="436"/>
      <c r="AM1223" s="436"/>
      <c r="AN1223" s="436"/>
    </row>
    <row r="1224" spans="1:40" ht="13">
      <c r="A1224" s="40"/>
      <c r="B1224" s="40"/>
      <c r="C1224" s="441"/>
      <c r="D1224" s="441"/>
      <c r="E1224" s="441"/>
      <c r="F1224" s="441"/>
      <c r="H1224" s="441"/>
      <c r="I1224" s="441"/>
      <c r="J1224" s="441"/>
      <c r="K1224" s="441"/>
      <c r="L1224" s="441"/>
      <c r="M1224" s="441"/>
      <c r="N1224" s="441"/>
      <c r="O1224" s="441"/>
      <c r="P1224" s="441"/>
      <c r="Q1224" s="441"/>
      <c r="R1224" s="441"/>
      <c r="S1224" s="441"/>
      <c r="T1224" s="441"/>
      <c r="U1224" s="441"/>
      <c r="V1224" s="441"/>
      <c r="W1224" s="441"/>
      <c r="X1224" s="441"/>
      <c r="Y1224" s="441"/>
      <c r="Z1224" s="441"/>
      <c r="AA1224" s="436"/>
      <c r="AB1224" s="436"/>
      <c r="AC1224" s="436"/>
      <c r="AD1224" s="436"/>
      <c r="AE1224" s="436"/>
      <c r="AF1224" s="436"/>
      <c r="AG1224" s="436"/>
      <c r="AH1224" s="436"/>
      <c r="AI1224" s="436"/>
      <c r="AJ1224" s="436"/>
      <c r="AK1224" s="436"/>
      <c r="AL1224" s="436"/>
      <c r="AM1224" s="436"/>
      <c r="AN1224" s="436"/>
    </row>
    <row r="1225" spans="1:40" ht="13">
      <c r="A1225" s="40"/>
      <c r="B1225" s="40"/>
      <c r="C1225" s="441"/>
      <c r="D1225" s="441"/>
      <c r="E1225" s="441"/>
      <c r="F1225" s="441"/>
      <c r="H1225" s="441"/>
      <c r="I1225" s="441"/>
      <c r="J1225" s="441"/>
      <c r="K1225" s="441"/>
      <c r="L1225" s="441"/>
      <c r="M1225" s="441"/>
      <c r="N1225" s="441"/>
      <c r="O1225" s="441"/>
      <c r="P1225" s="441"/>
      <c r="Q1225" s="441"/>
      <c r="R1225" s="441"/>
      <c r="S1225" s="441"/>
      <c r="T1225" s="441"/>
      <c r="U1225" s="441"/>
      <c r="V1225" s="441"/>
      <c r="W1225" s="441"/>
      <c r="X1225" s="441"/>
      <c r="Y1225" s="441"/>
      <c r="Z1225" s="441"/>
      <c r="AA1225" s="436"/>
      <c r="AB1225" s="436"/>
      <c r="AC1225" s="436"/>
      <c r="AD1225" s="436"/>
      <c r="AE1225" s="436"/>
      <c r="AF1225" s="436"/>
      <c r="AG1225" s="436"/>
      <c r="AH1225" s="436"/>
      <c r="AI1225" s="436"/>
      <c r="AJ1225" s="436"/>
      <c r="AK1225" s="436"/>
      <c r="AL1225" s="436"/>
      <c r="AM1225" s="436"/>
      <c r="AN1225" s="436"/>
    </row>
    <row r="1226" spans="1:40" ht="13">
      <c r="A1226" s="40"/>
      <c r="B1226" s="40"/>
      <c r="C1226" s="441"/>
      <c r="D1226" s="441"/>
      <c r="E1226" s="441"/>
      <c r="F1226" s="441"/>
      <c r="H1226" s="441"/>
      <c r="I1226" s="441"/>
      <c r="J1226" s="441"/>
      <c r="K1226" s="441"/>
      <c r="L1226" s="441"/>
      <c r="M1226" s="441"/>
      <c r="N1226" s="441"/>
      <c r="O1226" s="441"/>
      <c r="P1226" s="441"/>
      <c r="Q1226" s="441"/>
      <c r="R1226" s="441"/>
      <c r="S1226" s="441"/>
      <c r="T1226" s="441"/>
      <c r="U1226" s="441"/>
      <c r="V1226" s="441"/>
      <c r="W1226" s="441"/>
      <c r="X1226" s="441"/>
      <c r="Y1226" s="441"/>
      <c r="Z1226" s="441"/>
      <c r="AA1226" s="436"/>
      <c r="AB1226" s="436"/>
      <c r="AC1226" s="436"/>
      <c r="AD1226" s="436"/>
      <c r="AE1226" s="436"/>
      <c r="AF1226" s="436"/>
      <c r="AG1226" s="436"/>
      <c r="AH1226" s="436"/>
      <c r="AI1226" s="436"/>
      <c r="AJ1226" s="436"/>
      <c r="AK1226" s="436"/>
      <c r="AL1226" s="436"/>
      <c r="AM1226" s="436"/>
      <c r="AN1226" s="436"/>
    </row>
    <row r="1227" spans="1:40" ht="13">
      <c r="A1227" s="40"/>
      <c r="B1227" s="40"/>
      <c r="C1227" s="441"/>
      <c r="D1227" s="441"/>
      <c r="E1227" s="441"/>
      <c r="F1227" s="441"/>
      <c r="H1227" s="441"/>
      <c r="I1227" s="441"/>
      <c r="J1227" s="441"/>
      <c r="K1227" s="441"/>
      <c r="L1227" s="441"/>
      <c r="M1227" s="441"/>
      <c r="N1227" s="441"/>
      <c r="O1227" s="441"/>
      <c r="P1227" s="441"/>
      <c r="Q1227" s="441"/>
      <c r="R1227" s="441"/>
      <c r="S1227" s="441"/>
      <c r="T1227" s="441"/>
      <c r="U1227" s="441"/>
      <c r="V1227" s="441"/>
      <c r="W1227" s="441"/>
      <c r="X1227" s="441"/>
      <c r="Y1227" s="441"/>
      <c r="Z1227" s="441"/>
      <c r="AA1227" s="436"/>
      <c r="AB1227" s="436"/>
      <c r="AC1227" s="436"/>
      <c r="AD1227" s="436"/>
      <c r="AE1227" s="436"/>
      <c r="AF1227" s="436"/>
      <c r="AG1227" s="436"/>
      <c r="AH1227" s="436"/>
      <c r="AI1227" s="436"/>
      <c r="AJ1227" s="436"/>
      <c r="AK1227" s="436"/>
      <c r="AL1227" s="436"/>
      <c r="AM1227" s="436"/>
      <c r="AN1227" s="436"/>
    </row>
    <row r="1228" spans="1:40" ht="13">
      <c r="A1228" s="40"/>
      <c r="B1228" s="40"/>
      <c r="C1228" s="441"/>
      <c r="D1228" s="441"/>
      <c r="E1228" s="441"/>
      <c r="F1228" s="441"/>
      <c r="H1228" s="441"/>
      <c r="I1228" s="441"/>
      <c r="J1228" s="441"/>
      <c r="K1228" s="441"/>
      <c r="L1228" s="441"/>
      <c r="M1228" s="441"/>
      <c r="N1228" s="441"/>
      <c r="O1228" s="441"/>
      <c r="P1228" s="441"/>
      <c r="Q1228" s="441"/>
      <c r="R1228" s="441"/>
      <c r="S1228" s="441"/>
      <c r="T1228" s="441"/>
      <c r="U1228" s="441"/>
      <c r="V1228" s="441"/>
      <c r="W1228" s="441"/>
      <c r="X1228" s="441"/>
      <c r="Y1228" s="441"/>
      <c r="Z1228" s="441"/>
      <c r="AA1228" s="436"/>
      <c r="AB1228" s="436"/>
      <c r="AC1228" s="436"/>
      <c r="AD1228" s="436"/>
      <c r="AE1228" s="436"/>
      <c r="AF1228" s="436"/>
      <c r="AG1228" s="436"/>
      <c r="AH1228" s="436"/>
      <c r="AI1228" s="436"/>
      <c r="AJ1228" s="436"/>
      <c r="AK1228" s="436"/>
      <c r="AL1228" s="436"/>
      <c r="AM1228" s="436"/>
      <c r="AN1228" s="436"/>
    </row>
    <row r="1229" spans="1:40" ht="13">
      <c r="A1229" s="40"/>
      <c r="B1229" s="40"/>
      <c r="C1229" s="441"/>
      <c r="D1229" s="441"/>
      <c r="E1229" s="441"/>
      <c r="F1229" s="441"/>
      <c r="H1229" s="441"/>
      <c r="I1229" s="441"/>
      <c r="J1229" s="441"/>
      <c r="K1229" s="441"/>
      <c r="L1229" s="441"/>
      <c r="M1229" s="441"/>
      <c r="N1229" s="441"/>
      <c r="O1229" s="441"/>
      <c r="P1229" s="441"/>
      <c r="Q1229" s="441"/>
      <c r="R1229" s="441"/>
      <c r="S1229" s="441"/>
      <c r="T1229" s="441"/>
      <c r="U1229" s="441"/>
      <c r="V1229" s="441"/>
      <c r="W1229" s="441"/>
      <c r="X1229" s="441"/>
      <c r="Y1229" s="441"/>
      <c r="Z1229" s="441"/>
      <c r="AA1229" s="436"/>
      <c r="AB1229" s="436"/>
      <c r="AC1229" s="436"/>
      <c r="AD1229" s="436"/>
      <c r="AE1229" s="436"/>
      <c r="AF1229" s="436"/>
      <c r="AG1229" s="436"/>
      <c r="AH1229" s="436"/>
      <c r="AI1229" s="436"/>
      <c r="AJ1229" s="436"/>
      <c r="AK1229" s="436"/>
      <c r="AL1229" s="436"/>
      <c r="AM1229" s="436"/>
      <c r="AN1229" s="436"/>
    </row>
    <row r="1230" spans="1:40" ht="13">
      <c r="A1230" s="40"/>
      <c r="B1230" s="40"/>
      <c r="C1230" s="441"/>
      <c r="D1230" s="441"/>
      <c r="E1230" s="441"/>
      <c r="F1230" s="441"/>
      <c r="H1230" s="441"/>
      <c r="I1230" s="441"/>
      <c r="J1230" s="441"/>
      <c r="K1230" s="441"/>
      <c r="L1230" s="441"/>
      <c r="M1230" s="441"/>
      <c r="N1230" s="441"/>
      <c r="O1230" s="441"/>
      <c r="P1230" s="441"/>
      <c r="Q1230" s="441"/>
      <c r="R1230" s="441"/>
      <c r="S1230" s="441"/>
      <c r="T1230" s="441"/>
      <c r="U1230" s="441"/>
      <c r="V1230" s="441"/>
      <c r="W1230" s="441"/>
      <c r="X1230" s="441"/>
      <c r="Y1230" s="441"/>
      <c r="Z1230" s="441"/>
      <c r="AA1230" s="436"/>
      <c r="AB1230" s="436"/>
      <c r="AC1230" s="436"/>
      <c r="AD1230" s="436"/>
      <c r="AE1230" s="436"/>
      <c r="AF1230" s="436"/>
      <c r="AG1230" s="436"/>
      <c r="AH1230" s="436"/>
      <c r="AI1230" s="436"/>
      <c r="AJ1230" s="436"/>
      <c r="AK1230" s="436"/>
      <c r="AL1230" s="436"/>
      <c r="AM1230" s="436"/>
      <c r="AN1230" s="436"/>
    </row>
    <row r="1231" spans="1:40" ht="13">
      <c r="A1231" s="40"/>
      <c r="B1231" s="40"/>
      <c r="C1231" s="441"/>
      <c r="D1231" s="441"/>
      <c r="E1231" s="441"/>
      <c r="F1231" s="441"/>
      <c r="H1231" s="441"/>
      <c r="I1231" s="441"/>
      <c r="J1231" s="441"/>
      <c r="K1231" s="441"/>
      <c r="L1231" s="441"/>
      <c r="M1231" s="441"/>
      <c r="N1231" s="441"/>
      <c r="O1231" s="441"/>
      <c r="P1231" s="441"/>
      <c r="Q1231" s="441"/>
      <c r="R1231" s="441"/>
      <c r="S1231" s="441"/>
      <c r="T1231" s="441"/>
      <c r="U1231" s="441"/>
      <c r="V1231" s="441"/>
      <c r="W1231" s="441"/>
      <c r="X1231" s="441"/>
      <c r="Y1231" s="441"/>
      <c r="Z1231" s="441"/>
      <c r="AA1231" s="436"/>
      <c r="AB1231" s="436"/>
      <c r="AC1231" s="436"/>
      <c r="AD1231" s="436"/>
      <c r="AE1231" s="436"/>
      <c r="AF1231" s="436"/>
      <c r="AG1231" s="436"/>
      <c r="AH1231" s="436"/>
      <c r="AI1231" s="436"/>
      <c r="AJ1231" s="436"/>
      <c r="AK1231" s="436"/>
      <c r="AL1231" s="436"/>
      <c r="AM1231" s="436"/>
      <c r="AN1231" s="436"/>
    </row>
    <row r="1232" spans="1:40" ht="13">
      <c r="A1232" s="40"/>
      <c r="B1232" s="40"/>
      <c r="C1232" s="441"/>
      <c r="D1232" s="441"/>
      <c r="E1232" s="441"/>
      <c r="F1232" s="441"/>
      <c r="H1232" s="441"/>
      <c r="I1232" s="441"/>
      <c r="J1232" s="441"/>
      <c r="K1232" s="441"/>
      <c r="L1232" s="441"/>
      <c r="M1232" s="441"/>
      <c r="N1232" s="441"/>
      <c r="O1232" s="441"/>
      <c r="P1232" s="441"/>
      <c r="Q1232" s="441"/>
      <c r="R1232" s="441"/>
      <c r="S1232" s="441"/>
      <c r="T1232" s="441"/>
      <c r="U1232" s="441"/>
      <c r="V1232" s="441"/>
      <c r="W1232" s="441"/>
      <c r="X1232" s="441"/>
      <c r="Y1232" s="441"/>
      <c r="Z1232" s="441"/>
      <c r="AA1232" s="436"/>
      <c r="AB1232" s="436"/>
      <c r="AC1232" s="436"/>
      <c r="AD1232" s="436"/>
      <c r="AE1232" s="436"/>
      <c r="AF1232" s="436"/>
      <c r="AG1232" s="436"/>
      <c r="AH1232" s="436"/>
      <c r="AI1232" s="436"/>
      <c r="AJ1232" s="436"/>
      <c r="AK1232" s="436"/>
      <c r="AL1232" s="436"/>
      <c r="AM1232" s="436"/>
      <c r="AN1232" s="436"/>
    </row>
    <row r="1233" spans="1:40" ht="13">
      <c r="A1233" s="40"/>
      <c r="B1233" s="40"/>
      <c r="C1233" s="441"/>
      <c r="D1233" s="441"/>
      <c r="E1233" s="441"/>
      <c r="F1233" s="441"/>
      <c r="H1233" s="441"/>
      <c r="I1233" s="441"/>
      <c r="J1233" s="441"/>
      <c r="K1233" s="441"/>
      <c r="L1233" s="441"/>
      <c r="M1233" s="441"/>
      <c r="N1233" s="441"/>
      <c r="O1233" s="441"/>
      <c r="P1233" s="441"/>
      <c r="Q1233" s="441"/>
      <c r="R1233" s="441"/>
      <c r="S1233" s="441"/>
      <c r="T1233" s="441"/>
      <c r="U1233" s="441"/>
      <c r="V1233" s="441"/>
      <c r="W1233" s="441"/>
      <c r="X1233" s="441"/>
      <c r="Y1233" s="441"/>
      <c r="Z1233" s="441"/>
      <c r="AA1233" s="436"/>
      <c r="AB1233" s="436"/>
      <c r="AC1233" s="436"/>
      <c r="AD1233" s="436"/>
      <c r="AE1233" s="436"/>
      <c r="AF1233" s="436"/>
      <c r="AG1233" s="436"/>
      <c r="AH1233" s="436"/>
      <c r="AI1233" s="436"/>
      <c r="AJ1233" s="436"/>
      <c r="AK1233" s="436"/>
      <c r="AL1233" s="436"/>
      <c r="AM1233" s="436"/>
      <c r="AN1233" s="436"/>
    </row>
    <row r="1234" spans="1:40" ht="13">
      <c r="A1234" s="40"/>
      <c r="B1234" s="40"/>
      <c r="C1234" s="441"/>
      <c r="D1234" s="441"/>
      <c r="E1234" s="441"/>
      <c r="F1234" s="441"/>
      <c r="H1234" s="441"/>
      <c r="I1234" s="441"/>
      <c r="J1234" s="441"/>
      <c r="K1234" s="441"/>
      <c r="L1234" s="441"/>
      <c r="M1234" s="441"/>
      <c r="N1234" s="441"/>
      <c r="O1234" s="441"/>
      <c r="P1234" s="441"/>
      <c r="Q1234" s="441"/>
      <c r="R1234" s="441"/>
      <c r="S1234" s="441"/>
      <c r="T1234" s="441"/>
      <c r="U1234" s="441"/>
      <c r="V1234" s="441"/>
      <c r="W1234" s="441"/>
      <c r="X1234" s="441"/>
      <c r="Y1234" s="441"/>
      <c r="Z1234" s="441"/>
      <c r="AA1234" s="436"/>
      <c r="AB1234" s="436"/>
      <c r="AC1234" s="436"/>
      <c r="AD1234" s="436"/>
      <c r="AE1234" s="436"/>
      <c r="AF1234" s="436"/>
      <c r="AG1234" s="436"/>
      <c r="AH1234" s="436"/>
      <c r="AI1234" s="436"/>
      <c r="AJ1234" s="436"/>
      <c r="AK1234" s="436"/>
      <c r="AL1234" s="436"/>
      <c r="AM1234" s="436"/>
      <c r="AN1234" s="436"/>
    </row>
    <row r="1235" spans="1:40" ht="13">
      <c r="A1235" s="40"/>
      <c r="B1235" s="40"/>
      <c r="C1235" s="441"/>
      <c r="D1235" s="441"/>
      <c r="E1235" s="441"/>
      <c r="F1235" s="441"/>
      <c r="H1235" s="441"/>
      <c r="I1235" s="441"/>
      <c r="J1235" s="441"/>
      <c r="K1235" s="441"/>
      <c r="L1235" s="441"/>
      <c r="M1235" s="441"/>
      <c r="N1235" s="441"/>
      <c r="O1235" s="441"/>
      <c r="P1235" s="441"/>
      <c r="Q1235" s="441"/>
      <c r="R1235" s="441"/>
      <c r="S1235" s="441"/>
      <c r="T1235" s="441"/>
      <c r="U1235" s="441"/>
      <c r="V1235" s="441"/>
      <c r="W1235" s="441"/>
      <c r="X1235" s="441"/>
      <c r="Y1235" s="441"/>
      <c r="Z1235" s="441"/>
      <c r="AA1235" s="436"/>
      <c r="AB1235" s="436"/>
      <c r="AC1235" s="436"/>
      <c r="AD1235" s="436"/>
      <c r="AE1235" s="436"/>
      <c r="AF1235" s="436"/>
      <c r="AG1235" s="436"/>
      <c r="AH1235" s="436"/>
      <c r="AI1235" s="436"/>
      <c r="AJ1235" s="436"/>
      <c r="AK1235" s="436"/>
      <c r="AL1235" s="436"/>
      <c r="AM1235" s="436"/>
      <c r="AN1235" s="436"/>
    </row>
    <row r="1236" spans="1:40" ht="13">
      <c r="A1236" s="40"/>
      <c r="B1236" s="40"/>
      <c r="C1236" s="441"/>
      <c r="D1236" s="441"/>
      <c r="E1236" s="441"/>
      <c r="F1236" s="441"/>
      <c r="H1236" s="441"/>
      <c r="I1236" s="441"/>
      <c r="J1236" s="441"/>
      <c r="K1236" s="441"/>
      <c r="L1236" s="441"/>
      <c r="M1236" s="441"/>
      <c r="N1236" s="441"/>
      <c r="O1236" s="441"/>
      <c r="P1236" s="441"/>
      <c r="Q1236" s="441"/>
      <c r="R1236" s="441"/>
      <c r="S1236" s="441"/>
      <c r="T1236" s="441"/>
      <c r="U1236" s="441"/>
      <c r="V1236" s="441"/>
      <c r="W1236" s="441"/>
      <c r="X1236" s="441"/>
      <c r="Y1236" s="441"/>
      <c r="Z1236" s="441"/>
      <c r="AA1236" s="436"/>
      <c r="AB1236" s="436"/>
      <c r="AC1236" s="436"/>
      <c r="AD1236" s="436"/>
      <c r="AE1236" s="436"/>
      <c r="AF1236" s="436"/>
      <c r="AG1236" s="436"/>
      <c r="AH1236" s="436"/>
      <c r="AI1236" s="436"/>
      <c r="AJ1236" s="436"/>
      <c r="AK1236" s="436"/>
      <c r="AL1236" s="436"/>
      <c r="AM1236" s="436"/>
      <c r="AN1236" s="436"/>
    </row>
    <row r="1237" spans="1:40" ht="13">
      <c r="A1237" s="40"/>
      <c r="B1237" s="40"/>
      <c r="C1237" s="441"/>
      <c r="D1237" s="441"/>
      <c r="E1237" s="441"/>
      <c r="F1237" s="441"/>
      <c r="H1237" s="441"/>
      <c r="I1237" s="441"/>
      <c r="J1237" s="441"/>
      <c r="K1237" s="441"/>
      <c r="L1237" s="441"/>
      <c r="M1237" s="441"/>
      <c r="N1237" s="441"/>
      <c r="O1237" s="441"/>
      <c r="P1237" s="441"/>
      <c r="Q1237" s="441"/>
      <c r="R1237" s="441"/>
      <c r="S1237" s="441"/>
      <c r="T1237" s="441"/>
      <c r="U1237" s="441"/>
      <c r="V1237" s="441"/>
      <c r="W1237" s="441"/>
      <c r="X1237" s="441"/>
      <c r="Y1237" s="441"/>
      <c r="Z1237" s="441"/>
      <c r="AA1237" s="436"/>
      <c r="AB1237" s="436"/>
      <c r="AC1237" s="436"/>
      <c r="AD1237" s="436"/>
      <c r="AE1237" s="436"/>
      <c r="AF1237" s="436"/>
      <c r="AG1237" s="436"/>
      <c r="AH1237" s="436"/>
      <c r="AI1237" s="436"/>
      <c r="AJ1237" s="436"/>
      <c r="AK1237" s="436"/>
      <c r="AL1237" s="436"/>
      <c r="AM1237" s="436"/>
      <c r="AN1237" s="436"/>
    </row>
    <row r="1238" spans="1:40" ht="13">
      <c r="A1238" s="40"/>
      <c r="B1238" s="40"/>
      <c r="C1238" s="441"/>
      <c r="D1238" s="441"/>
      <c r="E1238" s="441"/>
      <c r="F1238" s="441"/>
      <c r="H1238" s="441"/>
      <c r="I1238" s="441"/>
      <c r="J1238" s="441"/>
      <c r="K1238" s="441"/>
      <c r="L1238" s="441"/>
      <c r="M1238" s="441"/>
      <c r="N1238" s="441"/>
      <c r="O1238" s="441"/>
      <c r="P1238" s="441"/>
      <c r="Q1238" s="441"/>
      <c r="R1238" s="441"/>
      <c r="S1238" s="441"/>
      <c r="T1238" s="441"/>
      <c r="U1238" s="441"/>
      <c r="V1238" s="441"/>
      <c r="W1238" s="441"/>
      <c r="X1238" s="441"/>
      <c r="Y1238" s="441"/>
      <c r="Z1238" s="441"/>
      <c r="AA1238" s="436"/>
      <c r="AB1238" s="436"/>
      <c r="AC1238" s="436"/>
      <c r="AD1238" s="436"/>
      <c r="AE1238" s="436"/>
      <c r="AF1238" s="436"/>
      <c r="AG1238" s="436"/>
      <c r="AH1238" s="436"/>
      <c r="AI1238" s="436"/>
      <c r="AJ1238" s="436"/>
      <c r="AK1238" s="436"/>
      <c r="AL1238" s="436"/>
      <c r="AM1238" s="436"/>
      <c r="AN1238" s="436"/>
    </row>
    <row r="1239" spans="1:40" ht="13">
      <c r="A1239" s="40"/>
      <c r="B1239" s="40"/>
      <c r="C1239" s="441"/>
      <c r="D1239" s="441"/>
      <c r="E1239" s="441"/>
      <c r="F1239" s="441"/>
      <c r="H1239" s="441"/>
      <c r="I1239" s="441"/>
      <c r="J1239" s="441"/>
      <c r="K1239" s="441"/>
      <c r="L1239" s="441"/>
      <c r="M1239" s="441"/>
      <c r="N1239" s="441"/>
      <c r="O1239" s="441"/>
      <c r="P1239" s="441"/>
      <c r="Q1239" s="441"/>
      <c r="R1239" s="441"/>
      <c r="S1239" s="441"/>
      <c r="T1239" s="441"/>
      <c r="U1239" s="441"/>
      <c r="V1239" s="441"/>
      <c r="W1239" s="441"/>
      <c r="X1239" s="441"/>
      <c r="Y1239" s="441"/>
      <c r="Z1239" s="441"/>
      <c r="AA1239" s="436"/>
      <c r="AB1239" s="436"/>
      <c r="AC1239" s="436"/>
      <c r="AD1239" s="436"/>
      <c r="AE1239" s="436"/>
      <c r="AF1239" s="436"/>
      <c r="AG1239" s="436"/>
      <c r="AH1239" s="436"/>
      <c r="AI1239" s="436"/>
      <c r="AJ1239" s="436"/>
      <c r="AK1239" s="436"/>
      <c r="AL1239" s="436"/>
      <c r="AM1239" s="436"/>
      <c r="AN1239" s="436"/>
    </row>
    <row r="1240" spans="1:40" ht="13">
      <c r="A1240" s="40"/>
      <c r="B1240" s="40"/>
      <c r="C1240" s="441"/>
      <c r="D1240" s="441"/>
      <c r="E1240" s="441"/>
      <c r="F1240" s="441"/>
      <c r="H1240" s="441"/>
      <c r="I1240" s="441"/>
      <c r="J1240" s="441"/>
      <c r="K1240" s="441"/>
      <c r="L1240" s="441"/>
      <c r="M1240" s="441"/>
      <c r="N1240" s="441"/>
      <c r="O1240" s="441"/>
      <c r="P1240" s="441"/>
      <c r="Q1240" s="441"/>
      <c r="R1240" s="441"/>
      <c r="S1240" s="441"/>
      <c r="T1240" s="441"/>
      <c r="U1240" s="441"/>
      <c r="V1240" s="441"/>
      <c r="W1240" s="441"/>
      <c r="X1240" s="441"/>
      <c r="Y1240" s="441"/>
      <c r="Z1240" s="441"/>
      <c r="AA1240" s="436"/>
      <c r="AB1240" s="436"/>
      <c r="AC1240" s="436"/>
      <c r="AD1240" s="436"/>
      <c r="AE1240" s="436"/>
      <c r="AF1240" s="436"/>
      <c r="AG1240" s="436"/>
      <c r="AH1240" s="436"/>
      <c r="AI1240" s="436"/>
      <c r="AJ1240" s="436"/>
      <c r="AK1240" s="436"/>
      <c r="AL1240" s="436"/>
      <c r="AM1240" s="436"/>
      <c r="AN1240" s="436"/>
    </row>
    <row r="1241" spans="1:40" ht="13">
      <c r="A1241" s="40"/>
      <c r="B1241" s="40"/>
      <c r="C1241" s="441"/>
      <c r="D1241" s="441"/>
      <c r="E1241" s="441"/>
      <c r="F1241" s="441"/>
      <c r="H1241" s="441"/>
      <c r="I1241" s="441"/>
      <c r="J1241" s="441"/>
      <c r="K1241" s="441"/>
      <c r="L1241" s="441"/>
      <c r="M1241" s="441"/>
      <c r="N1241" s="441"/>
      <c r="O1241" s="441"/>
      <c r="P1241" s="441"/>
      <c r="Q1241" s="441"/>
      <c r="R1241" s="441"/>
      <c r="S1241" s="441"/>
      <c r="T1241" s="441"/>
      <c r="U1241" s="441"/>
      <c r="V1241" s="441"/>
      <c r="W1241" s="441"/>
      <c r="X1241" s="441"/>
      <c r="Y1241" s="441"/>
      <c r="Z1241" s="441"/>
      <c r="AA1241" s="436"/>
      <c r="AB1241" s="436"/>
      <c r="AC1241" s="436"/>
      <c r="AD1241" s="436"/>
      <c r="AE1241" s="436"/>
      <c r="AF1241" s="436"/>
      <c r="AG1241" s="436"/>
      <c r="AH1241" s="436"/>
      <c r="AI1241" s="436"/>
      <c r="AJ1241" s="436"/>
      <c r="AK1241" s="436"/>
      <c r="AL1241" s="436"/>
      <c r="AM1241" s="436"/>
      <c r="AN1241" s="436"/>
    </row>
    <row r="1242" spans="1:40" ht="13">
      <c r="A1242" s="40"/>
      <c r="B1242" s="40"/>
      <c r="C1242" s="441"/>
      <c r="D1242" s="441"/>
      <c r="E1242" s="441"/>
      <c r="F1242" s="441"/>
      <c r="H1242" s="441"/>
      <c r="I1242" s="441"/>
      <c r="J1242" s="441"/>
      <c r="K1242" s="441"/>
      <c r="L1242" s="441"/>
      <c r="M1242" s="441"/>
      <c r="N1242" s="441"/>
      <c r="O1242" s="441"/>
      <c r="P1242" s="441"/>
      <c r="Q1242" s="441"/>
      <c r="R1242" s="441"/>
      <c r="S1242" s="441"/>
      <c r="T1242" s="441"/>
      <c r="U1242" s="441"/>
      <c r="V1242" s="441"/>
      <c r="W1242" s="441"/>
      <c r="X1242" s="441"/>
      <c r="Y1242" s="441"/>
      <c r="Z1242" s="441"/>
      <c r="AA1242" s="436"/>
      <c r="AB1242" s="436"/>
      <c r="AC1242" s="436"/>
      <c r="AD1242" s="436"/>
      <c r="AE1242" s="436"/>
      <c r="AF1242" s="436"/>
      <c r="AG1242" s="436"/>
      <c r="AH1242" s="436"/>
      <c r="AI1242" s="436"/>
      <c r="AJ1242" s="436"/>
      <c r="AK1242" s="436"/>
      <c r="AL1242" s="436"/>
      <c r="AM1242" s="436"/>
      <c r="AN1242" s="436"/>
    </row>
    <row r="1243" spans="1:40" ht="13">
      <c r="A1243" s="40"/>
      <c r="B1243" s="40"/>
      <c r="C1243" s="441"/>
      <c r="D1243" s="441"/>
      <c r="E1243" s="441"/>
      <c r="F1243" s="441"/>
      <c r="H1243" s="441"/>
      <c r="I1243" s="441"/>
      <c r="J1243" s="441"/>
      <c r="K1243" s="441"/>
      <c r="L1243" s="441"/>
      <c r="M1243" s="441"/>
      <c r="N1243" s="441"/>
      <c r="O1243" s="441"/>
      <c r="P1243" s="441"/>
      <c r="Q1243" s="441"/>
      <c r="R1243" s="441"/>
      <c r="S1243" s="441"/>
      <c r="T1243" s="441"/>
      <c r="U1243" s="441"/>
      <c r="V1243" s="441"/>
      <c r="W1243" s="441"/>
      <c r="X1243" s="441"/>
      <c r="Y1243" s="441"/>
      <c r="Z1243" s="441"/>
      <c r="AA1243" s="436"/>
      <c r="AB1243" s="436"/>
      <c r="AC1243" s="436"/>
      <c r="AD1243" s="436"/>
      <c r="AE1243" s="436"/>
      <c r="AF1243" s="436"/>
      <c r="AG1243" s="436"/>
      <c r="AH1243" s="436"/>
      <c r="AI1243" s="436"/>
      <c r="AJ1243" s="436"/>
      <c r="AK1243" s="436"/>
      <c r="AL1243" s="436"/>
      <c r="AM1243" s="436"/>
      <c r="AN1243" s="436"/>
    </row>
    <row r="1244" spans="1:40" ht="13">
      <c r="A1244" s="40"/>
      <c r="B1244" s="40"/>
      <c r="C1244" s="441"/>
      <c r="D1244" s="441"/>
      <c r="E1244" s="441"/>
      <c r="F1244" s="441"/>
      <c r="H1244" s="441"/>
      <c r="I1244" s="441"/>
      <c r="J1244" s="441"/>
      <c r="K1244" s="441"/>
      <c r="L1244" s="441"/>
      <c r="M1244" s="441"/>
      <c r="N1244" s="441"/>
      <c r="O1244" s="441"/>
      <c r="P1244" s="441"/>
      <c r="Q1244" s="441"/>
      <c r="R1244" s="441"/>
      <c r="S1244" s="441"/>
      <c r="T1244" s="441"/>
      <c r="U1244" s="441"/>
      <c r="V1244" s="441"/>
      <c r="W1244" s="441"/>
      <c r="X1244" s="441"/>
      <c r="Y1244" s="441"/>
      <c r="Z1244" s="441"/>
      <c r="AA1244" s="436"/>
      <c r="AB1244" s="436"/>
      <c r="AC1244" s="436"/>
      <c r="AD1244" s="436"/>
      <c r="AE1244" s="436"/>
      <c r="AF1244" s="436"/>
      <c r="AG1244" s="436"/>
      <c r="AH1244" s="436"/>
      <c r="AI1244" s="436"/>
      <c r="AJ1244" s="436"/>
      <c r="AK1244" s="436"/>
      <c r="AL1244" s="436"/>
      <c r="AM1244" s="436"/>
      <c r="AN1244" s="436"/>
    </row>
    <row r="1245" spans="1:40" ht="13">
      <c r="A1245" s="40"/>
      <c r="B1245" s="40"/>
      <c r="C1245" s="441"/>
      <c r="D1245" s="441"/>
      <c r="E1245" s="441"/>
      <c r="F1245" s="441"/>
      <c r="H1245" s="441"/>
      <c r="I1245" s="441"/>
      <c r="J1245" s="441"/>
      <c r="K1245" s="441"/>
      <c r="L1245" s="441"/>
      <c r="M1245" s="441"/>
      <c r="N1245" s="441"/>
      <c r="O1245" s="441"/>
      <c r="P1245" s="441"/>
      <c r="Q1245" s="441"/>
      <c r="R1245" s="441"/>
      <c r="S1245" s="441"/>
      <c r="T1245" s="441"/>
      <c r="U1245" s="441"/>
      <c r="V1245" s="441"/>
      <c r="W1245" s="441"/>
      <c r="X1245" s="441"/>
      <c r="Y1245" s="441"/>
      <c r="Z1245" s="441"/>
      <c r="AA1245" s="436"/>
      <c r="AB1245" s="436"/>
      <c r="AC1245" s="436"/>
      <c r="AD1245" s="436"/>
      <c r="AE1245" s="436"/>
      <c r="AF1245" s="436"/>
      <c r="AG1245" s="436"/>
      <c r="AH1245" s="436"/>
      <c r="AI1245" s="436"/>
      <c r="AJ1245" s="436"/>
      <c r="AK1245" s="436"/>
      <c r="AL1245" s="436"/>
      <c r="AM1245" s="436"/>
      <c r="AN1245" s="436"/>
    </row>
    <row r="1246" spans="1:40" ht="13">
      <c r="A1246" s="40"/>
      <c r="B1246" s="40"/>
      <c r="C1246" s="441"/>
      <c r="D1246" s="441"/>
      <c r="E1246" s="441"/>
      <c r="F1246" s="441"/>
      <c r="H1246" s="441"/>
      <c r="I1246" s="441"/>
      <c r="J1246" s="441"/>
      <c r="K1246" s="441"/>
      <c r="L1246" s="441"/>
      <c r="M1246" s="441"/>
      <c r="N1246" s="441"/>
      <c r="O1246" s="441"/>
      <c r="P1246" s="441"/>
      <c r="Q1246" s="441"/>
      <c r="R1246" s="441"/>
      <c r="S1246" s="441"/>
      <c r="T1246" s="441"/>
      <c r="U1246" s="441"/>
      <c r="V1246" s="441"/>
      <c r="W1246" s="441"/>
      <c r="X1246" s="441"/>
      <c r="Y1246" s="441"/>
      <c r="Z1246" s="441"/>
      <c r="AA1246" s="436"/>
      <c r="AB1246" s="436"/>
      <c r="AC1246" s="436"/>
      <c r="AD1246" s="436"/>
      <c r="AE1246" s="436"/>
      <c r="AF1246" s="436"/>
      <c r="AG1246" s="436"/>
      <c r="AH1246" s="436"/>
      <c r="AI1246" s="436"/>
      <c r="AJ1246" s="436"/>
      <c r="AK1246" s="436"/>
      <c r="AL1246" s="436"/>
      <c r="AM1246" s="436"/>
      <c r="AN1246" s="436"/>
    </row>
    <row r="1247" spans="1:40" ht="13">
      <c r="A1247" s="40"/>
      <c r="B1247" s="40"/>
      <c r="C1247" s="441"/>
      <c r="D1247" s="441"/>
      <c r="E1247" s="441"/>
      <c r="F1247" s="441"/>
      <c r="H1247" s="441"/>
      <c r="I1247" s="441"/>
      <c r="J1247" s="441"/>
      <c r="K1247" s="441"/>
      <c r="L1247" s="441"/>
      <c r="M1247" s="441"/>
      <c r="N1247" s="441"/>
      <c r="O1247" s="441"/>
      <c r="P1247" s="441"/>
      <c r="Q1247" s="441"/>
      <c r="R1247" s="441"/>
      <c r="S1247" s="441"/>
      <c r="T1247" s="441"/>
      <c r="U1247" s="441"/>
      <c r="V1247" s="441"/>
      <c r="W1247" s="441"/>
      <c r="X1247" s="441"/>
      <c r="Y1247" s="441"/>
      <c r="Z1247" s="441"/>
      <c r="AA1247" s="436"/>
      <c r="AB1247" s="436"/>
      <c r="AC1247" s="436"/>
      <c r="AD1247" s="436"/>
      <c r="AE1247" s="436"/>
      <c r="AF1247" s="436"/>
      <c r="AG1247" s="436"/>
      <c r="AH1247" s="436"/>
      <c r="AI1247" s="436"/>
      <c r="AJ1247" s="436"/>
      <c r="AK1247" s="436"/>
      <c r="AL1247" s="436"/>
      <c r="AM1247" s="436"/>
      <c r="AN1247" s="436"/>
    </row>
    <row r="1248" spans="1:40" ht="13">
      <c r="A1248" s="40"/>
      <c r="B1248" s="40"/>
      <c r="C1248" s="441"/>
      <c r="D1248" s="441"/>
      <c r="E1248" s="441"/>
      <c r="F1248" s="441"/>
      <c r="H1248" s="441"/>
      <c r="I1248" s="441"/>
      <c r="J1248" s="441"/>
      <c r="K1248" s="441"/>
      <c r="L1248" s="441"/>
      <c r="M1248" s="441"/>
      <c r="N1248" s="441"/>
      <c r="O1248" s="441"/>
      <c r="P1248" s="441"/>
      <c r="Q1248" s="441"/>
      <c r="R1248" s="441"/>
      <c r="S1248" s="441"/>
      <c r="T1248" s="441"/>
      <c r="U1248" s="441"/>
      <c r="V1248" s="441"/>
      <c r="W1248" s="441"/>
      <c r="X1248" s="441"/>
      <c r="Y1248" s="441"/>
      <c r="Z1248" s="441"/>
      <c r="AA1248" s="436"/>
      <c r="AB1248" s="436"/>
      <c r="AC1248" s="436"/>
      <c r="AD1248" s="436"/>
      <c r="AE1248" s="436"/>
      <c r="AF1248" s="436"/>
      <c r="AG1248" s="436"/>
      <c r="AH1248" s="436"/>
      <c r="AI1248" s="436"/>
      <c r="AJ1248" s="436"/>
      <c r="AK1248" s="436"/>
      <c r="AL1248" s="436"/>
      <c r="AM1248" s="436"/>
      <c r="AN1248" s="436"/>
    </row>
    <row r="1249" spans="1:40" ht="13">
      <c r="A1249" s="40"/>
      <c r="B1249" s="40"/>
      <c r="C1249" s="441"/>
      <c r="D1249" s="441"/>
      <c r="E1249" s="441"/>
      <c r="F1249" s="441"/>
      <c r="H1249" s="441"/>
      <c r="I1249" s="441"/>
      <c r="J1249" s="441"/>
      <c r="K1249" s="441"/>
      <c r="L1249" s="441"/>
      <c r="M1249" s="441"/>
      <c r="N1249" s="441"/>
      <c r="O1249" s="441"/>
      <c r="P1249" s="441"/>
      <c r="Q1249" s="441"/>
      <c r="R1249" s="441"/>
      <c r="S1249" s="441"/>
      <c r="T1249" s="441"/>
      <c r="U1249" s="441"/>
      <c r="V1249" s="441"/>
      <c r="W1249" s="441"/>
      <c r="X1249" s="441"/>
      <c r="Y1249" s="441"/>
      <c r="Z1249" s="441"/>
      <c r="AA1249" s="436"/>
      <c r="AB1249" s="436"/>
      <c r="AC1249" s="436"/>
      <c r="AD1249" s="436"/>
      <c r="AE1249" s="436"/>
      <c r="AF1249" s="436"/>
      <c r="AG1249" s="436"/>
      <c r="AH1249" s="436"/>
      <c r="AI1249" s="436"/>
      <c r="AJ1249" s="436"/>
      <c r="AK1249" s="436"/>
      <c r="AL1249" s="436"/>
      <c r="AM1249" s="436"/>
      <c r="AN1249" s="436"/>
    </row>
    <row r="1250" spans="1:40" ht="13">
      <c r="A1250" s="40"/>
      <c r="B1250" s="40"/>
      <c r="C1250" s="441"/>
      <c r="D1250" s="441"/>
      <c r="E1250" s="441"/>
      <c r="F1250" s="441"/>
      <c r="H1250" s="441"/>
      <c r="I1250" s="441"/>
      <c r="J1250" s="441"/>
      <c r="K1250" s="441"/>
      <c r="L1250" s="441"/>
      <c r="M1250" s="441"/>
      <c r="N1250" s="441"/>
      <c r="O1250" s="441"/>
      <c r="P1250" s="441"/>
      <c r="Q1250" s="441"/>
      <c r="R1250" s="441"/>
      <c r="S1250" s="441"/>
      <c r="T1250" s="441"/>
      <c r="U1250" s="441"/>
      <c r="V1250" s="441"/>
      <c r="W1250" s="441"/>
      <c r="X1250" s="441"/>
      <c r="Y1250" s="441"/>
      <c r="Z1250" s="441"/>
      <c r="AA1250" s="436"/>
      <c r="AB1250" s="436"/>
      <c r="AC1250" s="436"/>
      <c r="AD1250" s="436"/>
      <c r="AE1250" s="436"/>
      <c r="AF1250" s="436"/>
      <c r="AG1250" s="436"/>
      <c r="AH1250" s="436"/>
      <c r="AI1250" s="436"/>
      <c r="AJ1250" s="436"/>
      <c r="AK1250" s="436"/>
      <c r="AL1250" s="436"/>
      <c r="AM1250" s="436"/>
      <c r="AN1250" s="436"/>
    </row>
    <row r="1251" spans="1:40" ht="13">
      <c r="A1251" s="40"/>
      <c r="B1251" s="40"/>
      <c r="C1251" s="441"/>
      <c r="D1251" s="441"/>
      <c r="E1251" s="441"/>
      <c r="F1251" s="441"/>
      <c r="H1251" s="441"/>
      <c r="I1251" s="441"/>
      <c r="J1251" s="441"/>
      <c r="K1251" s="441"/>
      <c r="L1251" s="441"/>
      <c r="M1251" s="441"/>
      <c r="N1251" s="441"/>
      <c r="O1251" s="441"/>
      <c r="P1251" s="441"/>
      <c r="Q1251" s="441"/>
      <c r="R1251" s="441"/>
      <c r="S1251" s="441"/>
      <c r="T1251" s="441"/>
      <c r="U1251" s="441"/>
      <c r="V1251" s="441"/>
      <c r="W1251" s="441"/>
      <c r="X1251" s="441"/>
      <c r="Y1251" s="441"/>
      <c r="Z1251" s="441"/>
      <c r="AA1251" s="436"/>
      <c r="AB1251" s="436"/>
      <c r="AC1251" s="436"/>
      <c r="AD1251" s="436"/>
      <c r="AE1251" s="436"/>
      <c r="AF1251" s="436"/>
      <c r="AG1251" s="436"/>
      <c r="AH1251" s="436"/>
      <c r="AI1251" s="436"/>
      <c r="AJ1251" s="436"/>
      <c r="AK1251" s="436"/>
      <c r="AL1251" s="436"/>
      <c r="AM1251" s="436"/>
      <c r="AN1251" s="436"/>
    </row>
    <row r="1252" spans="1:40" ht="13">
      <c r="A1252" s="40"/>
      <c r="B1252" s="40"/>
      <c r="C1252" s="441"/>
      <c r="D1252" s="441"/>
      <c r="E1252" s="441"/>
      <c r="F1252" s="441"/>
      <c r="H1252" s="441"/>
      <c r="I1252" s="441"/>
      <c r="J1252" s="441"/>
      <c r="K1252" s="441"/>
      <c r="L1252" s="441"/>
      <c r="M1252" s="441"/>
      <c r="N1252" s="441"/>
      <c r="O1252" s="441"/>
      <c r="P1252" s="441"/>
      <c r="Q1252" s="441"/>
      <c r="R1252" s="441"/>
      <c r="S1252" s="441"/>
      <c r="T1252" s="441"/>
      <c r="U1252" s="441"/>
      <c r="V1252" s="441"/>
      <c r="W1252" s="441"/>
      <c r="X1252" s="441"/>
      <c r="Y1252" s="441"/>
      <c r="Z1252" s="441"/>
      <c r="AA1252" s="436"/>
      <c r="AB1252" s="436"/>
      <c r="AC1252" s="436"/>
      <c r="AD1252" s="436"/>
      <c r="AE1252" s="436"/>
      <c r="AF1252" s="436"/>
      <c r="AG1252" s="436"/>
      <c r="AH1252" s="436"/>
      <c r="AI1252" s="436"/>
      <c r="AJ1252" s="436"/>
      <c r="AK1252" s="436"/>
      <c r="AL1252" s="436"/>
      <c r="AM1252" s="436"/>
      <c r="AN1252" s="436"/>
    </row>
    <row r="1253" spans="1:40" ht="13">
      <c r="A1253" s="40"/>
      <c r="B1253" s="40"/>
      <c r="C1253" s="441"/>
      <c r="D1253" s="441"/>
      <c r="E1253" s="441"/>
      <c r="F1253" s="441"/>
      <c r="H1253" s="441"/>
      <c r="I1253" s="441"/>
      <c r="J1253" s="441"/>
      <c r="K1253" s="441"/>
      <c r="L1253" s="441"/>
      <c r="M1253" s="441"/>
      <c r="N1253" s="441"/>
      <c r="O1253" s="441"/>
      <c r="P1253" s="441"/>
      <c r="Q1253" s="441"/>
      <c r="R1253" s="441"/>
      <c r="S1253" s="441"/>
      <c r="T1253" s="441"/>
      <c r="U1253" s="441"/>
      <c r="V1253" s="441"/>
      <c r="W1253" s="441"/>
      <c r="X1253" s="441"/>
      <c r="Y1253" s="441"/>
      <c r="Z1253" s="441"/>
      <c r="AA1253" s="436"/>
      <c r="AB1253" s="436"/>
      <c r="AC1253" s="436"/>
      <c r="AD1253" s="436"/>
      <c r="AE1253" s="436"/>
      <c r="AF1253" s="436"/>
      <c r="AG1253" s="436"/>
      <c r="AH1253" s="436"/>
      <c r="AI1253" s="436"/>
      <c r="AJ1253" s="436"/>
      <c r="AK1253" s="436"/>
      <c r="AL1253" s="436"/>
      <c r="AM1253" s="436"/>
      <c r="AN1253" s="436"/>
    </row>
    <row r="1254" spans="1:40" ht="13">
      <c r="A1254" s="40"/>
      <c r="B1254" s="40"/>
      <c r="C1254" s="441"/>
      <c r="D1254" s="441"/>
      <c r="E1254" s="441"/>
      <c r="F1254" s="441"/>
      <c r="H1254" s="441"/>
      <c r="I1254" s="441"/>
      <c r="J1254" s="441"/>
      <c r="K1254" s="441"/>
      <c r="L1254" s="441"/>
      <c r="M1254" s="441"/>
      <c r="N1254" s="441"/>
      <c r="O1254" s="441"/>
      <c r="P1254" s="441"/>
      <c r="Q1254" s="441"/>
      <c r="R1254" s="441"/>
      <c r="S1254" s="441"/>
      <c r="T1254" s="441"/>
      <c r="U1254" s="441"/>
      <c r="V1254" s="441"/>
      <c r="W1254" s="441"/>
      <c r="X1254" s="441"/>
      <c r="Y1254" s="441"/>
      <c r="Z1254" s="441"/>
      <c r="AA1254" s="436"/>
      <c r="AB1254" s="436"/>
      <c r="AC1254" s="436"/>
      <c r="AD1254" s="436"/>
      <c r="AE1254" s="436"/>
      <c r="AF1254" s="436"/>
      <c r="AG1254" s="436"/>
      <c r="AH1254" s="436"/>
      <c r="AI1254" s="436"/>
      <c r="AJ1254" s="436"/>
      <c r="AK1254" s="436"/>
      <c r="AL1254" s="436"/>
      <c r="AM1254" s="436"/>
      <c r="AN1254" s="436"/>
    </row>
    <row r="1255" spans="1:40" ht="13">
      <c r="A1255" s="40"/>
      <c r="B1255" s="40"/>
      <c r="C1255" s="441"/>
      <c r="D1255" s="441"/>
      <c r="E1255" s="441"/>
      <c r="F1255" s="441"/>
      <c r="H1255" s="441"/>
      <c r="I1255" s="441"/>
      <c r="J1255" s="441"/>
      <c r="K1255" s="441"/>
      <c r="L1255" s="441"/>
      <c r="M1255" s="441"/>
      <c r="N1255" s="441"/>
      <c r="O1255" s="441"/>
      <c r="P1255" s="441"/>
      <c r="Q1255" s="441"/>
      <c r="R1255" s="441"/>
      <c r="S1255" s="441"/>
      <c r="T1255" s="441"/>
      <c r="U1255" s="441"/>
      <c r="V1255" s="441"/>
      <c r="W1255" s="441"/>
      <c r="X1255" s="441"/>
      <c r="Y1255" s="441"/>
      <c r="Z1255" s="441"/>
      <c r="AA1255" s="436"/>
      <c r="AB1255" s="436"/>
      <c r="AC1255" s="436"/>
      <c r="AD1255" s="436"/>
      <c r="AE1255" s="436"/>
      <c r="AF1255" s="436"/>
      <c r="AG1255" s="436"/>
      <c r="AH1255" s="436"/>
      <c r="AI1255" s="436"/>
      <c r="AJ1255" s="436"/>
      <c r="AK1255" s="436"/>
      <c r="AL1255" s="436"/>
      <c r="AM1255" s="436"/>
      <c r="AN1255" s="436"/>
    </row>
    <row r="1256" spans="1:40" ht="13">
      <c r="A1256" s="40"/>
      <c r="B1256" s="40"/>
      <c r="C1256" s="441"/>
      <c r="D1256" s="441"/>
      <c r="E1256" s="441"/>
      <c r="F1256" s="441"/>
      <c r="H1256" s="441"/>
      <c r="I1256" s="441"/>
      <c r="J1256" s="441"/>
      <c r="K1256" s="441"/>
      <c r="L1256" s="441"/>
      <c r="M1256" s="441"/>
      <c r="N1256" s="441"/>
      <c r="O1256" s="441"/>
      <c r="P1256" s="441"/>
      <c r="Q1256" s="441"/>
      <c r="R1256" s="441"/>
      <c r="S1256" s="441"/>
      <c r="T1256" s="441"/>
      <c r="U1256" s="441"/>
      <c r="V1256" s="441"/>
      <c r="W1256" s="441"/>
      <c r="X1256" s="441"/>
      <c r="Y1256" s="441"/>
      <c r="Z1256" s="441"/>
      <c r="AA1256" s="436"/>
      <c r="AB1256" s="436"/>
      <c r="AC1256" s="436"/>
      <c r="AD1256" s="436"/>
      <c r="AE1256" s="436"/>
      <c r="AF1256" s="436"/>
      <c r="AG1256" s="436"/>
      <c r="AH1256" s="436"/>
      <c r="AI1256" s="436"/>
      <c r="AJ1256" s="436"/>
      <c r="AK1256" s="436"/>
      <c r="AL1256" s="436"/>
      <c r="AM1256" s="436"/>
      <c r="AN1256" s="436"/>
    </row>
    <row r="1257" spans="1:40" ht="13">
      <c r="A1257" s="40"/>
      <c r="B1257" s="40"/>
      <c r="C1257" s="441"/>
      <c r="D1257" s="441"/>
      <c r="E1257" s="441"/>
      <c r="F1257" s="441"/>
      <c r="H1257" s="441"/>
      <c r="I1257" s="441"/>
      <c r="J1257" s="441"/>
      <c r="K1257" s="441"/>
      <c r="L1257" s="441"/>
      <c r="M1257" s="441"/>
      <c r="N1257" s="441"/>
      <c r="O1257" s="441"/>
      <c r="P1257" s="441"/>
      <c r="Q1257" s="441"/>
      <c r="R1257" s="441"/>
      <c r="S1257" s="441"/>
      <c r="T1257" s="441"/>
      <c r="U1257" s="441"/>
      <c r="V1257" s="441"/>
      <c r="W1257" s="441"/>
      <c r="X1257" s="441"/>
      <c r="Y1257" s="441"/>
      <c r="Z1257" s="441"/>
      <c r="AA1257" s="436"/>
      <c r="AB1257" s="436"/>
      <c r="AC1257" s="436"/>
      <c r="AD1257" s="436"/>
      <c r="AE1257" s="436"/>
      <c r="AF1257" s="436"/>
      <c r="AG1257" s="436"/>
      <c r="AH1257" s="436"/>
      <c r="AI1257" s="436"/>
      <c r="AJ1257" s="436"/>
      <c r="AK1257" s="436"/>
      <c r="AL1257" s="436"/>
      <c r="AM1257" s="436"/>
      <c r="AN1257" s="436"/>
    </row>
    <row r="1258" spans="1:40" ht="13">
      <c r="A1258" s="40"/>
      <c r="B1258" s="40"/>
      <c r="C1258" s="441"/>
      <c r="D1258" s="441"/>
      <c r="E1258" s="441"/>
      <c r="F1258" s="441"/>
      <c r="H1258" s="441"/>
      <c r="I1258" s="441"/>
      <c r="J1258" s="441"/>
      <c r="K1258" s="441"/>
      <c r="L1258" s="441"/>
      <c r="M1258" s="441"/>
      <c r="N1258" s="441"/>
      <c r="O1258" s="441"/>
      <c r="P1258" s="441"/>
      <c r="Q1258" s="441"/>
      <c r="R1258" s="441"/>
      <c r="S1258" s="441"/>
      <c r="T1258" s="441"/>
      <c r="U1258" s="441"/>
      <c r="V1258" s="441"/>
      <c r="W1258" s="441"/>
      <c r="X1258" s="441"/>
      <c r="Y1258" s="441"/>
      <c r="Z1258" s="441"/>
      <c r="AA1258" s="436"/>
      <c r="AB1258" s="436"/>
      <c r="AC1258" s="436"/>
      <c r="AD1258" s="436"/>
      <c r="AE1258" s="436"/>
      <c r="AF1258" s="436"/>
      <c r="AG1258" s="436"/>
      <c r="AH1258" s="436"/>
      <c r="AI1258" s="436"/>
      <c r="AJ1258" s="436"/>
      <c r="AK1258" s="436"/>
      <c r="AL1258" s="436"/>
      <c r="AM1258" s="436"/>
      <c r="AN1258" s="436"/>
    </row>
    <row r="1259" spans="1:40" ht="13">
      <c r="A1259" s="40"/>
      <c r="B1259" s="40"/>
      <c r="C1259" s="441"/>
      <c r="D1259" s="441"/>
      <c r="E1259" s="441"/>
      <c r="F1259" s="441"/>
      <c r="H1259" s="441"/>
      <c r="I1259" s="441"/>
      <c r="J1259" s="441"/>
      <c r="K1259" s="441"/>
      <c r="L1259" s="441"/>
      <c r="M1259" s="441"/>
      <c r="N1259" s="441"/>
      <c r="O1259" s="441"/>
      <c r="P1259" s="441"/>
      <c r="Q1259" s="441"/>
      <c r="R1259" s="441"/>
      <c r="S1259" s="441"/>
      <c r="T1259" s="441"/>
      <c r="U1259" s="441"/>
      <c r="V1259" s="441"/>
      <c r="W1259" s="441"/>
      <c r="X1259" s="441"/>
      <c r="Y1259" s="441"/>
      <c r="Z1259" s="441"/>
      <c r="AA1259" s="436"/>
      <c r="AB1259" s="436"/>
      <c r="AC1259" s="436"/>
      <c r="AD1259" s="436"/>
      <c r="AE1259" s="436"/>
      <c r="AF1259" s="436"/>
      <c r="AG1259" s="436"/>
      <c r="AH1259" s="436"/>
      <c r="AI1259" s="436"/>
      <c r="AJ1259" s="436"/>
      <c r="AK1259" s="436"/>
      <c r="AL1259" s="436"/>
      <c r="AM1259" s="436"/>
      <c r="AN1259" s="436"/>
    </row>
    <row r="1260" spans="1:40" ht="13">
      <c r="A1260" s="40"/>
      <c r="B1260" s="40"/>
      <c r="C1260" s="441"/>
      <c r="D1260" s="441"/>
      <c r="E1260" s="441"/>
      <c r="F1260" s="441"/>
      <c r="H1260" s="441"/>
      <c r="I1260" s="441"/>
      <c r="J1260" s="441"/>
      <c r="K1260" s="441"/>
      <c r="L1260" s="441"/>
      <c r="M1260" s="441"/>
      <c r="N1260" s="441"/>
      <c r="O1260" s="441"/>
      <c r="P1260" s="441"/>
      <c r="Q1260" s="441"/>
      <c r="R1260" s="441"/>
      <c r="S1260" s="441"/>
      <c r="T1260" s="441"/>
      <c r="U1260" s="441"/>
      <c r="V1260" s="441"/>
      <c r="W1260" s="441"/>
      <c r="X1260" s="441"/>
      <c r="Y1260" s="441"/>
      <c r="Z1260" s="441"/>
      <c r="AA1260" s="436"/>
      <c r="AB1260" s="436"/>
      <c r="AC1260" s="436"/>
      <c r="AD1260" s="436"/>
      <c r="AE1260" s="436"/>
      <c r="AF1260" s="436"/>
      <c r="AG1260" s="436"/>
      <c r="AH1260" s="436"/>
      <c r="AI1260" s="436"/>
      <c r="AJ1260" s="436"/>
      <c r="AK1260" s="436"/>
      <c r="AL1260" s="436"/>
      <c r="AM1260" s="436"/>
      <c r="AN1260" s="436"/>
    </row>
    <row r="1261" spans="1:40" ht="13">
      <c r="A1261" s="40"/>
      <c r="B1261" s="40"/>
      <c r="C1261" s="441"/>
      <c r="D1261" s="441"/>
      <c r="E1261" s="441"/>
      <c r="F1261" s="441"/>
      <c r="H1261" s="441"/>
      <c r="I1261" s="441"/>
      <c r="J1261" s="441"/>
      <c r="K1261" s="441"/>
      <c r="L1261" s="441"/>
      <c r="M1261" s="441"/>
      <c r="N1261" s="441"/>
      <c r="O1261" s="441"/>
      <c r="P1261" s="441"/>
      <c r="Q1261" s="441"/>
      <c r="R1261" s="441"/>
      <c r="S1261" s="441"/>
      <c r="T1261" s="441"/>
      <c r="U1261" s="441"/>
      <c r="V1261" s="441"/>
      <c r="W1261" s="441"/>
      <c r="X1261" s="441"/>
      <c r="Y1261" s="441"/>
      <c r="Z1261" s="441"/>
      <c r="AA1261" s="436"/>
      <c r="AB1261" s="436"/>
      <c r="AC1261" s="436"/>
      <c r="AD1261" s="436"/>
      <c r="AE1261" s="436"/>
      <c r="AF1261" s="436"/>
      <c r="AG1261" s="436"/>
      <c r="AH1261" s="436"/>
      <c r="AI1261" s="436"/>
      <c r="AJ1261" s="436"/>
      <c r="AK1261" s="436"/>
      <c r="AL1261" s="436"/>
      <c r="AM1261" s="436"/>
      <c r="AN1261" s="436"/>
    </row>
    <row r="1262" spans="1:40" ht="13">
      <c r="A1262" s="40"/>
      <c r="B1262" s="40"/>
      <c r="C1262" s="441"/>
      <c r="D1262" s="441"/>
      <c r="E1262" s="441"/>
      <c r="F1262" s="441"/>
      <c r="H1262" s="441"/>
      <c r="I1262" s="441"/>
      <c r="J1262" s="441"/>
      <c r="K1262" s="441"/>
      <c r="L1262" s="441"/>
      <c r="M1262" s="441"/>
      <c r="N1262" s="441"/>
      <c r="O1262" s="441"/>
      <c r="P1262" s="441"/>
      <c r="Q1262" s="441"/>
      <c r="R1262" s="441"/>
      <c r="S1262" s="441"/>
      <c r="T1262" s="441"/>
      <c r="U1262" s="441"/>
      <c r="V1262" s="441"/>
      <c r="W1262" s="441"/>
      <c r="X1262" s="441"/>
      <c r="Y1262" s="441"/>
      <c r="Z1262" s="441"/>
      <c r="AA1262" s="436"/>
      <c r="AB1262" s="436"/>
      <c r="AC1262" s="436"/>
      <c r="AD1262" s="436"/>
      <c r="AE1262" s="436"/>
      <c r="AF1262" s="436"/>
      <c r="AG1262" s="436"/>
      <c r="AH1262" s="436"/>
      <c r="AI1262" s="436"/>
      <c r="AJ1262" s="436"/>
      <c r="AK1262" s="436"/>
      <c r="AL1262" s="436"/>
      <c r="AM1262" s="436"/>
      <c r="AN1262" s="436"/>
    </row>
    <row r="1263" spans="1:40" ht="13">
      <c r="A1263" s="40"/>
      <c r="B1263" s="40"/>
      <c r="C1263" s="441"/>
      <c r="D1263" s="441"/>
      <c r="E1263" s="441"/>
      <c r="F1263" s="441"/>
      <c r="H1263" s="441"/>
      <c r="I1263" s="441"/>
      <c r="J1263" s="441"/>
      <c r="K1263" s="441"/>
      <c r="L1263" s="441"/>
      <c r="M1263" s="441"/>
      <c r="N1263" s="441"/>
      <c r="O1263" s="441"/>
      <c r="P1263" s="441"/>
      <c r="Q1263" s="441"/>
      <c r="R1263" s="441"/>
      <c r="S1263" s="441"/>
      <c r="T1263" s="441"/>
      <c r="U1263" s="441"/>
      <c r="V1263" s="441"/>
      <c r="W1263" s="441"/>
      <c r="X1263" s="441"/>
      <c r="Y1263" s="441"/>
      <c r="Z1263" s="441"/>
      <c r="AA1263" s="436"/>
      <c r="AB1263" s="436"/>
      <c r="AC1263" s="436"/>
      <c r="AD1263" s="436"/>
      <c r="AE1263" s="436"/>
      <c r="AF1263" s="436"/>
      <c r="AG1263" s="436"/>
      <c r="AH1263" s="436"/>
      <c r="AI1263" s="436"/>
      <c r="AJ1263" s="436"/>
      <c r="AK1263" s="436"/>
      <c r="AL1263" s="436"/>
      <c r="AM1263" s="436"/>
      <c r="AN1263" s="436"/>
    </row>
    <row r="1264" spans="1:40" ht="13">
      <c r="A1264" s="40"/>
      <c r="B1264" s="40"/>
      <c r="C1264" s="441"/>
      <c r="D1264" s="441"/>
      <c r="E1264" s="441"/>
      <c r="F1264" s="441"/>
      <c r="H1264" s="441"/>
      <c r="I1264" s="441"/>
      <c r="J1264" s="441"/>
      <c r="K1264" s="441"/>
      <c r="L1264" s="441"/>
      <c r="M1264" s="441"/>
      <c r="N1264" s="441"/>
      <c r="O1264" s="441"/>
      <c r="P1264" s="441"/>
      <c r="Q1264" s="441"/>
      <c r="R1264" s="441"/>
      <c r="S1264" s="441"/>
      <c r="T1264" s="441"/>
      <c r="U1264" s="441"/>
      <c r="V1264" s="441"/>
      <c r="W1264" s="441"/>
      <c r="X1264" s="441"/>
      <c r="Y1264" s="441"/>
      <c r="Z1264" s="441"/>
      <c r="AA1264" s="436"/>
      <c r="AB1264" s="436"/>
      <c r="AC1264" s="436"/>
      <c r="AD1264" s="436"/>
      <c r="AE1264" s="436"/>
      <c r="AF1264" s="436"/>
      <c r="AG1264" s="436"/>
      <c r="AH1264" s="436"/>
      <c r="AI1264" s="436"/>
      <c r="AJ1264" s="436"/>
      <c r="AK1264" s="436"/>
      <c r="AL1264" s="436"/>
      <c r="AM1264" s="436"/>
      <c r="AN1264" s="436"/>
    </row>
    <row r="1265" spans="1:40" ht="13">
      <c r="A1265" s="40"/>
      <c r="B1265" s="40"/>
      <c r="C1265" s="441"/>
      <c r="D1265" s="441"/>
      <c r="E1265" s="441"/>
      <c r="F1265" s="441"/>
      <c r="H1265" s="441"/>
      <c r="I1265" s="441"/>
      <c r="J1265" s="441"/>
      <c r="K1265" s="441"/>
      <c r="L1265" s="441"/>
      <c r="M1265" s="441"/>
      <c r="N1265" s="441"/>
      <c r="O1265" s="441"/>
      <c r="P1265" s="441"/>
      <c r="Q1265" s="441"/>
      <c r="R1265" s="441"/>
      <c r="S1265" s="441"/>
      <c r="T1265" s="441"/>
      <c r="U1265" s="441"/>
      <c r="V1265" s="441"/>
      <c r="W1265" s="441"/>
      <c r="X1265" s="441"/>
      <c r="Y1265" s="441"/>
      <c r="Z1265" s="441"/>
      <c r="AA1265" s="436"/>
      <c r="AB1265" s="436"/>
      <c r="AC1265" s="436"/>
      <c r="AD1265" s="436"/>
      <c r="AE1265" s="436"/>
      <c r="AF1265" s="436"/>
      <c r="AG1265" s="436"/>
      <c r="AH1265" s="436"/>
      <c r="AI1265" s="436"/>
      <c r="AJ1265" s="436"/>
      <c r="AK1265" s="436"/>
      <c r="AL1265" s="436"/>
      <c r="AM1265" s="436"/>
      <c r="AN1265" s="436"/>
    </row>
    <row r="1266" spans="1:40" ht="13">
      <c r="A1266" s="40"/>
      <c r="B1266" s="40"/>
      <c r="C1266" s="441"/>
      <c r="D1266" s="441"/>
      <c r="E1266" s="441"/>
      <c r="F1266" s="441"/>
      <c r="H1266" s="441"/>
      <c r="I1266" s="441"/>
      <c r="J1266" s="441"/>
      <c r="K1266" s="441"/>
      <c r="L1266" s="441"/>
      <c r="M1266" s="441"/>
      <c r="N1266" s="441"/>
      <c r="O1266" s="441"/>
      <c r="P1266" s="441"/>
      <c r="Q1266" s="441"/>
      <c r="R1266" s="441"/>
      <c r="S1266" s="441"/>
      <c r="T1266" s="441"/>
      <c r="U1266" s="441"/>
      <c r="V1266" s="441"/>
      <c r="W1266" s="441"/>
      <c r="X1266" s="441"/>
      <c r="Y1266" s="441"/>
      <c r="Z1266" s="441"/>
      <c r="AA1266" s="436"/>
      <c r="AB1266" s="436"/>
      <c r="AC1266" s="436"/>
      <c r="AD1266" s="436"/>
      <c r="AE1266" s="436"/>
      <c r="AF1266" s="436"/>
      <c r="AG1266" s="436"/>
      <c r="AH1266" s="436"/>
      <c r="AI1266" s="436"/>
      <c r="AJ1266" s="436"/>
      <c r="AK1266" s="436"/>
      <c r="AL1266" s="436"/>
      <c r="AM1266" s="436"/>
      <c r="AN1266" s="436"/>
    </row>
    <row r="1267" spans="1:40" ht="13">
      <c r="A1267" s="40"/>
      <c r="B1267" s="40"/>
      <c r="C1267" s="441"/>
      <c r="D1267" s="441"/>
      <c r="E1267" s="441"/>
      <c r="F1267" s="441"/>
      <c r="H1267" s="441"/>
      <c r="I1267" s="441"/>
      <c r="J1267" s="441"/>
      <c r="K1267" s="441"/>
      <c r="L1267" s="441"/>
      <c r="M1267" s="441"/>
      <c r="N1267" s="441"/>
      <c r="O1267" s="441"/>
      <c r="P1267" s="441"/>
      <c r="Q1267" s="441"/>
      <c r="R1267" s="441"/>
      <c r="S1267" s="441"/>
      <c r="T1267" s="441"/>
      <c r="U1267" s="441"/>
      <c r="V1267" s="441"/>
      <c r="W1267" s="441"/>
      <c r="X1267" s="441"/>
      <c r="Y1267" s="441"/>
      <c r="Z1267" s="441"/>
      <c r="AA1267" s="436"/>
      <c r="AB1267" s="436"/>
      <c r="AC1267" s="436"/>
      <c r="AD1267" s="436"/>
      <c r="AE1267" s="436"/>
      <c r="AF1267" s="436"/>
      <c r="AG1267" s="436"/>
      <c r="AH1267" s="436"/>
      <c r="AI1267" s="436"/>
      <c r="AJ1267" s="436"/>
      <c r="AK1267" s="436"/>
      <c r="AL1267" s="436"/>
      <c r="AM1267" s="436"/>
      <c r="AN1267" s="436"/>
    </row>
    <row r="1268" spans="1:40" ht="13">
      <c r="A1268" s="40"/>
      <c r="B1268" s="40"/>
      <c r="C1268" s="441"/>
      <c r="D1268" s="441"/>
      <c r="E1268" s="441"/>
      <c r="F1268" s="441"/>
      <c r="H1268" s="441"/>
      <c r="I1268" s="441"/>
      <c r="J1268" s="441"/>
      <c r="K1268" s="441"/>
      <c r="L1268" s="441"/>
      <c r="M1268" s="441"/>
      <c r="N1268" s="441"/>
      <c r="O1268" s="441"/>
      <c r="P1268" s="441"/>
      <c r="Q1268" s="441"/>
      <c r="R1268" s="441"/>
      <c r="S1268" s="441"/>
      <c r="T1268" s="441"/>
      <c r="U1268" s="441"/>
      <c r="V1268" s="441"/>
      <c r="W1268" s="441"/>
      <c r="X1268" s="441"/>
      <c r="Y1268" s="441"/>
      <c r="Z1268" s="441"/>
      <c r="AA1268" s="436"/>
      <c r="AB1268" s="436"/>
      <c r="AC1268" s="436"/>
      <c r="AD1268" s="436"/>
      <c r="AE1268" s="436"/>
      <c r="AF1268" s="436"/>
      <c r="AG1268" s="436"/>
      <c r="AH1268" s="436"/>
      <c r="AI1268" s="436"/>
      <c r="AJ1268" s="436"/>
      <c r="AK1268" s="436"/>
      <c r="AL1268" s="436"/>
      <c r="AM1268" s="436"/>
      <c r="AN1268" s="436"/>
    </row>
    <row r="1269" spans="1:40" ht="13">
      <c r="A1269" s="40"/>
      <c r="B1269" s="40"/>
      <c r="C1269" s="441"/>
      <c r="D1269" s="441"/>
      <c r="E1269" s="441"/>
      <c r="F1269" s="441"/>
      <c r="H1269" s="441"/>
      <c r="I1269" s="441"/>
      <c r="J1269" s="441"/>
      <c r="K1269" s="441"/>
      <c r="L1269" s="441"/>
      <c r="M1269" s="441"/>
      <c r="N1269" s="441"/>
      <c r="O1269" s="441"/>
      <c r="P1269" s="441"/>
      <c r="Q1269" s="441"/>
      <c r="R1269" s="441"/>
      <c r="S1269" s="441"/>
      <c r="T1269" s="441"/>
      <c r="U1269" s="441"/>
      <c r="V1269" s="441"/>
      <c r="W1269" s="441"/>
      <c r="X1269" s="441"/>
      <c r="Y1269" s="441"/>
      <c r="Z1269" s="441"/>
      <c r="AA1269" s="436"/>
      <c r="AB1269" s="436"/>
      <c r="AC1269" s="436"/>
      <c r="AD1269" s="436"/>
      <c r="AE1269" s="436"/>
      <c r="AF1269" s="436"/>
      <c r="AG1269" s="436"/>
      <c r="AH1269" s="436"/>
      <c r="AI1269" s="436"/>
      <c r="AJ1269" s="436"/>
      <c r="AK1269" s="436"/>
      <c r="AL1269" s="436"/>
      <c r="AM1269" s="436"/>
      <c r="AN1269" s="436"/>
    </row>
    <row r="1270" spans="1:40" ht="13">
      <c r="A1270" s="40"/>
      <c r="B1270" s="40"/>
      <c r="C1270" s="441"/>
      <c r="D1270" s="441"/>
      <c r="E1270" s="441"/>
      <c r="F1270" s="441"/>
      <c r="H1270" s="441"/>
      <c r="I1270" s="441"/>
      <c r="J1270" s="441"/>
      <c r="K1270" s="441"/>
      <c r="L1270" s="441"/>
      <c r="M1270" s="441"/>
      <c r="N1270" s="441"/>
      <c r="O1270" s="441"/>
      <c r="P1270" s="441"/>
      <c r="Q1270" s="441"/>
      <c r="R1270" s="441"/>
      <c r="S1270" s="441"/>
      <c r="T1270" s="441"/>
      <c r="U1270" s="441"/>
      <c r="V1270" s="441"/>
      <c r="W1270" s="441"/>
      <c r="X1270" s="441"/>
      <c r="Y1270" s="441"/>
      <c r="Z1270" s="441"/>
      <c r="AA1270" s="436"/>
      <c r="AB1270" s="436"/>
      <c r="AC1270" s="436"/>
      <c r="AD1270" s="436"/>
      <c r="AE1270" s="436"/>
      <c r="AF1270" s="436"/>
      <c r="AG1270" s="436"/>
      <c r="AH1270" s="436"/>
      <c r="AI1270" s="436"/>
      <c r="AJ1270" s="436"/>
      <c r="AK1270" s="436"/>
      <c r="AL1270" s="436"/>
      <c r="AM1270" s="436"/>
      <c r="AN1270" s="436"/>
    </row>
    <row r="1271" spans="1:40" ht="13">
      <c r="A1271" s="40"/>
      <c r="B1271" s="40"/>
      <c r="C1271" s="441"/>
      <c r="D1271" s="441"/>
      <c r="E1271" s="441"/>
      <c r="F1271" s="441"/>
      <c r="H1271" s="441"/>
      <c r="I1271" s="441"/>
      <c r="J1271" s="441"/>
      <c r="K1271" s="441"/>
      <c r="L1271" s="441"/>
      <c r="M1271" s="441"/>
      <c r="N1271" s="441"/>
      <c r="O1271" s="441"/>
      <c r="P1271" s="441"/>
      <c r="Q1271" s="441"/>
      <c r="R1271" s="441"/>
      <c r="S1271" s="441"/>
      <c r="T1271" s="441"/>
      <c r="U1271" s="441"/>
      <c r="V1271" s="441"/>
      <c r="W1271" s="441"/>
      <c r="X1271" s="441"/>
      <c r="Y1271" s="441"/>
      <c r="Z1271" s="441"/>
      <c r="AA1271" s="436"/>
      <c r="AB1271" s="436"/>
      <c r="AC1271" s="436"/>
      <c r="AD1271" s="436"/>
      <c r="AE1271" s="436"/>
      <c r="AF1271" s="436"/>
      <c r="AG1271" s="436"/>
      <c r="AH1271" s="436"/>
      <c r="AI1271" s="436"/>
      <c r="AJ1271" s="436"/>
      <c r="AK1271" s="436"/>
      <c r="AL1271" s="436"/>
      <c r="AM1271" s="436"/>
      <c r="AN1271" s="436"/>
    </row>
    <row r="1272" spans="1:40" ht="13">
      <c r="A1272" s="40"/>
      <c r="B1272" s="40"/>
      <c r="C1272" s="441"/>
      <c r="D1272" s="441"/>
      <c r="E1272" s="441"/>
      <c r="F1272" s="441"/>
      <c r="H1272" s="441"/>
      <c r="I1272" s="441"/>
      <c r="J1272" s="441"/>
      <c r="K1272" s="441"/>
      <c r="L1272" s="441"/>
      <c r="M1272" s="441"/>
      <c r="N1272" s="441"/>
      <c r="O1272" s="441"/>
      <c r="P1272" s="441"/>
      <c r="Q1272" s="441"/>
      <c r="R1272" s="441"/>
      <c r="S1272" s="441"/>
      <c r="T1272" s="441"/>
      <c r="U1272" s="441"/>
      <c r="V1272" s="441"/>
      <c r="W1272" s="441"/>
      <c r="X1272" s="441"/>
      <c r="Y1272" s="441"/>
      <c r="Z1272" s="441"/>
      <c r="AA1272" s="436"/>
      <c r="AB1272" s="436"/>
      <c r="AC1272" s="436"/>
      <c r="AD1272" s="436"/>
      <c r="AE1272" s="436"/>
      <c r="AF1272" s="436"/>
      <c r="AG1272" s="436"/>
      <c r="AH1272" s="436"/>
      <c r="AI1272" s="436"/>
      <c r="AJ1272" s="436"/>
      <c r="AK1272" s="436"/>
      <c r="AL1272" s="436"/>
      <c r="AM1272" s="436"/>
      <c r="AN1272" s="436"/>
    </row>
    <row r="1273" spans="1:40" ht="13">
      <c r="A1273" s="40"/>
      <c r="B1273" s="40"/>
      <c r="C1273" s="441"/>
      <c r="D1273" s="441"/>
      <c r="E1273" s="441"/>
      <c r="F1273" s="441"/>
      <c r="H1273" s="441"/>
      <c r="I1273" s="441"/>
      <c r="J1273" s="441"/>
      <c r="K1273" s="441"/>
      <c r="L1273" s="441"/>
      <c r="M1273" s="441"/>
      <c r="N1273" s="441"/>
      <c r="O1273" s="441"/>
      <c r="P1273" s="441"/>
      <c r="Q1273" s="441"/>
      <c r="R1273" s="441"/>
      <c r="S1273" s="441"/>
      <c r="T1273" s="441"/>
      <c r="U1273" s="441"/>
      <c r="V1273" s="441"/>
      <c r="W1273" s="441"/>
      <c r="X1273" s="441"/>
      <c r="Y1273" s="441"/>
      <c r="Z1273" s="441"/>
      <c r="AA1273" s="436"/>
      <c r="AB1273" s="436"/>
      <c r="AC1273" s="436"/>
      <c r="AD1273" s="436"/>
      <c r="AE1273" s="436"/>
      <c r="AF1273" s="436"/>
      <c r="AG1273" s="436"/>
      <c r="AH1273" s="436"/>
      <c r="AI1273" s="436"/>
      <c r="AJ1273" s="436"/>
      <c r="AK1273" s="436"/>
      <c r="AL1273" s="436"/>
      <c r="AM1273" s="436"/>
      <c r="AN1273" s="436"/>
    </row>
    <row r="1274" spans="1:40" ht="13">
      <c r="A1274" s="40"/>
      <c r="B1274" s="40"/>
      <c r="C1274" s="441"/>
      <c r="D1274" s="441"/>
      <c r="E1274" s="441"/>
      <c r="F1274" s="441"/>
      <c r="H1274" s="441"/>
      <c r="I1274" s="441"/>
      <c r="J1274" s="441"/>
      <c r="K1274" s="441"/>
      <c r="L1274" s="441"/>
      <c r="M1274" s="441"/>
      <c r="N1274" s="441"/>
      <c r="O1274" s="441"/>
      <c r="P1274" s="441"/>
      <c r="Q1274" s="441"/>
      <c r="R1274" s="441"/>
      <c r="S1274" s="441"/>
      <c r="T1274" s="441"/>
      <c r="U1274" s="441"/>
      <c r="V1274" s="441"/>
      <c r="W1274" s="441"/>
      <c r="X1274" s="441"/>
      <c r="Y1274" s="441"/>
      <c r="Z1274" s="441"/>
      <c r="AA1274" s="436"/>
      <c r="AB1274" s="436"/>
      <c r="AC1274" s="436"/>
      <c r="AD1274" s="436"/>
      <c r="AE1274" s="436"/>
      <c r="AF1274" s="436"/>
      <c r="AG1274" s="436"/>
      <c r="AH1274" s="436"/>
      <c r="AI1274" s="436"/>
      <c r="AJ1274" s="436"/>
      <c r="AK1274" s="436"/>
      <c r="AL1274" s="436"/>
      <c r="AM1274" s="436"/>
      <c r="AN1274" s="436"/>
    </row>
    <row r="1275" spans="1:40" ht="13">
      <c r="A1275" s="40"/>
      <c r="B1275" s="40"/>
      <c r="C1275" s="441"/>
      <c r="D1275" s="441"/>
      <c r="E1275" s="441"/>
      <c r="F1275" s="441"/>
      <c r="H1275" s="441"/>
      <c r="I1275" s="441"/>
      <c r="J1275" s="441"/>
      <c r="K1275" s="441"/>
      <c r="L1275" s="441"/>
      <c r="M1275" s="441"/>
      <c r="N1275" s="441"/>
      <c r="O1275" s="441"/>
      <c r="P1275" s="441"/>
      <c r="Q1275" s="441"/>
      <c r="R1275" s="441"/>
      <c r="S1275" s="441"/>
      <c r="T1275" s="441"/>
      <c r="U1275" s="441"/>
      <c r="V1275" s="441"/>
      <c r="W1275" s="441"/>
      <c r="X1275" s="441"/>
      <c r="Y1275" s="441"/>
      <c r="Z1275" s="441"/>
      <c r="AA1275" s="436"/>
      <c r="AB1275" s="436"/>
      <c r="AC1275" s="436"/>
      <c r="AD1275" s="436"/>
      <c r="AE1275" s="436"/>
      <c r="AF1275" s="436"/>
      <c r="AG1275" s="436"/>
      <c r="AH1275" s="436"/>
      <c r="AI1275" s="436"/>
      <c r="AJ1275" s="436"/>
      <c r="AK1275" s="436"/>
      <c r="AL1275" s="436"/>
      <c r="AM1275" s="436"/>
      <c r="AN1275" s="436"/>
    </row>
    <row r="1276" spans="1:40" ht="13">
      <c r="A1276" s="40"/>
      <c r="B1276" s="40"/>
      <c r="C1276" s="441"/>
      <c r="D1276" s="441"/>
      <c r="E1276" s="441"/>
      <c r="F1276" s="441"/>
      <c r="H1276" s="441"/>
      <c r="I1276" s="441"/>
      <c r="J1276" s="441"/>
      <c r="K1276" s="441"/>
      <c r="L1276" s="441"/>
      <c r="M1276" s="441"/>
      <c r="N1276" s="441"/>
      <c r="O1276" s="441"/>
      <c r="P1276" s="441"/>
      <c r="Q1276" s="441"/>
      <c r="R1276" s="441"/>
      <c r="S1276" s="441"/>
      <c r="T1276" s="441"/>
      <c r="U1276" s="441"/>
      <c r="V1276" s="441"/>
      <c r="W1276" s="441"/>
      <c r="X1276" s="441"/>
      <c r="Y1276" s="441"/>
      <c r="Z1276" s="441"/>
      <c r="AA1276" s="436"/>
      <c r="AB1276" s="436"/>
      <c r="AC1276" s="436"/>
      <c r="AD1276" s="436"/>
      <c r="AE1276" s="436"/>
      <c r="AF1276" s="436"/>
      <c r="AG1276" s="436"/>
      <c r="AH1276" s="436"/>
      <c r="AI1276" s="436"/>
      <c r="AJ1276" s="436"/>
      <c r="AK1276" s="436"/>
      <c r="AL1276" s="436"/>
      <c r="AM1276" s="436"/>
      <c r="AN1276" s="436"/>
    </row>
    <row r="1277" spans="1:40" ht="13">
      <c r="A1277" s="40"/>
      <c r="B1277" s="40"/>
      <c r="C1277" s="441"/>
      <c r="D1277" s="441"/>
      <c r="E1277" s="441"/>
      <c r="F1277" s="441"/>
      <c r="H1277" s="441"/>
      <c r="I1277" s="441"/>
      <c r="J1277" s="441"/>
      <c r="K1277" s="441"/>
      <c r="L1277" s="441"/>
      <c r="M1277" s="441"/>
      <c r="N1277" s="441"/>
      <c r="O1277" s="441"/>
      <c r="P1277" s="441"/>
      <c r="Q1277" s="441"/>
      <c r="R1277" s="441"/>
      <c r="S1277" s="441"/>
      <c r="T1277" s="441"/>
      <c r="U1277" s="441"/>
      <c r="V1277" s="441"/>
      <c r="W1277" s="441"/>
      <c r="X1277" s="441"/>
      <c r="Y1277" s="441"/>
      <c r="Z1277" s="441"/>
      <c r="AA1277" s="436"/>
      <c r="AB1277" s="436"/>
      <c r="AC1277" s="436"/>
      <c r="AD1277" s="436"/>
      <c r="AE1277" s="436"/>
      <c r="AF1277" s="436"/>
      <c r="AG1277" s="436"/>
      <c r="AH1277" s="436"/>
      <c r="AI1277" s="436"/>
      <c r="AJ1277" s="436"/>
      <c r="AK1277" s="436"/>
      <c r="AL1277" s="436"/>
      <c r="AM1277" s="436"/>
      <c r="AN1277" s="436"/>
    </row>
    <row r="1278" spans="1:40" ht="13">
      <c r="A1278" s="40"/>
      <c r="B1278" s="40"/>
      <c r="C1278" s="441"/>
      <c r="D1278" s="441"/>
      <c r="E1278" s="441"/>
      <c r="F1278" s="441"/>
      <c r="H1278" s="441"/>
      <c r="I1278" s="441"/>
      <c r="J1278" s="441"/>
      <c r="K1278" s="441"/>
      <c r="L1278" s="441"/>
      <c r="M1278" s="441"/>
      <c r="N1278" s="441"/>
      <c r="O1278" s="441"/>
      <c r="P1278" s="441"/>
      <c r="Q1278" s="441"/>
      <c r="R1278" s="441"/>
      <c r="S1278" s="441"/>
      <c r="T1278" s="441"/>
      <c r="U1278" s="441"/>
      <c r="V1278" s="441"/>
      <c r="W1278" s="441"/>
      <c r="X1278" s="441"/>
      <c r="Y1278" s="441"/>
      <c r="Z1278" s="441"/>
      <c r="AA1278" s="436"/>
      <c r="AB1278" s="436"/>
      <c r="AC1278" s="436"/>
      <c r="AD1278" s="436"/>
      <c r="AE1278" s="436"/>
      <c r="AF1278" s="436"/>
      <c r="AG1278" s="436"/>
      <c r="AH1278" s="436"/>
      <c r="AI1278" s="436"/>
      <c r="AJ1278" s="436"/>
      <c r="AK1278" s="436"/>
      <c r="AL1278" s="436"/>
      <c r="AM1278" s="436"/>
      <c r="AN1278" s="436"/>
    </row>
    <row r="1279" spans="1:40" ht="13">
      <c r="A1279" s="40"/>
      <c r="B1279" s="40"/>
      <c r="C1279" s="441"/>
      <c r="D1279" s="441"/>
      <c r="E1279" s="441"/>
      <c r="F1279" s="441"/>
      <c r="H1279" s="441"/>
      <c r="I1279" s="441"/>
      <c r="J1279" s="441"/>
      <c r="K1279" s="441"/>
      <c r="L1279" s="441"/>
      <c r="M1279" s="441"/>
      <c r="N1279" s="441"/>
      <c r="O1279" s="441"/>
      <c r="P1279" s="441"/>
      <c r="Q1279" s="441"/>
      <c r="R1279" s="441"/>
      <c r="S1279" s="441"/>
      <c r="T1279" s="441"/>
      <c r="U1279" s="441"/>
      <c r="V1279" s="441"/>
      <c r="W1279" s="441"/>
      <c r="X1279" s="441"/>
      <c r="Y1279" s="441"/>
      <c r="Z1279" s="441"/>
      <c r="AA1279" s="436"/>
      <c r="AB1279" s="436"/>
      <c r="AC1279" s="436"/>
      <c r="AD1279" s="436"/>
      <c r="AE1279" s="436"/>
      <c r="AF1279" s="436"/>
      <c r="AG1279" s="436"/>
      <c r="AH1279" s="436"/>
      <c r="AI1279" s="436"/>
      <c r="AJ1279" s="436"/>
      <c r="AK1279" s="436"/>
      <c r="AL1279" s="436"/>
      <c r="AM1279" s="436"/>
      <c r="AN1279" s="436"/>
    </row>
    <row r="1280" spans="1:40" ht="13">
      <c r="A1280" s="40"/>
      <c r="B1280" s="40"/>
      <c r="C1280" s="441"/>
      <c r="D1280" s="441"/>
      <c r="E1280" s="441"/>
      <c r="F1280" s="441"/>
      <c r="H1280" s="441"/>
      <c r="I1280" s="441"/>
      <c r="J1280" s="441"/>
      <c r="K1280" s="441"/>
      <c r="L1280" s="441"/>
      <c r="M1280" s="441"/>
      <c r="N1280" s="441"/>
      <c r="O1280" s="441"/>
      <c r="P1280" s="441"/>
      <c r="Q1280" s="441"/>
      <c r="R1280" s="441"/>
      <c r="S1280" s="441"/>
      <c r="T1280" s="441"/>
      <c r="U1280" s="441"/>
      <c r="V1280" s="441"/>
      <c r="W1280" s="441"/>
      <c r="X1280" s="441"/>
      <c r="Y1280" s="441"/>
      <c r="Z1280" s="441"/>
      <c r="AA1280" s="436"/>
      <c r="AB1280" s="436"/>
      <c r="AC1280" s="436"/>
      <c r="AD1280" s="436"/>
      <c r="AE1280" s="436"/>
      <c r="AF1280" s="436"/>
      <c r="AG1280" s="436"/>
      <c r="AH1280" s="436"/>
      <c r="AI1280" s="436"/>
      <c r="AJ1280" s="436"/>
      <c r="AK1280" s="436"/>
      <c r="AL1280" s="436"/>
      <c r="AM1280" s="436"/>
      <c r="AN1280" s="436"/>
    </row>
    <row r="1281" spans="1:40" ht="13">
      <c r="A1281" s="40"/>
      <c r="B1281" s="40"/>
      <c r="C1281" s="441"/>
      <c r="D1281" s="441"/>
      <c r="E1281" s="441"/>
      <c r="F1281" s="441"/>
      <c r="H1281" s="441"/>
      <c r="I1281" s="441"/>
      <c r="J1281" s="441"/>
      <c r="K1281" s="441"/>
      <c r="L1281" s="441"/>
      <c r="M1281" s="441"/>
      <c r="N1281" s="441"/>
      <c r="O1281" s="441"/>
      <c r="P1281" s="441"/>
      <c r="Q1281" s="441"/>
      <c r="R1281" s="441"/>
      <c r="S1281" s="441"/>
      <c r="T1281" s="441"/>
      <c r="U1281" s="441"/>
      <c r="V1281" s="441"/>
      <c r="W1281" s="441"/>
      <c r="X1281" s="441"/>
      <c r="Y1281" s="441"/>
      <c r="Z1281" s="441"/>
      <c r="AA1281" s="436"/>
      <c r="AB1281" s="436"/>
      <c r="AC1281" s="436"/>
      <c r="AD1281" s="436"/>
      <c r="AE1281" s="436"/>
      <c r="AF1281" s="436"/>
      <c r="AG1281" s="436"/>
      <c r="AH1281" s="436"/>
      <c r="AI1281" s="436"/>
      <c r="AJ1281" s="436"/>
      <c r="AK1281" s="436"/>
      <c r="AL1281" s="436"/>
      <c r="AM1281" s="436"/>
      <c r="AN1281" s="436"/>
    </row>
    <row r="1282" spans="1:40" ht="13">
      <c r="A1282" s="40"/>
      <c r="B1282" s="40"/>
      <c r="C1282" s="441"/>
      <c r="D1282" s="441"/>
      <c r="E1282" s="441"/>
      <c r="F1282" s="441"/>
      <c r="H1282" s="441"/>
      <c r="I1282" s="441"/>
      <c r="J1282" s="441"/>
      <c r="K1282" s="441"/>
      <c r="L1282" s="441"/>
      <c r="M1282" s="441"/>
      <c r="N1282" s="441"/>
      <c r="O1282" s="441"/>
      <c r="P1282" s="441"/>
      <c r="Q1282" s="441"/>
      <c r="R1282" s="441"/>
      <c r="S1282" s="441"/>
      <c r="T1282" s="441"/>
      <c r="U1282" s="441"/>
      <c r="V1282" s="441"/>
      <c r="W1282" s="441"/>
      <c r="X1282" s="441"/>
      <c r="Y1282" s="441"/>
      <c r="Z1282" s="441"/>
      <c r="AA1282" s="436"/>
      <c r="AB1282" s="436"/>
      <c r="AC1282" s="436"/>
      <c r="AD1282" s="436"/>
      <c r="AE1282" s="436"/>
      <c r="AF1282" s="436"/>
      <c r="AG1282" s="436"/>
      <c r="AH1282" s="436"/>
      <c r="AI1282" s="436"/>
      <c r="AJ1282" s="436"/>
      <c r="AK1282" s="436"/>
      <c r="AL1282" s="436"/>
      <c r="AM1282" s="436"/>
      <c r="AN1282" s="436"/>
    </row>
    <row r="1283" spans="1:40" ht="13">
      <c r="A1283" s="40"/>
      <c r="B1283" s="40"/>
      <c r="C1283" s="441"/>
      <c r="D1283" s="441"/>
      <c r="E1283" s="441"/>
      <c r="F1283" s="441"/>
      <c r="H1283" s="441"/>
      <c r="I1283" s="441"/>
      <c r="J1283" s="441"/>
      <c r="K1283" s="441"/>
      <c r="L1283" s="441"/>
      <c r="M1283" s="441"/>
      <c r="N1283" s="441"/>
      <c r="O1283" s="441"/>
      <c r="P1283" s="441"/>
      <c r="Q1283" s="441"/>
      <c r="R1283" s="441"/>
      <c r="S1283" s="441"/>
      <c r="T1283" s="441"/>
      <c r="U1283" s="441"/>
      <c r="V1283" s="441"/>
      <c r="W1283" s="441"/>
      <c r="X1283" s="441"/>
      <c r="Y1283" s="441"/>
      <c r="Z1283" s="441"/>
      <c r="AA1283" s="436"/>
      <c r="AB1283" s="436"/>
      <c r="AC1283" s="436"/>
      <c r="AD1283" s="436"/>
      <c r="AE1283" s="436"/>
      <c r="AF1283" s="436"/>
      <c r="AG1283" s="436"/>
      <c r="AH1283" s="436"/>
      <c r="AI1283" s="436"/>
      <c r="AJ1283" s="436"/>
      <c r="AK1283" s="436"/>
      <c r="AL1283" s="436"/>
      <c r="AM1283" s="436"/>
      <c r="AN1283" s="436"/>
    </row>
    <row r="1284" spans="1:40" ht="13">
      <c r="A1284" s="40"/>
      <c r="B1284" s="40"/>
      <c r="C1284" s="441"/>
      <c r="D1284" s="441"/>
      <c r="E1284" s="441"/>
      <c r="F1284" s="441"/>
      <c r="H1284" s="441"/>
      <c r="I1284" s="441"/>
      <c r="J1284" s="441"/>
      <c r="K1284" s="441"/>
      <c r="L1284" s="441"/>
      <c r="M1284" s="441"/>
      <c r="N1284" s="441"/>
      <c r="O1284" s="441"/>
      <c r="P1284" s="441"/>
      <c r="Q1284" s="441"/>
      <c r="R1284" s="441"/>
      <c r="S1284" s="441"/>
      <c r="T1284" s="441"/>
      <c r="U1284" s="441"/>
      <c r="V1284" s="441"/>
      <c r="W1284" s="441"/>
      <c r="X1284" s="441"/>
      <c r="Y1284" s="441"/>
      <c r="Z1284" s="441"/>
      <c r="AA1284" s="436"/>
      <c r="AB1284" s="436"/>
      <c r="AC1284" s="436"/>
      <c r="AD1284" s="436"/>
      <c r="AE1284" s="436"/>
      <c r="AF1284" s="436"/>
      <c r="AG1284" s="436"/>
      <c r="AH1284" s="436"/>
      <c r="AI1284" s="436"/>
      <c r="AJ1284" s="436"/>
      <c r="AK1284" s="436"/>
      <c r="AL1284" s="436"/>
      <c r="AM1284" s="436"/>
      <c r="AN1284" s="436"/>
    </row>
    <row r="1285" spans="1:40" ht="13">
      <c r="A1285" s="40"/>
      <c r="B1285" s="40"/>
      <c r="C1285" s="441"/>
      <c r="D1285" s="441"/>
      <c r="E1285" s="441"/>
      <c r="F1285" s="441"/>
      <c r="H1285" s="441"/>
      <c r="I1285" s="441"/>
      <c r="J1285" s="441"/>
      <c r="K1285" s="441"/>
      <c r="L1285" s="441"/>
      <c r="M1285" s="441"/>
      <c r="N1285" s="441"/>
      <c r="O1285" s="441"/>
      <c r="P1285" s="441"/>
      <c r="Q1285" s="441"/>
      <c r="R1285" s="441"/>
      <c r="S1285" s="441"/>
      <c r="T1285" s="441"/>
      <c r="U1285" s="441"/>
      <c r="V1285" s="441"/>
      <c r="W1285" s="441"/>
      <c r="X1285" s="441"/>
      <c r="Y1285" s="441"/>
      <c r="Z1285" s="441"/>
      <c r="AA1285" s="436"/>
      <c r="AB1285" s="436"/>
      <c r="AC1285" s="436"/>
      <c r="AD1285" s="436"/>
      <c r="AE1285" s="436"/>
      <c r="AF1285" s="436"/>
      <c r="AG1285" s="436"/>
      <c r="AH1285" s="436"/>
      <c r="AI1285" s="436"/>
      <c r="AJ1285" s="436"/>
      <c r="AK1285" s="436"/>
      <c r="AL1285" s="436"/>
      <c r="AM1285" s="436"/>
      <c r="AN1285" s="436"/>
    </row>
    <row r="1286" spans="1:40" ht="13">
      <c r="A1286" s="40"/>
      <c r="B1286" s="40"/>
      <c r="C1286" s="441"/>
      <c r="D1286" s="441"/>
      <c r="E1286" s="441"/>
      <c r="F1286" s="441"/>
      <c r="H1286" s="441"/>
      <c r="I1286" s="441"/>
      <c r="J1286" s="441"/>
      <c r="K1286" s="441"/>
      <c r="L1286" s="441"/>
      <c r="M1286" s="441"/>
      <c r="N1286" s="441"/>
      <c r="O1286" s="441"/>
      <c r="P1286" s="441"/>
      <c r="Q1286" s="441"/>
      <c r="R1286" s="441"/>
      <c r="S1286" s="441"/>
      <c r="T1286" s="441"/>
      <c r="U1286" s="441"/>
      <c r="V1286" s="441"/>
      <c r="W1286" s="441"/>
      <c r="X1286" s="441"/>
      <c r="Y1286" s="441"/>
      <c r="Z1286" s="441"/>
      <c r="AA1286" s="436"/>
      <c r="AB1286" s="436"/>
      <c r="AC1286" s="436"/>
      <c r="AD1286" s="436"/>
      <c r="AE1286" s="436"/>
      <c r="AF1286" s="436"/>
      <c r="AG1286" s="436"/>
      <c r="AH1286" s="436"/>
      <c r="AI1286" s="436"/>
      <c r="AJ1286" s="436"/>
      <c r="AK1286" s="436"/>
      <c r="AL1286" s="436"/>
      <c r="AM1286" s="436"/>
      <c r="AN1286" s="436"/>
    </row>
    <row r="1287" spans="1:40" ht="13">
      <c r="A1287" s="40"/>
      <c r="B1287" s="40"/>
      <c r="C1287" s="441"/>
      <c r="D1287" s="441"/>
      <c r="E1287" s="441"/>
      <c r="F1287" s="441"/>
      <c r="H1287" s="441"/>
      <c r="I1287" s="441"/>
      <c r="J1287" s="441"/>
      <c r="K1287" s="441"/>
      <c r="L1287" s="441"/>
      <c r="M1287" s="441"/>
      <c r="N1287" s="441"/>
      <c r="O1287" s="441"/>
      <c r="P1287" s="441"/>
      <c r="Q1287" s="441"/>
      <c r="R1287" s="441"/>
      <c r="S1287" s="441"/>
      <c r="T1287" s="441"/>
      <c r="U1287" s="441"/>
      <c r="V1287" s="441"/>
      <c r="W1287" s="441"/>
      <c r="X1287" s="441"/>
      <c r="Y1287" s="441"/>
      <c r="Z1287" s="441"/>
      <c r="AA1287" s="436"/>
      <c r="AB1287" s="436"/>
      <c r="AC1287" s="436"/>
      <c r="AD1287" s="436"/>
      <c r="AE1287" s="436"/>
      <c r="AF1287" s="436"/>
      <c r="AG1287" s="436"/>
      <c r="AH1287" s="436"/>
      <c r="AI1287" s="436"/>
      <c r="AJ1287" s="436"/>
      <c r="AK1287" s="436"/>
      <c r="AL1287" s="436"/>
      <c r="AM1287" s="436"/>
      <c r="AN1287" s="436"/>
    </row>
    <row r="1288" spans="1:40" ht="13">
      <c r="A1288" s="40"/>
      <c r="B1288" s="40"/>
      <c r="C1288" s="441"/>
      <c r="D1288" s="441"/>
      <c r="E1288" s="441"/>
      <c r="F1288" s="441"/>
      <c r="H1288" s="441"/>
      <c r="I1288" s="441"/>
      <c r="J1288" s="441"/>
      <c r="K1288" s="441"/>
      <c r="L1288" s="441"/>
      <c r="M1288" s="441"/>
      <c r="N1288" s="441"/>
      <c r="O1288" s="441"/>
      <c r="P1288" s="441"/>
      <c r="Q1288" s="441"/>
      <c r="R1288" s="441"/>
      <c r="S1288" s="441"/>
      <c r="T1288" s="441"/>
      <c r="U1288" s="441"/>
      <c r="V1288" s="441"/>
      <c r="W1288" s="441"/>
      <c r="X1288" s="441"/>
      <c r="Y1288" s="441"/>
      <c r="Z1288" s="441"/>
      <c r="AA1288" s="436"/>
      <c r="AB1288" s="436"/>
      <c r="AC1288" s="436"/>
      <c r="AD1288" s="436"/>
      <c r="AE1288" s="436"/>
      <c r="AF1288" s="436"/>
      <c r="AG1288" s="436"/>
      <c r="AH1288" s="436"/>
      <c r="AI1288" s="436"/>
      <c r="AJ1288" s="436"/>
      <c r="AK1288" s="436"/>
      <c r="AL1288" s="436"/>
      <c r="AM1288" s="436"/>
      <c r="AN1288" s="436"/>
    </row>
    <row r="1289" spans="1:40" ht="13">
      <c r="A1289" s="40"/>
      <c r="B1289" s="40"/>
      <c r="C1289" s="441"/>
      <c r="D1289" s="441"/>
      <c r="E1289" s="441"/>
      <c r="F1289" s="441"/>
      <c r="H1289" s="441"/>
      <c r="I1289" s="441"/>
      <c r="J1289" s="441"/>
      <c r="K1289" s="441"/>
      <c r="L1289" s="441"/>
      <c r="M1289" s="441"/>
      <c r="N1289" s="441"/>
      <c r="O1289" s="441"/>
      <c r="P1289" s="441"/>
      <c r="Q1289" s="441"/>
      <c r="R1289" s="441"/>
      <c r="S1289" s="441"/>
      <c r="T1289" s="441"/>
      <c r="U1289" s="441"/>
      <c r="V1289" s="441"/>
      <c r="W1289" s="441"/>
      <c r="X1289" s="441"/>
      <c r="Y1289" s="441"/>
      <c r="Z1289" s="441"/>
      <c r="AA1289" s="436"/>
      <c r="AB1289" s="436"/>
      <c r="AC1289" s="436"/>
      <c r="AD1289" s="436"/>
      <c r="AE1289" s="436"/>
      <c r="AF1289" s="436"/>
      <c r="AG1289" s="436"/>
      <c r="AH1289" s="436"/>
      <c r="AI1289" s="436"/>
      <c r="AJ1289" s="436"/>
      <c r="AK1289" s="436"/>
      <c r="AL1289" s="436"/>
      <c r="AM1289" s="436"/>
      <c r="AN1289" s="436"/>
    </row>
    <row r="1290" spans="1:40" ht="13">
      <c r="A1290" s="40"/>
      <c r="B1290" s="40"/>
      <c r="C1290" s="441"/>
      <c r="D1290" s="441"/>
      <c r="E1290" s="441"/>
      <c r="F1290" s="441"/>
      <c r="H1290" s="441"/>
      <c r="I1290" s="441"/>
      <c r="J1290" s="441"/>
      <c r="K1290" s="441"/>
      <c r="L1290" s="441"/>
      <c r="M1290" s="441"/>
      <c r="N1290" s="441"/>
      <c r="O1290" s="441"/>
      <c r="P1290" s="441"/>
      <c r="Q1290" s="441"/>
      <c r="R1290" s="441"/>
      <c r="S1290" s="441"/>
      <c r="T1290" s="441"/>
      <c r="U1290" s="441"/>
      <c r="V1290" s="441"/>
      <c r="W1290" s="441"/>
      <c r="X1290" s="441"/>
      <c r="Y1290" s="441"/>
      <c r="Z1290" s="441"/>
      <c r="AA1290" s="436"/>
      <c r="AB1290" s="436"/>
      <c r="AC1290" s="436"/>
      <c r="AD1290" s="436"/>
      <c r="AE1290" s="436"/>
      <c r="AF1290" s="436"/>
      <c r="AG1290" s="436"/>
      <c r="AH1290" s="436"/>
      <c r="AI1290" s="436"/>
      <c r="AJ1290" s="436"/>
      <c r="AK1290" s="436"/>
      <c r="AL1290" s="436"/>
      <c r="AM1290" s="436"/>
      <c r="AN1290" s="436"/>
    </row>
    <row r="1291" spans="1:40" ht="13">
      <c r="A1291" s="40"/>
      <c r="B1291" s="40"/>
      <c r="C1291" s="441"/>
      <c r="D1291" s="441"/>
      <c r="E1291" s="441"/>
      <c r="F1291" s="441"/>
      <c r="H1291" s="441"/>
      <c r="I1291" s="441"/>
      <c r="J1291" s="441"/>
      <c r="K1291" s="441"/>
      <c r="L1291" s="441"/>
      <c r="M1291" s="441"/>
      <c r="N1291" s="441"/>
      <c r="O1291" s="441"/>
      <c r="P1291" s="441"/>
      <c r="Q1291" s="441"/>
      <c r="R1291" s="441"/>
      <c r="S1291" s="441"/>
      <c r="T1291" s="441"/>
      <c r="U1291" s="441"/>
      <c r="V1291" s="441"/>
      <c r="W1291" s="441"/>
      <c r="X1291" s="441"/>
      <c r="Y1291" s="441"/>
      <c r="Z1291" s="441"/>
      <c r="AA1291" s="436"/>
      <c r="AB1291" s="436"/>
      <c r="AC1291" s="436"/>
      <c r="AD1291" s="436"/>
      <c r="AE1291" s="436"/>
      <c r="AF1291" s="436"/>
      <c r="AG1291" s="436"/>
      <c r="AH1291" s="436"/>
      <c r="AI1291" s="436"/>
      <c r="AJ1291" s="436"/>
      <c r="AK1291" s="436"/>
      <c r="AL1291" s="436"/>
      <c r="AM1291" s="436"/>
      <c r="AN1291" s="436"/>
    </row>
    <row r="1292" spans="1:40" ht="13">
      <c r="A1292" s="40"/>
      <c r="B1292" s="40"/>
      <c r="C1292" s="441"/>
      <c r="D1292" s="441"/>
      <c r="E1292" s="441"/>
      <c r="F1292" s="441"/>
      <c r="H1292" s="441"/>
      <c r="I1292" s="441"/>
      <c r="J1292" s="441"/>
      <c r="K1292" s="441"/>
      <c r="L1292" s="441"/>
      <c r="M1292" s="441"/>
      <c r="N1292" s="441"/>
      <c r="O1292" s="441"/>
      <c r="P1292" s="441"/>
      <c r="Q1292" s="441"/>
      <c r="R1292" s="441"/>
      <c r="S1292" s="441"/>
      <c r="T1292" s="441"/>
      <c r="U1292" s="441"/>
      <c r="V1292" s="441"/>
      <c r="W1292" s="441"/>
      <c r="X1292" s="441"/>
      <c r="Y1292" s="441"/>
      <c r="Z1292" s="441"/>
      <c r="AA1292" s="436"/>
      <c r="AB1292" s="436"/>
      <c r="AC1292" s="436"/>
      <c r="AD1292" s="436"/>
      <c r="AE1292" s="436"/>
      <c r="AF1292" s="436"/>
      <c r="AG1292" s="436"/>
      <c r="AH1292" s="436"/>
      <c r="AI1292" s="436"/>
      <c r="AJ1292" s="436"/>
      <c r="AK1292" s="436"/>
      <c r="AL1292" s="436"/>
      <c r="AM1292" s="436"/>
      <c r="AN1292" s="436"/>
    </row>
    <row r="1293" spans="1:40" ht="13">
      <c r="A1293" s="40"/>
      <c r="B1293" s="40"/>
      <c r="C1293" s="441"/>
      <c r="D1293" s="441"/>
      <c r="E1293" s="441"/>
      <c r="F1293" s="441"/>
      <c r="H1293" s="441"/>
      <c r="I1293" s="441"/>
      <c r="J1293" s="441"/>
      <c r="K1293" s="441"/>
      <c r="L1293" s="441"/>
      <c r="M1293" s="441"/>
      <c r="N1293" s="441"/>
      <c r="O1293" s="441"/>
      <c r="P1293" s="441"/>
      <c r="Q1293" s="441"/>
      <c r="R1293" s="441"/>
      <c r="S1293" s="441"/>
      <c r="T1293" s="441"/>
      <c r="U1293" s="441"/>
      <c r="V1293" s="441"/>
      <c r="W1293" s="441"/>
      <c r="X1293" s="441"/>
      <c r="Y1293" s="441"/>
      <c r="Z1293" s="441"/>
      <c r="AA1293" s="436"/>
      <c r="AB1293" s="436"/>
      <c r="AC1293" s="436"/>
      <c r="AD1293" s="436"/>
      <c r="AE1293" s="436"/>
      <c r="AF1293" s="436"/>
      <c r="AG1293" s="436"/>
      <c r="AH1293" s="436"/>
      <c r="AI1293" s="436"/>
      <c r="AJ1293" s="436"/>
      <c r="AK1293" s="436"/>
      <c r="AL1293" s="436"/>
      <c r="AM1293" s="436"/>
      <c r="AN1293" s="436"/>
    </row>
    <row r="1294" spans="1:40" ht="13">
      <c r="A1294" s="40"/>
      <c r="B1294" s="40"/>
      <c r="C1294" s="441"/>
      <c r="D1294" s="441"/>
      <c r="E1294" s="441"/>
      <c r="F1294" s="441"/>
      <c r="H1294" s="441"/>
      <c r="I1294" s="441"/>
      <c r="J1294" s="441"/>
      <c r="K1294" s="441"/>
      <c r="L1294" s="441"/>
      <c r="M1294" s="441"/>
      <c r="N1294" s="441"/>
      <c r="O1294" s="441"/>
      <c r="P1294" s="441"/>
      <c r="Q1294" s="441"/>
      <c r="R1294" s="441"/>
      <c r="S1294" s="441"/>
      <c r="T1294" s="441"/>
      <c r="U1294" s="441"/>
      <c r="V1294" s="441"/>
      <c r="W1294" s="441"/>
      <c r="X1294" s="441"/>
      <c r="Y1294" s="441"/>
      <c r="Z1294" s="441"/>
      <c r="AA1294" s="436"/>
      <c r="AB1294" s="436"/>
      <c r="AC1294" s="436"/>
      <c r="AD1294" s="436"/>
      <c r="AE1294" s="436"/>
      <c r="AF1294" s="436"/>
      <c r="AG1294" s="436"/>
      <c r="AH1294" s="436"/>
      <c r="AI1294" s="436"/>
      <c r="AJ1294" s="436"/>
      <c r="AK1294" s="436"/>
      <c r="AL1294" s="436"/>
      <c r="AM1294" s="436"/>
      <c r="AN1294" s="436"/>
    </row>
    <row r="1295" spans="1:40" ht="13">
      <c r="A1295" s="40"/>
      <c r="B1295" s="40"/>
      <c r="C1295" s="441"/>
      <c r="D1295" s="441"/>
      <c r="E1295" s="441"/>
      <c r="F1295" s="441"/>
      <c r="H1295" s="441"/>
      <c r="I1295" s="441"/>
      <c r="J1295" s="441"/>
      <c r="K1295" s="441"/>
      <c r="L1295" s="441"/>
      <c r="M1295" s="441"/>
      <c r="N1295" s="441"/>
      <c r="O1295" s="441"/>
      <c r="P1295" s="441"/>
      <c r="Q1295" s="441"/>
      <c r="R1295" s="441"/>
      <c r="S1295" s="441"/>
      <c r="T1295" s="441"/>
      <c r="U1295" s="441"/>
      <c r="V1295" s="441"/>
      <c r="W1295" s="441"/>
      <c r="X1295" s="441"/>
      <c r="Y1295" s="441"/>
      <c r="Z1295" s="441"/>
      <c r="AA1295" s="436"/>
      <c r="AB1295" s="436"/>
      <c r="AC1295" s="436"/>
      <c r="AD1295" s="436"/>
      <c r="AE1295" s="436"/>
      <c r="AF1295" s="436"/>
      <c r="AG1295" s="436"/>
      <c r="AH1295" s="436"/>
      <c r="AI1295" s="436"/>
      <c r="AJ1295" s="436"/>
      <c r="AK1295" s="436"/>
      <c r="AL1295" s="436"/>
      <c r="AM1295" s="436"/>
      <c r="AN1295" s="436"/>
    </row>
    <row r="1296" spans="1:40" ht="13">
      <c r="A1296" s="40"/>
      <c r="B1296" s="40"/>
      <c r="C1296" s="441"/>
      <c r="D1296" s="441"/>
      <c r="E1296" s="441"/>
      <c r="F1296" s="441"/>
      <c r="H1296" s="441"/>
      <c r="I1296" s="441"/>
      <c r="J1296" s="441"/>
      <c r="K1296" s="441"/>
      <c r="L1296" s="441"/>
      <c r="M1296" s="441"/>
      <c r="N1296" s="441"/>
      <c r="O1296" s="441"/>
      <c r="P1296" s="441"/>
      <c r="Q1296" s="441"/>
      <c r="R1296" s="441"/>
      <c r="S1296" s="441"/>
      <c r="T1296" s="441"/>
      <c r="U1296" s="441"/>
      <c r="V1296" s="441"/>
      <c r="W1296" s="441"/>
      <c r="X1296" s="441"/>
      <c r="Y1296" s="441"/>
      <c r="Z1296" s="441"/>
      <c r="AA1296" s="436"/>
      <c r="AB1296" s="436"/>
      <c r="AC1296" s="436"/>
      <c r="AD1296" s="436"/>
      <c r="AE1296" s="436"/>
      <c r="AF1296" s="436"/>
      <c r="AG1296" s="436"/>
      <c r="AH1296" s="436"/>
      <c r="AI1296" s="436"/>
      <c r="AJ1296" s="436"/>
      <c r="AK1296" s="436"/>
      <c r="AL1296" s="436"/>
      <c r="AM1296" s="436"/>
      <c r="AN1296" s="436"/>
    </row>
    <row r="1297" spans="1:40" ht="13">
      <c r="A1297" s="40"/>
      <c r="B1297" s="40"/>
      <c r="C1297" s="441"/>
      <c r="D1297" s="441"/>
      <c r="E1297" s="441"/>
      <c r="F1297" s="441"/>
      <c r="H1297" s="441"/>
      <c r="I1297" s="441"/>
      <c r="J1297" s="441"/>
      <c r="K1297" s="441"/>
      <c r="L1297" s="441"/>
      <c r="M1297" s="441"/>
      <c r="N1297" s="441"/>
      <c r="O1297" s="441"/>
      <c r="P1297" s="441"/>
      <c r="Q1297" s="441"/>
      <c r="R1297" s="441"/>
      <c r="S1297" s="441"/>
      <c r="T1297" s="441"/>
      <c r="U1297" s="441"/>
      <c r="V1297" s="441"/>
      <c r="W1297" s="441"/>
      <c r="X1297" s="441"/>
      <c r="Y1297" s="441"/>
      <c r="Z1297" s="441"/>
      <c r="AA1297" s="436"/>
      <c r="AB1297" s="436"/>
      <c r="AC1297" s="436"/>
      <c r="AD1297" s="436"/>
      <c r="AE1297" s="436"/>
      <c r="AF1297" s="436"/>
      <c r="AG1297" s="436"/>
      <c r="AH1297" s="436"/>
      <c r="AI1297" s="436"/>
      <c r="AJ1297" s="436"/>
      <c r="AK1297" s="436"/>
      <c r="AL1297" s="436"/>
      <c r="AM1297" s="436"/>
      <c r="AN1297" s="436"/>
    </row>
    <row r="1298" spans="1:40" ht="13">
      <c r="A1298" s="40"/>
      <c r="B1298" s="40"/>
      <c r="C1298" s="441"/>
      <c r="D1298" s="441"/>
      <c r="E1298" s="441"/>
      <c r="F1298" s="441"/>
      <c r="H1298" s="441"/>
      <c r="I1298" s="441"/>
      <c r="J1298" s="441"/>
      <c r="K1298" s="441"/>
      <c r="L1298" s="441"/>
      <c r="M1298" s="441"/>
      <c r="N1298" s="441"/>
      <c r="O1298" s="441"/>
      <c r="P1298" s="441"/>
      <c r="Q1298" s="441"/>
      <c r="R1298" s="441"/>
      <c r="S1298" s="441"/>
      <c r="T1298" s="441"/>
      <c r="U1298" s="441"/>
      <c r="V1298" s="441"/>
      <c r="W1298" s="441"/>
      <c r="X1298" s="441"/>
      <c r="Y1298" s="441"/>
      <c r="Z1298" s="441"/>
      <c r="AA1298" s="436"/>
      <c r="AB1298" s="436"/>
      <c r="AC1298" s="436"/>
      <c r="AD1298" s="436"/>
      <c r="AE1298" s="436"/>
      <c r="AF1298" s="436"/>
      <c r="AG1298" s="436"/>
      <c r="AH1298" s="436"/>
      <c r="AI1298" s="436"/>
      <c r="AJ1298" s="436"/>
      <c r="AK1298" s="436"/>
      <c r="AL1298" s="436"/>
      <c r="AM1298" s="436"/>
      <c r="AN1298" s="436"/>
    </row>
    <row r="1299" spans="1:40" ht="13">
      <c r="A1299" s="40"/>
      <c r="B1299" s="40"/>
      <c r="C1299" s="441"/>
      <c r="D1299" s="441"/>
      <c r="E1299" s="441"/>
      <c r="F1299" s="441"/>
      <c r="H1299" s="441"/>
      <c r="I1299" s="441"/>
      <c r="J1299" s="441"/>
      <c r="K1299" s="441"/>
      <c r="L1299" s="441"/>
      <c r="M1299" s="441"/>
      <c r="N1299" s="441"/>
      <c r="O1299" s="441"/>
      <c r="P1299" s="441"/>
      <c r="Q1299" s="441"/>
      <c r="R1299" s="441"/>
      <c r="S1299" s="441"/>
      <c r="T1299" s="441"/>
      <c r="U1299" s="441"/>
      <c r="V1299" s="441"/>
      <c r="W1299" s="441"/>
      <c r="X1299" s="441"/>
      <c r="Y1299" s="441"/>
      <c r="Z1299" s="441"/>
      <c r="AA1299" s="436"/>
      <c r="AB1299" s="436"/>
      <c r="AC1299" s="436"/>
      <c r="AD1299" s="436"/>
      <c r="AE1299" s="436"/>
      <c r="AF1299" s="436"/>
      <c r="AG1299" s="436"/>
      <c r="AH1299" s="436"/>
      <c r="AI1299" s="436"/>
      <c r="AJ1299" s="436"/>
      <c r="AK1299" s="436"/>
      <c r="AL1299" s="436"/>
      <c r="AM1299" s="436"/>
      <c r="AN1299" s="436"/>
    </row>
    <row r="1300" spans="1:40" ht="13">
      <c r="A1300" s="40"/>
      <c r="B1300" s="40"/>
      <c r="C1300" s="441"/>
      <c r="D1300" s="441"/>
      <c r="E1300" s="441"/>
      <c r="F1300" s="441"/>
      <c r="H1300" s="441"/>
      <c r="I1300" s="441"/>
      <c r="J1300" s="441"/>
      <c r="K1300" s="441"/>
      <c r="L1300" s="441"/>
      <c r="M1300" s="441"/>
      <c r="N1300" s="441"/>
      <c r="O1300" s="441"/>
      <c r="P1300" s="441"/>
      <c r="Q1300" s="441"/>
      <c r="R1300" s="441"/>
      <c r="S1300" s="441"/>
      <c r="T1300" s="441"/>
      <c r="U1300" s="441"/>
      <c r="V1300" s="441"/>
      <c r="W1300" s="441"/>
      <c r="X1300" s="441"/>
      <c r="Y1300" s="441"/>
      <c r="Z1300" s="441"/>
      <c r="AA1300" s="436"/>
      <c r="AB1300" s="436"/>
      <c r="AC1300" s="436"/>
      <c r="AD1300" s="436"/>
      <c r="AE1300" s="436"/>
      <c r="AF1300" s="436"/>
      <c r="AG1300" s="436"/>
      <c r="AH1300" s="436"/>
      <c r="AI1300" s="436"/>
      <c r="AJ1300" s="436"/>
      <c r="AK1300" s="436"/>
      <c r="AL1300" s="436"/>
      <c r="AM1300" s="436"/>
      <c r="AN1300" s="436"/>
    </row>
    <row r="1301" spans="1:40" ht="13">
      <c r="A1301" s="40"/>
      <c r="B1301" s="40"/>
      <c r="C1301" s="441"/>
      <c r="D1301" s="441"/>
      <c r="E1301" s="441"/>
      <c r="F1301" s="441"/>
      <c r="H1301" s="441"/>
      <c r="I1301" s="441"/>
      <c r="J1301" s="441"/>
      <c r="K1301" s="441"/>
      <c r="L1301" s="441"/>
      <c r="M1301" s="441"/>
      <c r="N1301" s="441"/>
      <c r="O1301" s="441"/>
      <c r="P1301" s="441"/>
      <c r="Q1301" s="441"/>
      <c r="R1301" s="441"/>
      <c r="S1301" s="441"/>
      <c r="T1301" s="441"/>
      <c r="U1301" s="441"/>
      <c r="V1301" s="441"/>
      <c r="W1301" s="441"/>
      <c r="X1301" s="441"/>
      <c r="Y1301" s="441"/>
      <c r="Z1301" s="441"/>
      <c r="AA1301" s="436"/>
      <c r="AB1301" s="436"/>
      <c r="AC1301" s="436"/>
      <c r="AD1301" s="436"/>
      <c r="AE1301" s="436"/>
      <c r="AF1301" s="436"/>
      <c r="AG1301" s="436"/>
      <c r="AH1301" s="436"/>
      <c r="AI1301" s="436"/>
      <c r="AJ1301" s="436"/>
      <c r="AK1301" s="436"/>
      <c r="AL1301" s="436"/>
      <c r="AM1301" s="436"/>
      <c r="AN1301" s="436"/>
    </row>
    <row r="1302" spans="1:40" ht="13">
      <c r="A1302" s="40"/>
      <c r="B1302" s="40"/>
      <c r="C1302" s="441"/>
      <c r="D1302" s="441"/>
      <c r="E1302" s="441"/>
      <c r="F1302" s="441"/>
      <c r="H1302" s="441"/>
      <c r="I1302" s="441"/>
      <c r="J1302" s="441"/>
      <c r="K1302" s="441"/>
      <c r="L1302" s="441"/>
      <c r="M1302" s="441"/>
      <c r="N1302" s="441"/>
      <c r="O1302" s="441"/>
      <c r="P1302" s="441"/>
      <c r="Q1302" s="441"/>
      <c r="R1302" s="441"/>
      <c r="S1302" s="441"/>
      <c r="T1302" s="441"/>
      <c r="U1302" s="441"/>
      <c r="V1302" s="441"/>
      <c r="W1302" s="441"/>
      <c r="X1302" s="441"/>
      <c r="Y1302" s="441"/>
      <c r="Z1302" s="441"/>
      <c r="AA1302" s="436"/>
      <c r="AB1302" s="436"/>
      <c r="AC1302" s="436"/>
      <c r="AD1302" s="436"/>
      <c r="AE1302" s="436"/>
      <c r="AF1302" s="436"/>
      <c r="AG1302" s="436"/>
      <c r="AH1302" s="436"/>
      <c r="AI1302" s="436"/>
      <c r="AJ1302" s="436"/>
      <c r="AK1302" s="436"/>
      <c r="AL1302" s="436"/>
      <c r="AM1302" s="436"/>
      <c r="AN1302" s="436"/>
    </row>
    <row r="1303" spans="1:40" ht="13">
      <c r="A1303" s="40"/>
      <c r="B1303" s="40"/>
      <c r="C1303" s="441"/>
      <c r="D1303" s="441"/>
      <c r="E1303" s="441"/>
      <c r="F1303" s="441"/>
      <c r="H1303" s="441"/>
      <c r="I1303" s="441"/>
      <c r="J1303" s="441"/>
      <c r="K1303" s="441"/>
      <c r="L1303" s="441"/>
      <c r="M1303" s="441"/>
      <c r="N1303" s="441"/>
      <c r="O1303" s="441"/>
      <c r="P1303" s="441"/>
      <c r="Q1303" s="441"/>
      <c r="R1303" s="441"/>
      <c r="S1303" s="441"/>
      <c r="T1303" s="441"/>
      <c r="U1303" s="441"/>
      <c r="V1303" s="441"/>
      <c r="W1303" s="441"/>
      <c r="X1303" s="441"/>
      <c r="Y1303" s="441"/>
      <c r="Z1303" s="441"/>
      <c r="AA1303" s="436"/>
      <c r="AB1303" s="436"/>
      <c r="AC1303" s="436"/>
      <c r="AD1303" s="436"/>
      <c r="AE1303" s="436"/>
      <c r="AF1303" s="436"/>
      <c r="AG1303" s="436"/>
      <c r="AH1303" s="436"/>
      <c r="AI1303" s="436"/>
      <c r="AJ1303" s="436"/>
      <c r="AK1303" s="436"/>
      <c r="AL1303" s="436"/>
      <c r="AM1303" s="436"/>
      <c r="AN1303" s="436"/>
    </row>
    <row r="1304" spans="1:40" ht="13">
      <c r="A1304" s="40"/>
      <c r="B1304" s="40"/>
      <c r="C1304" s="441"/>
      <c r="D1304" s="441"/>
      <c r="E1304" s="441"/>
      <c r="F1304" s="441"/>
      <c r="H1304" s="441"/>
      <c r="I1304" s="441"/>
      <c r="J1304" s="441"/>
      <c r="K1304" s="441"/>
      <c r="L1304" s="441"/>
      <c r="M1304" s="441"/>
      <c r="N1304" s="441"/>
      <c r="O1304" s="441"/>
      <c r="P1304" s="441"/>
      <c r="Q1304" s="441"/>
      <c r="R1304" s="441"/>
      <c r="S1304" s="441"/>
      <c r="T1304" s="441"/>
      <c r="U1304" s="441"/>
      <c r="V1304" s="441"/>
      <c r="W1304" s="441"/>
      <c r="X1304" s="441"/>
      <c r="Y1304" s="441"/>
      <c r="Z1304" s="441"/>
      <c r="AA1304" s="436"/>
      <c r="AB1304" s="436"/>
      <c r="AC1304" s="436"/>
      <c r="AD1304" s="436"/>
      <c r="AE1304" s="436"/>
      <c r="AF1304" s="436"/>
      <c r="AG1304" s="436"/>
      <c r="AH1304" s="436"/>
      <c r="AI1304" s="436"/>
      <c r="AJ1304" s="436"/>
      <c r="AK1304" s="436"/>
      <c r="AL1304" s="436"/>
      <c r="AM1304" s="436"/>
      <c r="AN1304" s="436"/>
    </row>
    <row r="1305" spans="1:40" ht="13">
      <c r="A1305" s="40"/>
      <c r="B1305" s="40"/>
      <c r="C1305" s="441"/>
      <c r="D1305" s="441"/>
      <c r="E1305" s="441"/>
      <c r="F1305" s="441"/>
      <c r="H1305" s="441"/>
      <c r="I1305" s="441"/>
      <c r="J1305" s="441"/>
      <c r="K1305" s="441"/>
      <c r="L1305" s="441"/>
      <c r="M1305" s="441"/>
      <c r="N1305" s="441"/>
      <c r="O1305" s="441"/>
      <c r="P1305" s="441"/>
      <c r="Q1305" s="441"/>
      <c r="R1305" s="441"/>
      <c r="S1305" s="441"/>
      <c r="T1305" s="441"/>
      <c r="U1305" s="441"/>
      <c r="V1305" s="441"/>
      <c r="W1305" s="441"/>
      <c r="X1305" s="441"/>
      <c r="Y1305" s="441"/>
      <c r="Z1305" s="441"/>
      <c r="AA1305" s="436"/>
      <c r="AB1305" s="436"/>
      <c r="AC1305" s="436"/>
      <c r="AD1305" s="436"/>
      <c r="AE1305" s="436"/>
      <c r="AF1305" s="436"/>
      <c r="AG1305" s="436"/>
      <c r="AH1305" s="436"/>
      <c r="AI1305" s="436"/>
      <c r="AJ1305" s="436"/>
      <c r="AK1305" s="436"/>
      <c r="AL1305" s="436"/>
      <c r="AM1305" s="436"/>
      <c r="AN1305" s="436"/>
    </row>
    <row r="1306" spans="1:40" ht="13">
      <c r="A1306" s="40"/>
      <c r="B1306" s="40"/>
      <c r="C1306" s="441"/>
      <c r="D1306" s="441"/>
      <c r="E1306" s="441"/>
      <c r="F1306" s="441"/>
      <c r="H1306" s="441"/>
      <c r="I1306" s="441"/>
      <c r="J1306" s="441"/>
      <c r="K1306" s="441"/>
      <c r="L1306" s="441"/>
      <c r="M1306" s="441"/>
      <c r="N1306" s="441"/>
      <c r="O1306" s="441"/>
      <c r="P1306" s="441"/>
      <c r="Q1306" s="441"/>
      <c r="R1306" s="441"/>
      <c r="S1306" s="441"/>
      <c r="T1306" s="441"/>
      <c r="U1306" s="441"/>
      <c r="V1306" s="441"/>
      <c r="W1306" s="441"/>
      <c r="X1306" s="441"/>
      <c r="Y1306" s="441"/>
      <c r="Z1306" s="441"/>
      <c r="AA1306" s="436"/>
      <c r="AB1306" s="436"/>
      <c r="AC1306" s="436"/>
      <c r="AD1306" s="436"/>
      <c r="AE1306" s="436"/>
      <c r="AF1306" s="436"/>
      <c r="AG1306" s="436"/>
      <c r="AH1306" s="436"/>
      <c r="AI1306" s="436"/>
      <c r="AJ1306" s="436"/>
      <c r="AK1306" s="436"/>
      <c r="AL1306" s="436"/>
      <c r="AM1306" s="436"/>
      <c r="AN1306" s="436"/>
    </row>
    <row r="1307" spans="1:40" ht="13">
      <c r="A1307" s="40"/>
      <c r="B1307" s="40"/>
      <c r="C1307" s="441"/>
      <c r="D1307" s="441"/>
      <c r="E1307" s="441"/>
      <c r="F1307" s="441"/>
      <c r="H1307" s="441"/>
      <c r="I1307" s="441"/>
      <c r="J1307" s="441"/>
      <c r="K1307" s="441"/>
      <c r="L1307" s="441"/>
      <c r="M1307" s="441"/>
      <c r="N1307" s="441"/>
      <c r="O1307" s="441"/>
      <c r="P1307" s="441"/>
      <c r="Q1307" s="441"/>
      <c r="R1307" s="441"/>
      <c r="S1307" s="441"/>
      <c r="T1307" s="441"/>
      <c r="U1307" s="441"/>
      <c r="V1307" s="441"/>
      <c r="W1307" s="441"/>
      <c r="X1307" s="441"/>
      <c r="Y1307" s="441"/>
      <c r="Z1307" s="441"/>
      <c r="AA1307" s="436"/>
      <c r="AB1307" s="436"/>
      <c r="AC1307" s="436"/>
      <c r="AD1307" s="436"/>
      <c r="AE1307" s="436"/>
      <c r="AF1307" s="436"/>
      <c r="AG1307" s="436"/>
      <c r="AH1307" s="436"/>
      <c r="AI1307" s="436"/>
      <c r="AJ1307" s="436"/>
      <c r="AK1307" s="436"/>
      <c r="AL1307" s="436"/>
      <c r="AM1307" s="436"/>
      <c r="AN1307" s="436"/>
    </row>
    <row r="1308" spans="1:40" ht="13">
      <c r="A1308" s="40"/>
      <c r="B1308" s="40"/>
      <c r="C1308" s="441"/>
      <c r="D1308" s="441"/>
      <c r="E1308" s="441"/>
      <c r="F1308" s="441"/>
      <c r="H1308" s="441"/>
      <c r="I1308" s="441"/>
      <c r="J1308" s="441"/>
      <c r="K1308" s="441"/>
      <c r="L1308" s="441"/>
      <c r="M1308" s="441"/>
      <c r="N1308" s="441"/>
      <c r="O1308" s="441"/>
      <c r="P1308" s="441"/>
      <c r="Q1308" s="441"/>
      <c r="R1308" s="441"/>
      <c r="S1308" s="441"/>
      <c r="T1308" s="441"/>
      <c r="U1308" s="441"/>
      <c r="V1308" s="441"/>
      <c r="W1308" s="441"/>
      <c r="X1308" s="441"/>
      <c r="Y1308" s="441"/>
      <c r="Z1308" s="441"/>
      <c r="AA1308" s="436"/>
      <c r="AB1308" s="436"/>
      <c r="AC1308" s="436"/>
      <c r="AD1308" s="436"/>
      <c r="AE1308" s="436"/>
      <c r="AF1308" s="436"/>
      <c r="AG1308" s="436"/>
      <c r="AH1308" s="436"/>
      <c r="AI1308" s="436"/>
      <c r="AJ1308" s="436"/>
      <c r="AK1308" s="436"/>
      <c r="AL1308" s="436"/>
      <c r="AM1308" s="436"/>
      <c r="AN1308" s="436"/>
    </row>
    <row r="1309" spans="1:40" ht="13">
      <c r="A1309" s="40"/>
      <c r="B1309" s="40"/>
      <c r="C1309" s="441"/>
      <c r="D1309" s="441"/>
      <c r="E1309" s="441"/>
      <c r="F1309" s="441"/>
      <c r="H1309" s="441"/>
      <c r="I1309" s="441"/>
      <c r="J1309" s="441"/>
      <c r="K1309" s="441"/>
      <c r="L1309" s="441"/>
      <c r="M1309" s="441"/>
      <c r="N1309" s="441"/>
      <c r="O1309" s="441"/>
      <c r="P1309" s="441"/>
      <c r="Q1309" s="441"/>
      <c r="R1309" s="441"/>
      <c r="S1309" s="441"/>
      <c r="T1309" s="441"/>
      <c r="U1309" s="441"/>
      <c r="V1309" s="441"/>
      <c r="W1309" s="441"/>
      <c r="X1309" s="441"/>
      <c r="Y1309" s="441"/>
      <c r="Z1309" s="441"/>
      <c r="AA1309" s="436"/>
      <c r="AB1309" s="436"/>
      <c r="AC1309" s="436"/>
      <c r="AD1309" s="436"/>
      <c r="AE1309" s="436"/>
      <c r="AF1309" s="436"/>
      <c r="AG1309" s="436"/>
      <c r="AH1309" s="436"/>
      <c r="AI1309" s="436"/>
      <c r="AJ1309" s="436"/>
      <c r="AK1309" s="436"/>
      <c r="AL1309" s="436"/>
      <c r="AM1309" s="436"/>
      <c r="AN1309" s="436"/>
    </row>
    <row r="1310" spans="1:40" ht="13">
      <c r="A1310" s="40"/>
      <c r="B1310" s="40"/>
      <c r="C1310" s="441"/>
      <c r="D1310" s="441"/>
      <c r="E1310" s="441"/>
      <c r="F1310" s="441"/>
      <c r="H1310" s="441"/>
      <c r="I1310" s="441"/>
      <c r="J1310" s="441"/>
      <c r="K1310" s="441"/>
      <c r="L1310" s="441"/>
      <c r="M1310" s="441"/>
      <c r="N1310" s="441"/>
      <c r="O1310" s="441"/>
      <c r="P1310" s="441"/>
      <c r="Q1310" s="441"/>
      <c r="R1310" s="441"/>
      <c r="S1310" s="441"/>
      <c r="T1310" s="441"/>
      <c r="U1310" s="441"/>
      <c r="V1310" s="441"/>
      <c r="W1310" s="441"/>
      <c r="X1310" s="441"/>
      <c r="Y1310" s="441"/>
      <c r="Z1310" s="441"/>
      <c r="AA1310" s="436"/>
      <c r="AB1310" s="436"/>
      <c r="AC1310" s="436"/>
      <c r="AD1310" s="436"/>
      <c r="AE1310" s="436"/>
      <c r="AF1310" s="436"/>
      <c r="AG1310" s="436"/>
      <c r="AH1310" s="436"/>
      <c r="AI1310" s="436"/>
      <c r="AJ1310" s="436"/>
      <c r="AK1310" s="436"/>
      <c r="AL1310" s="436"/>
      <c r="AM1310" s="436"/>
      <c r="AN1310" s="436"/>
    </row>
    <row r="1311" spans="1:40" ht="13">
      <c r="A1311" s="40"/>
      <c r="B1311" s="40"/>
      <c r="C1311" s="441"/>
      <c r="D1311" s="441"/>
      <c r="E1311" s="441"/>
      <c r="F1311" s="441"/>
      <c r="H1311" s="441"/>
      <c r="I1311" s="441"/>
      <c r="J1311" s="441"/>
      <c r="K1311" s="441"/>
      <c r="L1311" s="441"/>
      <c r="M1311" s="441"/>
      <c r="N1311" s="441"/>
      <c r="O1311" s="441"/>
      <c r="P1311" s="441"/>
      <c r="Q1311" s="441"/>
      <c r="R1311" s="441"/>
      <c r="S1311" s="441"/>
      <c r="T1311" s="441"/>
      <c r="U1311" s="441"/>
      <c r="V1311" s="441"/>
      <c r="W1311" s="441"/>
      <c r="X1311" s="441"/>
      <c r="Y1311" s="441"/>
      <c r="Z1311" s="441"/>
      <c r="AA1311" s="436"/>
      <c r="AB1311" s="436"/>
      <c r="AC1311" s="436"/>
      <c r="AD1311" s="436"/>
      <c r="AE1311" s="436"/>
      <c r="AF1311" s="436"/>
      <c r="AG1311" s="436"/>
      <c r="AH1311" s="436"/>
      <c r="AI1311" s="436"/>
      <c r="AJ1311" s="436"/>
      <c r="AK1311" s="436"/>
      <c r="AL1311" s="436"/>
      <c r="AM1311" s="436"/>
      <c r="AN1311" s="436"/>
    </row>
    <row r="1312" spans="1:40" ht="13">
      <c r="A1312" s="40"/>
      <c r="B1312" s="40"/>
      <c r="C1312" s="441"/>
      <c r="D1312" s="441"/>
      <c r="E1312" s="441"/>
      <c r="F1312" s="441"/>
      <c r="H1312" s="441"/>
      <c r="I1312" s="441"/>
      <c r="J1312" s="441"/>
      <c r="K1312" s="441"/>
      <c r="L1312" s="441"/>
      <c r="M1312" s="441"/>
      <c r="N1312" s="441"/>
      <c r="O1312" s="441"/>
      <c r="P1312" s="441"/>
      <c r="Q1312" s="441"/>
      <c r="R1312" s="441"/>
      <c r="S1312" s="441"/>
      <c r="T1312" s="441"/>
      <c r="U1312" s="441"/>
      <c r="V1312" s="441"/>
      <c r="W1312" s="441"/>
      <c r="X1312" s="441"/>
      <c r="Y1312" s="441"/>
      <c r="Z1312" s="441"/>
      <c r="AA1312" s="436"/>
      <c r="AB1312" s="436"/>
      <c r="AC1312" s="436"/>
      <c r="AD1312" s="436"/>
      <c r="AE1312" s="436"/>
      <c r="AF1312" s="436"/>
      <c r="AG1312" s="436"/>
      <c r="AH1312" s="436"/>
      <c r="AI1312" s="436"/>
      <c r="AJ1312" s="436"/>
      <c r="AK1312" s="436"/>
      <c r="AL1312" s="436"/>
      <c r="AM1312" s="436"/>
      <c r="AN1312" s="436"/>
    </row>
    <row r="1313" spans="1:40" ht="13">
      <c r="A1313" s="40"/>
      <c r="B1313" s="40"/>
      <c r="C1313" s="441"/>
      <c r="D1313" s="441"/>
      <c r="E1313" s="441"/>
      <c r="F1313" s="441"/>
      <c r="H1313" s="441"/>
      <c r="I1313" s="441"/>
      <c r="J1313" s="441"/>
      <c r="K1313" s="441"/>
      <c r="L1313" s="441"/>
      <c r="M1313" s="441"/>
      <c r="N1313" s="441"/>
      <c r="O1313" s="441"/>
      <c r="P1313" s="441"/>
      <c r="Q1313" s="441"/>
      <c r="R1313" s="441"/>
      <c r="S1313" s="441"/>
      <c r="T1313" s="441"/>
      <c r="U1313" s="441"/>
      <c r="V1313" s="441"/>
      <c r="W1313" s="441"/>
      <c r="X1313" s="441"/>
      <c r="Y1313" s="441"/>
      <c r="Z1313" s="441"/>
      <c r="AA1313" s="436"/>
      <c r="AB1313" s="436"/>
      <c r="AC1313" s="436"/>
      <c r="AD1313" s="436"/>
      <c r="AE1313" s="436"/>
      <c r="AF1313" s="436"/>
      <c r="AG1313" s="436"/>
      <c r="AH1313" s="436"/>
      <c r="AI1313" s="436"/>
      <c r="AJ1313" s="436"/>
      <c r="AK1313" s="436"/>
      <c r="AL1313" s="436"/>
      <c r="AM1313" s="436"/>
      <c r="AN1313" s="436"/>
    </row>
    <row r="1314" spans="1:40" ht="13">
      <c r="A1314" s="40"/>
      <c r="B1314" s="40"/>
      <c r="C1314" s="441"/>
      <c r="D1314" s="441"/>
      <c r="E1314" s="441"/>
      <c r="F1314" s="441"/>
      <c r="H1314" s="441"/>
      <c r="I1314" s="441"/>
      <c r="J1314" s="441"/>
      <c r="K1314" s="441"/>
      <c r="L1314" s="441"/>
      <c r="M1314" s="441"/>
      <c r="N1314" s="441"/>
      <c r="O1314" s="441"/>
      <c r="P1314" s="441"/>
      <c r="Q1314" s="441"/>
      <c r="R1314" s="441"/>
      <c r="S1314" s="441"/>
      <c r="T1314" s="441"/>
      <c r="U1314" s="441"/>
      <c r="V1314" s="441"/>
      <c r="W1314" s="441"/>
      <c r="X1314" s="441"/>
      <c r="Y1314" s="441"/>
      <c r="Z1314" s="441"/>
      <c r="AA1314" s="436"/>
      <c r="AB1314" s="436"/>
      <c r="AC1314" s="436"/>
      <c r="AD1314" s="436"/>
      <c r="AE1314" s="436"/>
      <c r="AF1314" s="436"/>
      <c r="AG1314" s="436"/>
      <c r="AH1314" s="436"/>
      <c r="AI1314" s="436"/>
      <c r="AJ1314" s="436"/>
      <c r="AK1314" s="436"/>
      <c r="AL1314" s="436"/>
      <c r="AM1314" s="436"/>
      <c r="AN1314" s="436"/>
    </row>
    <row r="1315" spans="1:40" ht="13">
      <c r="A1315" s="40"/>
      <c r="B1315" s="40"/>
      <c r="C1315" s="441"/>
      <c r="D1315" s="441"/>
      <c r="E1315" s="441"/>
      <c r="F1315" s="441"/>
      <c r="H1315" s="441"/>
      <c r="I1315" s="441"/>
      <c r="J1315" s="441"/>
      <c r="K1315" s="441"/>
      <c r="L1315" s="441"/>
      <c r="M1315" s="441"/>
      <c r="N1315" s="441"/>
      <c r="O1315" s="441"/>
      <c r="P1315" s="441"/>
      <c r="Q1315" s="441"/>
      <c r="R1315" s="441"/>
      <c r="S1315" s="441"/>
      <c r="T1315" s="441"/>
      <c r="U1315" s="441"/>
      <c r="V1315" s="441"/>
      <c r="W1315" s="441"/>
      <c r="X1315" s="441"/>
      <c r="Y1315" s="441"/>
      <c r="Z1315" s="441"/>
      <c r="AA1315" s="436"/>
      <c r="AB1315" s="436"/>
      <c r="AC1315" s="436"/>
      <c r="AD1315" s="436"/>
      <c r="AE1315" s="436"/>
      <c r="AF1315" s="436"/>
      <c r="AG1315" s="436"/>
      <c r="AH1315" s="436"/>
      <c r="AI1315" s="436"/>
      <c r="AJ1315" s="436"/>
      <c r="AK1315" s="436"/>
      <c r="AL1315" s="436"/>
      <c r="AM1315" s="436"/>
      <c r="AN1315" s="436"/>
    </row>
    <row r="1316" spans="1:40" ht="13">
      <c r="A1316" s="40"/>
      <c r="B1316" s="40"/>
      <c r="C1316" s="441"/>
      <c r="D1316" s="441"/>
      <c r="E1316" s="441"/>
      <c r="F1316" s="441"/>
      <c r="H1316" s="441"/>
      <c r="I1316" s="441"/>
      <c r="J1316" s="441"/>
      <c r="K1316" s="441"/>
      <c r="L1316" s="441"/>
      <c r="M1316" s="441"/>
      <c r="N1316" s="441"/>
      <c r="O1316" s="441"/>
      <c r="P1316" s="441"/>
      <c r="Q1316" s="441"/>
      <c r="R1316" s="441"/>
      <c r="S1316" s="441"/>
      <c r="T1316" s="441"/>
      <c r="U1316" s="441"/>
      <c r="V1316" s="441"/>
      <c r="W1316" s="441"/>
      <c r="X1316" s="441"/>
      <c r="Y1316" s="441"/>
      <c r="Z1316" s="441"/>
      <c r="AA1316" s="436"/>
      <c r="AB1316" s="436"/>
      <c r="AC1316" s="436"/>
      <c r="AD1316" s="436"/>
      <c r="AE1316" s="436"/>
      <c r="AF1316" s="436"/>
      <c r="AG1316" s="436"/>
      <c r="AH1316" s="436"/>
      <c r="AI1316" s="436"/>
      <c r="AJ1316" s="436"/>
      <c r="AK1316" s="436"/>
      <c r="AL1316" s="436"/>
      <c r="AM1316" s="436"/>
      <c r="AN1316" s="436"/>
    </row>
    <row r="1317" spans="1:40" ht="13">
      <c r="A1317" s="40"/>
      <c r="B1317" s="40"/>
      <c r="C1317" s="441"/>
      <c r="D1317" s="441"/>
      <c r="E1317" s="441"/>
      <c r="F1317" s="441"/>
      <c r="H1317" s="441"/>
      <c r="I1317" s="441"/>
      <c r="J1317" s="441"/>
      <c r="K1317" s="441"/>
      <c r="L1317" s="441"/>
      <c r="M1317" s="441"/>
      <c r="N1317" s="441"/>
      <c r="O1317" s="441"/>
      <c r="P1317" s="441"/>
      <c r="Q1317" s="441"/>
      <c r="R1317" s="441"/>
      <c r="S1317" s="441"/>
      <c r="T1317" s="441"/>
      <c r="U1317" s="441"/>
      <c r="V1317" s="441"/>
      <c r="W1317" s="441"/>
      <c r="X1317" s="441"/>
      <c r="Y1317" s="441"/>
      <c r="Z1317" s="441"/>
      <c r="AA1317" s="436"/>
      <c r="AB1317" s="436"/>
      <c r="AC1317" s="436"/>
      <c r="AD1317" s="436"/>
      <c r="AE1317" s="436"/>
      <c r="AF1317" s="436"/>
      <c r="AG1317" s="436"/>
      <c r="AH1317" s="436"/>
      <c r="AI1317" s="436"/>
      <c r="AJ1317" s="436"/>
      <c r="AK1317" s="436"/>
      <c r="AL1317" s="436"/>
      <c r="AM1317" s="436"/>
      <c r="AN1317" s="436"/>
    </row>
    <row r="1318" spans="1:40" ht="13">
      <c r="A1318" s="40"/>
      <c r="B1318" s="40"/>
      <c r="C1318" s="441"/>
      <c r="D1318" s="441"/>
      <c r="E1318" s="441"/>
      <c r="F1318" s="441"/>
      <c r="H1318" s="441"/>
      <c r="I1318" s="441"/>
      <c r="J1318" s="441"/>
      <c r="K1318" s="441"/>
      <c r="L1318" s="441"/>
      <c r="M1318" s="441"/>
      <c r="N1318" s="441"/>
      <c r="O1318" s="441"/>
      <c r="P1318" s="441"/>
      <c r="Q1318" s="441"/>
      <c r="R1318" s="441"/>
      <c r="S1318" s="441"/>
      <c r="T1318" s="441"/>
      <c r="U1318" s="441"/>
      <c r="V1318" s="441"/>
      <c r="W1318" s="441"/>
      <c r="X1318" s="441"/>
      <c r="Y1318" s="441"/>
      <c r="Z1318" s="441"/>
      <c r="AA1318" s="436"/>
      <c r="AB1318" s="436"/>
      <c r="AC1318" s="436"/>
      <c r="AD1318" s="436"/>
      <c r="AE1318" s="436"/>
      <c r="AF1318" s="436"/>
      <c r="AG1318" s="436"/>
      <c r="AH1318" s="436"/>
      <c r="AI1318" s="436"/>
      <c r="AJ1318" s="436"/>
      <c r="AK1318" s="436"/>
      <c r="AL1318" s="436"/>
      <c r="AM1318" s="436"/>
      <c r="AN1318" s="436"/>
    </row>
    <row r="1319" spans="1:40" ht="13">
      <c r="A1319" s="40"/>
      <c r="B1319" s="40"/>
      <c r="C1319" s="441"/>
      <c r="D1319" s="441"/>
      <c r="E1319" s="441"/>
      <c r="F1319" s="441"/>
      <c r="H1319" s="441"/>
      <c r="I1319" s="441"/>
      <c r="J1319" s="441"/>
      <c r="K1319" s="441"/>
      <c r="L1319" s="441"/>
      <c r="M1319" s="441"/>
      <c r="N1319" s="441"/>
      <c r="O1319" s="441"/>
      <c r="P1319" s="441"/>
      <c r="Q1319" s="441"/>
      <c r="R1319" s="441"/>
      <c r="S1319" s="441"/>
      <c r="T1319" s="441"/>
      <c r="U1319" s="441"/>
      <c r="V1319" s="441"/>
      <c r="W1319" s="441"/>
      <c r="X1319" s="441"/>
      <c r="Y1319" s="441"/>
      <c r="Z1319" s="441"/>
      <c r="AA1319" s="436"/>
      <c r="AB1319" s="436"/>
      <c r="AC1319" s="436"/>
      <c r="AD1319" s="436"/>
      <c r="AE1319" s="436"/>
      <c r="AF1319" s="436"/>
      <c r="AG1319" s="436"/>
      <c r="AH1319" s="436"/>
      <c r="AI1319" s="436"/>
      <c r="AJ1319" s="436"/>
      <c r="AK1319" s="436"/>
      <c r="AL1319" s="436"/>
      <c r="AM1319" s="436"/>
      <c r="AN1319" s="436"/>
    </row>
    <row r="1320" spans="1:40" ht="13">
      <c r="A1320" s="40"/>
      <c r="B1320" s="40"/>
      <c r="C1320" s="441"/>
      <c r="D1320" s="441"/>
      <c r="E1320" s="441"/>
      <c r="F1320" s="441"/>
      <c r="H1320" s="441"/>
      <c r="I1320" s="441"/>
      <c r="J1320" s="441"/>
      <c r="K1320" s="441"/>
      <c r="L1320" s="441"/>
      <c r="M1320" s="441"/>
      <c r="N1320" s="441"/>
      <c r="O1320" s="441"/>
      <c r="P1320" s="441"/>
      <c r="Q1320" s="441"/>
      <c r="R1320" s="441"/>
      <c r="S1320" s="441"/>
      <c r="T1320" s="441"/>
      <c r="U1320" s="441"/>
      <c r="V1320" s="441"/>
      <c r="W1320" s="441"/>
      <c r="X1320" s="441"/>
      <c r="Y1320" s="441"/>
      <c r="Z1320" s="441"/>
      <c r="AA1320" s="436"/>
      <c r="AB1320" s="436"/>
      <c r="AC1320" s="436"/>
      <c r="AD1320" s="436"/>
      <c r="AE1320" s="436"/>
      <c r="AF1320" s="436"/>
      <c r="AG1320" s="436"/>
      <c r="AH1320" s="436"/>
      <c r="AI1320" s="436"/>
      <c r="AJ1320" s="436"/>
      <c r="AK1320" s="436"/>
      <c r="AL1320" s="436"/>
      <c r="AM1320" s="436"/>
      <c r="AN1320" s="436"/>
    </row>
    <row r="1321" spans="1:40" ht="13">
      <c r="A1321" s="40"/>
      <c r="B1321" s="40"/>
      <c r="C1321" s="441"/>
      <c r="D1321" s="441"/>
      <c r="E1321" s="441"/>
      <c r="F1321" s="441"/>
      <c r="H1321" s="441"/>
      <c r="I1321" s="441"/>
      <c r="J1321" s="441"/>
      <c r="K1321" s="441"/>
      <c r="L1321" s="441"/>
      <c r="M1321" s="441"/>
      <c r="N1321" s="441"/>
      <c r="O1321" s="441"/>
      <c r="P1321" s="441"/>
      <c r="Q1321" s="441"/>
      <c r="R1321" s="441"/>
      <c r="S1321" s="441"/>
      <c r="T1321" s="441"/>
      <c r="U1321" s="441"/>
      <c r="V1321" s="441"/>
      <c r="W1321" s="441"/>
      <c r="X1321" s="441"/>
      <c r="Y1321" s="441"/>
      <c r="Z1321" s="441"/>
      <c r="AA1321" s="436"/>
      <c r="AB1321" s="436"/>
      <c r="AC1321" s="436"/>
      <c r="AD1321" s="436"/>
      <c r="AE1321" s="436"/>
      <c r="AF1321" s="436"/>
      <c r="AG1321" s="436"/>
      <c r="AH1321" s="436"/>
      <c r="AI1321" s="436"/>
      <c r="AJ1321" s="436"/>
      <c r="AK1321" s="436"/>
      <c r="AL1321" s="436"/>
      <c r="AM1321" s="436"/>
      <c r="AN1321" s="436"/>
    </row>
    <row r="1322" spans="1:40" ht="13">
      <c r="A1322" s="40"/>
      <c r="B1322" s="40"/>
      <c r="C1322" s="441"/>
      <c r="D1322" s="441"/>
      <c r="E1322" s="441"/>
      <c r="F1322" s="441"/>
      <c r="H1322" s="441"/>
      <c r="I1322" s="441"/>
      <c r="J1322" s="441"/>
      <c r="K1322" s="441"/>
      <c r="L1322" s="441"/>
      <c r="M1322" s="441"/>
      <c r="N1322" s="441"/>
      <c r="O1322" s="441"/>
      <c r="P1322" s="441"/>
      <c r="Q1322" s="441"/>
      <c r="R1322" s="441"/>
      <c r="S1322" s="441"/>
      <c r="T1322" s="441"/>
      <c r="U1322" s="441"/>
      <c r="V1322" s="441"/>
      <c r="W1322" s="441"/>
      <c r="X1322" s="441"/>
      <c r="Y1322" s="441"/>
      <c r="Z1322" s="441"/>
      <c r="AA1322" s="436"/>
      <c r="AB1322" s="436"/>
      <c r="AC1322" s="436"/>
      <c r="AD1322" s="436"/>
      <c r="AE1322" s="436"/>
      <c r="AF1322" s="436"/>
      <c r="AG1322" s="436"/>
      <c r="AH1322" s="436"/>
      <c r="AI1322" s="436"/>
      <c r="AJ1322" s="436"/>
      <c r="AK1322" s="436"/>
      <c r="AL1322" s="436"/>
      <c r="AM1322" s="436"/>
      <c r="AN1322" s="436"/>
    </row>
    <row r="1323" spans="1:40" ht="13">
      <c r="A1323" s="40"/>
      <c r="B1323" s="40"/>
      <c r="C1323" s="441"/>
      <c r="D1323" s="441"/>
      <c r="E1323" s="441"/>
      <c r="F1323" s="441"/>
      <c r="H1323" s="441"/>
      <c r="I1323" s="441"/>
      <c r="J1323" s="441"/>
      <c r="K1323" s="441"/>
      <c r="L1323" s="441"/>
      <c r="M1323" s="441"/>
      <c r="N1323" s="441"/>
      <c r="O1323" s="441"/>
      <c r="P1323" s="441"/>
      <c r="Q1323" s="441"/>
      <c r="R1323" s="441"/>
      <c r="S1323" s="441"/>
      <c r="T1323" s="441"/>
      <c r="U1323" s="441"/>
      <c r="V1323" s="441"/>
      <c r="W1323" s="441"/>
      <c r="X1323" s="441"/>
      <c r="Y1323" s="441"/>
      <c r="Z1323" s="441"/>
      <c r="AA1323" s="436"/>
      <c r="AB1323" s="436"/>
      <c r="AC1323" s="436"/>
      <c r="AD1323" s="436"/>
      <c r="AE1323" s="436"/>
      <c r="AF1323" s="436"/>
      <c r="AG1323" s="436"/>
      <c r="AH1323" s="436"/>
      <c r="AI1323" s="436"/>
      <c r="AJ1323" s="436"/>
      <c r="AK1323" s="436"/>
      <c r="AL1323" s="436"/>
      <c r="AM1323" s="436"/>
      <c r="AN1323" s="436"/>
    </row>
    <row r="1324" spans="1:40" ht="13">
      <c r="A1324" s="40"/>
      <c r="B1324" s="40"/>
      <c r="C1324" s="441"/>
      <c r="D1324" s="441"/>
      <c r="E1324" s="441"/>
      <c r="F1324" s="441"/>
      <c r="H1324" s="441"/>
      <c r="I1324" s="441"/>
      <c r="J1324" s="441"/>
      <c r="K1324" s="441"/>
      <c r="L1324" s="441"/>
      <c r="M1324" s="441"/>
      <c r="N1324" s="441"/>
      <c r="O1324" s="441"/>
      <c r="P1324" s="441"/>
      <c r="Q1324" s="441"/>
      <c r="R1324" s="441"/>
      <c r="S1324" s="441"/>
      <c r="T1324" s="441"/>
      <c r="U1324" s="441"/>
      <c r="V1324" s="441"/>
      <c r="W1324" s="441"/>
      <c r="X1324" s="441"/>
      <c r="Y1324" s="441"/>
      <c r="Z1324" s="441"/>
      <c r="AA1324" s="436"/>
      <c r="AB1324" s="436"/>
      <c r="AC1324" s="436"/>
      <c r="AD1324" s="436"/>
      <c r="AE1324" s="436"/>
      <c r="AF1324" s="436"/>
      <c r="AG1324" s="436"/>
      <c r="AH1324" s="436"/>
      <c r="AI1324" s="436"/>
      <c r="AJ1324" s="436"/>
      <c r="AK1324" s="436"/>
      <c r="AL1324" s="436"/>
      <c r="AM1324" s="436"/>
      <c r="AN1324" s="436"/>
    </row>
    <row r="1325" spans="1:40" ht="13">
      <c r="A1325" s="40"/>
      <c r="B1325" s="40"/>
      <c r="C1325" s="441"/>
      <c r="D1325" s="441"/>
      <c r="E1325" s="441"/>
      <c r="F1325" s="441"/>
      <c r="H1325" s="441"/>
      <c r="I1325" s="441"/>
      <c r="J1325" s="441"/>
      <c r="K1325" s="441"/>
      <c r="L1325" s="441"/>
      <c r="M1325" s="441"/>
      <c r="N1325" s="441"/>
      <c r="O1325" s="441"/>
      <c r="P1325" s="441"/>
      <c r="Q1325" s="441"/>
      <c r="R1325" s="441"/>
      <c r="S1325" s="441"/>
      <c r="T1325" s="441"/>
      <c r="U1325" s="441"/>
      <c r="V1325" s="441"/>
      <c r="W1325" s="441"/>
      <c r="X1325" s="441"/>
      <c r="Y1325" s="441"/>
      <c r="Z1325" s="441"/>
      <c r="AA1325" s="436"/>
      <c r="AB1325" s="436"/>
      <c r="AC1325" s="436"/>
      <c r="AD1325" s="436"/>
      <c r="AE1325" s="436"/>
      <c r="AF1325" s="436"/>
      <c r="AG1325" s="436"/>
      <c r="AH1325" s="436"/>
      <c r="AI1325" s="436"/>
      <c r="AJ1325" s="436"/>
      <c r="AK1325" s="436"/>
      <c r="AL1325" s="436"/>
      <c r="AM1325" s="436"/>
      <c r="AN1325" s="436"/>
    </row>
    <row r="1326" spans="1:40" ht="13">
      <c r="A1326" s="40"/>
      <c r="B1326" s="40"/>
      <c r="C1326" s="441"/>
      <c r="D1326" s="441"/>
      <c r="E1326" s="441"/>
      <c r="F1326" s="441"/>
      <c r="H1326" s="441"/>
      <c r="I1326" s="441"/>
      <c r="J1326" s="441"/>
      <c r="K1326" s="441"/>
      <c r="L1326" s="441"/>
      <c r="M1326" s="441"/>
      <c r="N1326" s="441"/>
      <c r="O1326" s="441"/>
      <c r="P1326" s="441"/>
      <c r="Q1326" s="441"/>
      <c r="R1326" s="441"/>
      <c r="S1326" s="441"/>
      <c r="T1326" s="441"/>
      <c r="U1326" s="441"/>
      <c r="V1326" s="441"/>
      <c r="W1326" s="441"/>
      <c r="X1326" s="441"/>
      <c r="Y1326" s="441"/>
      <c r="Z1326" s="441"/>
      <c r="AA1326" s="436"/>
      <c r="AB1326" s="436"/>
      <c r="AC1326" s="436"/>
      <c r="AD1326" s="436"/>
      <c r="AE1326" s="436"/>
      <c r="AF1326" s="436"/>
      <c r="AG1326" s="436"/>
      <c r="AH1326" s="436"/>
      <c r="AI1326" s="436"/>
      <c r="AJ1326" s="436"/>
      <c r="AK1326" s="436"/>
      <c r="AL1326" s="436"/>
      <c r="AM1326" s="436"/>
      <c r="AN1326" s="436"/>
    </row>
    <row r="1327" spans="1:40" ht="13">
      <c r="A1327" s="40"/>
      <c r="B1327" s="40"/>
      <c r="C1327" s="441"/>
      <c r="D1327" s="441"/>
      <c r="E1327" s="441"/>
      <c r="F1327" s="441"/>
      <c r="H1327" s="441"/>
      <c r="I1327" s="441"/>
      <c r="J1327" s="441"/>
      <c r="K1327" s="441"/>
      <c r="L1327" s="441"/>
      <c r="M1327" s="441"/>
      <c r="N1327" s="441"/>
      <c r="O1327" s="441"/>
      <c r="P1327" s="441"/>
      <c r="Q1327" s="441"/>
      <c r="R1327" s="441"/>
      <c r="S1327" s="441"/>
      <c r="T1327" s="441"/>
      <c r="U1327" s="441"/>
      <c r="V1327" s="441"/>
      <c r="W1327" s="441"/>
      <c r="X1327" s="441"/>
      <c r="Y1327" s="441"/>
      <c r="Z1327" s="441"/>
      <c r="AA1327" s="436"/>
      <c r="AB1327" s="436"/>
      <c r="AC1327" s="436"/>
      <c r="AD1327" s="436"/>
      <c r="AE1327" s="436"/>
      <c r="AF1327" s="436"/>
      <c r="AG1327" s="436"/>
      <c r="AH1327" s="436"/>
      <c r="AI1327" s="436"/>
      <c r="AJ1327" s="436"/>
      <c r="AK1327" s="436"/>
      <c r="AL1327" s="436"/>
      <c r="AM1327" s="436"/>
      <c r="AN1327" s="436"/>
    </row>
    <row r="1328" spans="1:40" ht="13">
      <c r="A1328" s="40"/>
      <c r="B1328" s="40"/>
      <c r="C1328" s="441"/>
      <c r="D1328" s="441"/>
      <c r="E1328" s="441"/>
      <c r="F1328" s="441"/>
      <c r="H1328" s="441"/>
      <c r="I1328" s="441"/>
      <c r="J1328" s="441"/>
      <c r="K1328" s="441"/>
      <c r="L1328" s="441"/>
      <c r="M1328" s="441"/>
      <c r="N1328" s="441"/>
      <c r="O1328" s="441"/>
      <c r="P1328" s="441"/>
      <c r="Q1328" s="441"/>
      <c r="R1328" s="441"/>
      <c r="S1328" s="441"/>
      <c r="T1328" s="441"/>
      <c r="U1328" s="441"/>
      <c r="V1328" s="441"/>
      <c r="W1328" s="441"/>
      <c r="X1328" s="441"/>
      <c r="Y1328" s="441"/>
      <c r="Z1328" s="441"/>
      <c r="AA1328" s="436"/>
      <c r="AB1328" s="436"/>
      <c r="AC1328" s="436"/>
      <c r="AD1328" s="436"/>
      <c r="AE1328" s="436"/>
      <c r="AF1328" s="436"/>
      <c r="AG1328" s="436"/>
      <c r="AH1328" s="436"/>
      <c r="AI1328" s="436"/>
      <c r="AJ1328" s="436"/>
      <c r="AK1328" s="436"/>
      <c r="AL1328" s="436"/>
      <c r="AM1328" s="436"/>
      <c r="AN1328" s="436"/>
    </row>
    <row r="1329" spans="1:40" ht="13">
      <c r="A1329" s="40"/>
      <c r="B1329" s="40"/>
      <c r="C1329" s="441"/>
      <c r="D1329" s="441"/>
      <c r="E1329" s="441"/>
      <c r="F1329" s="441"/>
      <c r="H1329" s="441"/>
      <c r="I1329" s="441"/>
      <c r="J1329" s="441"/>
      <c r="K1329" s="441"/>
      <c r="L1329" s="441"/>
      <c r="M1329" s="441"/>
      <c r="N1329" s="441"/>
      <c r="O1329" s="441"/>
      <c r="P1329" s="441"/>
      <c r="Q1329" s="441"/>
      <c r="R1329" s="441"/>
      <c r="S1329" s="441"/>
      <c r="T1329" s="441"/>
      <c r="U1329" s="441"/>
      <c r="V1329" s="441"/>
      <c r="W1329" s="441"/>
      <c r="X1329" s="441"/>
      <c r="Y1329" s="441"/>
      <c r="Z1329" s="441"/>
      <c r="AA1329" s="436"/>
      <c r="AB1329" s="436"/>
      <c r="AC1329" s="436"/>
      <c r="AD1329" s="436"/>
      <c r="AE1329" s="436"/>
      <c r="AF1329" s="436"/>
      <c r="AG1329" s="436"/>
      <c r="AH1329" s="436"/>
      <c r="AI1329" s="436"/>
      <c r="AJ1329" s="436"/>
      <c r="AK1329" s="436"/>
      <c r="AL1329" s="436"/>
      <c r="AM1329" s="436"/>
      <c r="AN1329" s="436"/>
    </row>
    <row r="1330" spans="1:40" ht="13">
      <c r="A1330" s="40"/>
      <c r="B1330" s="40"/>
      <c r="C1330" s="441"/>
      <c r="D1330" s="441"/>
      <c r="E1330" s="441"/>
      <c r="F1330" s="441"/>
      <c r="H1330" s="441"/>
      <c r="I1330" s="441"/>
      <c r="J1330" s="441"/>
      <c r="K1330" s="441"/>
      <c r="L1330" s="441"/>
      <c r="M1330" s="441"/>
      <c r="N1330" s="441"/>
      <c r="O1330" s="441"/>
      <c r="P1330" s="441"/>
      <c r="Q1330" s="441"/>
      <c r="R1330" s="441"/>
      <c r="S1330" s="441"/>
      <c r="T1330" s="441"/>
      <c r="U1330" s="441"/>
      <c r="V1330" s="441"/>
      <c r="W1330" s="441"/>
      <c r="X1330" s="441"/>
      <c r="Y1330" s="441"/>
      <c r="Z1330" s="441"/>
      <c r="AA1330" s="436"/>
      <c r="AB1330" s="436"/>
      <c r="AC1330" s="436"/>
      <c r="AD1330" s="436"/>
      <c r="AE1330" s="436"/>
      <c r="AF1330" s="436"/>
      <c r="AG1330" s="436"/>
      <c r="AH1330" s="436"/>
      <c r="AI1330" s="436"/>
      <c r="AJ1330" s="436"/>
      <c r="AK1330" s="436"/>
      <c r="AL1330" s="436"/>
      <c r="AM1330" s="436"/>
      <c r="AN1330" s="436"/>
    </row>
    <row r="1331" spans="1:40" ht="13">
      <c r="A1331" s="40"/>
      <c r="B1331" s="40"/>
      <c r="C1331" s="441"/>
      <c r="D1331" s="441"/>
      <c r="E1331" s="441"/>
      <c r="F1331" s="441"/>
      <c r="H1331" s="441"/>
      <c r="I1331" s="441"/>
      <c r="J1331" s="441"/>
      <c r="K1331" s="441"/>
      <c r="L1331" s="441"/>
      <c r="M1331" s="441"/>
      <c r="N1331" s="441"/>
      <c r="O1331" s="441"/>
      <c r="P1331" s="441"/>
      <c r="Q1331" s="441"/>
      <c r="R1331" s="441"/>
      <c r="S1331" s="441"/>
      <c r="T1331" s="441"/>
      <c r="U1331" s="441"/>
      <c r="V1331" s="441"/>
      <c r="W1331" s="441"/>
      <c r="X1331" s="441"/>
      <c r="Y1331" s="441"/>
      <c r="Z1331" s="441"/>
      <c r="AA1331" s="436"/>
      <c r="AB1331" s="436"/>
      <c r="AC1331" s="436"/>
      <c r="AD1331" s="436"/>
      <c r="AE1331" s="436"/>
      <c r="AF1331" s="436"/>
      <c r="AG1331" s="436"/>
      <c r="AH1331" s="436"/>
      <c r="AI1331" s="436"/>
      <c r="AJ1331" s="436"/>
      <c r="AK1331" s="436"/>
      <c r="AL1331" s="436"/>
      <c r="AM1331" s="436"/>
      <c r="AN1331" s="436"/>
    </row>
    <row r="1332" spans="1:40" ht="13">
      <c r="A1332" s="40"/>
      <c r="B1332" s="40"/>
      <c r="C1332" s="441"/>
      <c r="D1332" s="441"/>
      <c r="E1332" s="441"/>
      <c r="F1332" s="441"/>
      <c r="H1332" s="441"/>
      <c r="I1332" s="441"/>
      <c r="J1332" s="441"/>
      <c r="K1332" s="441"/>
      <c r="L1332" s="441"/>
      <c r="M1332" s="441"/>
      <c r="N1332" s="441"/>
      <c r="O1332" s="441"/>
      <c r="P1332" s="441"/>
      <c r="Q1332" s="441"/>
      <c r="R1332" s="441"/>
      <c r="S1332" s="441"/>
      <c r="T1332" s="441"/>
      <c r="U1332" s="441"/>
      <c r="V1332" s="441"/>
      <c r="W1332" s="441"/>
      <c r="X1332" s="441"/>
      <c r="Y1332" s="441"/>
      <c r="Z1332" s="441"/>
      <c r="AA1332" s="436"/>
      <c r="AB1332" s="436"/>
      <c r="AC1332" s="436"/>
      <c r="AD1332" s="436"/>
      <c r="AE1332" s="436"/>
      <c r="AF1332" s="436"/>
      <c r="AG1332" s="436"/>
      <c r="AH1332" s="436"/>
      <c r="AI1332" s="436"/>
      <c r="AJ1332" s="436"/>
      <c r="AK1332" s="436"/>
      <c r="AL1332" s="436"/>
      <c r="AM1332" s="436"/>
      <c r="AN1332" s="436"/>
    </row>
    <row r="1333" spans="1:40" ht="13">
      <c r="A1333" s="40"/>
      <c r="B1333" s="40"/>
      <c r="C1333" s="441"/>
      <c r="D1333" s="441"/>
      <c r="E1333" s="441"/>
      <c r="F1333" s="441"/>
      <c r="H1333" s="441"/>
      <c r="I1333" s="441"/>
      <c r="J1333" s="441"/>
      <c r="K1333" s="441"/>
      <c r="L1333" s="441"/>
      <c r="M1333" s="441"/>
      <c r="N1333" s="441"/>
      <c r="O1333" s="441"/>
      <c r="P1333" s="441"/>
      <c r="Q1333" s="441"/>
      <c r="R1333" s="441"/>
      <c r="S1333" s="441"/>
      <c r="T1333" s="441"/>
      <c r="U1333" s="441"/>
      <c r="V1333" s="441"/>
      <c r="W1333" s="441"/>
      <c r="X1333" s="441"/>
      <c r="Y1333" s="441"/>
      <c r="Z1333" s="441"/>
      <c r="AA1333" s="436"/>
      <c r="AB1333" s="436"/>
      <c r="AC1333" s="436"/>
      <c r="AD1333" s="436"/>
      <c r="AE1333" s="436"/>
      <c r="AF1333" s="436"/>
      <c r="AG1333" s="436"/>
      <c r="AH1333" s="436"/>
      <c r="AI1333" s="436"/>
      <c r="AJ1333" s="436"/>
      <c r="AK1333" s="436"/>
      <c r="AL1333" s="436"/>
      <c r="AM1333" s="436"/>
      <c r="AN1333" s="436"/>
    </row>
    <row r="1334" spans="1:40" ht="13">
      <c r="A1334" s="40"/>
      <c r="B1334" s="40"/>
      <c r="C1334" s="441"/>
      <c r="D1334" s="441"/>
      <c r="E1334" s="441"/>
      <c r="F1334" s="441"/>
      <c r="H1334" s="441"/>
      <c r="I1334" s="441"/>
      <c r="J1334" s="441"/>
      <c r="K1334" s="441"/>
      <c r="L1334" s="441"/>
      <c r="M1334" s="441"/>
      <c r="N1334" s="441"/>
      <c r="O1334" s="441"/>
      <c r="P1334" s="441"/>
      <c r="Q1334" s="441"/>
      <c r="R1334" s="441"/>
      <c r="S1334" s="441"/>
      <c r="T1334" s="441"/>
      <c r="U1334" s="441"/>
      <c r="V1334" s="441"/>
      <c r="W1334" s="441"/>
      <c r="X1334" s="441"/>
      <c r="Y1334" s="441"/>
      <c r="Z1334" s="441"/>
      <c r="AA1334" s="436"/>
      <c r="AB1334" s="436"/>
      <c r="AC1334" s="436"/>
      <c r="AD1334" s="436"/>
      <c r="AE1334" s="436"/>
      <c r="AF1334" s="436"/>
      <c r="AG1334" s="436"/>
      <c r="AH1334" s="436"/>
      <c r="AI1334" s="436"/>
      <c r="AJ1334" s="436"/>
      <c r="AK1334" s="436"/>
      <c r="AL1334" s="436"/>
      <c r="AM1334" s="436"/>
      <c r="AN1334" s="436"/>
    </row>
    <row r="1335" spans="1:40" ht="13">
      <c r="A1335" s="40"/>
      <c r="B1335" s="40"/>
      <c r="C1335" s="441"/>
      <c r="D1335" s="441"/>
      <c r="E1335" s="441"/>
      <c r="F1335" s="441"/>
      <c r="H1335" s="441"/>
      <c r="I1335" s="441"/>
      <c r="J1335" s="441"/>
      <c r="K1335" s="441"/>
      <c r="L1335" s="441"/>
      <c r="M1335" s="441"/>
      <c r="N1335" s="441"/>
      <c r="O1335" s="441"/>
      <c r="P1335" s="441"/>
      <c r="Q1335" s="441"/>
      <c r="R1335" s="441"/>
      <c r="S1335" s="441"/>
      <c r="T1335" s="441"/>
      <c r="U1335" s="441"/>
      <c r="V1335" s="441"/>
      <c r="W1335" s="441"/>
      <c r="X1335" s="441"/>
      <c r="Y1335" s="441"/>
      <c r="Z1335" s="441"/>
      <c r="AA1335" s="436"/>
      <c r="AB1335" s="436"/>
      <c r="AC1335" s="436"/>
      <c r="AD1335" s="436"/>
      <c r="AE1335" s="436"/>
      <c r="AF1335" s="436"/>
      <c r="AG1335" s="436"/>
      <c r="AH1335" s="436"/>
      <c r="AI1335" s="436"/>
      <c r="AJ1335" s="436"/>
      <c r="AK1335" s="436"/>
      <c r="AL1335" s="436"/>
      <c r="AM1335" s="436"/>
      <c r="AN1335" s="436"/>
    </row>
    <row r="1336" spans="1:40" ht="13">
      <c r="A1336" s="40"/>
      <c r="B1336" s="40"/>
      <c r="C1336" s="441"/>
      <c r="D1336" s="441"/>
      <c r="E1336" s="441"/>
      <c r="F1336" s="441"/>
      <c r="H1336" s="441"/>
      <c r="I1336" s="441"/>
      <c r="J1336" s="441"/>
      <c r="K1336" s="441"/>
      <c r="L1336" s="441"/>
      <c r="M1336" s="441"/>
      <c r="N1336" s="441"/>
      <c r="O1336" s="441"/>
      <c r="P1336" s="441"/>
      <c r="Q1336" s="441"/>
      <c r="R1336" s="441"/>
      <c r="S1336" s="441"/>
      <c r="T1336" s="441"/>
      <c r="U1336" s="441"/>
      <c r="V1336" s="441"/>
      <c r="W1336" s="441"/>
      <c r="X1336" s="441"/>
      <c r="Y1336" s="441"/>
      <c r="Z1336" s="441"/>
      <c r="AA1336" s="436"/>
      <c r="AB1336" s="436"/>
      <c r="AC1336" s="436"/>
      <c r="AD1336" s="436"/>
      <c r="AE1336" s="436"/>
      <c r="AF1336" s="436"/>
      <c r="AG1336" s="436"/>
      <c r="AH1336" s="436"/>
      <c r="AI1336" s="436"/>
      <c r="AJ1336" s="436"/>
      <c r="AK1336" s="436"/>
      <c r="AL1336" s="436"/>
      <c r="AM1336" s="436"/>
      <c r="AN1336" s="436"/>
    </row>
    <row r="1337" spans="1:40" ht="13">
      <c r="A1337" s="40"/>
      <c r="B1337" s="40"/>
      <c r="C1337" s="441"/>
      <c r="D1337" s="441"/>
      <c r="E1337" s="441"/>
      <c r="F1337" s="441"/>
      <c r="H1337" s="441"/>
      <c r="I1337" s="441"/>
      <c r="J1337" s="441"/>
      <c r="K1337" s="441"/>
      <c r="L1337" s="441"/>
      <c r="M1337" s="441"/>
      <c r="N1337" s="441"/>
      <c r="O1337" s="441"/>
      <c r="P1337" s="441"/>
      <c r="Q1337" s="441"/>
      <c r="R1337" s="441"/>
      <c r="S1337" s="441"/>
      <c r="T1337" s="441"/>
      <c r="U1337" s="441"/>
      <c r="V1337" s="441"/>
      <c r="W1337" s="441"/>
      <c r="X1337" s="441"/>
      <c r="Y1337" s="441"/>
      <c r="Z1337" s="441"/>
      <c r="AA1337" s="436"/>
      <c r="AB1337" s="436"/>
      <c r="AC1337" s="436"/>
      <c r="AD1337" s="436"/>
      <c r="AE1337" s="436"/>
      <c r="AF1337" s="436"/>
      <c r="AG1337" s="436"/>
      <c r="AH1337" s="436"/>
      <c r="AI1337" s="436"/>
      <c r="AJ1337" s="436"/>
      <c r="AK1337" s="436"/>
      <c r="AL1337" s="436"/>
      <c r="AM1337" s="436"/>
      <c r="AN1337" s="436"/>
    </row>
    <row r="1338" spans="1:40" ht="13">
      <c r="A1338" s="40"/>
      <c r="B1338" s="40"/>
      <c r="C1338" s="441"/>
      <c r="D1338" s="441"/>
      <c r="E1338" s="441"/>
      <c r="F1338" s="441"/>
      <c r="H1338" s="441"/>
      <c r="I1338" s="441"/>
      <c r="J1338" s="441"/>
      <c r="K1338" s="441"/>
      <c r="L1338" s="441"/>
      <c r="M1338" s="441"/>
      <c r="N1338" s="441"/>
      <c r="O1338" s="441"/>
      <c r="P1338" s="441"/>
      <c r="Q1338" s="441"/>
      <c r="R1338" s="441"/>
      <c r="S1338" s="441"/>
      <c r="T1338" s="441"/>
      <c r="U1338" s="441"/>
      <c r="V1338" s="441"/>
      <c r="W1338" s="441"/>
      <c r="X1338" s="441"/>
      <c r="Y1338" s="441"/>
      <c r="Z1338" s="441"/>
      <c r="AA1338" s="436"/>
      <c r="AB1338" s="436"/>
      <c r="AC1338" s="436"/>
      <c r="AD1338" s="436"/>
      <c r="AE1338" s="436"/>
      <c r="AF1338" s="436"/>
      <c r="AG1338" s="436"/>
      <c r="AH1338" s="436"/>
      <c r="AI1338" s="436"/>
      <c r="AJ1338" s="436"/>
      <c r="AK1338" s="436"/>
      <c r="AL1338" s="436"/>
      <c r="AM1338" s="436"/>
      <c r="AN1338" s="436"/>
    </row>
    <row r="1339" spans="1:40" ht="13">
      <c r="A1339" s="40"/>
      <c r="B1339" s="40"/>
      <c r="C1339" s="441"/>
      <c r="D1339" s="441"/>
      <c r="E1339" s="441"/>
      <c r="F1339" s="441"/>
      <c r="H1339" s="441"/>
      <c r="I1339" s="441"/>
      <c r="J1339" s="441"/>
      <c r="K1339" s="441"/>
      <c r="L1339" s="441"/>
      <c r="M1339" s="441"/>
      <c r="N1339" s="441"/>
      <c r="O1339" s="441"/>
      <c r="P1339" s="441"/>
      <c r="Q1339" s="441"/>
      <c r="R1339" s="441"/>
      <c r="S1339" s="441"/>
      <c r="T1339" s="441"/>
      <c r="U1339" s="441"/>
      <c r="V1339" s="441"/>
      <c r="W1339" s="441"/>
      <c r="X1339" s="441"/>
      <c r="Y1339" s="441"/>
      <c r="Z1339" s="441"/>
      <c r="AA1339" s="436"/>
      <c r="AB1339" s="436"/>
      <c r="AC1339" s="436"/>
      <c r="AD1339" s="436"/>
      <c r="AE1339" s="436"/>
      <c r="AF1339" s="436"/>
      <c r="AG1339" s="436"/>
      <c r="AH1339" s="436"/>
      <c r="AI1339" s="436"/>
      <c r="AJ1339" s="436"/>
      <c r="AK1339" s="436"/>
      <c r="AL1339" s="436"/>
      <c r="AM1339" s="436"/>
      <c r="AN1339" s="436"/>
    </row>
    <row r="1340" spans="1:40" ht="13">
      <c r="A1340" s="40"/>
      <c r="B1340" s="40"/>
      <c r="C1340" s="441"/>
      <c r="D1340" s="441"/>
      <c r="E1340" s="441"/>
      <c r="F1340" s="441"/>
      <c r="H1340" s="441"/>
      <c r="I1340" s="441"/>
      <c r="J1340" s="441"/>
      <c r="K1340" s="441"/>
      <c r="L1340" s="441"/>
      <c r="M1340" s="441"/>
      <c r="N1340" s="441"/>
      <c r="O1340" s="441"/>
      <c r="P1340" s="441"/>
      <c r="Q1340" s="441"/>
      <c r="R1340" s="441"/>
      <c r="S1340" s="441"/>
      <c r="T1340" s="441"/>
      <c r="U1340" s="441"/>
      <c r="V1340" s="441"/>
      <c r="W1340" s="441"/>
      <c r="X1340" s="441"/>
      <c r="Y1340" s="441"/>
      <c r="Z1340" s="441"/>
      <c r="AA1340" s="436"/>
      <c r="AB1340" s="436"/>
      <c r="AC1340" s="436"/>
      <c r="AD1340" s="436"/>
      <c r="AE1340" s="436"/>
      <c r="AF1340" s="436"/>
      <c r="AG1340" s="436"/>
      <c r="AH1340" s="436"/>
      <c r="AI1340" s="436"/>
      <c r="AJ1340" s="436"/>
      <c r="AK1340" s="436"/>
      <c r="AL1340" s="436"/>
      <c r="AM1340" s="436"/>
      <c r="AN1340" s="436"/>
    </row>
    <row r="1341" spans="1:40" ht="13">
      <c r="A1341" s="40"/>
      <c r="B1341" s="40"/>
      <c r="C1341" s="441"/>
      <c r="D1341" s="441"/>
      <c r="E1341" s="441"/>
      <c r="F1341" s="441"/>
      <c r="H1341" s="441"/>
      <c r="I1341" s="441"/>
      <c r="J1341" s="441"/>
      <c r="K1341" s="441"/>
      <c r="L1341" s="441"/>
      <c r="M1341" s="441"/>
      <c r="N1341" s="441"/>
      <c r="O1341" s="441"/>
      <c r="P1341" s="441"/>
      <c r="Q1341" s="441"/>
      <c r="R1341" s="441"/>
      <c r="S1341" s="441"/>
      <c r="T1341" s="441"/>
      <c r="U1341" s="441"/>
      <c r="V1341" s="441"/>
      <c r="W1341" s="441"/>
      <c r="X1341" s="441"/>
      <c r="Y1341" s="441"/>
      <c r="Z1341" s="441"/>
      <c r="AA1341" s="436"/>
      <c r="AB1341" s="436"/>
      <c r="AC1341" s="436"/>
      <c r="AD1341" s="436"/>
      <c r="AE1341" s="436"/>
      <c r="AF1341" s="436"/>
      <c r="AG1341" s="436"/>
      <c r="AH1341" s="436"/>
      <c r="AI1341" s="436"/>
      <c r="AJ1341" s="436"/>
      <c r="AK1341" s="436"/>
      <c r="AL1341" s="436"/>
      <c r="AM1341" s="436"/>
      <c r="AN1341" s="436"/>
    </row>
    <row r="1342" spans="1:40" ht="13">
      <c r="A1342" s="40"/>
      <c r="B1342" s="40"/>
      <c r="C1342" s="441"/>
      <c r="D1342" s="441"/>
      <c r="E1342" s="441"/>
      <c r="F1342" s="441"/>
      <c r="H1342" s="441"/>
      <c r="I1342" s="441"/>
      <c r="J1342" s="441"/>
      <c r="K1342" s="441"/>
      <c r="L1342" s="441"/>
      <c r="M1342" s="441"/>
      <c r="N1342" s="441"/>
      <c r="O1342" s="441"/>
      <c r="P1342" s="441"/>
      <c r="Q1342" s="441"/>
      <c r="R1342" s="441"/>
      <c r="S1342" s="441"/>
      <c r="T1342" s="441"/>
      <c r="U1342" s="441"/>
      <c r="V1342" s="441"/>
      <c r="W1342" s="441"/>
      <c r="X1342" s="441"/>
      <c r="Y1342" s="441"/>
      <c r="Z1342" s="441"/>
      <c r="AA1342" s="436"/>
      <c r="AB1342" s="436"/>
      <c r="AC1342" s="436"/>
      <c r="AD1342" s="436"/>
      <c r="AE1342" s="436"/>
      <c r="AF1342" s="436"/>
      <c r="AG1342" s="436"/>
      <c r="AH1342" s="436"/>
      <c r="AI1342" s="436"/>
      <c r="AJ1342" s="436"/>
      <c r="AK1342" s="436"/>
      <c r="AL1342" s="436"/>
      <c r="AM1342" s="436"/>
      <c r="AN1342" s="436"/>
    </row>
    <row r="1343" spans="1:40" ht="13">
      <c r="A1343" s="40"/>
      <c r="B1343" s="40"/>
      <c r="C1343" s="441"/>
      <c r="D1343" s="441"/>
      <c r="E1343" s="441"/>
      <c r="F1343" s="441"/>
      <c r="H1343" s="441"/>
      <c r="I1343" s="441"/>
      <c r="J1343" s="441"/>
      <c r="K1343" s="441"/>
      <c r="L1343" s="441"/>
      <c r="M1343" s="441"/>
      <c r="N1343" s="441"/>
      <c r="O1343" s="441"/>
      <c r="P1343" s="441"/>
      <c r="Q1343" s="441"/>
      <c r="R1343" s="441"/>
      <c r="S1343" s="441"/>
      <c r="T1343" s="441"/>
      <c r="U1343" s="441"/>
      <c r="V1343" s="441"/>
      <c r="W1343" s="441"/>
      <c r="X1343" s="441"/>
      <c r="Y1343" s="441"/>
      <c r="Z1343" s="441"/>
      <c r="AA1343" s="436"/>
      <c r="AB1343" s="436"/>
      <c r="AC1343" s="436"/>
      <c r="AD1343" s="436"/>
      <c r="AE1343" s="436"/>
      <c r="AF1343" s="436"/>
      <c r="AG1343" s="436"/>
      <c r="AH1343" s="436"/>
      <c r="AI1343" s="436"/>
      <c r="AJ1343" s="436"/>
      <c r="AK1343" s="436"/>
      <c r="AL1343" s="436"/>
      <c r="AM1343" s="436"/>
      <c r="AN1343" s="436"/>
    </row>
    <row r="1344" spans="1:40" ht="13">
      <c r="A1344" s="40"/>
      <c r="B1344" s="40"/>
      <c r="C1344" s="441"/>
      <c r="D1344" s="441"/>
      <c r="E1344" s="441"/>
      <c r="F1344" s="441"/>
      <c r="H1344" s="441"/>
      <c r="I1344" s="441"/>
      <c r="J1344" s="441"/>
      <c r="K1344" s="441"/>
      <c r="L1344" s="441"/>
      <c r="M1344" s="441"/>
      <c r="N1344" s="441"/>
      <c r="O1344" s="441"/>
      <c r="P1344" s="441"/>
      <c r="Q1344" s="441"/>
      <c r="R1344" s="441"/>
      <c r="S1344" s="441"/>
      <c r="T1344" s="441"/>
      <c r="U1344" s="441"/>
      <c r="V1344" s="441"/>
      <c r="W1344" s="441"/>
      <c r="X1344" s="441"/>
      <c r="Y1344" s="441"/>
      <c r="Z1344" s="441"/>
      <c r="AA1344" s="436"/>
      <c r="AB1344" s="436"/>
      <c r="AC1344" s="436"/>
      <c r="AD1344" s="436"/>
      <c r="AE1344" s="436"/>
      <c r="AF1344" s="436"/>
      <c r="AG1344" s="436"/>
      <c r="AH1344" s="436"/>
      <c r="AI1344" s="436"/>
      <c r="AJ1344" s="436"/>
      <c r="AK1344" s="436"/>
      <c r="AL1344" s="436"/>
      <c r="AM1344" s="436"/>
      <c r="AN1344" s="436"/>
    </row>
    <row r="1345" spans="1:40" ht="13">
      <c r="A1345" s="40"/>
      <c r="B1345" s="40"/>
      <c r="C1345" s="441"/>
      <c r="D1345" s="441"/>
      <c r="E1345" s="441"/>
      <c r="F1345" s="441"/>
      <c r="H1345" s="441"/>
      <c r="I1345" s="441"/>
      <c r="J1345" s="441"/>
      <c r="K1345" s="441"/>
      <c r="L1345" s="441"/>
      <c r="M1345" s="441"/>
      <c r="N1345" s="441"/>
      <c r="O1345" s="441"/>
      <c r="P1345" s="441"/>
      <c r="Q1345" s="441"/>
      <c r="R1345" s="441"/>
      <c r="S1345" s="441"/>
      <c r="T1345" s="441"/>
      <c r="U1345" s="441"/>
      <c r="V1345" s="441"/>
      <c r="W1345" s="441"/>
      <c r="X1345" s="441"/>
      <c r="Y1345" s="441"/>
      <c r="Z1345" s="441"/>
      <c r="AA1345" s="436"/>
      <c r="AB1345" s="436"/>
      <c r="AC1345" s="436"/>
      <c r="AD1345" s="436"/>
      <c r="AE1345" s="436"/>
      <c r="AF1345" s="436"/>
      <c r="AG1345" s="436"/>
      <c r="AH1345" s="436"/>
      <c r="AI1345" s="436"/>
      <c r="AJ1345" s="436"/>
      <c r="AK1345" s="436"/>
      <c r="AL1345" s="436"/>
      <c r="AM1345" s="436"/>
      <c r="AN1345" s="436"/>
    </row>
    <row r="1346" spans="1:40" ht="13">
      <c r="A1346" s="40"/>
      <c r="B1346" s="40"/>
      <c r="C1346" s="441"/>
      <c r="D1346" s="441"/>
      <c r="E1346" s="441"/>
      <c r="F1346" s="441"/>
      <c r="H1346" s="441"/>
      <c r="I1346" s="441"/>
      <c r="J1346" s="441"/>
      <c r="K1346" s="441"/>
      <c r="L1346" s="441"/>
      <c r="M1346" s="441"/>
      <c r="N1346" s="441"/>
      <c r="O1346" s="441"/>
      <c r="P1346" s="441"/>
      <c r="Q1346" s="441"/>
      <c r="R1346" s="441"/>
      <c r="S1346" s="441"/>
      <c r="T1346" s="441"/>
      <c r="U1346" s="441"/>
      <c r="V1346" s="441"/>
      <c r="W1346" s="441"/>
      <c r="X1346" s="441"/>
      <c r="Y1346" s="441"/>
      <c r="Z1346" s="441"/>
      <c r="AA1346" s="436"/>
      <c r="AB1346" s="436"/>
      <c r="AC1346" s="436"/>
      <c r="AD1346" s="436"/>
      <c r="AE1346" s="436"/>
      <c r="AF1346" s="436"/>
      <c r="AG1346" s="436"/>
      <c r="AH1346" s="436"/>
      <c r="AI1346" s="436"/>
      <c r="AJ1346" s="436"/>
      <c r="AK1346" s="436"/>
      <c r="AL1346" s="436"/>
      <c r="AM1346" s="436"/>
      <c r="AN1346" s="436"/>
    </row>
    <row r="1347" spans="1:40" ht="13">
      <c r="A1347" s="40"/>
      <c r="B1347" s="40"/>
      <c r="C1347" s="441"/>
      <c r="D1347" s="441"/>
      <c r="E1347" s="441"/>
      <c r="F1347" s="441"/>
      <c r="H1347" s="441"/>
      <c r="I1347" s="441"/>
      <c r="J1347" s="441"/>
      <c r="K1347" s="441"/>
      <c r="L1347" s="441"/>
      <c r="M1347" s="441"/>
      <c r="N1347" s="441"/>
      <c r="O1347" s="441"/>
      <c r="P1347" s="441"/>
      <c r="Q1347" s="441"/>
      <c r="R1347" s="441"/>
      <c r="S1347" s="441"/>
      <c r="T1347" s="441"/>
      <c r="U1347" s="441"/>
      <c r="V1347" s="441"/>
      <c r="W1347" s="441"/>
      <c r="X1347" s="441"/>
      <c r="Y1347" s="441"/>
      <c r="Z1347" s="441"/>
      <c r="AA1347" s="436"/>
      <c r="AB1347" s="436"/>
      <c r="AC1347" s="436"/>
      <c r="AD1347" s="436"/>
      <c r="AE1347" s="436"/>
      <c r="AF1347" s="436"/>
      <c r="AG1347" s="436"/>
      <c r="AH1347" s="436"/>
      <c r="AI1347" s="436"/>
      <c r="AJ1347" s="436"/>
      <c r="AK1347" s="436"/>
      <c r="AL1347" s="436"/>
      <c r="AM1347" s="436"/>
      <c r="AN1347" s="436"/>
    </row>
    <row r="1348" spans="1:40" ht="13">
      <c r="A1348" s="40"/>
      <c r="B1348" s="40"/>
      <c r="C1348" s="441"/>
      <c r="D1348" s="441"/>
      <c r="E1348" s="441"/>
      <c r="F1348" s="441"/>
      <c r="H1348" s="441"/>
      <c r="I1348" s="441"/>
      <c r="J1348" s="441"/>
      <c r="K1348" s="441"/>
      <c r="L1348" s="441"/>
      <c r="M1348" s="441"/>
      <c r="N1348" s="441"/>
      <c r="O1348" s="441"/>
      <c r="P1348" s="441"/>
      <c r="Q1348" s="441"/>
      <c r="R1348" s="441"/>
      <c r="S1348" s="441"/>
      <c r="T1348" s="441"/>
      <c r="U1348" s="441"/>
      <c r="V1348" s="441"/>
      <c r="W1348" s="441"/>
      <c r="X1348" s="441"/>
      <c r="Y1348" s="441"/>
      <c r="Z1348" s="441"/>
      <c r="AA1348" s="436"/>
      <c r="AB1348" s="436"/>
      <c r="AC1348" s="436"/>
      <c r="AD1348" s="436"/>
      <c r="AE1348" s="436"/>
      <c r="AF1348" s="436"/>
      <c r="AG1348" s="436"/>
      <c r="AH1348" s="436"/>
      <c r="AI1348" s="436"/>
      <c r="AJ1348" s="436"/>
      <c r="AK1348" s="436"/>
      <c r="AL1348" s="436"/>
      <c r="AM1348" s="436"/>
      <c r="AN1348" s="436"/>
    </row>
    <row r="1349" spans="1:40" ht="13">
      <c r="A1349" s="40"/>
      <c r="B1349" s="40"/>
      <c r="C1349" s="441"/>
      <c r="D1349" s="441"/>
      <c r="E1349" s="441"/>
      <c r="F1349" s="441"/>
      <c r="H1349" s="441"/>
      <c r="I1349" s="441"/>
      <c r="J1349" s="441"/>
      <c r="K1349" s="441"/>
      <c r="L1349" s="441"/>
      <c r="M1349" s="441"/>
      <c r="N1349" s="441"/>
      <c r="O1349" s="441"/>
      <c r="P1349" s="441"/>
      <c r="Q1349" s="441"/>
      <c r="R1349" s="441"/>
      <c r="S1349" s="441"/>
      <c r="T1349" s="441"/>
      <c r="U1349" s="441"/>
      <c r="V1349" s="441"/>
      <c r="W1349" s="441"/>
      <c r="X1349" s="441"/>
      <c r="Y1349" s="441"/>
      <c r="Z1349" s="441"/>
      <c r="AA1349" s="436"/>
      <c r="AB1349" s="436"/>
      <c r="AC1349" s="436"/>
      <c r="AD1349" s="436"/>
      <c r="AE1349" s="436"/>
      <c r="AF1349" s="436"/>
      <c r="AG1349" s="436"/>
      <c r="AH1349" s="436"/>
      <c r="AI1349" s="436"/>
      <c r="AJ1349" s="436"/>
      <c r="AK1349" s="436"/>
      <c r="AL1349" s="436"/>
      <c r="AM1349" s="436"/>
      <c r="AN1349" s="436"/>
    </row>
    <row r="1350" spans="1:40" ht="13">
      <c r="A1350" s="40"/>
      <c r="B1350" s="40"/>
      <c r="C1350" s="441"/>
      <c r="D1350" s="441"/>
      <c r="E1350" s="441"/>
      <c r="F1350" s="441"/>
      <c r="H1350" s="441"/>
      <c r="I1350" s="441"/>
      <c r="J1350" s="441"/>
      <c r="K1350" s="441"/>
      <c r="L1350" s="441"/>
      <c r="M1350" s="441"/>
      <c r="N1350" s="441"/>
      <c r="O1350" s="441"/>
      <c r="P1350" s="441"/>
      <c r="Q1350" s="441"/>
      <c r="R1350" s="441"/>
      <c r="S1350" s="441"/>
      <c r="T1350" s="441"/>
      <c r="U1350" s="441"/>
      <c r="V1350" s="441"/>
      <c r="W1350" s="441"/>
      <c r="X1350" s="441"/>
      <c r="Y1350" s="441"/>
      <c r="Z1350" s="441"/>
      <c r="AA1350" s="436"/>
      <c r="AB1350" s="436"/>
      <c r="AC1350" s="436"/>
      <c r="AD1350" s="436"/>
      <c r="AE1350" s="436"/>
      <c r="AF1350" s="436"/>
      <c r="AG1350" s="436"/>
      <c r="AH1350" s="436"/>
      <c r="AI1350" s="436"/>
      <c r="AJ1350" s="436"/>
      <c r="AK1350" s="436"/>
      <c r="AL1350" s="436"/>
      <c r="AM1350" s="436"/>
      <c r="AN1350" s="436"/>
    </row>
    <row r="1351" spans="1:40" ht="13">
      <c r="A1351" s="40"/>
      <c r="B1351" s="40"/>
      <c r="C1351" s="441"/>
      <c r="D1351" s="441"/>
      <c r="E1351" s="441"/>
      <c r="F1351" s="441"/>
      <c r="H1351" s="441"/>
      <c r="I1351" s="441"/>
      <c r="J1351" s="441"/>
      <c r="K1351" s="441"/>
      <c r="L1351" s="441"/>
      <c r="M1351" s="441"/>
      <c r="N1351" s="441"/>
      <c r="O1351" s="441"/>
      <c r="P1351" s="441"/>
      <c r="Q1351" s="441"/>
      <c r="R1351" s="441"/>
      <c r="S1351" s="441"/>
      <c r="T1351" s="441"/>
      <c r="U1351" s="441"/>
      <c r="V1351" s="441"/>
      <c r="W1351" s="441"/>
      <c r="X1351" s="441"/>
      <c r="Y1351" s="441"/>
      <c r="Z1351" s="441"/>
      <c r="AA1351" s="436"/>
      <c r="AB1351" s="436"/>
      <c r="AC1351" s="436"/>
      <c r="AD1351" s="436"/>
      <c r="AE1351" s="436"/>
      <c r="AF1351" s="436"/>
      <c r="AG1351" s="436"/>
      <c r="AH1351" s="436"/>
      <c r="AI1351" s="436"/>
      <c r="AJ1351" s="436"/>
      <c r="AK1351" s="436"/>
      <c r="AL1351" s="436"/>
      <c r="AM1351" s="436"/>
      <c r="AN1351" s="436"/>
    </row>
    <row r="1352" spans="1:40" ht="13">
      <c r="A1352" s="40"/>
      <c r="B1352" s="40"/>
      <c r="C1352" s="441"/>
      <c r="D1352" s="441"/>
      <c r="E1352" s="441"/>
      <c r="F1352" s="441"/>
      <c r="H1352" s="441"/>
      <c r="I1352" s="441"/>
      <c r="J1352" s="441"/>
      <c r="K1352" s="441"/>
      <c r="L1352" s="441"/>
      <c r="M1352" s="441"/>
      <c r="N1352" s="441"/>
      <c r="O1352" s="441"/>
      <c r="P1352" s="441"/>
      <c r="Q1352" s="441"/>
      <c r="R1352" s="441"/>
      <c r="S1352" s="441"/>
      <c r="T1352" s="441"/>
      <c r="U1352" s="441"/>
      <c r="V1352" s="441"/>
      <c r="W1352" s="441"/>
      <c r="X1352" s="441"/>
      <c r="Y1352" s="441"/>
      <c r="Z1352" s="441"/>
      <c r="AA1352" s="436"/>
      <c r="AB1352" s="436"/>
      <c r="AC1352" s="436"/>
      <c r="AD1352" s="436"/>
      <c r="AE1352" s="436"/>
      <c r="AF1352" s="436"/>
      <c r="AG1352" s="436"/>
      <c r="AH1352" s="436"/>
      <c r="AI1352" s="436"/>
      <c r="AJ1352" s="436"/>
      <c r="AK1352" s="436"/>
      <c r="AL1352" s="436"/>
      <c r="AM1352" s="436"/>
      <c r="AN1352" s="436"/>
    </row>
    <row r="1353" spans="1:40" ht="13">
      <c r="A1353" s="40"/>
      <c r="B1353" s="40"/>
      <c r="C1353" s="441"/>
      <c r="D1353" s="441"/>
      <c r="E1353" s="441"/>
      <c r="F1353" s="441"/>
      <c r="H1353" s="441"/>
      <c r="I1353" s="441"/>
      <c r="J1353" s="441"/>
      <c r="K1353" s="441"/>
      <c r="L1353" s="441"/>
      <c r="M1353" s="441"/>
      <c r="N1353" s="441"/>
      <c r="O1353" s="441"/>
      <c r="P1353" s="441"/>
      <c r="Q1353" s="441"/>
      <c r="R1353" s="441"/>
      <c r="S1353" s="441"/>
      <c r="T1353" s="441"/>
      <c r="U1353" s="441"/>
      <c r="V1353" s="441"/>
      <c r="W1353" s="441"/>
      <c r="X1353" s="441"/>
      <c r="Y1353" s="441"/>
      <c r="Z1353" s="441"/>
      <c r="AA1353" s="436"/>
      <c r="AB1353" s="436"/>
      <c r="AC1353" s="436"/>
      <c r="AD1353" s="436"/>
      <c r="AE1353" s="436"/>
      <c r="AF1353" s="436"/>
      <c r="AG1353" s="436"/>
      <c r="AH1353" s="436"/>
      <c r="AI1353" s="436"/>
      <c r="AJ1353" s="436"/>
      <c r="AK1353" s="436"/>
      <c r="AL1353" s="436"/>
      <c r="AM1353" s="436"/>
      <c r="AN1353" s="436"/>
    </row>
    <row r="1354" spans="1:40" ht="13">
      <c r="A1354" s="40"/>
      <c r="B1354" s="40"/>
      <c r="C1354" s="441"/>
      <c r="D1354" s="441"/>
      <c r="E1354" s="441"/>
      <c r="F1354" s="441"/>
      <c r="H1354" s="441"/>
      <c r="I1354" s="441"/>
      <c r="J1354" s="441"/>
      <c r="K1354" s="441"/>
      <c r="L1354" s="441"/>
      <c r="M1354" s="441"/>
      <c r="N1354" s="441"/>
      <c r="O1354" s="441"/>
      <c r="P1354" s="441"/>
      <c r="Q1354" s="441"/>
      <c r="R1354" s="441"/>
      <c r="S1354" s="441"/>
      <c r="T1354" s="441"/>
      <c r="U1354" s="441"/>
      <c r="V1354" s="441"/>
      <c r="W1354" s="441"/>
      <c r="X1354" s="441"/>
      <c r="Y1354" s="441"/>
      <c r="Z1354" s="441"/>
      <c r="AA1354" s="436"/>
      <c r="AB1354" s="436"/>
      <c r="AC1354" s="436"/>
      <c r="AD1354" s="436"/>
      <c r="AE1354" s="436"/>
      <c r="AF1354" s="436"/>
      <c r="AG1354" s="436"/>
      <c r="AH1354" s="436"/>
      <c r="AI1354" s="436"/>
      <c r="AJ1354" s="436"/>
      <c r="AK1354" s="436"/>
      <c r="AL1354" s="436"/>
      <c r="AM1354" s="436"/>
      <c r="AN1354" s="436"/>
    </row>
    <row r="1355" spans="1:40" ht="13">
      <c r="A1355" s="40"/>
      <c r="B1355" s="40"/>
      <c r="C1355" s="441"/>
      <c r="D1355" s="441"/>
      <c r="E1355" s="441"/>
      <c r="F1355" s="441"/>
      <c r="H1355" s="441"/>
      <c r="I1355" s="441"/>
      <c r="J1355" s="441"/>
      <c r="K1355" s="441"/>
      <c r="L1355" s="441"/>
      <c r="M1355" s="441"/>
      <c r="N1355" s="441"/>
      <c r="O1355" s="441"/>
      <c r="P1355" s="441"/>
      <c r="Q1355" s="441"/>
      <c r="R1355" s="441"/>
      <c r="S1355" s="441"/>
      <c r="T1355" s="441"/>
      <c r="U1355" s="441"/>
      <c r="V1355" s="441"/>
      <c r="W1355" s="441"/>
      <c r="X1355" s="441"/>
      <c r="Y1355" s="441"/>
      <c r="Z1355" s="441"/>
      <c r="AA1355" s="436"/>
      <c r="AB1355" s="436"/>
      <c r="AC1355" s="436"/>
      <c r="AD1355" s="436"/>
      <c r="AE1355" s="436"/>
      <c r="AF1355" s="436"/>
      <c r="AG1355" s="436"/>
      <c r="AH1355" s="436"/>
      <c r="AI1355" s="436"/>
      <c r="AJ1355" s="436"/>
      <c r="AK1355" s="436"/>
      <c r="AL1355" s="436"/>
      <c r="AM1355" s="436"/>
      <c r="AN1355" s="436"/>
    </row>
    <row r="1356" spans="1:40" ht="13">
      <c r="A1356" s="40"/>
      <c r="B1356" s="40"/>
      <c r="C1356" s="441"/>
      <c r="D1356" s="441"/>
      <c r="E1356" s="441"/>
      <c r="F1356" s="441"/>
      <c r="H1356" s="441"/>
      <c r="I1356" s="441"/>
      <c r="J1356" s="441"/>
      <c r="K1356" s="441"/>
      <c r="L1356" s="441"/>
      <c r="M1356" s="441"/>
      <c r="N1356" s="441"/>
      <c r="O1356" s="441"/>
      <c r="P1356" s="441"/>
      <c r="Q1356" s="441"/>
      <c r="R1356" s="441"/>
      <c r="S1356" s="441"/>
      <c r="T1356" s="441"/>
      <c r="U1356" s="441"/>
      <c r="V1356" s="441"/>
      <c r="W1356" s="441"/>
      <c r="X1356" s="441"/>
      <c r="Y1356" s="441"/>
      <c r="Z1356" s="441"/>
      <c r="AA1356" s="436"/>
      <c r="AB1356" s="436"/>
      <c r="AC1356" s="436"/>
      <c r="AD1356" s="436"/>
      <c r="AE1356" s="436"/>
      <c r="AF1356" s="436"/>
      <c r="AG1356" s="436"/>
      <c r="AH1356" s="436"/>
      <c r="AI1356" s="436"/>
      <c r="AJ1356" s="436"/>
      <c r="AK1356" s="436"/>
      <c r="AL1356" s="436"/>
      <c r="AM1356" s="436"/>
      <c r="AN1356" s="436"/>
    </row>
    <row r="1357" spans="1:40" ht="13">
      <c r="A1357" s="40"/>
      <c r="B1357" s="40"/>
      <c r="C1357" s="441"/>
      <c r="D1357" s="441"/>
      <c r="E1357" s="441"/>
      <c r="F1357" s="441"/>
      <c r="H1357" s="441"/>
      <c r="I1357" s="441"/>
      <c r="J1357" s="441"/>
      <c r="K1357" s="441"/>
      <c r="L1357" s="441"/>
      <c r="M1357" s="441"/>
      <c r="N1357" s="441"/>
      <c r="O1357" s="441"/>
      <c r="P1357" s="441"/>
      <c r="Q1357" s="441"/>
      <c r="R1357" s="441"/>
      <c r="S1357" s="441"/>
      <c r="T1357" s="441"/>
      <c r="U1357" s="441"/>
      <c r="V1357" s="441"/>
      <c r="W1357" s="441"/>
      <c r="X1357" s="441"/>
      <c r="Y1357" s="441"/>
      <c r="Z1357" s="441"/>
      <c r="AA1357" s="436"/>
      <c r="AB1357" s="436"/>
      <c r="AC1357" s="436"/>
      <c r="AD1357" s="436"/>
      <c r="AE1357" s="436"/>
      <c r="AF1357" s="436"/>
      <c r="AG1357" s="436"/>
      <c r="AH1357" s="436"/>
      <c r="AI1357" s="436"/>
      <c r="AJ1357" s="436"/>
      <c r="AK1357" s="436"/>
      <c r="AL1357" s="436"/>
      <c r="AM1357" s="436"/>
      <c r="AN1357" s="436"/>
    </row>
    <row r="1358" spans="1:40" ht="13">
      <c r="A1358" s="40"/>
      <c r="B1358" s="40"/>
      <c r="C1358" s="441"/>
      <c r="D1358" s="441"/>
      <c r="E1358" s="441"/>
      <c r="F1358" s="441"/>
      <c r="H1358" s="441"/>
      <c r="I1358" s="441"/>
      <c r="J1358" s="441"/>
      <c r="K1358" s="441"/>
      <c r="L1358" s="441"/>
      <c r="M1358" s="441"/>
      <c r="N1358" s="441"/>
      <c r="O1358" s="441"/>
      <c r="P1358" s="441"/>
      <c r="Q1358" s="441"/>
      <c r="R1358" s="441"/>
      <c r="S1358" s="441"/>
      <c r="T1358" s="441"/>
      <c r="U1358" s="441"/>
      <c r="V1358" s="441"/>
      <c r="W1358" s="441"/>
      <c r="X1358" s="441"/>
      <c r="Y1358" s="441"/>
      <c r="Z1358" s="441"/>
      <c r="AA1358" s="436"/>
      <c r="AB1358" s="436"/>
      <c r="AC1358" s="436"/>
      <c r="AD1358" s="436"/>
      <c r="AE1358" s="436"/>
      <c r="AF1358" s="436"/>
      <c r="AG1358" s="436"/>
      <c r="AH1358" s="436"/>
      <c r="AI1358" s="436"/>
      <c r="AJ1358" s="436"/>
      <c r="AK1358" s="436"/>
      <c r="AL1358" s="436"/>
      <c r="AM1358" s="436"/>
      <c r="AN1358" s="436"/>
    </row>
    <row r="1359" spans="1:40" ht="13">
      <c r="A1359" s="40"/>
      <c r="B1359" s="40"/>
      <c r="C1359" s="441"/>
      <c r="D1359" s="441"/>
      <c r="E1359" s="441"/>
      <c r="F1359" s="441"/>
      <c r="H1359" s="441"/>
      <c r="I1359" s="441"/>
      <c r="J1359" s="441"/>
      <c r="K1359" s="441"/>
      <c r="L1359" s="441"/>
      <c r="M1359" s="441"/>
      <c r="N1359" s="441"/>
      <c r="O1359" s="441"/>
      <c r="P1359" s="441"/>
      <c r="Q1359" s="441"/>
      <c r="R1359" s="441"/>
      <c r="S1359" s="441"/>
      <c r="T1359" s="441"/>
      <c r="U1359" s="441"/>
      <c r="V1359" s="441"/>
      <c r="W1359" s="441"/>
      <c r="X1359" s="441"/>
      <c r="Y1359" s="441"/>
      <c r="Z1359" s="441"/>
      <c r="AA1359" s="436"/>
      <c r="AB1359" s="436"/>
      <c r="AC1359" s="436"/>
      <c r="AD1359" s="436"/>
      <c r="AE1359" s="436"/>
      <c r="AF1359" s="436"/>
      <c r="AG1359" s="436"/>
      <c r="AH1359" s="436"/>
      <c r="AI1359" s="436"/>
      <c r="AJ1359" s="436"/>
      <c r="AK1359" s="436"/>
      <c r="AL1359" s="436"/>
      <c r="AM1359" s="436"/>
      <c r="AN1359" s="436"/>
    </row>
    <row r="1360" spans="1:40" ht="13">
      <c r="A1360" s="40"/>
      <c r="B1360" s="40"/>
      <c r="C1360" s="441"/>
      <c r="D1360" s="441"/>
      <c r="E1360" s="441"/>
      <c r="F1360" s="441"/>
      <c r="H1360" s="441"/>
      <c r="I1360" s="441"/>
      <c r="J1360" s="441"/>
      <c r="K1360" s="441"/>
      <c r="L1360" s="441"/>
      <c r="M1360" s="441"/>
      <c r="N1360" s="441"/>
      <c r="O1360" s="441"/>
      <c r="P1360" s="441"/>
      <c r="Q1360" s="441"/>
      <c r="R1360" s="441"/>
      <c r="S1360" s="441"/>
      <c r="T1360" s="441"/>
      <c r="U1360" s="441"/>
      <c r="V1360" s="441"/>
      <c r="W1360" s="441"/>
      <c r="X1360" s="441"/>
      <c r="Y1360" s="441"/>
      <c r="Z1360" s="441"/>
      <c r="AA1360" s="436"/>
      <c r="AB1360" s="436"/>
      <c r="AC1360" s="436"/>
      <c r="AD1360" s="436"/>
      <c r="AE1360" s="436"/>
      <c r="AF1360" s="436"/>
      <c r="AG1360" s="436"/>
      <c r="AH1360" s="436"/>
      <c r="AI1360" s="436"/>
      <c r="AJ1360" s="436"/>
      <c r="AK1360" s="436"/>
      <c r="AL1360" s="436"/>
      <c r="AM1360" s="436"/>
      <c r="AN1360" s="436"/>
    </row>
    <row r="1361" spans="1:40" ht="13">
      <c r="A1361" s="40"/>
      <c r="B1361" s="40"/>
      <c r="C1361" s="441"/>
      <c r="D1361" s="441"/>
      <c r="E1361" s="441"/>
      <c r="F1361" s="441"/>
      <c r="H1361" s="441"/>
      <c r="I1361" s="441"/>
      <c r="J1361" s="441"/>
      <c r="K1361" s="441"/>
      <c r="L1361" s="441"/>
      <c r="M1361" s="441"/>
      <c r="N1361" s="441"/>
      <c r="O1361" s="441"/>
      <c r="P1361" s="441"/>
      <c r="Q1361" s="441"/>
      <c r="R1361" s="441"/>
      <c r="S1361" s="441"/>
      <c r="T1361" s="441"/>
      <c r="U1361" s="441"/>
      <c r="V1361" s="441"/>
      <c r="W1361" s="441"/>
      <c r="X1361" s="441"/>
      <c r="Y1361" s="441"/>
      <c r="Z1361" s="441"/>
      <c r="AA1361" s="436"/>
      <c r="AB1361" s="436"/>
      <c r="AC1361" s="436"/>
      <c r="AD1361" s="436"/>
      <c r="AE1361" s="436"/>
      <c r="AF1361" s="436"/>
      <c r="AG1361" s="436"/>
      <c r="AH1361" s="436"/>
      <c r="AI1361" s="436"/>
      <c r="AJ1361" s="436"/>
      <c r="AK1361" s="436"/>
      <c r="AL1361" s="436"/>
      <c r="AM1361" s="436"/>
      <c r="AN1361" s="436"/>
    </row>
    <row r="1362" spans="1:40" ht="13">
      <c r="A1362" s="40"/>
      <c r="B1362" s="40"/>
      <c r="C1362" s="441"/>
      <c r="D1362" s="441"/>
      <c r="E1362" s="441"/>
      <c r="F1362" s="441"/>
      <c r="H1362" s="441"/>
      <c r="I1362" s="441"/>
      <c r="J1362" s="441"/>
      <c r="K1362" s="441"/>
      <c r="L1362" s="441"/>
      <c r="M1362" s="441"/>
      <c r="N1362" s="441"/>
      <c r="O1362" s="441"/>
      <c r="P1362" s="441"/>
      <c r="Q1362" s="441"/>
      <c r="R1362" s="441"/>
      <c r="S1362" s="441"/>
      <c r="T1362" s="441"/>
      <c r="U1362" s="441"/>
      <c r="V1362" s="441"/>
      <c r="W1362" s="441"/>
      <c r="X1362" s="441"/>
      <c r="Y1362" s="441"/>
      <c r="Z1362" s="441"/>
      <c r="AA1362" s="436"/>
      <c r="AB1362" s="436"/>
      <c r="AC1362" s="436"/>
      <c r="AD1362" s="436"/>
      <c r="AE1362" s="436"/>
      <c r="AF1362" s="436"/>
      <c r="AG1362" s="436"/>
      <c r="AH1362" s="436"/>
      <c r="AI1362" s="436"/>
      <c r="AJ1362" s="436"/>
      <c r="AK1362" s="436"/>
      <c r="AL1362" s="436"/>
      <c r="AM1362" s="436"/>
      <c r="AN1362" s="436"/>
    </row>
    <row r="1363" spans="1:40" ht="13">
      <c r="A1363" s="40"/>
      <c r="B1363" s="40"/>
      <c r="C1363" s="441"/>
      <c r="D1363" s="441"/>
      <c r="E1363" s="441"/>
      <c r="F1363" s="441"/>
      <c r="H1363" s="441"/>
      <c r="I1363" s="441"/>
      <c r="J1363" s="441"/>
      <c r="K1363" s="441"/>
      <c r="L1363" s="441"/>
      <c r="M1363" s="441"/>
      <c r="N1363" s="441"/>
      <c r="O1363" s="441"/>
      <c r="P1363" s="441"/>
      <c r="Q1363" s="441"/>
      <c r="R1363" s="441"/>
      <c r="S1363" s="441"/>
      <c r="T1363" s="441"/>
      <c r="U1363" s="441"/>
      <c r="V1363" s="441"/>
      <c r="W1363" s="441"/>
      <c r="X1363" s="441"/>
      <c r="Y1363" s="441"/>
      <c r="Z1363" s="441"/>
      <c r="AA1363" s="436"/>
      <c r="AB1363" s="436"/>
      <c r="AC1363" s="436"/>
      <c r="AD1363" s="436"/>
      <c r="AE1363" s="436"/>
      <c r="AF1363" s="436"/>
      <c r="AG1363" s="436"/>
      <c r="AH1363" s="436"/>
      <c r="AI1363" s="436"/>
      <c r="AJ1363" s="436"/>
      <c r="AK1363" s="436"/>
      <c r="AL1363" s="436"/>
      <c r="AM1363" s="436"/>
      <c r="AN1363" s="436"/>
    </row>
    <row r="1364" spans="1:40" ht="13">
      <c r="A1364" s="40"/>
      <c r="B1364" s="40"/>
      <c r="C1364" s="441"/>
      <c r="D1364" s="441"/>
      <c r="E1364" s="441"/>
      <c r="F1364" s="441"/>
      <c r="H1364" s="441"/>
      <c r="I1364" s="441"/>
      <c r="J1364" s="441"/>
      <c r="K1364" s="441"/>
      <c r="L1364" s="441"/>
      <c r="M1364" s="441"/>
      <c r="N1364" s="441"/>
      <c r="O1364" s="441"/>
      <c r="P1364" s="441"/>
      <c r="Q1364" s="441"/>
      <c r="R1364" s="441"/>
      <c r="S1364" s="441"/>
      <c r="T1364" s="441"/>
      <c r="U1364" s="441"/>
      <c r="V1364" s="441"/>
      <c r="W1364" s="441"/>
      <c r="X1364" s="441"/>
      <c r="Y1364" s="441"/>
      <c r="Z1364" s="441"/>
      <c r="AA1364" s="436"/>
      <c r="AB1364" s="436"/>
      <c r="AC1364" s="436"/>
      <c r="AD1364" s="436"/>
      <c r="AE1364" s="436"/>
      <c r="AF1364" s="436"/>
      <c r="AG1364" s="436"/>
      <c r="AH1364" s="436"/>
      <c r="AI1364" s="436"/>
      <c r="AJ1364" s="436"/>
      <c r="AK1364" s="436"/>
      <c r="AL1364" s="436"/>
      <c r="AM1364" s="436"/>
      <c r="AN1364" s="436"/>
    </row>
    <row r="1365" spans="1:40" ht="13">
      <c r="A1365" s="40"/>
      <c r="B1365" s="40"/>
      <c r="C1365" s="441"/>
      <c r="D1365" s="441"/>
      <c r="E1365" s="441"/>
      <c r="F1365" s="441"/>
      <c r="H1365" s="441"/>
      <c r="I1365" s="441"/>
      <c r="J1365" s="441"/>
      <c r="K1365" s="441"/>
      <c r="L1365" s="441"/>
      <c r="M1365" s="441"/>
      <c r="N1365" s="441"/>
      <c r="O1365" s="441"/>
      <c r="P1365" s="441"/>
      <c r="Q1365" s="441"/>
      <c r="R1365" s="441"/>
      <c r="S1365" s="441"/>
      <c r="T1365" s="441"/>
      <c r="U1365" s="441"/>
      <c r="V1365" s="441"/>
      <c r="W1365" s="441"/>
      <c r="X1365" s="441"/>
      <c r="Y1365" s="441"/>
      <c r="Z1365" s="441"/>
      <c r="AA1365" s="436"/>
      <c r="AB1365" s="436"/>
      <c r="AC1365" s="436"/>
      <c r="AD1365" s="436"/>
      <c r="AE1365" s="436"/>
      <c r="AF1365" s="436"/>
      <c r="AG1365" s="436"/>
      <c r="AH1365" s="436"/>
      <c r="AI1365" s="436"/>
      <c r="AJ1365" s="436"/>
      <c r="AK1365" s="436"/>
      <c r="AL1365" s="436"/>
      <c r="AM1365" s="436"/>
      <c r="AN1365" s="436"/>
    </row>
    <row r="1366" spans="1:40" ht="13">
      <c r="A1366" s="40"/>
      <c r="B1366" s="40"/>
      <c r="C1366" s="441"/>
      <c r="D1366" s="441"/>
      <c r="E1366" s="441"/>
      <c r="F1366" s="441"/>
      <c r="H1366" s="441"/>
      <c r="I1366" s="441"/>
      <c r="J1366" s="441"/>
      <c r="K1366" s="441"/>
      <c r="L1366" s="441"/>
      <c r="M1366" s="441"/>
      <c r="N1366" s="441"/>
      <c r="O1366" s="441"/>
      <c r="P1366" s="441"/>
      <c r="Q1366" s="441"/>
      <c r="R1366" s="441"/>
      <c r="S1366" s="441"/>
      <c r="T1366" s="441"/>
      <c r="U1366" s="441"/>
      <c r="V1366" s="441"/>
      <c r="W1366" s="441"/>
      <c r="X1366" s="441"/>
      <c r="Y1366" s="441"/>
      <c r="Z1366" s="441"/>
      <c r="AA1366" s="436"/>
      <c r="AB1366" s="436"/>
      <c r="AC1366" s="436"/>
      <c r="AD1366" s="436"/>
      <c r="AE1366" s="436"/>
      <c r="AF1366" s="436"/>
      <c r="AG1366" s="436"/>
      <c r="AH1366" s="436"/>
      <c r="AI1366" s="436"/>
      <c r="AJ1366" s="436"/>
      <c r="AK1366" s="436"/>
      <c r="AL1366" s="436"/>
      <c r="AM1366" s="436"/>
      <c r="AN1366" s="436"/>
    </row>
    <row r="1367" spans="1:40" ht="13">
      <c r="A1367" s="40"/>
      <c r="B1367" s="40"/>
      <c r="C1367" s="441"/>
      <c r="D1367" s="441"/>
      <c r="E1367" s="441"/>
      <c r="F1367" s="441"/>
      <c r="H1367" s="441"/>
      <c r="I1367" s="441"/>
      <c r="J1367" s="441"/>
      <c r="K1367" s="441"/>
      <c r="L1367" s="441"/>
      <c r="M1367" s="441"/>
      <c r="N1367" s="441"/>
      <c r="O1367" s="441"/>
      <c r="P1367" s="441"/>
      <c r="Q1367" s="441"/>
      <c r="R1367" s="441"/>
      <c r="S1367" s="441"/>
      <c r="T1367" s="441"/>
      <c r="U1367" s="441"/>
      <c r="V1367" s="441"/>
      <c r="W1367" s="441"/>
      <c r="X1367" s="441"/>
      <c r="Y1367" s="441"/>
      <c r="Z1367" s="441"/>
      <c r="AA1367" s="436"/>
      <c r="AB1367" s="436"/>
      <c r="AC1367" s="436"/>
      <c r="AD1367" s="436"/>
      <c r="AE1367" s="436"/>
      <c r="AF1367" s="436"/>
      <c r="AG1367" s="436"/>
      <c r="AH1367" s="436"/>
      <c r="AI1367" s="436"/>
      <c r="AJ1367" s="436"/>
      <c r="AK1367" s="436"/>
      <c r="AL1367" s="436"/>
      <c r="AM1367" s="436"/>
      <c r="AN1367" s="436"/>
    </row>
    <row r="1368" spans="1:40" ht="13">
      <c r="A1368" s="40"/>
      <c r="B1368" s="40"/>
      <c r="C1368" s="441"/>
      <c r="D1368" s="441"/>
      <c r="E1368" s="441"/>
      <c r="F1368" s="441"/>
      <c r="H1368" s="441"/>
      <c r="I1368" s="441"/>
      <c r="J1368" s="441"/>
      <c r="K1368" s="441"/>
      <c r="L1368" s="441"/>
      <c r="M1368" s="441"/>
      <c r="N1368" s="441"/>
      <c r="O1368" s="441"/>
      <c r="P1368" s="441"/>
      <c r="Q1368" s="441"/>
      <c r="R1368" s="441"/>
      <c r="S1368" s="441"/>
      <c r="T1368" s="441"/>
      <c r="U1368" s="441"/>
      <c r="V1368" s="441"/>
      <c r="W1368" s="441"/>
      <c r="X1368" s="441"/>
      <c r="Y1368" s="441"/>
      <c r="Z1368" s="441"/>
      <c r="AA1368" s="436"/>
      <c r="AB1368" s="436"/>
      <c r="AC1368" s="436"/>
      <c r="AD1368" s="436"/>
      <c r="AE1368" s="436"/>
      <c r="AF1368" s="436"/>
      <c r="AG1368" s="436"/>
      <c r="AH1368" s="436"/>
      <c r="AI1368" s="436"/>
      <c r="AJ1368" s="436"/>
      <c r="AK1368" s="436"/>
      <c r="AL1368" s="436"/>
      <c r="AM1368" s="436"/>
      <c r="AN1368" s="436"/>
    </row>
    <row r="1369" spans="1:40" ht="13">
      <c r="A1369" s="40"/>
      <c r="B1369" s="40"/>
      <c r="C1369" s="441"/>
      <c r="D1369" s="441"/>
      <c r="E1369" s="441"/>
      <c r="F1369" s="441"/>
      <c r="H1369" s="441"/>
      <c r="I1369" s="441"/>
      <c r="J1369" s="441"/>
      <c r="K1369" s="441"/>
      <c r="L1369" s="441"/>
      <c r="M1369" s="441"/>
      <c r="N1369" s="441"/>
      <c r="O1369" s="441"/>
      <c r="P1369" s="441"/>
      <c r="Q1369" s="441"/>
      <c r="R1369" s="441"/>
      <c r="S1369" s="441"/>
      <c r="T1369" s="441"/>
      <c r="U1369" s="441"/>
      <c r="V1369" s="441"/>
      <c r="W1369" s="441"/>
      <c r="X1369" s="441"/>
      <c r="Y1369" s="441"/>
      <c r="Z1369" s="441"/>
      <c r="AA1369" s="436"/>
      <c r="AB1369" s="436"/>
      <c r="AC1369" s="436"/>
      <c r="AD1369" s="436"/>
      <c r="AE1369" s="436"/>
      <c r="AF1369" s="436"/>
      <c r="AG1369" s="436"/>
      <c r="AH1369" s="436"/>
      <c r="AI1369" s="436"/>
      <c r="AJ1369" s="436"/>
      <c r="AK1369" s="436"/>
      <c r="AL1369" s="436"/>
      <c r="AM1369" s="436"/>
      <c r="AN1369" s="436"/>
    </row>
    <row r="1370" spans="1:40" ht="13">
      <c r="A1370" s="40"/>
      <c r="B1370" s="40"/>
      <c r="C1370" s="441"/>
      <c r="D1370" s="441"/>
      <c r="E1370" s="441"/>
      <c r="F1370" s="441"/>
      <c r="H1370" s="441"/>
      <c r="I1370" s="441"/>
      <c r="J1370" s="441"/>
      <c r="K1370" s="441"/>
      <c r="L1370" s="441"/>
      <c r="M1370" s="441"/>
      <c r="N1370" s="441"/>
      <c r="O1370" s="441"/>
      <c r="P1370" s="441"/>
      <c r="Q1370" s="441"/>
      <c r="R1370" s="441"/>
      <c r="S1370" s="441"/>
      <c r="T1370" s="441"/>
      <c r="U1370" s="441"/>
      <c r="V1370" s="441"/>
      <c r="W1370" s="441"/>
      <c r="X1370" s="441"/>
      <c r="Y1370" s="441"/>
      <c r="Z1370" s="441"/>
      <c r="AA1370" s="436"/>
      <c r="AB1370" s="436"/>
      <c r="AC1370" s="436"/>
      <c r="AD1370" s="436"/>
      <c r="AE1370" s="436"/>
      <c r="AF1370" s="436"/>
      <c r="AG1370" s="436"/>
      <c r="AH1370" s="436"/>
      <c r="AI1370" s="436"/>
      <c r="AJ1370" s="436"/>
      <c r="AK1370" s="436"/>
      <c r="AL1370" s="436"/>
      <c r="AM1370" s="436"/>
      <c r="AN1370" s="436"/>
    </row>
    <row r="1371" spans="1:40" ht="13">
      <c r="A1371" s="40"/>
      <c r="B1371" s="40"/>
      <c r="C1371" s="441"/>
      <c r="D1371" s="441"/>
      <c r="E1371" s="441"/>
      <c r="F1371" s="441"/>
      <c r="H1371" s="441"/>
      <c r="I1371" s="441"/>
      <c r="J1371" s="441"/>
      <c r="K1371" s="441"/>
      <c r="L1371" s="441"/>
      <c r="M1371" s="441"/>
      <c r="N1371" s="441"/>
      <c r="O1371" s="441"/>
      <c r="P1371" s="441"/>
      <c r="Q1371" s="441"/>
      <c r="R1371" s="441"/>
      <c r="S1371" s="441"/>
      <c r="T1371" s="441"/>
      <c r="U1371" s="441"/>
      <c r="V1371" s="441"/>
      <c r="W1371" s="441"/>
      <c r="X1371" s="441"/>
      <c r="Y1371" s="441"/>
      <c r="Z1371" s="441"/>
      <c r="AA1371" s="436"/>
      <c r="AB1371" s="436"/>
      <c r="AC1371" s="436"/>
      <c r="AD1371" s="436"/>
      <c r="AE1371" s="436"/>
      <c r="AF1371" s="436"/>
      <c r="AG1371" s="436"/>
      <c r="AH1371" s="436"/>
      <c r="AI1371" s="436"/>
      <c r="AJ1371" s="436"/>
      <c r="AK1371" s="436"/>
      <c r="AL1371" s="436"/>
      <c r="AM1371" s="436"/>
      <c r="AN1371" s="436"/>
    </row>
    <row r="1372" spans="1:40" ht="13">
      <c r="A1372" s="40"/>
      <c r="B1372" s="40"/>
      <c r="C1372" s="441"/>
      <c r="D1372" s="441"/>
      <c r="E1372" s="441"/>
      <c r="F1372" s="441"/>
      <c r="H1372" s="441"/>
      <c r="I1372" s="441"/>
      <c r="J1372" s="441"/>
      <c r="K1372" s="441"/>
      <c r="L1372" s="441"/>
      <c r="M1372" s="441"/>
      <c r="N1372" s="441"/>
      <c r="O1372" s="441"/>
      <c r="P1372" s="441"/>
      <c r="Q1372" s="441"/>
      <c r="R1372" s="441"/>
      <c r="S1372" s="441"/>
      <c r="T1372" s="441"/>
      <c r="U1372" s="441"/>
      <c r="V1372" s="441"/>
      <c r="W1372" s="441"/>
      <c r="X1372" s="441"/>
      <c r="Y1372" s="441"/>
      <c r="Z1372" s="441"/>
      <c r="AA1372" s="436"/>
      <c r="AB1372" s="436"/>
      <c r="AC1372" s="436"/>
      <c r="AD1372" s="436"/>
      <c r="AE1372" s="436"/>
      <c r="AF1372" s="436"/>
      <c r="AG1372" s="436"/>
      <c r="AH1372" s="436"/>
      <c r="AI1372" s="436"/>
      <c r="AJ1372" s="436"/>
      <c r="AK1372" s="436"/>
      <c r="AL1372" s="436"/>
      <c r="AM1372" s="436"/>
      <c r="AN1372" s="436"/>
    </row>
    <row r="1373" spans="1:40" ht="13">
      <c r="A1373" s="40"/>
      <c r="B1373" s="40"/>
      <c r="C1373" s="441"/>
      <c r="D1373" s="441"/>
      <c r="E1373" s="441"/>
      <c r="F1373" s="441"/>
      <c r="H1373" s="441"/>
      <c r="I1373" s="441"/>
      <c r="J1373" s="441"/>
      <c r="K1373" s="441"/>
      <c r="L1373" s="441"/>
      <c r="M1373" s="441"/>
      <c r="N1373" s="441"/>
      <c r="O1373" s="441"/>
      <c r="P1373" s="441"/>
      <c r="Q1373" s="441"/>
      <c r="R1373" s="441"/>
      <c r="S1373" s="441"/>
      <c r="T1373" s="441"/>
      <c r="U1373" s="441"/>
      <c r="V1373" s="441"/>
      <c r="W1373" s="441"/>
      <c r="X1373" s="441"/>
      <c r="Y1373" s="441"/>
      <c r="Z1373" s="441"/>
      <c r="AA1373" s="436"/>
      <c r="AB1373" s="436"/>
      <c r="AC1373" s="436"/>
      <c r="AD1373" s="436"/>
      <c r="AE1373" s="436"/>
      <c r="AF1373" s="436"/>
      <c r="AG1373" s="436"/>
      <c r="AH1373" s="436"/>
      <c r="AI1373" s="436"/>
      <c r="AJ1373" s="436"/>
      <c r="AK1373" s="436"/>
      <c r="AL1373" s="436"/>
      <c r="AM1373" s="436"/>
      <c r="AN1373" s="436"/>
    </row>
    <row r="1374" spans="1:40" ht="13">
      <c r="A1374" s="40"/>
      <c r="B1374" s="40"/>
      <c r="C1374" s="441"/>
      <c r="D1374" s="441"/>
      <c r="E1374" s="441"/>
      <c r="F1374" s="441"/>
      <c r="H1374" s="441"/>
      <c r="I1374" s="441"/>
      <c r="J1374" s="441"/>
      <c r="K1374" s="441"/>
      <c r="L1374" s="441"/>
      <c r="M1374" s="441"/>
      <c r="N1374" s="441"/>
      <c r="O1374" s="441"/>
      <c r="P1374" s="441"/>
      <c r="Q1374" s="441"/>
      <c r="R1374" s="441"/>
      <c r="S1374" s="441"/>
      <c r="T1374" s="441"/>
      <c r="U1374" s="441"/>
      <c r="V1374" s="441"/>
      <c r="W1374" s="441"/>
      <c r="X1374" s="441"/>
      <c r="Y1374" s="441"/>
      <c r="Z1374" s="441"/>
      <c r="AA1374" s="436"/>
      <c r="AB1374" s="436"/>
      <c r="AC1374" s="436"/>
      <c r="AD1374" s="436"/>
      <c r="AE1374" s="436"/>
      <c r="AF1374" s="436"/>
      <c r="AG1374" s="436"/>
      <c r="AH1374" s="436"/>
      <c r="AI1374" s="436"/>
      <c r="AJ1374" s="436"/>
      <c r="AK1374" s="436"/>
      <c r="AL1374" s="436"/>
      <c r="AM1374" s="436"/>
      <c r="AN1374" s="436"/>
    </row>
    <row r="1375" spans="1:40" ht="13">
      <c r="A1375" s="40"/>
      <c r="B1375" s="40"/>
      <c r="C1375" s="441"/>
      <c r="D1375" s="441"/>
      <c r="E1375" s="441"/>
      <c r="F1375" s="441"/>
      <c r="H1375" s="441"/>
      <c r="I1375" s="441"/>
      <c r="J1375" s="441"/>
      <c r="K1375" s="441"/>
      <c r="L1375" s="441"/>
      <c r="M1375" s="441"/>
      <c r="N1375" s="441"/>
      <c r="O1375" s="441"/>
      <c r="P1375" s="441"/>
      <c r="Q1375" s="441"/>
      <c r="R1375" s="441"/>
      <c r="S1375" s="441"/>
      <c r="T1375" s="441"/>
      <c r="U1375" s="441"/>
      <c r="V1375" s="441"/>
      <c r="W1375" s="441"/>
      <c r="X1375" s="441"/>
      <c r="Y1375" s="441"/>
      <c r="Z1375" s="441"/>
      <c r="AA1375" s="436"/>
      <c r="AB1375" s="436"/>
      <c r="AC1375" s="436"/>
      <c r="AD1375" s="436"/>
      <c r="AE1375" s="436"/>
      <c r="AF1375" s="436"/>
      <c r="AG1375" s="436"/>
      <c r="AH1375" s="436"/>
      <c r="AI1375" s="436"/>
      <c r="AJ1375" s="436"/>
      <c r="AK1375" s="436"/>
      <c r="AL1375" s="436"/>
      <c r="AM1375" s="436"/>
      <c r="AN1375" s="436"/>
    </row>
    <row r="1376" spans="1:40" ht="13">
      <c r="A1376" s="40"/>
      <c r="B1376" s="40"/>
      <c r="C1376" s="441"/>
      <c r="D1376" s="441"/>
      <c r="E1376" s="441"/>
      <c r="F1376" s="441"/>
      <c r="H1376" s="441"/>
      <c r="I1376" s="441"/>
      <c r="J1376" s="441"/>
      <c r="K1376" s="441"/>
      <c r="L1376" s="441"/>
      <c r="M1376" s="441"/>
      <c r="N1376" s="441"/>
      <c r="O1376" s="441"/>
      <c r="P1376" s="441"/>
      <c r="Q1376" s="441"/>
      <c r="R1376" s="441"/>
      <c r="S1376" s="441"/>
      <c r="T1376" s="441"/>
      <c r="U1376" s="441"/>
      <c r="V1376" s="441"/>
      <c r="W1376" s="441"/>
      <c r="X1376" s="441"/>
      <c r="Y1376" s="441"/>
      <c r="Z1376" s="441"/>
      <c r="AA1376" s="436"/>
      <c r="AB1376" s="436"/>
      <c r="AC1376" s="436"/>
      <c r="AD1376" s="436"/>
      <c r="AE1376" s="436"/>
      <c r="AF1376" s="436"/>
      <c r="AG1376" s="436"/>
      <c r="AH1376" s="436"/>
      <c r="AI1376" s="436"/>
      <c r="AJ1376" s="436"/>
      <c r="AK1376" s="436"/>
      <c r="AL1376" s="436"/>
      <c r="AM1376" s="436"/>
      <c r="AN1376" s="436"/>
    </row>
    <row r="1377" spans="1:40" ht="13">
      <c r="A1377" s="40"/>
      <c r="B1377" s="40"/>
      <c r="C1377" s="441"/>
      <c r="D1377" s="441"/>
      <c r="E1377" s="441"/>
      <c r="F1377" s="441"/>
      <c r="H1377" s="441"/>
      <c r="I1377" s="441"/>
      <c r="J1377" s="441"/>
      <c r="K1377" s="441"/>
      <c r="L1377" s="441"/>
      <c r="M1377" s="441"/>
      <c r="N1377" s="441"/>
      <c r="O1377" s="441"/>
      <c r="P1377" s="441"/>
      <c r="Q1377" s="441"/>
      <c r="R1377" s="441"/>
      <c r="S1377" s="441"/>
      <c r="T1377" s="441"/>
      <c r="U1377" s="441"/>
      <c r="V1377" s="441"/>
      <c r="W1377" s="441"/>
      <c r="X1377" s="441"/>
      <c r="Y1377" s="441"/>
      <c r="Z1377" s="441"/>
      <c r="AA1377" s="436"/>
      <c r="AB1377" s="436"/>
      <c r="AC1377" s="436"/>
      <c r="AD1377" s="436"/>
      <c r="AE1377" s="436"/>
      <c r="AF1377" s="436"/>
      <c r="AG1377" s="436"/>
      <c r="AH1377" s="436"/>
      <c r="AI1377" s="436"/>
      <c r="AJ1377" s="436"/>
      <c r="AK1377" s="436"/>
      <c r="AL1377" s="436"/>
      <c r="AM1377" s="436"/>
      <c r="AN1377" s="436"/>
    </row>
    <row r="1378" spans="1:40" ht="13">
      <c r="A1378" s="40"/>
      <c r="B1378" s="40"/>
      <c r="C1378" s="441"/>
      <c r="D1378" s="441"/>
      <c r="E1378" s="441"/>
      <c r="F1378" s="441"/>
      <c r="H1378" s="441"/>
      <c r="I1378" s="441"/>
      <c r="J1378" s="441"/>
      <c r="K1378" s="441"/>
      <c r="L1378" s="441"/>
      <c r="M1378" s="441"/>
      <c r="N1378" s="441"/>
      <c r="O1378" s="441"/>
      <c r="P1378" s="441"/>
      <c r="Q1378" s="441"/>
      <c r="R1378" s="441"/>
      <c r="S1378" s="441"/>
      <c r="T1378" s="441"/>
      <c r="U1378" s="441"/>
      <c r="V1378" s="441"/>
      <c r="W1378" s="441"/>
      <c r="X1378" s="441"/>
      <c r="Y1378" s="441"/>
      <c r="Z1378" s="441"/>
      <c r="AA1378" s="436"/>
      <c r="AB1378" s="436"/>
      <c r="AC1378" s="436"/>
      <c r="AD1378" s="436"/>
      <c r="AE1378" s="436"/>
      <c r="AF1378" s="436"/>
      <c r="AG1378" s="436"/>
      <c r="AH1378" s="436"/>
      <c r="AI1378" s="436"/>
      <c r="AJ1378" s="436"/>
      <c r="AK1378" s="436"/>
      <c r="AL1378" s="436"/>
      <c r="AM1378" s="436"/>
      <c r="AN1378" s="436"/>
    </row>
    <row r="1379" spans="1:40" ht="13">
      <c r="A1379" s="40"/>
      <c r="B1379" s="40"/>
      <c r="C1379" s="441"/>
      <c r="D1379" s="441"/>
      <c r="E1379" s="441"/>
      <c r="F1379" s="441"/>
      <c r="H1379" s="441"/>
      <c r="I1379" s="441"/>
      <c r="J1379" s="441"/>
      <c r="K1379" s="441"/>
      <c r="L1379" s="441"/>
      <c r="M1379" s="441"/>
      <c r="N1379" s="441"/>
      <c r="O1379" s="441"/>
      <c r="P1379" s="441"/>
      <c r="Q1379" s="441"/>
      <c r="R1379" s="441"/>
      <c r="S1379" s="441"/>
      <c r="T1379" s="441"/>
      <c r="U1379" s="441"/>
      <c r="V1379" s="441"/>
      <c r="W1379" s="441"/>
      <c r="X1379" s="441"/>
      <c r="Y1379" s="441"/>
      <c r="Z1379" s="441"/>
      <c r="AA1379" s="436"/>
      <c r="AB1379" s="436"/>
      <c r="AC1379" s="436"/>
      <c r="AD1379" s="436"/>
      <c r="AE1379" s="436"/>
      <c r="AF1379" s="436"/>
      <c r="AG1379" s="436"/>
      <c r="AH1379" s="436"/>
      <c r="AI1379" s="436"/>
      <c r="AJ1379" s="436"/>
      <c r="AK1379" s="436"/>
      <c r="AL1379" s="436"/>
      <c r="AM1379" s="436"/>
      <c r="AN1379" s="436"/>
    </row>
    <row r="1380" spans="1:40" ht="13">
      <c r="A1380" s="40"/>
      <c r="B1380" s="40"/>
      <c r="C1380" s="441"/>
      <c r="D1380" s="441"/>
      <c r="E1380" s="441"/>
      <c r="F1380" s="441"/>
      <c r="H1380" s="441"/>
      <c r="I1380" s="441"/>
      <c r="J1380" s="441"/>
      <c r="K1380" s="441"/>
      <c r="L1380" s="441"/>
      <c r="M1380" s="441"/>
      <c r="N1380" s="441"/>
      <c r="O1380" s="441"/>
      <c r="P1380" s="441"/>
      <c r="Q1380" s="441"/>
      <c r="R1380" s="441"/>
      <c r="S1380" s="441"/>
      <c r="T1380" s="441"/>
      <c r="U1380" s="441"/>
      <c r="V1380" s="441"/>
      <c r="W1380" s="441"/>
      <c r="X1380" s="441"/>
      <c r="Y1380" s="441"/>
      <c r="Z1380" s="441"/>
      <c r="AA1380" s="436"/>
      <c r="AB1380" s="436"/>
      <c r="AC1380" s="436"/>
      <c r="AD1380" s="436"/>
      <c r="AE1380" s="436"/>
      <c r="AF1380" s="436"/>
      <c r="AG1380" s="436"/>
      <c r="AH1380" s="436"/>
      <c r="AI1380" s="436"/>
      <c r="AJ1380" s="436"/>
      <c r="AK1380" s="436"/>
      <c r="AL1380" s="436"/>
      <c r="AM1380" s="436"/>
      <c r="AN1380" s="436"/>
    </row>
    <row r="1381" spans="1:40" ht="13">
      <c r="A1381" s="40"/>
      <c r="B1381" s="40"/>
      <c r="C1381" s="441"/>
      <c r="D1381" s="441"/>
      <c r="E1381" s="441"/>
      <c r="F1381" s="441"/>
      <c r="H1381" s="441"/>
      <c r="I1381" s="441"/>
      <c r="J1381" s="441"/>
      <c r="K1381" s="441"/>
      <c r="L1381" s="441"/>
      <c r="M1381" s="441"/>
      <c r="N1381" s="441"/>
      <c r="O1381" s="441"/>
      <c r="P1381" s="441"/>
      <c r="Q1381" s="441"/>
      <c r="R1381" s="441"/>
      <c r="S1381" s="441"/>
      <c r="T1381" s="441"/>
      <c r="U1381" s="441"/>
      <c r="V1381" s="441"/>
      <c r="W1381" s="441"/>
      <c r="X1381" s="441"/>
      <c r="Y1381" s="441"/>
      <c r="Z1381" s="441"/>
      <c r="AA1381" s="436"/>
      <c r="AB1381" s="436"/>
      <c r="AC1381" s="436"/>
      <c r="AD1381" s="436"/>
      <c r="AE1381" s="436"/>
      <c r="AF1381" s="436"/>
      <c r="AG1381" s="436"/>
      <c r="AH1381" s="436"/>
      <c r="AI1381" s="436"/>
      <c r="AJ1381" s="436"/>
      <c r="AK1381" s="436"/>
      <c r="AL1381" s="436"/>
      <c r="AM1381" s="436"/>
      <c r="AN1381" s="436"/>
    </row>
    <row r="1382" spans="1:40" ht="13">
      <c r="A1382" s="40"/>
      <c r="B1382" s="40"/>
      <c r="C1382" s="441"/>
      <c r="D1382" s="441"/>
      <c r="E1382" s="441"/>
      <c r="F1382" s="441"/>
      <c r="H1382" s="441"/>
      <c r="I1382" s="441"/>
      <c r="J1382" s="441"/>
      <c r="K1382" s="441"/>
      <c r="L1382" s="441"/>
      <c r="M1382" s="441"/>
      <c r="N1382" s="441"/>
      <c r="O1382" s="441"/>
      <c r="P1382" s="441"/>
      <c r="Q1382" s="441"/>
      <c r="R1382" s="441"/>
      <c r="S1382" s="441"/>
      <c r="T1382" s="441"/>
      <c r="U1382" s="441"/>
      <c r="V1382" s="441"/>
      <c r="W1382" s="441"/>
      <c r="X1382" s="441"/>
      <c r="Y1382" s="441"/>
      <c r="Z1382" s="441"/>
      <c r="AA1382" s="436"/>
      <c r="AB1382" s="436"/>
      <c r="AC1382" s="436"/>
      <c r="AD1382" s="436"/>
      <c r="AE1382" s="436"/>
      <c r="AF1382" s="436"/>
      <c r="AG1382" s="436"/>
      <c r="AH1382" s="436"/>
      <c r="AI1382" s="436"/>
      <c r="AJ1382" s="436"/>
      <c r="AK1382" s="436"/>
      <c r="AL1382" s="436"/>
      <c r="AM1382" s="436"/>
      <c r="AN1382" s="436"/>
    </row>
    <row r="1383" spans="1:40" ht="13">
      <c r="A1383" s="40"/>
      <c r="B1383" s="40"/>
      <c r="C1383" s="441"/>
      <c r="D1383" s="441"/>
      <c r="E1383" s="441"/>
      <c r="F1383" s="441"/>
      <c r="H1383" s="441"/>
      <c r="I1383" s="441"/>
      <c r="J1383" s="441"/>
      <c r="K1383" s="441"/>
      <c r="L1383" s="441"/>
      <c r="M1383" s="441"/>
      <c r="N1383" s="441"/>
      <c r="O1383" s="441"/>
      <c r="P1383" s="441"/>
      <c r="Q1383" s="441"/>
      <c r="R1383" s="441"/>
      <c r="S1383" s="441"/>
      <c r="T1383" s="441"/>
      <c r="U1383" s="441"/>
      <c r="V1383" s="441"/>
      <c r="W1383" s="441"/>
      <c r="X1383" s="441"/>
      <c r="Y1383" s="441"/>
      <c r="Z1383" s="441"/>
      <c r="AA1383" s="436"/>
      <c r="AB1383" s="436"/>
      <c r="AC1383" s="436"/>
      <c r="AD1383" s="436"/>
      <c r="AE1383" s="436"/>
      <c r="AF1383" s="436"/>
      <c r="AG1383" s="436"/>
      <c r="AH1383" s="436"/>
      <c r="AI1383" s="436"/>
      <c r="AJ1383" s="436"/>
      <c r="AK1383" s="436"/>
      <c r="AL1383" s="436"/>
      <c r="AM1383" s="436"/>
      <c r="AN1383" s="436"/>
    </row>
    <row r="1384" spans="1:40" ht="13">
      <c r="A1384" s="40"/>
      <c r="B1384" s="40"/>
      <c r="C1384" s="441"/>
      <c r="D1384" s="441"/>
      <c r="E1384" s="441"/>
      <c r="F1384" s="441"/>
      <c r="H1384" s="441"/>
      <c r="I1384" s="441"/>
      <c r="J1384" s="441"/>
      <c r="K1384" s="441"/>
      <c r="L1384" s="441"/>
      <c r="M1384" s="441"/>
      <c r="N1384" s="441"/>
      <c r="O1384" s="441"/>
      <c r="P1384" s="441"/>
      <c r="Q1384" s="441"/>
      <c r="R1384" s="441"/>
      <c r="S1384" s="441"/>
      <c r="T1384" s="441"/>
      <c r="U1384" s="441"/>
      <c r="V1384" s="441"/>
      <c r="W1384" s="441"/>
      <c r="X1384" s="441"/>
      <c r="Y1384" s="441"/>
      <c r="Z1384" s="441"/>
      <c r="AA1384" s="436"/>
      <c r="AB1384" s="436"/>
      <c r="AC1384" s="436"/>
      <c r="AD1384" s="436"/>
      <c r="AE1384" s="436"/>
      <c r="AF1384" s="436"/>
      <c r="AG1384" s="436"/>
      <c r="AH1384" s="436"/>
      <c r="AI1384" s="436"/>
      <c r="AJ1384" s="436"/>
      <c r="AK1384" s="436"/>
      <c r="AL1384" s="436"/>
      <c r="AM1384" s="436"/>
      <c r="AN1384" s="436"/>
    </row>
    <row r="1385" spans="1:40" ht="13">
      <c r="A1385" s="40"/>
      <c r="B1385" s="40"/>
      <c r="C1385" s="441"/>
      <c r="D1385" s="441"/>
      <c r="E1385" s="441"/>
      <c r="F1385" s="441"/>
      <c r="H1385" s="441"/>
      <c r="I1385" s="441"/>
      <c r="J1385" s="441"/>
      <c r="K1385" s="441"/>
      <c r="L1385" s="441"/>
      <c r="M1385" s="441"/>
      <c r="N1385" s="441"/>
      <c r="O1385" s="441"/>
      <c r="P1385" s="441"/>
      <c r="Q1385" s="441"/>
      <c r="R1385" s="441"/>
      <c r="S1385" s="441"/>
      <c r="T1385" s="441"/>
      <c r="U1385" s="441"/>
      <c r="V1385" s="441"/>
      <c r="W1385" s="441"/>
      <c r="X1385" s="441"/>
      <c r="Y1385" s="441"/>
      <c r="Z1385" s="441"/>
      <c r="AA1385" s="436"/>
      <c r="AB1385" s="436"/>
      <c r="AC1385" s="436"/>
      <c r="AD1385" s="436"/>
      <c r="AE1385" s="436"/>
      <c r="AF1385" s="436"/>
      <c r="AG1385" s="436"/>
      <c r="AH1385" s="436"/>
      <c r="AI1385" s="436"/>
      <c r="AJ1385" s="436"/>
      <c r="AK1385" s="436"/>
      <c r="AL1385" s="436"/>
      <c r="AM1385" s="436"/>
      <c r="AN1385" s="436"/>
    </row>
    <row r="1386" spans="1:40" ht="13">
      <c r="A1386" s="40"/>
      <c r="B1386" s="40"/>
      <c r="C1386" s="441"/>
      <c r="D1386" s="441"/>
      <c r="E1386" s="441"/>
      <c r="F1386" s="441"/>
      <c r="H1386" s="441"/>
      <c r="I1386" s="441"/>
      <c r="J1386" s="441"/>
      <c r="K1386" s="441"/>
      <c r="L1386" s="441"/>
      <c r="M1386" s="441"/>
      <c r="N1386" s="441"/>
      <c r="O1386" s="441"/>
      <c r="P1386" s="441"/>
      <c r="Q1386" s="441"/>
      <c r="R1386" s="441"/>
      <c r="S1386" s="441"/>
      <c r="T1386" s="441"/>
      <c r="U1386" s="441"/>
      <c r="V1386" s="441"/>
      <c r="W1386" s="441"/>
      <c r="X1386" s="441"/>
      <c r="Y1386" s="441"/>
      <c r="Z1386" s="441"/>
      <c r="AA1386" s="436"/>
      <c r="AB1386" s="436"/>
      <c r="AC1386" s="436"/>
      <c r="AD1386" s="436"/>
      <c r="AE1386" s="436"/>
      <c r="AF1386" s="436"/>
      <c r="AG1386" s="436"/>
      <c r="AH1386" s="436"/>
      <c r="AI1386" s="436"/>
      <c r="AJ1386" s="436"/>
      <c r="AK1386" s="436"/>
      <c r="AL1386" s="436"/>
      <c r="AM1386" s="436"/>
      <c r="AN1386" s="436"/>
    </row>
    <row r="1387" spans="1:40" ht="13">
      <c r="A1387" s="40"/>
      <c r="B1387" s="40"/>
      <c r="C1387" s="441"/>
      <c r="D1387" s="441"/>
      <c r="E1387" s="441"/>
      <c r="F1387" s="441"/>
      <c r="H1387" s="441"/>
      <c r="I1387" s="441"/>
      <c r="J1387" s="441"/>
      <c r="K1387" s="441"/>
      <c r="L1387" s="441"/>
      <c r="M1387" s="441"/>
      <c r="N1387" s="441"/>
      <c r="O1387" s="441"/>
      <c r="P1387" s="441"/>
      <c r="Q1387" s="441"/>
      <c r="R1387" s="441"/>
      <c r="S1387" s="441"/>
      <c r="T1387" s="441"/>
      <c r="U1387" s="441"/>
      <c r="V1387" s="441"/>
      <c r="W1387" s="441"/>
      <c r="X1387" s="441"/>
      <c r="Y1387" s="441"/>
      <c r="Z1387" s="441"/>
      <c r="AA1387" s="436"/>
      <c r="AB1387" s="436"/>
      <c r="AC1387" s="436"/>
      <c r="AD1387" s="436"/>
      <c r="AE1387" s="436"/>
      <c r="AF1387" s="436"/>
      <c r="AG1387" s="436"/>
      <c r="AH1387" s="436"/>
      <c r="AI1387" s="436"/>
      <c r="AJ1387" s="436"/>
      <c r="AK1387" s="436"/>
      <c r="AL1387" s="436"/>
      <c r="AM1387" s="436"/>
      <c r="AN1387" s="436"/>
    </row>
    <row r="1388" spans="1:40" ht="13">
      <c r="A1388" s="40"/>
      <c r="B1388" s="40"/>
      <c r="C1388" s="441"/>
      <c r="D1388" s="441"/>
      <c r="E1388" s="441"/>
      <c r="F1388" s="441"/>
      <c r="H1388" s="441"/>
      <c r="I1388" s="441"/>
      <c r="J1388" s="441"/>
      <c r="K1388" s="441"/>
      <c r="L1388" s="441"/>
      <c r="M1388" s="441"/>
      <c r="N1388" s="441"/>
      <c r="O1388" s="441"/>
      <c r="P1388" s="441"/>
      <c r="Q1388" s="441"/>
      <c r="R1388" s="441"/>
      <c r="S1388" s="441"/>
      <c r="T1388" s="441"/>
      <c r="U1388" s="441"/>
      <c r="V1388" s="441"/>
      <c r="W1388" s="441"/>
      <c r="X1388" s="441"/>
      <c r="Y1388" s="441"/>
      <c r="Z1388" s="441"/>
      <c r="AA1388" s="436"/>
      <c r="AB1388" s="436"/>
      <c r="AC1388" s="436"/>
      <c r="AD1388" s="436"/>
      <c r="AE1388" s="436"/>
      <c r="AF1388" s="436"/>
      <c r="AG1388" s="436"/>
      <c r="AH1388" s="436"/>
      <c r="AI1388" s="436"/>
      <c r="AJ1388" s="436"/>
      <c r="AK1388" s="436"/>
      <c r="AL1388" s="436"/>
      <c r="AM1388" s="436"/>
      <c r="AN1388" s="436"/>
    </row>
    <row r="1389" spans="1:40" ht="13">
      <c r="A1389" s="40"/>
      <c r="B1389" s="40"/>
      <c r="C1389" s="441"/>
      <c r="D1389" s="441"/>
      <c r="E1389" s="441"/>
      <c r="F1389" s="441"/>
      <c r="H1389" s="441"/>
      <c r="I1389" s="441"/>
      <c r="J1389" s="441"/>
      <c r="K1389" s="441"/>
      <c r="L1389" s="441"/>
      <c r="M1389" s="441"/>
      <c r="N1389" s="441"/>
      <c r="O1389" s="441"/>
      <c r="P1389" s="441"/>
      <c r="Q1389" s="441"/>
      <c r="R1389" s="441"/>
      <c r="S1389" s="441"/>
      <c r="T1389" s="441"/>
      <c r="U1389" s="441"/>
      <c r="V1389" s="441"/>
      <c r="W1389" s="441"/>
      <c r="X1389" s="441"/>
      <c r="Y1389" s="441"/>
      <c r="Z1389" s="441"/>
      <c r="AA1389" s="436"/>
      <c r="AB1389" s="436"/>
      <c r="AC1389" s="436"/>
      <c r="AD1389" s="436"/>
      <c r="AE1389" s="436"/>
      <c r="AF1389" s="436"/>
      <c r="AG1389" s="436"/>
      <c r="AH1389" s="436"/>
      <c r="AI1389" s="436"/>
      <c r="AJ1389" s="436"/>
      <c r="AK1389" s="436"/>
      <c r="AL1389" s="436"/>
      <c r="AM1389" s="436"/>
      <c r="AN1389" s="436"/>
    </row>
    <row r="1390" spans="1:40" ht="13">
      <c r="A1390" s="40"/>
      <c r="B1390" s="40"/>
      <c r="C1390" s="441"/>
      <c r="D1390" s="441"/>
      <c r="E1390" s="441"/>
      <c r="F1390" s="441"/>
      <c r="H1390" s="441"/>
      <c r="I1390" s="441"/>
      <c r="J1390" s="441"/>
      <c r="K1390" s="441"/>
      <c r="L1390" s="441"/>
      <c r="M1390" s="441"/>
      <c r="N1390" s="441"/>
      <c r="O1390" s="441"/>
      <c r="P1390" s="441"/>
      <c r="Q1390" s="441"/>
      <c r="R1390" s="441"/>
      <c r="S1390" s="441"/>
      <c r="T1390" s="441"/>
      <c r="U1390" s="441"/>
      <c r="V1390" s="441"/>
      <c r="W1390" s="441"/>
      <c r="X1390" s="441"/>
      <c r="Y1390" s="441"/>
      <c r="Z1390" s="441"/>
      <c r="AA1390" s="436"/>
      <c r="AB1390" s="436"/>
      <c r="AC1390" s="436"/>
      <c r="AD1390" s="436"/>
      <c r="AE1390" s="436"/>
      <c r="AF1390" s="436"/>
      <c r="AG1390" s="436"/>
      <c r="AH1390" s="436"/>
      <c r="AI1390" s="436"/>
      <c r="AJ1390" s="436"/>
      <c r="AK1390" s="436"/>
      <c r="AL1390" s="436"/>
      <c r="AM1390" s="436"/>
      <c r="AN1390" s="436"/>
    </row>
    <row r="1391" spans="1:40" ht="13">
      <c r="A1391" s="40"/>
      <c r="B1391" s="40"/>
      <c r="C1391" s="441"/>
      <c r="D1391" s="441"/>
      <c r="E1391" s="441"/>
      <c r="F1391" s="441"/>
      <c r="H1391" s="441"/>
      <c r="I1391" s="441"/>
      <c r="J1391" s="441"/>
      <c r="K1391" s="441"/>
      <c r="L1391" s="441"/>
      <c r="M1391" s="441"/>
      <c r="N1391" s="441"/>
      <c r="O1391" s="441"/>
      <c r="P1391" s="441"/>
      <c r="Q1391" s="441"/>
      <c r="R1391" s="441"/>
      <c r="S1391" s="441"/>
      <c r="T1391" s="441"/>
      <c r="U1391" s="441"/>
      <c r="V1391" s="441"/>
      <c r="W1391" s="441"/>
      <c r="X1391" s="441"/>
      <c r="Y1391" s="441"/>
      <c r="Z1391" s="441"/>
      <c r="AA1391" s="436"/>
      <c r="AB1391" s="436"/>
      <c r="AC1391" s="436"/>
      <c r="AD1391" s="436"/>
      <c r="AE1391" s="436"/>
      <c r="AF1391" s="436"/>
      <c r="AG1391" s="436"/>
      <c r="AH1391" s="436"/>
      <c r="AI1391" s="436"/>
      <c r="AJ1391" s="436"/>
      <c r="AK1391" s="436"/>
      <c r="AL1391" s="436"/>
      <c r="AM1391" s="436"/>
      <c r="AN1391" s="436"/>
    </row>
    <row r="1392" spans="1:40" ht="13">
      <c r="A1392" s="40"/>
      <c r="B1392" s="40"/>
      <c r="C1392" s="441"/>
      <c r="D1392" s="441"/>
      <c r="E1392" s="441"/>
      <c r="F1392" s="441"/>
      <c r="H1392" s="441"/>
      <c r="I1392" s="441"/>
      <c r="J1392" s="441"/>
      <c r="K1392" s="441"/>
      <c r="L1392" s="441"/>
      <c r="M1392" s="441"/>
      <c r="N1392" s="441"/>
      <c r="O1392" s="441"/>
      <c r="P1392" s="441"/>
      <c r="Q1392" s="441"/>
      <c r="R1392" s="441"/>
      <c r="S1392" s="441"/>
      <c r="T1392" s="441"/>
      <c r="U1392" s="441"/>
      <c r="V1392" s="441"/>
      <c r="W1392" s="441"/>
      <c r="X1392" s="441"/>
      <c r="Y1392" s="441"/>
      <c r="Z1392" s="441"/>
      <c r="AA1392" s="436"/>
      <c r="AB1392" s="436"/>
      <c r="AC1392" s="436"/>
      <c r="AD1392" s="436"/>
      <c r="AE1392" s="436"/>
      <c r="AF1392" s="436"/>
      <c r="AG1392" s="436"/>
      <c r="AH1392" s="436"/>
      <c r="AI1392" s="436"/>
      <c r="AJ1392" s="436"/>
      <c r="AK1392" s="436"/>
      <c r="AL1392" s="436"/>
      <c r="AM1392" s="436"/>
      <c r="AN1392" s="436"/>
    </row>
    <row r="1393" spans="1:40" ht="13">
      <c r="A1393" s="40"/>
      <c r="B1393" s="40"/>
      <c r="C1393" s="441"/>
      <c r="D1393" s="441"/>
      <c r="E1393" s="441"/>
      <c r="F1393" s="441"/>
      <c r="H1393" s="441"/>
      <c r="I1393" s="441"/>
      <c r="J1393" s="441"/>
      <c r="K1393" s="441"/>
      <c r="L1393" s="441"/>
      <c r="M1393" s="441"/>
      <c r="N1393" s="441"/>
      <c r="O1393" s="441"/>
      <c r="P1393" s="441"/>
      <c r="Q1393" s="441"/>
      <c r="R1393" s="441"/>
      <c r="S1393" s="441"/>
      <c r="T1393" s="441"/>
      <c r="U1393" s="441"/>
      <c r="V1393" s="441"/>
      <c r="W1393" s="441"/>
      <c r="X1393" s="441"/>
      <c r="Y1393" s="441"/>
      <c r="Z1393" s="441"/>
      <c r="AA1393" s="436"/>
      <c r="AB1393" s="436"/>
      <c r="AC1393" s="436"/>
      <c r="AD1393" s="436"/>
      <c r="AE1393" s="436"/>
      <c r="AF1393" s="436"/>
      <c r="AG1393" s="436"/>
      <c r="AH1393" s="436"/>
      <c r="AI1393" s="436"/>
      <c r="AJ1393" s="436"/>
      <c r="AK1393" s="436"/>
      <c r="AL1393" s="436"/>
      <c r="AM1393" s="436"/>
      <c r="AN1393" s="436"/>
    </row>
    <row r="1394" spans="1:40" ht="13">
      <c r="A1394" s="40"/>
      <c r="B1394" s="40"/>
      <c r="C1394" s="441"/>
      <c r="D1394" s="441"/>
      <c r="E1394" s="441"/>
      <c r="F1394" s="441"/>
      <c r="H1394" s="441"/>
      <c r="I1394" s="441"/>
      <c r="J1394" s="441"/>
      <c r="K1394" s="441"/>
      <c r="L1394" s="441"/>
      <c r="M1394" s="441"/>
      <c r="N1394" s="441"/>
      <c r="O1394" s="441"/>
      <c r="P1394" s="441"/>
      <c r="Q1394" s="441"/>
      <c r="R1394" s="441"/>
      <c r="S1394" s="441"/>
      <c r="T1394" s="441"/>
      <c r="U1394" s="441"/>
      <c r="V1394" s="441"/>
      <c r="W1394" s="441"/>
      <c r="X1394" s="441"/>
      <c r="Y1394" s="441"/>
      <c r="Z1394" s="441"/>
      <c r="AA1394" s="436"/>
      <c r="AB1394" s="436"/>
      <c r="AC1394" s="436"/>
      <c r="AD1394" s="436"/>
      <c r="AE1394" s="436"/>
      <c r="AF1394" s="436"/>
      <c r="AG1394" s="436"/>
      <c r="AH1394" s="436"/>
      <c r="AI1394" s="436"/>
      <c r="AJ1394" s="436"/>
      <c r="AK1394" s="436"/>
      <c r="AL1394" s="436"/>
      <c r="AM1394" s="436"/>
      <c r="AN1394" s="436"/>
    </row>
    <row r="1395" spans="1:40" ht="13">
      <c r="A1395" s="40"/>
      <c r="B1395" s="40"/>
      <c r="C1395" s="441"/>
      <c r="D1395" s="441"/>
      <c r="E1395" s="441"/>
      <c r="F1395" s="441"/>
      <c r="H1395" s="441"/>
      <c r="I1395" s="441"/>
      <c r="J1395" s="441"/>
      <c r="K1395" s="441"/>
      <c r="L1395" s="441"/>
      <c r="M1395" s="441"/>
      <c r="N1395" s="441"/>
      <c r="O1395" s="441"/>
      <c r="P1395" s="441"/>
      <c r="Q1395" s="441"/>
      <c r="R1395" s="441"/>
      <c r="S1395" s="441"/>
      <c r="T1395" s="441"/>
      <c r="U1395" s="441"/>
      <c r="V1395" s="441"/>
      <c r="W1395" s="441"/>
      <c r="X1395" s="441"/>
      <c r="Y1395" s="441"/>
      <c r="Z1395" s="441"/>
      <c r="AA1395" s="436"/>
      <c r="AB1395" s="436"/>
      <c r="AC1395" s="436"/>
      <c r="AD1395" s="436"/>
      <c r="AE1395" s="436"/>
      <c r="AF1395" s="436"/>
      <c r="AG1395" s="436"/>
      <c r="AH1395" s="436"/>
      <c r="AI1395" s="436"/>
      <c r="AJ1395" s="436"/>
      <c r="AK1395" s="436"/>
      <c r="AL1395" s="436"/>
      <c r="AM1395" s="436"/>
      <c r="AN1395" s="436"/>
    </row>
    <row r="1396" spans="1:40" ht="13">
      <c r="A1396" s="40"/>
      <c r="B1396" s="40"/>
      <c r="C1396" s="441"/>
      <c r="D1396" s="441"/>
      <c r="E1396" s="441"/>
      <c r="F1396" s="441"/>
      <c r="H1396" s="441"/>
      <c r="I1396" s="441"/>
      <c r="J1396" s="441"/>
      <c r="K1396" s="441"/>
      <c r="L1396" s="441"/>
      <c r="M1396" s="441"/>
      <c r="N1396" s="441"/>
      <c r="O1396" s="441"/>
      <c r="P1396" s="441"/>
      <c r="Q1396" s="441"/>
      <c r="R1396" s="441"/>
      <c r="S1396" s="441"/>
      <c r="T1396" s="441"/>
      <c r="U1396" s="441"/>
      <c r="V1396" s="441"/>
      <c r="W1396" s="441"/>
      <c r="X1396" s="441"/>
      <c r="Y1396" s="441"/>
      <c r="Z1396" s="441"/>
      <c r="AA1396" s="436"/>
      <c r="AB1396" s="436"/>
      <c r="AC1396" s="436"/>
      <c r="AD1396" s="436"/>
      <c r="AE1396" s="436"/>
      <c r="AF1396" s="436"/>
      <c r="AG1396" s="436"/>
      <c r="AH1396" s="436"/>
      <c r="AI1396" s="436"/>
      <c r="AJ1396" s="436"/>
      <c r="AK1396" s="436"/>
      <c r="AL1396" s="436"/>
      <c r="AM1396" s="436"/>
      <c r="AN1396" s="436"/>
    </row>
    <row r="1397" spans="1:40" ht="13">
      <c r="A1397" s="40"/>
      <c r="B1397" s="40"/>
      <c r="C1397" s="441"/>
      <c r="D1397" s="441"/>
      <c r="E1397" s="441"/>
      <c r="F1397" s="441"/>
      <c r="H1397" s="441"/>
      <c r="I1397" s="441"/>
      <c r="J1397" s="441"/>
      <c r="K1397" s="441"/>
      <c r="L1397" s="441"/>
      <c r="M1397" s="441"/>
      <c r="N1397" s="441"/>
      <c r="O1397" s="441"/>
      <c r="P1397" s="441"/>
      <c r="Q1397" s="441"/>
      <c r="R1397" s="441"/>
      <c r="S1397" s="441"/>
      <c r="T1397" s="441"/>
      <c r="U1397" s="441"/>
      <c r="V1397" s="441"/>
      <c r="W1397" s="441"/>
      <c r="X1397" s="441"/>
      <c r="Y1397" s="441"/>
      <c r="Z1397" s="441"/>
      <c r="AA1397" s="436"/>
      <c r="AB1397" s="436"/>
      <c r="AC1397" s="436"/>
      <c r="AD1397" s="436"/>
      <c r="AE1397" s="436"/>
      <c r="AF1397" s="436"/>
      <c r="AG1397" s="436"/>
      <c r="AH1397" s="436"/>
      <c r="AI1397" s="436"/>
      <c r="AJ1397" s="436"/>
      <c r="AK1397" s="436"/>
      <c r="AL1397" s="436"/>
      <c r="AM1397" s="436"/>
      <c r="AN1397" s="436"/>
    </row>
    <row r="1398" spans="1:40" ht="13">
      <c r="A1398" s="40"/>
      <c r="B1398" s="40"/>
      <c r="C1398" s="441"/>
      <c r="D1398" s="441"/>
      <c r="E1398" s="441"/>
      <c r="F1398" s="441"/>
      <c r="H1398" s="441"/>
      <c r="I1398" s="441"/>
      <c r="J1398" s="441"/>
      <c r="K1398" s="441"/>
      <c r="L1398" s="441"/>
      <c r="M1398" s="441"/>
      <c r="N1398" s="441"/>
      <c r="O1398" s="441"/>
      <c r="P1398" s="441"/>
      <c r="Q1398" s="441"/>
      <c r="R1398" s="441"/>
      <c r="S1398" s="441"/>
      <c r="T1398" s="441"/>
      <c r="U1398" s="441"/>
      <c r="V1398" s="441"/>
      <c r="W1398" s="441"/>
      <c r="X1398" s="441"/>
      <c r="Y1398" s="441"/>
      <c r="Z1398" s="441"/>
      <c r="AA1398" s="436"/>
      <c r="AB1398" s="436"/>
      <c r="AC1398" s="436"/>
      <c r="AD1398" s="436"/>
      <c r="AE1398" s="436"/>
      <c r="AF1398" s="436"/>
      <c r="AG1398" s="436"/>
      <c r="AH1398" s="436"/>
      <c r="AI1398" s="436"/>
      <c r="AJ1398" s="436"/>
      <c r="AK1398" s="436"/>
      <c r="AL1398" s="436"/>
      <c r="AM1398" s="436"/>
      <c r="AN1398" s="436"/>
    </row>
    <row r="1399" spans="1:40" ht="13">
      <c r="A1399" s="40"/>
      <c r="B1399" s="40"/>
      <c r="C1399" s="441"/>
      <c r="D1399" s="441"/>
      <c r="E1399" s="441"/>
      <c r="F1399" s="441"/>
      <c r="H1399" s="441"/>
      <c r="I1399" s="441"/>
      <c r="J1399" s="441"/>
      <c r="K1399" s="441"/>
      <c r="L1399" s="441"/>
      <c r="M1399" s="441"/>
      <c r="N1399" s="441"/>
      <c r="O1399" s="441"/>
      <c r="P1399" s="441"/>
      <c r="Q1399" s="441"/>
      <c r="R1399" s="441"/>
      <c r="S1399" s="441"/>
      <c r="T1399" s="441"/>
      <c r="U1399" s="441"/>
      <c r="V1399" s="441"/>
      <c r="W1399" s="441"/>
      <c r="X1399" s="441"/>
      <c r="Y1399" s="441"/>
      <c r="Z1399" s="441"/>
      <c r="AA1399" s="436"/>
      <c r="AB1399" s="436"/>
      <c r="AC1399" s="436"/>
      <c r="AD1399" s="436"/>
      <c r="AE1399" s="436"/>
      <c r="AF1399" s="436"/>
      <c r="AG1399" s="436"/>
      <c r="AH1399" s="436"/>
      <c r="AI1399" s="436"/>
      <c r="AJ1399" s="436"/>
      <c r="AK1399" s="436"/>
      <c r="AL1399" s="436"/>
      <c r="AM1399" s="436"/>
      <c r="AN1399" s="436"/>
    </row>
    <row r="1400" spans="1:40" ht="13">
      <c r="A1400" s="40"/>
      <c r="B1400" s="40"/>
      <c r="C1400" s="441"/>
      <c r="D1400" s="441"/>
      <c r="E1400" s="441"/>
      <c r="F1400" s="441"/>
      <c r="H1400" s="441"/>
      <c r="I1400" s="441"/>
      <c r="J1400" s="441"/>
      <c r="K1400" s="441"/>
      <c r="L1400" s="441"/>
      <c r="M1400" s="441"/>
      <c r="N1400" s="441"/>
      <c r="O1400" s="441"/>
      <c r="P1400" s="441"/>
      <c r="Q1400" s="441"/>
      <c r="R1400" s="441"/>
      <c r="S1400" s="441"/>
      <c r="T1400" s="441"/>
      <c r="U1400" s="441"/>
      <c r="V1400" s="441"/>
      <c r="W1400" s="441"/>
      <c r="X1400" s="441"/>
      <c r="Y1400" s="441"/>
      <c r="Z1400" s="441"/>
      <c r="AA1400" s="436"/>
      <c r="AB1400" s="436"/>
      <c r="AC1400" s="436"/>
      <c r="AD1400" s="436"/>
      <c r="AE1400" s="436"/>
      <c r="AF1400" s="436"/>
      <c r="AG1400" s="436"/>
      <c r="AH1400" s="436"/>
      <c r="AI1400" s="436"/>
      <c r="AJ1400" s="436"/>
      <c r="AK1400" s="436"/>
      <c r="AL1400" s="436"/>
      <c r="AM1400" s="436"/>
      <c r="AN1400" s="436"/>
    </row>
    <row r="1401" spans="1:40" ht="13">
      <c r="A1401" s="40"/>
      <c r="B1401" s="40"/>
      <c r="C1401" s="441"/>
      <c r="D1401" s="441"/>
      <c r="E1401" s="441"/>
      <c r="F1401" s="441"/>
      <c r="H1401" s="441"/>
      <c r="I1401" s="441"/>
      <c r="J1401" s="441"/>
      <c r="K1401" s="441"/>
      <c r="L1401" s="441"/>
      <c r="M1401" s="441"/>
      <c r="N1401" s="441"/>
      <c r="O1401" s="441"/>
      <c r="P1401" s="441"/>
      <c r="Q1401" s="441"/>
      <c r="R1401" s="441"/>
      <c r="S1401" s="441"/>
      <c r="T1401" s="441"/>
      <c r="U1401" s="441"/>
      <c r="V1401" s="441"/>
      <c r="W1401" s="441"/>
      <c r="X1401" s="441"/>
      <c r="Y1401" s="441"/>
      <c r="Z1401" s="441"/>
      <c r="AA1401" s="436"/>
      <c r="AB1401" s="436"/>
      <c r="AC1401" s="436"/>
      <c r="AD1401" s="436"/>
      <c r="AE1401" s="436"/>
      <c r="AF1401" s="436"/>
      <c r="AG1401" s="436"/>
      <c r="AH1401" s="436"/>
      <c r="AI1401" s="436"/>
      <c r="AJ1401" s="436"/>
      <c r="AK1401" s="436"/>
      <c r="AL1401" s="436"/>
      <c r="AM1401" s="436"/>
      <c r="AN1401" s="436"/>
    </row>
    <row r="1402" spans="1:40" ht="13">
      <c r="A1402" s="40"/>
      <c r="B1402" s="40"/>
      <c r="C1402" s="441"/>
      <c r="D1402" s="441"/>
      <c r="E1402" s="441"/>
      <c r="F1402" s="441"/>
      <c r="H1402" s="441"/>
      <c r="I1402" s="441"/>
      <c r="J1402" s="441"/>
      <c r="K1402" s="441"/>
      <c r="L1402" s="441"/>
      <c r="M1402" s="441"/>
      <c r="N1402" s="441"/>
      <c r="O1402" s="441"/>
      <c r="P1402" s="441"/>
      <c r="Q1402" s="441"/>
      <c r="R1402" s="441"/>
      <c r="S1402" s="441"/>
      <c r="T1402" s="441"/>
      <c r="U1402" s="441"/>
      <c r="V1402" s="441"/>
      <c r="W1402" s="441"/>
      <c r="X1402" s="441"/>
      <c r="Y1402" s="441"/>
      <c r="Z1402" s="441"/>
      <c r="AA1402" s="436"/>
      <c r="AB1402" s="436"/>
      <c r="AC1402" s="436"/>
      <c r="AD1402" s="436"/>
      <c r="AE1402" s="436"/>
      <c r="AF1402" s="436"/>
      <c r="AG1402" s="436"/>
      <c r="AH1402" s="436"/>
      <c r="AI1402" s="436"/>
      <c r="AJ1402" s="436"/>
      <c r="AK1402" s="436"/>
      <c r="AL1402" s="436"/>
      <c r="AM1402" s="436"/>
      <c r="AN1402" s="436"/>
    </row>
    <row r="1403" spans="1:40" ht="13">
      <c r="A1403" s="40"/>
      <c r="B1403" s="40"/>
      <c r="C1403" s="441"/>
      <c r="D1403" s="441"/>
      <c r="E1403" s="441"/>
      <c r="F1403" s="441"/>
      <c r="H1403" s="441"/>
      <c r="I1403" s="441"/>
      <c r="J1403" s="441"/>
      <c r="K1403" s="441"/>
      <c r="L1403" s="441"/>
      <c r="M1403" s="441"/>
      <c r="N1403" s="441"/>
      <c r="O1403" s="441"/>
      <c r="P1403" s="441"/>
      <c r="Q1403" s="441"/>
      <c r="R1403" s="441"/>
      <c r="S1403" s="441"/>
      <c r="T1403" s="441"/>
      <c r="U1403" s="441"/>
      <c r="V1403" s="441"/>
      <c r="W1403" s="441"/>
      <c r="X1403" s="441"/>
      <c r="Y1403" s="441"/>
      <c r="Z1403" s="441"/>
      <c r="AA1403" s="436"/>
      <c r="AB1403" s="436"/>
      <c r="AC1403" s="436"/>
      <c r="AD1403" s="436"/>
      <c r="AE1403" s="436"/>
      <c r="AF1403" s="436"/>
      <c r="AG1403" s="436"/>
      <c r="AH1403" s="436"/>
      <c r="AI1403" s="436"/>
      <c r="AJ1403" s="436"/>
      <c r="AK1403" s="436"/>
      <c r="AL1403" s="436"/>
      <c r="AM1403" s="436"/>
      <c r="AN1403" s="436"/>
    </row>
    <row r="1404" spans="1:40" ht="13">
      <c r="A1404" s="40"/>
      <c r="B1404" s="40"/>
      <c r="C1404" s="441"/>
      <c r="D1404" s="441"/>
      <c r="E1404" s="441"/>
      <c r="F1404" s="441"/>
      <c r="H1404" s="441"/>
      <c r="I1404" s="441"/>
      <c r="J1404" s="441"/>
      <c r="K1404" s="441"/>
      <c r="L1404" s="441"/>
      <c r="M1404" s="441"/>
      <c r="N1404" s="441"/>
      <c r="O1404" s="441"/>
      <c r="P1404" s="441"/>
      <c r="Q1404" s="441"/>
      <c r="R1404" s="441"/>
      <c r="S1404" s="441"/>
      <c r="T1404" s="441"/>
      <c r="U1404" s="441"/>
      <c r="V1404" s="441"/>
      <c r="W1404" s="441"/>
      <c r="X1404" s="441"/>
      <c r="Y1404" s="441"/>
      <c r="Z1404" s="441"/>
      <c r="AA1404" s="436"/>
      <c r="AB1404" s="436"/>
      <c r="AC1404" s="436"/>
      <c r="AD1404" s="436"/>
      <c r="AE1404" s="436"/>
      <c r="AF1404" s="436"/>
      <c r="AG1404" s="436"/>
      <c r="AH1404" s="436"/>
      <c r="AI1404" s="436"/>
      <c r="AJ1404" s="436"/>
      <c r="AK1404" s="436"/>
      <c r="AL1404" s="436"/>
      <c r="AM1404" s="436"/>
      <c r="AN1404" s="436"/>
    </row>
    <row r="1405" spans="1:40" ht="13">
      <c r="A1405" s="40"/>
      <c r="B1405" s="40"/>
      <c r="C1405" s="441"/>
      <c r="D1405" s="441"/>
      <c r="E1405" s="441"/>
      <c r="F1405" s="441"/>
      <c r="H1405" s="441"/>
      <c r="I1405" s="441"/>
      <c r="J1405" s="441"/>
      <c r="K1405" s="441"/>
      <c r="L1405" s="441"/>
      <c r="M1405" s="441"/>
      <c r="N1405" s="441"/>
      <c r="O1405" s="441"/>
      <c r="P1405" s="441"/>
      <c r="Q1405" s="441"/>
      <c r="R1405" s="441"/>
      <c r="S1405" s="441"/>
      <c r="T1405" s="441"/>
      <c r="U1405" s="441"/>
      <c r="V1405" s="441"/>
      <c r="W1405" s="441"/>
      <c r="X1405" s="441"/>
      <c r="Y1405" s="441"/>
      <c r="Z1405" s="441"/>
      <c r="AA1405" s="436"/>
      <c r="AB1405" s="436"/>
      <c r="AC1405" s="436"/>
      <c r="AD1405" s="436"/>
      <c r="AE1405" s="436"/>
      <c r="AF1405" s="436"/>
      <c r="AG1405" s="436"/>
      <c r="AH1405" s="436"/>
      <c r="AI1405" s="436"/>
      <c r="AJ1405" s="436"/>
      <c r="AK1405" s="436"/>
      <c r="AL1405" s="436"/>
      <c r="AM1405" s="436"/>
      <c r="AN1405" s="436"/>
    </row>
    <row r="1406" spans="1:40" ht="13">
      <c r="A1406" s="40"/>
      <c r="B1406" s="40"/>
      <c r="C1406" s="441"/>
      <c r="D1406" s="441"/>
      <c r="E1406" s="441"/>
      <c r="F1406" s="441"/>
      <c r="H1406" s="441"/>
      <c r="I1406" s="441"/>
      <c r="J1406" s="441"/>
      <c r="K1406" s="441"/>
      <c r="L1406" s="441"/>
      <c r="M1406" s="441"/>
      <c r="N1406" s="441"/>
      <c r="O1406" s="441"/>
      <c r="P1406" s="441"/>
      <c r="Q1406" s="441"/>
      <c r="R1406" s="441"/>
      <c r="S1406" s="441"/>
      <c r="T1406" s="441"/>
      <c r="U1406" s="441"/>
      <c r="V1406" s="441"/>
      <c r="W1406" s="441"/>
      <c r="X1406" s="441"/>
      <c r="Y1406" s="441"/>
      <c r="Z1406" s="441"/>
      <c r="AA1406" s="436"/>
      <c r="AB1406" s="436"/>
      <c r="AC1406" s="436"/>
      <c r="AD1406" s="436"/>
      <c r="AE1406" s="436"/>
      <c r="AF1406" s="436"/>
      <c r="AG1406" s="436"/>
      <c r="AH1406" s="436"/>
      <c r="AI1406" s="436"/>
      <c r="AJ1406" s="436"/>
      <c r="AK1406" s="436"/>
      <c r="AL1406" s="436"/>
      <c r="AM1406" s="436"/>
      <c r="AN1406" s="436"/>
    </row>
    <row r="1407" spans="1:40" ht="13">
      <c r="A1407" s="40"/>
      <c r="B1407" s="40"/>
      <c r="C1407" s="441"/>
      <c r="D1407" s="441"/>
      <c r="E1407" s="441"/>
      <c r="F1407" s="441"/>
      <c r="H1407" s="441"/>
      <c r="I1407" s="441"/>
      <c r="J1407" s="441"/>
      <c r="K1407" s="441"/>
      <c r="L1407" s="441"/>
      <c r="M1407" s="441"/>
      <c r="N1407" s="441"/>
      <c r="O1407" s="441"/>
      <c r="P1407" s="441"/>
      <c r="Q1407" s="441"/>
      <c r="R1407" s="441"/>
      <c r="S1407" s="441"/>
      <c r="T1407" s="441"/>
      <c r="U1407" s="441"/>
      <c r="V1407" s="441"/>
      <c r="W1407" s="441"/>
      <c r="X1407" s="441"/>
      <c r="Y1407" s="441"/>
      <c r="Z1407" s="441"/>
      <c r="AA1407" s="436"/>
      <c r="AB1407" s="436"/>
      <c r="AC1407" s="436"/>
      <c r="AD1407" s="436"/>
      <c r="AE1407" s="436"/>
      <c r="AF1407" s="436"/>
      <c r="AG1407" s="436"/>
      <c r="AH1407" s="436"/>
      <c r="AI1407" s="436"/>
      <c r="AJ1407" s="436"/>
      <c r="AK1407" s="436"/>
      <c r="AL1407" s="436"/>
      <c r="AM1407" s="436"/>
      <c r="AN1407" s="436"/>
    </row>
    <row r="1408" spans="1:40" ht="13">
      <c r="A1408" s="40"/>
      <c r="B1408" s="40"/>
      <c r="C1408" s="441"/>
      <c r="D1408" s="441"/>
      <c r="E1408" s="441"/>
      <c r="F1408" s="441"/>
      <c r="H1408" s="441"/>
      <c r="I1408" s="441"/>
      <c r="J1408" s="441"/>
      <c r="K1408" s="441"/>
      <c r="L1408" s="441"/>
      <c r="M1408" s="441"/>
      <c r="N1408" s="441"/>
      <c r="O1408" s="441"/>
      <c r="P1408" s="441"/>
      <c r="Q1408" s="441"/>
      <c r="R1408" s="441"/>
      <c r="S1408" s="441"/>
      <c r="T1408" s="441"/>
      <c r="U1408" s="441"/>
      <c r="V1408" s="441"/>
      <c r="W1408" s="441"/>
      <c r="X1408" s="441"/>
      <c r="Y1408" s="441"/>
      <c r="Z1408" s="441"/>
      <c r="AA1408" s="436"/>
      <c r="AB1408" s="436"/>
      <c r="AC1408" s="436"/>
      <c r="AD1408" s="436"/>
      <c r="AE1408" s="436"/>
      <c r="AF1408" s="436"/>
      <c r="AG1408" s="436"/>
      <c r="AH1408" s="436"/>
      <c r="AI1408" s="436"/>
      <c r="AJ1408" s="436"/>
      <c r="AK1408" s="436"/>
      <c r="AL1408" s="436"/>
      <c r="AM1408" s="436"/>
      <c r="AN1408" s="436"/>
    </row>
    <row r="1409" spans="1:40" ht="13">
      <c r="A1409" s="40"/>
      <c r="B1409" s="40"/>
      <c r="C1409" s="441"/>
      <c r="D1409" s="441"/>
      <c r="E1409" s="441"/>
      <c r="F1409" s="441"/>
      <c r="H1409" s="441"/>
      <c r="I1409" s="441"/>
      <c r="J1409" s="441"/>
      <c r="K1409" s="441"/>
      <c r="L1409" s="441"/>
      <c r="M1409" s="441"/>
      <c r="N1409" s="441"/>
      <c r="O1409" s="441"/>
      <c r="P1409" s="441"/>
      <c r="Q1409" s="441"/>
      <c r="R1409" s="441"/>
      <c r="S1409" s="441"/>
      <c r="T1409" s="441"/>
      <c r="U1409" s="441"/>
      <c r="V1409" s="441"/>
      <c r="W1409" s="441"/>
      <c r="X1409" s="441"/>
      <c r="Y1409" s="441"/>
      <c r="Z1409" s="441"/>
      <c r="AA1409" s="436"/>
      <c r="AB1409" s="436"/>
      <c r="AC1409" s="436"/>
      <c r="AD1409" s="436"/>
      <c r="AE1409" s="436"/>
      <c r="AF1409" s="436"/>
      <c r="AG1409" s="436"/>
      <c r="AH1409" s="436"/>
      <c r="AI1409" s="436"/>
      <c r="AJ1409" s="436"/>
      <c r="AK1409" s="436"/>
      <c r="AL1409" s="436"/>
      <c r="AM1409" s="436"/>
      <c r="AN1409" s="436"/>
    </row>
    <row r="1410" spans="1:40" ht="13">
      <c r="A1410" s="40"/>
      <c r="B1410" s="40"/>
      <c r="C1410" s="441"/>
      <c r="D1410" s="441"/>
      <c r="E1410" s="441"/>
      <c r="F1410" s="441"/>
      <c r="H1410" s="441"/>
      <c r="I1410" s="441"/>
      <c r="J1410" s="441"/>
      <c r="K1410" s="441"/>
      <c r="L1410" s="441"/>
      <c r="M1410" s="441"/>
      <c r="N1410" s="441"/>
      <c r="O1410" s="441"/>
      <c r="P1410" s="441"/>
      <c r="Q1410" s="441"/>
      <c r="R1410" s="441"/>
      <c r="S1410" s="441"/>
      <c r="T1410" s="441"/>
      <c r="U1410" s="441"/>
      <c r="V1410" s="441"/>
      <c r="W1410" s="441"/>
      <c r="X1410" s="441"/>
      <c r="Y1410" s="441"/>
      <c r="Z1410" s="441"/>
      <c r="AA1410" s="436"/>
      <c r="AB1410" s="436"/>
      <c r="AC1410" s="436"/>
      <c r="AD1410" s="436"/>
      <c r="AE1410" s="436"/>
      <c r="AF1410" s="436"/>
      <c r="AG1410" s="436"/>
      <c r="AH1410" s="436"/>
      <c r="AI1410" s="436"/>
      <c r="AJ1410" s="436"/>
      <c r="AK1410" s="436"/>
      <c r="AL1410" s="436"/>
      <c r="AM1410" s="436"/>
      <c r="AN1410" s="436"/>
    </row>
    <row r="1411" spans="1:40" ht="13">
      <c r="A1411" s="40"/>
      <c r="B1411" s="40"/>
      <c r="C1411" s="441"/>
      <c r="D1411" s="441"/>
      <c r="E1411" s="441"/>
      <c r="F1411" s="441"/>
      <c r="H1411" s="441"/>
      <c r="I1411" s="441"/>
      <c r="J1411" s="441"/>
      <c r="K1411" s="441"/>
      <c r="L1411" s="441"/>
      <c r="M1411" s="441"/>
      <c r="N1411" s="441"/>
      <c r="O1411" s="441"/>
      <c r="P1411" s="441"/>
      <c r="Q1411" s="441"/>
      <c r="R1411" s="441"/>
      <c r="S1411" s="441"/>
      <c r="T1411" s="441"/>
      <c r="U1411" s="441"/>
      <c r="V1411" s="441"/>
      <c r="W1411" s="441"/>
      <c r="X1411" s="441"/>
      <c r="Y1411" s="441"/>
      <c r="Z1411" s="441"/>
      <c r="AA1411" s="436"/>
      <c r="AB1411" s="436"/>
      <c r="AC1411" s="436"/>
      <c r="AD1411" s="436"/>
      <c r="AE1411" s="436"/>
      <c r="AF1411" s="436"/>
      <c r="AG1411" s="436"/>
      <c r="AH1411" s="436"/>
      <c r="AI1411" s="436"/>
      <c r="AJ1411" s="436"/>
      <c r="AK1411" s="436"/>
      <c r="AL1411" s="436"/>
      <c r="AM1411" s="436"/>
      <c r="AN1411" s="436"/>
    </row>
    <row r="1412" spans="1:40" ht="13">
      <c r="A1412" s="40"/>
      <c r="B1412" s="40"/>
      <c r="C1412" s="441"/>
      <c r="D1412" s="441"/>
      <c r="E1412" s="441"/>
      <c r="F1412" s="441"/>
      <c r="H1412" s="441"/>
      <c r="I1412" s="441"/>
      <c r="J1412" s="441"/>
      <c r="K1412" s="441"/>
      <c r="L1412" s="441"/>
      <c r="M1412" s="441"/>
      <c r="N1412" s="441"/>
      <c r="O1412" s="441"/>
      <c r="P1412" s="441"/>
      <c r="Q1412" s="441"/>
      <c r="R1412" s="441"/>
      <c r="S1412" s="441"/>
      <c r="T1412" s="441"/>
      <c r="U1412" s="441"/>
      <c r="V1412" s="441"/>
      <c r="W1412" s="441"/>
      <c r="X1412" s="441"/>
      <c r="Y1412" s="441"/>
      <c r="Z1412" s="441"/>
      <c r="AA1412" s="436"/>
      <c r="AB1412" s="436"/>
      <c r="AC1412" s="436"/>
      <c r="AD1412" s="436"/>
      <c r="AE1412" s="436"/>
      <c r="AF1412" s="436"/>
      <c r="AG1412" s="436"/>
      <c r="AH1412" s="436"/>
      <c r="AI1412" s="436"/>
      <c r="AJ1412" s="436"/>
      <c r="AK1412" s="436"/>
      <c r="AL1412" s="436"/>
      <c r="AM1412" s="436"/>
      <c r="AN1412" s="436"/>
    </row>
    <row r="1413" spans="1:40" ht="13">
      <c r="A1413" s="40"/>
      <c r="B1413" s="40"/>
      <c r="C1413" s="441"/>
      <c r="D1413" s="441"/>
      <c r="E1413" s="441"/>
      <c r="F1413" s="441"/>
      <c r="H1413" s="441"/>
      <c r="I1413" s="441"/>
      <c r="J1413" s="441"/>
      <c r="K1413" s="441"/>
      <c r="L1413" s="441"/>
      <c r="M1413" s="441"/>
      <c r="N1413" s="441"/>
      <c r="O1413" s="441"/>
      <c r="P1413" s="441"/>
      <c r="Q1413" s="441"/>
      <c r="R1413" s="441"/>
      <c r="S1413" s="441"/>
      <c r="T1413" s="441"/>
      <c r="U1413" s="441"/>
      <c r="V1413" s="441"/>
      <c r="W1413" s="441"/>
      <c r="X1413" s="441"/>
      <c r="Y1413" s="441"/>
      <c r="Z1413" s="441"/>
      <c r="AA1413" s="436"/>
      <c r="AB1413" s="436"/>
      <c r="AC1413" s="436"/>
      <c r="AD1413" s="436"/>
      <c r="AE1413" s="436"/>
      <c r="AF1413" s="436"/>
      <c r="AG1413" s="436"/>
      <c r="AH1413" s="436"/>
      <c r="AI1413" s="436"/>
      <c r="AJ1413" s="436"/>
      <c r="AK1413" s="436"/>
      <c r="AL1413" s="436"/>
      <c r="AM1413" s="436"/>
      <c r="AN1413" s="436"/>
    </row>
    <row r="1414" spans="1:40" ht="13">
      <c r="A1414" s="40"/>
      <c r="B1414" s="40"/>
      <c r="C1414" s="441"/>
      <c r="D1414" s="441"/>
      <c r="E1414" s="441"/>
      <c r="F1414" s="441"/>
      <c r="H1414" s="441"/>
      <c r="I1414" s="441"/>
      <c r="J1414" s="441"/>
      <c r="K1414" s="441"/>
      <c r="L1414" s="441"/>
      <c r="M1414" s="441"/>
      <c r="N1414" s="441"/>
      <c r="O1414" s="441"/>
      <c r="P1414" s="441"/>
      <c r="Q1414" s="441"/>
      <c r="R1414" s="441"/>
      <c r="S1414" s="441"/>
      <c r="T1414" s="441"/>
      <c r="U1414" s="441"/>
      <c r="V1414" s="441"/>
      <c r="W1414" s="441"/>
      <c r="X1414" s="441"/>
      <c r="Y1414" s="441"/>
      <c r="Z1414" s="441"/>
      <c r="AA1414" s="436"/>
      <c r="AB1414" s="436"/>
      <c r="AC1414" s="436"/>
      <c r="AD1414" s="436"/>
      <c r="AE1414" s="436"/>
      <c r="AF1414" s="436"/>
      <c r="AG1414" s="436"/>
      <c r="AH1414" s="436"/>
      <c r="AI1414" s="436"/>
      <c r="AJ1414" s="436"/>
      <c r="AK1414" s="436"/>
      <c r="AL1414" s="436"/>
      <c r="AM1414" s="436"/>
      <c r="AN1414" s="436"/>
    </row>
    <row r="1415" spans="1:40" ht="13">
      <c r="A1415" s="40"/>
      <c r="B1415" s="40"/>
      <c r="C1415" s="441"/>
      <c r="D1415" s="441"/>
      <c r="E1415" s="441"/>
      <c r="F1415" s="441"/>
      <c r="H1415" s="441"/>
      <c r="I1415" s="441"/>
      <c r="J1415" s="441"/>
      <c r="K1415" s="441"/>
      <c r="L1415" s="441"/>
      <c r="M1415" s="441"/>
      <c r="N1415" s="441"/>
      <c r="O1415" s="441"/>
      <c r="P1415" s="441"/>
      <c r="Q1415" s="441"/>
      <c r="R1415" s="441"/>
      <c r="S1415" s="441"/>
      <c r="T1415" s="441"/>
      <c r="U1415" s="441"/>
      <c r="V1415" s="441"/>
      <c r="W1415" s="441"/>
      <c r="X1415" s="441"/>
      <c r="Y1415" s="441"/>
      <c r="Z1415" s="441"/>
      <c r="AA1415" s="436"/>
      <c r="AB1415" s="436"/>
      <c r="AC1415" s="436"/>
      <c r="AD1415" s="436"/>
      <c r="AE1415" s="436"/>
      <c r="AF1415" s="436"/>
      <c r="AG1415" s="436"/>
      <c r="AH1415" s="436"/>
      <c r="AI1415" s="436"/>
      <c r="AJ1415" s="436"/>
      <c r="AK1415" s="436"/>
      <c r="AL1415" s="436"/>
      <c r="AM1415" s="436"/>
      <c r="AN1415" s="436"/>
    </row>
    <row r="1416" spans="1:40" ht="13">
      <c r="A1416" s="40"/>
      <c r="B1416" s="40"/>
      <c r="C1416" s="441"/>
      <c r="D1416" s="441"/>
      <c r="E1416" s="441"/>
      <c r="F1416" s="441"/>
      <c r="H1416" s="441"/>
      <c r="I1416" s="441"/>
      <c r="J1416" s="441"/>
      <c r="K1416" s="441"/>
      <c r="L1416" s="441"/>
      <c r="M1416" s="441"/>
      <c r="N1416" s="441"/>
      <c r="O1416" s="441"/>
      <c r="P1416" s="441"/>
      <c r="Q1416" s="441"/>
      <c r="R1416" s="441"/>
      <c r="S1416" s="441"/>
      <c r="T1416" s="441"/>
      <c r="U1416" s="441"/>
      <c r="V1416" s="441"/>
      <c r="W1416" s="441"/>
      <c r="X1416" s="441"/>
      <c r="Y1416" s="441"/>
      <c r="Z1416" s="441"/>
      <c r="AA1416" s="436"/>
      <c r="AB1416" s="436"/>
      <c r="AC1416" s="436"/>
      <c r="AD1416" s="436"/>
      <c r="AE1416" s="436"/>
      <c r="AF1416" s="436"/>
      <c r="AG1416" s="436"/>
      <c r="AH1416" s="436"/>
      <c r="AI1416" s="436"/>
      <c r="AJ1416" s="436"/>
      <c r="AK1416" s="436"/>
      <c r="AL1416" s="436"/>
      <c r="AM1416" s="436"/>
      <c r="AN1416" s="436"/>
    </row>
    <row r="1417" spans="1:40" ht="13">
      <c r="A1417" s="40"/>
      <c r="B1417" s="40"/>
      <c r="C1417" s="441"/>
      <c r="D1417" s="441"/>
      <c r="E1417" s="441"/>
      <c r="F1417" s="441"/>
      <c r="H1417" s="441"/>
      <c r="I1417" s="441"/>
      <c r="J1417" s="441"/>
      <c r="K1417" s="441"/>
      <c r="L1417" s="441"/>
      <c r="M1417" s="441"/>
      <c r="N1417" s="441"/>
      <c r="O1417" s="441"/>
      <c r="P1417" s="441"/>
      <c r="Q1417" s="441"/>
      <c r="R1417" s="441"/>
      <c r="S1417" s="441"/>
      <c r="T1417" s="441"/>
      <c r="U1417" s="441"/>
      <c r="V1417" s="441"/>
      <c r="W1417" s="441"/>
      <c r="X1417" s="441"/>
      <c r="Y1417" s="441"/>
      <c r="Z1417" s="441"/>
      <c r="AA1417" s="436"/>
      <c r="AB1417" s="436"/>
      <c r="AC1417" s="436"/>
      <c r="AD1417" s="436"/>
      <c r="AE1417" s="436"/>
      <c r="AF1417" s="436"/>
      <c r="AG1417" s="436"/>
      <c r="AH1417" s="436"/>
      <c r="AI1417" s="436"/>
      <c r="AJ1417" s="436"/>
      <c r="AK1417" s="436"/>
      <c r="AL1417" s="436"/>
      <c r="AM1417" s="436"/>
      <c r="AN1417" s="436"/>
    </row>
    <row r="1418" spans="1:40" ht="13">
      <c r="A1418" s="40"/>
      <c r="B1418" s="40"/>
      <c r="C1418" s="441"/>
      <c r="D1418" s="441"/>
      <c r="E1418" s="441"/>
      <c r="F1418" s="441"/>
      <c r="H1418" s="441"/>
      <c r="I1418" s="441"/>
      <c r="J1418" s="441"/>
      <c r="K1418" s="441"/>
      <c r="L1418" s="441"/>
      <c r="M1418" s="441"/>
      <c r="N1418" s="441"/>
      <c r="O1418" s="441"/>
      <c r="P1418" s="441"/>
      <c r="Q1418" s="441"/>
      <c r="R1418" s="441"/>
      <c r="S1418" s="441"/>
      <c r="T1418" s="441"/>
      <c r="U1418" s="441"/>
      <c r="V1418" s="441"/>
      <c r="W1418" s="441"/>
      <c r="X1418" s="441"/>
      <c r="Y1418" s="441"/>
      <c r="Z1418" s="441"/>
      <c r="AA1418" s="436"/>
      <c r="AB1418" s="436"/>
      <c r="AC1418" s="436"/>
      <c r="AD1418" s="436"/>
      <c r="AE1418" s="436"/>
      <c r="AF1418" s="436"/>
      <c r="AG1418" s="436"/>
      <c r="AH1418" s="436"/>
      <c r="AI1418" s="436"/>
      <c r="AJ1418" s="436"/>
      <c r="AK1418" s="436"/>
      <c r="AL1418" s="436"/>
      <c r="AM1418" s="436"/>
      <c r="AN1418" s="436"/>
    </row>
    <row r="1419" spans="1:40" ht="13">
      <c r="A1419" s="40"/>
      <c r="B1419" s="40"/>
      <c r="C1419" s="441"/>
      <c r="D1419" s="441"/>
      <c r="E1419" s="441"/>
      <c r="F1419" s="441"/>
      <c r="H1419" s="441"/>
      <c r="I1419" s="441"/>
      <c r="J1419" s="441"/>
      <c r="K1419" s="441"/>
      <c r="L1419" s="441"/>
      <c r="M1419" s="441"/>
      <c r="N1419" s="441"/>
      <c r="O1419" s="441"/>
      <c r="P1419" s="441"/>
      <c r="Q1419" s="441"/>
      <c r="R1419" s="441"/>
      <c r="S1419" s="441"/>
      <c r="T1419" s="441"/>
      <c r="U1419" s="441"/>
      <c r="V1419" s="441"/>
      <c r="W1419" s="441"/>
      <c r="X1419" s="441"/>
      <c r="Y1419" s="441"/>
      <c r="Z1419" s="441"/>
      <c r="AA1419" s="436"/>
      <c r="AB1419" s="436"/>
      <c r="AC1419" s="436"/>
      <c r="AD1419" s="436"/>
      <c r="AE1419" s="436"/>
      <c r="AF1419" s="436"/>
      <c r="AG1419" s="436"/>
      <c r="AH1419" s="436"/>
      <c r="AI1419" s="436"/>
      <c r="AJ1419" s="436"/>
      <c r="AK1419" s="436"/>
      <c r="AL1419" s="436"/>
      <c r="AM1419" s="436"/>
      <c r="AN1419" s="436"/>
    </row>
    <row r="1420" spans="1:40" ht="13">
      <c r="A1420" s="40"/>
      <c r="B1420" s="40"/>
      <c r="C1420" s="441"/>
      <c r="D1420" s="441"/>
      <c r="E1420" s="441"/>
      <c r="F1420" s="441"/>
      <c r="H1420" s="441"/>
      <c r="I1420" s="441"/>
      <c r="J1420" s="441"/>
      <c r="K1420" s="441"/>
      <c r="L1420" s="441"/>
      <c r="M1420" s="441"/>
      <c r="N1420" s="441"/>
      <c r="O1420" s="441"/>
      <c r="P1420" s="441"/>
      <c r="Q1420" s="441"/>
      <c r="R1420" s="441"/>
      <c r="S1420" s="441"/>
      <c r="T1420" s="441"/>
      <c r="U1420" s="441"/>
      <c r="V1420" s="441"/>
      <c r="W1420" s="441"/>
      <c r="X1420" s="441"/>
      <c r="Y1420" s="441"/>
      <c r="Z1420" s="441"/>
      <c r="AA1420" s="436"/>
      <c r="AB1420" s="436"/>
      <c r="AC1420" s="436"/>
      <c r="AD1420" s="436"/>
      <c r="AE1420" s="436"/>
      <c r="AF1420" s="436"/>
      <c r="AG1420" s="436"/>
      <c r="AH1420" s="436"/>
      <c r="AI1420" s="436"/>
      <c r="AJ1420" s="436"/>
      <c r="AK1420" s="436"/>
      <c r="AL1420" s="436"/>
      <c r="AM1420" s="436"/>
      <c r="AN1420" s="436"/>
    </row>
    <row r="1421" spans="1:40" ht="13">
      <c r="A1421" s="40"/>
      <c r="B1421" s="40"/>
      <c r="C1421" s="441"/>
      <c r="D1421" s="441"/>
      <c r="E1421" s="441"/>
      <c r="F1421" s="441"/>
      <c r="H1421" s="441"/>
      <c r="I1421" s="441"/>
      <c r="J1421" s="441"/>
      <c r="K1421" s="441"/>
      <c r="L1421" s="441"/>
      <c r="M1421" s="441"/>
      <c r="N1421" s="441"/>
      <c r="O1421" s="441"/>
      <c r="P1421" s="441"/>
      <c r="Q1421" s="441"/>
      <c r="R1421" s="441"/>
      <c r="S1421" s="441"/>
      <c r="T1421" s="441"/>
      <c r="U1421" s="441"/>
      <c r="V1421" s="441"/>
      <c r="W1421" s="441"/>
      <c r="X1421" s="441"/>
      <c r="Y1421" s="441"/>
      <c r="Z1421" s="441"/>
      <c r="AA1421" s="436"/>
      <c r="AB1421" s="436"/>
      <c r="AC1421" s="436"/>
      <c r="AD1421" s="436"/>
      <c r="AE1421" s="436"/>
      <c r="AF1421" s="436"/>
      <c r="AG1421" s="436"/>
      <c r="AH1421" s="436"/>
      <c r="AI1421" s="436"/>
      <c r="AJ1421" s="436"/>
      <c r="AK1421" s="436"/>
      <c r="AL1421" s="436"/>
      <c r="AM1421" s="436"/>
      <c r="AN1421" s="436"/>
    </row>
    <row r="1422" spans="1:40" ht="13">
      <c r="A1422" s="40"/>
      <c r="B1422" s="40"/>
      <c r="C1422" s="441"/>
      <c r="D1422" s="441"/>
      <c r="E1422" s="441"/>
      <c r="F1422" s="441"/>
      <c r="H1422" s="441"/>
      <c r="I1422" s="441"/>
      <c r="J1422" s="441"/>
      <c r="K1422" s="441"/>
      <c r="L1422" s="441"/>
      <c r="M1422" s="441"/>
      <c r="N1422" s="441"/>
      <c r="O1422" s="441"/>
      <c r="P1422" s="441"/>
      <c r="Q1422" s="441"/>
      <c r="R1422" s="441"/>
      <c r="S1422" s="441"/>
      <c r="T1422" s="441"/>
      <c r="U1422" s="441"/>
      <c r="V1422" s="441"/>
      <c r="W1422" s="441"/>
      <c r="X1422" s="441"/>
      <c r="Y1422" s="441"/>
      <c r="Z1422" s="441"/>
      <c r="AA1422" s="436"/>
      <c r="AB1422" s="436"/>
      <c r="AC1422" s="436"/>
      <c r="AD1422" s="436"/>
      <c r="AE1422" s="436"/>
      <c r="AF1422" s="436"/>
      <c r="AG1422" s="436"/>
      <c r="AH1422" s="436"/>
      <c r="AI1422" s="436"/>
      <c r="AJ1422" s="436"/>
      <c r="AK1422" s="436"/>
      <c r="AL1422" s="436"/>
      <c r="AM1422" s="436"/>
      <c r="AN1422" s="436"/>
    </row>
    <row r="1423" spans="1:40" ht="13">
      <c r="A1423" s="40"/>
      <c r="B1423" s="40"/>
      <c r="C1423" s="441"/>
      <c r="D1423" s="441"/>
      <c r="E1423" s="441"/>
      <c r="F1423" s="441"/>
      <c r="H1423" s="441"/>
      <c r="I1423" s="441"/>
      <c r="J1423" s="441"/>
      <c r="K1423" s="441"/>
      <c r="L1423" s="441"/>
      <c r="M1423" s="441"/>
      <c r="N1423" s="441"/>
      <c r="O1423" s="441"/>
      <c r="P1423" s="441"/>
      <c r="Q1423" s="441"/>
      <c r="R1423" s="441"/>
      <c r="S1423" s="441"/>
      <c r="T1423" s="441"/>
      <c r="U1423" s="441"/>
      <c r="V1423" s="441"/>
      <c r="W1423" s="441"/>
      <c r="X1423" s="441"/>
      <c r="Y1423" s="441"/>
      <c r="Z1423" s="441"/>
      <c r="AA1423" s="436"/>
      <c r="AB1423" s="436"/>
      <c r="AC1423" s="436"/>
      <c r="AD1423" s="436"/>
      <c r="AE1423" s="436"/>
      <c r="AF1423" s="436"/>
      <c r="AG1423" s="436"/>
      <c r="AH1423" s="436"/>
      <c r="AI1423" s="436"/>
      <c r="AJ1423" s="436"/>
      <c r="AK1423" s="436"/>
      <c r="AL1423" s="436"/>
      <c r="AM1423" s="436"/>
      <c r="AN1423" s="436"/>
    </row>
    <row r="1424" spans="1:40" ht="13">
      <c r="A1424" s="40"/>
      <c r="B1424" s="40"/>
      <c r="C1424" s="441"/>
      <c r="D1424" s="441"/>
      <c r="E1424" s="441"/>
      <c r="F1424" s="441"/>
      <c r="H1424" s="441"/>
      <c r="I1424" s="441"/>
      <c r="J1424" s="441"/>
      <c r="K1424" s="441"/>
      <c r="L1424" s="441"/>
      <c r="M1424" s="441"/>
      <c r="N1424" s="441"/>
      <c r="O1424" s="441"/>
      <c r="P1424" s="441"/>
      <c r="Q1424" s="441"/>
      <c r="R1424" s="441"/>
      <c r="S1424" s="441"/>
      <c r="T1424" s="441"/>
      <c r="U1424" s="441"/>
      <c r="V1424" s="441"/>
      <c r="W1424" s="441"/>
      <c r="X1424" s="441"/>
      <c r="Y1424" s="441"/>
      <c r="Z1424" s="441"/>
      <c r="AA1424" s="436"/>
      <c r="AB1424" s="436"/>
      <c r="AC1424" s="436"/>
      <c r="AD1424" s="436"/>
      <c r="AE1424" s="436"/>
      <c r="AF1424" s="436"/>
      <c r="AG1424" s="436"/>
      <c r="AH1424" s="436"/>
      <c r="AI1424" s="436"/>
      <c r="AJ1424" s="436"/>
      <c r="AK1424" s="436"/>
      <c r="AL1424" s="436"/>
      <c r="AM1424" s="436"/>
      <c r="AN1424" s="436"/>
    </row>
    <row r="1425" spans="1:40" ht="13">
      <c r="A1425" s="40"/>
      <c r="B1425" s="40"/>
      <c r="C1425" s="441"/>
      <c r="D1425" s="441"/>
      <c r="E1425" s="441"/>
      <c r="F1425" s="441"/>
      <c r="H1425" s="441"/>
      <c r="I1425" s="441"/>
      <c r="J1425" s="441"/>
      <c r="K1425" s="441"/>
      <c r="L1425" s="441"/>
      <c r="M1425" s="441"/>
      <c r="N1425" s="441"/>
      <c r="O1425" s="441"/>
      <c r="P1425" s="441"/>
      <c r="Q1425" s="441"/>
      <c r="R1425" s="441"/>
      <c r="S1425" s="441"/>
      <c r="T1425" s="441"/>
      <c r="U1425" s="441"/>
      <c r="V1425" s="441"/>
      <c r="W1425" s="441"/>
      <c r="X1425" s="441"/>
      <c r="Y1425" s="441"/>
      <c r="Z1425" s="441"/>
      <c r="AA1425" s="436"/>
      <c r="AB1425" s="436"/>
      <c r="AC1425" s="436"/>
      <c r="AD1425" s="436"/>
      <c r="AE1425" s="436"/>
      <c r="AF1425" s="436"/>
      <c r="AG1425" s="436"/>
      <c r="AH1425" s="436"/>
      <c r="AI1425" s="436"/>
      <c r="AJ1425" s="436"/>
      <c r="AK1425" s="436"/>
      <c r="AL1425" s="436"/>
      <c r="AM1425" s="436"/>
      <c r="AN1425" s="436"/>
    </row>
    <row r="1426" spans="1:40" ht="13">
      <c r="A1426" s="40"/>
      <c r="B1426" s="40"/>
      <c r="C1426" s="441"/>
      <c r="D1426" s="441"/>
      <c r="E1426" s="441"/>
      <c r="F1426" s="441"/>
      <c r="H1426" s="441"/>
      <c r="I1426" s="441"/>
      <c r="J1426" s="441"/>
      <c r="K1426" s="441"/>
      <c r="L1426" s="441"/>
      <c r="M1426" s="441"/>
      <c r="N1426" s="441"/>
      <c r="O1426" s="441"/>
      <c r="P1426" s="441"/>
      <c r="Q1426" s="441"/>
      <c r="R1426" s="441"/>
      <c r="S1426" s="441"/>
      <c r="T1426" s="441"/>
      <c r="U1426" s="441"/>
      <c r="V1426" s="441"/>
      <c r="W1426" s="441"/>
      <c r="X1426" s="441"/>
      <c r="Y1426" s="441"/>
      <c r="Z1426" s="441"/>
      <c r="AA1426" s="436"/>
      <c r="AB1426" s="436"/>
      <c r="AC1426" s="436"/>
      <c r="AD1426" s="436"/>
      <c r="AE1426" s="436"/>
      <c r="AF1426" s="436"/>
      <c r="AG1426" s="436"/>
      <c r="AH1426" s="436"/>
      <c r="AI1426" s="436"/>
      <c r="AJ1426" s="436"/>
      <c r="AK1426" s="436"/>
      <c r="AL1426" s="436"/>
      <c r="AM1426" s="436"/>
      <c r="AN1426" s="436"/>
    </row>
    <row r="1427" spans="1:40" ht="13">
      <c r="A1427" s="40"/>
      <c r="B1427" s="40"/>
      <c r="C1427" s="441"/>
      <c r="D1427" s="441"/>
      <c r="E1427" s="441"/>
      <c r="F1427" s="441"/>
      <c r="H1427" s="441"/>
      <c r="I1427" s="441"/>
      <c r="J1427" s="441"/>
      <c r="K1427" s="441"/>
      <c r="L1427" s="441"/>
      <c r="M1427" s="441"/>
      <c r="N1427" s="441"/>
      <c r="O1427" s="441"/>
      <c r="P1427" s="441"/>
      <c r="Q1427" s="441"/>
      <c r="R1427" s="441"/>
      <c r="S1427" s="441"/>
      <c r="T1427" s="441"/>
      <c r="U1427" s="441"/>
      <c r="V1427" s="441"/>
      <c r="W1427" s="441"/>
      <c r="X1427" s="441"/>
      <c r="Y1427" s="441"/>
      <c r="Z1427" s="441"/>
      <c r="AA1427" s="436"/>
      <c r="AB1427" s="436"/>
      <c r="AC1427" s="436"/>
      <c r="AD1427" s="436"/>
      <c r="AE1427" s="436"/>
      <c r="AF1427" s="436"/>
      <c r="AG1427" s="436"/>
      <c r="AH1427" s="436"/>
      <c r="AI1427" s="436"/>
      <c r="AJ1427" s="436"/>
      <c r="AK1427" s="436"/>
      <c r="AL1427" s="436"/>
      <c r="AM1427" s="436"/>
      <c r="AN1427" s="436"/>
    </row>
    <row r="1428" spans="1:40" ht="13">
      <c r="A1428" s="40"/>
      <c r="B1428" s="40"/>
      <c r="C1428" s="441"/>
      <c r="D1428" s="441"/>
      <c r="E1428" s="441"/>
      <c r="F1428" s="441"/>
      <c r="H1428" s="441"/>
      <c r="I1428" s="441"/>
      <c r="J1428" s="441"/>
      <c r="K1428" s="441"/>
      <c r="L1428" s="441"/>
      <c r="M1428" s="441"/>
      <c r="N1428" s="441"/>
      <c r="O1428" s="441"/>
      <c r="P1428" s="441"/>
      <c r="Q1428" s="441"/>
      <c r="R1428" s="441"/>
      <c r="S1428" s="441"/>
      <c r="T1428" s="441"/>
      <c r="U1428" s="441"/>
      <c r="V1428" s="441"/>
      <c r="W1428" s="441"/>
      <c r="X1428" s="441"/>
      <c r="Y1428" s="441"/>
      <c r="Z1428" s="441"/>
      <c r="AA1428" s="436"/>
      <c r="AB1428" s="436"/>
      <c r="AC1428" s="436"/>
      <c r="AD1428" s="436"/>
      <c r="AE1428" s="436"/>
      <c r="AF1428" s="436"/>
      <c r="AG1428" s="436"/>
      <c r="AH1428" s="436"/>
      <c r="AI1428" s="436"/>
      <c r="AJ1428" s="436"/>
      <c r="AK1428" s="436"/>
      <c r="AL1428" s="436"/>
      <c r="AM1428" s="436"/>
      <c r="AN1428" s="436"/>
    </row>
    <row r="1429" spans="1:40" ht="13">
      <c r="A1429" s="40"/>
      <c r="B1429" s="40"/>
      <c r="C1429" s="441"/>
      <c r="D1429" s="441"/>
      <c r="E1429" s="441"/>
      <c r="F1429" s="441"/>
      <c r="H1429" s="441"/>
      <c r="I1429" s="441"/>
      <c r="J1429" s="441"/>
      <c r="K1429" s="441"/>
      <c r="L1429" s="441"/>
      <c r="M1429" s="441"/>
      <c r="N1429" s="441"/>
      <c r="O1429" s="441"/>
      <c r="P1429" s="441"/>
      <c r="Q1429" s="441"/>
      <c r="R1429" s="441"/>
      <c r="S1429" s="441"/>
      <c r="T1429" s="441"/>
      <c r="U1429" s="441"/>
      <c r="V1429" s="441"/>
      <c r="W1429" s="441"/>
      <c r="X1429" s="441"/>
      <c r="Y1429" s="441"/>
      <c r="Z1429" s="441"/>
      <c r="AA1429" s="436"/>
      <c r="AB1429" s="436"/>
      <c r="AC1429" s="436"/>
      <c r="AD1429" s="436"/>
      <c r="AE1429" s="436"/>
      <c r="AF1429" s="436"/>
      <c r="AG1429" s="436"/>
      <c r="AH1429" s="436"/>
      <c r="AI1429" s="436"/>
      <c r="AJ1429" s="436"/>
      <c r="AK1429" s="436"/>
      <c r="AL1429" s="436"/>
      <c r="AM1429" s="436"/>
      <c r="AN1429" s="436"/>
    </row>
    <row r="1430" spans="1:40" ht="13">
      <c r="A1430" s="40"/>
      <c r="B1430" s="40"/>
      <c r="C1430" s="441"/>
      <c r="D1430" s="441"/>
      <c r="E1430" s="441"/>
      <c r="F1430" s="441"/>
      <c r="H1430" s="441"/>
      <c r="I1430" s="441"/>
      <c r="J1430" s="441"/>
      <c r="K1430" s="441"/>
      <c r="L1430" s="441"/>
      <c r="M1430" s="441"/>
      <c r="N1430" s="441"/>
      <c r="O1430" s="441"/>
      <c r="P1430" s="441"/>
      <c r="Q1430" s="441"/>
      <c r="R1430" s="441"/>
      <c r="S1430" s="441"/>
      <c r="T1430" s="441"/>
      <c r="U1430" s="441"/>
      <c r="V1430" s="441"/>
      <c r="W1430" s="441"/>
      <c r="X1430" s="441"/>
      <c r="Y1430" s="441"/>
      <c r="Z1430" s="441"/>
      <c r="AA1430" s="436"/>
      <c r="AB1430" s="436"/>
      <c r="AC1430" s="436"/>
      <c r="AD1430" s="436"/>
      <c r="AE1430" s="436"/>
      <c r="AF1430" s="436"/>
      <c r="AG1430" s="436"/>
      <c r="AH1430" s="436"/>
      <c r="AI1430" s="436"/>
      <c r="AJ1430" s="436"/>
      <c r="AK1430" s="436"/>
      <c r="AL1430" s="436"/>
      <c r="AM1430" s="436"/>
      <c r="AN1430" s="436"/>
    </row>
    <row r="1431" spans="1:40" ht="13">
      <c r="A1431" s="40"/>
      <c r="B1431" s="40"/>
      <c r="C1431" s="441"/>
      <c r="D1431" s="441"/>
      <c r="E1431" s="441"/>
      <c r="F1431" s="441"/>
      <c r="H1431" s="441"/>
      <c r="I1431" s="441"/>
      <c r="J1431" s="441"/>
      <c r="K1431" s="441"/>
      <c r="L1431" s="441"/>
      <c r="M1431" s="441"/>
      <c r="N1431" s="441"/>
      <c r="O1431" s="441"/>
      <c r="P1431" s="441"/>
      <c r="Q1431" s="441"/>
      <c r="R1431" s="441"/>
      <c r="S1431" s="441"/>
      <c r="T1431" s="441"/>
      <c r="U1431" s="441"/>
      <c r="V1431" s="441"/>
      <c r="W1431" s="441"/>
      <c r="X1431" s="441"/>
      <c r="Y1431" s="441"/>
      <c r="Z1431" s="441"/>
      <c r="AA1431" s="436"/>
      <c r="AB1431" s="436"/>
      <c r="AC1431" s="436"/>
      <c r="AD1431" s="436"/>
      <c r="AE1431" s="436"/>
      <c r="AF1431" s="436"/>
      <c r="AG1431" s="436"/>
      <c r="AH1431" s="436"/>
      <c r="AI1431" s="436"/>
      <c r="AJ1431" s="436"/>
      <c r="AK1431" s="436"/>
      <c r="AL1431" s="436"/>
      <c r="AM1431" s="436"/>
      <c r="AN1431" s="436"/>
    </row>
    <row r="1432" spans="1:40" ht="13">
      <c r="A1432" s="40"/>
      <c r="B1432" s="40"/>
      <c r="C1432" s="441"/>
      <c r="D1432" s="441"/>
      <c r="E1432" s="441"/>
      <c r="F1432" s="441"/>
      <c r="H1432" s="441"/>
      <c r="I1432" s="441"/>
      <c r="J1432" s="441"/>
      <c r="K1432" s="441"/>
      <c r="L1432" s="441"/>
      <c r="M1432" s="441"/>
      <c r="N1432" s="441"/>
      <c r="O1432" s="441"/>
      <c r="P1432" s="441"/>
      <c r="Q1432" s="441"/>
      <c r="R1432" s="441"/>
      <c r="S1432" s="441"/>
      <c r="T1432" s="441"/>
      <c r="U1432" s="441"/>
      <c r="V1432" s="441"/>
      <c r="W1432" s="441"/>
      <c r="X1432" s="441"/>
      <c r="Y1432" s="441"/>
      <c r="Z1432" s="441"/>
      <c r="AA1432" s="436"/>
      <c r="AB1432" s="436"/>
      <c r="AC1432" s="436"/>
      <c r="AD1432" s="436"/>
      <c r="AE1432" s="436"/>
      <c r="AF1432" s="436"/>
      <c r="AG1432" s="436"/>
      <c r="AH1432" s="436"/>
      <c r="AI1432" s="436"/>
      <c r="AJ1432" s="436"/>
      <c r="AK1432" s="436"/>
      <c r="AL1432" s="436"/>
      <c r="AM1432" s="436"/>
      <c r="AN1432" s="436"/>
    </row>
    <row r="1433" spans="1:40" ht="13">
      <c r="A1433" s="40"/>
      <c r="B1433" s="40"/>
      <c r="C1433" s="441"/>
      <c r="D1433" s="441"/>
      <c r="E1433" s="441"/>
      <c r="F1433" s="441"/>
      <c r="H1433" s="441"/>
      <c r="I1433" s="441"/>
      <c r="J1433" s="441"/>
      <c r="K1433" s="441"/>
      <c r="L1433" s="441"/>
      <c r="M1433" s="441"/>
      <c r="N1433" s="441"/>
      <c r="O1433" s="441"/>
      <c r="P1433" s="441"/>
      <c r="Q1433" s="441"/>
      <c r="R1433" s="441"/>
      <c r="S1433" s="441"/>
      <c r="T1433" s="441"/>
      <c r="U1433" s="441"/>
      <c r="V1433" s="441"/>
      <c r="W1433" s="441"/>
      <c r="X1433" s="441"/>
      <c r="Y1433" s="441"/>
      <c r="Z1433" s="441"/>
      <c r="AA1433" s="436"/>
      <c r="AB1433" s="436"/>
      <c r="AC1433" s="436"/>
      <c r="AD1433" s="436"/>
      <c r="AE1433" s="436"/>
      <c r="AF1433" s="436"/>
      <c r="AG1433" s="436"/>
      <c r="AH1433" s="436"/>
      <c r="AI1433" s="436"/>
      <c r="AJ1433" s="436"/>
      <c r="AK1433" s="436"/>
      <c r="AL1433" s="436"/>
      <c r="AM1433" s="436"/>
      <c r="AN1433" s="436"/>
    </row>
    <row r="1434" spans="1:40" ht="13">
      <c r="A1434" s="40"/>
      <c r="B1434" s="40"/>
      <c r="C1434" s="441"/>
      <c r="D1434" s="441"/>
      <c r="E1434" s="441"/>
      <c r="F1434" s="441"/>
      <c r="H1434" s="441"/>
      <c r="I1434" s="441"/>
      <c r="J1434" s="441"/>
      <c r="K1434" s="441"/>
      <c r="L1434" s="441"/>
      <c r="M1434" s="441"/>
      <c r="N1434" s="441"/>
      <c r="O1434" s="441"/>
      <c r="P1434" s="441"/>
      <c r="Q1434" s="441"/>
      <c r="R1434" s="441"/>
      <c r="S1434" s="441"/>
      <c r="T1434" s="441"/>
      <c r="U1434" s="441"/>
      <c r="V1434" s="441"/>
      <c r="W1434" s="441"/>
      <c r="X1434" s="441"/>
      <c r="Y1434" s="441"/>
      <c r="Z1434" s="441"/>
      <c r="AA1434" s="436"/>
      <c r="AB1434" s="436"/>
      <c r="AC1434" s="436"/>
      <c r="AD1434" s="436"/>
      <c r="AE1434" s="436"/>
      <c r="AF1434" s="436"/>
      <c r="AG1434" s="436"/>
      <c r="AH1434" s="436"/>
      <c r="AI1434" s="436"/>
      <c r="AJ1434" s="436"/>
      <c r="AK1434" s="436"/>
      <c r="AL1434" s="436"/>
      <c r="AM1434" s="436"/>
      <c r="AN1434" s="436"/>
    </row>
    <row r="1435" spans="1:40" ht="13">
      <c r="A1435" s="40"/>
      <c r="B1435" s="40"/>
      <c r="C1435" s="441"/>
      <c r="D1435" s="441"/>
      <c r="E1435" s="441"/>
      <c r="F1435" s="441"/>
      <c r="H1435" s="441"/>
      <c r="I1435" s="441"/>
      <c r="J1435" s="441"/>
      <c r="K1435" s="441"/>
      <c r="L1435" s="441"/>
      <c r="M1435" s="441"/>
      <c r="N1435" s="441"/>
      <c r="O1435" s="441"/>
      <c r="P1435" s="441"/>
      <c r="Q1435" s="441"/>
      <c r="R1435" s="441"/>
      <c r="S1435" s="441"/>
      <c r="T1435" s="441"/>
      <c r="U1435" s="441"/>
      <c r="V1435" s="441"/>
      <c r="W1435" s="441"/>
      <c r="X1435" s="441"/>
      <c r="Y1435" s="441"/>
      <c r="Z1435" s="441"/>
      <c r="AA1435" s="436"/>
      <c r="AB1435" s="436"/>
      <c r="AC1435" s="436"/>
      <c r="AD1435" s="436"/>
      <c r="AE1435" s="436"/>
      <c r="AF1435" s="436"/>
      <c r="AG1435" s="436"/>
      <c r="AH1435" s="436"/>
      <c r="AI1435" s="436"/>
      <c r="AJ1435" s="436"/>
      <c r="AK1435" s="436"/>
      <c r="AL1435" s="436"/>
      <c r="AM1435" s="436"/>
      <c r="AN1435" s="436"/>
    </row>
    <row r="1436" spans="1:40" ht="13">
      <c r="A1436" s="40"/>
      <c r="B1436" s="40"/>
      <c r="C1436" s="441"/>
      <c r="D1436" s="441"/>
      <c r="E1436" s="441"/>
      <c r="F1436" s="441"/>
      <c r="H1436" s="441"/>
      <c r="I1436" s="441"/>
      <c r="J1436" s="441"/>
      <c r="K1436" s="441"/>
      <c r="L1436" s="441"/>
      <c r="M1436" s="441"/>
      <c r="N1436" s="441"/>
      <c r="O1436" s="441"/>
      <c r="P1436" s="441"/>
      <c r="Q1436" s="441"/>
      <c r="R1436" s="441"/>
      <c r="S1436" s="441"/>
      <c r="T1436" s="441"/>
      <c r="U1436" s="441"/>
      <c r="V1436" s="441"/>
      <c r="W1436" s="441"/>
      <c r="X1436" s="441"/>
      <c r="Y1436" s="441"/>
      <c r="Z1436" s="441"/>
      <c r="AA1436" s="436"/>
      <c r="AB1436" s="436"/>
      <c r="AC1436" s="436"/>
      <c r="AD1436" s="436"/>
      <c r="AE1436" s="436"/>
      <c r="AF1436" s="436"/>
      <c r="AG1436" s="436"/>
      <c r="AH1436" s="436"/>
      <c r="AI1436" s="436"/>
      <c r="AJ1436" s="436"/>
      <c r="AK1436" s="436"/>
      <c r="AL1436" s="436"/>
      <c r="AM1436" s="436"/>
      <c r="AN1436" s="436"/>
    </row>
    <row r="1437" spans="1:40" ht="13">
      <c r="A1437" s="40"/>
      <c r="B1437" s="40"/>
      <c r="C1437" s="441"/>
      <c r="D1437" s="441"/>
      <c r="E1437" s="441"/>
      <c r="F1437" s="441"/>
      <c r="H1437" s="441"/>
      <c r="I1437" s="441"/>
      <c r="J1437" s="441"/>
      <c r="K1437" s="441"/>
      <c r="L1437" s="441"/>
      <c r="M1437" s="441"/>
      <c r="N1437" s="441"/>
      <c r="O1437" s="441"/>
      <c r="P1437" s="441"/>
      <c r="Q1437" s="441"/>
      <c r="R1437" s="441"/>
      <c r="S1437" s="441"/>
      <c r="T1437" s="441"/>
      <c r="U1437" s="441"/>
      <c r="V1437" s="441"/>
      <c r="W1437" s="441"/>
      <c r="X1437" s="441"/>
      <c r="Y1437" s="441"/>
      <c r="Z1437" s="441"/>
      <c r="AA1437" s="436"/>
      <c r="AB1437" s="436"/>
      <c r="AC1437" s="436"/>
      <c r="AD1437" s="436"/>
      <c r="AE1437" s="436"/>
      <c r="AF1437" s="436"/>
      <c r="AG1437" s="436"/>
      <c r="AH1437" s="436"/>
      <c r="AI1437" s="436"/>
      <c r="AJ1437" s="436"/>
      <c r="AK1437" s="436"/>
      <c r="AL1437" s="436"/>
      <c r="AM1437" s="436"/>
      <c r="AN1437" s="436"/>
    </row>
    <row r="1438" spans="1:40" ht="13">
      <c r="A1438" s="40"/>
      <c r="B1438" s="40"/>
      <c r="C1438" s="441"/>
      <c r="D1438" s="441"/>
      <c r="E1438" s="441"/>
      <c r="F1438" s="441"/>
      <c r="H1438" s="441"/>
      <c r="I1438" s="441"/>
      <c r="J1438" s="441"/>
      <c r="K1438" s="441"/>
      <c r="L1438" s="441"/>
      <c r="M1438" s="441"/>
      <c r="N1438" s="441"/>
      <c r="O1438" s="441"/>
      <c r="P1438" s="441"/>
      <c r="Q1438" s="441"/>
      <c r="R1438" s="441"/>
      <c r="S1438" s="441"/>
      <c r="T1438" s="441"/>
      <c r="U1438" s="441"/>
      <c r="V1438" s="441"/>
      <c r="W1438" s="441"/>
      <c r="X1438" s="441"/>
      <c r="Y1438" s="441"/>
      <c r="Z1438" s="441"/>
      <c r="AA1438" s="436"/>
      <c r="AB1438" s="436"/>
      <c r="AC1438" s="436"/>
      <c r="AD1438" s="436"/>
      <c r="AE1438" s="436"/>
      <c r="AF1438" s="436"/>
      <c r="AG1438" s="436"/>
      <c r="AH1438" s="436"/>
      <c r="AI1438" s="436"/>
      <c r="AJ1438" s="436"/>
      <c r="AK1438" s="436"/>
      <c r="AL1438" s="436"/>
      <c r="AM1438" s="436"/>
      <c r="AN1438" s="436"/>
    </row>
    <row r="1439" spans="1:40" ht="13">
      <c r="A1439" s="40"/>
      <c r="B1439" s="40"/>
      <c r="C1439" s="441"/>
      <c r="D1439" s="441"/>
      <c r="E1439" s="441"/>
      <c r="F1439" s="441"/>
      <c r="H1439" s="441"/>
      <c r="I1439" s="441"/>
      <c r="J1439" s="441"/>
      <c r="K1439" s="441"/>
      <c r="L1439" s="441"/>
      <c r="M1439" s="441"/>
      <c r="N1439" s="441"/>
      <c r="O1439" s="441"/>
      <c r="P1439" s="441"/>
      <c r="Q1439" s="441"/>
      <c r="R1439" s="441"/>
      <c r="S1439" s="441"/>
      <c r="T1439" s="441"/>
      <c r="U1439" s="441"/>
      <c r="V1439" s="441"/>
      <c r="W1439" s="441"/>
      <c r="X1439" s="441"/>
      <c r="Y1439" s="441"/>
      <c r="Z1439" s="441"/>
      <c r="AA1439" s="436"/>
      <c r="AB1439" s="436"/>
      <c r="AC1439" s="436"/>
      <c r="AD1439" s="436"/>
      <c r="AE1439" s="436"/>
      <c r="AF1439" s="436"/>
      <c r="AG1439" s="436"/>
      <c r="AH1439" s="436"/>
      <c r="AI1439" s="436"/>
      <c r="AJ1439" s="436"/>
      <c r="AK1439" s="436"/>
      <c r="AL1439" s="436"/>
      <c r="AM1439" s="436"/>
      <c r="AN1439" s="436"/>
    </row>
    <row r="1440" spans="1:40" ht="13">
      <c r="A1440" s="40"/>
      <c r="B1440" s="40"/>
      <c r="C1440" s="441"/>
      <c r="D1440" s="441"/>
      <c r="E1440" s="441"/>
      <c r="F1440" s="441"/>
      <c r="H1440" s="441"/>
      <c r="I1440" s="441"/>
      <c r="J1440" s="441"/>
      <c r="K1440" s="441"/>
      <c r="L1440" s="441"/>
      <c r="M1440" s="441"/>
      <c r="N1440" s="441"/>
      <c r="O1440" s="441"/>
      <c r="P1440" s="441"/>
      <c r="Q1440" s="441"/>
      <c r="R1440" s="441"/>
      <c r="S1440" s="441"/>
      <c r="T1440" s="441"/>
      <c r="U1440" s="441"/>
      <c r="V1440" s="441"/>
      <c r="W1440" s="441"/>
      <c r="X1440" s="441"/>
      <c r="Y1440" s="441"/>
      <c r="Z1440" s="441"/>
      <c r="AA1440" s="436"/>
      <c r="AB1440" s="436"/>
      <c r="AC1440" s="436"/>
      <c r="AD1440" s="436"/>
      <c r="AE1440" s="436"/>
      <c r="AF1440" s="436"/>
      <c r="AG1440" s="436"/>
      <c r="AH1440" s="436"/>
      <c r="AI1440" s="436"/>
      <c r="AJ1440" s="436"/>
      <c r="AK1440" s="436"/>
      <c r="AL1440" s="436"/>
      <c r="AM1440" s="436"/>
      <c r="AN1440" s="436"/>
    </row>
    <row r="1441" spans="1:40" ht="13">
      <c r="A1441" s="40"/>
      <c r="B1441" s="40"/>
      <c r="C1441" s="441"/>
      <c r="D1441" s="441"/>
      <c r="E1441" s="441"/>
      <c r="F1441" s="441"/>
      <c r="H1441" s="441"/>
      <c r="I1441" s="441"/>
      <c r="J1441" s="441"/>
      <c r="K1441" s="441"/>
      <c r="L1441" s="441"/>
      <c r="M1441" s="441"/>
      <c r="N1441" s="441"/>
      <c r="O1441" s="441"/>
      <c r="P1441" s="441"/>
      <c r="Q1441" s="441"/>
      <c r="R1441" s="441"/>
      <c r="S1441" s="441"/>
      <c r="T1441" s="441"/>
      <c r="U1441" s="441"/>
      <c r="V1441" s="441"/>
      <c r="W1441" s="441"/>
      <c r="X1441" s="441"/>
      <c r="Y1441" s="441"/>
      <c r="Z1441" s="441"/>
      <c r="AA1441" s="436"/>
      <c r="AB1441" s="436"/>
      <c r="AC1441" s="436"/>
      <c r="AD1441" s="436"/>
      <c r="AE1441" s="436"/>
      <c r="AF1441" s="436"/>
      <c r="AG1441" s="436"/>
      <c r="AH1441" s="436"/>
      <c r="AI1441" s="436"/>
      <c r="AJ1441" s="436"/>
      <c r="AK1441" s="436"/>
      <c r="AL1441" s="436"/>
      <c r="AM1441" s="436"/>
      <c r="AN1441" s="436"/>
    </row>
    <row r="1442" spans="1:40" ht="13">
      <c r="A1442" s="40"/>
      <c r="B1442" s="40"/>
      <c r="C1442" s="441"/>
      <c r="D1442" s="441"/>
      <c r="E1442" s="441"/>
      <c r="F1442" s="441"/>
      <c r="H1442" s="441"/>
      <c r="I1442" s="441"/>
      <c r="J1442" s="441"/>
      <c r="K1442" s="441"/>
      <c r="L1442" s="441"/>
      <c r="M1442" s="441"/>
      <c r="N1442" s="441"/>
      <c r="O1442" s="441"/>
      <c r="P1442" s="441"/>
      <c r="Q1442" s="441"/>
      <c r="R1442" s="441"/>
      <c r="S1442" s="441"/>
      <c r="T1442" s="441"/>
      <c r="U1442" s="441"/>
      <c r="V1442" s="441"/>
      <c r="W1442" s="441"/>
      <c r="X1442" s="441"/>
      <c r="Y1442" s="441"/>
      <c r="Z1442" s="441"/>
      <c r="AA1442" s="436"/>
      <c r="AB1442" s="436"/>
      <c r="AC1442" s="436"/>
      <c r="AD1442" s="436"/>
      <c r="AE1442" s="436"/>
      <c r="AF1442" s="436"/>
      <c r="AG1442" s="436"/>
      <c r="AH1442" s="436"/>
      <c r="AI1442" s="436"/>
      <c r="AJ1442" s="436"/>
      <c r="AK1442" s="436"/>
      <c r="AL1442" s="436"/>
      <c r="AM1442" s="436"/>
      <c r="AN1442" s="436"/>
    </row>
    <row r="1443" spans="1:40" ht="13">
      <c r="A1443" s="40"/>
      <c r="B1443" s="40"/>
      <c r="C1443" s="441"/>
      <c r="D1443" s="441"/>
      <c r="E1443" s="441"/>
      <c r="F1443" s="441"/>
      <c r="H1443" s="441"/>
      <c r="I1443" s="441"/>
      <c r="J1443" s="441"/>
      <c r="K1443" s="441"/>
      <c r="L1443" s="441"/>
      <c r="M1443" s="441"/>
      <c r="N1443" s="441"/>
      <c r="O1443" s="441"/>
      <c r="P1443" s="441"/>
      <c r="Q1443" s="441"/>
      <c r="R1443" s="441"/>
      <c r="S1443" s="441"/>
      <c r="T1443" s="441"/>
      <c r="U1443" s="441"/>
      <c r="V1443" s="441"/>
      <c r="W1443" s="441"/>
      <c r="X1443" s="441"/>
      <c r="Y1443" s="441"/>
      <c r="Z1443" s="441"/>
      <c r="AA1443" s="436"/>
      <c r="AB1443" s="436"/>
      <c r="AC1443" s="436"/>
      <c r="AD1443" s="436"/>
      <c r="AE1443" s="436"/>
      <c r="AF1443" s="436"/>
      <c r="AG1443" s="436"/>
      <c r="AH1443" s="436"/>
      <c r="AI1443" s="436"/>
      <c r="AJ1443" s="436"/>
      <c r="AK1443" s="436"/>
      <c r="AL1443" s="436"/>
      <c r="AM1443" s="436"/>
      <c r="AN1443" s="436"/>
    </row>
    <row r="1444" spans="1:40" ht="13">
      <c r="A1444" s="40"/>
      <c r="B1444" s="40"/>
      <c r="C1444" s="441"/>
      <c r="D1444" s="441"/>
      <c r="E1444" s="441"/>
      <c r="F1444" s="441"/>
      <c r="H1444" s="441"/>
      <c r="I1444" s="441"/>
      <c r="J1444" s="441"/>
      <c r="K1444" s="441"/>
      <c r="L1444" s="441"/>
      <c r="M1444" s="441"/>
      <c r="N1444" s="441"/>
      <c r="O1444" s="441"/>
      <c r="P1444" s="441"/>
      <c r="Q1444" s="441"/>
      <c r="R1444" s="441"/>
      <c r="S1444" s="441"/>
      <c r="T1444" s="441"/>
      <c r="U1444" s="441"/>
      <c r="V1444" s="441"/>
      <c r="W1444" s="441"/>
      <c r="X1444" s="441"/>
      <c r="Y1444" s="441"/>
      <c r="Z1444" s="441"/>
      <c r="AA1444" s="436"/>
      <c r="AB1444" s="436"/>
      <c r="AC1444" s="436"/>
      <c r="AD1444" s="436"/>
      <c r="AE1444" s="436"/>
      <c r="AF1444" s="436"/>
      <c r="AG1444" s="436"/>
      <c r="AH1444" s="436"/>
      <c r="AI1444" s="436"/>
      <c r="AJ1444" s="436"/>
      <c r="AK1444" s="436"/>
      <c r="AL1444" s="436"/>
      <c r="AM1444" s="436"/>
      <c r="AN1444" s="436"/>
    </row>
    <row r="1445" spans="1:40" ht="13">
      <c r="A1445" s="40"/>
      <c r="B1445" s="40"/>
      <c r="C1445" s="441"/>
      <c r="D1445" s="441"/>
      <c r="E1445" s="441"/>
      <c r="F1445" s="441"/>
      <c r="H1445" s="441"/>
      <c r="I1445" s="441"/>
      <c r="J1445" s="441"/>
      <c r="K1445" s="441"/>
      <c r="L1445" s="441"/>
      <c r="M1445" s="441"/>
      <c r="N1445" s="441"/>
      <c r="O1445" s="441"/>
      <c r="P1445" s="441"/>
      <c r="Q1445" s="441"/>
      <c r="R1445" s="441"/>
      <c r="S1445" s="441"/>
      <c r="T1445" s="441"/>
      <c r="U1445" s="441"/>
      <c r="V1445" s="441"/>
      <c r="W1445" s="441"/>
      <c r="X1445" s="441"/>
      <c r="Y1445" s="441"/>
      <c r="Z1445" s="441"/>
      <c r="AA1445" s="436"/>
      <c r="AB1445" s="436"/>
      <c r="AC1445" s="436"/>
      <c r="AD1445" s="436"/>
      <c r="AE1445" s="436"/>
      <c r="AF1445" s="436"/>
      <c r="AG1445" s="436"/>
      <c r="AH1445" s="436"/>
      <c r="AI1445" s="436"/>
      <c r="AJ1445" s="436"/>
      <c r="AK1445" s="436"/>
      <c r="AL1445" s="436"/>
      <c r="AM1445" s="436"/>
      <c r="AN1445" s="436"/>
    </row>
    <row r="1446" spans="1:40" ht="13">
      <c r="A1446" s="40"/>
      <c r="B1446" s="40"/>
      <c r="C1446" s="441"/>
      <c r="D1446" s="441"/>
      <c r="E1446" s="441"/>
      <c r="F1446" s="441"/>
      <c r="H1446" s="441"/>
      <c r="I1446" s="441"/>
      <c r="J1446" s="441"/>
      <c r="K1446" s="441"/>
      <c r="L1446" s="441"/>
      <c r="M1446" s="441"/>
      <c r="N1446" s="441"/>
      <c r="O1446" s="441"/>
      <c r="P1446" s="441"/>
      <c r="Q1446" s="441"/>
      <c r="R1446" s="441"/>
      <c r="S1446" s="441"/>
      <c r="T1446" s="441"/>
      <c r="U1446" s="441"/>
      <c r="V1446" s="441"/>
      <c r="W1446" s="441"/>
      <c r="X1446" s="441"/>
      <c r="Y1446" s="441"/>
      <c r="Z1446" s="441"/>
      <c r="AA1446" s="436"/>
      <c r="AB1446" s="436"/>
      <c r="AC1446" s="436"/>
      <c r="AD1446" s="436"/>
      <c r="AE1446" s="436"/>
      <c r="AF1446" s="436"/>
      <c r="AG1446" s="436"/>
      <c r="AH1446" s="436"/>
      <c r="AI1446" s="436"/>
      <c r="AJ1446" s="436"/>
      <c r="AK1446" s="436"/>
      <c r="AL1446" s="436"/>
      <c r="AM1446" s="436"/>
      <c r="AN1446" s="436"/>
    </row>
    <row r="1447" spans="1:40" ht="13">
      <c r="A1447" s="40"/>
      <c r="B1447" s="40"/>
      <c r="C1447" s="441"/>
      <c r="D1447" s="441"/>
      <c r="E1447" s="441"/>
      <c r="F1447" s="441"/>
      <c r="H1447" s="441"/>
      <c r="I1447" s="441"/>
      <c r="J1447" s="441"/>
      <c r="K1447" s="441"/>
      <c r="L1447" s="441"/>
      <c r="M1447" s="441"/>
      <c r="N1447" s="441"/>
      <c r="O1447" s="441"/>
      <c r="P1447" s="441"/>
      <c r="Q1447" s="441"/>
      <c r="R1447" s="441"/>
      <c r="S1447" s="441"/>
      <c r="T1447" s="441"/>
      <c r="U1447" s="441"/>
      <c r="V1447" s="441"/>
      <c r="W1447" s="441"/>
      <c r="X1447" s="441"/>
      <c r="Y1447" s="441"/>
      <c r="Z1447" s="441"/>
      <c r="AA1447" s="436"/>
      <c r="AB1447" s="436"/>
      <c r="AC1447" s="436"/>
      <c r="AD1447" s="436"/>
      <c r="AE1447" s="436"/>
      <c r="AF1447" s="436"/>
      <c r="AG1447" s="436"/>
      <c r="AH1447" s="436"/>
      <c r="AI1447" s="436"/>
      <c r="AJ1447" s="436"/>
      <c r="AK1447" s="436"/>
      <c r="AL1447" s="436"/>
      <c r="AM1447" s="436"/>
      <c r="AN1447" s="436"/>
    </row>
    <row r="1448" spans="1:40" ht="13">
      <c r="A1448" s="40"/>
      <c r="B1448" s="40"/>
      <c r="C1448" s="441"/>
      <c r="D1448" s="441"/>
      <c r="E1448" s="441"/>
      <c r="F1448" s="441"/>
      <c r="H1448" s="441"/>
      <c r="I1448" s="441"/>
      <c r="J1448" s="441"/>
      <c r="K1448" s="441"/>
      <c r="L1448" s="441"/>
      <c r="M1448" s="441"/>
      <c r="N1448" s="441"/>
      <c r="O1448" s="441"/>
      <c r="P1448" s="441"/>
      <c r="Q1448" s="441"/>
      <c r="R1448" s="441"/>
      <c r="S1448" s="441"/>
      <c r="T1448" s="441"/>
      <c r="U1448" s="441"/>
      <c r="V1448" s="441"/>
      <c r="W1448" s="441"/>
      <c r="X1448" s="441"/>
      <c r="Y1448" s="441"/>
      <c r="Z1448" s="441"/>
      <c r="AA1448" s="436"/>
      <c r="AB1448" s="436"/>
      <c r="AC1448" s="436"/>
      <c r="AD1448" s="436"/>
      <c r="AE1448" s="436"/>
      <c r="AF1448" s="436"/>
      <c r="AG1448" s="436"/>
      <c r="AH1448" s="436"/>
      <c r="AI1448" s="436"/>
      <c r="AJ1448" s="436"/>
      <c r="AK1448" s="436"/>
      <c r="AL1448" s="436"/>
      <c r="AM1448" s="436"/>
      <c r="AN1448" s="436"/>
    </row>
    <row r="1449" spans="1:40" ht="13">
      <c r="A1449" s="40"/>
      <c r="B1449" s="40"/>
      <c r="C1449" s="441"/>
      <c r="D1449" s="441"/>
      <c r="E1449" s="441"/>
      <c r="F1449" s="441"/>
      <c r="H1449" s="441"/>
      <c r="I1449" s="441"/>
      <c r="J1449" s="441"/>
      <c r="K1449" s="441"/>
      <c r="L1449" s="441"/>
      <c r="M1449" s="441"/>
      <c r="N1449" s="441"/>
      <c r="O1449" s="441"/>
      <c r="P1449" s="441"/>
      <c r="Q1449" s="441"/>
      <c r="R1449" s="441"/>
      <c r="S1449" s="441"/>
      <c r="T1449" s="441"/>
      <c r="U1449" s="441"/>
      <c r="V1449" s="441"/>
      <c r="W1449" s="441"/>
      <c r="X1449" s="441"/>
      <c r="Y1449" s="441"/>
      <c r="Z1449" s="441"/>
      <c r="AA1449" s="436"/>
      <c r="AB1449" s="436"/>
      <c r="AC1449" s="436"/>
      <c r="AD1449" s="436"/>
      <c r="AE1449" s="436"/>
      <c r="AF1449" s="436"/>
      <c r="AG1449" s="436"/>
      <c r="AH1449" s="436"/>
      <c r="AI1449" s="436"/>
      <c r="AJ1449" s="436"/>
      <c r="AK1449" s="436"/>
      <c r="AL1449" s="436"/>
      <c r="AM1449" s="436"/>
      <c r="AN1449" s="436"/>
    </row>
    <row r="1450" spans="1:40" ht="13">
      <c r="A1450" s="40"/>
      <c r="B1450" s="40"/>
      <c r="C1450" s="441"/>
      <c r="D1450" s="441"/>
      <c r="E1450" s="441"/>
      <c r="F1450" s="441"/>
      <c r="H1450" s="441"/>
      <c r="I1450" s="441"/>
      <c r="J1450" s="441"/>
      <c r="K1450" s="441"/>
      <c r="L1450" s="441"/>
      <c r="M1450" s="441"/>
      <c r="N1450" s="441"/>
      <c r="O1450" s="441"/>
      <c r="P1450" s="441"/>
      <c r="Q1450" s="441"/>
      <c r="R1450" s="441"/>
      <c r="S1450" s="441"/>
      <c r="T1450" s="441"/>
      <c r="U1450" s="441"/>
      <c r="V1450" s="441"/>
      <c r="W1450" s="441"/>
      <c r="X1450" s="441"/>
      <c r="Y1450" s="441"/>
      <c r="Z1450" s="441"/>
      <c r="AA1450" s="436"/>
      <c r="AB1450" s="436"/>
      <c r="AC1450" s="436"/>
      <c r="AD1450" s="436"/>
      <c r="AE1450" s="436"/>
      <c r="AF1450" s="436"/>
      <c r="AG1450" s="436"/>
      <c r="AH1450" s="436"/>
      <c r="AI1450" s="436"/>
      <c r="AJ1450" s="436"/>
      <c r="AK1450" s="436"/>
      <c r="AL1450" s="436"/>
      <c r="AM1450" s="436"/>
      <c r="AN1450" s="436"/>
    </row>
    <row r="1451" spans="1:40" ht="13">
      <c r="A1451" s="40"/>
      <c r="B1451" s="40"/>
      <c r="C1451" s="441"/>
      <c r="D1451" s="441"/>
      <c r="E1451" s="441"/>
      <c r="F1451" s="441"/>
      <c r="H1451" s="441"/>
      <c r="I1451" s="441"/>
      <c r="J1451" s="441"/>
      <c r="K1451" s="441"/>
      <c r="L1451" s="441"/>
      <c r="M1451" s="441"/>
      <c r="N1451" s="441"/>
      <c r="O1451" s="441"/>
      <c r="P1451" s="441"/>
      <c r="Q1451" s="441"/>
      <c r="R1451" s="441"/>
      <c r="S1451" s="441"/>
      <c r="T1451" s="441"/>
      <c r="U1451" s="441"/>
      <c r="V1451" s="441"/>
      <c r="W1451" s="441"/>
      <c r="X1451" s="441"/>
      <c r="Y1451" s="441"/>
      <c r="Z1451" s="441"/>
      <c r="AA1451" s="436"/>
      <c r="AB1451" s="436"/>
      <c r="AC1451" s="436"/>
      <c r="AD1451" s="436"/>
      <c r="AE1451" s="436"/>
      <c r="AF1451" s="436"/>
      <c r="AG1451" s="436"/>
      <c r="AH1451" s="436"/>
      <c r="AI1451" s="436"/>
      <c r="AJ1451" s="436"/>
      <c r="AK1451" s="436"/>
      <c r="AL1451" s="436"/>
      <c r="AM1451" s="436"/>
      <c r="AN1451" s="436"/>
    </row>
    <row r="1452" spans="1:40" ht="13">
      <c r="A1452" s="40"/>
      <c r="B1452" s="40"/>
      <c r="C1452" s="441"/>
      <c r="D1452" s="441"/>
      <c r="E1452" s="441"/>
      <c r="F1452" s="441"/>
      <c r="H1452" s="441"/>
      <c r="I1452" s="441"/>
      <c r="J1452" s="441"/>
      <c r="K1452" s="441"/>
      <c r="L1452" s="441"/>
      <c r="M1452" s="441"/>
      <c r="N1452" s="441"/>
      <c r="O1452" s="441"/>
      <c r="P1452" s="441"/>
      <c r="Q1452" s="441"/>
      <c r="R1452" s="441"/>
      <c r="S1452" s="441"/>
      <c r="T1452" s="441"/>
      <c r="U1452" s="441"/>
      <c r="V1452" s="441"/>
      <c r="W1452" s="441"/>
      <c r="X1452" s="441"/>
      <c r="Y1452" s="441"/>
      <c r="Z1452" s="441"/>
      <c r="AA1452" s="436"/>
      <c r="AB1452" s="436"/>
      <c r="AC1452" s="436"/>
      <c r="AD1452" s="436"/>
      <c r="AE1452" s="436"/>
      <c r="AF1452" s="436"/>
      <c r="AG1452" s="436"/>
      <c r="AH1452" s="436"/>
      <c r="AI1452" s="436"/>
      <c r="AJ1452" s="436"/>
      <c r="AK1452" s="436"/>
      <c r="AL1452" s="436"/>
      <c r="AM1452" s="436"/>
      <c r="AN1452" s="436"/>
    </row>
    <row r="1453" spans="1:40" ht="13">
      <c r="A1453" s="40"/>
      <c r="B1453" s="40"/>
      <c r="C1453" s="441"/>
      <c r="D1453" s="441"/>
      <c r="E1453" s="441"/>
      <c r="F1453" s="441"/>
      <c r="H1453" s="441"/>
      <c r="I1453" s="441"/>
      <c r="J1453" s="441"/>
      <c r="K1453" s="441"/>
      <c r="L1453" s="441"/>
      <c r="M1453" s="441"/>
      <c r="N1453" s="441"/>
      <c r="O1453" s="441"/>
      <c r="P1453" s="441"/>
      <c r="Q1453" s="441"/>
      <c r="R1453" s="441"/>
      <c r="S1453" s="441"/>
      <c r="T1453" s="441"/>
      <c r="U1453" s="441"/>
      <c r="V1453" s="441"/>
      <c r="W1453" s="441"/>
      <c r="X1453" s="441"/>
      <c r="Y1453" s="441"/>
      <c r="Z1453" s="441"/>
      <c r="AA1453" s="436"/>
      <c r="AB1453" s="436"/>
      <c r="AC1453" s="436"/>
      <c r="AD1453" s="436"/>
      <c r="AE1453" s="436"/>
      <c r="AF1453" s="436"/>
      <c r="AG1453" s="436"/>
      <c r="AH1453" s="436"/>
      <c r="AI1453" s="436"/>
      <c r="AJ1453" s="436"/>
      <c r="AK1453" s="436"/>
      <c r="AL1453" s="436"/>
      <c r="AM1453" s="436"/>
      <c r="AN1453" s="436"/>
    </row>
    <row r="1454" spans="1:40" ht="13">
      <c r="A1454" s="40"/>
      <c r="B1454" s="40"/>
      <c r="C1454" s="441"/>
      <c r="D1454" s="441"/>
      <c r="E1454" s="441"/>
      <c r="F1454" s="441"/>
      <c r="H1454" s="441"/>
      <c r="I1454" s="441"/>
      <c r="J1454" s="441"/>
      <c r="K1454" s="441"/>
      <c r="L1454" s="441"/>
      <c r="M1454" s="441"/>
      <c r="N1454" s="441"/>
      <c r="O1454" s="441"/>
      <c r="P1454" s="441"/>
      <c r="Q1454" s="441"/>
      <c r="R1454" s="441"/>
      <c r="S1454" s="441"/>
      <c r="T1454" s="441"/>
      <c r="U1454" s="441"/>
      <c r="V1454" s="441"/>
      <c r="W1454" s="441"/>
      <c r="X1454" s="441"/>
      <c r="Y1454" s="441"/>
      <c r="Z1454" s="441"/>
      <c r="AA1454" s="436"/>
      <c r="AB1454" s="436"/>
      <c r="AC1454" s="436"/>
      <c r="AD1454" s="436"/>
      <c r="AE1454" s="436"/>
      <c r="AF1454" s="436"/>
      <c r="AG1454" s="436"/>
      <c r="AH1454" s="436"/>
      <c r="AI1454" s="436"/>
      <c r="AJ1454" s="436"/>
      <c r="AK1454" s="436"/>
      <c r="AL1454" s="436"/>
      <c r="AM1454" s="436"/>
      <c r="AN1454" s="436"/>
    </row>
    <row r="1455" spans="1:40" ht="13">
      <c r="A1455" s="40"/>
      <c r="B1455" s="40"/>
      <c r="C1455" s="441"/>
      <c r="D1455" s="441"/>
      <c r="E1455" s="441"/>
      <c r="F1455" s="441"/>
      <c r="H1455" s="441"/>
      <c r="I1455" s="441"/>
      <c r="J1455" s="441"/>
      <c r="K1455" s="441"/>
      <c r="L1455" s="441"/>
      <c r="M1455" s="441"/>
      <c r="N1455" s="441"/>
      <c r="O1455" s="441"/>
      <c r="P1455" s="441"/>
      <c r="Q1455" s="441"/>
      <c r="R1455" s="441"/>
      <c r="S1455" s="441"/>
      <c r="T1455" s="441"/>
      <c r="U1455" s="441"/>
      <c r="V1455" s="441"/>
      <c r="W1455" s="441"/>
      <c r="X1455" s="441"/>
      <c r="Y1455" s="441"/>
      <c r="Z1455" s="441"/>
      <c r="AA1455" s="436"/>
      <c r="AB1455" s="436"/>
      <c r="AC1455" s="436"/>
      <c r="AD1455" s="436"/>
      <c r="AE1455" s="436"/>
      <c r="AF1455" s="436"/>
      <c r="AG1455" s="436"/>
      <c r="AH1455" s="436"/>
      <c r="AI1455" s="436"/>
      <c r="AJ1455" s="436"/>
      <c r="AK1455" s="436"/>
      <c r="AL1455" s="436"/>
      <c r="AM1455" s="436"/>
      <c r="AN1455" s="436"/>
    </row>
    <row r="1456" spans="1:40" ht="13">
      <c r="A1456" s="40"/>
      <c r="B1456" s="40"/>
      <c r="C1456" s="441"/>
      <c r="D1456" s="441"/>
      <c r="E1456" s="441"/>
      <c r="F1456" s="441"/>
      <c r="H1456" s="441"/>
      <c r="I1456" s="441"/>
      <c r="J1456" s="441"/>
      <c r="K1456" s="441"/>
      <c r="L1456" s="441"/>
      <c r="M1456" s="441"/>
      <c r="N1456" s="441"/>
      <c r="O1456" s="441"/>
      <c r="P1456" s="441"/>
      <c r="Q1456" s="441"/>
      <c r="R1456" s="441"/>
      <c r="S1456" s="441"/>
      <c r="T1456" s="441"/>
      <c r="U1456" s="441"/>
      <c r="V1456" s="441"/>
      <c r="W1456" s="441"/>
      <c r="X1456" s="441"/>
      <c r="Y1456" s="441"/>
      <c r="Z1456" s="441"/>
      <c r="AA1456" s="436"/>
      <c r="AB1456" s="436"/>
      <c r="AC1456" s="436"/>
      <c r="AD1456" s="436"/>
      <c r="AE1456" s="436"/>
      <c r="AF1456" s="436"/>
      <c r="AG1456" s="436"/>
      <c r="AH1456" s="436"/>
      <c r="AI1456" s="436"/>
      <c r="AJ1456" s="436"/>
      <c r="AK1456" s="436"/>
      <c r="AL1456" s="436"/>
      <c r="AM1456" s="436"/>
      <c r="AN1456" s="436"/>
    </row>
    <row r="1457" spans="1:40" ht="13">
      <c r="A1457" s="40"/>
      <c r="B1457" s="40"/>
      <c r="C1457" s="441"/>
      <c r="D1457" s="441"/>
      <c r="E1457" s="441"/>
      <c r="F1457" s="441"/>
      <c r="H1457" s="441"/>
      <c r="I1457" s="441"/>
      <c r="J1457" s="441"/>
      <c r="K1457" s="441"/>
      <c r="L1457" s="441"/>
      <c r="M1457" s="441"/>
      <c r="N1457" s="441"/>
      <c r="O1457" s="441"/>
      <c r="P1457" s="441"/>
      <c r="Q1457" s="441"/>
      <c r="R1457" s="441"/>
      <c r="S1457" s="441"/>
      <c r="T1457" s="441"/>
      <c r="U1457" s="441"/>
      <c r="V1457" s="441"/>
      <c r="W1457" s="441"/>
      <c r="X1457" s="441"/>
      <c r="Y1457" s="441"/>
      <c r="Z1457" s="441"/>
      <c r="AA1457" s="436"/>
      <c r="AB1457" s="436"/>
      <c r="AC1457" s="436"/>
      <c r="AD1457" s="436"/>
      <c r="AE1457" s="436"/>
      <c r="AF1457" s="436"/>
      <c r="AG1457" s="436"/>
      <c r="AH1457" s="436"/>
      <c r="AI1457" s="436"/>
      <c r="AJ1457" s="436"/>
      <c r="AK1457" s="436"/>
      <c r="AL1457" s="436"/>
      <c r="AM1457" s="436"/>
      <c r="AN1457" s="436"/>
    </row>
    <row r="1458" spans="1:40" ht="13">
      <c r="A1458" s="40"/>
      <c r="B1458" s="40"/>
      <c r="C1458" s="441"/>
      <c r="D1458" s="441"/>
      <c r="E1458" s="441"/>
      <c r="F1458" s="441"/>
      <c r="H1458" s="441"/>
      <c r="I1458" s="441"/>
      <c r="J1458" s="441"/>
      <c r="K1458" s="441"/>
      <c r="L1458" s="441"/>
      <c r="M1458" s="441"/>
      <c r="N1458" s="441"/>
      <c r="O1458" s="441"/>
      <c r="P1458" s="441"/>
      <c r="Q1458" s="441"/>
      <c r="R1458" s="441"/>
      <c r="S1458" s="441"/>
      <c r="T1458" s="441"/>
      <c r="U1458" s="441"/>
      <c r="V1458" s="441"/>
      <c r="W1458" s="441"/>
      <c r="X1458" s="441"/>
      <c r="Y1458" s="441"/>
      <c r="Z1458" s="441"/>
      <c r="AA1458" s="436"/>
      <c r="AB1458" s="436"/>
      <c r="AC1458" s="436"/>
      <c r="AD1458" s="436"/>
      <c r="AE1458" s="436"/>
      <c r="AF1458" s="436"/>
      <c r="AG1458" s="436"/>
      <c r="AH1458" s="436"/>
      <c r="AI1458" s="436"/>
      <c r="AJ1458" s="436"/>
      <c r="AK1458" s="436"/>
      <c r="AL1458" s="436"/>
      <c r="AM1458" s="436"/>
      <c r="AN1458" s="436"/>
    </row>
    <row r="1459" spans="1:40" ht="13">
      <c r="A1459" s="40"/>
      <c r="B1459" s="40"/>
      <c r="C1459" s="441"/>
      <c r="D1459" s="441"/>
      <c r="E1459" s="441"/>
      <c r="F1459" s="441"/>
      <c r="H1459" s="441"/>
      <c r="I1459" s="441"/>
      <c r="J1459" s="441"/>
      <c r="K1459" s="441"/>
      <c r="L1459" s="441"/>
      <c r="M1459" s="441"/>
      <c r="N1459" s="441"/>
      <c r="O1459" s="441"/>
      <c r="P1459" s="441"/>
      <c r="Q1459" s="441"/>
      <c r="R1459" s="441"/>
      <c r="S1459" s="441"/>
      <c r="T1459" s="441"/>
      <c r="U1459" s="441"/>
      <c r="V1459" s="441"/>
      <c r="W1459" s="441"/>
      <c r="X1459" s="441"/>
      <c r="Y1459" s="441"/>
      <c r="Z1459" s="441"/>
      <c r="AA1459" s="436"/>
      <c r="AB1459" s="436"/>
      <c r="AC1459" s="436"/>
      <c r="AD1459" s="436"/>
      <c r="AE1459" s="436"/>
      <c r="AF1459" s="436"/>
      <c r="AG1459" s="436"/>
      <c r="AH1459" s="436"/>
      <c r="AI1459" s="436"/>
      <c r="AJ1459" s="436"/>
      <c r="AK1459" s="436"/>
      <c r="AL1459" s="436"/>
      <c r="AM1459" s="436"/>
      <c r="AN1459" s="436"/>
    </row>
    <row r="1460" spans="1:40" ht="13">
      <c r="A1460" s="40"/>
      <c r="B1460" s="40"/>
      <c r="C1460" s="441"/>
      <c r="D1460" s="441"/>
      <c r="E1460" s="441"/>
      <c r="F1460" s="441"/>
      <c r="H1460" s="441"/>
      <c r="I1460" s="441"/>
      <c r="J1460" s="441"/>
      <c r="K1460" s="441"/>
      <c r="L1460" s="441"/>
      <c r="M1460" s="441"/>
      <c r="N1460" s="441"/>
      <c r="O1460" s="441"/>
      <c r="P1460" s="441"/>
      <c r="Q1460" s="441"/>
      <c r="R1460" s="441"/>
      <c r="S1460" s="441"/>
      <c r="T1460" s="441"/>
      <c r="U1460" s="441"/>
      <c r="V1460" s="441"/>
      <c r="W1460" s="441"/>
      <c r="X1460" s="441"/>
      <c r="Y1460" s="441"/>
      <c r="Z1460" s="441"/>
      <c r="AA1460" s="436"/>
      <c r="AB1460" s="436"/>
      <c r="AC1460" s="436"/>
      <c r="AD1460" s="436"/>
      <c r="AE1460" s="436"/>
      <c r="AF1460" s="436"/>
      <c r="AG1460" s="436"/>
      <c r="AH1460" s="436"/>
      <c r="AI1460" s="436"/>
      <c r="AJ1460" s="436"/>
      <c r="AK1460" s="436"/>
      <c r="AL1460" s="436"/>
      <c r="AM1460" s="436"/>
      <c r="AN1460" s="436"/>
    </row>
    <row r="1461" spans="1:40" ht="13">
      <c r="A1461" s="40"/>
      <c r="B1461" s="40"/>
      <c r="C1461" s="441"/>
      <c r="D1461" s="441"/>
      <c r="E1461" s="441"/>
      <c r="F1461" s="441"/>
      <c r="H1461" s="441"/>
      <c r="I1461" s="441"/>
      <c r="J1461" s="441"/>
      <c r="K1461" s="441"/>
      <c r="L1461" s="441"/>
      <c r="M1461" s="441"/>
      <c r="N1461" s="441"/>
      <c r="O1461" s="441"/>
      <c r="P1461" s="441"/>
      <c r="Q1461" s="441"/>
      <c r="R1461" s="441"/>
      <c r="S1461" s="441"/>
      <c r="T1461" s="441"/>
      <c r="U1461" s="441"/>
      <c r="V1461" s="441"/>
      <c r="W1461" s="441"/>
      <c r="X1461" s="441"/>
      <c r="Y1461" s="441"/>
      <c r="Z1461" s="441"/>
      <c r="AA1461" s="436"/>
      <c r="AB1461" s="436"/>
      <c r="AC1461" s="436"/>
      <c r="AD1461" s="436"/>
      <c r="AE1461" s="436"/>
      <c r="AF1461" s="436"/>
      <c r="AG1461" s="436"/>
      <c r="AH1461" s="436"/>
      <c r="AI1461" s="436"/>
      <c r="AJ1461" s="436"/>
      <c r="AK1461" s="436"/>
      <c r="AL1461" s="436"/>
      <c r="AM1461" s="436"/>
      <c r="AN1461" s="436"/>
    </row>
    <row r="1462" spans="1:40" ht="13">
      <c r="A1462" s="40"/>
      <c r="B1462" s="40"/>
      <c r="C1462" s="441"/>
      <c r="D1462" s="441"/>
      <c r="E1462" s="441"/>
      <c r="F1462" s="441"/>
      <c r="H1462" s="441"/>
      <c r="I1462" s="441"/>
      <c r="J1462" s="441"/>
      <c r="K1462" s="441"/>
      <c r="L1462" s="441"/>
      <c r="M1462" s="441"/>
      <c r="N1462" s="441"/>
      <c r="O1462" s="441"/>
      <c r="P1462" s="441"/>
      <c r="Q1462" s="441"/>
      <c r="R1462" s="441"/>
      <c r="S1462" s="441"/>
      <c r="T1462" s="441"/>
      <c r="U1462" s="441"/>
      <c r="V1462" s="441"/>
      <c r="W1462" s="441"/>
      <c r="X1462" s="441"/>
      <c r="Y1462" s="441"/>
      <c r="Z1462" s="441"/>
      <c r="AA1462" s="436"/>
      <c r="AB1462" s="436"/>
      <c r="AC1462" s="436"/>
      <c r="AD1462" s="436"/>
      <c r="AE1462" s="436"/>
      <c r="AF1462" s="436"/>
      <c r="AG1462" s="436"/>
      <c r="AH1462" s="436"/>
      <c r="AI1462" s="436"/>
      <c r="AJ1462" s="436"/>
      <c r="AK1462" s="436"/>
      <c r="AL1462" s="436"/>
      <c r="AM1462" s="436"/>
      <c r="AN1462" s="436"/>
    </row>
    <row r="1463" spans="1:40" ht="13">
      <c r="A1463" s="40"/>
      <c r="B1463" s="40"/>
      <c r="C1463" s="441"/>
      <c r="D1463" s="441"/>
      <c r="E1463" s="441"/>
      <c r="F1463" s="441"/>
      <c r="H1463" s="441"/>
      <c r="I1463" s="441"/>
      <c r="J1463" s="441"/>
      <c r="K1463" s="441"/>
      <c r="L1463" s="441"/>
      <c r="M1463" s="441"/>
      <c r="N1463" s="441"/>
      <c r="O1463" s="441"/>
      <c r="P1463" s="441"/>
      <c r="Q1463" s="441"/>
      <c r="R1463" s="441"/>
      <c r="S1463" s="441"/>
      <c r="T1463" s="441"/>
      <c r="U1463" s="441"/>
      <c r="V1463" s="441"/>
      <c r="W1463" s="441"/>
      <c r="X1463" s="441"/>
      <c r="Y1463" s="441"/>
      <c r="Z1463" s="441"/>
      <c r="AA1463" s="436"/>
      <c r="AB1463" s="436"/>
      <c r="AC1463" s="436"/>
      <c r="AD1463" s="436"/>
      <c r="AE1463" s="436"/>
      <c r="AF1463" s="436"/>
      <c r="AG1463" s="436"/>
      <c r="AH1463" s="436"/>
      <c r="AI1463" s="436"/>
      <c r="AJ1463" s="436"/>
      <c r="AK1463" s="436"/>
      <c r="AL1463" s="436"/>
      <c r="AM1463" s="436"/>
      <c r="AN1463" s="436"/>
    </row>
    <row r="1464" spans="1:40" ht="13">
      <c r="A1464" s="40"/>
      <c r="B1464" s="40"/>
      <c r="C1464" s="441"/>
      <c r="D1464" s="441"/>
      <c r="E1464" s="441"/>
      <c r="F1464" s="441"/>
      <c r="H1464" s="441"/>
      <c r="I1464" s="441"/>
      <c r="J1464" s="441"/>
      <c r="K1464" s="441"/>
      <c r="L1464" s="441"/>
      <c r="M1464" s="441"/>
      <c r="N1464" s="441"/>
      <c r="O1464" s="441"/>
      <c r="P1464" s="441"/>
      <c r="Q1464" s="441"/>
      <c r="R1464" s="441"/>
      <c r="S1464" s="441"/>
      <c r="T1464" s="441"/>
      <c r="U1464" s="441"/>
      <c r="V1464" s="441"/>
      <c r="W1464" s="441"/>
      <c r="X1464" s="441"/>
      <c r="Y1464" s="441"/>
      <c r="Z1464" s="441"/>
      <c r="AA1464" s="436"/>
      <c r="AB1464" s="436"/>
      <c r="AC1464" s="436"/>
      <c r="AD1464" s="436"/>
      <c r="AE1464" s="436"/>
      <c r="AF1464" s="436"/>
      <c r="AG1464" s="436"/>
      <c r="AH1464" s="436"/>
      <c r="AI1464" s="436"/>
      <c r="AJ1464" s="436"/>
      <c r="AK1464" s="436"/>
      <c r="AL1464" s="436"/>
      <c r="AM1464" s="436"/>
      <c r="AN1464" s="436"/>
    </row>
    <row r="1465" spans="1:40" ht="13">
      <c r="A1465" s="40"/>
      <c r="B1465" s="40"/>
      <c r="C1465" s="441"/>
      <c r="D1465" s="441"/>
      <c r="E1465" s="441"/>
      <c r="F1465" s="441"/>
      <c r="H1465" s="441"/>
      <c r="I1465" s="441"/>
      <c r="J1465" s="441"/>
      <c r="K1465" s="441"/>
      <c r="L1465" s="441"/>
      <c r="M1465" s="441"/>
      <c r="N1465" s="441"/>
      <c r="O1465" s="441"/>
      <c r="P1465" s="441"/>
      <c r="Q1465" s="441"/>
      <c r="R1465" s="441"/>
      <c r="S1465" s="441"/>
      <c r="T1465" s="441"/>
      <c r="U1465" s="441"/>
      <c r="V1465" s="441"/>
      <c r="W1465" s="441"/>
      <c r="X1465" s="441"/>
      <c r="Y1465" s="441"/>
      <c r="Z1465" s="441"/>
      <c r="AA1465" s="436"/>
      <c r="AB1465" s="436"/>
      <c r="AC1465" s="436"/>
      <c r="AD1465" s="436"/>
      <c r="AE1465" s="436"/>
      <c r="AF1465" s="436"/>
      <c r="AG1465" s="436"/>
      <c r="AH1465" s="436"/>
      <c r="AI1465" s="436"/>
      <c r="AJ1465" s="436"/>
      <c r="AK1465" s="436"/>
      <c r="AL1465" s="436"/>
      <c r="AM1465" s="436"/>
      <c r="AN1465" s="436"/>
    </row>
    <row r="1466" spans="1:40" ht="13">
      <c r="A1466" s="40"/>
      <c r="B1466" s="40"/>
      <c r="C1466" s="441"/>
      <c r="D1466" s="441"/>
      <c r="E1466" s="441"/>
      <c r="F1466" s="441"/>
      <c r="H1466" s="441"/>
      <c r="I1466" s="441"/>
      <c r="J1466" s="441"/>
      <c r="K1466" s="441"/>
      <c r="L1466" s="441"/>
      <c r="M1466" s="441"/>
      <c r="N1466" s="441"/>
      <c r="O1466" s="441"/>
      <c r="P1466" s="441"/>
      <c r="Q1466" s="441"/>
      <c r="R1466" s="441"/>
      <c r="S1466" s="441"/>
      <c r="T1466" s="441"/>
      <c r="U1466" s="441"/>
      <c r="V1466" s="441"/>
      <c r="W1466" s="441"/>
      <c r="X1466" s="441"/>
      <c r="Y1466" s="441"/>
      <c r="Z1466" s="441"/>
      <c r="AA1466" s="436"/>
      <c r="AB1466" s="436"/>
      <c r="AC1466" s="436"/>
      <c r="AD1466" s="436"/>
      <c r="AE1466" s="436"/>
      <c r="AF1466" s="436"/>
      <c r="AG1466" s="436"/>
      <c r="AH1466" s="436"/>
      <c r="AI1466" s="436"/>
      <c r="AJ1466" s="436"/>
      <c r="AK1466" s="436"/>
      <c r="AL1466" s="436"/>
      <c r="AM1466" s="436"/>
      <c r="AN1466" s="436"/>
    </row>
    <row r="1467" spans="1:40" ht="13">
      <c r="A1467" s="40"/>
      <c r="B1467" s="40"/>
      <c r="C1467" s="441"/>
      <c r="D1467" s="441"/>
      <c r="E1467" s="441"/>
      <c r="F1467" s="441"/>
      <c r="H1467" s="441"/>
      <c r="I1467" s="441"/>
      <c r="J1467" s="441"/>
      <c r="K1467" s="441"/>
      <c r="L1467" s="441"/>
      <c r="M1467" s="441"/>
      <c r="N1467" s="441"/>
      <c r="O1467" s="441"/>
      <c r="P1467" s="441"/>
      <c r="Q1467" s="441"/>
      <c r="R1467" s="441"/>
      <c r="S1467" s="441"/>
      <c r="T1467" s="441"/>
      <c r="U1467" s="441"/>
      <c r="V1467" s="441"/>
      <c r="W1467" s="441"/>
      <c r="X1467" s="441"/>
      <c r="Y1467" s="441"/>
      <c r="Z1467" s="441"/>
      <c r="AA1467" s="436"/>
      <c r="AB1467" s="436"/>
      <c r="AC1467" s="436"/>
      <c r="AD1467" s="436"/>
      <c r="AE1467" s="436"/>
      <c r="AF1467" s="436"/>
      <c r="AG1467" s="436"/>
      <c r="AH1467" s="436"/>
      <c r="AI1467" s="436"/>
      <c r="AJ1467" s="436"/>
      <c r="AK1467" s="436"/>
      <c r="AL1467" s="436"/>
      <c r="AM1467" s="436"/>
      <c r="AN1467" s="436"/>
    </row>
    <row r="1468" spans="1:40" ht="13">
      <c r="A1468" s="40"/>
      <c r="B1468" s="40"/>
      <c r="C1468" s="441"/>
      <c r="D1468" s="441"/>
      <c r="E1468" s="441"/>
      <c r="F1468" s="441"/>
      <c r="H1468" s="441"/>
      <c r="I1468" s="441"/>
      <c r="J1468" s="441"/>
      <c r="K1468" s="441"/>
      <c r="L1468" s="441"/>
      <c r="M1468" s="441"/>
      <c r="N1468" s="441"/>
      <c r="O1468" s="441"/>
      <c r="P1468" s="441"/>
      <c r="Q1468" s="441"/>
      <c r="R1468" s="441"/>
      <c r="S1468" s="441"/>
      <c r="T1468" s="441"/>
      <c r="U1468" s="441"/>
      <c r="V1468" s="441"/>
      <c r="W1468" s="441"/>
      <c r="X1468" s="441"/>
      <c r="Y1468" s="441"/>
      <c r="Z1468" s="441"/>
      <c r="AA1468" s="436"/>
      <c r="AB1468" s="436"/>
      <c r="AC1468" s="436"/>
      <c r="AD1468" s="436"/>
      <c r="AE1468" s="436"/>
      <c r="AF1468" s="436"/>
      <c r="AG1468" s="436"/>
      <c r="AH1468" s="436"/>
      <c r="AI1468" s="436"/>
      <c r="AJ1468" s="436"/>
      <c r="AK1468" s="436"/>
      <c r="AL1468" s="436"/>
      <c r="AM1468" s="436"/>
      <c r="AN1468" s="436"/>
    </row>
    <row r="1469" spans="1:40" ht="13">
      <c r="A1469" s="40"/>
      <c r="B1469" s="40"/>
      <c r="C1469" s="441"/>
      <c r="D1469" s="441"/>
      <c r="E1469" s="441"/>
      <c r="F1469" s="441"/>
      <c r="H1469" s="441"/>
      <c r="I1469" s="441"/>
      <c r="J1469" s="441"/>
      <c r="K1469" s="441"/>
      <c r="L1469" s="441"/>
      <c r="M1469" s="441"/>
      <c r="N1469" s="441"/>
      <c r="O1469" s="441"/>
      <c r="P1469" s="441"/>
      <c r="Q1469" s="441"/>
      <c r="R1469" s="441"/>
      <c r="S1469" s="441"/>
      <c r="T1469" s="441"/>
      <c r="U1469" s="441"/>
      <c r="V1469" s="441"/>
      <c r="W1469" s="441"/>
      <c r="X1469" s="441"/>
      <c r="Y1469" s="441"/>
      <c r="Z1469" s="441"/>
      <c r="AA1469" s="436"/>
      <c r="AB1469" s="436"/>
      <c r="AC1469" s="436"/>
      <c r="AD1469" s="436"/>
      <c r="AE1469" s="436"/>
      <c r="AF1469" s="436"/>
      <c r="AG1469" s="436"/>
      <c r="AH1469" s="436"/>
      <c r="AI1469" s="436"/>
      <c r="AJ1469" s="436"/>
      <c r="AK1469" s="436"/>
      <c r="AL1469" s="436"/>
      <c r="AM1469" s="436"/>
      <c r="AN1469" s="436"/>
    </row>
    <row r="1470" spans="1:40" ht="13">
      <c r="A1470" s="40"/>
      <c r="B1470" s="40"/>
      <c r="C1470" s="441"/>
      <c r="D1470" s="441"/>
      <c r="E1470" s="441"/>
      <c r="F1470" s="441"/>
      <c r="H1470" s="441"/>
      <c r="I1470" s="441"/>
      <c r="J1470" s="441"/>
      <c r="K1470" s="441"/>
      <c r="L1470" s="441"/>
      <c r="M1470" s="441"/>
      <c r="N1470" s="441"/>
      <c r="O1470" s="441"/>
      <c r="P1470" s="441"/>
      <c r="Q1470" s="441"/>
      <c r="R1470" s="441"/>
      <c r="S1470" s="441"/>
      <c r="T1470" s="441"/>
      <c r="U1470" s="441"/>
      <c r="V1470" s="441"/>
      <c r="W1470" s="441"/>
      <c r="X1470" s="441"/>
      <c r="Y1470" s="441"/>
      <c r="Z1470" s="441"/>
      <c r="AA1470" s="436"/>
      <c r="AB1470" s="436"/>
      <c r="AC1470" s="436"/>
      <c r="AD1470" s="436"/>
      <c r="AE1470" s="436"/>
      <c r="AF1470" s="436"/>
      <c r="AG1470" s="436"/>
      <c r="AH1470" s="436"/>
      <c r="AI1470" s="436"/>
      <c r="AJ1470" s="436"/>
      <c r="AK1470" s="436"/>
      <c r="AL1470" s="436"/>
      <c r="AM1470" s="436"/>
      <c r="AN1470" s="436"/>
    </row>
    <row r="1471" spans="1:40" ht="13">
      <c r="A1471" s="40"/>
      <c r="B1471" s="40"/>
      <c r="C1471" s="441"/>
      <c r="D1471" s="441"/>
      <c r="E1471" s="441"/>
      <c r="F1471" s="441"/>
      <c r="H1471" s="441"/>
      <c r="I1471" s="441"/>
      <c r="J1471" s="441"/>
      <c r="K1471" s="441"/>
      <c r="L1471" s="441"/>
      <c r="M1471" s="441"/>
      <c r="N1471" s="441"/>
      <c r="O1471" s="441"/>
      <c r="P1471" s="441"/>
      <c r="Q1471" s="441"/>
      <c r="R1471" s="441"/>
      <c r="S1471" s="441"/>
      <c r="T1471" s="441"/>
      <c r="U1471" s="441"/>
      <c r="V1471" s="441"/>
      <c r="W1471" s="441"/>
      <c r="X1471" s="441"/>
      <c r="Y1471" s="441"/>
      <c r="Z1471" s="441"/>
      <c r="AA1471" s="436"/>
      <c r="AB1471" s="436"/>
      <c r="AC1471" s="436"/>
      <c r="AD1471" s="436"/>
      <c r="AE1471" s="436"/>
      <c r="AF1471" s="436"/>
      <c r="AG1471" s="436"/>
      <c r="AH1471" s="436"/>
      <c r="AI1471" s="436"/>
      <c r="AJ1471" s="436"/>
      <c r="AK1471" s="436"/>
      <c r="AL1471" s="436"/>
      <c r="AM1471" s="436"/>
      <c r="AN1471" s="436"/>
    </row>
    <row r="1472" spans="1:40" ht="13">
      <c r="A1472" s="40"/>
      <c r="B1472" s="40"/>
      <c r="C1472" s="441"/>
      <c r="D1472" s="441"/>
      <c r="E1472" s="441"/>
      <c r="F1472" s="441"/>
      <c r="H1472" s="441"/>
      <c r="I1472" s="441"/>
      <c r="J1472" s="441"/>
      <c r="K1472" s="441"/>
      <c r="L1472" s="441"/>
      <c r="M1472" s="441"/>
      <c r="N1472" s="441"/>
      <c r="O1472" s="441"/>
      <c r="P1472" s="441"/>
      <c r="Q1472" s="441"/>
      <c r="R1472" s="441"/>
      <c r="S1472" s="441"/>
      <c r="T1472" s="441"/>
      <c r="U1472" s="441"/>
      <c r="V1472" s="441"/>
      <c r="W1472" s="441"/>
      <c r="X1472" s="441"/>
      <c r="Y1472" s="441"/>
      <c r="Z1472" s="441"/>
      <c r="AA1472" s="436"/>
      <c r="AB1472" s="436"/>
      <c r="AC1472" s="436"/>
      <c r="AD1472" s="436"/>
      <c r="AE1472" s="436"/>
      <c r="AF1472" s="436"/>
      <c r="AG1472" s="436"/>
      <c r="AH1472" s="436"/>
      <c r="AI1472" s="436"/>
      <c r="AJ1472" s="436"/>
      <c r="AK1472" s="436"/>
      <c r="AL1472" s="436"/>
      <c r="AM1472" s="436"/>
      <c r="AN1472" s="436"/>
    </row>
    <row r="1473" spans="1:40" ht="13">
      <c r="A1473" s="40"/>
      <c r="B1473" s="40"/>
      <c r="C1473" s="441"/>
      <c r="D1473" s="441"/>
      <c r="E1473" s="441"/>
      <c r="F1473" s="441"/>
      <c r="H1473" s="441"/>
      <c r="I1473" s="441"/>
      <c r="J1473" s="441"/>
      <c r="K1473" s="441"/>
      <c r="L1473" s="441"/>
      <c r="M1473" s="441"/>
      <c r="N1473" s="441"/>
      <c r="O1473" s="441"/>
      <c r="P1473" s="441"/>
      <c r="Q1473" s="441"/>
      <c r="R1473" s="441"/>
      <c r="S1473" s="441"/>
      <c r="T1473" s="441"/>
      <c r="U1473" s="441"/>
      <c r="V1473" s="441"/>
      <c r="W1473" s="441"/>
      <c r="X1473" s="441"/>
      <c r="Y1473" s="441"/>
      <c r="Z1473" s="441"/>
      <c r="AA1473" s="436"/>
      <c r="AB1473" s="436"/>
      <c r="AC1473" s="436"/>
      <c r="AD1473" s="436"/>
      <c r="AE1473" s="436"/>
      <c r="AF1473" s="436"/>
      <c r="AG1473" s="436"/>
      <c r="AH1473" s="436"/>
      <c r="AI1473" s="436"/>
      <c r="AJ1473" s="436"/>
      <c r="AK1473" s="436"/>
      <c r="AL1473" s="436"/>
      <c r="AM1473" s="436"/>
      <c r="AN1473" s="436"/>
    </row>
    <row r="1474" spans="1:40" ht="13">
      <c r="A1474" s="40"/>
      <c r="B1474" s="40"/>
      <c r="C1474" s="441"/>
      <c r="D1474" s="441"/>
      <c r="E1474" s="441"/>
      <c r="F1474" s="441"/>
      <c r="H1474" s="441"/>
      <c r="I1474" s="441"/>
      <c r="J1474" s="441"/>
      <c r="K1474" s="441"/>
      <c r="L1474" s="441"/>
      <c r="M1474" s="441"/>
      <c r="N1474" s="441"/>
      <c r="O1474" s="441"/>
      <c r="P1474" s="441"/>
      <c r="Q1474" s="441"/>
      <c r="R1474" s="441"/>
      <c r="S1474" s="441"/>
      <c r="T1474" s="441"/>
      <c r="U1474" s="441"/>
      <c r="V1474" s="441"/>
      <c r="W1474" s="441"/>
      <c r="X1474" s="441"/>
      <c r="Y1474" s="441"/>
      <c r="Z1474" s="441"/>
      <c r="AA1474" s="436"/>
      <c r="AB1474" s="436"/>
      <c r="AC1474" s="436"/>
      <c r="AD1474" s="436"/>
      <c r="AE1474" s="436"/>
      <c r="AF1474" s="436"/>
      <c r="AG1474" s="436"/>
      <c r="AH1474" s="436"/>
      <c r="AI1474" s="436"/>
      <c r="AJ1474" s="436"/>
      <c r="AK1474" s="436"/>
      <c r="AL1474" s="436"/>
      <c r="AM1474" s="436"/>
      <c r="AN1474" s="436"/>
    </row>
    <row r="1475" spans="1:40" ht="13">
      <c r="A1475" s="40"/>
      <c r="B1475" s="40"/>
      <c r="C1475" s="441"/>
      <c r="D1475" s="441"/>
      <c r="E1475" s="441"/>
      <c r="F1475" s="441"/>
      <c r="H1475" s="441"/>
      <c r="I1475" s="441"/>
      <c r="J1475" s="441"/>
      <c r="K1475" s="441"/>
      <c r="L1475" s="441"/>
      <c r="M1475" s="441"/>
      <c r="N1475" s="441"/>
      <c r="O1475" s="441"/>
      <c r="P1475" s="441"/>
      <c r="Q1475" s="441"/>
      <c r="R1475" s="441"/>
      <c r="S1475" s="441"/>
      <c r="T1475" s="441"/>
      <c r="U1475" s="441"/>
      <c r="V1475" s="441"/>
      <c r="W1475" s="441"/>
      <c r="X1475" s="441"/>
      <c r="Y1475" s="441"/>
      <c r="Z1475" s="441"/>
      <c r="AA1475" s="436"/>
      <c r="AB1475" s="436"/>
      <c r="AC1475" s="436"/>
      <c r="AD1475" s="436"/>
      <c r="AE1475" s="436"/>
      <c r="AF1475" s="436"/>
      <c r="AG1475" s="436"/>
      <c r="AH1475" s="436"/>
      <c r="AI1475" s="436"/>
      <c r="AJ1475" s="436"/>
      <c r="AK1475" s="436"/>
      <c r="AL1475" s="436"/>
      <c r="AM1475" s="436"/>
      <c r="AN1475" s="436"/>
    </row>
    <row r="1476" spans="1:40" ht="13">
      <c r="A1476" s="40"/>
      <c r="B1476" s="40"/>
      <c r="C1476" s="441"/>
      <c r="D1476" s="441"/>
      <c r="E1476" s="441"/>
      <c r="F1476" s="441"/>
      <c r="H1476" s="441"/>
      <c r="I1476" s="441"/>
      <c r="J1476" s="441"/>
      <c r="K1476" s="441"/>
      <c r="L1476" s="441"/>
      <c r="M1476" s="441"/>
      <c r="N1476" s="441"/>
      <c r="O1476" s="441"/>
      <c r="P1476" s="441"/>
      <c r="Q1476" s="441"/>
      <c r="R1476" s="441"/>
      <c r="S1476" s="441"/>
      <c r="T1476" s="441"/>
      <c r="U1476" s="441"/>
      <c r="V1476" s="441"/>
      <c r="W1476" s="441"/>
      <c r="X1476" s="441"/>
      <c r="Y1476" s="441"/>
      <c r="Z1476" s="441"/>
      <c r="AA1476" s="436"/>
      <c r="AB1476" s="436"/>
      <c r="AC1476" s="436"/>
      <c r="AD1476" s="436"/>
      <c r="AE1476" s="436"/>
      <c r="AF1476" s="436"/>
      <c r="AG1476" s="436"/>
      <c r="AH1476" s="436"/>
      <c r="AI1476" s="436"/>
      <c r="AJ1476" s="436"/>
      <c r="AK1476" s="436"/>
      <c r="AL1476" s="436"/>
      <c r="AM1476" s="436"/>
      <c r="AN1476" s="436"/>
    </row>
    <row r="1477" spans="1:40" ht="13">
      <c r="A1477" s="40"/>
      <c r="B1477" s="40"/>
      <c r="C1477" s="441"/>
      <c r="D1477" s="441"/>
      <c r="E1477" s="441"/>
      <c r="F1477" s="441"/>
      <c r="H1477" s="441"/>
      <c r="I1477" s="441"/>
      <c r="J1477" s="441"/>
      <c r="K1477" s="441"/>
      <c r="L1477" s="441"/>
      <c r="M1477" s="441"/>
      <c r="N1477" s="441"/>
      <c r="O1477" s="441"/>
      <c r="P1477" s="441"/>
      <c r="Q1477" s="441"/>
      <c r="R1477" s="441"/>
      <c r="S1477" s="441"/>
      <c r="T1477" s="441"/>
      <c r="U1477" s="441"/>
      <c r="V1477" s="441"/>
      <c r="W1477" s="441"/>
      <c r="X1477" s="441"/>
      <c r="Y1477" s="441"/>
      <c r="Z1477" s="441"/>
      <c r="AA1477" s="436"/>
      <c r="AB1477" s="436"/>
      <c r="AC1477" s="436"/>
      <c r="AD1477" s="436"/>
      <c r="AE1477" s="436"/>
      <c r="AF1477" s="436"/>
      <c r="AG1477" s="436"/>
      <c r="AH1477" s="436"/>
      <c r="AI1477" s="436"/>
      <c r="AJ1477" s="436"/>
      <c r="AK1477" s="436"/>
      <c r="AL1477" s="436"/>
      <c r="AM1477" s="436"/>
      <c r="AN1477" s="436"/>
    </row>
    <row r="1478" spans="1:40" ht="13">
      <c r="A1478" s="40"/>
      <c r="B1478" s="40"/>
      <c r="C1478" s="441"/>
      <c r="D1478" s="441"/>
      <c r="E1478" s="441"/>
      <c r="F1478" s="441"/>
      <c r="H1478" s="441"/>
      <c r="I1478" s="441"/>
      <c r="J1478" s="441"/>
      <c r="K1478" s="441"/>
      <c r="L1478" s="441"/>
      <c r="M1478" s="441"/>
      <c r="N1478" s="441"/>
      <c r="O1478" s="441"/>
      <c r="P1478" s="441"/>
      <c r="Q1478" s="441"/>
      <c r="R1478" s="441"/>
      <c r="S1478" s="441"/>
      <c r="T1478" s="441"/>
      <c r="U1478" s="441"/>
      <c r="V1478" s="441"/>
      <c r="W1478" s="441"/>
      <c r="X1478" s="441"/>
      <c r="Y1478" s="441"/>
      <c r="Z1478" s="441"/>
      <c r="AA1478" s="436"/>
      <c r="AB1478" s="436"/>
      <c r="AC1478" s="436"/>
      <c r="AD1478" s="436"/>
      <c r="AE1478" s="436"/>
      <c r="AF1478" s="436"/>
      <c r="AG1478" s="436"/>
      <c r="AH1478" s="436"/>
      <c r="AI1478" s="436"/>
      <c r="AJ1478" s="436"/>
      <c r="AK1478" s="436"/>
      <c r="AL1478" s="436"/>
      <c r="AM1478" s="436"/>
      <c r="AN1478" s="436"/>
    </row>
    <row r="1479" spans="1:40" ht="13">
      <c r="A1479" s="40"/>
      <c r="B1479" s="40"/>
      <c r="C1479" s="441"/>
      <c r="D1479" s="441"/>
      <c r="E1479" s="441"/>
      <c r="F1479" s="441"/>
      <c r="H1479" s="441"/>
      <c r="I1479" s="441"/>
      <c r="J1479" s="441"/>
      <c r="K1479" s="441"/>
      <c r="L1479" s="441"/>
      <c r="M1479" s="441"/>
      <c r="N1479" s="441"/>
      <c r="O1479" s="441"/>
      <c r="P1479" s="441"/>
      <c r="Q1479" s="441"/>
      <c r="R1479" s="441"/>
      <c r="S1479" s="441"/>
      <c r="T1479" s="441"/>
      <c r="U1479" s="441"/>
      <c r="V1479" s="441"/>
      <c r="W1479" s="441"/>
      <c r="X1479" s="441"/>
      <c r="Y1479" s="441"/>
      <c r="Z1479" s="441"/>
      <c r="AA1479" s="436"/>
      <c r="AB1479" s="436"/>
      <c r="AC1479" s="436"/>
      <c r="AD1479" s="436"/>
      <c r="AE1479" s="436"/>
      <c r="AF1479" s="436"/>
      <c r="AG1479" s="436"/>
      <c r="AH1479" s="436"/>
      <c r="AI1479" s="436"/>
      <c r="AJ1479" s="436"/>
      <c r="AK1479" s="436"/>
      <c r="AL1479" s="436"/>
      <c r="AM1479" s="436"/>
      <c r="AN1479" s="436"/>
    </row>
    <row r="1480" spans="1:40" ht="13">
      <c r="A1480" s="40"/>
      <c r="B1480" s="40"/>
      <c r="C1480" s="441"/>
      <c r="D1480" s="441"/>
      <c r="E1480" s="441"/>
      <c r="F1480" s="441"/>
      <c r="H1480" s="441"/>
      <c r="I1480" s="441"/>
      <c r="J1480" s="441"/>
      <c r="K1480" s="441"/>
      <c r="L1480" s="441"/>
      <c r="M1480" s="441"/>
      <c r="N1480" s="441"/>
      <c r="O1480" s="441"/>
      <c r="P1480" s="441"/>
      <c r="Q1480" s="441"/>
      <c r="R1480" s="441"/>
      <c r="S1480" s="441"/>
      <c r="T1480" s="441"/>
      <c r="U1480" s="441"/>
      <c r="V1480" s="441"/>
      <c r="W1480" s="441"/>
      <c r="X1480" s="441"/>
      <c r="Y1480" s="441"/>
      <c r="Z1480" s="441"/>
      <c r="AA1480" s="436"/>
      <c r="AB1480" s="436"/>
      <c r="AC1480" s="436"/>
      <c r="AD1480" s="436"/>
      <c r="AE1480" s="436"/>
      <c r="AF1480" s="436"/>
      <c r="AG1480" s="436"/>
      <c r="AH1480" s="436"/>
      <c r="AI1480" s="436"/>
      <c r="AJ1480" s="436"/>
      <c r="AK1480" s="436"/>
      <c r="AL1480" s="436"/>
      <c r="AM1480" s="436"/>
      <c r="AN1480" s="436"/>
    </row>
    <row r="1481" spans="1:40" ht="13">
      <c r="A1481" s="40"/>
      <c r="B1481" s="40"/>
      <c r="C1481" s="441"/>
      <c r="D1481" s="441"/>
      <c r="E1481" s="441"/>
      <c r="F1481" s="441"/>
      <c r="H1481" s="441"/>
      <c r="I1481" s="441"/>
      <c r="J1481" s="441"/>
      <c r="K1481" s="441"/>
      <c r="L1481" s="441"/>
      <c r="M1481" s="441"/>
      <c r="N1481" s="441"/>
      <c r="O1481" s="441"/>
      <c r="P1481" s="441"/>
      <c r="Q1481" s="441"/>
      <c r="R1481" s="441"/>
      <c r="S1481" s="441"/>
      <c r="T1481" s="441"/>
      <c r="U1481" s="441"/>
      <c r="V1481" s="441"/>
      <c r="W1481" s="441"/>
      <c r="X1481" s="441"/>
      <c r="Y1481" s="441"/>
      <c r="Z1481" s="441"/>
      <c r="AA1481" s="436"/>
      <c r="AB1481" s="436"/>
      <c r="AC1481" s="436"/>
      <c r="AD1481" s="436"/>
      <c r="AE1481" s="436"/>
      <c r="AF1481" s="436"/>
      <c r="AG1481" s="436"/>
      <c r="AH1481" s="436"/>
      <c r="AI1481" s="436"/>
      <c r="AJ1481" s="436"/>
      <c r="AK1481" s="436"/>
      <c r="AL1481" s="436"/>
      <c r="AM1481" s="436"/>
      <c r="AN1481" s="436"/>
    </row>
    <row r="1482" spans="1:40" ht="13">
      <c r="A1482" s="40"/>
      <c r="B1482" s="40"/>
      <c r="C1482" s="441"/>
      <c r="D1482" s="441"/>
      <c r="E1482" s="441"/>
      <c r="F1482" s="441"/>
      <c r="H1482" s="441"/>
      <c r="I1482" s="441"/>
      <c r="J1482" s="441"/>
      <c r="K1482" s="441"/>
      <c r="L1482" s="441"/>
      <c r="M1482" s="441"/>
      <c r="N1482" s="441"/>
      <c r="O1482" s="441"/>
      <c r="P1482" s="441"/>
      <c r="Q1482" s="441"/>
      <c r="R1482" s="441"/>
      <c r="S1482" s="441"/>
      <c r="T1482" s="441"/>
      <c r="U1482" s="441"/>
      <c r="V1482" s="441"/>
      <c r="W1482" s="441"/>
      <c r="X1482" s="441"/>
      <c r="Y1482" s="441"/>
      <c r="Z1482" s="441"/>
      <c r="AA1482" s="436"/>
      <c r="AB1482" s="436"/>
      <c r="AC1482" s="436"/>
      <c r="AD1482" s="436"/>
      <c r="AE1482" s="436"/>
      <c r="AF1482" s="436"/>
      <c r="AG1482" s="436"/>
      <c r="AH1482" s="436"/>
      <c r="AI1482" s="436"/>
      <c r="AJ1482" s="436"/>
      <c r="AK1482" s="436"/>
      <c r="AL1482" s="436"/>
      <c r="AM1482" s="436"/>
      <c r="AN1482" s="436"/>
    </row>
    <row r="1483" spans="1:40" ht="13">
      <c r="A1483" s="40"/>
      <c r="B1483" s="40"/>
      <c r="C1483" s="441"/>
      <c r="D1483" s="441"/>
      <c r="E1483" s="441"/>
      <c r="F1483" s="441"/>
      <c r="H1483" s="441"/>
      <c r="I1483" s="441"/>
      <c r="J1483" s="441"/>
      <c r="K1483" s="441"/>
      <c r="L1483" s="441"/>
      <c r="M1483" s="441"/>
      <c r="N1483" s="441"/>
      <c r="O1483" s="441"/>
      <c r="P1483" s="441"/>
      <c r="Q1483" s="441"/>
      <c r="R1483" s="441"/>
      <c r="S1483" s="441"/>
      <c r="T1483" s="441"/>
      <c r="U1483" s="441"/>
      <c r="V1483" s="441"/>
      <c r="W1483" s="441"/>
      <c r="X1483" s="441"/>
      <c r="Y1483" s="441"/>
      <c r="Z1483" s="441"/>
      <c r="AA1483" s="436"/>
      <c r="AB1483" s="436"/>
      <c r="AC1483" s="436"/>
      <c r="AD1483" s="436"/>
      <c r="AE1483" s="436"/>
      <c r="AF1483" s="436"/>
      <c r="AG1483" s="436"/>
      <c r="AH1483" s="436"/>
      <c r="AI1483" s="436"/>
      <c r="AJ1483" s="436"/>
      <c r="AK1483" s="436"/>
      <c r="AL1483" s="436"/>
      <c r="AM1483" s="436"/>
      <c r="AN1483" s="436"/>
    </row>
    <row r="1484" spans="1:40" ht="13">
      <c r="A1484" s="40"/>
      <c r="B1484" s="40"/>
      <c r="C1484" s="441"/>
      <c r="D1484" s="441"/>
      <c r="E1484" s="441"/>
      <c r="F1484" s="441"/>
      <c r="H1484" s="441"/>
      <c r="I1484" s="441"/>
      <c r="J1484" s="441"/>
      <c r="K1484" s="441"/>
      <c r="L1484" s="441"/>
      <c r="M1484" s="441"/>
      <c r="N1484" s="441"/>
      <c r="O1484" s="441"/>
      <c r="P1484" s="441"/>
      <c r="Q1484" s="441"/>
      <c r="R1484" s="441"/>
      <c r="S1484" s="441"/>
      <c r="T1484" s="441"/>
      <c r="U1484" s="441"/>
      <c r="V1484" s="441"/>
      <c r="W1484" s="441"/>
      <c r="X1484" s="441"/>
      <c r="Y1484" s="441"/>
      <c r="Z1484" s="441"/>
      <c r="AA1484" s="436"/>
      <c r="AB1484" s="436"/>
      <c r="AC1484" s="436"/>
      <c r="AD1484" s="436"/>
      <c r="AE1484" s="436"/>
      <c r="AF1484" s="436"/>
      <c r="AG1484" s="436"/>
      <c r="AH1484" s="436"/>
      <c r="AI1484" s="436"/>
      <c r="AJ1484" s="436"/>
      <c r="AK1484" s="436"/>
      <c r="AL1484" s="436"/>
      <c r="AM1484" s="436"/>
      <c r="AN1484" s="436"/>
    </row>
    <row r="1485" spans="1:40" ht="13">
      <c r="A1485" s="40"/>
      <c r="B1485" s="40"/>
      <c r="C1485" s="441"/>
      <c r="D1485" s="441"/>
      <c r="E1485" s="441"/>
      <c r="F1485" s="441"/>
      <c r="H1485" s="441"/>
      <c r="I1485" s="441"/>
      <c r="J1485" s="441"/>
      <c r="K1485" s="441"/>
      <c r="L1485" s="441"/>
      <c r="M1485" s="441"/>
      <c r="N1485" s="441"/>
      <c r="O1485" s="441"/>
      <c r="P1485" s="441"/>
      <c r="Q1485" s="441"/>
      <c r="R1485" s="441"/>
      <c r="S1485" s="441"/>
      <c r="T1485" s="441"/>
      <c r="U1485" s="441"/>
      <c r="V1485" s="441"/>
      <c r="W1485" s="441"/>
      <c r="X1485" s="441"/>
      <c r="Y1485" s="441"/>
      <c r="Z1485" s="441"/>
      <c r="AA1485" s="436"/>
      <c r="AB1485" s="436"/>
      <c r="AC1485" s="436"/>
      <c r="AD1485" s="436"/>
      <c r="AE1485" s="436"/>
      <c r="AF1485" s="436"/>
      <c r="AG1485" s="436"/>
      <c r="AH1485" s="436"/>
      <c r="AI1485" s="436"/>
      <c r="AJ1485" s="436"/>
      <c r="AK1485" s="436"/>
      <c r="AL1485" s="436"/>
      <c r="AM1485" s="436"/>
      <c r="AN1485" s="436"/>
    </row>
    <row r="1486" spans="1:40" ht="13">
      <c r="A1486" s="40"/>
      <c r="B1486" s="40"/>
      <c r="C1486" s="441"/>
      <c r="D1486" s="441"/>
      <c r="E1486" s="441"/>
      <c r="F1486" s="441"/>
      <c r="H1486" s="441"/>
      <c r="I1486" s="441"/>
      <c r="J1486" s="441"/>
      <c r="K1486" s="441"/>
      <c r="L1486" s="441"/>
      <c r="M1486" s="441"/>
      <c r="N1486" s="441"/>
      <c r="O1486" s="441"/>
      <c r="P1486" s="441"/>
      <c r="Q1486" s="441"/>
      <c r="R1486" s="441"/>
      <c r="S1486" s="441"/>
      <c r="T1486" s="441"/>
      <c r="U1486" s="441"/>
      <c r="V1486" s="441"/>
      <c r="W1486" s="441"/>
      <c r="X1486" s="441"/>
      <c r="Y1486" s="441"/>
      <c r="Z1486" s="441"/>
      <c r="AA1486" s="436"/>
      <c r="AB1486" s="436"/>
      <c r="AC1486" s="436"/>
      <c r="AD1486" s="436"/>
      <c r="AE1486" s="436"/>
      <c r="AF1486" s="436"/>
      <c r="AG1486" s="436"/>
      <c r="AH1486" s="436"/>
      <c r="AI1486" s="436"/>
      <c r="AJ1486" s="436"/>
      <c r="AK1486" s="436"/>
      <c r="AL1486" s="436"/>
      <c r="AM1486" s="436"/>
      <c r="AN1486" s="436"/>
    </row>
    <row r="1487" spans="1:40" ht="13">
      <c r="A1487" s="40"/>
      <c r="B1487" s="40"/>
      <c r="C1487" s="441"/>
      <c r="D1487" s="441"/>
      <c r="E1487" s="441"/>
      <c r="F1487" s="441"/>
      <c r="H1487" s="441"/>
      <c r="I1487" s="441"/>
      <c r="J1487" s="441"/>
      <c r="K1487" s="441"/>
      <c r="L1487" s="441"/>
      <c r="M1487" s="441"/>
      <c r="N1487" s="441"/>
      <c r="O1487" s="441"/>
      <c r="P1487" s="441"/>
      <c r="Q1487" s="441"/>
      <c r="R1487" s="441"/>
      <c r="S1487" s="441"/>
      <c r="T1487" s="441"/>
      <c r="U1487" s="441"/>
      <c r="V1487" s="441"/>
      <c r="W1487" s="441"/>
      <c r="X1487" s="441"/>
      <c r="Y1487" s="441"/>
      <c r="Z1487" s="441"/>
      <c r="AA1487" s="436"/>
      <c r="AB1487" s="436"/>
      <c r="AC1487" s="436"/>
      <c r="AD1487" s="436"/>
      <c r="AE1487" s="436"/>
      <c r="AF1487" s="436"/>
      <c r="AG1487" s="436"/>
      <c r="AH1487" s="436"/>
      <c r="AI1487" s="436"/>
      <c r="AJ1487" s="436"/>
      <c r="AK1487" s="436"/>
      <c r="AL1487" s="436"/>
      <c r="AM1487" s="436"/>
      <c r="AN1487" s="436"/>
    </row>
    <row r="1488" spans="1:40" ht="13">
      <c r="A1488" s="40"/>
      <c r="B1488" s="40"/>
      <c r="C1488" s="441"/>
      <c r="D1488" s="441"/>
      <c r="E1488" s="441"/>
      <c r="F1488" s="441"/>
      <c r="H1488" s="441"/>
      <c r="I1488" s="441"/>
      <c r="J1488" s="441"/>
      <c r="K1488" s="441"/>
      <c r="L1488" s="441"/>
      <c r="M1488" s="441"/>
      <c r="N1488" s="441"/>
      <c r="O1488" s="441"/>
      <c r="P1488" s="441"/>
      <c r="Q1488" s="441"/>
      <c r="R1488" s="441"/>
      <c r="S1488" s="441"/>
      <c r="T1488" s="441"/>
      <c r="U1488" s="441"/>
      <c r="V1488" s="441"/>
      <c r="W1488" s="441"/>
      <c r="X1488" s="441"/>
      <c r="Y1488" s="441"/>
      <c r="Z1488" s="441"/>
      <c r="AA1488" s="436"/>
      <c r="AB1488" s="436"/>
      <c r="AC1488" s="436"/>
      <c r="AD1488" s="436"/>
      <c r="AE1488" s="436"/>
      <c r="AF1488" s="436"/>
      <c r="AG1488" s="436"/>
      <c r="AH1488" s="436"/>
      <c r="AI1488" s="436"/>
      <c r="AJ1488" s="436"/>
      <c r="AK1488" s="436"/>
      <c r="AL1488" s="436"/>
      <c r="AM1488" s="436"/>
      <c r="AN1488" s="436"/>
    </row>
    <row r="1489" spans="1:40" ht="13">
      <c r="A1489" s="40"/>
      <c r="B1489" s="40"/>
      <c r="C1489" s="441"/>
      <c r="D1489" s="441"/>
      <c r="E1489" s="441"/>
      <c r="F1489" s="441"/>
      <c r="H1489" s="441"/>
      <c r="I1489" s="441"/>
      <c r="J1489" s="441"/>
      <c r="K1489" s="441"/>
      <c r="L1489" s="441"/>
      <c r="M1489" s="441"/>
      <c r="N1489" s="441"/>
      <c r="O1489" s="441"/>
      <c r="P1489" s="441"/>
      <c r="Q1489" s="441"/>
      <c r="R1489" s="441"/>
      <c r="S1489" s="441"/>
      <c r="T1489" s="441"/>
      <c r="U1489" s="441"/>
      <c r="V1489" s="441"/>
      <c r="W1489" s="441"/>
      <c r="X1489" s="441"/>
      <c r="Y1489" s="441"/>
      <c r="Z1489" s="441"/>
      <c r="AA1489" s="436"/>
      <c r="AB1489" s="436"/>
      <c r="AC1489" s="436"/>
      <c r="AD1489" s="436"/>
      <c r="AE1489" s="436"/>
      <c r="AF1489" s="436"/>
      <c r="AG1489" s="436"/>
      <c r="AH1489" s="436"/>
      <c r="AI1489" s="436"/>
      <c r="AJ1489" s="436"/>
      <c r="AK1489" s="436"/>
      <c r="AL1489" s="436"/>
      <c r="AM1489" s="436"/>
      <c r="AN1489" s="436"/>
    </row>
    <row r="1490" spans="1:40" ht="13">
      <c r="A1490" s="40"/>
      <c r="B1490" s="40"/>
      <c r="C1490" s="441"/>
      <c r="D1490" s="441"/>
      <c r="E1490" s="441"/>
      <c r="F1490" s="441"/>
      <c r="H1490" s="441"/>
      <c r="I1490" s="441"/>
      <c r="J1490" s="441"/>
      <c r="K1490" s="441"/>
      <c r="L1490" s="441"/>
      <c r="M1490" s="441"/>
      <c r="N1490" s="441"/>
      <c r="O1490" s="441"/>
      <c r="P1490" s="441"/>
      <c r="Q1490" s="441"/>
      <c r="R1490" s="441"/>
      <c r="S1490" s="441"/>
      <c r="T1490" s="441"/>
      <c r="U1490" s="441"/>
      <c r="V1490" s="441"/>
      <c r="W1490" s="441"/>
      <c r="X1490" s="441"/>
      <c r="Y1490" s="441"/>
      <c r="Z1490" s="441"/>
      <c r="AA1490" s="436"/>
      <c r="AB1490" s="436"/>
      <c r="AC1490" s="436"/>
      <c r="AD1490" s="436"/>
      <c r="AE1490" s="436"/>
      <c r="AF1490" s="436"/>
      <c r="AG1490" s="436"/>
      <c r="AH1490" s="436"/>
      <c r="AI1490" s="436"/>
      <c r="AJ1490" s="436"/>
      <c r="AK1490" s="436"/>
      <c r="AL1490" s="436"/>
      <c r="AM1490" s="436"/>
      <c r="AN1490" s="436"/>
    </row>
    <row r="1491" spans="1:40" ht="13">
      <c r="A1491" s="40"/>
      <c r="B1491" s="40"/>
      <c r="C1491" s="441"/>
      <c r="D1491" s="441"/>
      <c r="E1491" s="441"/>
      <c r="F1491" s="441"/>
      <c r="H1491" s="441"/>
      <c r="I1491" s="441"/>
      <c r="J1491" s="441"/>
      <c r="K1491" s="441"/>
      <c r="L1491" s="441"/>
      <c r="M1491" s="441"/>
      <c r="N1491" s="441"/>
      <c r="O1491" s="441"/>
      <c r="P1491" s="441"/>
      <c r="Q1491" s="441"/>
      <c r="R1491" s="441"/>
      <c r="S1491" s="441"/>
      <c r="T1491" s="441"/>
      <c r="U1491" s="441"/>
      <c r="V1491" s="441"/>
      <c r="W1491" s="441"/>
      <c r="X1491" s="441"/>
      <c r="Y1491" s="441"/>
      <c r="Z1491" s="441"/>
      <c r="AA1491" s="436"/>
      <c r="AB1491" s="436"/>
      <c r="AC1491" s="436"/>
      <c r="AD1491" s="436"/>
      <c r="AE1491" s="436"/>
      <c r="AF1491" s="436"/>
      <c r="AG1491" s="436"/>
      <c r="AH1491" s="436"/>
      <c r="AI1491" s="436"/>
      <c r="AJ1491" s="436"/>
      <c r="AK1491" s="436"/>
      <c r="AL1491" s="436"/>
      <c r="AM1491" s="436"/>
      <c r="AN1491" s="436"/>
    </row>
    <row r="1492" spans="1:40" ht="13">
      <c r="A1492" s="40"/>
      <c r="B1492" s="40"/>
      <c r="C1492" s="441"/>
      <c r="D1492" s="441"/>
      <c r="E1492" s="441"/>
      <c r="F1492" s="441"/>
      <c r="H1492" s="441"/>
      <c r="I1492" s="441"/>
      <c r="J1492" s="441"/>
      <c r="K1492" s="441"/>
      <c r="L1492" s="441"/>
      <c r="M1492" s="441"/>
      <c r="N1492" s="441"/>
      <c r="O1492" s="441"/>
      <c r="P1492" s="441"/>
      <c r="Q1492" s="441"/>
      <c r="R1492" s="441"/>
      <c r="S1492" s="441"/>
      <c r="T1492" s="441"/>
      <c r="U1492" s="441"/>
      <c r="V1492" s="441"/>
      <c r="W1492" s="441"/>
      <c r="X1492" s="441"/>
      <c r="Y1492" s="441"/>
      <c r="Z1492" s="441"/>
      <c r="AA1492" s="436"/>
      <c r="AB1492" s="436"/>
      <c r="AC1492" s="436"/>
      <c r="AD1492" s="436"/>
      <c r="AE1492" s="436"/>
      <c r="AF1492" s="436"/>
      <c r="AG1492" s="436"/>
      <c r="AH1492" s="436"/>
      <c r="AI1492" s="436"/>
      <c r="AJ1492" s="436"/>
      <c r="AK1492" s="436"/>
      <c r="AL1492" s="436"/>
      <c r="AM1492" s="436"/>
      <c r="AN1492" s="436"/>
    </row>
    <row r="1493" spans="1:40" ht="13">
      <c r="A1493" s="40"/>
      <c r="B1493" s="40"/>
      <c r="C1493" s="441"/>
      <c r="D1493" s="441"/>
      <c r="E1493" s="441"/>
      <c r="F1493" s="441"/>
      <c r="H1493" s="441"/>
      <c r="I1493" s="441"/>
      <c r="J1493" s="441"/>
      <c r="K1493" s="441"/>
      <c r="L1493" s="441"/>
      <c r="M1493" s="441"/>
      <c r="N1493" s="441"/>
      <c r="O1493" s="441"/>
      <c r="P1493" s="441"/>
      <c r="Q1493" s="441"/>
      <c r="R1493" s="441"/>
      <c r="S1493" s="441"/>
      <c r="T1493" s="441"/>
      <c r="U1493" s="441"/>
      <c r="V1493" s="441"/>
      <c r="W1493" s="441"/>
      <c r="X1493" s="441"/>
      <c r="Y1493" s="441"/>
      <c r="Z1493" s="441"/>
      <c r="AA1493" s="436"/>
      <c r="AB1493" s="436"/>
      <c r="AC1493" s="436"/>
      <c r="AD1493" s="436"/>
      <c r="AE1493" s="436"/>
      <c r="AF1493" s="436"/>
      <c r="AG1493" s="436"/>
      <c r="AH1493" s="436"/>
      <c r="AI1493" s="436"/>
      <c r="AJ1493" s="436"/>
      <c r="AK1493" s="436"/>
      <c r="AL1493" s="436"/>
      <c r="AM1493" s="436"/>
      <c r="AN1493" s="436"/>
    </row>
    <row r="1494" spans="1:40" ht="13">
      <c r="A1494" s="40"/>
      <c r="B1494" s="40"/>
      <c r="C1494" s="441"/>
      <c r="D1494" s="441"/>
      <c r="E1494" s="441"/>
      <c r="F1494" s="441"/>
      <c r="H1494" s="441"/>
      <c r="I1494" s="441"/>
      <c r="J1494" s="441"/>
      <c r="K1494" s="441"/>
      <c r="L1494" s="441"/>
      <c r="M1494" s="441"/>
      <c r="N1494" s="441"/>
      <c r="O1494" s="441"/>
      <c r="P1494" s="441"/>
      <c r="Q1494" s="441"/>
      <c r="R1494" s="441"/>
      <c r="S1494" s="441"/>
      <c r="T1494" s="441"/>
      <c r="U1494" s="441"/>
      <c r="V1494" s="441"/>
      <c r="W1494" s="441"/>
      <c r="X1494" s="441"/>
      <c r="Y1494" s="441"/>
      <c r="Z1494" s="441"/>
      <c r="AA1494" s="436"/>
      <c r="AB1494" s="436"/>
      <c r="AC1494" s="436"/>
      <c r="AD1494" s="436"/>
      <c r="AE1494" s="436"/>
      <c r="AF1494" s="436"/>
      <c r="AG1494" s="436"/>
      <c r="AH1494" s="436"/>
      <c r="AI1494" s="436"/>
      <c r="AJ1494" s="436"/>
      <c r="AK1494" s="436"/>
      <c r="AL1494" s="436"/>
      <c r="AM1494" s="436"/>
      <c r="AN1494" s="436"/>
    </row>
    <row r="1495" spans="1:40" ht="13">
      <c r="A1495" s="40"/>
      <c r="B1495" s="40"/>
      <c r="C1495" s="441"/>
      <c r="D1495" s="441"/>
      <c r="E1495" s="441"/>
      <c r="F1495" s="441"/>
      <c r="H1495" s="441"/>
      <c r="I1495" s="441"/>
      <c r="J1495" s="441"/>
      <c r="K1495" s="441"/>
      <c r="L1495" s="441"/>
      <c r="M1495" s="441"/>
      <c r="N1495" s="441"/>
      <c r="O1495" s="441"/>
      <c r="P1495" s="441"/>
      <c r="Q1495" s="441"/>
      <c r="R1495" s="441"/>
      <c r="S1495" s="441"/>
      <c r="T1495" s="441"/>
      <c r="U1495" s="441"/>
      <c r="V1495" s="441"/>
      <c r="W1495" s="441"/>
      <c r="X1495" s="441"/>
      <c r="Y1495" s="441"/>
      <c r="Z1495" s="441"/>
      <c r="AA1495" s="436"/>
      <c r="AB1495" s="436"/>
      <c r="AC1495" s="436"/>
      <c r="AD1495" s="436"/>
      <c r="AE1495" s="436"/>
      <c r="AF1495" s="436"/>
      <c r="AG1495" s="436"/>
      <c r="AH1495" s="436"/>
      <c r="AI1495" s="436"/>
      <c r="AJ1495" s="436"/>
      <c r="AK1495" s="436"/>
      <c r="AL1495" s="436"/>
      <c r="AM1495" s="436"/>
      <c r="AN1495" s="436"/>
    </row>
    <row r="1496" spans="1:40" ht="13">
      <c r="A1496" s="40"/>
      <c r="B1496" s="40"/>
      <c r="C1496" s="441"/>
      <c r="D1496" s="441"/>
      <c r="E1496" s="441"/>
      <c r="F1496" s="441"/>
      <c r="H1496" s="441"/>
      <c r="I1496" s="441"/>
      <c r="J1496" s="441"/>
      <c r="K1496" s="441"/>
      <c r="L1496" s="441"/>
      <c r="M1496" s="441"/>
      <c r="N1496" s="441"/>
      <c r="O1496" s="441"/>
      <c r="P1496" s="441"/>
      <c r="Q1496" s="441"/>
      <c r="R1496" s="441"/>
      <c r="S1496" s="441"/>
      <c r="T1496" s="441"/>
      <c r="U1496" s="441"/>
      <c r="V1496" s="441"/>
      <c r="W1496" s="441"/>
      <c r="X1496" s="441"/>
      <c r="Y1496" s="441"/>
      <c r="Z1496" s="441"/>
      <c r="AA1496" s="436"/>
      <c r="AB1496" s="436"/>
      <c r="AC1496" s="436"/>
      <c r="AD1496" s="436"/>
      <c r="AE1496" s="436"/>
      <c r="AF1496" s="436"/>
      <c r="AG1496" s="436"/>
      <c r="AH1496" s="436"/>
      <c r="AI1496" s="436"/>
      <c r="AJ1496" s="436"/>
      <c r="AK1496" s="436"/>
      <c r="AL1496" s="436"/>
      <c r="AM1496" s="436"/>
      <c r="AN1496" s="436"/>
    </row>
    <row r="1497" spans="1:40" ht="13">
      <c r="A1497" s="40"/>
      <c r="B1497" s="40"/>
      <c r="C1497" s="441"/>
      <c r="D1497" s="441"/>
      <c r="E1497" s="441"/>
      <c r="F1497" s="441"/>
      <c r="H1497" s="441"/>
      <c r="I1497" s="441"/>
      <c r="J1497" s="441"/>
      <c r="K1497" s="441"/>
      <c r="L1497" s="441"/>
      <c r="M1497" s="441"/>
      <c r="N1497" s="441"/>
      <c r="O1497" s="441"/>
      <c r="P1497" s="441"/>
      <c r="Q1497" s="441"/>
      <c r="R1497" s="441"/>
      <c r="S1497" s="441"/>
      <c r="T1497" s="441"/>
      <c r="U1497" s="441"/>
      <c r="V1497" s="441"/>
      <c r="W1497" s="441"/>
      <c r="X1497" s="441"/>
      <c r="Y1497" s="441"/>
      <c r="Z1497" s="441"/>
      <c r="AA1497" s="436"/>
      <c r="AB1497" s="436"/>
      <c r="AC1497" s="436"/>
      <c r="AD1497" s="436"/>
      <c r="AE1497" s="436"/>
      <c r="AF1497" s="436"/>
      <c r="AG1497" s="436"/>
      <c r="AH1497" s="436"/>
      <c r="AI1497" s="436"/>
      <c r="AJ1497" s="436"/>
      <c r="AK1497" s="436"/>
      <c r="AL1497" s="436"/>
      <c r="AM1497" s="436"/>
      <c r="AN1497" s="436"/>
    </row>
    <row r="1498" spans="1:40" ht="13">
      <c r="A1498" s="40"/>
      <c r="B1498" s="40"/>
      <c r="C1498" s="441"/>
      <c r="D1498" s="441"/>
      <c r="E1498" s="441"/>
      <c r="F1498" s="441"/>
      <c r="H1498" s="441"/>
      <c r="I1498" s="441"/>
      <c r="J1498" s="441"/>
      <c r="K1498" s="441"/>
      <c r="L1498" s="441"/>
      <c r="M1498" s="441"/>
      <c r="N1498" s="441"/>
      <c r="O1498" s="441"/>
      <c r="P1498" s="441"/>
      <c r="Q1498" s="441"/>
      <c r="R1498" s="441"/>
      <c r="S1498" s="441"/>
      <c r="T1498" s="441"/>
      <c r="U1498" s="441"/>
      <c r="V1498" s="441"/>
      <c r="W1498" s="441"/>
      <c r="X1498" s="441"/>
      <c r="Y1498" s="441"/>
      <c r="Z1498" s="441"/>
      <c r="AA1498" s="436"/>
      <c r="AB1498" s="436"/>
      <c r="AC1498" s="436"/>
      <c r="AD1498" s="436"/>
      <c r="AE1498" s="436"/>
      <c r="AF1498" s="436"/>
      <c r="AG1498" s="436"/>
      <c r="AH1498" s="436"/>
      <c r="AI1498" s="436"/>
      <c r="AJ1498" s="436"/>
      <c r="AK1498" s="436"/>
      <c r="AL1498" s="436"/>
      <c r="AM1498" s="436"/>
      <c r="AN1498" s="436"/>
    </row>
    <row r="1499" spans="1:40" ht="13">
      <c r="A1499" s="40"/>
      <c r="B1499" s="40"/>
      <c r="C1499" s="441"/>
      <c r="D1499" s="441"/>
      <c r="E1499" s="441"/>
      <c r="F1499" s="441"/>
      <c r="H1499" s="441"/>
      <c r="I1499" s="441"/>
      <c r="J1499" s="441"/>
      <c r="K1499" s="441"/>
      <c r="L1499" s="441"/>
      <c r="M1499" s="441"/>
      <c r="N1499" s="441"/>
      <c r="O1499" s="441"/>
      <c r="P1499" s="441"/>
      <c r="Q1499" s="441"/>
      <c r="R1499" s="441"/>
      <c r="S1499" s="441"/>
      <c r="T1499" s="441"/>
      <c r="U1499" s="441"/>
      <c r="V1499" s="441"/>
      <c r="W1499" s="441"/>
      <c r="X1499" s="441"/>
      <c r="Y1499" s="441"/>
      <c r="Z1499" s="441"/>
      <c r="AA1499" s="436"/>
      <c r="AB1499" s="436"/>
      <c r="AC1499" s="436"/>
      <c r="AD1499" s="436"/>
      <c r="AE1499" s="436"/>
      <c r="AF1499" s="436"/>
      <c r="AG1499" s="436"/>
      <c r="AH1499" s="436"/>
      <c r="AI1499" s="436"/>
      <c r="AJ1499" s="436"/>
      <c r="AK1499" s="436"/>
      <c r="AL1499" s="436"/>
      <c r="AM1499" s="436"/>
      <c r="AN1499" s="436"/>
    </row>
    <row r="1500" spans="1:40" ht="13">
      <c r="A1500" s="40"/>
      <c r="B1500" s="40"/>
      <c r="C1500" s="441"/>
      <c r="D1500" s="441"/>
      <c r="E1500" s="441"/>
      <c r="F1500" s="441"/>
      <c r="H1500" s="441"/>
      <c r="I1500" s="441"/>
      <c r="J1500" s="441"/>
      <c r="K1500" s="441"/>
      <c r="L1500" s="441"/>
      <c r="M1500" s="441"/>
      <c r="N1500" s="441"/>
      <c r="O1500" s="441"/>
      <c r="P1500" s="441"/>
      <c r="Q1500" s="441"/>
      <c r="R1500" s="441"/>
      <c r="S1500" s="441"/>
      <c r="T1500" s="441"/>
      <c r="U1500" s="441"/>
      <c r="V1500" s="441"/>
      <c r="W1500" s="441"/>
      <c r="X1500" s="441"/>
      <c r="Y1500" s="441"/>
      <c r="Z1500" s="441"/>
      <c r="AA1500" s="436"/>
      <c r="AB1500" s="436"/>
      <c r="AC1500" s="436"/>
      <c r="AD1500" s="436"/>
      <c r="AE1500" s="436"/>
      <c r="AF1500" s="436"/>
      <c r="AG1500" s="436"/>
      <c r="AH1500" s="436"/>
      <c r="AI1500" s="436"/>
      <c r="AJ1500" s="436"/>
      <c r="AK1500" s="436"/>
      <c r="AL1500" s="436"/>
      <c r="AM1500" s="436"/>
      <c r="AN1500" s="436"/>
    </row>
    <row r="1501" spans="1:40" ht="13">
      <c r="A1501" s="40"/>
      <c r="B1501" s="40"/>
      <c r="C1501" s="441"/>
      <c r="D1501" s="441"/>
      <c r="E1501" s="441"/>
      <c r="F1501" s="441"/>
      <c r="H1501" s="441"/>
      <c r="I1501" s="441"/>
      <c r="J1501" s="441"/>
      <c r="K1501" s="441"/>
      <c r="L1501" s="441"/>
      <c r="M1501" s="441"/>
      <c r="N1501" s="441"/>
      <c r="O1501" s="441"/>
      <c r="P1501" s="441"/>
      <c r="Q1501" s="441"/>
      <c r="R1501" s="441"/>
      <c r="S1501" s="441"/>
      <c r="T1501" s="441"/>
      <c r="U1501" s="441"/>
      <c r="V1501" s="441"/>
      <c r="W1501" s="441"/>
      <c r="X1501" s="441"/>
      <c r="Y1501" s="441"/>
      <c r="Z1501" s="441"/>
      <c r="AA1501" s="436"/>
      <c r="AB1501" s="436"/>
      <c r="AC1501" s="436"/>
      <c r="AD1501" s="436"/>
      <c r="AE1501" s="436"/>
      <c r="AF1501" s="436"/>
      <c r="AG1501" s="436"/>
      <c r="AH1501" s="436"/>
      <c r="AI1501" s="436"/>
      <c r="AJ1501" s="436"/>
      <c r="AK1501" s="436"/>
      <c r="AL1501" s="436"/>
      <c r="AM1501" s="436"/>
      <c r="AN1501" s="436"/>
    </row>
    <row r="1502" spans="1:40" ht="13">
      <c r="A1502" s="40"/>
      <c r="B1502" s="40"/>
      <c r="C1502" s="441"/>
      <c r="D1502" s="441"/>
      <c r="E1502" s="441"/>
      <c r="F1502" s="441"/>
      <c r="H1502" s="441"/>
      <c r="I1502" s="441"/>
      <c r="J1502" s="441"/>
      <c r="K1502" s="441"/>
      <c r="L1502" s="441"/>
      <c r="M1502" s="441"/>
      <c r="N1502" s="441"/>
      <c r="O1502" s="441"/>
      <c r="P1502" s="441"/>
      <c r="Q1502" s="441"/>
      <c r="R1502" s="441"/>
      <c r="S1502" s="441"/>
      <c r="T1502" s="441"/>
      <c r="U1502" s="441"/>
      <c r="V1502" s="441"/>
      <c r="W1502" s="441"/>
      <c r="X1502" s="441"/>
      <c r="Y1502" s="441"/>
      <c r="Z1502" s="441"/>
      <c r="AA1502" s="436"/>
      <c r="AB1502" s="436"/>
      <c r="AC1502" s="436"/>
      <c r="AD1502" s="436"/>
      <c r="AE1502" s="436"/>
      <c r="AF1502" s="436"/>
      <c r="AG1502" s="436"/>
      <c r="AH1502" s="436"/>
      <c r="AI1502" s="436"/>
      <c r="AJ1502" s="436"/>
      <c r="AK1502" s="436"/>
      <c r="AL1502" s="436"/>
      <c r="AM1502" s="436"/>
      <c r="AN1502" s="436"/>
    </row>
    <row r="1503" spans="1:40" ht="13">
      <c r="A1503" s="40"/>
      <c r="B1503" s="40"/>
      <c r="C1503" s="441"/>
      <c r="D1503" s="441"/>
      <c r="E1503" s="441"/>
      <c r="F1503" s="441"/>
      <c r="H1503" s="441"/>
      <c r="I1503" s="441"/>
      <c r="J1503" s="441"/>
      <c r="K1503" s="441"/>
      <c r="L1503" s="441"/>
      <c r="M1503" s="441"/>
      <c r="N1503" s="441"/>
      <c r="O1503" s="441"/>
      <c r="P1503" s="441"/>
      <c r="Q1503" s="441"/>
      <c r="R1503" s="441"/>
      <c r="S1503" s="441"/>
      <c r="T1503" s="441"/>
      <c r="U1503" s="441"/>
      <c r="V1503" s="441"/>
      <c r="W1503" s="441"/>
      <c r="X1503" s="441"/>
      <c r="Y1503" s="441"/>
      <c r="Z1503" s="441"/>
      <c r="AA1503" s="436"/>
      <c r="AB1503" s="436"/>
      <c r="AC1503" s="436"/>
      <c r="AD1503" s="436"/>
      <c r="AE1503" s="436"/>
      <c r="AF1503" s="436"/>
      <c r="AG1503" s="436"/>
      <c r="AH1503" s="436"/>
      <c r="AI1503" s="436"/>
      <c r="AJ1503" s="436"/>
      <c r="AK1503" s="436"/>
      <c r="AL1503" s="436"/>
      <c r="AM1503" s="436"/>
      <c r="AN1503" s="436"/>
    </row>
    <row r="1504" spans="1:40" ht="13">
      <c r="A1504" s="40"/>
      <c r="B1504" s="40"/>
      <c r="C1504" s="441"/>
      <c r="D1504" s="441"/>
      <c r="E1504" s="441"/>
      <c r="F1504" s="441"/>
      <c r="H1504" s="441"/>
      <c r="I1504" s="441"/>
      <c r="J1504" s="441"/>
      <c r="K1504" s="441"/>
      <c r="L1504" s="441"/>
      <c r="M1504" s="441"/>
      <c r="N1504" s="441"/>
      <c r="O1504" s="441"/>
      <c r="P1504" s="441"/>
      <c r="Q1504" s="441"/>
      <c r="R1504" s="441"/>
      <c r="S1504" s="441"/>
      <c r="T1504" s="441"/>
      <c r="U1504" s="441"/>
      <c r="V1504" s="441"/>
      <c r="W1504" s="441"/>
      <c r="X1504" s="441"/>
      <c r="Y1504" s="441"/>
      <c r="Z1504" s="441"/>
      <c r="AA1504" s="436"/>
      <c r="AB1504" s="436"/>
      <c r="AC1504" s="436"/>
      <c r="AD1504" s="436"/>
      <c r="AE1504" s="436"/>
      <c r="AF1504" s="436"/>
      <c r="AG1504" s="436"/>
      <c r="AH1504" s="436"/>
      <c r="AI1504" s="436"/>
      <c r="AJ1504" s="436"/>
      <c r="AK1504" s="436"/>
      <c r="AL1504" s="436"/>
      <c r="AM1504" s="436"/>
      <c r="AN1504" s="436"/>
    </row>
    <row r="1505" spans="1:40" ht="13">
      <c r="A1505" s="40"/>
      <c r="B1505" s="40"/>
      <c r="C1505" s="441"/>
      <c r="D1505" s="441"/>
      <c r="E1505" s="441"/>
      <c r="F1505" s="441"/>
      <c r="H1505" s="441"/>
      <c r="I1505" s="441"/>
      <c r="J1505" s="441"/>
      <c r="K1505" s="441"/>
      <c r="L1505" s="441"/>
      <c r="M1505" s="441"/>
      <c r="N1505" s="441"/>
      <c r="O1505" s="441"/>
      <c r="P1505" s="441"/>
      <c r="Q1505" s="441"/>
      <c r="R1505" s="441"/>
      <c r="S1505" s="441"/>
      <c r="T1505" s="441"/>
      <c r="U1505" s="441"/>
      <c r="V1505" s="441"/>
      <c r="W1505" s="441"/>
      <c r="X1505" s="441"/>
      <c r="Y1505" s="441"/>
      <c r="Z1505" s="441"/>
      <c r="AA1505" s="436"/>
      <c r="AB1505" s="436"/>
      <c r="AC1505" s="436"/>
      <c r="AD1505" s="436"/>
      <c r="AE1505" s="436"/>
      <c r="AF1505" s="436"/>
      <c r="AG1505" s="436"/>
      <c r="AH1505" s="436"/>
      <c r="AI1505" s="436"/>
      <c r="AJ1505" s="436"/>
      <c r="AK1505" s="436"/>
      <c r="AL1505" s="436"/>
      <c r="AM1505" s="436"/>
      <c r="AN1505" s="436"/>
    </row>
    <row r="1506" spans="1:40" ht="13">
      <c r="A1506" s="40"/>
      <c r="B1506" s="40"/>
      <c r="C1506" s="441"/>
      <c r="D1506" s="441"/>
      <c r="E1506" s="441"/>
      <c r="F1506" s="441"/>
      <c r="H1506" s="441"/>
      <c r="I1506" s="441"/>
      <c r="J1506" s="441"/>
      <c r="K1506" s="441"/>
      <c r="L1506" s="441"/>
      <c r="M1506" s="441"/>
      <c r="N1506" s="441"/>
      <c r="O1506" s="441"/>
      <c r="P1506" s="441"/>
      <c r="Q1506" s="441"/>
      <c r="R1506" s="441"/>
      <c r="S1506" s="441"/>
      <c r="T1506" s="441"/>
      <c r="U1506" s="441"/>
      <c r="V1506" s="441"/>
      <c r="W1506" s="441"/>
      <c r="X1506" s="441"/>
      <c r="Y1506" s="441"/>
      <c r="Z1506" s="441"/>
      <c r="AA1506" s="436"/>
      <c r="AB1506" s="436"/>
      <c r="AC1506" s="436"/>
      <c r="AD1506" s="436"/>
      <c r="AE1506" s="436"/>
      <c r="AF1506" s="436"/>
      <c r="AG1506" s="436"/>
      <c r="AH1506" s="436"/>
      <c r="AI1506" s="436"/>
      <c r="AJ1506" s="436"/>
      <c r="AK1506" s="436"/>
      <c r="AL1506" s="436"/>
      <c r="AM1506" s="436"/>
      <c r="AN1506" s="436"/>
    </row>
    <row r="1507" spans="1:40" ht="13">
      <c r="A1507" s="40"/>
      <c r="B1507" s="40"/>
      <c r="C1507" s="441"/>
      <c r="D1507" s="441"/>
      <c r="E1507" s="441"/>
      <c r="F1507" s="441"/>
      <c r="H1507" s="441"/>
      <c r="I1507" s="441"/>
      <c r="J1507" s="441"/>
      <c r="K1507" s="441"/>
      <c r="L1507" s="441"/>
      <c r="M1507" s="441"/>
      <c r="N1507" s="441"/>
      <c r="O1507" s="441"/>
      <c r="P1507" s="441"/>
      <c r="Q1507" s="441"/>
      <c r="R1507" s="441"/>
      <c r="S1507" s="441"/>
      <c r="T1507" s="441"/>
      <c r="U1507" s="441"/>
      <c r="V1507" s="441"/>
      <c r="W1507" s="441"/>
      <c r="X1507" s="441"/>
      <c r="Y1507" s="441"/>
      <c r="Z1507" s="441"/>
      <c r="AA1507" s="436"/>
      <c r="AB1507" s="436"/>
      <c r="AC1507" s="436"/>
      <c r="AD1507" s="436"/>
      <c r="AE1507" s="436"/>
      <c r="AF1507" s="436"/>
      <c r="AG1507" s="436"/>
      <c r="AH1507" s="436"/>
      <c r="AI1507" s="436"/>
      <c r="AJ1507" s="436"/>
      <c r="AK1507" s="436"/>
      <c r="AL1507" s="436"/>
      <c r="AM1507" s="436"/>
      <c r="AN1507" s="436"/>
    </row>
    <row r="1508" spans="1:40" ht="13">
      <c r="A1508" s="40"/>
      <c r="B1508" s="40"/>
      <c r="C1508" s="441"/>
      <c r="D1508" s="441"/>
      <c r="E1508" s="441"/>
      <c r="F1508" s="441"/>
      <c r="H1508" s="441"/>
      <c r="I1508" s="441"/>
      <c r="J1508" s="441"/>
      <c r="K1508" s="441"/>
      <c r="L1508" s="441"/>
      <c r="M1508" s="441"/>
      <c r="N1508" s="441"/>
      <c r="O1508" s="441"/>
      <c r="P1508" s="441"/>
      <c r="Q1508" s="441"/>
      <c r="R1508" s="441"/>
      <c r="S1508" s="441"/>
      <c r="T1508" s="441"/>
      <c r="U1508" s="441"/>
      <c r="V1508" s="441"/>
      <c r="W1508" s="441"/>
      <c r="X1508" s="441"/>
      <c r="Y1508" s="441"/>
      <c r="Z1508" s="441"/>
      <c r="AA1508" s="436"/>
      <c r="AB1508" s="436"/>
      <c r="AC1508" s="436"/>
      <c r="AD1508" s="436"/>
      <c r="AE1508" s="436"/>
      <c r="AF1508" s="436"/>
      <c r="AG1508" s="436"/>
      <c r="AH1508" s="436"/>
      <c r="AI1508" s="436"/>
      <c r="AJ1508" s="436"/>
      <c r="AK1508" s="436"/>
      <c r="AL1508" s="436"/>
      <c r="AM1508" s="436"/>
      <c r="AN1508" s="436"/>
    </row>
    <row r="1509" spans="1:40" ht="13">
      <c r="A1509" s="40"/>
      <c r="B1509" s="40"/>
      <c r="C1509" s="441"/>
      <c r="D1509" s="441"/>
      <c r="E1509" s="441"/>
      <c r="F1509" s="441"/>
      <c r="H1509" s="441"/>
      <c r="I1509" s="441"/>
      <c r="J1509" s="441"/>
      <c r="K1509" s="441"/>
      <c r="L1509" s="441"/>
      <c r="M1509" s="441"/>
      <c r="N1509" s="441"/>
      <c r="O1509" s="441"/>
      <c r="P1509" s="441"/>
      <c r="Q1509" s="441"/>
      <c r="R1509" s="441"/>
      <c r="S1509" s="441"/>
      <c r="T1509" s="441"/>
      <c r="U1509" s="441"/>
      <c r="V1509" s="441"/>
      <c r="W1509" s="441"/>
      <c r="X1509" s="441"/>
      <c r="Y1509" s="441"/>
      <c r="Z1509" s="441"/>
      <c r="AA1509" s="436"/>
      <c r="AB1509" s="436"/>
      <c r="AC1509" s="436"/>
      <c r="AD1509" s="436"/>
      <c r="AE1509" s="436"/>
      <c r="AF1509" s="436"/>
      <c r="AG1509" s="436"/>
      <c r="AH1509" s="436"/>
      <c r="AI1509" s="436"/>
      <c r="AJ1509" s="436"/>
      <c r="AK1509" s="436"/>
      <c r="AL1509" s="436"/>
      <c r="AM1509" s="436"/>
      <c r="AN1509" s="436"/>
    </row>
    <row r="1510" spans="1:40" ht="13">
      <c r="A1510" s="40"/>
      <c r="B1510" s="40"/>
      <c r="C1510" s="441"/>
      <c r="D1510" s="441"/>
      <c r="E1510" s="441"/>
      <c r="F1510" s="441"/>
      <c r="H1510" s="441"/>
      <c r="I1510" s="441"/>
      <c r="J1510" s="441"/>
      <c r="K1510" s="441"/>
      <c r="L1510" s="441"/>
      <c r="M1510" s="441"/>
      <c r="N1510" s="441"/>
      <c r="O1510" s="441"/>
      <c r="P1510" s="441"/>
      <c r="Q1510" s="441"/>
      <c r="R1510" s="441"/>
      <c r="S1510" s="441"/>
      <c r="T1510" s="441"/>
      <c r="U1510" s="441"/>
      <c r="V1510" s="441"/>
      <c r="W1510" s="441"/>
      <c r="X1510" s="441"/>
      <c r="Y1510" s="441"/>
      <c r="Z1510" s="441"/>
      <c r="AA1510" s="436"/>
      <c r="AB1510" s="436"/>
      <c r="AC1510" s="436"/>
      <c r="AD1510" s="436"/>
      <c r="AE1510" s="436"/>
      <c r="AF1510" s="436"/>
      <c r="AG1510" s="436"/>
      <c r="AH1510" s="436"/>
      <c r="AI1510" s="436"/>
      <c r="AJ1510" s="436"/>
      <c r="AK1510" s="436"/>
      <c r="AL1510" s="436"/>
      <c r="AM1510" s="436"/>
      <c r="AN1510" s="436"/>
    </row>
    <row r="1511" spans="1:40" ht="13">
      <c r="A1511" s="40"/>
      <c r="B1511" s="40"/>
      <c r="C1511" s="441"/>
      <c r="D1511" s="441"/>
      <c r="E1511" s="441"/>
      <c r="F1511" s="441"/>
      <c r="H1511" s="441"/>
      <c r="I1511" s="441"/>
      <c r="J1511" s="441"/>
      <c r="K1511" s="441"/>
      <c r="L1511" s="441"/>
      <c r="M1511" s="441"/>
      <c r="N1511" s="441"/>
      <c r="O1511" s="441"/>
      <c r="P1511" s="441"/>
      <c r="Q1511" s="441"/>
      <c r="R1511" s="441"/>
      <c r="S1511" s="441"/>
      <c r="T1511" s="441"/>
      <c r="U1511" s="441"/>
      <c r="V1511" s="441"/>
      <c r="W1511" s="441"/>
      <c r="X1511" s="441"/>
      <c r="Y1511" s="441"/>
      <c r="Z1511" s="441"/>
      <c r="AA1511" s="436"/>
      <c r="AB1511" s="436"/>
      <c r="AC1511" s="436"/>
      <c r="AD1511" s="436"/>
      <c r="AE1511" s="436"/>
      <c r="AF1511" s="436"/>
      <c r="AG1511" s="436"/>
      <c r="AH1511" s="436"/>
      <c r="AI1511" s="436"/>
      <c r="AJ1511" s="436"/>
      <c r="AK1511" s="436"/>
      <c r="AL1511" s="436"/>
      <c r="AM1511" s="436"/>
      <c r="AN1511" s="436"/>
    </row>
    <row r="1512" spans="1:40" ht="13">
      <c r="A1512" s="40"/>
      <c r="B1512" s="40"/>
      <c r="C1512" s="441"/>
      <c r="D1512" s="441"/>
      <c r="E1512" s="441"/>
      <c r="F1512" s="441"/>
      <c r="H1512" s="441"/>
      <c r="I1512" s="441"/>
      <c r="J1512" s="441"/>
      <c r="K1512" s="441"/>
      <c r="L1512" s="441"/>
      <c r="M1512" s="441"/>
      <c r="N1512" s="441"/>
      <c r="O1512" s="441"/>
      <c r="P1512" s="441"/>
      <c r="Q1512" s="441"/>
      <c r="R1512" s="441"/>
      <c r="S1512" s="441"/>
      <c r="T1512" s="441"/>
      <c r="U1512" s="441"/>
      <c r="V1512" s="441"/>
      <c r="W1512" s="441"/>
      <c r="X1512" s="441"/>
      <c r="Y1512" s="441"/>
      <c r="Z1512" s="441"/>
      <c r="AA1512" s="436"/>
      <c r="AB1512" s="436"/>
      <c r="AC1512" s="436"/>
      <c r="AD1512" s="436"/>
      <c r="AE1512" s="436"/>
      <c r="AF1512" s="436"/>
      <c r="AG1512" s="436"/>
      <c r="AH1512" s="436"/>
      <c r="AI1512" s="436"/>
      <c r="AJ1512" s="436"/>
      <c r="AK1512" s="436"/>
      <c r="AL1512" s="436"/>
      <c r="AM1512" s="436"/>
      <c r="AN1512" s="436"/>
    </row>
    <row r="1513" spans="1:40" ht="13">
      <c r="A1513" s="40"/>
      <c r="B1513" s="40"/>
      <c r="C1513" s="441"/>
      <c r="D1513" s="441"/>
      <c r="E1513" s="441"/>
      <c r="F1513" s="441"/>
      <c r="H1513" s="441"/>
      <c r="I1513" s="441"/>
      <c r="J1513" s="441"/>
      <c r="K1513" s="441"/>
      <c r="L1513" s="441"/>
      <c r="M1513" s="441"/>
      <c r="N1513" s="441"/>
      <c r="O1513" s="441"/>
      <c r="P1513" s="441"/>
      <c r="Q1513" s="441"/>
      <c r="R1513" s="441"/>
      <c r="S1513" s="441"/>
      <c r="T1513" s="441"/>
      <c r="U1513" s="441"/>
      <c r="V1513" s="441"/>
      <c r="W1513" s="441"/>
      <c r="X1513" s="441"/>
      <c r="Y1513" s="441"/>
      <c r="Z1513" s="441"/>
      <c r="AA1513" s="436"/>
      <c r="AB1513" s="436"/>
      <c r="AC1513" s="436"/>
      <c r="AD1513" s="436"/>
      <c r="AE1513" s="436"/>
      <c r="AF1513" s="436"/>
      <c r="AG1513" s="436"/>
      <c r="AH1513" s="436"/>
      <c r="AI1513" s="436"/>
      <c r="AJ1513" s="436"/>
      <c r="AK1513" s="436"/>
      <c r="AL1513" s="436"/>
      <c r="AM1513" s="436"/>
      <c r="AN1513" s="436"/>
    </row>
    <row r="1514" spans="1:40" ht="13">
      <c r="A1514" s="40"/>
      <c r="B1514" s="40"/>
      <c r="C1514" s="441"/>
      <c r="D1514" s="441"/>
      <c r="E1514" s="441"/>
      <c r="F1514" s="441"/>
      <c r="H1514" s="441"/>
      <c r="I1514" s="441"/>
      <c r="J1514" s="441"/>
      <c r="K1514" s="441"/>
      <c r="L1514" s="441"/>
      <c r="M1514" s="441"/>
      <c r="N1514" s="441"/>
      <c r="O1514" s="441"/>
      <c r="P1514" s="441"/>
      <c r="Q1514" s="441"/>
      <c r="R1514" s="441"/>
      <c r="S1514" s="441"/>
      <c r="T1514" s="441"/>
      <c r="U1514" s="441"/>
      <c r="V1514" s="441"/>
      <c r="W1514" s="441"/>
      <c r="X1514" s="441"/>
      <c r="Y1514" s="441"/>
      <c r="Z1514" s="441"/>
      <c r="AA1514" s="436"/>
      <c r="AB1514" s="436"/>
      <c r="AC1514" s="436"/>
      <c r="AD1514" s="436"/>
      <c r="AE1514" s="436"/>
      <c r="AF1514" s="436"/>
      <c r="AG1514" s="436"/>
      <c r="AH1514" s="436"/>
      <c r="AI1514" s="436"/>
      <c r="AJ1514" s="436"/>
      <c r="AK1514" s="436"/>
      <c r="AL1514" s="436"/>
      <c r="AM1514" s="436"/>
      <c r="AN1514" s="436"/>
    </row>
    <row r="1515" spans="1:40" ht="13">
      <c r="A1515" s="40"/>
      <c r="B1515" s="40"/>
      <c r="C1515" s="441"/>
      <c r="D1515" s="441"/>
      <c r="E1515" s="441"/>
      <c r="F1515" s="441"/>
      <c r="H1515" s="441"/>
      <c r="I1515" s="441"/>
      <c r="J1515" s="441"/>
      <c r="K1515" s="441"/>
      <c r="L1515" s="441"/>
      <c r="M1515" s="441"/>
      <c r="N1515" s="441"/>
      <c r="O1515" s="441"/>
      <c r="P1515" s="441"/>
      <c r="Q1515" s="441"/>
      <c r="R1515" s="441"/>
      <c r="S1515" s="441"/>
      <c r="T1515" s="441"/>
      <c r="U1515" s="441"/>
      <c r="V1515" s="441"/>
      <c r="W1515" s="441"/>
      <c r="X1515" s="441"/>
      <c r="Y1515" s="441"/>
      <c r="Z1515" s="441"/>
      <c r="AA1515" s="436"/>
      <c r="AB1515" s="436"/>
      <c r="AC1515" s="436"/>
      <c r="AD1515" s="436"/>
      <c r="AE1515" s="436"/>
      <c r="AF1515" s="436"/>
      <c r="AG1515" s="436"/>
      <c r="AH1515" s="436"/>
      <c r="AI1515" s="436"/>
      <c r="AJ1515" s="436"/>
      <c r="AK1515" s="436"/>
      <c r="AL1515" s="436"/>
      <c r="AM1515" s="436"/>
      <c r="AN1515" s="436"/>
    </row>
    <row r="1516" spans="1:40" ht="13">
      <c r="A1516" s="40"/>
      <c r="B1516" s="40"/>
      <c r="C1516" s="441"/>
      <c r="D1516" s="441"/>
      <c r="E1516" s="441"/>
      <c r="F1516" s="441"/>
      <c r="H1516" s="441"/>
      <c r="I1516" s="441"/>
      <c r="J1516" s="441"/>
      <c r="K1516" s="441"/>
      <c r="L1516" s="441"/>
      <c r="M1516" s="441"/>
      <c r="N1516" s="441"/>
      <c r="O1516" s="441"/>
      <c r="P1516" s="441"/>
      <c r="Q1516" s="441"/>
      <c r="R1516" s="441"/>
      <c r="S1516" s="441"/>
      <c r="T1516" s="441"/>
      <c r="U1516" s="441"/>
      <c r="V1516" s="441"/>
      <c r="W1516" s="441"/>
      <c r="X1516" s="441"/>
      <c r="Y1516" s="441"/>
      <c r="Z1516" s="441"/>
      <c r="AA1516" s="436"/>
      <c r="AB1516" s="436"/>
      <c r="AC1516" s="436"/>
      <c r="AD1516" s="436"/>
      <c r="AE1516" s="436"/>
      <c r="AF1516" s="436"/>
      <c r="AG1516" s="436"/>
      <c r="AH1516" s="436"/>
      <c r="AI1516" s="436"/>
      <c r="AJ1516" s="436"/>
      <c r="AK1516" s="436"/>
      <c r="AL1516" s="436"/>
      <c r="AM1516" s="436"/>
      <c r="AN1516" s="436"/>
    </row>
    <row r="1517" spans="1:40" ht="13">
      <c r="A1517" s="40"/>
      <c r="B1517" s="40"/>
      <c r="C1517" s="441"/>
      <c r="D1517" s="441"/>
      <c r="E1517" s="441"/>
      <c r="F1517" s="441"/>
      <c r="H1517" s="441"/>
      <c r="I1517" s="441"/>
      <c r="J1517" s="441"/>
      <c r="K1517" s="441"/>
      <c r="L1517" s="441"/>
      <c r="M1517" s="441"/>
      <c r="N1517" s="441"/>
      <c r="O1517" s="441"/>
      <c r="P1517" s="441"/>
      <c r="Q1517" s="441"/>
      <c r="R1517" s="441"/>
      <c r="S1517" s="441"/>
      <c r="T1517" s="441"/>
      <c r="U1517" s="441"/>
      <c r="V1517" s="441"/>
      <c r="W1517" s="441"/>
      <c r="X1517" s="441"/>
      <c r="Y1517" s="441"/>
      <c r="Z1517" s="441"/>
      <c r="AA1517" s="436"/>
      <c r="AB1517" s="436"/>
      <c r="AC1517" s="436"/>
      <c r="AD1517" s="436"/>
      <c r="AE1517" s="436"/>
      <c r="AF1517" s="436"/>
      <c r="AG1517" s="436"/>
      <c r="AH1517" s="436"/>
      <c r="AI1517" s="436"/>
      <c r="AJ1517" s="436"/>
      <c r="AK1517" s="436"/>
      <c r="AL1517" s="436"/>
      <c r="AM1517" s="436"/>
      <c r="AN1517" s="436"/>
    </row>
    <row r="1518" spans="1:40" ht="13">
      <c r="A1518" s="40"/>
      <c r="B1518" s="40"/>
      <c r="C1518" s="441"/>
      <c r="D1518" s="441"/>
      <c r="E1518" s="441"/>
      <c r="F1518" s="441"/>
      <c r="H1518" s="441"/>
      <c r="I1518" s="441"/>
      <c r="J1518" s="441"/>
      <c r="K1518" s="441"/>
      <c r="L1518" s="441"/>
      <c r="M1518" s="441"/>
      <c r="N1518" s="441"/>
      <c r="O1518" s="441"/>
      <c r="P1518" s="441"/>
      <c r="Q1518" s="441"/>
      <c r="R1518" s="441"/>
      <c r="S1518" s="441"/>
      <c r="T1518" s="441"/>
      <c r="U1518" s="441"/>
      <c r="V1518" s="441"/>
      <c r="W1518" s="441"/>
      <c r="X1518" s="441"/>
      <c r="Y1518" s="441"/>
      <c r="Z1518" s="441"/>
      <c r="AA1518" s="436"/>
      <c r="AB1518" s="436"/>
      <c r="AC1518" s="436"/>
      <c r="AD1518" s="436"/>
      <c r="AE1518" s="436"/>
      <c r="AF1518" s="436"/>
      <c r="AG1518" s="436"/>
      <c r="AH1518" s="436"/>
      <c r="AI1518" s="436"/>
      <c r="AJ1518" s="436"/>
      <c r="AK1518" s="436"/>
      <c r="AL1518" s="436"/>
      <c r="AM1518" s="436"/>
      <c r="AN1518" s="436"/>
    </row>
    <row r="1519" spans="1:40" ht="13">
      <c r="A1519" s="40"/>
      <c r="B1519" s="40"/>
      <c r="C1519" s="441"/>
      <c r="D1519" s="441"/>
      <c r="E1519" s="441"/>
      <c r="F1519" s="441"/>
      <c r="H1519" s="441"/>
      <c r="I1519" s="441"/>
      <c r="J1519" s="441"/>
      <c r="K1519" s="441"/>
      <c r="L1519" s="441"/>
      <c r="M1519" s="441"/>
      <c r="N1519" s="441"/>
      <c r="O1519" s="441"/>
      <c r="P1519" s="441"/>
      <c r="Q1519" s="441"/>
      <c r="R1519" s="441"/>
      <c r="S1519" s="441"/>
      <c r="T1519" s="441"/>
      <c r="U1519" s="441"/>
      <c r="V1519" s="441"/>
      <c r="W1519" s="441"/>
      <c r="X1519" s="441"/>
      <c r="Y1519" s="441"/>
      <c r="Z1519" s="441"/>
      <c r="AA1519" s="436"/>
      <c r="AB1519" s="436"/>
      <c r="AC1519" s="436"/>
      <c r="AD1519" s="436"/>
      <c r="AE1519" s="436"/>
      <c r="AF1519" s="436"/>
      <c r="AG1519" s="436"/>
      <c r="AH1519" s="436"/>
      <c r="AI1519" s="436"/>
      <c r="AJ1519" s="436"/>
      <c r="AK1519" s="436"/>
      <c r="AL1519" s="436"/>
      <c r="AM1519" s="436"/>
      <c r="AN1519" s="436"/>
    </row>
    <row r="1520" spans="1:40" ht="13">
      <c r="A1520" s="40"/>
      <c r="B1520" s="40"/>
      <c r="C1520" s="441"/>
      <c r="D1520" s="441"/>
      <c r="E1520" s="441"/>
      <c r="F1520" s="441"/>
      <c r="H1520" s="441"/>
      <c r="I1520" s="441"/>
      <c r="J1520" s="441"/>
      <c r="K1520" s="441"/>
      <c r="L1520" s="441"/>
      <c r="M1520" s="441"/>
      <c r="N1520" s="441"/>
      <c r="O1520" s="441"/>
      <c r="P1520" s="441"/>
      <c r="Q1520" s="441"/>
      <c r="R1520" s="441"/>
      <c r="S1520" s="441"/>
      <c r="T1520" s="441"/>
      <c r="U1520" s="441"/>
      <c r="V1520" s="441"/>
      <c r="W1520" s="441"/>
      <c r="X1520" s="441"/>
      <c r="Y1520" s="441"/>
      <c r="Z1520" s="441"/>
      <c r="AA1520" s="436"/>
      <c r="AB1520" s="436"/>
      <c r="AC1520" s="436"/>
      <c r="AD1520" s="436"/>
      <c r="AE1520" s="436"/>
      <c r="AF1520" s="436"/>
      <c r="AG1520" s="436"/>
      <c r="AH1520" s="436"/>
      <c r="AI1520" s="436"/>
      <c r="AJ1520" s="436"/>
      <c r="AK1520" s="436"/>
      <c r="AL1520" s="436"/>
      <c r="AM1520" s="436"/>
      <c r="AN1520" s="436"/>
    </row>
    <row r="1521" spans="1:40" ht="13">
      <c r="A1521" s="40"/>
      <c r="B1521" s="40"/>
      <c r="C1521" s="441"/>
      <c r="D1521" s="441"/>
      <c r="E1521" s="441"/>
      <c r="F1521" s="441"/>
      <c r="H1521" s="441"/>
      <c r="I1521" s="441"/>
      <c r="J1521" s="441"/>
      <c r="K1521" s="441"/>
      <c r="L1521" s="441"/>
      <c r="M1521" s="441"/>
      <c r="N1521" s="441"/>
      <c r="O1521" s="441"/>
      <c r="P1521" s="441"/>
      <c r="Q1521" s="441"/>
      <c r="R1521" s="441"/>
      <c r="S1521" s="441"/>
      <c r="T1521" s="441"/>
      <c r="U1521" s="441"/>
      <c r="V1521" s="441"/>
      <c r="W1521" s="441"/>
      <c r="X1521" s="441"/>
      <c r="Y1521" s="441"/>
      <c r="Z1521" s="441"/>
      <c r="AA1521" s="436"/>
      <c r="AB1521" s="436"/>
      <c r="AC1521" s="436"/>
      <c r="AD1521" s="436"/>
      <c r="AE1521" s="436"/>
      <c r="AF1521" s="436"/>
      <c r="AG1521" s="436"/>
      <c r="AH1521" s="436"/>
      <c r="AI1521" s="436"/>
      <c r="AJ1521" s="436"/>
      <c r="AK1521" s="436"/>
      <c r="AL1521" s="436"/>
      <c r="AM1521" s="436"/>
      <c r="AN1521" s="436"/>
    </row>
    <row r="1522" spans="1:40" ht="13">
      <c r="A1522" s="40"/>
      <c r="B1522" s="40"/>
      <c r="C1522" s="441"/>
      <c r="D1522" s="441"/>
      <c r="E1522" s="441"/>
      <c r="F1522" s="441"/>
      <c r="H1522" s="441"/>
      <c r="I1522" s="441"/>
      <c r="J1522" s="441"/>
      <c r="K1522" s="441"/>
      <c r="L1522" s="441"/>
      <c r="M1522" s="441"/>
      <c r="N1522" s="441"/>
      <c r="O1522" s="441"/>
      <c r="P1522" s="441"/>
      <c r="Q1522" s="441"/>
      <c r="R1522" s="441"/>
      <c r="S1522" s="441"/>
      <c r="T1522" s="441"/>
      <c r="U1522" s="441"/>
      <c r="V1522" s="441"/>
      <c r="W1522" s="441"/>
      <c r="X1522" s="441"/>
      <c r="Y1522" s="441"/>
      <c r="Z1522" s="441"/>
      <c r="AA1522" s="436"/>
      <c r="AB1522" s="436"/>
      <c r="AC1522" s="436"/>
      <c r="AD1522" s="436"/>
      <c r="AE1522" s="436"/>
      <c r="AF1522" s="436"/>
      <c r="AG1522" s="436"/>
      <c r="AH1522" s="436"/>
      <c r="AI1522" s="436"/>
      <c r="AJ1522" s="436"/>
      <c r="AK1522" s="436"/>
      <c r="AL1522" s="436"/>
      <c r="AM1522" s="436"/>
      <c r="AN1522" s="436"/>
    </row>
    <row r="1523" spans="1:40" ht="13">
      <c r="A1523" s="40"/>
      <c r="B1523" s="40"/>
      <c r="C1523" s="441"/>
      <c r="D1523" s="441"/>
      <c r="E1523" s="441"/>
      <c r="F1523" s="441"/>
      <c r="H1523" s="441"/>
      <c r="I1523" s="441"/>
      <c r="J1523" s="441"/>
      <c r="K1523" s="441"/>
      <c r="L1523" s="441"/>
      <c r="M1523" s="441"/>
      <c r="N1523" s="441"/>
      <c r="O1523" s="441"/>
      <c r="P1523" s="441"/>
      <c r="Q1523" s="441"/>
      <c r="R1523" s="441"/>
      <c r="S1523" s="441"/>
      <c r="T1523" s="441"/>
      <c r="U1523" s="441"/>
      <c r="V1523" s="441"/>
      <c r="W1523" s="441"/>
      <c r="X1523" s="441"/>
      <c r="Y1523" s="441"/>
      <c r="Z1523" s="441"/>
      <c r="AA1523" s="436"/>
      <c r="AB1523" s="436"/>
      <c r="AC1523" s="436"/>
      <c r="AD1523" s="436"/>
      <c r="AE1523" s="436"/>
      <c r="AF1523" s="436"/>
      <c r="AG1523" s="436"/>
      <c r="AH1523" s="436"/>
      <c r="AI1523" s="436"/>
      <c r="AJ1523" s="436"/>
      <c r="AK1523" s="436"/>
      <c r="AL1523" s="436"/>
      <c r="AM1523" s="436"/>
      <c r="AN1523" s="436"/>
    </row>
    <row r="1524" spans="1:40" ht="13">
      <c r="A1524" s="40"/>
      <c r="B1524" s="40"/>
      <c r="C1524" s="441"/>
      <c r="D1524" s="441"/>
      <c r="E1524" s="441"/>
      <c r="F1524" s="441"/>
      <c r="H1524" s="441"/>
      <c r="I1524" s="441"/>
      <c r="J1524" s="441"/>
      <c r="K1524" s="441"/>
      <c r="L1524" s="441"/>
      <c r="M1524" s="441"/>
      <c r="N1524" s="441"/>
      <c r="O1524" s="441"/>
      <c r="P1524" s="441"/>
      <c r="Q1524" s="441"/>
      <c r="R1524" s="441"/>
      <c r="S1524" s="441"/>
      <c r="T1524" s="441"/>
      <c r="U1524" s="441"/>
      <c r="V1524" s="441"/>
      <c r="W1524" s="441"/>
      <c r="X1524" s="441"/>
      <c r="Y1524" s="441"/>
      <c r="Z1524" s="441"/>
      <c r="AA1524" s="436"/>
      <c r="AB1524" s="436"/>
      <c r="AC1524" s="436"/>
      <c r="AD1524" s="436"/>
      <c r="AE1524" s="436"/>
      <c r="AF1524" s="436"/>
      <c r="AG1524" s="436"/>
      <c r="AH1524" s="436"/>
      <c r="AI1524" s="436"/>
      <c r="AJ1524" s="436"/>
      <c r="AK1524" s="436"/>
      <c r="AL1524" s="436"/>
      <c r="AM1524" s="436"/>
      <c r="AN1524" s="436"/>
    </row>
    <row r="1525" spans="1:40" ht="13">
      <c r="A1525" s="40"/>
      <c r="B1525" s="40"/>
      <c r="C1525" s="441"/>
      <c r="D1525" s="441"/>
      <c r="E1525" s="441"/>
      <c r="F1525" s="441"/>
      <c r="H1525" s="441"/>
      <c r="I1525" s="441"/>
      <c r="J1525" s="441"/>
      <c r="K1525" s="441"/>
      <c r="L1525" s="441"/>
      <c r="M1525" s="441"/>
      <c r="N1525" s="441"/>
      <c r="O1525" s="441"/>
      <c r="P1525" s="441"/>
      <c r="Q1525" s="441"/>
      <c r="R1525" s="441"/>
      <c r="S1525" s="441"/>
      <c r="T1525" s="441"/>
      <c r="U1525" s="441"/>
      <c r="V1525" s="441"/>
      <c r="W1525" s="441"/>
      <c r="X1525" s="441"/>
      <c r="Y1525" s="441"/>
      <c r="Z1525" s="441"/>
      <c r="AA1525" s="436"/>
      <c r="AB1525" s="436"/>
      <c r="AC1525" s="436"/>
      <c r="AD1525" s="436"/>
      <c r="AE1525" s="436"/>
      <c r="AF1525" s="436"/>
      <c r="AG1525" s="436"/>
      <c r="AH1525" s="436"/>
      <c r="AI1525" s="436"/>
      <c r="AJ1525" s="436"/>
      <c r="AK1525" s="436"/>
      <c r="AL1525" s="436"/>
      <c r="AM1525" s="436"/>
      <c r="AN1525" s="436"/>
    </row>
    <row r="1526" spans="1:40" ht="13">
      <c r="A1526" s="40"/>
      <c r="B1526" s="40"/>
      <c r="C1526" s="441"/>
      <c r="D1526" s="441"/>
      <c r="E1526" s="441"/>
      <c r="F1526" s="441"/>
      <c r="H1526" s="441"/>
      <c r="I1526" s="441"/>
      <c r="J1526" s="441"/>
      <c r="K1526" s="441"/>
      <c r="L1526" s="441"/>
      <c r="M1526" s="441"/>
      <c r="N1526" s="441"/>
      <c r="O1526" s="441"/>
      <c r="P1526" s="441"/>
      <c r="Q1526" s="441"/>
      <c r="R1526" s="441"/>
      <c r="S1526" s="441"/>
      <c r="T1526" s="441"/>
      <c r="U1526" s="441"/>
      <c r="V1526" s="441"/>
      <c r="W1526" s="441"/>
      <c r="X1526" s="441"/>
      <c r="Y1526" s="441"/>
      <c r="Z1526" s="441"/>
      <c r="AA1526" s="436"/>
      <c r="AB1526" s="436"/>
      <c r="AC1526" s="436"/>
      <c r="AD1526" s="436"/>
      <c r="AE1526" s="436"/>
      <c r="AF1526" s="436"/>
      <c r="AG1526" s="436"/>
      <c r="AH1526" s="436"/>
      <c r="AI1526" s="436"/>
      <c r="AJ1526" s="436"/>
      <c r="AK1526" s="436"/>
      <c r="AL1526" s="436"/>
      <c r="AM1526" s="436"/>
      <c r="AN1526" s="436"/>
    </row>
    <row r="1527" spans="1:40" ht="13">
      <c r="A1527" s="40"/>
      <c r="B1527" s="40"/>
      <c r="C1527" s="441"/>
      <c r="D1527" s="441"/>
      <c r="E1527" s="441"/>
      <c r="F1527" s="441"/>
      <c r="H1527" s="441"/>
      <c r="I1527" s="441"/>
      <c r="J1527" s="441"/>
      <c r="K1527" s="441"/>
      <c r="L1527" s="441"/>
      <c r="M1527" s="441"/>
      <c r="N1527" s="441"/>
      <c r="O1527" s="441"/>
      <c r="P1527" s="441"/>
      <c r="Q1527" s="441"/>
      <c r="R1527" s="441"/>
      <c r="S1527" s="441"/>
      <c r="T1527" s="441"/>
      <c r="U1527" s="441"/>
      <c r="V1527" s="441"/>
      <c r="W1527" s="441"/>
      <c r="X1527" s="441"/>
      <c r="Y1527" s="441"/>
      <c r="Z1527" s="441"/>
      <c r="AA1527" s="436"/>
      <c r="AB1527" s="436"/>
      <c r="AC1527" s="436"/>
      <c r="AD1527" s="436"/>
      <c r="AE1527" s="436"/>
      <c r="AF1527" s="436"/>
      <c r="AG1527" s="436"/>
      <c r="AH1527" s="436"/>
      <c r="AI1527" s="436"/>
      <c r="AJ1527" s="436"/>
      <c r="AK1527" s="436"/>
      <c r="AL1527" s="436"/>
      <c r="AM1527" s="436"/>
      <c r="AN1527" s="436"/>
    </row>
    <row r="1528" spans="1:40" ht="13">
      <c r="A1528" s="40"/>
      <c r="B1528" s="40"/>
      <c r="C1528" s="441"/>
      <c r="D1528" s="441"/>
      <c r="E1528" s="441"/>
      <c r="F1528" s="441"/>
      <c r="H1528" s="441"/>
      <c r="I1528" s="441"/>
      <c r="J1528" s="441"/>
      <c r="K1528" s="441"/>
      <c r="L1528" s="441"/>
      <c r="M1528" s="441"/>
      <c r="N1528" s="441"/>
      <c r="O1528" s="441"/>
      <c r="P1528" s="441"/>
      <c r="Q1528" s="441"/>
      <c r="R1528" s="441"/>
      <c r="S1528" s="441"/>
      <c r="T1528" s="441"/>
      <c r="U1528" s="441"/>
      <c r="V1528" s="441"/>
      <c r="W1528" s="441"/>
      <c r="X1528" s="441"/>
      <c r="Y1528" s="441"/>
      <c r="Z1528" s="441"/>
      <c r="AA1528" s="436"/>
      <c r="AB1528" s="436"/>
      <c r="AC1528" s="436"/>
      <c r="AD1528" s="436"/>
      <c r="AE1528" s="436"/>
      <c r="AF1528" s="436"/>
      <c r="AG1528" s="436"/>
      <c r="AH1528" s="436"/>
      <c r="AI1528" s="436"/>
      <c r="AJ1528" s="436"/>
      <c r="AK1528" s="436"/>
      <c r="AL1528" s="436"/>
      <c r="AM1528" s="436"/>
      <c r="AN1528" s="436"/>
    </row>
    <row r="1529" spans="1:40" ht="13">
      <c r="A1529" s="40"/>
      <c r="B1529" s="40"/>
      <c r="C1529" s="441"/>
      <c r="D1529" s="441"/>
      <c r="E1529" s="441"/>
      <c r="F1529" s="441"/>
      <c r="H1529" s="441"/>
      <c r="I1529" s="441"/>
      <c r="J1529" s="441"/>
      <c r="K1529" s="441"/>
      <c r="L1529" s="441"/>
      <c r="M1529" s="441"/>
      <c r="N1529" s="441"/>
      <c r="O1529" s="441"/>
      <c r="P1529" s="441"/>
      <c r="Q1529" s="441"/>
      <c r="R1529" s="441"/>
      <c r="S1529" s="441"/>
      <c r="T1529" s="441"/>
      <c r="U1529" s="441"/>
      <c r="V1529" s="441"/>
      <c r="W1529" s="441"/>
      <c r="X1529" s="441"/>
      <c r="Y1529" s="441"/>
      <c r="Z1529" s="441"/>
      <c r="AA1529" s="436"/>
      <c r="AB1529" s="436"/>
      <c r="AC1529" s="436"/>
      <c r="AD1529" s="436"/>
      <c r="AE1529" s="436"/>
      <c r="AF1529" s="436"/>
      <c r="AG1529" s="436"/>
      <c r="AH1529" s="436"/>
      <c r="AI1529" s="436"/>
      <c r="AJ1529" s="436"/>
      <c r="AK1529" s="436"/>
      <c r="AL1529" s="436"/>
      <c r="AM1529" s="436"/>
      <c r="AN1529" s="436"/>
    </row>
    <row r="1530" spans="1:40" ht="13">
      <c r="A1530" s="40"/>
      <c r="B1530" s="40"/>
      <c r="C1530" s="441"/>
      <c r="D1530" s="441"/>
      <c r="E1530" s="441"/>
      <c r="F1530" s="441"/>
      <c r="H1530" s="441"/>
      <c r="I1530" s="441"/>
      <c r="J1530" s="441"/>
      <c r="K1530" s="441"/>
      <c r="L1530" s="441"/>
      <c r="M1530" s="441"/>
      <c r="N1530" s="441"/>
      <c r="O1530" s="441"/>
      <c r="P1530" s="441"/>
      <c r="Q1530" s="441"/>
      <c r="R1530" s="441"/>
      <c r="S1530" s="441"/>
      <c r="T1530" s="441"/>
      <c r="U1530" s="441"/>
      <c r="V1530" s="441"/>
      <c r="W1530" s="441"/>
      <c r="X1530" s="441"/>
      <c r="Y1530" s="441"/>
      <c r="Z1530" s="441"/>
      <c r="AA1530" s="436"/>
      <c r="AB1530" s="436"/>
      <c r="AC1530" s="436"/>
      <c r="AD1530" s="436"/>
      <c r="AE1530" s="436"/>
      <c r="AF1530" s="436"/>
      <c r="AG1530" s="436"/>
      <c r="AH1530" s="436"/>
      <c r="AI1530" s="436"/>
      <c r="AJ1530" s="436"/>
      <c r="AK1530" s="436"/>
      <c r="AL1530" s="436"/>
      <c r="AM1530" s="436"/>
      <c r="AN1530" s="436"/>
    </row>
    <row r="1531" spans="1:40" ht="13">
      <c r="A1531" s="40"/>
      <c r="B1531" s="40"/>
      <c r="C1531" s="441"/>
      <c r="D1531" s="441"/>
      <c r="E1531" s="441"/>
      <c r="F1531" s="441"/>
      <c r="H1531" s="441"/>
      <c r="I1531" s="441"/>
      <c r="J1531" s="441"/>
      <c r="K1531" s="441"/>
      <c r="L1531" s="441"/>
      <c r="M1531" s="441"/>
      <c r="N1531" s="441"/>
      <c r="O1531" s="441"/>
      <c r="P1531" s="441"/>
      <c r="Q1531" s="441"/>
      <c r="R1531" s="441"/>
      <c r="S1531" s="441"/>
      <c r="T1531" s="441"/>
      <c r="U1531" s="441"/>
      <c r="V1531" s="441"/>
      <c r="W1531" s="441"/>
      <c r="X1531" s="441"/>
      <c r="Y1531" s="441"/>
      <c r="Z1531" s="441"/>
      <c r="AA1531" s="436"/>
      <c r="AB1531" s="436"/>
      <c r="AC1531" s="436"/>
      <c r="AD1531" s="436"/>
      <c r="AE1531" s="436"/>
      <c r="AF1531" s="436"/>
      <c r="AG1531" s="436"/>
      <c r="AH1531" s="436"/>
      <c r="AI1531" s="436"/>
      <c r="AJ1531" s="436"/>
      <c r="AK1531" s="436"/>
      <c r="AL1531" s="436"/>
      <c r="AM1531" s="436"/>
      <c r="AN1531" s="436"/>
    </row>
    <row r="1532" spans="1:40" ht="13">
      <c r="A1532" s="40"/>
      <c r="B1532" s="40"/>
      <c r="C1532" s="441"/>
      <c r="D1532" s="441"/>
      <c r="E1532" s="441"/>
      <c r="F1532" s="441"/>
      <c r="H1532" s="441"/>
      <c r="I1532" s="441"/>
      <c r="J1532" s="441"/>
      <c r="K1532" s="441"/>
      <c r="L1532" s="441"/>
      <c r="M1532" s="441"/>
      <c r="N1532" s="441"/>
      <c r="O1532" s="441"/>
      <c r="P1532" s="441"/>
      <c r="Q1532" s="441"/>
      <c r="R1532" s="441"/>
      <c r="S1532" s="441"/>
      <c r="T1532" s="441"/>
      <c r="U1532" s="441"/>
      <c r="V1532" s="441"/>
      <c r="W1532" s="441"/>
      <c r="X1532" s="441"/>
      <c r="Y1532" s="441"/>
      <c r="Z1532" s="441"/>
      <c r="AA1532" s="436"/>
      <c r="AB1532" s="436"/>
      <c r="AC1532" s="436"/>
      <c r="AD1532" s="436"/>
      <c r="AE1532" s="436"/>
      <c r="AF1532" s="436"/>
      <c r="AG1532" s="436"/>
      <c r="AH1532" s="436"/>
      <c r="AI1532" s="436"/>
      <c r="AJ1532" s="436"/>
      <c r="AK1532" s="436"/>
      <c r="AL1532" s="436"/>
      <c r="AM1532" s="436"/>
      <c r="AN1532" s="436"/>
    </row>
    <row r="1533" spans="1:40" ht="13">
      <c r="A1533" s="40"/>
      <c r="B1533" s="40"/>
      <c r="C1533" s="441"/>
      <c r="D1533" s="441"/>
      <c r="E1533" s="441"/>
      <c r="F1533" s="441"/>
      <c r="H1533" s="441"/>
      <c r="I1533" s="441"/>
      <c r="J1533" s="212"/>
      <c r="K1533" s="441"/>
      <c r="L1533" s="441"/>
      <c r="M1533" s="441"/>
      <c r="N1533" s="441"/>
      <c r="O1533" s="441"/>
      <c r="P1533" s="441"/>
      <c r="Q1533" s="441"/>
      <c r="R1533" s="441"/>
      <c r="S1533" s="441"/>
      <c r="T1533" s="441"/>
      <c r="U1533" s="441"/>
      <c r="V1533" s="441"/>
      <c r="W1533" s="441"/>
      <c r="X1533" s="441"/>
      <c r="Y1533" s="441"/>
      <c r="Z1533" s="441"/>
      <c r="AA1533" s="436"/>
      <c r="AB1533" s="436"/>
      <c r="AC1533" s="436"/>
      <c r="AD1533" s="436"/>
      <c r="AE1533" s="436"/>
      <c r="AF1533" s="436"/>
      <c r="AG1533" s="436"/>
      <c r="AH1533" s="436"/>
      <c r="AI1533" s="436"/>
      <c r="AJ1533" s="436"/>
      <c r="AK1533" s="436"/>
      <c r="AL1533" s="436"/>
      <c r="AM1533" s="436"/>
      <c r="AN1533" s="436"/>
    </row>
    <row r="1534" spans="1:40" ht="13">
      <c r="A1534" s="40"/>
      <c r="B1534" s="40"/>
      <c r="C1534" s="441"/>
      <c r="D1534" s="441"/>
      <c r="E1534" s="441"/>
      <c r="F1534" s="441"/>
      <c r="G1534" s="42"/>
      <c r="H1534" s="212"/>
      <c r="I1534" s="42"/>
      <c r="J1534" s="436"/>
      <c r="K1534" s="212"/>
      <c r="L1534" s="441"/>
      <c r="M1534" s="441"/>
      <c r="N1534" s="441"/>
      <c r="O1534" s="441"/>
      <c r="P1534" s="441"/>
      <c r="Q1534" s="441"/>
      <c r="R1534" s="441"/>
      <c r="S1534" s="441"/>
      <c r="T1534" s="441"/>
      <c r="U1534" s="441"/>
      <c r="V1534" s="441"/>
      <c r="W1534" s="441"/>
      <c r="X1534" s="441"/>
      <c r="Y1534" s="441"/>
      <c r="Z1534" s="441"/>
      <c r="AA1534" s="436"/>
      <c r="AB1534" s="436"/>
      <c r="AC1534" s="436"/>
      <c r="AD1534" s="436"/>
      <c r="AE1534" s="436"/>
      <c r="AF1534" s="436"/>
      <c r="AG1534" s="436"/>
      <c r="AH1534" s="436"/>
      <c r="AI1534" s="436"/>
      <c r="AJ1534" s="436"/>
      <c r="AK1534" s="436"/>
      <c r="AL1534" s="436"/>
      <c r="AM1534" s="436"/>
      <c r="AN1534" s="436"/>
    </row>
  </sheetData>
  <mergeCells count="67">
    <mergeCell ref="K51:N51"/>
    <mergeCell ref="K52:N52"/>
    <mergeCell ref="K53:N53"/>
    <mergeCell ref="K54:N54"/>
    <mergeCell ref="K55:Z55"/>
    <mergeCell ref="K56:O56"/>
    <mergeCell ref="K57:O57"/>
    <mergeCell ref="K58:O58"/>
    <mergeCell ref="K59:N59"/>
    <mergeCell ref="K60:O60"/>
    <mergeCell ref="K65:N65"/>
    <mergeCell ref="K66:O66"/>
    <mergeCell ref="K69:O69"/>
    <mergeCell ref="E142:F142"/>
    <mergeCell ref="K61:N61"/>
    <mergeCell ref="K62:N62"/>
    <mergeCell ref="K63:V63"/>
    <mergeCell ref="K64:R64"/>
    <mergeCell ref="K2:P2"/>
    <mergeCell ref="K3:R3"/>
    <mergeCell ref="K4:S4"/>
    <mergeCell ref="K5:P5"/>
    <mergeCell ref="K6:S6"/>
    <mergeCell ref="K7:P7"/>
    <mergeCell ref="K8:S8"/>
    <mergeCell ref="K9:P9"/>
    <mergeCell ref="K10:S10"/>
    <mergeCell ref="K11:S11"/>
    <mergeCell ref="K12:S12"/>
    <mergeCell ref="K13:Q13"/>
    <mergeCell ref="K14:R14"/>
    <mergeCell ref="K15:S15"/>
    <mergeCell ref="K16:R16"/>
    <mergeCell ref="K17:Q17"/>
    <mergeCell ref="K18:P18"/>
    <mergeCell ref="K19:S19"/>
    <mergeCell ref="K20:Q20"/>
    <mergeCell ref="K21:Q21"/>
    <mergeCell ref="K22:S22"/>
    <mergeCell ref="K23:P23"/>
    <mergeCell ref="K24:Q24"/>
    <mergeCell ref="K25:Q25"/>
    <mergeCell ref="K26:Q26"/>
    <mergeCell ref="K27:Q27"/>
    <mergeCell ref="K28:R28"/>
    <mergeCell ref="K29:Q29"/>
    <mergeCell ref="K30:N30"/>
    <mergeCell ref="O31:S31"/>
    <mergeCell ref="K32:N32"/>
    <mergeCell ref="K33:V33"/>
    <mergeCell ref="K34:O34"/>
    <mergeCell ref="K35:N35"/>
    <mergeCell ref="K36:N36"/>
    <mergeCell ref="K37:N37"/>
    <mergeCell ref="K38:V38"/>
    <mergeCell ref="K39:O39"/>
    <mergeCell ref="K40:N40"/>
    <mergeCell ref="K41:N41"/>
    <mergeCell ref="K47:P47"/>
    <mergeCell ref="K48:P48"/>
    <mergeCell ref="K49:N49"/>
    <mergeCell ref="K50:O50"/>
    <mergeCell ref="K42:N42"/>
    <mergeCell ref="K43:N43"/>
    <mergeCell ref="K44:Q44"/>
    <mergeCell ref="K45:M45"/>
    <mergeCell ref="K46:M46"/>
  </mergeCells>
  <phoneticPr fontId="33" type="noConversion"/>
  <hyperlinks>
    <hyperlink ref="K2" r:id="rId1" xr:uid="{00000000-0004-0000-0400-000000000000}"/>
    <hyperlink ref="K3" r:id="rId2" xr:uid="{00000000-0004-0000-0400-000001000000}"/>
    <hyperlink ref="K4" r:id="rId3" location="bib0004" xr:uid="{00000000-0004-0000-0400-000002000000}"/>
    <hyperlink ref="K5" r:id="rId4" xr:uid="{00000000-0004-0000-0400-000003000000}"/>
    <hyperlink ref="K6" r:id="rId5" xr:uid="{00000000-0004-0000-0400-000004000000}"/>
    <hyperlink ref="K7" r:id="rId6" xr:uid="{00000000-0004-0000-0400-000005000000}"/>
    <hyperlink ref="K8" r:id="rId7" xr:uid="{00000000-0004-0000-0400-000006000000}"/>
    <hyperlink ref="K10" r:id="rId8" xr:uid="{00000000-0004-0000-0400-000007000000}"/>
    <hyperlink ref="K11" r:id="rId9" xr:uid="{00000000-0004-0000-0400-000008000000}"/>
    <hyperlink ref="K12" r:id="rId10" xr:uid="{00000000-0004-0000-0400-000009000000}"/>
    <hyperlink ref="K13" r:id="rId11" xr:uid="{00000000-0004-0000-0400-00000A000000}"/>
    <hyperlink ref="K14" r:id="rId12" xr:uid="{00000000-0004-0000-0400-00000B000000}"/>
    <hyperlink ref="K15" r:id="rId13" xr:uid="{00000000-0004-0000-0400-00000C000000}"/>
    <hyperlink ref="K16" r:id="rId14" location="Bib1" xr:uid="{00000000-0004-0000-0400-00000D000000}"/>
    <hyperlink ref="K17" r:id="rId15" xr:uid="{00000000-0004-0000-0400-00000E000000}"/>
    <hyperlink ref="K18" r:id="rId16" xr:uid="{00000000-0004-0000-0400-00000F000000}"/>
    <hyperlink ref="K19" r:id="rId17" xr:uid="{00000000-0004-0000-0400-000010000000}"/>
    <hyperlink ref="K20" r:id="rId18" xr:uid="{00000000-0004-0000-0400-000011000000}"/>
    <hyperlink ref="K21" r:id="rId19" xr:uid="{00000000-0004-0000-0400-000012000000}"/>
    <hyperlink ref="K22" r:id="rId20" xr:uid="{00000000-0004-0000-0400-000013000000}"/>
    <hyperlink ref="K23" r:id="rId21" xr:uid="{00000000-0004-0000-0400-000014000000}"/>
    <hyperlink ref="K24" r:id="rId22" xr:uid="{00000000-0004-0000-0400-000015000000}"/>
    <hyperlink ref="K25" r:id="rId23" xr:uid="{00000000-0004-0000-0400-000016000000}"/>
    <hyperlink ref="K26" r:id="rId24" xr:uid="{00000000-0004-0000-0400-000017000000}"/>
    <hyperlink ref="K27" r:id="rId25" xr:uid="{00000000-0004-0000-0400-000018000000}"/>
    <hyperlink ref="K28" r:id="rId26" xr:uid="{00000000-0004-0000-0400-000019000000}"/>
    <hyperlink ref="K29" r:id="rId27" xr:uid="{00000000-0004-0000-0400-00001A000000}"/>
    <hyperlink ref="K30" r:id="rId28" xr:uid="{00000000-0004-0000-0400-00001B000000}"/>
    <hyperlink ref="K31" r:id="rId29" xr:uid="{00000000-0004-0000-0400-00001C000000}"/>
    <hyperlink ref="O31" r:id="rId30" xr:uid="{00000000-0004-0000-0400-00001D000000}"/>
    <hyperlink ref="K32" r:id="rId31" xr:uid="{00000000-0004-0000-0400-00001E000000}"/>
    <hyperlink ref="K33" r:id="rId32" xr:uid="{00000000-0004-0000-0400-00001F000000}"/>
    <hyperlink ref="K34" r:id="rId33" xr:uid="{00000000-0004-0000-0400-000020000000}"/>
    <hyperlink ref="K35" r:id="rId34" xr:uid="{00000000-0004-0000-0400-000021000000}"/>
    <hyperlink ref="K36" r:id="rId35" xr:uid="{00000000-0004-0000-0400-000022000000}"/>
    <hyperlink ref="K37" r:id="rId36" xr:uid="{00000000-0004-0000-0400-000023000000}"/>
    <hyperlink ref="K38" r:id="rId37" xr:uid="{00000000-0004-0000-0400-000024000000}"/>
    <hyperlink ref="K39" r:id="rId38" xr:uid="{00000000-0004-0000-0400-000025000000}"/>
    <hyperlink ref="K40" r:id="rId39" xr:uid="{00000000-0004-0000-0400-000026000000}"/>
    <hyperlink ref="K41" r:id="rId40" xr:uid="{00000000-0004-0000-0400-000027000000}"/>
    <hyperlink ref="K42" r:id="rId41" xr:uid="{00000000-0004-0000-0400-000028000000}"/>
    <hyperlink ref="K43" r:id="rId42" xr:uid="{00000000-0004-0000-0400-000029000000}"/>
    <hyperlink ref="K44" r:id="rId43" xr:uid="{00000000-0004-0000-0400-00002A000000}"/>
    <hyperlink ref="K45" r:id="rId44" xr:uid="{00000000-0004-0000-0400-00002B000000}"/>
    <hyperlink ref="K46" r:id="rId45" xr:uid="{00000000-0004-0000-0400-00002C000000}"/>
    <hyperlink ref="K47" r:id="rId46" xr:uid="{00000000-0004-0000-0400-00002D000000}"/>
    <hyperlink ref="K48" r:id="rId47" xr:uid="{00000000-0004-0000-0400-00002E000000}"/>
    <hyperlink ref="K49" r:id="rId48" xr:uid="{00000000-0004-0000-0400-00002F000000}"/>
    <hyperlink ref="K50" r:id="rId49" xr:uid="{00000000-0004-0000-0400-000030000000}"/>
    <hyperlink ref="K51" r:id="rId50" xr:uid="{00000000-0004-0000-0400-000031000000}"/>
    <hyperlink ref="K52" r:id="rId51" xr:uid="{00000000-0004-0000-0400-000032000000}"/>
    <hyperlink ref="K53" r:id="rId52" xr:uid="{00000000-0004-0000-0400-000033000000}"/>
    <hyperlink ref="K54" r:id="rId53" xr:uid="{00000000-0004-0000-0400-000034000000}"/>
    <hyperlink ref="K55" r:id="rId54" xr:uid="{00000000-0004-0000-0400-000035000000}"/>
    <hyperlink ref="K56" r:id="rId55" xr:uid="{00000000-0004-0000-0400-000036000000}"/>
    <hyperlink ref="K57" r:id="rId56" xr:uid="{00000000-0004-0000-0400-000037000000}"/>
    <hyperlink ref="K58" r:id="rId57" xr:uid="{00000000-0004-0000-0400-000038000000}"/>
    <hyperlink ref="K59" r:id="rId58" xr:uid="{00000000-0004-0000-0400-000039000000}"/>
    <hyperlink ref="K60" r:id="rId59" xr:uid="{00000000-0004-0000-0400-00003A000000}"/>
    <hyperlink ref="K61" r:id="rId60" xr:uid="{00000000-0004-0000-0400-00003B000000}"/>
    <hyperlink ref="K62" r:id="rId61" xr:uid="{00000000-0004-0000-0400-00003C000000}"/>
    <hyperlink ref="K63" r:id="rId62" xr:uid="{00000000-0004-0000-0400-00003D000000}"/>
    <hyperlink ref="K64" r:id="rId63" xr:uid="{00000000-0004-0000-0400-00003E000000}"/>
    <hyperlink ref="K65" r:id="rId64" xr:uid="{00000000-0004-0000-0400-00003F000000}"/>
    <hyperlink ref="K66" r:id="rId65" xr:uid="{00000000-0004-0000-0400-000040000000}"/>
    <hyperlink ref="K67" r:id="rId66" xr:uid="{00000000-0004-0000-0400-000041000000}"/>
    <hyperlink ref="K68" r:id="rId67" xr:uid="{00000000-0004-0000-0400-000042000000}"/>
    <hyperlink ref="K69" r:id="rId68" xr:uid="{00000000-0004-0000-0400-000043000000}"/>
    <hyperlink ref="K71" r:id="rId69" xr:uid="{00000000-0004-0000-0400-000044000000}"/>
    <hyperlink ref="K72" r:id="rId70" xr:uid="{00000000-0004-0000-0400-000045000000}"/>
    <hyperlink ref="K73" r:id="rId71" xr:uid="{00000000-0004-0000-0400-000046000000}"/>
    <hyperlink ref="K74" r:id="rId72" xr:uid="{00000000-0004-0000-0400-000047000000}"/>
    <hyperlink ref="K75" r:id="rId73" xr:uid="{00000000-0004-0000-0400-000048000000}"/>
    <hyperlink ref="K76" r:id="rId74" xr:uid="{00000000-0004-0000-0400-000049000000}"/>
    <hyperlink ref="K77" r:id="rId75" xr:uid="{00000000-0004-0000-0400-00004A000000}"/>
    <hyperlink ref="K78" r:id="rId76" xr:uid="{00000000-0004-0000-0400-00004B000000}"/>
    <hyperlink ref="K79" r:id="rId77" xr:uid="{00000000-0004-0000-0400-00004C000000}"/>
    <hyperlink ref="K80" r:id="rId78" xr:uid="{00000000-0004-0000-0400-00004D000000}"/>
    <hyperlink ref="K81" r:id="rId79" xr:uid="{00000000-0004-0000-0400-00004E000000}"/>
    <hyperlink ref="K82" r:id="rId80" xr:uid="{00000000-0004-0000-0400-00004F000000}"/>
    <hyperlink ref="K83" r:id="rId81" xr:uid="{00000000-0004-0000-0400-000050000000}"/>
    <hyperlink ref="K84" r:id="rId82" xr:uid="{00000000-0004-0000-0400-000051000000}"/>
    <hyperlink ref="K85" r:id="rId83" xr:uid="{00000000-0004-0000-0400-000052000000}"/>
    <hyperlink ref="K86" display="https://pdf.sciencedirectassets.com/320199/AIP/1-s2.0-S258993332030077X/main.pdf?X-Amz-Security-Token=IQoJb3JpZ2luX2VjEOH%2F%2F%2F%2F%2F%2F%2F%2F%2F%2FwEaCXVzLWVhc3QtMSJIMEYCIQCJ3XyUQ8jE3FjiPlIFlRXYg8BhkrYbxCYajBSlhOIvcgIhAMtDTfpB1wB%2BKO9y4iCG67XqKJifyZW" xr:uid="{00000000-0004-0000-0400-000053000000}"/>
    <hyperlink ref="K87" display="https://pdf.sciencedirectassets.com/320199/AIP/1-s2.0-S2589933320300768/main.pdf?X-Amz-Security-Token=IQoJb3JpZ2luX2VjEOH%2F%2F%2F%2F%2F%2F%2F%2F%2F%2FwEaCXVzLWVhc3QtMSJGMEQCIGZ2Ii9sAu%2FCzw3CicjN96LcB9yMEY6Mu7nFeyPaV9u5AiBA3qhL7g6pRjXH%2BSlQhaNtNPTcYXpi1" xr:uid="{00000000-0004-0000-0400-000054000000}"/>
    <hyperlink ref="K88" r:id="rId84" xr:uid="{00000000-0004-0000-0400-000055000000}"/>
    <hyperlink ref="K89" r:id="rId85" xr:uid="{00000000-0004-0000-0400-000056000000}"/>
    <hyperlink ref="K90" r:id="rId86" xr:uid="{00000000-0004-0000-0400-000057000000}"/>
    <hyperlink ref="K91" r:id="rId87" xr:uid="{00000000-0004-0000-0400-000058000000}"/>
    <hyperlink ref="K92" r:id="rId88" xr:uid="{00000000-0004-0000-0400-000059000000}"/>
    <hyperlink ref="K93" r:id="rId89" xr:uid="{00000000-0004-0000-0400-00005A000000}"/>
    <hyperlink ref="K94" r:id="rId90" xr:uid="{00000000-0004-0000-0400-00005B000000}"/>
    <hyperlink ref="K95" r:id="rId91" xr:uid="{00000000-0004-0000-0400-00005C000000}"/>
    <hyperlink ref="K96" r:id="rId92" xr:uid="{00000000-0004-0000-0400-00005D000000}"/>
    <hyperlink ref="K97" r:id="rId93" xr:uid="{00000000-0004-0000-0400-00005E000000}"/>
    <hyperlink ref="K98" r:id="rId94" xr:uid="{00000000-0004-0000-0400-00005F000000}"/>
    <hyperlink ref="K99" r:id="rId95" xr:uid="{00000000-0004-0000-0400-000060000000}"/>
    <hyperlink ref="K100" r:id="rId96" xr:uid="{00000000-0004-0000-0400-000061000000}"/>
    <hyperlink ref="K102" r:id="rId97" xr:uid="{00000000-0004-0000-0400-000062000000}"/>
    <hyperlink ref="K103" r:id="rId98" xr:uid="{00000000-0004-0000-0400-000063000000}"/>
    <hyperlink ref="K104" r:id="rId99" xr:uid="{00000000-0004-0000-0400-000064000000}"/>
    <hyperlink ref="K105" r:id="rId100" xr:uid="{00000000-0004-0000-0400-000065000000}"/>
    <hyperlink ref="K106" r:id="rId101" xr:uid="{00000000-0004-0000-0400-000066000000}"/>
    <hyperlink ref="K108" r:id="rId102" xr:uid="{00000000-0004-0000-0400-000067000000}"/>
    <hyperlink ref="K109" r:id="rId103" xr:uid="{00000000-0004-0000-0400-000068000000}"/>
    <hyperlink ref="K110" r:id="rId104" xr:uid="{00000000-0004-0000-0400-000069000000}"/>
    <hyperlink ref="K111" r:id="rId105" xr:uid="{00000000-0004-0000-0400-00006A000000}"/>
    <hyperlink ref="K112" r:id="rId106" xr:uid="{00000000-0004-0000-0400-00006B000000}"/>
    <hyperlink ref="K113" r:id="rId107" xr:uid="{00000000-0004-0000-0400-00006C000000}"/>
    <hyperlink ref="K114" r:id="rId108" xr:uid="{00000000-0004-0000-0400-00006D000000}"/>
    <hyperlink ref="K115" r:id="rId109" xr:uid="{00000000-0004-0000-0400-00006E000000}"/>
    <hyperlink ref="K116" r:id="rId110" xr:uid="{00000000-0004-0000-0400-00006F000000}"/>
    <hyperlink ref="K117" r:id="rId111" xr:uid="{00000000-0004-0000-0400-000070000000}"/>
    <hyperlink ref="K118" r:id="rId112" xr:uid="{00000000-0004-0000-0400-000071000000}"/>
    <hyperlink ref="K119" r:id="rId113" xr:uid="{00000000-0004-0000-0400-000072000000}"/>
    <hyperlink ref="K120" r:id="rId114" xr:uid="{00000000-0004-0000-0400-000073000000}"/>
    <hyperlink ref="K121" r:id="rId115" xr:uid="{00000000-0004-0000-0400-000074000000}"/>
    <hyperlink ref="K122" r:id="rId116" xr:uid="{00000000-0004-0000-0400-000075000000}"/>
    <hyperlink ref="K123" r:id="rId117" xr:uid="{00000000-0004-0000-0400-000076000000}"/>
    <hyperlink ref="K124" r:id="rId118" xr:uid="{00000000-0004-0000-0400-000077000000}"/>
    <hyperlink ref="K125" r:id="rId119" xr:uid="{00000000-0004-0000-0400-000078000000}"/>
    <hyperlink ref="K126" r:id="rId120" xr:uid="{00000000-0004-0000-0400-000079000000}"/>
    <hyperlink ref="K127" r:id="rId121" xr:uid="{00000000-0004-0000-0400-00007A000000}"/>
    <hyperlink ref="K128" r:id="rId122" xr:uid="{00000000-0004-0000-0400-00007B000000}"/>
    <hyperlink ref="K129" r:id="rId123" xr:uid="{00000000-0004-0000-0400-00007C000000}"/>
    <hyperlink ref="K130" r:id="rId124" xr:uid="{00000000-0004-0000-0400-00007D000000}"/>
    <hyperlink ref="K131" r:id="rId125" xr:uid="{00000000-0004-0000-0400-00007E000000}"/>
    <hyperlink ref="K132" r:id="rId126" xr:uid="{00000000-0004-0000-0400-00007F000000}"/>
    <hyperlink ref="K133" r:id="rId127" xr:uid="{00000000-0004-0000-0400-000080000000}"/>
    <hyperlink ref="K134" r:id="rId128" xr:uid="{00000000-0004-0000-0400-000081000000}"/>
    <hyperlink ref="K135" display="https://pdf.sciencedirectassets.com/271296/1-s2.0-S0952818020X00079/1-s2.0-S0952818020308953/main.pdf?X-Amz-Security-Token=IQoJb3JpZ2luX2VjECAaCXVzLWVhc3QtMSJHMEUCIQDZlyquhWmOsUFUNQapcAfVMBFhvJXtUruzRbo70Eym1QIgEbEc4wK9ioEIHfFwBQwVw1AOPO4st6972o839WexIg8q" xr:uid="{00000000-0004-0000-0400-000082000000}"/>
    <hyperlink ref="K136" r:id="rId129" xr:uid="{00000000-0004-0000-0400-000083000000}"/>
    <hyperlink ref="K137" r:id="rId130" xr:uid="{00000000-0004-0000-0400-000084000000}"/>
    <hyperlink ref="K138" r:id="rId131" xr:uid="{00000000-0004-0000-0400-000085000000}"/>
    <hyperlink ref="K139" r:id="rId132" xr:uid="{00000000-0004-0000-0400-000086000000}"/>
    <hyperlink ref="K140" display="https://pdf.sciencedirectassets.com/320199/AIP/1-s2.0-S2589933320300951/main.pdf?X-Amz-Security-Token=IQoJb3JpZ2luX2VjEIH%2F%2F%2F%2F%2F%2F%2F%2F%2F%2FwEaCXVzLWVhc3QtMSJHMEUCIH7mggLCiE%2BrC%2BMyTjsnoVunCdrHMX5TrnNiMh1CUXq5AiEAhpSN%2FlJ7ujLONXKWo9QDLZj0Dt7" xr:uid="{00000000-0004-0000-0400-000087000000}"/>
    <hyperlink ref="K141" r:id="rId133" xr:uid="{00000000-0004-0000-0400-000088000000}"/>
    <hyperlink ref="K142" r:id="rId134" xr:uid="{00000000-0004-0000-0400-000089000000}"/>
    <hyperlink ref="K143" r:id="rId135" xr:uid="{00000000-0004-0000-0400-00008A000000}"/>
    <hyperlink ref="K144" r:id="rId136" xr:uid="{00000000-0004-0000-0400-00008B000000}"/>
    <hyperlink ref="K145" r:id="rId137" xr:uid="{00000000-0004-0000-0400-00008C000000}"/>
    <hyperlink ref="K146" r:id="rId138" xr:uid="{00000000-0004-0000-0400-00008D000000}"/>
    <hyperlink ref="K147" r:id="rId139" xr:uid="{00000000-0004-0000-0400-00008E000000}"/>
    <hyperlink ref="K148" r:id="rId140" xr:uid="{00000000-0004-0000-0400-00008F000000}"/>
    <hyperlink ref="K149" r:id="rId141" xr:uid="{00000000-0004-0000-0400-000090000000}"/>
    <hyperlink ref="K150" r:id="rId142" xr:uid="{00000000-0004-0000-0400-000091000000}"/>
    <hyperlink ref="K151" r:id="rId143" xr:uid="{00000000-0004-0000-0400-000092000000}"/>
    <hyperlink ref="K152" r:id="rId144" xr:uid="{00000000-0004-0000-0400-000093000000}"/>
    <hyperlink ref="K153" r:id="rId145" xr:uid="{00000000-0004-0000-0400-000094000000}"/>
    <hyperlink ref="K154" r:id="rId146" xr:uid="{00000000-0004-0000-0400-000095000000}"/>
    <hyperlink ref="K155" r:id="rId147" xr:uid="{00000000-0004-0000-0400-000096000000}"/>
    <hyperlink ref="K156" r:id="rId148" xr:uid="{00000000-0004-0000-0400-000097000000}"/>
    <hyperlink ref="K157" r:id="rId149" xr:uid="{00000000-0004-0000-0400-000098000000}"/>
    <hyperlink ref="K158" r:id="rId150" xr:uid="{00000000-0004-0000-0400-000099000000}"/>
    <hyperlink ref="K159" r:id="rId151" xr:uid="{00000000-0004-0000-0400-00009A000000}"/>
    <hyperlink ref="K160" r:id="rId152" xr:uid="{00000000-0004-0000-0400-00009B000000}"/>
    <hyperlink ref="K161" r:id="rId153" xr:uid="{00000000-0004-0000-0400-00009C000000}"/>
    <hyperlink ref="K162" r:id="rId154" xr:uid="{00000000-0004-0000-0400-00009D000000}"/>
    <hyperlink ref="K163" r:id="rId155" xr:uid="{00000000-0004-0000-0400-00009E000000}"/>
    <hyperlink ref="K164" r:id="rId156" xr:uid="{00000000-0004-0000-0400-00009F000000}"/>
    <hyperlink ref="K165" r:id="rId157" xr:uid="{00000000-0004-0000-0400-0000A0000000}"/>
    <hyperlink ref="K166" r:id="rId158" xr:uid="{00000000-0004-0000-0400-0000A1000000}"/>
    <hyperlink ref="K167" r:id="rId159" xr:uid="{00000000-0004-0000-0400-0000A2000000}"/>
    <hyperlink ref="K168" r:id="rId160" xr:uid="{00000000-0004-0000-0400-0000A3000000}"/>
    <hyperlink ref="K169" r:id="rId161" xr:uid="{00000000-0004-0000-0400-0000A4000000}"/>
    <hyperlink ref="K170" display="https://pdf.sciencedirectassets.com/306148/AIP/1-s2.0-S2214911220300679/main.pdf?X-Amz-Security-Token=IQoJb3JpZ2luX2VjEML%2F%2F%2F%2F%2F%2F%2F%2F%2F%2FwEaCXVzLWVhc3QtMSJHMEUCIGDQPQaha9hb6wIyNS9P6Iq7N2ha%2FZkz0E9rjK9ZHvsFAiEA5F13v5BJJaRuEImW4N1cV8XLcHj4V2x" xr:uid="{00000000-0004-0000-0400-0000A5000000}"/>
    <hyperlink ref="K171" r:id="rId162" xr:uid="{00000000-0004-0000-0400-0000A6000000}"/>
    <hyperlink ref="K172" display="https://pdf.sciencedirectassets.com/280288/1-s2.0-S0012369220X00079/1-s2.0-S001236922030533X/main.pdf?X-Amz-Security-Token=IQoJb3JpZ2luX2VjEMP%2F%2F%2F%2F%2F%2F%2F%2F%2F%2FwEaCXVzLWVhc3QtMSJHMEUCIQDBTOUmoreVCeV58RagxAEiMdaroTrY%2Bm%2FC9QevHpDcVgIgWCMH8e1c" xr:uid="{00000000-0004-0000-0400-0000A7000000}"/>
    <hyperlink ref="K173" r:id="rId163" xr:uid="{00000000-0004-0000-0400-0000A8000000}"/>
    <hyperlink ref="K174" r:id="rId164" xr:uid="{00000000-0004-0000-0400-0000A9000000}"/>
    <hyperlink ref="K175" r:id="rId165" xr:uid="{00000000-0004-0000-0400-0000AA000000}"/>
    <hyperlink ref="K176" r:id="rId166" xr:uid="{00000000-0004-0000-0400-0000AB000000}"/>
    <hyperlink ref="K177" r:id="rId167" xr:uid="{00000000-0004-0000-0400-0000AC000000}"/>
    <hyperlink ref="K178" r:id="rId168" xr:uid="{00000000-0004-0000-0400-0000AD000000}"/>
    <hyperlink ref="K179" r:id="rId169" xr:uid="{00000000-0004-0000-0400-0000AE000000}"/>
    <hyperlink ref="K180" r:id="rId170" xr:uid="{00000000-0004-0000-0400-0000AF000000}"/>
    <hyperlink ref="K181" r:id="rId171" xr:uid="{00000000-0004-0000-0400-0000B0000000}"/>
    <hyperlink ref="K182" r:id="rId172" xr:uid="{00000000-0004-0000-0400-0000B1000000}"/>
    <hyperlink ref="K183" r:id="rId173" xr:uid="{00000000-0004-0000-0400-0000B2000000}"/>
    <hyperlink ref="K184" r:id="rId174" xr:uid="{00000000-0004-0000-0400-0000B3000000}"/>
    <hyperlink ref="K185" r:id="rId175" xr:uid="{00000000-0004-0000-0400-0000B4000000}"/>
    <hyperlink ref="K186" r:id="rId176" xr:uid="{00000000-0004-0000-0400-0000B5000000}"/>
    <hyperlink ref="K187" r:id="rId177" xr:uid="{00000000-0004-0000-0400-0000B6000000}"/>
    <hyperlink ref="K188" r:id="rId178" xr:uid="{00000000-0004-0000-0400-0000B7000000}"/>
    <hyperlink ref="K189" r:id="rId179" xr:uid="{00000000-0004-0000-0400-0000B8000000}"/>
    <hyperlink ref="K190" r:id="rId180" xr:uid="{00000000-0004-0000-0400-0000B9000000}"/>
    <hyperlink ref="K191" r:id="rId181" xr:uid="{00000000-0004-0000-0400-0000BA000000}"/>
    <hyperlink ref="K192" r:id="rId182" xr:uid="{00000000-0004-0000-0400-0000BB000000}"/>
    <hyperlink ref="K193" r:id="rId183" xr:uid="{00000000-0004-0000-0400-0000BC000000}"/>
    <hyperlink ref="K194" r:id="rId184" xr:uid="{00000000-0004-0000-0400-0000BD000000}"/>
    <hyperlink ref="K195" r:id="rId185" xr:uid="{00000000-0004-0000-0400-0000BE000000}"/>
    <hyperlink ref="K196" r:id="rId186" xr:uid="{00000000-0004-0000-0400-0000BF000000}"/>
    <hyperlink ref="K197" r:id="rId187" xr:uid="{00000000-0004-0000-0400-0000C0000000}"/>
    <hyperlink ref="K198" r:id="rId188" xr:uid="{00000000-0004-0000-0400-0000C1000000}"/>
    <hyperlink ref="K199" r:id="rId189" xr:uid="{00000000-0004-0000-0400-0000C2000000}"/>
    <hyperlink ref="K200" r:id="rId190" xr:uid="{00000000-0004-0000-0400-0000C3000000}"/>
    <hyperlink ref="K201" r:id="rId191" xr:uid="{00000000-0004-0000-0400-0000C4000000}"/>
    <hyperlink ref="K202" r:id="rId192" xr:uid="{00000000-0004-0000-0400-0000C5000000}"/>
    <hyperlink ref="K203" r:id="rId193" xr:uid="{00000000-0004-0000-0400-0000C6000000}"/>
    <hyperlink ref="K204" r:id="rId194" xr:uid="{00000000-0004-0000-0400-0000C7000000}"/>
    <hyperlink ref="K205" r:id="rId195" xr:uid="{00000000-0004-0000-0400-0000C8000000}"/>
    <hyperlink ref="K206" display="https://pdf.sciencedirectassets.com/272448/1-s2.0-S0959289X20X00069/1-s2.0-S0959289X20300716/main.pdf?X-Amz-Security-Token=IQoJb3JpZ2luX2VjEHMaCXVzLWVhc3QtMSJIMEYCIQCIcQ2aujKOl%2B7s5lrtZC4CFf2GFfpR4tWKFMVcuX8qGgIhAOzkHIFF0lEWw56HFfSpl5A3rjac0%2FRhoq%2Fj4j" xr:uid="{00000000-0004-0000-0400-0000C9000000}"/>
    <hyperlink ref="K207" r:id="rId196" xr:uid="{00000000-0004-0000-0400-0000CA000000}"/>
    <hyperlink ref="K208" r:id="rId197" xr:uid="{00000000-0004-0000-0400-0000CB000000}"/>
    <hyperlink ref="K209" r:id="rId198" xr:uid="{00000000-0004-0000-0400-0000CC000000}"/>
    <hyperlink ref="K210" r:id="rId199" xr:uid="{00000000-0004-0000-0400-0000CD000000}"/>
    <hyperlink ref="K211" r:id="rId200" xr:uid="{00000000-0004-0000-0400-0000CE000000}"/>
    <hyperlink ref="K212" r:id="rId201" xr:uid="{00000000-0004-0000-0400-0000CF000000}"/>
    <hyperlink ref="K213" r:id="rId202" xr:uid="{00000000-0004-0000-0400-0000D0000000}"/>
    <hyperlink ref="K214" r:id="rId203" xr:uid="{00000000-0004-0000-0400-0000D1000000}"/>
    <hyperlink ref="K215" display="https://pdf.sciencedirectassets.com/271236/AIP/1-s2.0-S0301211520304486/main.pdf?X-Amz-Security-Token=IQoJb3JpZ2luX2VjEKb%2F%2F%2F%2F%2F%2F%2F%2F%2F%2FwEaCXVzLWVhc3QtMSJHMEUCIQDxqBJaUEGGJ9cGzlu9V%2BTfLmX8sDqLE1TTcjgEoVukBwIgSaWRyxjx6yeZLJl83Of4hxkuA5YPKc6" xr:uid="{00000000-0004-0000-0400-0000D2000000}"/>
    <hyperlink ref="K216" r:id="rId204" xr:uid="{00000000-0004-0000-0400-0000D3000000}"/>
    <hyperlink ref="K217" r:id="rId205" xr:uid="{00000000-0004-0000-0400-0000D4000000}"/>
    <hyperlink ref="K218" r:id="rId206" xr:uid="{00000000-0004-0000-0400-0000D5000000}"/>
    <hyperlink ref="K219" r:id="rId207" xr:uid="{00000000-0004-0000-0400-0000D6000000}"/>
    <hyperlink ref="K220" r:id="rId208" xr:uid="{00000000-0004-0000-0400-0000D7000000}"/>
    <hyperlink ref="K221" r:id="rId209" xr:uid="{00000000-0004-0000-0400-0000D8000000}"/>
    <hyperlink ref="K222" r:id="rId210" xr:uid="{00000000-0004-0000-0400-0000D9000000}"/>
    <hyperlink ref="K223" r:id="rId211" xr:uid="{00000000-0004-0000-0400-0000DA000000}"/>
    <hyperlink ref="K224" display="https://pdf.sciencedirectassets.com/316666/AIP/1-s2.0-S2352464220302352/main.pdf?X-Amz-Security-Token=IQoJb3JpZ2luX2VjEBsaCXVzLWVhc3QtMSJHMEUCIQCTvcYiV8vl5uh2dCBxxyUKaCi%2Bg1h0unz%2BBFw%2F%2BBquJAIgV1kM%2BFivU4TsQkXjgQFTst3S3%2FmJuLjNQXq7w3gGkr0qvQMI1P%2F" xr:uid="{00000000-0004-0000-0400-0000DB000000}"/>
    <hyperlink ref="K225" display="https://pdf.sciencedirectassets.com/314103/AIP/1-s2.0-S246804512030050X/main.pdf?X-Amz-Security-Token=IQoJb3JpZ2luX2VjEBsaCXVzLWVhc3QtMSJHMEUCIGGiHxHAaJ7XYl7%2B8Fs3xH6hinbIyM7AzGxYBvFy4nCyAiEA9Ny%2FYzDs%2B4BBCj%2F%2BVUcgTNyGSEO9vXsqGadetLly%2BrsqvQMI1P%2F" xr:uid="{00000000-0004-0000-0400-0000DC000000}"/>
    <hyperlink ref="K226" r:id="rId212" xr:uid="{00000000-0004-0000-0400-0000DD000000}"/>
    <hyperlink ref="K227" r:id="rId213" xr:uid="{00000000-0004-0000-0400-0000DE000000}"/>
    <hyperlink ref="K228" r:id="rId214" xr:uid="{00000000-0004-0000-0400-0000DF000000}"/>
    <hyperlink ref="K229" r:id="rId215" xr:uid="{00000000-0004-0000-0400-0000E0000000}"/>
    <hyperlink ref="K230" r:id="rId216" xr:uid="{00000000-0004-0000-0400-0000E1000000}"/>
    <hyperlink ref="K231" r:id="rId217" xr:uid="{00000000-0004-0000-0400-0000E2000000}"/>
    <hyperlink ref="K232" r:id="rId218" xr:uid="{00000000-0004-0000-0400-0000E3000000}"/>
    <hyperlink ref="K233" r:id="rId219" xr:uid="{00000000-0004-0000-0400-0000E4000000}"/>
    <hyperlink ref="K234" r:id="rId220" xr:uid="{00000000-0004-0000-0400-0000E5000000}"/>
    <hyperlink ref="K235" r:id="rId221" xr:uid="{00000000-0004-0000-0400-0000E6000000}"/>
    <hyperlink ref="K236" r:id="rId222" xr:uid="{00000000-0004-0000-0400-0000E7000000}"/>
    <hyperlink ref="K237" r:id="rId223" xr:uid="{00000000-0004-0000-0400-0000E8000000}"/>
    <hyperlink ref="K238" r:id="rId224" xr:uid="{00000000-0004-0000-0400-0000E9000000}"/>
    <hyperlink ref="K239" r:id="rId225" xr:uid="{00000000-0004-0000-0400-0000EA000000}"/>
    <hyperlink ref="K240" r:id="rId226" xr:uid="{00000000-0004-0000-0400-0000EB000000}"/>
    <hyperlink ref="K241" r:id="rId227" xr:uid="{00000000-0004-0000-0400-0000EC000000}"/>
    <hyperlink ref="K242" r:id="rId228" xr:uid="{00000000-0004-0000-0400-0000ED000000}"/>
    <hyperlink ref="K243" r:id="rId229" xr:uid="{00000000-0004-0000-0400-0000EE000000}"/>
    <hyperlink ref="K244" r:id="rId230" xr:uid="{00000000-0004-0000-0400-0000EF000000}"/>
    <hyperlink ref="K245" r:id="rId231" xr:uid="{00000000-0004-0000-0400-0000F0000000}"/>
    <hyperlink ref="K246" r:id="rId232" xr:uid="{00000000-0004-0000-0400-0000F1000000}"/>
    <hyperlink ref="K247" r:id="rId233" xr:uid="{00000000-0004-0000-0400-0000F2000000}"/>
    <hyperlink ref="K248" r:id="rId234" xr:uid="{00000000-0004-0000-0400-0000F3000000}"/>
    <hyperlink ref="K249" r:id="rId235" xr:uid="{00000000-0004-0000-0400-0000F4000000}"/>
    <hyperlink ref="K250" r:id="rId236" xr:uid="{00000000-0004-0000-0400-0000F5000000}"/>
    <hyperlink ref="K251" r:id="rId237" xr:uid="{00000000-0004-0000-0400-0000F6000000}"/>
    <hyperlink ref="K252" r:id="rId238" xr:uid="{00000000-0004-0000-0400-0000F7000000}"/>
    <hyperlink ref="K253" r:id="rId239" xr:uid="{00000000-0004-0000-0400-0000F8000000}"/>
    <hyperlink ref="K254" r:id="rId240" xr:uid="{00000000-0004-0000-0400-0000F9000000}"/>
    <hyperlink ref="K255" r:id="rId241" xr:uid="{00000000-0004-0000-0400-0000FA000000}"/>
    <hyperlink ref="K256" r:id="rId242" xr:uid="{00000000-0004-0000-0400-0000FB000000}"/>
    <hyperlink ref="K257" r:id="rId243" xr:uid="{00000000-0004-0000-0400-0000FC000000}"/>
    <hyperlink ref="K258" r:id="rId244" xr:uid="{00000000-0004-0000-0400-0000FD000000}"/>
    <hyperlink ref="K259" r:id="rId245" xr:uid="{00000000-0004-0000-0400-0000FE000000}"/>
    <hyperlink ref="K260" r:id="rId246" xr:uid="{00000000-0004-0000-0400-0000FF000000}"/>
    <hyperlink ref="K261" r:id="rId247" xr:uid="{00000000-0004-0000-0400-000000010000}"/>
    <hyperlink ref="K262" r:id="rId248" xr:uid="{00000000-0004-0000-0400-000001010000}"/>
    <hyperlink ref="K263" r:id="rId249" xr:uid="{00000000-0004-0000-0400-000002010000}"/>
    <hyperlink ref="K264" r:id="rId250" xr:uid="{00000000-0004-0000-0400-000003010000}"/>
    <hyperlink ref="K265" r:id="rId251" location="%20" xr:uid="{00000000-0004-0000-0400-000004010000}"/>
    <hyperlink ref="K266" r:id="rId252" xr:uid="{00000000-0004-0000-0400-000005010000}"/>
    <hyperlink ref="K267" r:id="rId253" xr:uid="{00000000-0004-0000-0400-000006010000}"/>
    <hyperlink ref="K268" r:id="rId254" xr:uid="{00000000-0004-0000-0400-000007010000}"/>
    <hyperlink ref="K269" r:id="rId255" xr:uid="{00000000-0004-0000-0400-000008010000}"/>
    <hyperlink ref="K270" r:id="rId256" xr:uid="{00000000-0004-0000-0400-000009010000}"/>
    <hyperlink ref="K271" r:id="rId257" xr:uid="{00000000-0004-0000-0400-00000A010000}"/>
    <hyperlink ref="K272" r:id="rId258" xr:uid="{00000000-0004-0000-0400-00000B010000}"/>
    <hyperlink ref="K273" r:id="rId259" xr:uid="{00000000-0004-0000-0400-00000C010000}"/>
    <hyperlink ref="K274" r:id="rId260" xr:uid="{00000000-0004-0000-0400-00000D010000}"/>
    <hyperlink ref="K275" r:id="rId261" xr:uid="{00000000-0004-0000-0400-00000E010000}"/>
    <hyperlink ref="K276" r:id="rId262" xr:uid="{00000000-0004-0000-0400-00000F010000}"/>
    <hyperlink ref="K277" r:id="rId263" xr:uid="{00000000-0004-0000-0400-000010010000}"/>
    <hyperlink ref="K278" r:id="rId264" xr:uid="{00000000-0004-0000-0400-000011010000}"/>
    <hyperlink ref="K279" r:id="rId265" xr:uid="{00000000-0004-0000-0400-000012010000}"/>
    <hyperlink ref="AB55" r:id="rId266" xr:uid="{00000000-0004-0000-0400-000013010000}"/>
    <hyperlink ref="K280" r:id="rId267" xr:uid="{00000000-0004-0000-0400-000014010000}"/>
    <hyperlink ref="K282" r:id="rId268" xr:uid="{00000000-0004-0000-0400-000015010000}"/>
    <hyperlink ref="K281" r:id="rId269" xr:uid="{00000000-0004-0000-0400-000016010000}"/>
    <hyperlink ref="K288" r:id="rId270" xr:uid="{00000000-0004-0000-0400-000017010000}"/>
    <hyperlink ref="K291" r:id="rId271" xr:uid="{00000000-0004-0000-0400-000018010000}"/>
    <hyperlink ref="K292" r:id="rId272" xr:uid="{00000000-0004-0000-0400-000019010000}"/>
    <hyperlink ref="K293" r:id="rId273" xr:uid="{00000000-0004-0000-0400-00001A010000}"/>
    <hyperlink ref="K294" r:id="rId274" xr:uid="{00000000-0004-0000-0400-00001B010000}"/>
    <hyperlink ref="K305" r:id="rId275" xr:uid="{00000000-0004-0000-0400-00001C010000}"/>
    <hyperlink ref="K287" r:id="rId276" location="info" xr:uid="{00000000-0004-0000-0400-00001D010000}"/>
    <hyperlink ref="K300" r:id="rId277" xr:uid="{00000000-0004-0000-0400-00001E010000}"/>
    <hyperlink ref="K303" r:id="rId278" xr:uid="{00000000-0004-0000-0400-00001F010000}"/>
    <hyperlink ref="K302" r:id="rId279" xr:uid="{00000000-0004-0000-0400-000020010000}"/>
    <hyperlink ref="K308" r:id="rId280" xr:uid="{00000000-0004-0000-0400-000021010000}"/>
    <hyperlink ref="K326" r:id="rId281" location="tbl1" xr:uid="{00000000-0004-0000-0400-000022010000}"/>
    <hyperlink ref="K327" r:id="rId282" xr:uid="{00000000-0004-0000-0400-000023010000}"/>
    <hyperlink ref="K328" r:id="rId283" location="!" xr:uid="{00000000-0004-0000-0400-000024010000}"/>
    <hyperlink ref="K329" r:id="rId284" location="!" xr:uid="{00000000-0004-0000-0400-000025010000}"/>
    <hyperlink ref="K337" r:id="rId285" xr:uid="{00000000-0004-0000-0400-000026010000}"/>
    <hyperlink ref="K330" r:id="rId286" xr:uid="{00000000-0004-0000-0400-000027010000}"/>
    <hyperlink ref="K331" r:id="rId287" xr:uid="{00000000-0004-0000-0400-000028010000}"/>
    <hyperlink ref="K332" r:id="rId288" xr:uid="{00000000-0004-0000-0400-000029010000}"/>
    <hyperlink ref="K290" r:id="rId289" xr:uid="{00000000-0004-0000-0400-00002A010000}"/>
    <hyperlink ref="K334" r:id="rId290" xr:uid="{00000000-0004-0000-0400-00002B010000}"/>
    <hyperlink ref="K335" r:id="rId291" xr:uid="{00000000-0004-0000-0400-00002C010000}"/>
    <hyperlink ref="K333" r:id="rId292" xr:uid="{00000000-0004-0000-0400-00002D010000}"/>
    <hyperlink ref="K336" r:id="rId293" xr:uid="{00000000-0004-0000-0400-00002E010000}"/>
    <hyperlink ref="K338" r:id="rId294" xr:uid="{00000000-0004-0000-0400-00002F010000}"/>
    <hyperlink ref="K339" r:id="rId295" xr:uid="{00000000-0004-0000-0400-000030010000}"/>
    <hyperlink ref="K340" r:id="rId296" xr:uid="{00000000-0004-0000-0400-000031010000}"/>
    <hyperlink ref="K341" r:id="rId297" xr:uid="{00000000-0004-0000-0400-000032010000}"/>
    <hyperlink ref="K342" r:id="rId298" xr:uid="{00000000-0004-0000-0400-000033010000}"/>
    <hyperlink ref="K343" r:id="rId299" xr:uid="{00000000-0004-0000-0400-000034010000}"/>
    <hyperlink ref="K344" r:id="rId300" xr:uid="{00000000-0004-0000-0400-000035010000}"/>
    <hyperlink ref="K353" r:id="rId301" xr:uid="{00000000-0004-0000-0400-000036010000}"/>
    <hyperlink ref="K356" r:id="rId302" location="contribAff" xr:uid="{00000000-0004-0000-0400-000037010000}"/>
    <hyperlink ref="K358" r:id="rId303" xr:uid="{00000000-0004-0000-0400-000038010000}"/>
    <hyperlink ref="K359" r:id="rId304" xr:uid="{00000000-0004-0000-0400-000039010000}"/>
    <hyperlink ref="K360" r:id="rId305" xr:uid="{00000000-0004-0000-0400-00003A010000}"/>
    <hyperlink ref="K361" r:id="rId306" xr:uid="{00000000-0004-0000-0400-00003B010000}"/>
    <hyperlink ref="K362" r:id="rId307" xr:uid="{00000000-0004-0000-0400-00003C010000}"/>
    <hyperlink ref="K363" r:id="rId308" xr:uid="{00000000-0004-0000-0400-00003D010000}"/>
    <hyperlink ref="K366" r:id="rId309" xr:uid="{00000000-0004-0000-0400-00003E010000}"/>
    <hyperlink ref="K364" r:id="rId310" xr:uid="{00000000-0004-0000-0400-00003F010000}"/>
    <hyperlink ref="K365" r:id="rId311" xr:uid="{00000000-0004-0000-0400-000040010000}"/>
    <hyperlink ref="K367" r:id="rId312" xr:uid="{00000000-0004-0000-0400-000041010000}"/>
    <hyperlink ref="K371" r:id="rId313" xr:uid="{00000000-0004-0000-0400-000042010000}"/>
    <hyperlink ref="K374" r:id="rId314" xr:uid="{00000000-0004-0000-0400-000043010000}"/>
    <hyperlink ref="K375" r:id="rId315" xr:uid="{00000000-0004-0000-0400-000044010000}"/>
    <hyperlink ref="K378" r:id="rId316" xr:uid="{00000000-0004-0000-0400-000045010000}"/>
    <hyperlink ref="K387" r:id="rId317" xr:uid="{00000000-0004-0000-0400-000046010000}"/>
    <hyperlink ref="K388" r:id="rId318" xr:uid="{00000000-0004-0000-0400-000047010000}"/>
    <hyperlink ref="K380" r:id="rId319" xr:uid="{00000000-0004-0000-0400-000048010000}"/>
    <hyperlink ref="K391" r:id="rId320" xr:uid="{00000000-0004-0000-0400-000049010000}"/>
    <hyperlink ref="K392" r:id="rId321" xr:uid="{00000000-0004-0000-0400-00004A010000}"/>
    <hyperlink ref="K398" r:id="rId322" xr:uid="{00000000-0004-0000-0400-00004B010000}"/>
    <hyperlink ref="K401" r:id="rId323" xr:uid="{00000000-0004-0000-0400-00004C010000}"/>
    <hyperlink ref="K406" r:id="rId324" xr:uid="{00000000-0004-0000-0400-00004D010000}"/>
    <hyperlink ref="K410" r:id="rId325" xr:uid="{00000000-0004-0000-0400-00004E010000}"/>
    <hyperlink ref="K394" r:id="rId326" xr:uid="{00000000-0004-0000-0400-00004F010000}"/>
    <hyperlink ref="K423" r:id="rId327" xr:uid="{00000000-0004-0000-0400-000050010000}"/>
    <hyperlink ref="K438" r:id="rId328" xr:uid="{00000000-0004-0000-0400-000051010000}"/>
    <hyperlink ref="K439" r:id="rId329" xr:uid="{00000000-0004-0000-0400-000052010000}"/>
    <hyperlink ref="K425" r:id="rId330" xr:uid="{00000000-0004-0000-0400-000053010000}"/>
    <hyperlink ref="K442" r:id="rId331" xr:uid="{00000000-0004-0000-0400-000054010000}"/>
    <hyperlink ref="K427" r:id="rId332" xr:uid="{00000000-0004-0000-0400-000055010000}"/>
    <hyperlink ref="K436" r:id="rId333" xr:uid="{00000000-0004-0000-0400-000056010000}"/>
    <hyperlink ref="K451" r:id="rId334" xr:uid="{00000000-0004-0000-0400-000057010000}"/>
    <hyperlink ref="K455" r:id="rId335" xr:uid="{00000000-0004-0000-0400-000058010000}"/>
    <hyperlink ref="K457" r:id="rId336" xr:uid="{00000000-0004-0000-0400-000059010000}"/>
    <hyperlink ref="K462" r:id="rId337" xr:uid="{00000000-0004-0000-0400-00005A010000}"/>
    <hyperlink ref="K463" r:id="rId338" xr:uid="{00000000-0004-0000-0400-00005B010000}"/>
    <hyperlink ref="K464" r:id="rId339" xr:uid="{00000000-0004-0000-0400-00005C010000}"/>
    <hyperlink ref="K465" r:id="rId340" xr:uid="{00000000-0004-0000-0400-00005D010000}"/>
    <hyperlink ref="K466" r:id="rId341" xr:uid="{00000000-0004-0000-0400-00005E010000}"/>
    <hyperlink ref="K475" r:id="rId342" xr:uid="{00000000-0004-0000-0400-00005F010000}"/>
    <hyperlink ref="K474" r:id="rId343" xr:uid="{00000000-0004-0000-0400-000060010000}"/>
    <hyperlink ref="K480" r:id="rId344" xr:uid="{00000000-0004-0000-0400-000061010000}"/>
    <hyperlink ref="K481" r:id="rId345" xr:uid="{00000000-0004-0000-0400-000062010000}"/>
    <hyperlink ref="K482" r:id="rId346" xr:uid="{00000000-0004-0000-0400-000063010000}"/>
    <hyperlink ref="K483" r:id="rId347" xr:uid="{00000000-0004-0000-0400-000064010000}"/>
    <hyperlink ref="K484" r:id="rId348" xr:uid="{00000000-0004-0000-0400-000065010000}"/>
    <hyperlink ref="K485" r:id="rId349" xr:uid="{00000000-0004-0000-0400-000066010000}"/>
    <hyperlink ref="K486" r:id="rId350" location=":~:text=Per%201%20maart%202020%20is,een%20bewezen%20COVID%2D19%20infectie." xr:uid="{00000000-0004-0000-0400-000067010000}"/>
    <hyperlink ref="K101" r:id="rId351" xr:uid="{00000000-0004-0000-0400-000068010000}"/>
    <hyperlink ref="K490" r:id="rId352" xr:uid="{00000000-0004-0000-0400-000069010000}"/>
    <hyperlink ref="K496" r:id="rId353" xr:uid="{00000000-0004-0000-0400-00006A010000}"/>
    <hyperlink ref="K497" r:id="rId354" xr:uid="{00000000-0004-0000-0400-00006B010000}"/>
    <hyperlink ref="K507" r:id="rId355" xr:uid="{00000000-0004-0000-0400-00006C010000}"/>
    <hyperlink ref="K503" r:id="rId356" xr:uid="{00000000-0004-0000-0400-00006D010000}"/>
    <hyperlink ref="K510" r:id="rId357" xr:uid="{00000000-0004-0000-0400-00006E010000}"/>
    <hyperlink ref="K316" r:id="rId358" xr:uid="{00000000-0004-0000-0400-00006F010000}"/>
    <hyperlink ref="K419" r:id="rId359" xr:uid="{00000000-0004-0000-0400-000070010000}"/>
    <hyperlink ref="K420" r:id="rId360" xr:uid="{00000000-0004-0000-0400-000071010000}"/>
    <hyperlink ref="K283" r:id="rId361" location="Tab2" xr:uid="{00000000-0004-0000-0400-000072010000}"/>
    <hyperlink ref="K415" r:id="rId362" xr:uid="{00000000-0004-0000-0400-000073010000}"/>
    <hyperlink ref="K500" r:id="rId363" xr:uid="{00000000-0004-0000-0400-000074010000}"/>
    <hyperlink ref="K502" r:id="rId364" xr:uid="{00000000-0004-0000-0400-000075010000}"/>
    <hyperlink ref="K512" r:id="rId365" xr:uid="{00000000-0004-0000-0400-000076010000}"/>
    <hyperlink ref="K767" r:id="rId366" xr:uid="{00000000-0004-0000-0400-000077010000}"/>
    <hyperlink ref="K517" r:id="rId367" xr:uid="{00000000-0004-0000-0400-000078010000}"/>
    <hyperlink ref="K518" r:id="rId368" xr:uid="{00000000-0004-0000-0400-000079010000}"/>
    <hyperlink ref="K521" r:id="rId369" xr:uid="{00000000-0004-0000-0400-00007A010000}"/>
    <hyperlink ref="K527" r:id="rId370" xr:uid="{00000000-0004-0000-0400-00007B010000}"/>
    <hyperlink ref="K543" r:id="rId371" xr:uid="{00000000-0004-0000-0400-00007C010000}"/>
    <hyperlink ref="K547" r:id="rId372" xr:uid="{00000000-0004-0000-0400-00007D010000}"/>
    <hyperlink ref="K552" r:id="rId373" xr:uid="{00000000-0004-0000-0400-00007E010000}"/>
    <hyperlink ref="K561" r:id="rId374" xr:uid="{00000000-0004-0000-0400-00007F010000}"/>
    <hyperlink ref="K572" r:id="rId375" xr:uid="{00000000-0004-0000-0400-000080010000}"/>
    <hyperlink ref="K573" r:id="rId376" xr:uid="{00000000-0004-0000-0400-000081010000}"/>
    <hyperlink ref="K574" r:id="rId377" xr:uid="{00000000-0004-0000-0400-000082010000}"/>
    <hyperlink ref="K575" r:id="rId378" xr:uid="{00000000-0004-0000-0400-000083010000}"/>
    <hyperlink ref="K576" r:id="rId379" xr:uid="{00000000-0004-0000-0400-000084010000}"/>
    <hyperlink ref="K577" r:id="rId380" xr:uid="{00000000-0004-0000-0400-000085010000}"/>
    <hyperlink ref="K578" r:id="rId381" xr:uid="{00000000-0004-0000-0400-000086010000}"/>
    <hyperlink ref="K579" r:id="rId382" xr:uid="{00000000-0004-0000-0400-000087010000}"/>
    <hyperlink ref="K580" r:id="rId383" xr:uid="{00000000-0004-0000-0400-000088010000}"/>
    <hyperlink ref="K588" r:id="rId384" xr:uid="{00000000-0004-0000-0400-000089010000}"/>
    <hyperlink ref="K584" r:id="rId385" location="TB201042-4" xr:uid="{00000000-0004-0000-0400-00008A010000}"/>
    <hyperlink ref="K571" r:id="rId386" xr:uid="{00000000-0004-0000-0400-00008B010000}"/>
    <hyperlink ref="K592" r:id="rId387" xr:uid="{00000000-0004-0000-0400-00008C010000}"/>
    <hyperlink ref="K593" r:id="rId388" xr:uid="{00000000-0004-0000-0400-00008D010000}"/>
    <hyperlink ref="K594" r:id="rId389" xr:uid="{00000000-0004-0000-0400-00008E010000}"/>
    <hyperlink ref="K596" r:id="rId390" xr:uid="{00000000-0004-0000-0400-00008F010000}"/>
    <hyperlink ref="K595" r:id="rId391" xr:uid="{00000000-0004-0000-0400-000090010000}"/>
    <hyperlink ref="K597" r:id="rId392" location="T1" xr:uid="{00000000-0004-0000-0400-000091010000}"/>
    <hyperlink ref="K598" r:id="rId393" xr:uid="{00000000-0004-0000-0400-000092010000}"/>
    <hyperlink ref="K599" r:id="rId394" xr:uid="{00000000-0004-0000-0400-000093010000}"/>
    <hyperlink ref="K600" r:id="rId395" xr:uid="{00000000-0004-0000-0400-000094010000}"/>
    <hyperlink ref="K525" r:id="rId396" xr:uid="{00000000-0004-0000-0400-000095010000}"/>
    <hyperlink ref="K601" r:id="rId397" xr:uid="{00000000-0004-0000-0400-000096010000}"/>
    <hyperlink ref="K591" r:id="rId398" xr:uid="{00000000-0004-0000-0400-000097010000}"/>
    <hyperlink ref="K603" r:id="rId399" xr:uid="{00000000-0004-0000-0400-000098010000}"/>
    <hyperlink ref="K602" r:id="rId400" xr:uid="{00000000-0004-0000-0400-000099010000}"/>
    <hyperlink ref="K610" r:id="rId401" location="citeas" xr:uid="{00000000-0004-0000-0400-00009A010000}"/>
    <hyperlink ref="K611" r:id="rId402" xr:uid="{00000000-0004-0000-0400-00009B010000}"/>
    <hyperlink ref="K612" r:id="rId403" xr:uid="{00000000-0004-0000-0400-00009C010000}"/>
    <hyperlink ref="K613" r:id="rId404" xr:uid="{00000000-0004-0000-0400-00009D010000}"/>
    <hyperlink ref="K614" r:id="rId405" location="articleCitationDownloadContainer" xr:uid="{00000000-0004-0000-0400-00009E010000}"/>
    <hyperlink ref="C773" r:id="rId406" xr:uid="{00000000-0004-0000-0400-00009F010000}"/>
    <hyperlink ref="K623" r:id="rId407" xr:uid="{00000000-0004-0000-0400-0000A0010000}"/>
    <hyperlink ref="K626" r:id="rId408" xr:uid="{00000000-0004-0000-0400-0000A1010000}"/>
    <hyperlink ref="K627" r:id="rId409" xr:uid="{00000000-0004-0000-0400-0000A2010000}"/>
    <hyperlink ref="K628" r:id="rId410" xr:uid="{00000000-0004-0000-0400-0000A3010000}"/>
    <hyperlink ref="K630" r:id="rId411" xr:uid="{00000000-0004-0000-0400-0000A4010000}"/>
    <hyperlink ref="K631" r:id="rId412" xr:uid="{00000000-0004-0000-0400-0000A5010000}"/>
    <hyperlink ref="K636" r:id="rId413" location="%20" xr:uid="{00000000-0004-0000-0400-0000A6010000}"/>
    <hyperlink ref="K637" r:id="rId414" xr:uid="{00000000-0004-0000-0400-0000A7010000}"/>
    <hyperlink ref="K638" r:id="rId415" xr:uid="{00000000-0004-0000-0400-0000A8010000}"/>
    <hyperlink ref="K639" r:id="rId416" location="seccesectitle0006" xr:uid="{00000000-0004-0000-0400-0000A9010000}"/>
    <hyperlink ref="K640" r:id="rId417" xr:uid="{00000000-0004-0000-0400-0000AA010000}"/>
    <hyperlink ref="K688" r:id="rId418" xr:uid="{00000000-0004-0000-0400-0000AB010000}"/>
    <hyperlink ref="K689" r:id="rId419" location="%20" xr:uid="{00000000-0004-0000-0400-0000AC010000}"/>
    <hyperlink ref="K690" r:id="rId420" xr:uid="{00000000-0004-0000-0400-0000AD010000}"/>
    <hyperlink ref="K691" r:id="rId421" xr:uid="{00000000-0004-0000-0400-0000AE010000}"/>
    <hyperlink ref="K692" r:id="rId422" xr:uid="{00000000-0004-0000-0400-0000AF010000}"/>
    <hyperlink ref="K693" r:id="rId423" location="citeas" xr:uid="{00000000-0004-0000-0400-0000B0010000}"/>
    <hyperlink ref="K694" r:id="rId424" location="!" xr:uid="{00000000-0004-0000-0400-0000B1010000}"/>
    <hyperlink ref="K695" r:id="rId425" xr:uid="{00000000-0004-0000-0400-0000B2010000}"/>
    <hyperlink ref="K696" r:id="rId426" xr:uid="{00000000-0004-0000-0400-0000B3010000}"/>
    <hyperlink ref="K697" r:id="rId427" xr:uid="{00000000-0004-0000-0400-0000B4010000}"/>
    <hyperlink ref="K698" r:id="rId428" xr:uid="{00000000-0004-0000-0400-0000B5010000}"/>
    <hyperlink ref="K699" r:id="rId429" xr:uid="{00000000-0004-0000-0400-0000B6010000}"/>
    <hyperlink ref="K702" r:id="rId430" xr:uid="{00000000-0004-0000-0400-0000B7010000}"/>
    <hyperlink ref="K701" r:id="rId431" xr:uid="{00000000-0004-0000-0400-0000B8010000}"/>
    <hyperlink ref="K703" r:id="rId432" xr:uid="{00000000-0004-0000-0400-0000B9010000}"/>
    <hyperlink ref="K704" r:id="rId433" xr:uid="{00000000-0004-0000-0400-0000BA010000}"/>
    <hyperlink ref="K710" r:id="rId434" xr:uid="{00000000-0004-0000-0400-0000BB010000}"/>
    <hyperlink ref="K711" r:id="rId435" xr:uid="{00000000-0004-0000-0400-0000BC010000}"/>
    <hyperlink ref="K712" r:id="rId436" xr:uid="{00000000-0004-0000-0400-0000BD010000}"/>
    <hyperlink ref="K713" r:id="rId437" xr:uid="{00000000-0004-0000-0400-0000BE010000}"/>
    <hyperlink ref="K714" r:id="rId438" xr:uid="{00000000-0004-0000-0400-0000BF010000}"/>
    <hyperlink ref="K715" r:id="rId439" xr:uid="{00000000-0004-0000-0400-0000C0010000}"/>
    <hyperlink ref="K716" r:id="rId440" xr:uid="{00000000-0004-0000-0400-0000C1010000}"/>
    <hyperlink ref="K717" r:id="rId441" xr:uid="{00000000-0004-0000-0400-0000C2010000}"/>
    <hyperlink ref="K718" r:id="rId442" xr:uid="{00000000-0004-0000-0400-0000C3010000}"/>
    <hyperlink ref="K719" r:id="rId443" xr:uid="{00000000-0004-0000-0400-0000C4010000}"/>
    <hyperlink ref="K720" r:id="rId444" xr:uid="{00000000-0004-0000-0400-0000C5010000}"/>
    <hyperlink ref="K721" r:id="rId445" xr:uid="{00000000-0004-0000-0400-0000C6010000}"/>
    <hyperlink ref="K492" r:id="rId446" location="T1" xr:uid="{00000000-0004-0000-0400-0000C7010000}"/>
    <hyperlink ref="K384" r:id="rId447" xr:uid="{00000000-0004-0000-0400-0000C8010000}"/>
    <hyperlink ref="K409" r:id="rId448" xr:uid="{00000000-0004-0000-0400-0000C9010000}"/>
    <hyperlink ref="K723" r:id="rId449" xr:uid="{00000000-0004-0000-0400-0000CA010000}"/>
    <hyperlink ref="K722" r:id="rId450" xr:uid="{00000000-0004-0000-0400-0000CB010000}"/>
    <hyperlink ref="K724" r:id="rId451" xr:uid="{00000000-0004-0000-0400-0000CC010000}"/>
    <hyperlink ref="K725" r:id="rId452" xr:uid="{00000000-0004-0000-0400-0000CD010000}"/>
    <hyperlink ref="K726" r:id="rId453" xr:uid="{00000000-0004-0000-0400-0000CE010000}"/>
    <hyperlink ref="K727" r:id="rId454" xr:uid="{00000000-0004-0000-0400-0000CF010000}"/>
    <hyperlink ref="K728" r:id="rId455" xr:uid="{00000000-0004-0000-0400-0000D0010000}"/>
    <hyperlink ref="K730" r:id="rId456" xr:uid="{00000000-0004-0000-0400-0000D1010000}"/>
    <hyperlink ref="K731" r:id="rId457" xr:uid="{00000000-0004-0000-0400-0000D2010000}"/>
    <hyperlink ref="K732" r:id="rId458" xr:uid="{00000000-0004-0000-0400-0000D3010000}"/>
    <hyperlink ref="K733" r:id="rId459" xr:uid="{00000000-0004-0000-0400-0000D4010000}"/>
    <hyperlink ref="K734" r:id="rId460" xr:uid="{00000000-0004-0000-0400-0000D5010000}"/>
    <hyperlink ref="K735" r:id="rId461" xr:uid="{00000000-0004-0000-0400-0000D6010000}"/>
    <hyperlink ref="K736" r:id="rId462" xr:uid="{00000000-0004-0000-0400-0000D7010000}"/>
    <hyperlink ref="K737" r:id="rId463" xr:uid="{00000000-0004-0000-0400-0000D8010000}"/>
    <hyperlink ref="K739" r:id="rId464" location="T1" xr:uid="{00000000-0004-0000-0400-0000D9010000}"/>
    <hyperlink ref="K738" r:id="rId465" xr:uid="{00000000-0004-0000-0400-0000DA010000}"/>
    <hyperlink ref="K741" r:id="rId466" xr:uid="{00000000-0004-0000-0400-0000DB010000}"/>
    <hyperlink ref="K740" r:id="rId467" xr:uid="{00000000-0004-0000-0400-0000DC010000}"/>
    <hyperlink ref="K742" r:id="rId468" location="seccesectitle0007" display="https://www.ajogmfm.org/article/S2589-9333(21)00149-X/fulltext - seccesectitle0007" xr:uid="{00000000-0004-0000-0400-0000DD010000}"/>
    <hyperlink ref="K743" r:id="rId469" xr:uid="{00000000-0004-0000-0400-0000DE010000}"/>
    <hyperlink ref="K744" r:id="rId470" xr:uid="{00000000-0004-0000-0400-0000DF010000}"/>
    <hyperlink ref="K745" r:id="rId471" xr:uid="{00000000-0004-0000-0400-0000E0010000}"/>
    <hyperlink ref="K746" r:id="rId472" xr:uid="{00000000-0004-0000-0400-0000E1010000}"/>
    <hyperlink ref="K747" r:id="rId473" xr:uid="{00000000-0004-0000-0400-0000E2010000}"/>
    <hyperlink ref="K748" r:id="rId474" xr:uid="{00000000-0004-0000-0400-0000E3010000}"/>
    <hyperlink ref="K749" r:id="rId475" location="Tab5" display="https://rbej.biomedcentral.com/articles/10.1186/s12958-021-00807-z - Tab5" xr:uid="{00000000-0004-0000-0400-0000E4010000}"/>
    <hyperlink ref="K750" r:id="rId476" xr:uid="{00000000-0004-0000-0400-0000E5010000}"/>
    <hyperlink ref="K757" r:id="rId477" xr:uid="{7B11870B-82F5-D34B-99C0-E9D85C1BE585}"/>
    <hyperlink ref="K756" r:id="rId478" xr:uid="{179B3E5F-9A49-4362-A0F5-2BC3A8AD771F}"/>
    <hyperlink ref="K752" r:id="rId479" xr:uid="{A67CD546-62E0-4BC4-966A-936046EA4C55}"/>
    <hyperlink ref="K755" r:id="rId480" xr:uid="{E0FA1E81-31C8-43C0-9D74-70A64A29DF8C}"/>
    <hyperlink ref="K759" r:id="rId481" xr:uid="{25C52AD6-77B9-BD43-86FC-08A8ACD8992D}"/>
    <hyperlink ref="K760" r:id="rId482" xr:uid="{3069BB34-E813-2844-9664-CD6F6D5CDA13}"/>
    <hyperlink ref="K761" r:id="rId483" xr:uid="{2FE5A977-1404-C543-8FB5-A4D145861753}"/>
  </hyperlinks>
  <pageMargins left="0.75" right="0.75" top="1" bottom="1" header="0.5" footer="0.5"/>
  <pageSetup paperSize="9" orientation="portrait" horizontalDpi="300" verticalDpi="300" r:id="rId484"/>
  <drawing r:id="rId48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B75"/>
  <sheetViews>
    <sheetView workbookViewId="0">
      <selection activeCell="A73" sqref="A73:XFD73"/>
    </sheetView>
  </sheetViews>
  <sheetFormatPr defaultColWidth="10.81640625" defaultRowHeight="12.5"/>
  <sheetData>
    <row r="1" spans="1:54" s="227" customFormat="1" ht="13">
      <c r="A1" s="225">
        <v>100</v>
      </c>
      <c r="B1" s="225" t="s">
        <v>4448</v>
      </c>
      <c r="C1" s="226" t="s">
        <v>4449</v>
      </c>
      <c r="D1" s="226" t="s">
        <v>4406</v>
      </c>
      <c r="E1" s="227" t="s">
        <v>4450</v>
      </c>
      <c r="F1" s="227" t="s">
        <v>4450</v>
      </c>
      <c r="G1" s="246">
        <v>427</v>
      </c>
      <c r="H1" s="226" t="s">
        <v>4414</v>
      </c>
      <c r="I1" s="228">
        <v>44140</v>
      </c>
      <c r="J1" s="227" t="s">
        <v>4451</v>
      </c>
      <c r="K1" s="229" t="s">
        <v>4452</v>
      </c>
      <c r="L1" s="226"/>
      <c r="M1" s="226"/>
      <c r="N1" s="226"/>
      <c r="O1" s="226"/>
      <c r="P1" s="226"/>
      <c r="Q1" s="226"/>
      <c r="R1" s="226"/>
      <c r="S1" s="226"/>
      <c r="T1" s="226"/>
      <c r="U1" s="226"/>
      <c r="V1" s="226"/>
      <c r="W1" s="226"/>
      <c r="X1" s="226"/>
      <c r="Y1" s="226"/>
      <c r="Z1" s="226"/>
    </row>
    <row r="2" spans="1:54" s="237" customFormat="1" ht="15.75" customHeight="1">
      <c r="A2" s="437"/>
      <c r="B2" s="437" t="s">
        <v>3135</v>
      </c>
      <c r="C2" s="437" t="s">
        <v>3136</v>
      </c>
      <c r="D2" s="437" t="s">
        <v>3137</v>
      </c>
      <c r="E2" s="43" t="s">
        <v>3138</v>
      </c>
      <c r="F2" s="43" t="s">
        <v>3139</v>
      </c>
      <c r="G2" s="43" t="s">
        <v>3140</v>
      </c>
      <c r="H2" s="43" t="s">
        <v>3141</v>
      </c>
      <c r="I2" s="43" t="s">
        <v>3142</v>
      </c>
      <c r="J2" s="43" t="s">
        <v>3143</v>
      </c>
      <c r="K2" s="43" t="s">
        <v>3144</v>
      </c>
      <c r="L2" s="43" t="s">
        <v>3145</v>
      </c>
      <c r="M2" s="43" t="s">
        <v>3146</v>
      </c>
      <c r="N2" s="43"/>
      <c r="O2" s="43"/>
      <c r="P2" s="43"/>
      <c r="Q2" s="43"/>
      <c r="R2" s="43"/>
      <c r="S2" s="43"/>
      <c r="T2" s="43"/>
      <c r="U2" s="43"/>
      <c r="V2" s="43"/>
      <c r="W2" s="43"/>
      <c r="X2" s="43"/>
      <c r="Y2" s="43"/>
      <c r="Z2" s="43"/>
      <c r="AA2" s="43"/>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row>
    <row r="3" spans="1:54" s="237" customFormat="1" ht="14.5">
      <c r="A3" s="437"/>
      <c r="B3" s="444" t="s">
        <v>3386</v>
      </c>
      <c r="C3" s="444" t="s">
        <v>7429</v>
      </c>
      <c r="D3" s="444"/>
      <c r="E3" s="444"/>
      <c r="F3" s="444" t="s">
        <v>56</v>
      </c>
      <c r="G3" s="444" t="s">
        <v>56</v>
      </c>
      <c r="H3" s="444" t="s">
        <v>3150</v>
      </c>
      <c r="I3" s="444" t="s">
        <v>2577</v>
      </c>
      <c r="J3" s="444" t="s">
        <v>1961</v>
      </c>
      <c r="K3" s="444" t="s">
        <v>2358</v>
      </c>
      <c r="L3" s="444"/>
      <c r="M3" s="444"/>
      <c r="N3" s="444"/>
      <c r="O3" s="444"/>
      <c r="P3" s="444"/>
      <c r="Q3" s="444"/>
      <c r="R3" s="444"/>
      <c r="S3" s="444"/>
      <c r="T3" s="444"/>
      <c r="U3" s="444"/>
      <c r="V3" s="444"/>
      <c r="W3" s="444"/>
      <c r="X3" s="444"/>
      <c r="Y3" s="444"/>
      <c r="Z3" s="444"/>
      <c r="AA3" s="444"/>
      <c r="AB3" s="436"/>
      <c r="AC3" s="436"/>
      <c r="AD3" s="436"/>
      <c r="AE3" s="436"/>
      <c r="AF3" s="436"/>
      <c r="AG3" s="436"/>
      <c r="AH3" s="436"/>
      <c r="AI3" s="436"/>
      <c r="AJ3" s="436"/>
      <c r="AK3" s="436"/>
      <c r="AL3" s="436"/>
      <c r="AM3" s="436"/>
      <c r="AN3" s="436"/>
      <c r="AO3" s="436"/>
      <c r="AP3" s="436"/>
      <c r="AQ3" s="436"/>
      <c r="AR3" s="436"/>
      <c r="AS3" s="436"/>
      <c r="AT3" s="436"/>
      <c r="AU3" s="436"/>
      <c r="AV3" s="436"/>
      <c r="AW3" s="436"/>
      <c r="AX3" s="436"/>
      <c r="AY3" s="436"/>
      <c r="AZ3" s="436"/>
      <c r="BA3" s="436"/>
      <c r="BB3" s="436"/>
    </row>
    <row r="4" spans="1:54" s="237" customFormat="1" ht="14.5">
      <c r="A4" s="444"/>
      <c r="B4" s="444" t="s">
        <v>3386</v>
      </c>
      <c r="C4" s="444" t="s">
        <v>7430</v>
      </c>
      <c r="D4" s="444"/>
      <c r="E4" s="444"/>
      <c r="F4" s="444" t="s">
        <v>56</v>
      </c>
      <c r="G4" s="444" t="s">
        <v>56</v>
      </c>
      <c r="H4" s="444" t="s">
        <v>3150</v>
      </c>
      <c r="I4" s="444" t="s">
        <v>2577</v>
      </c>
      <c r="J4" s="444" t="s">
        <v>1961</v>
      </c>
      <c r="K4" s="444" t="s">
        <v>2358</v>
      </c>
      <c r="L4" s="444"/>
      <c r="M4" s="444"/>
      <c r="N4" s="444"/>
      <c r="O4" s="444"/>
      <c r="P4" s="444"/>
      <c r="Q4" s="444"/>
      <c r="R4" s="444"/>
      <c r="S4" s="444"/>
      <c r="T4" s="444"/>
      <c r="U4" s="444"/>
      <c r="V4" s="444"/>
      <c r="W4" s="444"/>
      <c r="X4" s="444"/>
      <c r="Y4" s="444"/>
      <c r="Z4" s="444"/>
      <c r="AA4" s="444"/>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row>
    <row r="5" spans="1:54" s="237" customFormat="1" ht="14.5">
      <c r="A5" s="444"/>
      <c r="B5" s="444"/>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row>
    <row r="6" spans="1:54" s="237" customFormat="1" ht="15.75" customHeight="1">
      <c r="A6" s="135"/>
      <c r="B6" s="451" t="s">
        <v>2348</v>
      </c>
      <c r="C6" s="135" t="s">
        <v>2349</v>
      </c>
      <c r="D6" s="135" t="s">
        <v>2350</v>
      </c>
      <c r="E6" s="135" t="s">
        <v>2351</v>
      </c>
      <c r="F6" s="135" t="s">
        <v>2352</v>
      </c>
      <c r="G6" s="135" t="s">
        <v>2353</v>
      </c>
      <c r="H6" s="135" t="s">
        <v>2354</v>
      </c>
      <c r="I6" s="135" t="s">
        <v>2355</v>
      </c>
      <c r="J6" s="135" t="s">
        <v>2356</v>
      </c>
      <c r="K6" s="441"/>
      <c r="L6" s="41" t="s">
        <v>7431</v>
      </c>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row>
    <row r="7" spans="1:54" s="237" customFormat="1" ht="15.75" customHeight="1">
      <c r="A7" s="40"/>
      <c r="B7" s="442">
        <v>240</v>
      </c>
      <c r="C7" s="441" t="s">
        <v>7432</v>
      </c>
      <c r="D7" s="441"/>
      <c r="E7" s="441"/>
      <c r="F7" s="441"/>
      <c r="G7" s="441"/>
      <c r="H7" s="441"/>
      <c r="I7" s="441" t="s">
        <v>7433</v>
      </c>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row>
    <row r="9" spans="1:54" s="28" customFormat="1" ht="15.75" customHeight="1">
      <c r="A9" s="6"/>
      <c r="B9" s="28" t="s">
        <v>7434</v>
      </c>
      <c r="C9" s="437" t="s">
        <v>1912</v>
      </c>
      <c r="D9" s="437" t="s">
        <v>1913</v>
      </c>
      <c r="E9" s="437" t="s">
        <v>1914</v>
      </c>
      <c r="F9" s="437" t="s">
        <v>1915</v>
      </c>
      <c r="G9" s="437" t="s">
        <v>1916</v>
      </c>
      <c r="H9" s="437" t="s">
        <v>1917</v>
      </c>
      <c r="I9" s="437" t="s">
        <v>1918</v>
      </c>
      <c r="J9" s="437" t="s">
        <v>1919</v>
      </c>
      <c r="K9" s="437" t="s">
        <v>1920</v>
      </c>
      <c r="L9" s="437" t="s">
        <v>9</v>
      </c>
      <c r="M9" s="437" t="s">
        <v>1921</v>
      </c>
      <c r="N9" s="437" t="s">
        <v>1922</v>
      </c>
      <c r="O9" s="437" t="s">
        <v>1923</v>
      </c>
      <c r="P9" s="437" t="s">
        <v>1924</v>
      </c>
      <c r="Q9" s="437" t="s">
        <v>1925</v>
      </c>
      <c r="R9" s="437" t="s">
        <v>1926</v>
      </c>
      <c r="S9" s="437" t="s">
        <v>1927</v>
      </c>
      <c r="T9" s="437"/>
      <c r="U9" s="437"/>
      <c r="V9" s="6"/>
      <c r="W9" s="6"/>
      <c r="X9" s="6"/>
      <c r="Y9" s="6"/>
      <c r="Z9" s="6"/>
      <c r="AA9" s="6"/>
      <c r="AB9" s="6"/>
      <c r="AC9" s="6"/>
      <c r="AD9" s="6"/>
      <c r="AE9" s="6"/>
      <c r="AF9" s="6"/>
      <c r="AG9" s="6"/>
      <c r="AH9" s="6"/>
      <c r="AI9" s="6"/>
      <c r="AJ9" s="6"/>
      <c r="AK9" s="6"/>
      <c r="AL9" s="6"/>
      <c r="AM9" s="6"/>
      <c r="AN9" s="6"/>
    </row>
    <row r="10" spans="1:54" ht="14.5">
      <c r="A10" s="437"/>
      <c r="B10" s="8"/>
      <c r="C10" s="439">
        <v>243</v>
      </c>
      <c r="D10" s="439">
        <v>243</v>
      </c>
      <c r="E10" s="435">
        <v>180</v>
      </c>
      <c r="F10" s="435"/>
      <c r="G10" s="435">
        <v>9</v>
      </c>
      <c r="H10" s="435">
        <v>17</v>
      </c>
      <c r="I10" s="435">
        <v>41</v>
      </c>
      <c r="J10" s="435">
        <v>180</v>
      </c>
      <c r="K10" s="435"/>
      <c r="L10" s="435"/>
      <c r="M10" s="435"/>
      <c r="N10" s="435"/>
      <c r="O10" s="435">
        <v>64</v>
      </c>
      <c r="P10" s="435"/>
      <c r="Q10" s="435">
        <v>3</v>
      </c>
      <c r="R10" s="435"/>
      <c r="S10" s="435">
        <v>2</v>
      </c>
      <c r="T10" s="435"/>
      <c r="U10" s="435"/>
      <c r="V10" s="21"/>
      <c r="W10" s="21"/>
      <c r="X10" s="21"/>
      <c r="Y10" s="21"/>
      <c r="Z10" s="21"/>
      <c r="AA10" s="21"/>
      <c r="AB10" s="21"/>
      <c r="AC10" s="21"/>
      <c r="AD10" s="21"/>
      <c r="AE10" s="21"/>
      <c r="AF10" s="21"/>
      <c r="AG10" s="21"/>
      <c r="AH10" s="21"/>
      <c r="AI10" s="21"/>
      <c r="AJ10" s="21"/>
      <c r="AK10" s="21"/>
      <c r="AL10" s="21"/>
      <c r="AM10" s="21"/>
      <c r="AN10" s="21"/>
      <c r="AO10" s="436"/>
      <c r="AP10" s="436"/>
      <c r="AQ10" s="436"/>
      <c r="AR10" s="436"/>
      <c r="AS10" s="436"/>
      <c r="AT10" s="436"/>
      <c r="AU10" s="436"/>
      <c r="AV10" s="436"/>
      <c r="AW10" s="436"/>
      <c r="AX10" s="436"/>
      <c r="AY10" s="436"/>
      <c r="AZ10" s="436"/>
      <c r="BA10" s="436"/>
      <c r="BB10" s="436"/>
    </row>
    <row r="12" spans="1:54" s="28" customFormat="1" ht="16" customHeight="1">
      <c r="B12" s="437" t="s">
        <v>0</v>
      </c>
      <c r="C12" s="437" t="s">
        <v>2</v>
      </c>
      <c r="D12" s="437" t="s">
        <v>3</v>
      </c>
      <c r="E12" s="437" t="s">
        <v>4</v>
      </c>
      <c r="F12" s="437" t="s">
        <v>5</v>
      </c>
      <c r="G12" s="437" t="s">
        <v>6</v>
      </c>
      <c r="H12" s="437" t="s">
        <v>7</v>
      </c>
      <c r="I12" s="437" t="s">
        <v>8</v>
      </c>
      <c r="J12" s="437" t="s">
        <v>9</v>
      </c>
      <c r="K12" s="437" t="s">
        <v>10</v>
      </c>
      <c r="L12" s="437" t="s">
        <v>11</v>
      </c>
      <c r="M12" s="437" t="s">
        <v>12</v>
      </c>
      <c r="N12" s="437" t="s">
        <v>13</v>
      </c>
      <c r="O12" s="437" t="s">
        <v>14</v>
      </c>
      <c r="P12" s="437" t="s">
        <v>15</v>
      </c>
      <c r="Q12" s="6" t="s">
        <v>16</v>
      </c>
      <c r="R12" s="437" t="s">
        <v>17</v>
      </c>
      <c r="S12" s="251" t="s">
        <v>18</v>
      </c>
      <c r="T12" s="437" t="s">
        <v>19</v>
      </c>
      <c r="U12" s="437" t="s">
        <v>20</v>
      </c>
      <c r="V12" s="437" t="s">
        <v>21</v>
      </c>
      <c r="W12" s="437" t="s">
        <v>22</v>
      </c>
      <c r="X12" s="437" t="s">
        <v>23</v>
      </c>
      <c r="Y12" s="437" t="s">
        <v>24</v>
      </c>
      <c r="Z12" s="437" t="s">
        <v>25</v>
      </c>
      <c r="AA12" s="437" t="s">
        <v>26</v>
      </c>
      <c r="AB12" s="437" t="s">
        <v>27</v>
      </c>
      <c r="AC12" s="437" t="s">
        <v>28</v>
      </c>
      <c r="AD12" s="437" t="s">
        <v>29</v>
      </c>
      <c r="AE12" s="437" t="s">
        <v>30</v>
      </c>
      <c r="AF12" s="437" t="s">
        <v>31</v>
      </c>
      <c r="AG12" s="437" t="s">
        <v>32</v>
      </c>
      <c r="AH12" s="437" t="s">
        <v>33</v>
      </c>
      <c r="AI12" s="437" t="s">
        <v>34</v>
      </c>
      <c r="AJ12" s="437" t="s">
        <v>35</v>
      </c>
      <c r="AK12" s="437" t="s">
        <v>36</v>
      </c>
      <c r="AL12" s="437"/>
      <c r="AM12" s="437"/>
      <c r="AN12" s="437"/>
    </row>
    <row r="13" spans="1:54" ht="14.5">
      <c r="A13" s="437"/>
      <c r="B13" s="8"/>
      <c r="C13" s="435">
        <v>427</v>
      </c>
      <c r="D13" s="435" t="s">
        <v>7435</v>
      </c>
      <c r="E13" s="435"/>
      <c r="F13" s="439"/>
      <c r="G13" s="439"/>
      <c r="H13" s="439">
        <v>342</v>
      </c>
      <c r="I13" s="435"/>
      <c r="J13" s="435">
        <v>101</v>
      </c>
      <c r="K13" s="435"/>
      <c r="L13" s="435">
        <v>50</v>
      </c>
      <c r="M13" s="435"/>
      <c r="N13" s="435"/>
      <c r="O13" s="435">
        <v>5</v>
      </c>
      <c r="P13" s="435">
        <v>144</v>
      </c>
      <c r="Q13" s="115">
        <v>243</v>
      </c>
      <c r="R13" s="435">
        <v>4</v>
      </c>
      <c r="S13" s="436"/>
      <c r="T13" s="435"/>
      <c r="U13" s="435">
        <v>180</v>
      </c>
      <c r="V13" s="435"/>
      <c r="W13" s="435"/>
      <c r="X13" s="435"/>
      <c r="Y13" s="435"/>
      <c r="Z13" s="435"/>
      <c r="AA13" s="435"/>
      <c r="AB13" s="435"/>
      <c r="AC13" s="435"/>
      <c r="AD13" s="435"/>
      <c r="AE13" s="435"/>
      <c r="AF13" s="435"/>
      <c r="AG13" s="435"/>
      <c r="AH13" s="435"/>
      <c r="AI13" s="435"/>
      <c r="AJ13" s="435"/>
      <c r="AK13" s="435" t="s">
        <v>7436</v>
      </c>
      <c r="AL13" s="435"/>
      <c r="AM13" s="435" t="s">
        <v>7437</v>
      </c>
      <c r="AN13" s="438" t="s">
        <v>7438</v>
      </c>
      <c r="AO13" s="23" t="s">
        <v>7439</v>
      </c>
      <c r="AP13" s="436"/>
      <c r="AQ13" s="436"/>
      <c r="AR13" s="436"/>
      <c r="AS13" s="436"/>
      <c r="AT13" s="436"/>
      <c r="AU13" s="436"/>
      <c r="AV13" s="436"/>
      <c r="AW13" s="436"/>
      <c r="AX13" s="436"/>
      <c r="AY13" s="436"/>
      <c r="AZ13" s="436"/>
      <c r="BA13" s="436"/>
      <c r="BB13" s="436"/>
    </row>
    <row r="15" spans="1:54" s="257" customFormat="1" ht="16.5" customHeight="1">
      <c r="A15" s="409">
        <v>106</v>
      </c>
      <c r="B15" s="409" t="s">
        <v>7440</v>
      </c>
      <c r="C15" s="257" t="s">
        <v>4349</v>
      </c>
      <c r="D15" s="258" t="s">
        <v>4132</v>
      </c>
      <c r="E15" s="258" t="s">
        <v>7441</v>
      </c>
      <c r="F15" s="257" t="s">
        <v>7442</v>
      </c>
      <c r="G15" s="259">
        <v>46</v>
      </c>
      <c r="H15" s="258" t="s">
        <v>7443</v>
      </c>
      <c r="I15" s="258" t="s">
        <v>4415</v>
      </c>
      <c r="J15" s="260" t="s">
        <v>7444</v>
      </c>
      <c r="K15" s="261" t="s">
        <v>7445</v>
      </c>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row>
    <row r="16" spans="1:54" ht="14.5">
      <c r="A16" s="436"/>
      <c r="B16" s="437" t="s">
        <v>3135</v>
      </c>
      <c r="C16" s="437" t="s">
        <v>3136</v>
      </c>
      <c r="D16" s="437" t="s">
        <v>3137</v>
      </c>
      <c r="E16" s="43" t="s">
        <v>3138</v>
      </c>
      <c r="F16" s="43" t="s">
        <v>3139</v>
      </c>
      <c r="G16" s="43" t="s">
        <v>3140</v>
      </c>
      <c r="H16" s="43" t="s">
        <v>3141</v>
      </c>
      <c r="I16" s="43" t="s">
        <v>3142</v>
      </c>
      <c r="J16" s="43" t="s">
        <v>3143</v>
      </c>
      <c r="K16" s="43" t="s">
        <v>3144</v>
      </c>
      <c r="L16" s="43" t="s">
        <v>3145</v>
      </c>
      <c r="M16" s="43" t="s">
        <v>3146</v>
      </c>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row>
    <row r="17" spans="1:54" ht="14.5">
      <c r="A17" s="43"/>
      <c r="B17" s="444" t="s">
        <v>2577</v>
      </c>
      <c r="C17" s="444" t="s">
        <v>2577</v>
      </c>
      <c r="D17" s="444" t="s">
        <v>2577</v>
      </c>
      <c r="E17" s="444" t="s">
        <v>2577</v>
      </c>
      <c r="F17" s="444" t="s">
        <v>2577</v>
      </c>
      <c r="G17" s="444" t="s">
        <v>2577</v>
      </c>
      <c r="H17" s="444" t="s">
        <v>2577</v>
      </c>
      <c r="I17" s="444" t="s">
        <v>2577</v>
      </c>
      <c r="J17" s="444" t="s">
        <v>2577</v>
      </c>
      <c r="K17" s="444" t="s">
        <v>2577</v>
      </c>
      <c r="L17" s="444"/>
      <c r="M17" s="444"/>
      <c r="N17" s="444"/>
      <c r="O17" s="444"/>
      <c r="P17" s="444"/>
      <c r="Q17" s="444"/>
      <c r="R17" s="444"/>
      <c r="S17" s="444"/>
      <c r="T17" s="444"/>
      <c r="U17" s="444"/>
      <c r="V17" s="444"/>
      <c r="W17" s="444"/>
      <c r="X17" s="444"/>
      <c r="Y17" s="444"/>
      <c r="Z17" s="444"/>
      <c r="AA17" s="444"/>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row>
    <row r="19" spans="1:54" ht="13">
      <c r="A19" s="436"/>
      <c r="B19" s="451" t="s">
        <v>2348</v>
      </c>
      <c r="C19" s="135" t="s">
        <v>2349</v>
      </c>
      <c r="D19" s="135" t="s">
        <v>2350</v>
      </c>
      <c r="E19" s="135" t="s">
        <v>2351</v>
      </c>
      <c r="F19" s="135" t="s">
        <v>2352</v>
      </c>
      <c r="G19" s="135" t="s">
        <v>2353</v>
      </c>
      <c r="H19" s="135" t="s">
        <v>2354</v>
      </c>
      <c r="I19" s="135" t="s">
        <v>2355</v>
      </c>
      <c r="J19" s="135" t="s">
        <v>2356</v>
      </c>
      <c r="K19" s="441"/>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row>
    <row r="20" spans="1:54" ht="15.75" customHeight="1">
      <c r="A20" s="40"/>
      <c r="B20" s="442">
        <v>1</v>
      </c>
      <c r="C20" s="441">
        <v>1090</v>
      </c>
      <c r="D20" s="441"/>
      <c r="E20" s="441"/>
      <c r="F20" s="441"/>
      <c r="G20" s="441"/>
      <c r="H20" s="441"/>
      <c r="I20" s="9" t="s">
        <v>7446</v>
      </c>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row>
    <row r="21" spans="1:54" ht="15.75" customHeight="1">
      <c r="A21" s="40"/>
      <c r="B21" s="442">
        <v>2</v>
      </c>
      <c r="C21" s="441">
        <v>1091</v>
      </c>
      <c r="D21" s="441"/>
      <c r="E21" s="441"/>
      <c r="F21" s="441"/>
      <c r="G21" s="441"/>
      <c r="H21" s="441"/>
      <c r="I21" s="441" t="s">
        <v>7446</v>
      </c>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row>
    <row r="22" spans="1:54" ht="15.75" customHeight="1">
      <c r="A22" s="40"/>
      <c r="B22" s="442">
        <v>3</v>
      </c>
      <c r="C22" s="441">
        <v>1092</v>
      </c>
      <c r="D22" s="441"/>
      <c r="E22" s="441"/>
      <c r="F22" s="441" t="s">
        <v>634</v>
      </c>
      <c r="G22" s="441">
        <v>33</v>
      </c>
      <c r="H22" s="441"/>
      <c r="I22" s="9" t="s">
        <v>7447</v>
      </c>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c r="AM22" s="441"/>
      <c r="AN22" s="441"/>
      <c r="AO22" s="441"/>
      <c r="AP22" s="441"/>
      <c r="AQ22" s="441"/>
      <c r="AR22" s="441"/>
      <c r="AS22" s="441"/>
      <c r="AT22" s="441"/>
      <c r="AU22" s="441"/>
      <c r="AV22" s="441"/>
      <c r="AW22" s="441"/>
      <c r="AX22" s="441"/>
      <c r="AY22" s="441"/>
      <c r="AZ22" s="441"/>
      <c r="BA22" s="441"/>
      <c r="BB22" s="441"/>
    </row>
    <row r="23" spans="1:54" ht="15.75" customHeight="1">
      <c r="A23" s="40"/>
      <c r="B23" s="442">
        <v>4</v>
      </c>
      <c r="C23" s="441">
        <v>1093</v>
      </c>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c r="AW23" s="441"/>
      <c r="AX23" s="441"/>
      <c r="AY23" s="441"/>
      <c r="AZ23" s="441"/>
      <c r="BA23" s="441"/>
      <c r="BB23" s="441"/>
    </row>
    <row r="24" spans="1:54" ht="15.75" customHeight="1">
      <c r="A24" s="40"/>
      <c r="B24" s="442">
        <v>5</v>
      </c>
      <c r="C24" s="441">
        <v>1094</v>
      </c>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c r="AW24" s="441"/>
      <c r="AX24" s="441"/>
      <c r="AY24" s="441"/>
      <c r="AZ24" s="441"/>
      <c r="BA24" s="441"/>
      <c r="BB24" s="441"/>
    </row>
    <row r="25" spans="1:54" ht="15.75" customHeight="1">
      <c r="A25" s="40"/>
      <c r="B25" s="442">
        <v>6</v>
      </c>
      <c r="C25" s="441">
        <v>1095</v>
      </c>
      <c r="D25" s="441"/>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row>
    <row r="26" spans="1:54" ht="15.75" customHeight="1">
      <c r="A26" s="40"/>
      <c r="B26" s="442">
        <v>7</v>
      </c>
      <c r="C26" s="441">
        <v>1096</v>
      </c>
      <c r="D26" s="441"/>
      <c r="E26" s="441"/>
      <c r="F26" s="441"/>
      <c r="G26" s="441"/>
      <c r="H26" s="441"/>
      <c r="I26" s="441"/>
      <c r="J26" s="441"/>
      <c r="K26" s="441"/>
      <c r="L26" s="441"/>
      <c r="M26" s="441"/>
      <c r="N26" s="441"/>
      <c r="O26" s="441"/>
      <c r="P26" s="441"/>
      <c r="Q26" s="441"/>
      <c r="R26" s="441"/>
      <c r="S26" s="441"/>
      <c r="T26" s="441"/>
      <c r="U26" s="441"/>
      <c r="V26" s="441"/>
      <c r="W26" s="441"/>
      <c r="X26" s="441"/>
      <c r="Y26" s="441"/>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row>
    <row r="28" spans="1:54" ht="14.5">
      <c r="A28" s="436"/>
      <c r="B28" s="437" t="s">
        <v>0</v>
      </c>
      <c r="C28" s="437" t="s">
        <v>2</v>
      </c>
      <c r="D28" s="437" t="s">
        <v>3</v>
      </c>
      <c r="E28" s="437" t="s">
        <v>4</v>
      </c>
      <c r="F28" s="437" t="s">
        <v>5</v>
      </c>
      <c r="G28" s="437" t="s">
        <v>6</v>
      </c>
      <c r="H28" s="437" t="s">
        <v>7</v>
      </c>
      <c r="I28" s="437" t="s">
        <v>8</v>
      </c>
      <c r="J28" s="437" t="s">
        <v>9</v>
      </c>
      <c r="K28" s="437" t="s">
        <v>10</v>
      </c>
      <c r="L28" s="437" t="s">
        <v>11</v>
      </c>
      <c r="M28" s="437" t="s">
        <v>12</v>
      </c>
      <c r="N28" s="437" t="s">
        <v>13</v>
      </c>
      <c r="O28" s="437" t="s">
        <v>14</v>
      </c>
      <c r="P28" s="437" t="s">
        <v>15</v>
      </c>
      <c r="Q28" s="6" t="s">
        <v>16</v>
      </c>
      <c r="R28" s="437" t="s">
        <v>17</v>
      </c>
      <c r="S28" s="251" t="s">
        <v>18</v>
      </c>
      <c r="T28" s="437" t="s">
        <v>19</v>
      </c>
      <c r="U28" s="437" t="s">
        <v>20</v>
      </c>
      <c r="V28" s="437" t="s">
        <v>21</v>
      </c>
      <c r="W28" s="437" t="s">
        <v>22</v>
      </c>
      <c r="X28" s="437" t="s">
        <v>23</v>
      </c>
      <c r="Y28" s="437" t="s">
        <v>24</v>
      </c>
      <c r="Z28" s="437" t="s">
        <v>25</v>
      </c>
      <c r="AA28" s="437" t="s">
        <v>26</v>
      </c>
      <c r="AB28" s="437" t="s">
        <v>27</v>
      </c>
      <c r="AC28" s="437" t="s">
        <v>28</v>
      </c>
      <c r="AD28" s="437" t="s">
        <v>29</v>
      </c>
      <c r="AE28" s="437" t="s">
        <v>30</v>
      </c>
      <c r="AF28" s="437" t="s">
        <v>31</v>
      </c>
      <c r="AG28" s="437" t="s">
        <v>32</v>
      </c>
      <c r="AH28" s="437" t="s">
        <v>33</v>
      </c>
      <c r="AI28" s="437" t="s">
        <v>34</v>
      </c>
      <c r="AJ28" s="437" t="s">
        <v>35</v>
      </c>
      <c r="AK28" s="437" t="s">
        <v>36</v>
      </c>
      <c r="AL28" s="437"/>
      <c r="AM28" s="436"/>
      <c r="AN28" s="436"/>
      <c r="AO28" s="436"/>
      <c r="AP28" s="436"/>
      <c r="AQ28" s="436"/>
      <c r="AR28" s="436"/>
      <c r="AS28" s="436"/>
      <c r="AT28" s="436"/>
      <c r="AU28" s="436"/>
      <c r="AV28" s="436"/>
      <c r="AW28" s="436"/>
      <c r="AX28" s="436"/>
      <c r="AY28" s="436"/>
      <c r="AZ28" s="436"/>
      <c r="BA28" s="436"/>
      <c r="BB28" s="436"/>
    </row>
    <row r="29" spans="1:54" ht="14.5">
      <c r="A29" s="437"/>
      <c r="B29" s="8"/>
      <c r="C29" s="435">
        <v>46</v>
      </c>
      <c r="D29" s="435">
        <v>29</v>
      </c>
      <c r="E29" s="435" t="s">
        <v>7448</v>
      </c>
      <c r="F29" s="439">
        <v>3</v>
      </c>
      <c r="G29" s="439">
        <v>20</v>
      </c>
      <c r="H29" s="439">
        <v>23</v>
      </c>
      <c r="I29" s="435" t="s">
        <v>7449</v>
      </c>
      <c r="J29" s="435">
        <v>2</v>
      </c>
      <c r="K29" s="435">
        <v>2</v>
      </c>
      <c r="L29" s="435">
        <v>1</v>
      </c>
      <c r="M29" s="435" t="s">
        <v>7450</v>
      </c>
      <c r="N29" s="435">
        <v>1</v>
      </c>
      <c r="O29" s="435"/>
      <c r="P29" s="435">
        <v>3</v>
      </c>
      <c r="Q29" s="21">
        <v>8</v>
      </c>
      <c r="R29" s="435"/>
      <c r="S29" s="436"/>
      <c r="T29" s="435"/>
      <c r="U29" s="435">
        <v>38</v>
      </c>
      <c r="V29" s="435"/>
      <c r="W29" s="435"/>
      <c r="X29" s="435"/>
      <c r="Y29" s="435"/>
      <c r="Z29" s="435"/>
      <c r="AA29" s="435"/>
      <c r="AB29" s="435"/>
      <c r="AC29" s="435"/>
      <c r="AD29" s="435"/>
      <c r="AE29" s="435"/>
      <c r="AF29" s="435"/>
      <c r="AG29" s="435"/>
      <c r="AH29" s="435"/>
      <c r="AI29" s="435"/>
      <c r="AJ29" s="435"/>
      <c r="AK29" s="435" t="s">
        <v>214</v>
      </c>
      <c r="AL29" s="435"/>
      <c r="AM29" s="435"/>
      <c r="AN29" s="435"/>
      <c r="AO29" s="435"/>
      <c r="AP29" s="436"/>
      <c r="AQ29" s="436"/>
      <c r="AR29" s="436"/>
      <c r="AS29" s="436"/>
      <c r="AT29" s="436"/>
      <c r="AU29" s="436"/>
      <c r="AV29" s="436"/>
      <c r="AW29" s="436"/>
      <c r="AX29" s="436"/>
      <c r="AY29" s="436"/>
      <c r="AZ29" s="436"/>
      <c r="BA29" s="436"/>
      <c r="BB29" s="436"/>
    </row>
    <row r="32" spans="1:54" s="227" customFormat="1" ht="15" customHeight="1">
      <c r="A32" s="225">
        <v>522</v>
      </c>
      <c r="B32" s="225" t="s">
        <v>1365</v>
      </c>
      <c r="C32" s="246" t="s">
        <v>4251</v>
      </c>
      <c r="D32" s="246" t="s">
        <v>4039</v>
      </c>
      <c r="E32" s="246" t="s">
        <v>6977</v>
      </c>
      <c r="F32" s="246" t="s">
        <v>7451</v>
      </c>
      <c r="G32" s="292">
        <v>1219</v>
      </c>
      <c r="H32" s="246" t="s">
        <v>6629</v>
      </c>
      <c r="I32" s="293">
        <v>44228</v>
      </c>
      <c r="J32" s="294" t="s">
        <v>7452</v>
      </c>
      <c r="K32" s="227" t="s">
        <v>7453</v>
      </c>
    </row>
    <row r="33" spans="1:41" s="275" customFormat="1" ht="14.5">
      <c r="A33" s="436"/>
      <c r="B33" s="437" t="s">
        <v>3135</v>
      </c>
      <c r="C33" s="437" t="s">
        <v>3136</v>
      </c>
      <c r="D33" s="437" t="s">
        <v>3137</v>
      </c>
      <c r="E33" s="43" t="s">
        <v>3138</v>
      </c>
      <c r="F33" s="43" t="s">
        <v>3139</v>
      </c>
      <c r="G33" s="43" t="s">
        <v>3140</v>
      </c>
      <c r="H33" s="43" t="s">
        <v>3141</v>
      </c>
      <c r="I33" s="43" t="s">
        <v>3142</v>
      </c>
      <c r="J33" s="43" t="s">
        <v>3143</v>
      </c>
      <c r="K33" s="43" t="s">
        <v>3144</v>
      </c>
      <c r="L33" s="43" t="s">
        <v>3145</v>
      </c>
      <c r="M33" s="43" t="s">
        <v>3146</v>
      </c>
      <c r="N33" s="436"/>
      <c r="O33" s="436"/>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row>
    <row r="34" spans="1:41" s="270" customFormat="1" ht="15.75" customHeight="1">
      <c r="A34" s="40"/>
      <c r="B34" s="232" t="s">
        <v>307</v>
      </c>
      <c r="C34" s="91"/>
      <c r="D34" s="232"/>
      <c r="E34" s="91"/>
      <c r="F34" s="91"/>
      <c r="G34" s="91"/>
      <c r="H34" s="436"/>
      <c r="I34" s="436"/>
      <c r="J34" s="436"/>
      <c r="K34" s="91"/>
      <c r="L34" s="91"/>
      <c r="M34" s="91"/>
      <c r="N34" s="436"/>
      <c r="O34" s="436"/>
      <c r="P34" s="436"/>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row>
    <row r="36" spans="1:41" s="275" customFormat="1" ht="13">
      <c r="A36" s="436"/>
      <c r="B36" s="451" t="s">
        <v>2348</v>
      </c>
      <c r="C36" s="135" t="s">
        <v>2349</v>
      </c>
      <c r="D36" s="135" t="s">
        <v>2350</v>
      </c>
      <c r="E36" s="135" t="s">
        <v>2351</v>
      </c>
      <c r="F36" s="135" t="s">
        <v>2352</v>
      </c>
      <c r="G36" s="135" t="s">
        <v>2353</v>
      </c>
      <c r="H36" s="135" t="s">
        <v>2354</v>
      </c>
      <c r="I36" s="135" t="s">
        <v>2355</v>
      </c>
      <c r="J36" s="135" t="s">
        <v>2356</v>
      </c>
      <c r="K36" s="441"/>
      <c r="L36" s="436"/>
      <c r="M36" s="436"/>
      <c r="N36" s="436"/>
      <c r="O36" s="436"/>
      <c r="P36" s="436"/>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row>
    <row r="37" spans="1:41" s="270" customFormat="1" ht="15.75" customHeight="1">
      <c r="A37" s="40"/>
      <c r="B37" s="128" t="s">
        <v>759</v>
      </c>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6"/>
      <c r="AN37" s="436"/>
      <c r="AO37" s="436"/>
    </row>
    <row r="39" spans="1:41" s="28" customFormat="1" ht="15.75" customHeight="1">
      <c r="A39" s="6"/>
      <c r="B39" s="28" t="s">
        <v>7434</v>
      </c>
      <c r="C39" s="437" t="s">
        <v>1912</v>
      </c>
      <c r="D39" s="437" t="s">
        <v>1913</v>
      </c>
      <c r="E39" s="437" t="s">
        <v>1914</v>
      </c>
      <c r="F39" s="437" t="s">
        <v>1915</v>
      </c>
      <c r="G39" s="437" t="s">
        <v>1916</v>
      </c>
      <c r="H39" s="437" t="s">
        <v>1917</v>
      </c>
      <c r="I39" s="437" t="s">
        <v>1918</v>
      </c>
      <c r="J39" s="437" t="s">
        <v>1919</v>
      </c>
      <c r="K39" s="437" t="s">
        <v>1920</v>
      </c>
      <c r="L39" s="437" t="s">
        <v>9</v>
      </c>
      <c r="M39" s="437" t="s">
        <v>1921</v>
      </c>
      <c r="N39" s="437" t="s">
        <v>1922</v>
      </c>
      <c r="O39" s="437" t="s">
        <v>1923</v>
      </c>
      <c r="P39" s="437" t="s">
        <v>1924</v>
      </c>
      <c r="Q39" s="437" t="s">
        <v>1925</v>
      </c>
      <c r="R39" s="437" t="s">
        <v>1926</v>
      </c>
      <c r="S39" s="437" t="s">
        <v>1927</v>
      </c>
      <c r="T39" s="437"/>
      <c r="U39" s="437"/>
      <c r="V39" s="6"/>
      <c r="W39" s="6"/>
      <c r="X39" s="6"/>
      <c r="Y39" s="6"/>
      <c r="Z39" s="6"/>
      <c r="AA39" s="6"/>
      <c r="AB39" s="6"/>
      <c r="AC39" s="6"/>
      <c r="AD39" s="6"/>
      <c r="AE39" s="6"/>
      <c r="AF39" s="6"/>
      <c r="AG39" s="6"/>
      <c r="AH39" s="6"/>
      <c r="AI39" s="6"/>
      <c r="AJ39" s="6"/>
      <c r="AK39" s="6"/>
      <c r="AL39" s="6"/>
      <c r="AM39" s="6"/>
      <c r="AN39" s="6"/>
    </row>
    <row r="40" spans="1:41" s="270" customFormat="1" ht="15.75" customHeight="1">
      <c r="A40" s="40"/>
      <c r="B40" s="128"/>
      <c r="C40" s="215">
        <f>137+489+570</f>
        <v>1196</v>
      </c>
      <c r="D40" s="215">
        <f>137+489+570</f>
        <v>1196</v>
      </c>
      <c r="E40" s="436"/>
      <c r="F40" s="207"/>
      <c r="G40" s="436"/>
      <c r="H40" s="440"/>
      <c r="I40" s="233">
        <v>126</v>
      </c>
      <c r="J40" s="440"/>
      <c r="K40" s="436"/>
      <c r="L40" s="436"/>
      <c r="M40" s="436"/>
      <c r="N40" s="91"/>
      <c r="O40" s="436">
        <v>254</v>
      </c>
      <c r="P40" s="436"/>
      <c r="Q40" s="436"/>
      <c r="R40" s="436"/>
      <c r="S40" s="436">
        <v>5</v>
      </c>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row>
    <row r="42" spans="1:41" s="275" customFormat="1" ht="14.5">
      <c r="A42" s="436"/>
      <c r="B42" s="437" t="s">
        <v>0</v>
      </c>
      <c r="C42" s="437" t="s">
        <v>2</v>
      </c>
      <c r="D42" s="437" t="s">
        <v>3</v>
      </c>
      <c r="E42" s="437" t="s">
        <v>4</v>
      </c>
      <c r="F42" s="437" t="s">
        <v>5</v>
      </c>
      <c r="G42" s="437" t="s">
        <v>6</v>
      </c>
      <c r="H42" s="437" t="s">
        <v>7</v>
      </c>
      <c r="I42" s="437" t="s">
        <v>8</v>
      </c>
      <c r="J42" s="437" t="s">
        <v>9</v>
      </c>
      <c r="K42" s="437" t="s">
        <v>10</v>
      </c>
      <c r="L42" s="437" t="s">
        <v>11</v>
      </c>
      <c r="M42" s="437" t="s">
        <v>12</v>
      </c>
      <c r="N42" s="437" t="s">
        <v>13</v>
      </c>
      <c r="O42" s="437" t="s">
        <v>14</v>
      </c>
      <c r="P42" s="437" t="s">
        <v>15</v>
      </c>
      <c r="Q42" s="6" t="s">
        <v>16</v>
      </c>
      <c r="R42" s="437" t="s">
        <v>17</v>
      </c>
      <c r="S42" s="251" t="s">
        <v>18</v>
      </c>
      <c r="T42" s="437" t="s">
        <v>19</v>
      </c>
      <c r="U42" s="437" t="s">
        <v>20</v>
      </c>
      <c r="V42" s="437" t="s">
        <v>21</v>
      </c>
      <c r="W42" s="437" t="s">
        <v>22</v>
      </c>
      <c r="X42" s="437" t="s">
        <v>23</v>
      </c>
      <c r="Y42" s="437" t="s">
        <v>24</v>
      </c>
      <c r="Z42" s="437" t="s">
        <v>25</v>
      </c>
      <c r="AA42" s="437" t="s">
        <v>26</v>
      </c>
      <c r="AB42" s="437" t="s">
        <v>27</v>
      </c>
      <c r="AC42" s="437" t="s">
        <v>28</v>
      </c>
      <c r="AD42" s="437" t="s">
        <v>29</v>
      </c>
      <c r="AE42" s="437" t="s">
        <v>30</v>
      </c>
      <c r="AF42" s="437" t="s">
        <v>31</v>
      </c>
      <c r="AG42" s="437" t="s">
        <v>32</v>
      </c>
      <c r="AH42" s="437" t="s">
        <v>33</v>
      </c>
      <c r="AI42" s="437" t="s">
        <v>34</v>
      </c>
      <c r="AJ42" s="437" t="s">
        <v>35</v>
      </c>
      <c r="AK42" s="437" t="s">
        <v>36</v>
      </c>
      <c r="AL42" s="437"/>
      <c r="AM42" s="436"/>
      <c r="AN42" s="436"/>
      <c r="AO42" s="436"/>
    </row>
    <row r="43" spans="1:41" s="209" customFormat="1" ht="14.5">
      <c r="A43" s="40"/>
      <c r="B43" s="128"/>
      <c r="C43" s="435">
        <v>1219</v>
      </c>
      <c r="D43" s="435"/>
      <c r="E43" s="207"/>
      <c r="F43" s="208"/>
      <c r="G43" s="435"/>
      <c r="H43" s="435"/>
      <c r="I43" s="207"/>
      <c r="J43" s="208"/>
      <c r="K43" s="215"/>
      <c r="L43" s="215"/>
      <c r="M43" s="215" t="s">
        <v>7454</v>
      </c>
      <c r="N43" s="215"/>
      <c r="O43" s="215">
        <v>4</v>
      </c>
      <c r="P43" s="215">
        <f>84+169+197</f>
        <v>450</v>
      </c>
      <c r="Q43" s="215">
        <f>137+489+570</f>
        <v>1196</v>
      </c>
      <c r="R43" s="224">
        <f>C43-Q43</f>
        <v>23</v>
      </c>
      <c r="S43" s="249"/>
      <c r="X43" s="208"/>
      <c r="Y43" s="208"/>
      <c r="Z43" s="208"/>
      <c r="AA43" s="435"/>
      <c r="AB43" s="208"/>
      <c r="AC43" s="208"/>
      <c r="AD43" s="208"/>
      <c r="AE43" s="208"/>
      <c r="AF43" s="208"/>
      <c r="AG43" s="208"/>
      <c r="AH43" s="208"/>
      <c r="AI43" s="208"/>
      <c r="AJ43" s="208"/>
      <c r="AK43" s="210"/>
      <c r="AL43" s="208"/>
      <c r="AM43" s="435"/>
      <c r="AN43" s="435"/>
      <c r="AO43" s="435"/>
    </row>
    <row r="47" spans="1:41" s="227" customFormat="1" ht="15" customHeight="1">
      <c r="A47" s="225">
        <v>510</v>
      </c>
      <c r="B47" s="225" t="s">
        <v>6695</v>
      </c>
      <c r="C47" s="246" t="s">
        <v>5650</v>
      </c>
      <c r="D47" s="246" t="s">
        <v>5337</v>
      </c>
      <c r="E47" s="246" t="s">
        <v>4407</v>
      </c>
      <c r="F47" s="246" t="s">
        <v>7455</v>
      </c>
      <c r="G47" s="291">
        <f>1601+2398</f>
        <v>3999</v>
      </c>
      <c r="H47" s="246" t="s">
        <v>7456</v>
      </c>
      <c r="I47" s="293">
        <v>44205</v>
      </c>
      <c r="J47" s="294" t="s">
        <v>7457</v>
      </c>
      <c r="K47" s="227" t="s">
        <v>7458</v>
      </c>
    </row>
    <row r="48" spans="1:41" s="286" customFormat="1" ht="14.5">
      <c r="A48" s="436"/>
      <c r="B48" s="437" t="s">
        <v>0</v>
      </c>
      <c r="C48" s="437" t="s">
        <v>2</v>
      </c>
      <c r="D48" s="437" t="s">
        <v>3</v>
      </c>
      <c r="E48" s="437" t="s">
        <v>4</v>
      </c>
      <c r="F48" s="437" t="s">
        <v>5</v>
      </c>
      <c r="G48" s="437" t="s">
        <v>6</v>
      </c>
      <c r="H48" s="437" t="s">
        <v>7</v>
      </c>
      <c r="I48" s="437" t="s">
        <v>8</v>
      </c>
      <c r="J48" s="437" t="s">
        <v>9</v>
      </c>
      <c r="K48" s="437" t="s">
        <v>10</v>
      </c>
      <c r="L48" s="437" t="s">
        <v>11</v>
      </c>
      <c r="M48" s="437" t="s">
        <v>12</v>
      </c>
      <c r="N48" s="437" t="s">
        <v>13</v>
      </c>
      <c r="O48" s="437" t="s">
        <v>14</v>
      </c>
      <c r="P48" s="437" t="s">
        <v>15</v>
      </c>
      <c r="Q48" s="6" t="s">
        <v>16</v>
      </c>
      <c r="R48" s="437" t="s">
        <v>17</v>
      </c>
      <c r="S48" s="251" t="s">
        <v>18</v>
      </c>
      <c r="T48" s="437" t="s">
        <v>19</v>
      </c>
      <c r="U48" s="437" t="s">
        <v>20</v>
      </c>
      <c r="V48" s="437" t="s">
        <v>21</v>
      </c>
      <c r="W48" s="437" t="s">
        <v>22</v>
      </c>
      <c r="X48" s="437" t="s">
        <v>23</v>
      </c>
      <c r="Y48" s="437" t="s">
        <v>24</v>
      </c>
      <c r="Z48" s="437" t="s">
        <v>25</v>
      </c>
      <c r="AA48" s="437" t="s">
        <v>26</v>
      </c>
      <c r="AB48" s="437" t="s">
        <v>27</v>
      </c>
      <c r="AC48" s="437" t="s">
        <v>28</v>
      </c>
      <c r="AD48" s="437" t="s">
        <v>29</v>
      </c>
      <c r="AE48" s="437" t="s">
        <v>30</v>
      </c>
      <c r="AF48" s="437" t="s">
        <v>31</v>
      </c>
      <c r="AG48" s="437" t="s">
        <v>32</v>
      </c>
      <c r="AH48" s="437" t="s">
        <v>33</v>
      </c>
      <c r="AI48" s="437" t="s">
        <v>34</v>
      </c>
      <c r="AJ48" s="437" t="s">
        <v>35</v>
      </c>
      <c r="AK48" s="437" t="s">
        <v>36</v>
      </c>
      <c r="AL48" s="437"/>
      <c r="AM48" s="436"/>
      <c r="AN48" s="436"/>
      <c r="AO48" s="436"/>
    </row>
    <row r="49" spans="1:41" s="249" customFormat="1" ht="14.5">
      <c r="A49" s="109"/>
      <c r="B49" s="162"/>
      <c r="C49" s="439">
        <f>1601+2398</f>
        <v>3999</v>
      </c>
      <c r="D49" s="439" t="s">
        <v>7459</v>
      </c>
      <c r="E49" s="276"/>
      <c r="F49" s="215"/>
      <c r="G49" s="439"/>
      <c r="H49" s="439"/>
      <c r="I49" s="276"/>
      <c r="J49" s="215"/>
      <c r="K49" s="215"/>
      <c r="L49" s="215">
        <f>131+63</f>
        <v>194</v>
      </c>
      <c r="M49" s="215" t="s">
        <v>7460</v>
      </c>
      <c r="N49" s="215"/>
      <c r="O49" s="215">
        <f>8+5</f>
        <v>13</v>
      </c>
      <c r="P49" s="215">
        <f>(1593-880)+887</f>
        <v>1600</v>
      </c>
      <c r="Q49" s="215">
        <f>1578+2398</f>
        <v>3976</v>
      </c>
      <c r="R49" s="215">
        <v>23</v>
      </c>
      <c r="X49" s="215"/>
      <c r="Y49" s="215"/>
      <c r="Z49" s="215"/>
      <c r="AA49" s="439"/>
      <c r="AB49" s="215"/>
      <c r="AC49" s="215"/>
      <c r="AD49" s="215"/>
      <c r="AE49" s="215"/>
      <c r="AF49" s="215"/>
      <c r="AG49" s="215"/>
      <c r="AH49" s="215"/>
      <c r="AI49" s="215"/>
      <c r="AJ49" s="215"/>
      <c r="AK49" s="277"/>
      <c r="AL49" s="215"/>
      <c r="AM49" s="439"/>
      <c r="AN49" s="439"/>
      <c r="AO49" s="439"/>
    </row>
    <row r="51" spans="1:41" s="28" customFormat="1" ht="15.75" customHeight="1">
      <c r="A51" s="6"/>
      <c r="B51" s="28" t="s">
        <v>7434</v>
      </c>
      <c r="C51" s="437" t="s">
        <v>1912</v>
      </c>
      <c r="D51" s="437" t="s">
        <v>1913</v>
      </c>
      <c r="E51" s="437" t="s">
        <v>1914</v>
      </c>
      <c r="F51" s="437" t="s">
        <v>1915</v>
      </c>
      <c r="G51" s="437" t="s">
        <v>1916</v>
      </c>
      <c r="H51" s="437" t="s">
        <v>1917</v>
      </c>
      <c r="I51" s="437" t="s">
        <v>1918</v>
      </c>
      <c r="J51" s="437" t="s">
        <v>1919</v>
      </c>
      <c r="K51" s="437" t="s">
        <v>1920</v>
      </c>
      <c r="L51" s="437" t="s">
        <v>9</v>
      </c>
      <c r="M51" s="437" t="s">
        <v>1921</v>
      </c>
      <c r="N51" s="437" t="s">
        <v>1922</v>
      </c>
      <c r="O51" s="437" t="s">
        <v>1923</v>
      </c>
      <c r="P51" s="437" t="s">
        <v>1924</v>
      </c>
      <c r="Q51" s="437" t="s">
        <v>1925</v>
      </c>
      <c r="R51" s="437" t="s">
        <v>1926</v>
      </c>
      <c r="S51" s="437" t="s">
        <v>1927</v>
      </c>
      <c r="T51" s="437"/>
      <c r="U51" s="437"/>
      <c r="V51" s="6"/>
      <c r="W51" s="6"/>
      <c r="X51" s="6"/>
      <c r="Y51" s="6"/>
      <c r="Z51" s="6"/>
      <c r="AA51" s="6"/>
      <c r="AB51" s="6"/>
      <c r="AC51" s="6"/>
      <c r="AD51" s="6"/>
      <c r="AE51" s="6"/>
      <c r="AF51" s="6"/>
      <c r="AG51" s="6"/>
      <c r="AH51" s="6"/>
      <c r="AI51" s="6"/>
      <c r="AJ51" s="6"/>
      <c r="AK51" s="6"/>
      <c r="AL51" s="6"/>
      <c r="AM51" s="6"/>
      <c r="AN51" s="6"/>
    </row>
    <row r="52" spans="1:41" s="270" customFormat="1" ht="15.75" customHeight="1">
      <c r="A52" s="40"/>
      <c r="B52" s="128"/>
      <c r="C52" s="436">
        <f>1593+2446</f>
        <v>4039</v>
      </c>
      <c r="D52" s="436">
        <f>1578+2398</f>
        <v>3976</v>
      </c>
      <c r="E52" s="436"/>
      <c r="F52" s="207"/>
      <c r="G52" s="436"/>
      <c r="H52" s="436"/>
      <c r="I52" s="233">
        <f>190+396</f>
        <v>586</v>
      </c>
      <c r="J52" s="436"/>
      <c r="K52" s="436"/>
      <c r="L52" s="436"/>
      <c r="M52" s="436"/>
      <c r="N52" s="91"/>
      <c r="O52" s="436"/>
      <c r="P52" s="436"/>
      <c r="Q52" s="436">
        <v>8</v>
      </c>
      <c r="R52" s="436">
        <f>131+235</f>
        <v>366</v>
      </c>
      <c r="S52" s="436"/>
      <c r="T52" s="436"/>
      <c r="U52" s="436"/>
      <c r="V52" s="436"/>
      <c r="W52" s="436"/>
      <c r="X52" s="436"/>
      <c r="Y52" s="436"/>
      <c r="Z52" s="436"/>
      <c r="AA52" s="436"/>
      <c r="AB52" s="436"/>
      <c r="AC52" s="436"/>
      <c r="AD52" s="436"/>
      <c r="AE52" s="436"/>
      <c r="AF52" s="436"/>
      <c r="AG52" s="436"/>
      <c r="AH52" s="436"/>
      <c r="AI52" s="436"/>
      <c r="AJ52" s="436"/>
      <c r="AK52" s="436"/>
      <c r="AL52" s="436"/>
      <c r="AM52" s="436"/>
      <c r="AN52" s="436"/>
      <c r="AO52" s="436"/>
    </row>
    <row r="54" spans="1:41" s="286" customFormat="1" ht="13">
      <c r="A54" s="436"/>
      <c r="B54" s="451" t="s">
        <v>2348</v>
      </c>
      <c r="C54" s="135" t="s">
        <v>2349</v>
      </c>
      <c r="D54" s="135" t="s">
        <v>2350</v>
      </c>
      <c r="E54" s="135" t="s">
        <v>2351</v>
      </c>
      <c r="F54" s="135" t="s">
        <v>2352</v>
      </c>
      <c r="G54" s="135" t="s">
        <v>2353</v>
      </c>
      <c r="H54" s="135" t="s">
        <v>2354</v>
      </c>
      <c r="I54" s="135" t="s">
        <v>2355</v>
      </c>
      <c r="J54" s="135" t="s">
        <v>2356</v>
      </c>
      <c r="K54" s="441"/>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row>
    <row r="55" spans="1:41" s="270" customFormat="1" ht="15.75" customHeight="1">
      <c r="A55" s="40"/>
      <c r="B55" s="128" t="s">
        <v>759</v>
      </c>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436"/>
      <c r="AD55" s="436"/>
      <c r="AE55" s="436"/>
      <c r="AF55" s="436"/>
      <c r="AG55" s="436"/>
      <c r="AH55" s="436"/>
      <c r="AI55" s="436"/>
      <c r="AJ55" s="436"/>
      <c r="AK55" s="436"/>
      <c r="AL55" s="436"/>
      <c r="AM55" s="436"/>
      <c r="AN55" s="436"/>
      <c r="AO55" s="436"/>
    </row>
    <row r="57" spans="1:41" s="286" customFormat="1" ht="14.5">
      <c r="A57" s="436"/>
      <c r="B57" s="437" t="s">
        <v>3135</v>
      </c>
      <c r="C57" s="437" t="s">
        <v>3136</v>
      </c>
      <c r="D57" s="437" t="s">
        <v>3137</v>
      </c>
      <c r="E57" s="43" t="s">
        <v>3138</v>
      </c>
      <c r="F57" s="43" t="s">
        <v>3139</v>
      </c>
      <c r="G57" s="43" t="s">
        <v>3140</v>
      </c>
      <c r="H57" s="43" t="s">
        <v>3141</v>
      </c>
      <c r="I57" s="43" t="s">
        <v>3142</v>
      </c>
      <c r="J57" s="43" t="s">
        <v>3143</v>
      </c>
      <c r="K57" s="43" t="s">
        <v>3144</v>
      </c>
      <c r="L57" s="43" t="s">
        <v>3145</v>
      </c>
      <c r="M57" s="43" t="s">
        <v>3146</v>
      </c>
      <c r="N57" s="436"/>
      <c r="O57" s="436"/>
      <c r="P57" s="436"/>
      <c r="Q57" s="436"/>
      <c r="R57" s="436"/>
      <c r="S57" s="436"/>
      <c r="T57" s="436"/>
      <c r="U57" s="436"/>
      <c r="V57" s="436"/>
      <c r="W57" s="436"/>
      <c r="X57" s="436"/>
      <c r="Y57" s="436"/>
      <c r="Z57" s="436"/>
      <c r="AA57" s="436"/>
      <c r="AB57" s="436"/>
      <c r="AC57" s="436"/>
      <c r="AD57" s="436"/>
      <c r="AE57" s="436"/>
      <c r="AF57" s="436"/>
      <c r="AG57" s="436"/>
      <c r="AH57" s="436"/>
      <c r="AI57" s="436"/>
      <c r="AJ57" s="436"/>
      <c r="AK57" s="436"/>
      <c r="AL57" s="436"/>
      <c r="AM57" s="436"/>
      <c r="AN57" s="436"/>
      <c r="AO57" s="436"/>
    </row>
    <row r="58" spans="1:41" s="270" customFormat="1" ht="15.75" customHeight="1">
      <c r="A58" s="40"/>
      <c r="B58" s="232" t="s">
        <v>759</v>
      </c>
      <c r="C58" s="91"/>
      <c r="D58" s="232"/>
      <c r="E58" s="91"/>
      <c r="F58" s="91"/>
      <c r="G58" s="91"/>
      <c r="H58" s="436"/>
      <c r="I58" s="436"/>
      <c r="J58" s="436"/>
      <c r="K58" s="91"/>
      <c r="L58" s="91"/>
      <c r="M58" s="91"/>
      <c r="N58" s="436"/>
      <c r="O58" s="436"/>
      <c r="P58" s="436"/>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row>
    <row r="60" spans="1:41" ht="13">
      <c r="A60" s="409">
        <v>623</v>
      </c>
      <c r="B60" s="409" t="s">
        <v>1826</v>
      </c>
      <c r="C60" s="258" t="s">
        <v>4535</v>
      </c>
      <c r="D60" s="259" t="s">
        <v>7340</v>
      </c>
      <c r="E60" s="257"/>
      <c r="F60" s="258" t="s">
        <v>7461</v>
      </c>
      <c r="G60" s="259" t="s">
        <v>7462</v>
      </c>
      <c r="H60" s="258" t="s">
        <v>7342</v>
      </c>
      <c r="I60" s="410">
        <v>44277</v>
      </c>
      <c r="J60" s="259" t="s">
        <v>7463</v>
      </c>
      <c r="K60" s="411" t="s">
        <v>7464</v>
      </c>
      <c r="L60" s="257"/>
      <c r="M60" s="257"/>
      <c r="N60" s="258"/>
      <c r="O60" s="258"/>
      <c r="P60" s="258"/>
      <c r="Q60" s="258"/>
      <c r="R60" s="258"/>
      <c r="S60" s="258"/>
      <c r="T60" s="258"/>
      <c r="U60" s="258"/>
      <c r="V60" s="258"/>
      <c r="W60" s="258"/>
      <c r="X60" s="258"/>
      <c r="Y60" s="258"/>
      <c r="Z60" s="258"/>
      <c r="AA60" s="257"/>
      <c r="AB60" s="257"/>
      <c r="AC60" s="257"/>
      <c r="AD60" s="257"/>
      <c r="AE60" s="257"/>
      <c r="AF60" s="257"/>
      <c r="AG60" s="257"/>
      <c r="AH60" s="257"/>
      <c r="AI60" s="257"/>
      <c r="AJ60" s="257"/>
      <c r="AK60" s="257"/>
      <c r="AL60" s="257"/>
      <c r="AM60" s="257"/>
      <c r="AN60" s="257"/>
      <c r="AO60" s="436"/>
    </row>
    <row r="61" spans="1:41" s="28" customFormat="1" ht="14.5">
      <c r="B61" s="437" t="s">
        <v>0</v>
      </c>
      <c r="C61" s="437" t="s">
        <v>2</v>
      </c>
      <c r="D61" s="437" t="s">
        <v>3</v>
      </c>
      <c r="E61" s="437" t="s">
        <v>4</v>
      </c>
      <c r="F61" s="437" t="s">
        <v>5</v>
      </c>
      <c r="G61" s="437" t="s">
        <v>6</v>
      </c>
      <c r="H61" s="437" t="s">
        <v>7</v>
      </c>
      <c r="I61" s="437" t="s">
        <v>8</v>
      </c>
      <c r="J61" s="437" t="s">
        <v>9</v>
      </c>
      <c r="K61" s="437" t="s">
        <v>10</v>
      </c>
      <c r="L61" s="437" t="s">
        <v>11</v>
      </c>
      <c r="M61" s="437" t="s">
        <v>12</v>
      </c>
      <c r="N61" s="437" t="s">
        <v>13</v>
      </c>
      <c r="O61" s="437" t="s">
        <v>14</v>
      </c>
      <c r="P61" s="437" t="s">
        <v>15</v>
      </c>
      <c r="Q61" s="6" t="s">
        <v>16</v>
      </c>
      <c r="R61" s="437" t="s">
        <v>17</v>
      </c>
      <c r="S61" s="251" t="s">
        <v>18</v>
      </c>
      <c r="T61" s="437" t="s">
        <v>19</v>
      </c>
      <c r="U61" s="437" t="s">
        <v>20</v>
      </c>
      <c r="V61" s="6" t="s">
        <v>21</v>
      </c>
      <c r="W61" s="437" t="s">
        <v>22</v>
      </c>
      <c r="X61" s="437" t="s">
        <v>23</v>
      </c>
      <c r="Y61" s="437" t="s">
        <v>24</v>
      </c>
      <c r="Z61" s="437" t="s">
        <v>25</v>
      </c>
      <c r="AA61" s="437" t="s">
        <v>26</v>
      </c>
      <c r="AB61" s="437" t="s">
        <v>27</v>
      </c>
      <c r="AC61" s="437" t="s">
        <v>28</v>
      </c>
      <c r="AD61" s="437" t="s">
        <v>29</v>
      </c>
      <c r="AE61" s="437" t="s">
        <v>30</v>
      </c>
      <c r="AF61" s="437" t="s">
        <v>31</v>
      </c>
      <c r="AG61" s="437" t="s">
        <v>32</v>
      </c>
      <c r="AH61" s="437" t="s">
        <v>33</v>
      </c>
      <c r="AI61" s="437" t="s">
        <v>34</v>
      </c>
      <c r="AJ61" s="437" t="s">
        <v>35</v>
      </c>
      <c r="AK61" s="437" t="s">
        <v>36</v>
      </c>
      <c r="AL61" s="437" t="s">
        <v>37</v>
      </c>
      <c r="AM61" s="437" t="s">
        <v>38</v>
      </c>
      <c r="AN61" s="437" t="s">
        <v>39</v>
      </c>
      <c r="AO61" s="437"/>
    </row>
    <row r="62" spans="1:41" s="404" customFormat="1" ht="14.25" customHeight="1">
      <c r="A62" s="40"/>
      <c r="B62" s="93"/>
      <c r="C62" s="41">
        <v>6</v>
      </c>
      <c r="D62" s="435" t="s">
        <v>7465</v>
      </c>
      <c r="E62" s="128" t="s">
        <v>7466</v>
      </c>
      <c r="F62" s="440"/>
      <c r="G62" s="440"/>
      <c r="H62" s="440"/>
      <c r="I62" s="105"/>
      <c r="J62" s="436"/>
      <c r="K62" s="436"/>
      <c r="L62" s="436"/>
      <c r="M62" s="91" t="s">
        <v>7467</v>
      </c>
      <c r="N62" s="91"/>
      <c r="O62" s="440">
        <v>6</v>
      </c>
      <c r="P62" s="436"/>
      <c r="Q62" s="436">
        <v>3</v>
      </c>
      <c r="R62" s="440"/>
      <c r="S62" s="440"/>
      <c r="T62" s="440"/>
      <c r="U62" s="440"/>
      <c r="V62" s="440"/>
      <c r="W62" s="436"/>
      <c r="X62" s="436"/>
      <c r="Y62" s="436"/>
      <c r="Z62" s="436"/>
      <c r="AA62" s="91" t="s">
        <v>7468</v>
      </c>
      <c r="AB62" s="436"/>
      <c r="AC62" s="436"/>
      <c r="AD62" s="436"/>
      <c r="AE62" s="436"/>
      <c r="AF62" s="91"/>
      <c r="AG62" s="91"/>
      <c r="AH62" s="436"/>
      <c r="AI62" s="436"/>
      <c r="AJ62" s="436"/>
      <c r="AK62" s="91"/>
      <c r="AL62" s="436"/>
      <c r="AM62" s="436"/>
      <c r="AN62" s="436"/>
      <c r="AO62" s="436"/>
    </row>
    <row r="63" spans="1:41" s="28" customFormat="1" ht="14.5">
      <c r="B63" s="28" t="s">
        <v>7434</v>
      </c>
      <c r="C63" s="437" t="s">
        <v>1912</v>
      </c>
      <c r="D63" s="437" t="s">
        <v>1913</v>
      </c>
      <c r="E63" s="437" t="s">
        <v>1914</v>
      </c>
      <c r="F63" s="437" t="s">
        <v>1915</v>
      </c>
      <c r="G63" s="437" t="s">
        <v>1916</v>
      </c>
      <c r="H63" s="437" t="s">
        <v>1917</v>
      </c>
      <c r="I63" s="437" t="s">
        <v>1918</v>
      </c>
      <c r="J63" s="437" t="s">
        <v>1919</v>
      </c>
      <c r="K63" s="437" t="s">
        <v>1920</v>
      </c>
      <c r="L63" s="437" t="s">
        <v>9</v>
      </c>
      <c r="M63" s="437" t="s">
        <v>1921</v>
      </c>
      <c r="N63" s="437" t="s">
        <v>1922</v>
      </c>
      <c r="O63" s="437" t="s">
        <v>1923</v>
      </c>
      <c r="P63" s="437" t="s">
        <v>1924</v>
      </c>
      <c r="Q63" s="437" t="s">
        <v>1925</v>
      </c>
      <c r="R63" s="437" t="s">
        <v>1926</v>
      </c>
      <c r="S63" s="437" t="s">
        <v>1927</v>
      </c>
      <c r="T63" s="437" t="s">
        <v>39</v>
      </c>
      <c r="V63" s="437"/>
      <c r="W63" s="6"/>
    </row>
    <row r="64" spans="1:41" s="404" customFormat="1" ht="14.5">
      <c r="A64" s="40"/>
      <c r="B64" s="93"/>
      <c r="C64" s="435">
        <v>3</v>
      </c>
      <c r="D64" s="435">
        <v>3</v>
      </c>
      <c r="E64" s="440"/>
      <c r="F64" s="435" t="s">
        <v>7469</v>
      </c>
      <c r="G64" s="435"/>
      <c r="H64" s="435"/>
      <c r="I64" s="123"/>
      <c r="J64" s="439"/>
      <c r="K64" s="435"/>
      <c r="L64" s="435"/>
      <c r="M64" s="435"/>
      <c r="N64" s="435" t="s">
        <v>7470</v>
      </c>
      <c r="O64" s="435"/>
      <c r="P64" s="435"/>
      <c r="Q64" s="435">
        <v>2</v>
      </c>
      <c r="R64" s="435"/>
      <c r="S64" s="435"/>
      <c r="T64" s="435"/>
      <c r="U64" s="435"/>
      <c r="V64" s="21"/>
      <c r="W64" s="21"/>
      <c r="X64" s="21"/>
      <c r="Y64" s="21"/>
      <c r="Z64" s="21"/>
      <c r="AA64" s="21"/>
      <c r="AB64" s="21"/>
      <c r="AC64" s="21"/>
      <c r="AD64" s="21"/>
      <c r="AE64" s="21"/>
      <c r="AF64" s="21"/>
      <c r="AG64" s="21"/>
      <c r="AH64" s="21"/>
      <c r="AI64" s="21"/>
      <c r="AJ64" s="21"/>
      <c r="AK64" s="21"/>
      <c r="AL64" s="21"/>
      <c r="AM64" s="21"/>
      <c r="AN64" s="21"/>
      <c r="AO64" s="436"/>
    </row>
    <row r="65" spans="1:41" s="28" customFormat="1" ht="13">
      <c r="B65" s="28" t="s">
        <v>7471</v>
      </c>
      <c r="C65" s="135" t="s">
        <v>2349</v>
      </c>
      <c r="D65" s="135" t="s">
        <v>2350</v>
      </c>
      <c r="E65" s="135" t="s">
        <v>2351</v>
      </c>
      <c r="F65" s="135" t="s">
        <v>2352</v>
      </c>
      <c r="G65" s="135" t="s">
        <v>2353</v>
      </c>
      <c r="H65" s="135" t="s">
        <v>2354</v>
      </c>
      <c r="I65" s="135" t="s">
        <v>2355</v>
      </c>
      <c r="J65" s="135" t="s">
        <v>2356</v>
      </c>
      <c r="K65" s="40"/>
      <c r="L65" s="40" t="s">
        <v>2357</v>
      </c>
      <c r="M65" s="40" t="s">
        <v>39</v>
      </c>
    </row>
    <row r="66" spans="1:41" s="404" customFormat="1" ht="15.75" customHeight="1">
      <c r="A66" s="40"/>
      <c r="B66" s="443" t="s">
        <v>7472</v>
      </c>
      <c r="C66" s="436"/>
      <c r="D66" s="436" t="s">
        <v>7470</v>
      </c>
      <c r="E66" s="436"/>
      <c r="F66" s="436"/>
      <c r="G66" s="436"/>
      <c r="H66" s="436"/>
      <c r="I66" s="436"/>
      <c r="J66" s="436"/>
      <c r="K66" s="436"/>
      <c r="L66" s="436" t="s">
        <v>7473</v>
      </c>
      <c r="M66" s="436"/>
      <c r="N66" s="436"/>
      <c r="O66" s="436"/>
      <c r="P66" s="436"/>
      <c r="Q66" s="436"/>
      <c r="R66" s="436"/>
      <c r="S66" s="436"/>
      <c r="T66" s="436"/>
      <c r="U66" s="436"/>
      <c r="V66" s="436"/>
      <c r="W66" s="436"/>
      <c r="X66" s="436"/>
      <c r="Y66" s="436"/>
      <c r="Z66" s="436"/>
      <c r="AA66" s="436"/>
      <c r="AB66" s="436"/>
      <c r="AC66" s="436"/>
      <c r="AD66" s="436"/>
      <c r="AE66" s="436"/>
      <c r="AF66" s="436"/>
      <c r="AG66" s="436"/>
      <c r="AH66" s="436"/>
      <c r="AI66" s="436"/>
      <c r="AJ66" s="436"/>
      <c r="AK66" s="436"/>
      <c r="AL66" s="436"/>
      <c r="AM66" s="436"/>
      <c r="AN66" s="436"/>
      <c r="AO66" s="436"/>
    </row>
    <row r="67" spans="1:41" ht="14.5">
      <c r="A67" s="436"/>
      <c r="B67" s="437" t="s">
        <v>3135</v>
      </c>
      <c r="C67" s="437" t="s">
        <v>3136</v>
      </c>
      <c r="D67" s="437" t="s">
        <v>3137</v>
      </c>
      <c r="E67" s="43" t="s">
        <v>3138</v>
      </c>
      <c r="F67" s="43" t="s">
        <v>3139</v>
      </c>
      <c r="G67" s="43" t="s">
        <v>3140</v>
      </c>
      <c r="H67" s="43" t="s">
        <v>3141</v>
      </c>
      <c r="I67" s="43" t="s">
        <v>3142</v>
      </c>
      <c r="J67" s="43" t="s">
        <v>3143</v>
      </c>
      <c r="K67" s="43" t="s">
        <v>3144</v>
      </c>
      <c r="L67" s="43" t="s">
        <v>3145</v>
      </c>
      <c r="M67" s="43" t="s">
        <v>3146</v>
      </c>
      <c r="N67" s="43" t="s">
        <v>39</v>
      </c>
      <c r="O67" s="436"/>
      <c r="P67" s="436"/>
      <c r="Q67" s="436"/>
      <c r="R67" s="436"/>
      <c r="S67" s="436"/>
      <c r="T67" s="436"/>
      <c r="U67" s="436"/>
      <c r="V67" s="436"/>
      <c r="W67" s="436"/>
      <c r="X67" s="436"/>
      <c r="Y67" s="436"/>
      <c r="Z67" s="436"/>
      <c r="AA67" s="436"/>
      <c r="AB67" s="436"/>
      <c r="AC67" s="436"/>
      <c r="AD67" s="436"/>
      <c r="AE67" s="436"/>
      <c r="AF67" s="436"/>
      <c r="AG67" s="436"/>
      <c r="AH67" s="436"/>
      <c r="AI67" s="436"/>
      <c r="AJ67" s="436"/>
      <c r="AK67" s="436"/>
      <c r="AL67" s="436"/>
      <c r="AM67" s="436"/>
      <c r="AN67" s="436"/>
      <c r="AO67" s="436"/>
    </row>
    <row r="68" spans="1:41">
      <c r="A68" s="436"/>
      <c r="B68" s="91" t="s">
        <v>3044</v>
      </c>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row>
    <row r="70" spans="1:41" s="404" customFormat="1" ht="14.5">
      <c r="A70" s="40"/>
      <c r="B70" s="93"/>
      <c r="C70" s="435"/>
      <c r="D70" s="435"/>
      <c r="E70" s="440"/>
      <c r="F70" s="435"/>
      <c r="G70" s="435"/>
      <c r="H70" s="435"/>
      <c r="I70" s="123"/>
      <c r="J70" s="439"/>
      <c r="K70" s="435"/>
      <c r="L70" s="435"/>
      <c r="M70" s="435"/>
      <c r="N70" s="435"/>
      <c r="O70" s="435"/>
      <c r="P70" s="435"/>
      <c r="Q70" s="435"/>
      <c r="R70" s="435"/>
      <c r="S70" s="435"/>
      <c r="T70" s="435"/>
      <c r="U70" s="435"/>
      <c r="V70" s="21"/>
      <c r="W70" s="21"/>
      <c r="X70" s="21"/>
      <c r="Y70" s="21"/>
      <c r="Z70" s="21"/>
      <c r="AA70" s="21"/>
      <c r="AB70" s="21"/>
      <c r="AC70" s="21"/>
      <c r="AD70" s="21"/>
      <c r="AE70" s="21"/>
      <c r="AF70" s="21"/>
      <c r="AG70" s="21"/>
      <c r="AH70" s="21"/>
      <c r="AI70" s="21"/>
      <c r="AJ70" s="21"/>
      <c r="AK70" s="21"/>
      <c r="AL70" s="21"/>
      <c r="AM70" s="21"/>
      <c r="AN70" s="21"/>
      <c r="AO70" s="436"/>
    </row>
    <row r="71" spans="1:41" s="257" customFormat="1" ht="15.75" customHeight="1">
      <c r="A71" s="409">
        <v>361</v>
      </c>
      <c r="B71" s="409" t="s">
        <v>1843</v>
      </c>
      <c r="C71" s="259" t="s">
        <v>5721</v>
      </c>
      <c r="D71" s="259" t="s">
        <v>4062</v>
      </c>
      <c r="E71" s="417" t="s">
        <v>4357</v>
      </c>
      <c r="F71" s="257" t="s">
        <v>5722</v>
      </c>
      <c r="G71" s="259">
        <v>28</v>
      </c>
      <c r="H71" s="257" t="s">
        <v>7474</v>
      </c>
      <c r="I71" s="418">
        <v>43991</v>
      </c>
      <c r="J71" s="417" t="s">
        <v>5724</v>
      </c>
      <c r="K71" s="411" t="s">
        <v>5725</v>
      </c>
    </row>
    <row r="72" spans="1:41" s="28" customFormat="1" ht="14.5">
      <c r="B72" s="437" t="s">
        <v>0</v>
      </c>
      <c r="C72" s="437" t="s">
        <v>2</v>
      </c>
      <c r="D72" s="437" t="s">
        <v>3</v>
      </c>
      <c r="E72" s="437" t="s">
        <v>4</v>
      </c>
      <c r="F72" s="437" t="s">
        <v>5</v>
      </c>
      <c r="G72" s="437" t="s">
        <v>6</v>
      </c>
      <c r="H72" s="437" t="s">
        <v>7</v>
      </c>
      <c r="I72" s="437" t="s">
        <v>8</v>
      </c>
      <c r="J72" s="437" t="s">
        <v>9</v>
      </c>
      <c r="K72" s="437" t="s">
        <v>10</v>
      </c>
      <c r="L72" s="437" t="s">
        <v>11</v>
      </c>
      <c r="M72" s="437" t="s">
        <v>12</v>
      </c>
      <c r="N72" s="437" t="s">
        <v>13</v>
      </c>
      <c r="O72" s="437" t="s">
        <v>14</v>
      </c>
      <c r="P72" s="437" t="s">
        <v>15</v>
      </c>
      <c r="Q72" s="6" t="s">
        <v>16</v>
      </c>
      <c r="R72" s="437" t="s">
        <v>17</v>
      </c>
      <c r="S72" s="251" t="s">
        <v>18</v>
      </c>
      <c r="T72" s="437" t="s">
        <v>19</v>
      </c>
      <c r="U72" s="437" t="s">
        <v>20</v>
      </c>
      <c r="V72" s="6" t="s">
        <v>21</v>
      </c>
      <c r="W72" s="437" t="s">
        <v>22</v>
      </c>
      <c r="X72" s="437" t="s">
        <v>23</v>
      </c>
      <c r="Y72" s="437" t="s">
        <v>24</v>
      </c>
      <c r="Z72" s="437" t="s">
        <v>25</v>
      </c>
      <c r="AA72" s="437" t="s">
        <v>26</v>
      </c>
      <c r="AB72" s="437" t="s">
        <v>27</v>
      </c>
      <c r="AC72" s="437" t="s">
        <v>28</v>
      </c>
      <c r="AD72" s="437" t="s">
        <v>29</v>
      </c>
      <c r="AE72" s="437" t="s">
        <v>30</v>
      </c>
      <c r="AF72" s="437" t="s">
        <v>31</v>
      </c>
      <c r="AG72" s="437" t="s">
        <v>32</v>
      </c>
      <c r="AH72" s="437" t="s">
        <v>33</v>
      </c>
      <c r="AI72" s="437" t="s">
        <v>34</v>
      </c>
      <c r="AJ72" s="437" t="s">
        <v>35</v>
      </c>
      <c r="AK72" s="437" t="s">
        <v>36</v>
      </c>
      <c r="AL72" s="437" t="s">
        <v>37</v>
      </c>
      <c r="AM72" s="437" t="s">
        <v>38</v>
      </c>
      <c r="AN72" s="437" t="s">
        <v>39</v>
      </c>
      <c r="AO72" s="437"/>
    </row>
    <row r="73" spans="1:41" ht="14.5">
      <c r="A73" s="436"/>
      <c r="B73" s="436"/>
      <c r="C73" s="441">
        <v>28</v>
      </c>
      <c r="D73" s="435" t="s">
        <v>1844</v>
      </c>
      <c r="E73" s="435"/>
      <c r="F73" s="105"/>
      <c r="G73" s="83"/>
      <c r="H73" s="83"/>
      <c r="I73" s="162"/>
      <c r="J73" s="91">
        <v>1</v>
      </c>
      <c r="K73" s="91"/>
      <c r="L73" s="91">
        <v>3</v>
      </c>
      <c r="M73" s="91"/>
      <c r="N73" s="105">
        <v>1</v>
      </c>
      <c r="O73" s="91">
        <v>0</v>
      </c>
      <c r="P73" s="91">
        <v>10</v>
      </c>
      <c r="Q73" s="440">
        <v>28</v>
      </c>
      <c r="R73" s="167"/>
      <c r="S73" s="436"/>
      <c r="T73" s="436"/>
      <c r="U73" s="436"/>
      <c r="V73" s="436"/>
      <c r="W73" s="436"/>
      <c r="X73" s="91"/>
      <c r="Y73" s="91"/>
      <c r="Z73" s="91"/>
      <c r="AA73" s="435">
        <v>13</v>
      </c>
      <c r="AB73" s="91"/>
      <c r="AC73" s="91"/>
      <c r="AD73" s="91"/>
      <c r="AE73" s="91"/>
      <c r="AF73" s="91"/>
      <c r="AG73" s="91"/>
      <c r="AH73" s="91"/>
      <c r="AI73" s="91"/>
      <c r="AJ73" s="91"/>
      <c r="AK73" s="136"/>
      <c r="AL73" s="91"/>
      <c r="AM73" s="91"/>
      <c r="AN73" s="91"/>
      <c r="AO73" s="436"/>
    </row>
    <row r="74" spans="1:41" s="413" customFormat="1" ht="15.75" customHeight="1">
      <c r="A74" s="504" t="s">
        <v>1911</v>
      </c>
      <c r="B74" s="502"/>
      <c r="C74" s="435" t="s">
        <v>1912</v>
      </c>
      <c r="D74" s="435" t="s">
        <v>1913</v>
      </c>
      <c r="E74" s="435" t="s">
        <v>1914</v>
      </c>
      <c r="F74" s="435" t="s">
        <v>1915</v>
      </c>
      <c r="G74" s="435" t="s">
        <v>1916</v>
      </c>
      <c r="H74" s="435" t="s">
        <v>1917</v>
      </c>
      <c r="I74" s="435" t="s">
        <v>1918</v>
      </c>
      <c r="J74" s="435" t="s">
        <v>1919</v>
      </c>
      <c r="K74" s="435" t="s">
        <v>1920</v>
      </c>
      <c r="L74" s="435" t="s">
        <v>9</v>
      </c>
      <c r="M74" s="435" t="s">
        <v>1921</v>
      </c>
      <c r="N74" s="435" t="s">
        <v>1922</v>
      </c>
      <c r="O74" s="435" t="s">
        <v>1923</v>
      </c>
      <c r="P74" s="435" t="s">
        <v>1924</v>
      </c>
      <c r="Q74" s="435" t="s">
        <v>1925</v>
      </c>
      <c r="R74" s="435" t="s">
        <v>1926</v>
      </c>
      <c r="S74" s="435" t="s">
        <v>1927</v>
      </c>
      <c r="T74" s="435" t="s">
        <v>39</v>
      </c>
      <c r="U74" s="435"/>
      <c r="V74" s="21"/>
      <c r="W74" s="21"/>
      <c r="X74" s="21"/>
      <c r="Y74" s="21"/>
      <c r="Z74" s="21"/>
      <c r="AA74" s="21"/>
      <c r="AB74" s="21"/>
      <c r="AC74" s="21"/>
      <c r="AD74" s="21"/>
      <c r="AE74" s="21"/>
      <c r="AF74" s="21"/>
      <c r="AG74" s="21"/>
      <c r="AH74" s="21"/>
      <c r="AI74" s="21"/>
      <c r="AJ74" s="21"/>
      <c r="AK74" s="21"/>
      <c r="AL74" s="21"/>
      <c r="AM74" s="21"/>
      <c r="AN74" s="21"/>
      <c r="AO74" s="436"/>
    </row>
    <row r="75" spans="1:41" s="413" customFormat="1" ht="14.5">
      <c r="A75" s="40"/>
      <c r="B75" s="95"/>
      <c r="C75" s="441">
        <v>28</v>
      </c>
      <c r="D75" s="439">
        <v>28</v>
      </c>
      <c r="E75" s="439"/>
      <c r="F75" s="18"/>
      <c r="G75" s="439"/>
      <c r="H75" s="439"/>
      <c r="I75" s="122">
        <v>2</v>
      </c>
      <c r="J75" s="439"/>
      <c r="K75" s="435"/>
      <c r="L75" s="435"/>
      <c r="M75" s="435"/>
      <c r="N75" s="435"/>
      <c r="O75" s="435"/>
      <c r="P75" s="435"/>
      <c r="Q75" s="439">
        <v>0</v>
      </c>
      <c r="R75" s="435"/>
      <c r="S75" s="435">
        <v>0</v>
      </c>
      <c r="T75" s="435"/>
      <c r="U75" s="126"/>
      <c r="V75" s="126"/>
      <c r="W75" s="126"/>
      <c r="X75" s="21"/>
      <c r="Y75" s="21"/>
      <c r="Z75" s="21"/>
      <c r="AA75" s="21"/>
      <c r="AB75" s="21"/>
      <c r="AC75" s="21"/>
      <c r="AD75" s="21"/>
      <c r="AE75" s="21"/>
      <c r="AF75" s="21"/>
      <c r="AG75" s="21"/>
      <c r="AH75" s="21"/>
      <c r="AI75" s="21"/>
      <c r="AJ75" s="21"/>
      <c r="AK75" s="21"/>
      <c r="AL75" s="21"/>
      <c r="AM75" s="21"/>
      <c r="AN75" s="21"/>
      <c r="AO75" s="436"/>
    </row>
  </sheetData>
  <mergeCells count="1">
    <mergeCell ref="A74:B74"/>
  </mergeCells>
  <hyperlinks>
    <hyperlink ref="K1" r:id="rId1" xr:uid="{00000000-0004-0000-0500-000000000000}"/>
    <hyperlink ref="K15" r:id="rId2" xr:uid="{00000000-0004-0000-0500-000001000000}"/>
    <hyperlink ref="K60" r:id="rId3" xr:uid="{00000000-0004-0000-0500-000002000000}"/>
    <hyperlink ref="K71" r:id="rId4" xr:uid="{00000000-0004-0000-0500-000003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Maternal outcomes per study</vt:lpstr>
      <vt:lpstr>Child outcomes per study</vt:lpstr>
      <vt:lpstr>Child outcomes per child</vt:lpstr>
      <vt:lpstr>Baby RT-PCR</vt:lpstr>
      <vt:lpstr>Links to publication</vt:lpstr>
      <vt:lpstr>Outdated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Madelon</dc:creator>
  <cp:keywords/>
  <dc:description/>
  <cp:lastModifiedBy>kostova</cp:lastModifiedBy>
  <cp:revision/>
  <dcterms:created xsi:type="dcterms:W3CDTF">2020-08-18T13:09:51Z</dcterms:created>
  <dcterms:modified xsi:type="dcterms:W3CDTF">2021-09-17T14:44:29Z</dcterms:modified>
  <cp:category/>
  <cp:contentStatus/>
</cp:coreProperties>
</file>